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114" codeName="{B6124F1A-AFFB-F854-7757-9A1D4C6FC43C}"/>
  <workbookPr codeName="ThisWorkbook"/>
  <mc:AlternateContent xmlns:mc="http://schemas.openxmlformats.org/markup-compatibility/2006">
    <mc:Choice Requires="x15">
      <x15ac:absPath xmlns:x15ac="http://schemas.microsoft.com/office/spreadsheetml/2010/11/ac" url="/Users/anitaeluwa/Documents/Software security/"/>
    </mc:Choice>
  </mc:AlternateContent>
  <xr:revisionPtr revIDLastSave="0" documentId="13_ncr:1_{F8D509A8-E440-F64D-8677-9723E7E7EE7E}" xr6:coauthVersionLast="47" xr6:coauthVersionMax="47" xr10:uidLastSave="{00000000-0000-0000-0000-000000000000}"/>
  <bookViews>
    <workbookView xWindow="0" yWindow="500" windowWidth="28800" windowHeight="16140" firstSheet="1" activeTab="1" xr2:uid="{00000000-000D-0000-FFFF-FFFF00000000}"/>
  </bookViews>
  <sheets>
    <sheet name="Summary" sheetId="19" r:id="rId1"/>
    <sheet name="Vulnerability Assessment (pre)" sheetId="8" r:id="rId2"/>
    <sheet name="Vulnerability Assessment (post)" sheetId="20" state="hidden" r:id="rId3"/>
    <sheet name="Comparison (pre vs post)" sheetId="21" r:id="rId4"/>
    <sheet name="Defined Values" sheetId="9" r:id="rId5"/>
    <sheet name="SDLTMT" sheetId="24" state="veryHidden" r:id="rId6"/>
  </sheets>
  <externalReferences>
    <externalReference r:id="rId7"/>
  </externalReferences>
  <definedNames>
    <definedName name="_xlnm._FilterDatabase" localSheetId="2" hidden="1">'Vulnerability Assessment (post)'!$A$5:$W$251</definedName>
    <definedName name="_xlnm._FilterDatabase" localSheetId="1" hidden="1">'Vulnerability Assessment (pre)'!$A$5:$AK$65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W9" i="20" l="1"/>
  <c r="W10" i="20"/>
  <c r="W11" i="20"/>
  <c r="W12" i="20"/>
  <c r="W13" i="20"/>
  <c r="W14" i="20"/>
  <c r="W15" i="20"/>
  <c r="W16" i="20"/>
  <c r="W17" i="20"/>
  <c r="W18" i="20"/>
  <c r="W19" i="20"/>
  <c r="W20" i="20"/>
  <c r="W21" i="20"/>
  <c r="W22" i="20"/>
  <c r="W23" i="20"/>
  <c r="W24" i="20"/>
  <c r="W25" i="20"/>
  <c r="W26" i="20"/>
  <c r="W27" i="20"/>
  <c r="W28" i="20"/>
  <c r="W29" i="20"/>
  <c r="W30" i="20"/>
  <c r="W31" i="20"/>
  <c r="W32" i="20"/>
  <c r="W33" i="20"/>
  <c r="W34" i="20"/>
  <c r="W35" i="20"/>
  <c r="W36" i="20"/>
  <c r="W37" i="20"/>
  <c r="W38" i="20"/>
  <c r="W39" i="20"/>
  <c r="W40" i="20"/>
  <c r="W41" i="20"/>
  <c r="W42" i="20"/>
  <c r="W43" i="20"/>
  <c r="W44" i="20"/>
  <c r="W45" i="20"/>
  <c r="W46" i="20"/>
  <c r="W47" i="20"/>
  <c r="W48" i="20"/>
  <c r="W49" i="20"/>
  <c r="W50" i="20"/>
  <c r="W51" i="20"/>
  <c r="W52" i="20"/>
  <c r="W53" i="20"/>
  <c r="W54" i="20"/>
  <c r="W55" i="20"/>
  <c r="W56" i="20"/>
  <c r="W57" i="20"/>
  <c r="W58" i="20"/>
  <c r="W59" i="20"/>
  <c r="W60" i="20"/>
  <c r="W61" i="20"/>
  <c r="W62" i="20"/>
  <c r="W63" i="20"/>
  <c r="W64" i="20"/>
  <c r="W65" i="20"/>
  <c r="W66" i="20"/>
  <c r="W67" i="20"/>
  <c r="W68" i="20"/>
  <c r="W69" i="20"/>
  <c r="W70" i="20"/>
  <c r="W71" i="20"/>
  <c r="W72" i="20"/>
  <c r="W73" i="20"/>
  <c r="W74" i="20"/>
  <c r="W75" i="20"/>
  <c r="W76" i="20"/>
  <c r="W77" i="20"/>
  <c r="W78" i="20"/>
  <c r="W79" i="20"/>
  <c r="W80" i="20"/>
  <c r="W81" i="20"/>
  <c r="W82" i="20"/>
  <c r="W83" i="20"/>
  <c r="W84" i="20"/>
  <c r="W85" i="20"/>
  <c r="W86" i="20"/>
  <c r="W87" i="20"/>
  <c r="W88" i="20"/>
  <c r="W89" i="20"/>
  <c r="W90" i="20"/>
  <c r="W91" i="20"/>
  <c r="W92" i="20"/>
  <c r="W93" i="20"/>
  <c r="W94" i="20"/>
  <c r="W95" i="20"/>
  <c r="W96" i="20"/>
  <c r="W97" i="20"/>
  <c r="W98" i="20"/>
  <c r="W99" i="20"/>
  <c r="W100" i="20"/>
  <c r="W101" i="20"/>
  <c r="W102" i="20"/>
  <c r="W103" i="20"/>
  <c r="W104" i="20"/>
  <c r="W105" i="20"/>
  <c r="W106" i="20"/>
  <c r="W107" i="20"/>
  <c r="W108" i="20"/>
  <c r="W109" i="20"/>
  <c r="W110" i="20"/>
  <c r="W111" i="20"/>
  <c r="W112" i="20"/>
  <c r="W113" i="20"/>
  <c r="W114" i="20"/>
  <c r="W115" i="20"/>
  <c r="W116" i="20"/>
  <c r="W117" i="20"/>
  <c r="W118" i="20"/>
  <c r="W119" i="20"/>
  <c r="W120" i="20"/>
  <c r="W121" i="20"/>
  <c r="W122" i="20"/>
  <c r="W123" i="20"/>
  <c r="W124" i="20"/>
  <c r="W125" i="20"/>
  <c r="W126" i="20"/>
  <c r="W127" i="20"/>
  <c r="W128" i="20"/>
  <c r="W129" i="20"/>
  <c r="W130" i="20"/>
  <c r="W131" i="20"/>
  <c r="W132" i="20"/>
  <c r="W133" i="20"/>
  <c r="W134" i="20"/>
  <c r="W135" i="20"/>
  <c r="W136" i="20"/>
  <c r="W137" i="20"/>
  <c r="W138" i="20"/>
  <c r="W139" i="20"/>
  <c r="W140" i="20"/>
  <c r="W141" i="20"/>
  <c r="W142" i="20"/>
  <c r="W143" i="20"/>
  <c r="W144" i="20"/>
  <c r="W145" i="20"/>
  <c r="W146" i="20"/>
  <c r="W147" i="20"/>
  <c r="W148" i="20"/>
  <c r="W149" i="20"/>
  <c r="W150" i="20"/>
  <c r="W151" i="20"/>
  <c r="W152" i="20"/>
  <c r="W153" i="20"/>
  <c r="W154" i="20"/>
  <c r="W155" i="20"/>
  <c r="W156" i="20"/>
  <c r="W157" i="20"/>
  <c r="W158" i="20"/>
  <c r="W159" i="20"/>
  <c r="W160" i="20"/>
  <c r="W161" i="20"/>
  <c r="W162" i="20"/>
  <c r="W163" i="20"/>
  <c r="W164" i="20"/>
  <c r="W165" i="20"/>
  <c r="W166" i="20"/>
  <c r="W167" i="20"/>
  <c r="W168" i="20"/>
  <c r="W169" i="20"/>
  <c r="W170" i="20"/>
  <c r="W171" i="20"/>
  <c r="W172" i="20"/>
  <c r="W173" i="20"/>
  <c r="W174" i="20"/>
  <c r="W175" i="20"/>
  <c r="W176" i="20"/>
  <c r="W177" i="20"/>
  <c r="W178" i="20"/>
  <c r="W179" i="20"/>
  <c r="W180" i="20"/>
  <c r="W181" i="20"/>
  <c r="W182" i="20"/>
  <c r="W183" i="20"/>
  <c r="W184" i="20"/>
  <c r="W185" i="20"/>
  <c r="W186" i="20"/>
  <c r="W187" i="20"/>
  <c r="W188" i="20"/>
  <c r="W189" i="20"/>
  <c r="W190" i="20"/>
  <c r="W191" i="20"/>
  <c r="W192" i="20"/>
  <c r="W193" i="20"/>
  <c r="W194" i="20"/>
  <c r="W195" i="20"/>
  <c r="W196" i="20"/>
  <c r="W197" i="20"/>
  <c r="W198" i="20"/>
  <c r="W199" i="20"/>
  <c r="W200" i="20"/>
  <c r="W201" i="20"/>
  <c r="W202" i="20"/>
  <c r="W203" i="20"/>
  <c r="W204" i="20"/>
  <c r="W205" i="20"/>
  <c r="W206" i="20"/>
  <c r="W207" i="20"/>
  <c r="W208" i="20"/>
  <c r="W209" i="20"/>
  <c r="W210" i="20"/>
  <c r="W211" i="20"/>
  <c r="W212" i="20"/>
  <c r="W213" i="20"/>
  <c r="W214" i="20"/>
  <c r="W215" i="20"/>
  <c r="W216" i="20"/>
  <c r="W217" i="20"/>
  <c r="W218" i="20"/>
  <c r="W219" i="20"/>
  <c r="W220" i="20"/>
  <c r="W221" i="20"/>
  <c r="W222" i="20"/>
  <c r="W223" i="20"/>
  <c r="W224" i="20"/>
  <c r="W225" i="20"/>
  <c r="W226" i="20"/>
  <c r="W227" i="20"/>
  <c r="W228" i="20"/>
  <c r="W229" i="20"/>
  <c r="W230" i="20"/>
  <c r="W231" i="20"/>
  <c r="W232" i="20"/>
  <c r="W233" i="20"/>
  <c r="W234" i="20"/>
  <c r="W235" i="20"/>
  <c r="W236" i="20"/>
  <c r="W237" i="20"/>
  <c r="W238" i="20"/>
  <c r="W239" i="20"/>
  <c r="W240" i="20"/>
  <c r="W241" i="20"/>
  <c r="W242" i="20"/>
  <c r="W243" i="20"/>
  <c r="W244" i="20"/>
  <c r="W245" i="20"/>
  <c r="W246" i="20"/>
  <c r="W247" i="20"/>
  <c r="W248" i="20"/>
  <c r="W249" i="20"/>
  <c r="W250" i="20"/>
  <c r="W251" i="20"/>
  <c r="W3" i="20" l="1"/>
  <c r="B12" i="19" l="1"/>
  <c r="B6" i="19"/>
  <c r="B11" i="19"/>
  <c r="B5" i="19" s="1"/>
  <c r="B10" i="19"/>
  <c r="B4" i="19"/>
  <c r="E246" i="21" l="1"/>
  <c r="F246" i="21"/>
  <c r="E247" i="21"/>
  <c r="F247" i="21"/>
  <c r="E248" i="21"/>
  <c r="F248" i="21"/>
  <c r="E249" i="21"/>
  <c r="F249" i="21"/>
  <c r="E250" i="21"/>
  <c r="F250" i="21"/>
  <c r="E251" i="21"/>
  <c r="F251" i="21"/>
  <c r="E252" i="21"/>
  <c r="F252" i="21"/>
  <c r="E253" i="21"/>
  <c r="F253" i="21"/>
  <c r="E254" i="21"/>
  <c r="F254" i="21"/>
  <c r="E255" i="21"/>
  <c r="F255" i="21"/>
  <c r="E256" i="21"/>
  <c r="F256" i="21"/>
  <c r="E257" i="21"/>
  <c r="F257" i="21"/>
  <c r="E258" i="21"/>
  <c r="F258" i="21"/>
  <c r="E259" i="21"/>
  <c r="F259" i="21"/>
  <c r="E260" i="21"/>
  <c r="F260" i="21"/>
  <c r="E261" i="21"/>
  <c r="F261" i="21"/>
  <c r="E262" i="21"/>
  <c r="F262" i="21"/>
  <c r="E263" i="21"/>
  <c r="F263" i="21"/>
  <c r="E264" i="21"/>
  <c r="F264" i="21"/>
  <c r="E265" i="21"/>
  <c r="F265" i="21"/>
  <c r="E266" i="21"/>
  <c r="F266" i="21"/>
  <c r="E267" i="21"/>
  <c r="F267" i="21"/>
  <c r="E268" i="21"/>
  <c r="F268" i="21"/>
  <c r="E269" i="21"/>
  <c r="F269" i="21"/>
  <c r="E270" i="21"/>
  <c r="F270" i="21"/>
  <c r="E271" i="21"/>
  <c r="F271" i="21"/>
  <c r="E272" i="21"/>
  <c r="F272" i="21"/>
  <c r="E273" i="21"/>
  <c r="F273" i="21"/>
  <c r="E274" i="21"/>
  <c r="F274" i="21"/>
  <c r="E275" i="21"/>
  <c r="F275" i="21"/>
  <c r="E276" i="21"/>
  <c r="F276" i="21"/>
  <c r="E277" i="21"/>
  <c r="F277" i="21"/>
  <c r="E278" i="21"/>
  <c r="F278" i="21"/>
  <c r="E279" i="21"/>
  <c r="F279" i="21"/>
  <c r="E280" i="21"/>
  <c r="F280" i="21"/>
  <c r="E281" i="21"/>
  <c r="F281" i="21"/>
  <c r="E282" i="21"/>
  <c r="F282" i="21"/>
  <c r="E283" i="21"/>
  <c r="F283" i="21"/>
  <c r="E284" i="21"/>
  <c r="F284" i="21"/>
  <c r="E285" i="21"/>
  <c r="F285" i="21"/>
  <c r="E286" i="21"/>
  <c r="F286" i="21"/>
  <c r="E287" i="21"/>
  <c r="F287" i="21"/>
  <c r="E288" i="21"/>
  <c r="F288" i="21"/>
  <c r="E289" i="21"/>
  <c r="F289" i="21"/>
  <c r="E290" i="21"/>
  <c r="F290" i="21"/>
  <c r="E291" i="21"/>
  <c r="F291" i="21"/>
  <c r="E292" i="21"/>
  <c r="F292" i="21"/>
  <c r="E293" i="21"/>
  <c r="F293" i="21"/>
  <c r="E294" i="21"/>
  <c r="F294" i="21"/>
  <c r="E295" i="21"/>
  <c r="F295" i="21"/>
  <c r="E296" i="21"/>
  <c r="F296" i="21"/>
  <c r="E297" i="21"/>
  <c r="F297" i="21"/>
  <c r="E298" i="21"/>
  <c r="F298" i="21"/>
  <c r="E299" i="21"/>
  <c r="F299" i="21"/>
  <c r="E300" i="21"/>
  <c r="F300" i="21"/>
  <c r="E301" i="21"/>
  <c r="F301" i="21"/>
  <c r="E302" i="21"/>
  <c r="F302" i="21"/>
  <c r="E303" i="21"/>
  <c r="F303" i="21"/>
  <c r="E304" i="21"/>
  <c r="F304" i="21"/>
  <c r="E305" i="21"/>
  <c r="F305" i="21"/>
  <c r="E306" i="21"/>
  <c r="F306" i="21"/>
  <c r="E307" i="21"/>
  <c r="F307" i="21"/>
  <c r="E308" i="21"/>
  <c r="F308" i="21"/>
  <c r="E309" i="21"/>
  <c r="F309" i="21"/>
  <c r="E310" i="21"/>
  <c r="F310" i="21"/>
  <c r="E311" i="21"/>
  <c r="F311" i="21"/>
  <c r="E312" i="21"/>
  <c r="F312" i="21"/>
  <c r="E313" i="21"/>
  <c r="F313" i="21"/>
  <c r="E314" i="21"/>
  <c r="F314" i="21"/>
  <c r="E315" i="21"/>
  <c r="F315" i="21"/>
  <c r="E316" i="21"/>
  <c r="F316" i="21"/>
  <c r="E317" i="21"/>
  <c r="F317" i="21"/>
  <c r="E318" i="21"/>
  <c r="F318" i="21"/>
  <c r="E319" i="21"/>
  <c r="F319" i="21"/>
  <c r="E320" i="21"/>
  <c r="F320" i="21"/>
  <c r="E321" i="21"/>
  <c r="F321" i="21"/>
  <c r="E322" i="21"/>
  <c r="F322" i="21"/>
  <c r="E323" i="21"/>
  <c r="F323" i="21"/>
  <c r="E324" i="21"/>
  <c r="F324" i="21"/>
  <c r="E325" i="21"/>
  <c r="F325" i="21"/>
  <c r="E326" i="21"/>
  <c r="F326" i="21"/>
  <c r="E327" i="21"/>
  <c r="F327" i="21"/>
  <c r="E328" i="21"/>
  <c r="F328" i="21"/>
  <c r="E329" i="21"/>
  <c r="F329" i="21"/>
  <c r="E330" i="21"/>
  <c r="F330" i="21"/>
  <c r="E331" i="21"/>
  <c r="F331" i="21"/>
  <c r="E332" i="21"/>
  <c r="F332" i="21"/>
  <c r="E333" i="21"/>
  <c r="F333" i="21"/>
  <c r="E334" i="21"/>
  <c r="F334" i="21"/>
  <c r="E335" i="21"/>
  <c r="F335" i="21"/>
  <c r="E336" i="21"/>
  <c r="F336" i="21"/>
  <c r="E337" i="21"/>
  <c r="F337" i="21"/>
  <c r="E338" i="21"/>
  <c r="F338" i="21"/>
  <c r="E339" i="21"/>
  <c r="F339" i="21"/>
  <c r="E340" i="21"/>
  <c r="F340" i="21"/>
  <c r="E341" i="21"/>
  <c r="F341" i="21"/>
  <c r="E342" i="21"/>
  <c r="F342" i="21"/>
  <c r="E343" i="21"/>
  <c r="F343" i="21"/>
  <c r="E344" i="21"/>
  <c r="F344" i="21"/>
  <c r="E345" i="21"/>
  <c r="F345" i="21"/>
  <c r="E346" i="21"/>
  <c r="F346" i="21"/>
  <c r="E347" i="21"/>
  <c r="F347" i="21"/>
  <c r="E348" i="21"/>
  <c r="F348" i="21"/>
  <c r="A4" i="21"/>
  <c r="B4" i="21"/>
  <c r="C4" i="21"/>
  <c r="D4" i="21"/>
  <c r="A5" i="21"/>
  <c r="B5" i="21"/>
  <c r="C5" i="21"/>
  <c r="D5" i="21"/>
  <c r="A6" i="21"/>
  <c r="B6" i="21"/>
  <c r="C6" i="21"/>
  <c r="D6" i="21"/>
  <c r="A7" i="21"/>
  <c r="B7" i="21"/>
  <c r="C7" i="21"/>
  <c r="D7" i="21"/>
  <c r="A8" i="21"/>
  <c r="B8" i="21"/>
  <c r="C8" i="21"/>
  <c r="D8" i="21"/>
  <c r="A9" i="21"/>
  <c r="B9" i="21"/>
  <c r="C9" i="21"/>
  <c r="D9" i="21"/>
  <c r="A10" i="21"/>
  <c r="B10" i="21"/>
  <c r="C10" i="21"/>
  <c r="D10" i="21"/>
  <c r="A11" i="21"/>
  <c r="B11" i="21"/>
  <c r="C11" i="21"/>
  <c r="D11" i="21"/>
  <c r="A12" i="21"/>
  <c r="B12" i="21"/>
  <c r="C12" i="21"/>
  <c r="D12" i="21"/>
  <c r="A13" i="21"/>
  <c r="B13" i="21"/>
  <c r="C13" i="21"/>
  <c r="D13" i="21"/>
  <c r="A14" i="21"/>
  <c r="B14" i="21"/>
  <c r="C14" i="21"/>
  <c r="D14" i="21"/>
  <c r="A15" i="21"/>
  <c r="B15" i="21"/>
  <c r="C15" i="21"/>
  <c r="D15" i="21"/>
  <c r="A16" i="21"/>
  <c r="B16" i="21"/>
  <c r="C16" i="21"/>
  <c r="D16" i="21"/>
  <c r="A17" i="21"/>
  <c r="B17" i="21"/>
  <c r="C17" i="21"/>
  <c r="D17" i="21"/>
  <c r="A18" i="21"/>
  <c r="B18" i="21"/>
  <c r="C18" i="21"/>
  <c r="D18" i="21"/>
  <c r="A19" i="21"/>
  <c r="B19" i="21"/>
  <c r="C19" i="21"/>
  <c r="D19" i="21"/>
  <c r="A20" i="21"/>
  <c r="B20" i="21"/>
  <c r="C20" i="21"/>
  <c r="D20" i="21"/>
  <c r="A21" i="21"/>
  <c r="B21" i="21"/>
  <c r="C21" i="21"/>
  <c r="D21" i="21"/>
  <c r="A22" i="21"/>
  <c r="B22" i="21"/>
  <c r="C22" i="21"/>
  <c r="D22" i="21"/>
  <c r="A23" i="21"/>
  <c r="B23" i="21"/>
  <c r="C23" i="21"/>
  <c r="D23" i="21"/>
  <c r="A24" i="21"/>
  <c r="B24" i="21"/>
  <c r="C24" i="21"/>
  <c r="D24" i="21"/>
  <c r="A25" i="21"/>
  <c r="B25" i="21"/>
  <c r="C25" i="21"/>
  <c r="D25" i="21"/>
  <c r="A26" i="21"/>
  <c r="B26" i="21"/>
  <c r="C26" i="21"/>
  <c r="D26" i="21"/>
  <c r="A27" i="21"/>
  <c r="B27" i="21"/>
  <c r="C27" i="21"/>
  <c r="D27" i="21"/>
  <c r="A28" i="21"/>
  <c r="B28" i="21"/>
  <c r="C28" i="21"/>
  <c r="D28" i="21"/>
  <c r="A29" i="21"/>
  <c r="B29" i="21"/>
  <c r="C29" i="21"/>
  <c r="D29" i="21"/>
  <c r="A30" i="21"/>
  <c r="B30" i="21"/>
  <c r="C30" i="21"/>
  <c r="D30" i="21"/>
  <c r="A31" i="21"/>
  <c r="B31" i="21"/>
  <c r="C31" i="21"/>
  <c r="D31" i="21"/>
  <c r="A32" i="21"/>
  <c r="B32" i="21"/>
  <c r="C32" i="21"/>
  <c r="D32" i="21"/>
  <c r="A33" i="21"/>
  <c r="B33" i="21"/>
  <c r="C33" i="21"/>
  <c r="D33" i="21"/>
  <c r="A34" i="21"/>
  <c r="B34" i="21"/>
  <c r="C34" i="21"/>
  <c r="D34" i="21"/>
  <c r="A35" i="21"/>
  <c r="B35" i="21"/>
  <c r="C35" i="21"/>
  <c r="D35" i="21"/>
  <c r="A36" i="21"/>
  <c r="B36" i="21"/>
  <c r="C36" i="21"/>
  <c r="D36" i="21"/>
  <c r="A37" i="21"/>
  <c r="B37" i="21"/>
  <c r="C37" i="21"/>
  <c r="D37" i="21"/>
  <c r="A38" i="21"/>
  <c r="B38" i="21"/>
  <c r="C38" i="21"/>
  <c r="D38" i="21"/>
  <c r="A39" i="21"/>
  <c r="B39" i="21"/>
  <c r="C39" i="21"/>
  <c r="D39" i="21"/>
  <c r="A40" i="21"/>
  <c r="B40" i="21"/>
  <c r="C40" i="21"/>
  <c r="D40" i="21"/>
  <c r="A41" i="21"/>
  <c r="B41" i="21"/>
  <c r="C41" i="21"/>
  <c r="D41" i="21"/>
  <c r="A42" i="21"/>
  <c r="B42" i="21"/>
  <c r="C42" i="21"/>
  <c r="D42" i="21"/>
  <c r="A43" i="21"/>
  <c r="B43" i="21"/>
  <c r="C43" i="21"/>
  <c r="D43" i="21"/>
  <c r="A44" i="21"/>
  <c r="B44" i="21"/>
  <c r="C44" i="21"/>
  <c r="D44" i="21"/>
  <c r="A45" i="21"/>
  <c r="B45" i="21"/>
  <c r="C45" i="21"/>
  <c r="D45" i="21"/>
  <c r="A46" i="21"/>
  <c r="B46" i="21"/>
  <c r="C46" i="21"/>
  <c r="D46" i="21"/>
  <c r="A47" i="21"/>
  <c r="B47" i="21"/>
  <c r="C47" i="21"/>
  <c r="D47" i="21"/>
  <c r="A48" i="21"/>
  <c r="B48" i="21"/>
  <c r="C48" i="21"/>
  <c r="D48" i="21"/>
  <c r="A49" i="21"/>
  <c r="B49" i="21"/>
  <c r="C49" i="21"/>
  <c r="D49" i="21"/>
  <c r="A50" i="21"/>
  <c r="B50" i="21"/>
  <c r="C50" i="21"/>
  <c r="D50" i="21"/>
  <c r="A51" i="21"/>
  <c r="B51" i="21"/>
  <c r="C51" i="21"/>
  <c r="D51" i="21"/>
  <c r="A52" i="21"/>
  <c r="B52" i="21"/>
  <c r="C52" i="21"/>
  <c r="D52" i="21"/>
  <c r="A53" i="21"/>
  <c r="B53" i="21"/>
  <c r="C53" i="21"/>
  <c r="D53" i="21"/>
  <c r="A54" i="21"/>
  <c r="B54" i="21"/>
  <c r="C54" i="21"/>
  <c r="D54" i="21"/>
  <c r="A55" i="21"/>
  <c r="B55" i="21"/>
  <c r="C55" i="21"/>
  <c r="D55" i="21"/>
  <c r="A56" i="21"/>
  <c r="B56" i="21"/>
  <c r="C56" i="21"/>
  <c r="D56" i="21"/>
  <c r="A57" i="21"/>
  <c r="B57" i="21"/>
  <c r="C57" i="21"/>
  <c r="D57" i="21"/>
  <c r="A58" i="21"/>
  <c r="B58" i="21"/>
  <c r="C58" i="21"/>
  <c r="D58" i="21"/>
  <c r="A59" i="21"/>
  <c r="B59" i="21"/>
  <c r="C59" i="21"/>
  <c r="D59" i="21"/>
  <c r="A60" i="21"/>
  <c r="B60" i="21"/>
  <c r="C60" i="21"/>
  <c r="D60" i="21"/>
  <c r="A61" i="21"/>
  <c r="B61" i="21"/>
  <c r="C61" i="21"/>
  <c r="D61" i="21"/>
  <c r="A62" i="21"/>
  <c r="B62" i="21"/>
  <c r="C62" i="21"/>
  <c r="D62" i="21"/>
  <c r="A63" i="21"/>
  <c r="B63" i="21"/>
  <c r="C63" i="21"/>
  <c r="D63" i="21"/>
  <c r="A64" i="21"/>
  <c r="B64" i="21"/>
  <c r="C64" i="21"/>
  <c r="D64" i="21"/>
  <c r="A65" i="21"/>
  <c r="B65" i="21"/>
  <c r="C65" i="21"/>
  <c r="D65" i="21"/>
  <c r="A66" i="21"/>
  <c r="B66" i="21"/>
  <c r="C66" i="21"/>
  <c r="D66" i="21"/>
  <c r="A67" i="21"/>
  <c r="B67" i="21"/>
  <c r="C67" i="21"/>
  <c r="D67" i="21"/>
  <c r="A68" i="21"/>
  <c r="B68" i="21"/>
  <c r="C68" i="21"/>
  <c r="D68" i="21"/>
  <c r="A69" i="21"/>
  <c r="B69" i="21"/>
  <c r="C69" i="21"/>
  <c r="D69" i="21"/>
  <c r="A70" i="21"/>
  <c r="B70" i="21"/>
  <c r="C70" i="21"/>
  <c r="D70" i="21"/>
  <c r="A71" i="21"/>
  <c r="B71" i="21"/>
  <c r="C71" i="21"/>
  <c r="D71" i="21"/>
  <c r="A72" i="21"/>
  <c r="B72" i="21"/>
  <c r="C72" i="21"/>
  <c r="D72" i="21"/>
  <c r="A73" i="21"/>
  <c r="B73" i="21"/>
  <c r="C73" i="21"/>
  <c r="D73" i="21"/>
  <c r="A74" i="21"/>
  <c r="B74" i="21"/>
  <c r="C74" i="21"/>
  <c r="D74" i="21"/>
  <c r="A75" i="21"/>
  <c r="B75" i="21"/>
  <c r="C75" i="21"/>
  <c r="D75" i="21"/>
  <c r="A76" i="21"/>
  <c r="B76" i="21"/>
  <c r="C76" i="21"/>
  <c r="D76" i="21"/>
  <c r="A77" i="21"/>
  <c r="B77" i="21"/>
  <c r="C77" i="21"/>
  <c r="D77" i="21"/>
  <c r="A78" i="21"/>
  <c r="B78" i="21"/>
  <c r="C78" i="21"/>
  <c r="D78" i="21"/>
  <c r="A79" i="21"/>
  <c r="B79" i="21"/>
  <c r="C79" i="21"/>
  <c r="D79" i="21"/>
  <c r="A80" i="21"/>
  <c r="B80" i="21"/>
  <c r="C80" i="21"/>
  <c r="D80" i="21"/>
  <c r="A81" i="21"/>
  <c r="B81" i="21"/>
  <c r="C81" i="21"/>
  <c r="D81" i="21"/>
  <c r="A82" i="21"/>
  <c r="B82" i="21"/>
  <c r="C82" i="21"/>
  <c r="D82" i="21"/>
  <c r="A83" i="21"/>
  <c r="B83" i="21"/>
  <c r="C83" i="21"/>
  <c r="D83" i="21"/>
  <c r="A84" i="21"/>
  <c r="B84" i="21"/>
  <c r="C84" i="21"/>
  <c r="D84" i="21"/>
  <c r="A85" i="21"/>
  <c r="B85" i="21"/>
  <c r="C85" i="21"/>
  <c r="D85" i="21"/>
  <c r="A86" i="21"/>
  <c r="B86" i="21"/>
  <c r="C86" i="21"/>
  <c r="D86" i="21"/>
  <c r="A87" i="21"/>
  <c r="B87" i="21"/>
  <c r="C87" i="21"/>
  <c r="D87" i="21"/>
  <c r="A88" i="21"/>
  <c r="B88" i="21"/>
  <c r="C88" i="21"/>
  <c r="D88" i="21"/>
  <c r="A89" i="21"/>
  <c r="B89" i="21"/>
  <c r="C89" i="21"/>
  <c r="D89" i="21"/>
  <c r="A90" i="21"/>
  <c r="B90" i="21"/>
  <c r="C90" i="21"/>
  <c r="D90" i="21"/>
  <c r="A91" i="21"/>
  <c r="B91" i="21"/>
  <c r="C91" i="21"/>
  <c r="D91" i="21"/>
  <c r="A92" i="21"/>
  <c r="B92" i="21"/>
  <c r="C92" i="21"/>
  <c r="D92" i="21"/>
  <c r="A93" i="21"/>
  <c r="B93" i="21"/>
  <c r="C93" i="21"/>
  <c r="D93" i="21"/>
  <c r="A94" i="21"/>
  <c r="B94" i="21"/>
  <c r="C94" i="21"/>
  <c r="D94" i="21"/>
  <c r="A95" i="21"/>
  <c r="B95" i="21"/>
  <c r="C95" i="21"/>
  <c r="D95" i="21"/>
  <c r="A96" i="21"/>
  <c r="B96" i="21"/>
  <c r="C96" i="21"/>
  <c r="D96" i="21"/>
  <c r="A97" i="21"/>
  <c r="B97" i="21"/>
  <c r="C97" i="21"/>
  <c r="D97" i="21"/>
  <c r="A98" i="21"/>
  <c r="B98" i="21"/>
  <c r="C98" i="21"/>
  <c r="D98" i="21"/>
  <c r="A99" i="21"/>
  <c r="B99" i="21"/>
  <c r="C99" i="21"/>
  <c r="D99" i="21"/>
  <c r="A100" i="21"/>
  <c r="B100" i="21"/>
  <c r="C100" i="21"/>
  <c r="D100" i="21"/>
  <c r="A101" i="21"/>
  <c r="B101" i="21"/>
  <c r="C101" i="21"/>
  <c r="D101" i="21"/>
  <c r="A102" i="21"/>
  <c r="B102" i="21"/>
  <c r="C102" i="21"/>
  <c r="D102" i="21"/>
  <c r="A103" i="21"/>
  <c r="B103" i="21"/>
  <c r="C103" i="21"/>
  <c r="D103" i="21"/>
  <c r="A104" i="21"/>
  <c r="B104" i="21"/>
  <c r="C104" i="21"/>
  <c r="D104" i="21"/>
  <c r="A105" i="21"/>
  <c r="B105" i="21"/>
  <c r="C105" i="21"/>
  <c r="D105" i="21"/>
  <c r="A106" i="21"/>
  <c r="B106" i="21"/>
  <c r="C106" i="21"/>
  <c r="D106" i="21"/>
  <c r="A107" i="21"/>
  <c r="B107" i="21"/>
  <c r="C107" i="21"/>
  <c r="D107" i="21"/>
  <c r="A108" i="21"/>
  <c r="B108" i="21"/>
  <c r="C108" i="21"/>
  <c r="D108" i="21"/>
  <c r="A109" i="21"/>
  <c r="B109" i="21"/>
  <c r="C109" i="21"/>
  <c r="D109" i="21"/>
  <c r="A110" i="21"/>
  <c r="B110" i="21"/>
  <c r="C110" i="21"/>
  <c r="D110" i="21"/>
  <c r="A111" i="21"/>
  <c r="B111" i="21"/>
  <c r="C111" i="21"/>
  <c r="D111" i="21"/>
  <c r="A112" i="21"/>
  <c r="B112" i="21"/>
  <c r="C112" i="21"/>
  <c r="D112" i="21"/>
  <c r="A113" i="21"/>
  <c r="B113" i="21"/>
  <c r="C113" i="21"/>
  <c r="D113" i="21"/>
  <c r="A114" i="21"/>
  <c r="B114" i="21"/>
  <c r="C114" i="21"/>
  <c r="D114" i="21"/>
  <c r="A115" i="21"/>
  <c r="B115" i="21"/>
  <c r="C115" i="21"/>
  <c r="D115" i="21"/>
  <c r="A116" i="21"/>
  <c r="B116" i="21"/>
  <c r="C116" i="21"/>
  <c r="D116" i="21"/>
  <c r="A117" i="21"/>
  <c r="B117" i="21"/>
  <c r="C117" i="21"/>
  <c r="D117" i="21"/>
  <c r="A118" i="21"/>
  <c r="B118" i="21"/>
  <c r="C118" i="21"/>
  <c r="D118" i="21"/>
  <c r="A119" i="21"/>
  <c r="B119" i="21"/>
  <c r="C119" i="21"/>
  <c r="D119" i="21"/>
  <c r="A120" i="21"/>
  <c r="B120" i="21"/>
  <c r="C120" i="21"/>
  <c r="D120" i="21"/>
  <c r="A121" i="21"/>
  <c r="B121" i="21"/>
  <c r="C121" i="21"/>
  <c r="D121" i="21"/>
  <c r="A122" i="21"/>
  <c r="B122" i="21"/>
  <c r="C122" i="21"/>
  <c r="D122" i="21"/>
  <c r="A123" i="21"/>
  <c r="B123" i="21"/>
  <c r="C123" i="21"/>
  <c r="D123" i="21"/>
  <c r="A124" i="21"/>
  <c r="B124" i="21"/>
  <c r="C124" i="21"/>
  <c r="D124" i="21"/>
  <c r="A125" i="21"/>
  <c r="B125" i="21"/>
  <c r="C125" i="21"/>
  <c r="D125" i="21"/>
  <c r="A126" i="21"/>
  <c r="B126" i="21"/>
  <c r="C126" i="21"/>
  <c r="D126" i="21"/>
  <c r="A127" i="21"/>
  <c r="B127" i="21"/>
  <c r="C127" i="21"/>
  <c r="D127" i="21"/>
  <c r="A128" i="21"/>
  <c r="B128" i="21"/>
  <c r="C128" i="21"/>
  <c r="D128" i="21"/>
  <c r="A129" i="21"/>
  <c r="B129" i="21"/>
  <c r="C129" i="21"/>
  <c r="D129" i="21"/>
  <c r="A130" i="21"/>
  <c r="B130" i="21"/>
  <c r="C130" i="21"/>
  <c r="D130" i="21"/>
  <c r="A131" i="21"/>
  <c r="B131" i="21"/>
  <c r="C131" i="21"/>
  <c r="D131" i="21"/>
  <c r="A132" i="21"/>
  <c r="B132" i="21"/>
  <c r="C132" i="21"/>
  <c r="D132" i="21"/>
  <c r="A133" i="21"/>
  <c r="B133" i="21"/>
  <c r="C133" i="21"/>
  <c r="D133" i="21"/>
  <c r="A134" i="21"/>
  <c r="B134" i="21"/>
  <c r="C134" i="21"/>
  <c r="D134" i="21"/>
  <c r="A135" i="21"/>
  <c r="B135" i="21"/>
  <c r="C135" i="21"/>
  <c r="D135" i="21"/>
  <c r="A136" i="21"/>
  <c r="B136" i="21"/>
  <c r="C136" i="21"/>
  <c r="D136" i="21"/>
  <c r="A137" i="21"/>
  <c r="B137" i="21"/>
  <c r="C137" i="21"/>
  <c r="D137" i="21"/>
  <c r="A138" i="21"/>
  <c r="B138" i="21"/>
  <c r="C138" i="21"/>
  <c r="D138" i="21"/>
  <c r="A139" i="21"/>
  <c r="B139" i="21"/>
  <c r="C139" i="21"/>
  <c r="D139" i="21"/>
  <c r="A140" i="21"/>
  <c r="B140" i="21"/>
  <c r="C140" i="21"/>
  <c r="D140" i="21"/>
  <c r="A141" i="21"/>
  <c r="B141" i="21"/>
  <c r="C141" i="21"/>
  <c r="D141" i="21"/>
  <c r="A142" i="21"/>
  <c r="B142" i="21"/>
  <c r="C142" i="21"/>
  <c r="D142" i="21"/>
  <c r="A143" i="21"/>
  <c r="B143" i="21"/>
  <c r="C143" i="21"/>
  <c r="D143" i="21"/>
  <c r="A144" i="21"/>
  <c r="B144" i="21"/>
  <c r="C144" i="21"/>
  <c r="D144" i="21"/>
  <c r="A145" i="21"/>
  <c r="B145" i="21"/>
  <c r="C145" i="21"/>
  <c r="D145" i="21"/>
  <c r="A146" i="21"/>
  <c r="B146" i="21"/>
  <c r="C146" i="21"/>
  <c r="D146" i="21"/>
  <c r="A147" i="21"/>
  <c r="B147" i="21"/>
  <c r="C147" i="21"/>
  <c r="D147" i="21"/>
  <c r="A148" i="21"/>
  <c r="B148" i="21"/>
  <c r="C148" i="21"/>
  <c r="D148" i="21"/>
  <c r="A149" i="21"/>
  <c r="B149" i="21"/>
  <c r="C149" i="21"/>
  <c r="D149" i="21"/>
  <c r="A150" i="21"/>
  <c r="B150" i="21"/>
  <c r="C150" i="21"/>
  <c r="D150" i="21"/>
  <c r="A151" i="21"/>
  <c r="B151" i="21"/>
  <c r="C151" i="21"/>
  <c r="D151" i="21"/>
  <c r="A152" i="21"/>
  <c r="B152" i="21"/>
  <c r="C152" i="21"/>
  <c r="D152" i="21"/>
  <c r="A153" i="21"/>
  <c r="B153" i="21"/>
  <c r="C153" i="21"/>
  <c r="D153" i="21"/>
  <c r="A154" i="21"/>
  <c r="B154" i="21"/>
  <c r="C154" i="21"/>
  <c r="D154" i="21"/>
  <c r="A155" i="21"/>
  <c r="B155" i="21"/>
  <c r="C155" i="21"/>
  <c r="D155" i="21"/>
  <c r="A156" i="21"/>
  <c r="B156" i="21"/>
  <c r="C156" i="21"/>
  <c r="D156" i="21"/>
  <c r="A157" i="21"/>
  <c r="B157" i="21"/>
  <c r="C157" i="21"/>
  <c r="D157" i="21"/>
  <c r="A158" i="21"/>
  <c r="B158" i="21"/>
  <c r="C158" i="21"/>
  <c r="D158" i="21"/>
  <c r="A159" i="21"/>
  <c r="B159" i="21"/>
  <c r="C159" i="21"/>
  <c r="D159" i="21"/>
  <c r="A160" i="21"/>
  <c r="B160" i="21"/>
  <c r="C160" i="21"/>
  <c r="D160" i="21"/>
  <c r="A161" i="21"/>
  <c r="B161" i="21"/>
  <c r="C161" i="21"/>
  <c r="D161" i="21"/>
  <c r="A162" i="21"/>
  <c r="B162" i="21"/>
  <c r="C162" i="21"/>
  <c r="D162" i="21"/>
  <c r="A163" i="21"/>
  <c r="B163" i="21"/>
  <c r="C163" i="21"/>
  <c r="D163" i="21"/>
  <c r="A164" i="21"/>
  <c r="B164" i="21"/>
  <c r="C164" i="21"/>
  <c r="D164" i="21"/>
  <c r="A165" i="21"/>
  <c r="B165" i="21"/>
  <c r="C165" i="21"/>
  <c r="D165" i="21"/>
  <c r="A166" i="21"/>
  <c r="B166" i="21"/>
  <c r="C166" i="21"/>
  <c r="D166" i="21"/>
  <c r="A167" i="21"/>
  <c r="B167" i="21"/>
  <c r="C167" i="21"/>
  <c r="D167" i="21"/>
  <c r="A168" i="21"/>
  <c r="B168" i="21"/>
  <c r="C168" i="21"/>
  <c r="D168" i="21"/>
  <c r="A169" i="21"/>
  <c r="B169" i="21"/>
  <c r="C169" i="21"/>
  <c r="D169" i="21"/>
  <c r="A170" i="21"/>
  <c r="B170" i="21"/>
  <c r="C170" i="21"/>
  <c r="D170" i="21"/>
  <c r="A171" i="21"/>
  <c r="B171" i="21"/>
  <c r="C171" i="21"/>
  <c r="D171" i="21"/>
  <c r="A172" i="21"/>
  <c r="B172" i="21"/>
  <c r="C172" i="21"/>
  <c r="D172" i="21"/>
  <c r="A173" i="21"/>
  <c r="B173" i="21"/>
  <c r="C173" i="21"/>
  <c r="D173" i="21"/>
  <c r="A174" i="21"/>
  <c r="B174" i="21"/>
  <c r="C174" i="21"/>
  <c r="D174" i="21"/>
  <c r="A175" i="21"/>
  <c r="B175" i="21"/>
  <c r="C175" i="21"/>
  <c r="D175" i="21"/>
  <c r="A176" i="21"/>
  <c r="B176" i="21"/>
  <c r="C176" i="21"/>
  <c r="D176" i="21"/>
  <c r="A177" i="21"/>
  <c r="B177" i="21"/>
  <c r="C177" i="21"/>
  <c r="D177" i="21"/>
  <c r="A178" i="21"/>
  <c r="B178" i="21"/>
  <c r="C178" i="21"/>
  <c r="D178" i="21"/>
  <c r="A179" i="21"/>
  <c r="B179" i="21"/>
  <c r="C179" i="21"/>
  <c r="D179" i="21"/>
  <c r="A180" i="21"/>
  <c r="B180" i="21"/>
  <c r="C180" i="21"/>
  <c r="D180" i="21"/>
  <c r="A181" i="21"/>
  <c r="B181" i="21"/>
  <c r="C181" i="21"/>
  <c r="D181" i="21"/>
  <c r="A182" i="21"/>
  <c r="B182" i="21"/>
  <c r="C182" i="21"/>
  <c r="D182" i="21"/>
  <c r="A183" i="21"/>
  <c r="B183" i="21"/>
  <c r="C183" i="21"/>
  <c r="D183" i="21"/>
  <c r="A184" i="21"/>
  <c r="B184" i="21"/>
  <c r="C184" i="21"/>
  <c r="D184" i="21"/>
  <c r="A185" i="21"/>
  <c r="B185" i="21"/>
  <c r="C185" i="21"/>
  <c r="D185" i="21"/>
  <c r="A186" i="21"/>
  <c r="B186" i="21"/>
  <c r="C186" i="21"/>
  <c r="D186" i="21"/>
  <c r="A187" i="21"/>
  <c r="B187" i="21"/>
  <c r="C187" i="21"/>
  <c r="D187" i="21"/>
  <c r="A188" i="21"/>
  <c r="B188" i="21"/>
  <c r="C188" i="21"/>
  <c r="D188" i="21"/>
  <c r="A189" i="21"/>
  <c r="B189" i="21"/>
  <c r="C189" i="21"/>
  <c r="D189" i="21"/>
  <c r="A190" i="21"/>
  <c r="B190" i="21"/>
  <c r="C190" i="21"/>
  <c r="D190" i="21"/>
  <c r="A191" i="21"/>
  <c r="B191" i="21"/>
  <c r="C191" i="21"/>
  <c r="D191" i="21"/>
  <c r="A192" i="21"/>
  <c r="B192" i="21"/>
  <c r="C192" i="21"/>
  <c r="D192" i="21"/>
  <c r="A193" i="21"/>
  <c r="B193" i="21"/>
  <c r="C193" i="21"/>
  <c r="D193" i="21"/>
  <c r="A194" i="21"/>
  <c r="B194" i="21"/>
  <c r="C194" i="21"/>
  <c r="D194" i="21"/>
  <c r="A195" i="21"/>
  <c r="B195" i="21"/>
  <c r="C195" i="21"/>
  <c r="D195" i="21"/>
  <c r="A196" i="21"/>
  <c r="B196" i="21"/>
  <c r="C196" i="21"/>
  <c r="D196" i="21"/>
  <c r="A197" i="21"/>
  <c r="B197" i="21"/>
  <c r="C197" i="21"/>
  <c r="D197" i="21"/>
  <c r="A198" i="21"/>
  <c r="B198" i="21"/>
  <c r="C198" i="21"/>
  <c r="D198" i="21"/>
  <c r="A199" i="21"/>
  <c r="B199" i="21"/>
  <c r="C199" i="21"/>
  <c r="D199" i="21"/>
  <c r="A200" i="21"/>
  <c r="B200" i="21"/>
  <c r="C200" i="21"/>
  <c r="D200" i="21"/>
  <c r="A201" i="21"/>
  <c r="B201" i="21"/>
  <c r="C201" i="21"/>
  <c r="D201" i="21"/>
  <c r="A202" i="21"/>
  <c r="B202" i="21"/>
  <c r="C202" i="21"/>
  <c r="D202" i="21"/>
  <c r="A203" i="21"/>
  <c r="B203" i="21"/>
  <c r="C203" i="21"/>
  <c r="D203" i="21"/>
  <c r="A204" i="21"/>
  <c r="B204" i="21"/>
  <c r="C204" i="21"/>
  <c r="D204" i="21"/>
  <c r="A205" i="21"/>
  <c r="B205" i="21"/>
  <c r="C205" i="21"/>
  <c r="D205" i="21"/>
  <c r="A206" i="21"/>
  <c r="B206" i="21"/>
  <c r="C206" i="21"/>
  <c r="D206" i="21"/>
  <c r="A207" i="21"/>
  <c r="B207" i="21"/>
  <c r="C207" i="21"/>
  <c r="D207" i="21"/>
  <c r="A208" i="21"/>
  <c r="B208" i="21"/>
  <c r="C208" i="21"/>
  <c r="D208" i="21"/>
  <c r="A209" i="21"/>
  <c r="B209" i="21"/>
  <c r="C209" i="21"/>
  <c r="D209" i="21"/>
  <c r="A210" i="21"/>
  <c r="B210" i="21"/>
  <c r="C210" i="21"/>
  <c r="D210" i="21"/>
  <c r="A211" i="21"/>
  <c r="B211" i="21"/>
  <c r="C211" i="21"/>
  <c r="D211" i="21"/>
  <c r="A212" i="21"/>
  <c r="B212" i="21"/>
  <c r="C212" i="21"/>
  <c r="D212" i="21"/>
  <c r="A213" i="21"/>
  <c r="B213" i="21"/>
  <c r="C213" i="21"/>
  <c r="D213" i="21"/>
  <c r="A214" i="21"/>
  <c r="B214" i="21"/>
  <c r="C214" i="21"/>
  <c r="D214" i="21"/>
  <c r="A215" i="21"/>
  <c r="B215" i="21"/>
  <c r="C215" i="21"/>
  <c r="D215" i="21"/>
  <c r="A216" i="21"/>
  <c r="B216" i="21"/>
  <c r="C216" i="21"/>
  <c r="D216" i="21"/>
  <c r="A217" i="21"/>
  <c r="B217" i="21"/>
  <c r="C217" i="21"/>
  <c r="D217" i="21"/>
  <c r="A218" i="21"/>
  <c r="B218" i="21"/>
  <c r="C218" i="21"/>
  <c r="D218" i="21"/>
  <c r="A219" i="21"/>
  <c r="B219" i="21"/>
  <c r="C219" i="21"/>
  <c r="D219" i="21"/>
  <c r="A220" i="21"/>
  <c r="B220" i="21"/>
  <c r="C220" i="21"/>
  <c r="D220" i="21"/>
  <c r="A221" i="21"/>
  <c r="B221" i="21"/>
  <c r="C221" i="21"/>
  <c r="D221" i="21"/>
  <c r="A222" i="21"/>
  <c r="B222" i="21"/>
  <c r="C222" i="21"/>
  <c r="D222" i="21"/>
  <c r="A223" i="21"/>
  <c r="B223" i="21"/>
  <c r="C223" i="21"/>
  <c r="D223" i="21"/>
  <c r="A224" i="21"/>
  <c r="B224" i="21"/>
  <c r="C224" i="21"/>
  <c r="D224" i="21"/>
  <c r="A225" i="21"/>
  <c r="B225" i="21"/>
  <c r="C225" i="21"/>
  <c r="D225" i="21"/>
  <c r="A226" i="21"/>
  <c r="B226" i="21"/>
  <c r="C226" i="21"/>
  <c r="D226" i="21"/>
  <c r="A227" i="21"/>
  <c r="B227" i="21"/>
  <c r="C227" i="21"/>
  <c r="D227" i="21"/>
  <c r="A228" i="21"/>
  <c r="B228" i="21"/>
  <c r="C228" i="21"/>
  <c r="D228" i="21"/>
  <c r="A229" i="21"/>
  <c r="B229" i="21"/>
  <c r="C229" i="21"/>
  <c r="D229" i="21"/>
  <c r="A230" i="21"/>
  <c r="B230" i="21"/>
  <c r="C230" i="21"/>
  <c r="D230" i="21"/>
  <c r="A231" i="21"/>
  <c r="B231" i="21"/>
  <c r="C231" i="21"/>
  <c r="D231" i="21"/>
  <c r="A232" i="21"/>
  <c r="B232" i="21"/>
  <c r="C232" i="21"/>
  <c r="D232" i="21"/>
  <c r="A233" i="21"/>
  <c r="B233" i="21"/>
  <c r="C233" i="21"/>
  <c r="D233" i="21"/>
  <c r="A234" i="21"/>
  <c r="B234" i="21"/>
  <c r="C234" i="21"/>
  <c r="D234" i="21"/>
  <c r="A235" i="21"/>
  <c r="B235" i="21"/>
  <c r="C235" i="21"/>
  <c r="D235" i="21"/>
  <c r="A236" i="21"/>
  <c r="B236" i="21"/>
  <c r="C236" i="21"/>
  <c r="D236" i="21"/>
  <c r="A237" i="21"/>
  <c r="B237" i="21"/>
  <c r="C237" i="21"/>
  <c r="D237" i="21"/>
  <c r="A238" i="21"/>
  <c r="B238" i="21"/>
  <c r="C238" i="21"/>
  <c r="D238" i="21"/>
  <c r="A239" i="21"/>
  <c r="B239" i="21"/>
  <c r="C239" i="21"/>
  <c r="D239" i="21"/>
  <c r="A240" i="21"/>
  <c r="B240" i="21"/>
  <c r="C240" i="21"/>
  <c r="D240" i="21"/>
  <c r="A241" i="21"/>
  <c r="B241" i="21"/>
  <c r="C241" i="21"/>
  <c r="D241" i="21"/>
  <c r="A242" i="21"/>
  <c r="B242" i="21"/>
  <c r="C242" i="21"/>
  <c r="D242" i="21"/>
  <c r="A243" i="21"/>
  <c r="B243" i="21"/>
  <c r="C243" i="21"/>
  <c r="D243" i="21"/>
  <c r="A244" i="21"/>
  <c r="B244" i="21"/>
  <c r="C244" i="21"/>
  <c r="D244" i="21"/>
  <c r="A245" i="21"/>
  <c r="B245" i="21"/>
  <c r="C245" i="21"/>
  <c r="D245" i="21"/>
  <c r="A246" i="21"/>
  <c r="B246" i="21"/>
  <c r="C246" i="21"/>
  <c r="D246" i="21"/>
  <c r="A247" i="21"/>
  <c r="B247" i="21"/>
  <c r="C247" i="21"/>
  <c r="D247" i="21"/>
  <c r="A248" i="21"/>
  <c r="B248" i="21"/>
  <c r="C248" i="21"/>
  <c r="D248" i="21"/>
  <c r="A249" i="21"/>
  <c r="B249" i="21"/>
  <c r="C249" i="21"/>
  <c r="D249" i="21"/>
  <c r="A250" i="21"/>
  <c r="B250" i="21"/>
  <c r="C250" i="21"/>
  <c r="D250" i="21"/>
  <c r="A251" i="21"/>
  <c r="B251" i="21"/>
  <c r="C251" i="21"/>
  <c r="D251" i="21"/>
  <c r="A252" i="21"/>
  <c r="B252" i="21"/>
  <c r="C252" i="21"/>
  <c r="D252" i="21"/>
  <c r="A253" i="21"/>
  <c r="B253" i="21"/>
  <c r="C253" i="21"/>
  <c r="D253" i="21"/>
  <c r="A254" i="21"/>
  <c r="B254" i="21"/>
  <c r="C254" i="21"/>
  <c r="D254" i="21"/>
  <c r="A255" i="21"/>
  <c r="B255" i="21"/>
  <c r="C255" i="21"/>
  <c r="D255" i="21"/>
  <c r="A256" i="21"/>
  <c r="B256" i="21"/>
  <c r="C256" i="21"/>
  <c r="D256" i="21"/>
  <c r="A257" i="21"/>
  <c r="B257" i="21"/>
  <c r="C257" i="21"/>
  <c r="D257" i="21"/>
  <c r="A258" i="21"/>
  <c r="B258" i="21"/>
  <c r="C258" i="21"/>
  <c r="D258" i="21"/>
  <c r="A259" i="21"/>
  <c r="B259" i="21"/>
  <c r="C259" i="21"/>
  <c r="D259" i="21"/>
  <c r="A260" i="21"/>
  <c r="B260" i="21"/>
  <c r="C260" i="21"/>
  <c r="D260" i="21"/>
  <c r="A261" i="21"/>
  <c r="B261" i="21"/>
  <c r="C261" i="21"/>
  <c r="D261" i="21"/>
  <c r="A262" i="21"/>
  <c r="B262" i="21"/>
  <c r="C262" i="21"/>
  <c r="D262" i="21"/>
  <c r="A263" i="21"/>
  <c r="B263" i="21"/>
  <c r="C263" i="21"/>
  <c r="D263" i="21"/>
  <c r="A264" i="21"/>
  <c r="B264" i="21"/>
  <c r="C264" i="21"/>
  <c r="D264" i="21"/>
  <c r="A265" i="21"/>
  <c r="B265" i="21"/>
  <c r="C265" i="21"/>
  <c r="D265" i="21"/>
  <c r="A266" i="21"/>
  <c r="B266" i="21"/>
  <c r="C266" i="21"/>
  <c r="D266" i="21"/>
  <c r="A267" i="21"/>
  <c r="B267" i="21"/>
  <c r="C267" i="21"/>
  <c r="D267" i="21"/>
  <c r="A268" i="21"/>
  <c r="B268" i="21"/>
  <c r="C268" i="21"/>
  <c r="D268" i="21"/>
  <c r="A269" i="21"/>
  <c r="B269" i="21"/>
  <c r="C269" i="21"/>
  <c r="D269" i="21"/>
  <c r="A270" i="21"/>
  <c r="B270" i="21"/>
  <c r="C270" i="21"/>
  <c r="D270" i="21"/>
  <c r="A271" i="21"/>
  <c r="B271" i="21"/>
  <c r="C271" i="21"/>
  <c r="D271" i="21"/>
  <c r="A272" i="21"/>
  <c r="B272" i="21"/>
  <c r="C272" i="21"/>
  <c r="D272" i="21"/>
  <c r="A273" i="21"/>
  <c r="B273" i="21"/>
  <c r="C273" i="21"/>
  <c r="D273" i="21"/>
  <c r="A274" i="21"/>
  <c r="B274" i="21"/>
  <c r="C274" i="21"/>
  <c r="D274" i="21"/>
  <c r="A275" i="21"/>
  <c r="B275" i="21"/>
  <c r="C275" i="21"/>
  <c r="D275" i="21"/>
  <c r="A276" i="21"/>
  <c r="B276" i="21"/>
  <c r="C276" i="21"/>
  <c r="D276" i="21"/>
  <c r="A277" i="21"/>
  <c r="B277" i="21"/>
  <c r="C277" i="21"/>
  <c r="D277" i="21"/>
  <c r="A278" i="21"/>
  <c r="B278" i="21"/>
  <c r="C278" i="21"/>
  <c r="D278" i="21"/>
  <c r="A279" i="21"/>
  <c r="B279" i="21"/>
  <c r="C279" i="21"/>
  <c r="D279" i="21"/>
  <c r="A280" i="21"/>
  <c r="B280" i="21"/>
  <c r="C280" i="21"/>
  <c r="D280" i="21"/>
  <c r="A281" i="21"/>
  <c r="B281" i="21"/>
  <c r="C281" i="21"/>
  <c r="D281" i="21"/>
  <c r="A282" i="21"/>
  <c r="B282" i="21"/>
  <c r="C282" i="21"/>
  <c r="D282" i="21"/>
  <c r="A283" i="21"/>
  <c r="B283" i="21"/>
  <c r="C283" i="21"/>
  <c r="D283" i="21"/>
  <c r="A284" i="21"/>
  <c r="B284" i="21"/>
  <c r="C284" i="21"/>
  <c r="D284" i="21"/>
  <c r="A285" i="21"/>
  <c r="B285" i="21"/>
  <c r="C285" i="21"/>
  <c r="D285" i="21"/>
  <c r="A286" i="21"/>
  <c r="B286" i="21"/>
  <c r="C286" i="21"/>
  <c r="D286" i="21"/>
  <c r="A287" i="21"/>
  <c r="B287" i="21"/>
  <c r="C287" i="21"/>
  <c r="D287" i="21"/>
  <c r="A288" i="21"/>
  <c r="B288" i="21"/>
  <c r="C288" i="21"/>
  <c r="D288" i="21"/>
  <c r="A289" i="21"/>
  <c r="B289" i="21"/>
  <c r="C289" i="21"/>
  <c r="D289" i="21"/>
  <c r="A290" i="21"/>
  <c r="B290" i="21"/>
  <c r="C290" i="21"/>
  <c r="D290" i="21"/>
  <c r="A291" i="21"/>
  <c r="B291" i="21"/>
  <c r="C291" i="21"/>
  <c r="D291" i="21"/>
  <c r="A292" i="21"/>
  <c r="B292" i="21"/>
  <c r="C292" i="21"/>
  <c r="D292" i="21"/>
  <c r="A293" i="21"/>
  <c r="B293" i="21"/>
  <c r="C293" i="21"/>
  <c r="D293" i="21"/>
  <c r="A294" i="21"/>
  <c r="B294" i="21"/>
  <c r="C294" i="21"/>
  <c r="D294" i="21"/>
  <c r="A295" i="21"/>
  <c r="B295" i="21"/>
  <c r="C295" i="21"/>
  <c r="D295" i="21"/>
  <c r="A296" i="21"/>
  <c r="B296" i="21"/>
  <c r="C296" i="21"/>
  <c r="D296" i="21"/>
  <c r="A297" i="21"/>
  <c r="B297" i="21"/>
  <c r="C297" i="21"/>
  <c r="D297" i="21"/>
  <c r="A298" i="21"/>
  <c r="B298" i="21"/>
  <c r="C298" i="21"/>
  <c r="D298" i="21"/>
  <c r="A299" i="21"/>
  <c r="B299" i="21"/>
  <c r="C299" i="21"/>
  <c r="D299" i="21"/>
  <c r="A300" i="21"/>
  <c r="B300" i="21"/>
  <c r="C300" i="21"/>
  <c r="D300" i="21"/>
  <c r="A301" i="21"/>
  <c r="B301" i="21"/>
  <c r="C301" i="21"/>
  <c r="D301" i="21"/>
  <c r="A302" i="21"/>
  <c r="B302" i="21"/>
  <c r="C302" i="21"/>
  <c r="D302" i="21"/>
  <c r="A303" i="21"/>
  <c r="B303" i="21"/>
  <c r="C303" i="21"/>
  <c r="D303" i="21"/>
  <c r="A304" i="21"/>
  <c r="B304" i="21"/>
  <c r="C304" i="21"/>
  <c r="D304" i="21"/>
  <c r="A305" i="21"/>
  <c r="B305" i="21"/>
  <c r="C305" i="21"/>
  <c r="D305" i="21"/>
  <c r="A306" i="21"/>
  <c r="B306" i="21"/>
  <c r="C306" i="21"/>
  <c r="D306" i="21"/>
  <c r="A307" i="21"/>
  <c r="B307" i="21"/>
  <c r="C307" i="21"/>
  <c r="D307" i="21"/>
  <c r="A308" i="21"/>
  <c r="B308" i="21"/>
  <c r="C308" i="21"/>
  <c r="D308" i="21"/>
  <c r="A309" i="21"/>
  <c r="B309" i="21"/>
  <c r="C309" i="21"/>
  <c r="D309" i="21"/>
  <c r="A310" i="21"/>
  <c r="B310" i="21"/>
  <c r="C310" i="21"/>
  <c r="D310" i="21"/>
  <c r="A311" i="21"/>
  <c r="B311" i="21"/>
  <c r="C311" i="21"/>
  <c r="D311" i="21"/>
  <c r="A312" i="21"/>
  <c r="B312" i="21"/>
  <c r="C312" i="21"/>
  <c r="D312" i="21"/>
  <c r="A313" i="21"/>
  <c r="B313" i="21"/>
  <c r="C313" i="21"/>
  <c r="D313" i="21"/>
  <c r="A314" i="21"/>
  <c r="B314" i="21"/>
  <c r="C314" i="21"/>
  <c r="D314" i="21"/>
  <c r="A315" i="21"/>
  <c r="B315" i="21"/>
  <c r="C315" i="21"/>
  <c r="D315" i="21"/>
  <c r="A316" i="21"/>
  <c r="B316" i="21"/>
  <c r="C316" i="21"/>
  <c r="D316" i="21"/>
  <c r="A317" i="21"/>
  <c r="B317" i="21"/>
  <c r="C317" i="21"/>
  <c r="D317" i="21"/>
  <c r="A318" i="21"/>
  <c r="B318" i="21"/>
  <c r="C318" i="21"/>
  <c r="D318" i="21"/>
  <c r="A319" i="21"/>
  <c r="B319" i="21"/>
  <c r="C319" i="21"/>
  <c r="D319" i="21"/>
  <c r="A320" i="21"/>
  <c r="B320" i="21"/>
  <c r="C320" i="21"/>
  <c r="D320" i="21"/>
  <c r="A321" i="21"/>
  <c r="B321" i="21"/>
  <c r="C321" i="21"/>
  <c r="D321" i="21"/>
  <c r="A322" i="21"/>
  <c r="B322" i="21"/>
  <c r="C322" i="21"/>
  <c r="D322" i="21"/>
  <c r="A323" i="21"/>
  <c r="B323" i="21"/>
  <c r="C323" i="21"/>
  <c r="D323" i="21"/>
  <c r="A324" i="21"/>
  <c r="B324" i="21"/>
  <c r="C324" i="21"/>
  <c r="D324" i="21"/>
  <c r="A325" i="21"/>
  <c r="B325" i="21"/>
  <c r="C325" i="21"/>
  <c r="D325" i="21"/>
  <c r="A326" i="21"/>
  <c r="B326" i="21"/>
  <c r="C326" i="21"/>
  <c r="D326" i="21"/>
  <c r="A327" i="21"/>
  <c r="B327" i="21"/>
  <c r="C327" i="21"/>
  <c r="D327" i="21"/>
  <c r="A328" i="21"/>
  <c r="B328" i="21"/>
  <c r="C328" i="21"/>
  <c r="D328" i="21"/>
  <c r="A329" i="21"/>
  <c r="B329" i="21"/>
  <c r="C329" i="21"/>
  <c r="D329" i="21"/>
  <c r="A330" i="21"/>
  <c r="B330" i="21"/>
  <c r="C330" i="21"/>
  <c r="D330" i="21"/>
  <c r="A331" i="21"/>
  <c r="B331" i="21"/>
  <c r="C331" i="21"/>
  <c r="D331" i="21"/>
  <c r="A332" i="21"/>
  <c r="B332" i="21"/>
  <c r="C332" i="21"/>
  <c r="D332" i="21"/>
  <c r="A333" i="21"/>
  <c r="B333" i="21"/>
  <c r="C333" i="21"/>
  <c r="D333" i="21"/>
  <c r="A334" i="21"/>
  <c r="B334" i="21"/>
  <c r="C334" i="21"/>
  <c r="D334" i="21"/>
  <c r="A335" i="21"/>
  <c r="B335" i="21"/>
  <c r="C335" i="21"/>
  <c r="D335" i="21"/>
  <c r="A336" i="21"/>
  <c r="B336" i="21"/>
  <c r="C336" i="21"/>
  <c r="D336" i="21"/>
  <c r="A337" i="21"/>
  <c r="B337" i="21"/>
  <c r="C337" i="21"/>
  <c r="D337" i="21"/>
  <c r="A338" i="21"/>
  <c r="B338" i="21"/>
  <c r="C338" i="21"/>
  <c r="D338" i="21"/>
  <c r="A339" i="21"/>
  <c r="B339" i="21"/>
  <c r="C339" i="21"/>
  <c r="D339" i="21"/>
  <c r="A340" i="21"/>
  <c r="B340" i="21"/>
  <c r="C340" i="21"/>
  <c r="D340" i="21"/>
  <c r="A341" i="21"/>
  <c r="B341" i="21"/>
  <c r="C341" i="21"/>
  <c r="D341" i="21"/>
  <c r="A342" i="21"/>
  <c r="B342" i="21"/>
  <c r="C342" i="21"/>
  <c r="D342" i="21"/>
  <c r="A343" i="21"/>
  <c r="B343" i="21"/>
  <c r="C343" i="21"/>
  <c r="D343" i="21"/>
  <c r="A344" i="21"/>
  <c r="B344" i="21"/>
  <c r="C344" i="21"/>
  <c r="D344" i="21"/>
  <c r="A345" i="21"/>
  <c r="B345" i="21"/>
  <c r="C345" i="21"/>
  <c r="D345" i="21"/>
  <c r="A346" i="21"/>
  <c r="B346" i="21"/>
  <c r="C346" i="21"/>
  <c r="D346" i="21"/>
  <c r="A347" i="21"/>
  <c r="B347" i="21"/>
  <c r="C347" i="21"/>
  <c r="D347" i="21"/>
  <c r="A348" i="21"/>
  <c r="B348" i="21"/>
  <c r="C348" i="21"/>
  <c r="D348" i="21"/>
  <c r="B3" i="21"/>
  <c r="D3" i="21"/>
  <c r="C3" i="21"/>
  <c r="A3" i="21"/>
  <c r="D2" i="21"/>
  <c r="C2" i="21"/>
  <c r="B2" i="21"/>
  <c r="A2" i="21"/>
  <c r="BI251" i="20" l="1"/>
  <c r="BG251" i="20"/>
  <c r="AS251" i="20"/>
  <c r="AR251" i="20"/>
  <c r="AQ251" i="20"/>
  <c r="AM251" i="20"/>
  <c r="AL251" i="20"/>
  <c r="AK251" i="20"/>
  <c r="AN251" i="20" s="1"/>
  <c r="F245" i="21"/>
  <c r="AW251" i="20"/>
  <c r="AV251" i="20"/>
  <c r="AU251" i="20"/>
  <c r="BI250" i="20"/>
  <c r="BG250" i="20"/>
  <c r="AS250" i="20"/>
  <c r="AR250" i="20"/>
  <c r="AQ250" i="20"/>
  <c r="AM250" i="20"/>
  <c r="AL250" i="20"/>
  <c r="AO250" i="20" s="1"/>
  <c r="AK250" i="20"/>
  <c r="F244" i="21"/>
  <c r="AW250" i="20"/>
  <c r="AV250" i="20"/>
  <c r="AU250" i="20"/>
  <c r="BI249" i="20"/>
  <c r="BG249" i="20"/>
  <c r="AS249" i="20"/>
  <c r="AR249" i="20"/>
  <c r="AQ249" i="20"/>
  <c r="AM249" i="20"/>
  <c r="AP249" i="20" s="1"/>
  <c r="AL249" i="20"/>
  <c r="AK249" i="20"/>
  <c r="F243" i="21"/>
  <c r="AW249" i="20"/>
  <c r="AV249" i="20"/>
  <c r="AU249" i="20"/>
  <c r="BI248" i="20"/>
  <c r="BG248" i="20"/>
  <c r="AS248" i="20"/>
  <c r="AR248" i="20"/>
  <c r="AQ248" i="20"/>
  <c r="AM248" i="20"/>
  <c r="AP248" i="20" s="1"/>
  <c r="AL248" i="20"/>
  <c r="AK248" i="20"/>
  <c r="AN248" i="20" s="1"/>
  <c r="F242" i="21"/>
  <c r="AW248" i="20"/>
  <c r="AV248" i="20"/>
  <c r="AU248" i="20"/>
  <c r="BI247" i="20"/>
  <c r="BG247" i="20"/>
  <c r="AS247" i="20"/>
  <c r="AR247" i="20"/>
  <c r="AQ247" i="20"/>
  <c r="AA247" i="20" s="1"/>
  <c r="AM247" i="20"/>
  <c r="AL247" i="20"/>
  <c r="AK247" i="20"/>
  <c r="AN247" i="20" s="1"/>
  <c r="F241" i="21"/>
  <c r="AW247" i="20"/>
  <c r="AV247" i="20"/>
  <c r="AU247" i="20"/>
  <c r="BI246" i="20"/>
  <c r="BG246" i="20"/>
  <c r="AS246" i="20"/>
  <c r="AR246" i="20"/>
  <c r="AQ246" i="20"/>
  <c r="AM246" i="20"/>
  <c r="AL246" i="20"/>
  <c r="AO246" i="20" s="1"/>
  <c r="AK246" i="20"/>
  <c r="AN246" i="20" s="1"/>
  <c r="F240" i="21"/>
  <c r="AW246" i="20"/>
  <c r="AV246" i="20"/>
  <c r="AU246" i="20"/>
  <c r="BI245" i="20"/>
  <c r="BG245" i="20"/>
  <c r="AS245" i="20"/>
  <c r="AR245" i="20"/>
  <c r="AQ245" i="20"/>
  <c r="AM245" i="20"/>
  <c r="AL245" i="20"/>
  <c r="AO245" i="20" s="1"/>
  <c r="AK245" i="20"/>
  <c r="F239" i="21"/>
  <c r="AW245" i="20"/>
  <c r="AV245" i="20"/>
  <c r="AU245" i="20"/>
  <c r="BI244" i="20"/>
  <c r="BG244" i="20"/>
  <c r="AS244" i="20"/>
  <c r="AR244" i="20"/>
  <c r="AQ244" i="20"/>
  <c r="AM244" i="20"/>
  <c r="AP244" i="20" s="1"/>
  <c r="AL244" i="20"/>
  <c r="AK244" i="20"/>
  <c r="AN244" i="20" s="1"/>
  <c r="F238" i="21"/>
  <c r="AW244" i="20"/>
  <c r="AV244" i="20"/>
  <c r="AU244" i="20"/>
  <c r="BI243" i="20"/>
  <c r="BG243" i="20"/>
  <c r="AS243" i="20"/>
  <c r="AR243" i="20"/>
  <c r="AQ243" i="20"/>
  <c r="AM243" i="20"/>
  <c r="AP243" i="20" s="1"/>
  <c r="AL243" i="20"/>
  <c r="AO243" i="20" s="1"/>
  <c r="AK243" i="20"/>
  <c r="AN243" i="20" s="1"/>
  <c r="F237" i="21"/>
  <c r="AW243" i="20"/>
  <c r="AZ243" i="20" s="1"/>
  <c r="BC243" i="20" s="1"/>
  <c r="AV243" i="20"/>
  <c r="AY243" i="20" s="1"/>
  <c r="BB243" i="20" s="1"/>
  <c r="AU243" i="20"/>
  <c r="BI242" i="20"/>
  <c r="BG242" i="20"/>
  <c r="AS242" i="20"/>
  <c r="AR242" i="20"/>
  <c r="AQ242" i="20"/>
  <c r="AM242" i="20"/>
  <c r="AP242" i="20" s="1"/>
  <c r="AL242" i="20"/>
  <c r="AO242" i="20" s="1"/>
  <c r="AK242" i="20"/>
  <c r="AN242" i="20" s="1"/>
  <c r="F236" i="21"/>
  <c r="AW242" i="20"/>
  <c r="AZ242" i="20" s="1"/>
  <c r="BC242" i="20" s="1"/>
  <c r="AV242" i="20"/>
  <c r="AU242" i="20"/>
  <c r="BI241" i="20"/>
  <c r="BG241" i="20"/>
  <c r="AS241" i="20"/>
  <c r="AR241" i="20"/>
  <c r="AQ241" i="20"/>
  <c r="AM241" i="20"/>
  <c r="AP241" i="20" s="1"/>
  <c r="AL241" i="20"/>
  <c r="AK241" i="20"/>
  <c r="F235" i="21"/>
  <c r="AW241" i="20"/>
  <c r="AV241" i="20"/>
  <c r="AU241" i="20"/>
  <c r="BI240" i="20"/>
  <c r="BG240" i="20"/>
  <c r="AS240" i="20"/>
  <c r="AR240" i="20"/>
  <c r="AQ240" i="20"/>
  <c r="AM240" i="20"/>
  <c r="AL240" i="20"/>
  <c r="AO240" i="20" s="1"/>
  <c r="AK240" i="20"/>
  <c r="AN240" i="20" s="1"/>
  <c r="F234" i="21"/>
  <c r="AW240" i="20"/>
  <c r="AV240" i="20"/>
  <c r="AU240" i="20"/>
  <c r="BI239" i="20"/>
  <c r="BG239" i="20"/>
  <c r="AS239" i="20"/>
  <c r="AR239" i="20"/>
  <c r="AQ239" i="20"/>
  <c r="AM239" i="20"/>
  <c r="AP239" i="20" s="1"/>
  <c r="AL239" i="20"/>
  <c r="AK239" i="20"/>
  <c r="F233" i="21"/>
  <c r="AW239" i="20"/>
  <c r="AV239" i="20"/>
  <c r="AU239" i="20"/>
  <c r="BI238" i="20"/>
  <c r="BG238" i="20"/>
  <c r="AS238" i="20"/>
  <c r="AR238" i="20"/>
  <c r="AQ238" i="20"/>
  <c r="AM238" i="20"/>
  <c r="AP238" i="20" s="1"/>
  <c r="AL238" i="20"/>
  <c r="AK238" i="20"/>
  <c r="AN238" i="20" s="1"/>
  <c r="F232" i="21"/>
  <c r="AW238" i="20"/>
  <c r="AV238" i="20"/>
  <c r="AU238" i="20"/>
  <c r="BI237" i="20"/>
  <c r="BG237" i="20"/>
  <c r="AS237" i="20"/>
  <c r="AR237" i="20"/>
  <c r="AQ237" i="20"/>
  <c r="AM237" i="20"/>
  <c r="AL237" i="20"/>
  <c r="AO237" i="20" s="1"/>
  <c r="AK237" i="20"/>
  <c r="AN237" i="20" s="1"/>
  <c r="F231" i="21"/>
  <c r="AW237" i="20"/>
  <c r="AV237" i="20"/>
  <c r="AU237" i="20"/>
  <c r="BI236" i="20"/>
  <c r="BG236" i="20"/>
  <c r="AS236" i="20"/>
  <c r="AR236" i="20"/>
  <c r="AQ236" i="20"/>
  <c r="AM236" i="20"/>
  <c r="AL236" i="20"/>
  <c r="AO236" i="20" s="1"/>
  <c r="AK236" i="20"/>
  <c r="AN236" i="20" s="1"/>
  <c r="F230" i="21"/>
  <c r="AW236" i="20"/>
  <c r="AV236" i="20"/>
  <c r="AU236" i="20"/>
  <c r="BI235" i="20"/>
  <c r="BG235" i="20"/>
  <c r="AS235" i="20"/>
  <c r="AR235" i="20"/>
  <c r="AQ235" i="20"/>
  <c r="AM235" i="20"/>
  <c r="AP235" i="20" s="1"/>
  <c r="AL235" i="20"/>
  <c r="AO235" i="20" s="1"/>
  <c r="AK235" i="20"/>
  <c r="F229" i="21"/>
  <c r="AW235" i="20"/>
  <c r="AV235" i="20"/>
  <c r="AU235" i="20"/>
  <c r="BI234" i="20"/>
  <c r="BG234" i="20"/>
  <c r="AS234" i="20"/>
  <c r="AR234" i="20"/>
  <c r="AQ234" i="20"/>
  <c r="AM234" i="20"/>
  <c r="AL234" i="20"/>
  <c r="AK234" i="20"/>
  <c r="AN234" i="20" s="1"/>
  <c r="F228" i="21"/>
  <c r="AW234" i="20"/>
  <c r="AV234" i="20"/>
  <c r="AU234" i="20"/>
  <c r="BI233" i="20"/>
  <c r="BG233" i="20"/>
  <c r="AS233" i="20"/>
  <c r="AR233" i="20"/>
  <c r="AQ233" i="20"/>
  <c r="AM233" i="20"/>
  <c r="AL233" i="20"/>
  <c r="AK233" i="20"/>
  <c r="AN233" i="20" s="1"/>
  <c r="F227" i="21"/>
  <c r="AW233" i="20"/>
  <c r="AV233" i="20"/>
  <c r="AU233" i="20"/>
  <c r="BI232" i="20"/>
  <c r="BG232" i="20"/>
  <c r="AS232" i="20"/>
  <c r="AR232" i="20"/>
  <c r="AQ232" i="20"/>
  <c r="AM232" i="20"/>
  <c r="AP232" i="20" s="1"/>
  <c r="AL232" i="20"/>
  <c r="AO232" i="20" s="1"/>
  <c r="AK232" i="20"/>
  <c r="AN232" i="20" s="1"/>
  <c r="F226" i="21"/>
  <c r="AW232" i="20"/>
  <c r="AV232" i="20"/>
  <c r="AU232" i="20"/>
  <c r="BI231" i="20"/>
  <c r="BG231" i="20"/>
  <c r="AS231" i="20"/>
  <c r="AR231" i="20"/>
  <c r="AQ231" i="20"/>
  <c r="AM231" i="20"/>
  <c r="AP231" i="20" s="1"/>
  <c r="AL231" i="20"/>
  <c r="AK231" i="20"/>
  <c r="AN231" i="20" s="1"/>
  <c r="F225" i="21"/>
  <c r="AW231" i="20"/>
  <c r="AV231" i="20"/>
  <c r="AU231" i="20"/>
  <c r="BI230" i="20"/>
  <c r="BG230" i="20"/>
  <c r="AS230" i="20"/>
  <c r="AR230" i="20"/>
  <c r="AQ230" i="20"/>
  <c r="AM230" i="20"/>
  <c r="AP230" i="20" s="1"/>
  <c r="AL230" i="20"/>
  <c r="AO230" i="20" s="1"/>
  <c r="AK230" i="20"/>
  <c r="F224" i="21"/>
  <c r="AW230" i="20"/>
  <c r="AV230" i="20"/>
  <c r="AU230" i="20"/>
  <c r="BI229" i="20"/>
  <c r="BG229" i="20"/>
  <c r="AS229" i="20"/>
  <c r="AR229" i="20"/>
  <c r="AQ229" i="20"/>
  <c r="AM229" i="20"/>
  <c r="AP229" i="20" s="1"/>
  <c r="AL229" i="20"/>
  <c r="AK229" i="20"/>
  <c r="F223" i="21"/>
  <c r="AW229" i="20"/>
  <c r="AV229" i="20"/>
  <c r="AU229" i="20"/>
  <c r="BI228" i="20"/>
  <c r="BG228" i="20"/>
  <c r="AS228" i="20"/>
  <c r="AR228" i="20"/>
  <c r="AQ228" i="20"/>
  <c r="AM228" i="20"/>
  <c r="AL228" i="20"/>
  <c r="AO228" i="20" s="1"/>
  <c r="AK228" i="20"/>
  <c r="AN228" i="20" s="1"/>
  <c r="F222" i="21"/>
  <c r="AW228" i="20"/>
  <c r="AV228" i="20"/>
  <c r="AU228" i="20"/>
  <c r="BI227" i="20"/>
  <c r="BG227" i="20"/>
  <c r="AS227" i="20"/>
  <c r="AR227" i="20"/>
  <c r="AQ227" i="20"/>
  <c r="AM227" i="20"/>
  <c r="AL227" i="20"/>
  <c r="AK227" i="20"/>
  <c r="AN227" i="20" s="1"/>
  <c r="F221" i="21"/>
  <c r="AW227" i="20"/>
  <c r="AV227" i="20"/>
  <c r="AU227" i="20"/>
  <c r="BI226" i="20"/>
  <c r="BG226" i="20"/>
  <c r="AS226" i="20"/>
  <c r="AR226" i="20"/>
  <c r="AQ226" i="20"/>
  <c r="AM226" i="20"/>
  <c r="AL226" i="20"/>
  <c r="AO226" i="20" s="1"/>
  <c r="AK226" i="20"/>
  <c r="AN226" i="20" s="1"/>
  <c r="F220" i="21"/>
  <c r="AW226" i="20"/>
  <c r="AV226" i="20"/>
  <c r="AU226" i="20"/>
  <c r="BI225" i="20"/>
  <c r="BG225" i="20"/>
  <c r="AS225" i="20"/>
  <c r="AR225" i="20"/>
  <c r="AQ225" i="20"/>
  <c r="AM225" i="20"/>
  <c r="AP225" i="20" s="1"/>
  <c r="AL225" i="20"/>
  <c r="AO225" i="20" s="1"/>
  <c r="AK225" i="20"/>
  <c r="AN225" i="20" s="1"/>
  <c r="F219" i="21"/>
  <c r="AW225" i="20"/>
  <c r="AV225" i="20"/>
  <c r="AU225" i="20"/>
  <c r="BI224" i="20"/>
  <c r="BG224" i="20"/>
  <c r="AS224" i="20"/>
  <c r="AR224" i="20"/>
  <c r="AQ224" i="20"/>
  <c r="AM224" i="20"/>
  <c r="AL224" i="20"/>
  <c r="AO224" i="20" s="1"/>
  <c r="AK224" i="20"/>
  <c r="AN224" i="20" s="1"/>
  <c r="F218" i="21"/>
  <c r="AW224" i="20"/>
  <c r="AV224" i="20"/>
  <c r="AU224" i="20"/>
  <c r="BI223" i="20"/>
  <c r="BG223" i="20"/>
  <c r="AS223" i="20"/>
  <c r="AR223" i="20"/>
  <c r="AQ223" i="20"/>
  <c r="AM223" i="20"/>
  <c r="AP223" i="20" s="1"/>
  <c r="AL223" i="20"/>
  <c r="AO223" i="20" s="1"/>
  <c r="AK223" i="20"/>
  <c r="AN223" i="20" s="1"/>
  <c r="F217" i="21"/>
  <c r="AW223" i="20"/>
  <c r="AV223" i="20"/>
  <c r="AY223" i="20" s="1"/>
  <c r="BB223" i="20" s="1"/>
  <c r="AU223" i="20"/>
  <c r="BI222" i="20"/>
  <c r="BG222" i="20"/>
  <c r="AS222" i="20"/>
  <c r="AR222" i="20"/>
  <c r="AQ222" i="20"/>
  <c r="AM222" i="20"/>
  <c r="AP222" i="20" s="1"/>
  <c r="AL222" i="20"/>
  <c r="AK222" i="20"/>
  <c r="AN222" i="20" s="1"/>
  <c r="F216" i="21"/>
  <c r="AW222" i="20"/>
  <c r="AV222" i="20"/>
  <c r="AU222" i="20"/>
  <c r="BI221" i="20"/>
  <c r="BG221" i="20"/>
  <c r="AS221" i="20"/>
  <c r="AR221" i="20"/>
  <c r="AQ221" i="20"/>
  <c r="AM221" i="20"/>
  <c r="AL221" i="20"/>
  <c r="AO221" i="20" s="1"/>
  <c r="AK221" i="20"/>
  <c r="AN221" i="20" s="1"/>
  <c r="F215" i="21"/>
  <c r="AW221" i="20"/>
  <c r="AV221" i="20"/>
  <c r="AU221" i="20"/>
  <c r="BI220" i="20"/>
  <c r="BG220" i="20"/>
  <c r="AS220" i="20"/>
  <c r="AR220" i="20"/>
  <c r="AQ220" i="20"/>
  <c r="AM220" i="20"/>
  <c r="AL220" i="20"/>
  <c r="AK220" i="20"/>
  <c r="AN220" i="20" s="1"/>
  <c r="F214" i="21"/>
  <c r="AW220" i="20"/>
  <c r="AV220" i="20"/>
  <c r="AU220" i="20"/>
  <c r="BI219" i="20"/>
  <c r="BG219" i="20"/>
  <c r="AS219" i="20"/>
  <c r="AR219" i="20"/>
  <c r="AQ219" i="20"/>
  <c r="AM219" i="20"/>
  <c r="AP219" i="20" s="1"/>
  <c r="AL219" i="20"/>
  <c r="AO219" i="20" s="1"/>
  <c r="AK219" i="20"/>
  <c r="AN219" i="20" s="1"/>
  <c r="F213" i="21"/>
  <c r="AW219" i="20"/>
  <c r="AV219" i="20"/>
  <c r="AU219" i="20"/>
  <c r="BI218" i="20"/>
  <c r="BG218" i="20"/>
  <c r="AS218" i="20"/>
  <c r="AR218" i="20"/>
  <c r="AQ218" i="20"/>
  <c r="AM218" i="20"/>
  <c r="AP218" i="20" s="1"/>
  <c r="AL218" i="20"/>
  <c r="AO218" i="20" s="1"/>
  <c r="AK218" i="20"/>
  <c r="F212" i="21"/>
  <c r="AW218" i="20"/>
  <c r="AV218" i="20"/>
  <c r="AU218" i="20"/>
  <c r="BI217" i="20"/>
  <c r="BG217" i="20"/>
  <c r="AS217" i="20"/>
  <c r="AR217" i="20"/>
  <c r="AQ217" i="20"/>
  <c r="AM217" i="20"/>
  <c r="AP217" i="20" s="1"/>
  <c r="AL217" i="20"/>
  <c r="AO217" i="20" s="1"/>
  <c r="AK217" i="20"/>
  <c r="F211" i="21"/>
  <c r="AW217" i="20"/>
  <c r="AV217" i="20"/>
  <c r="AU217" i="20"/>
  <c r="BI216" i="20"/>
  <c r="BG216" i="20"/>
  <c r="AV216" i="20"/>
  <c r="AS216" i="20"/>
  <c r="AR216" i="20"/>
  <c r="AQ216" i="20"/>
  <c r="AM216" i="20"/>
  <c r="AL216" i="20"/>
  <c r="AO216" i="20" s="1"/>
  <c r="AK216" i="20"/>
  <c r="AN216" i="20" s="1"/>
  <c r="F210" i="21"/>
  <c r="AW216" i="20"/>
  <c r="AU216" i="20"/>
  <c r="BI215" i="20"/>
  <c r="BG215" i="20"/>
  <c r="AS215" i="20"/>
  <c r="AR215" i="20"/>
  <c r="AQ215" i="20"/>
  <c r="AM215" i="20"/>
  <c r="AP215" i="20" s="1"/>
  <c r="AL215" i="20"/>
  <c r="AK215" i="20"/>
  <c r="AN215" i="20" s="1"/>
  <c r="F209" i="21"/>
  <c r="AW215" i="20"/>
  <c r="AV215" i="20"/>
  <c r="AU215" i="20"/>
  <c r="BI214" i="20"/>
  <c r="BG214" i="20"/>
  <c r="AS214" i="20"/>
  <c r="AR214" i="20"/>
  <c r="AQ214" i="20"/>
  <c r="AM214" i="20"/>
  <c r="AP214" i="20" s="1"/>
  <c r="AL214" i="20"/>
  <c r="AO214" i="20" s="1"/>
  <c r="AK214" i="20"/>
  <c r="F208" i="21"/>
  <c r="AW214" i="20"/>
  <c r="AV214" i="20"/>
  <c r="AU214" i="20"/>
  <c r="BI213" i="20"/>
  <c r="BG213" i="20"/>
  <c r="AS213" i="20"/>
  <c r="AR213" i="20"/>
  <c r="AQ213" i="20"/>
  <c r="AM213" i="20"/>
  <c r="AP213" i="20" s="1"/>
  <c r="AL213" i="20"/>
  <c r="AO213" i="20" s="1"/>
  <c r="AK213" i="20"/>
  <c r="F207" i="21"/>
  <c r="AW213" i="20"/>
  <c r="AV213" i="20"/>
  <c r="AU213" i="20"/>
  <c r="BI212" i="20"/>
  <c r="BG212" i="20"/>
  <c r="AS212" i="20"/>
  <c r="AR212" i="20"/>
  <c r="AQ212" i="20"/>
  <c r="AM212" i="20"/>
  <c r="AL212" i="20"/>
  <c r="AO212" i="20" s="1"/>
  <c r="AK212" i="20"/>
  <c r="AN212" i="20" s="1"/>
  <c r="F206" i="21"/>
  <c r="AW212" i="20"/>
  <c r="AV212" i="20"/>
  <c r="AU212" i="20"/>
  <c r="BI211" i="20"/>
  <c r="BG211" i="20"/>
  <c r="AS211" i="20"/>
  <c r="AR211" i="20"/>
  <c r="AQ211" i="20"/>
  <c r="AM211" i="20"/>
  <c r="AP211" i="20" s="1"/>
  <c r="AL211" i="20"/>
  <c r="AO211" i="20" s="1"/>
  <c r="AK211" i="20"/>
  <c r="AN211" i="20" s="1"/>
  <c r="F205" i="21"/>
  <c r="AW211" i="20"/>
  <c r="AV211" i="20"/>
  <c r="AU211" i="20"/>
  <c r="BI210" i="20"/>
  <c r="BG210" i="20"/>
  <c r="AS210" i="20"/>
  <c r="AR210" i="20"/>
  <c r="AQ210" i="20"/>
  <c r="AM210" i="20"/>
  <c r="AP210" i="20" s="1"/>
  <c r="AL210" i="20"/>
  <c r="AO210" i="20" s="1"/>
  <c r="AK210" i="20"/>
  <c r="F204" i="21"/>
  <c r="AW210" i="20"/>
  <c r="AV210" i="20"/>
  <c r="AU210" i="20"/>
  <c r="BI209" i="20"/>
  <c r="BG209" i="20"/>
  <c r="AS209" i="20"/>
  <c r="AR209" i="20"/>
  <c r="AQ209" i="20"/>
  <c r="AM209" i="20"/>
  <c r="AP209" i="20" s="1"/>
  <c r="AL209" i="20"/>
  <c r="AK209" i="20"/>
  <c r="F203" i="21"/>
  <c r="AW209" i="20"/>
  <c r="AV209" i="20"/>
  <c r="AU209" i="20"/>
  <c r="BI208" i="20"/>
  <c r="BG208" i="20"/>
  <c r="AS208" i="20"/>
  <c r="AR208" i="20"/>
  <c r="AQ208" i="20"/>
  <c r="AM208" i="20"/>
  <c r="AL208" i="20"/>
  <c r="AO208" i="20" s="1"/>
  <c r="AK208" i="20"/>
  <c r="AN208" i="20" s="1"/>
  <c r="F202" i="21"/>
  <c r="AW208" i="20"/>
  <c r="AV208" i="20"/>
  <c r="AU208" i="20"/>
  <c r="BI207" i="20"/>
  <c r="BG207" i="20"/>
  <c r="AS207" i="20"/>
  <c r="AR207" i="20"/>
  <c r="AQ207" i="20"/>
  <c r="AM207" i="20"/>
  <c r="AP207" i="20" s="1"/>
  <c r="AL207" i="20"/>
  <c r="AO207" i="20" s="1"/>
  <c r="AK207" i="20"/>
  <c r="AN207" i="20" s="1"/>
  <c r="F201" i="21"/>
  <c r="AW207" i="20"/>
  <c r="AV207" i="20"/>
  <c r="AU207" i="20"/>
  <c r="BI206" i="20"/>
  <c r="BG206" i="20"/>
  <c r="AS206" i="20"/>
  <c r="AR206" i="20"/>
  <c r="AQ206" i="20"/>
  <c r="AM206" i="20"/>
  <c r="AP206" i="20" s="1"/>
  <c r="AL206" i="20"/>
  <c r="AO206" i="20" s="1"/>
  <c r="AK206" i="20"/>
  <c r="F200" i="21"/>
  <c r="AW206" i="20"/>
  <c r="AV206" i="20"/>
  <c r="AU206" i="20"/>
  <c r="BI205" i="20"/>
  <c r="BG205" i="20"/>
  <c r="AS205" i="20"/>
  <c r="AR205" i="20"/>
  <c r="AQ205" i="20"/>
  <c r="AM205" i="20"/>
  <c r="AP205" i="20" s="1"/>
  <c r="AL205" i="20"/>
  <c r="AK205" i="20"/>
  <c r="F199" i="21"/>
  <c r="AW205" i="20"/>
  <c r="AV205" i="20"/>
  <c r="AU205" i="20"/>
  <c r="BI204" i="20"/>
  <c r="BG204" i="20"/>
  <c r="AS204" i="20"/>
  <c r="AR204" i="20"/>
  <c r="AQ204" i="20"/>
  <c r="AM204" i="20"/>
  <c r="AL204" i="20"/>
  <c r="AO204" i="20" s="1"/>
  <c r="AK204" i="20"/>
  <c r="AN204" i="20" s="1"/>
  <c r="F198" i="21"/>
  <c r="AW204" i="20"/>
  <c r="AV204" i="20"/>
  <c r="AU204" i="20"/>
  <c r="BI203" i="20"/>
  <c r="BG203" i="20"/>
  <c r="AS203" i="20"/>
  <c r="AR203" i="20"/>
  <c r="AQ203" i="20"/>
  <c r="AM203" i="20"/>
  <c r="AP203" i="20" s="1"/>
  <c r="AL203" i="20"/>
  <c r="AO203" i="20" s="1"/>
  <c r="AK203" i="20"/>
  <c r="AN203" i="20" s="1"/>
  <c r="F197" i="21"/>
  <c r="AW203" i="20"/>
  <c r="AV203" i="20"/>
  <c r="AU203" i="20"/>
  <c r="BI202" i="20"/>
  <c r="BG202" i="20"/>
  <c r="AS202" i="20"/>
  <c r="AR202" i="20"/>
  <c r="AQ202" i="20"/>
  <c r="AM202" i="20"/>
  <c r="AP202" i="20" s="1"/>
  <c r="AL202" i="20"/>
  <c r="AO202" i="20" s="1"/>
  <c r="AK202" i="20"/>
  <c r="F196" i="21"/>
  <c r="AW202" i="20"/>
  <c r="AV202" i="20"/>
  <c r="AU202" i="20"/>
  <c r="BI201" i="20"/>
  <c r="BG201" i="20"/>
  <c r="AS201" i="20"/>
  <c r="AR201" i="20"/>
  <c r="AQ201" i="20"/>
  <c r="AO201" i="20"/>
  <c r="AM201" i="20"/>
  <c r="AP201" i="20" s="1"/>
  <c r="AL201" i="20"/>
  <c r="AK201" i="20"/>
  <c r="F195" i="21"/>
  <c r="AW201" i="20"/>
  <c r="AV201" i="20"/>
  <c r="AU201" i="20"/>
  <c r="BI200" i="20"/>
  <c r="BG200" i="20"/>
  <c r="AS200" i="20"/>
  <c r="AR200" i="20"/>
  <c r="AQ200" i="20"/>
  <c r="AM200" i="20"/>
  <c r="AL200" i="20"/>
  <c r="AK200" i="20"/>
  <c r="AN200" i="20" s="1"/>
  <c r="AW200" i="20"/>
  <c r="AV200" i="20"/>
  <c r="AU200" i="20"/>
  <c r="BI199" i="20"/>
  <c r="BG199" i="20"/>
  <c r="AS199" i="20"/>
  <c r="AR199" i="20"/>
  <c r="AQ199" i="20"/>
  <c r="AM199" i="20"/>
  <c r="AL199" i="20"/>
  <c r="AO199" i="20" s="1"/>
  <c r="AK199" i="20"/>
  <c r="AN199" i="20" s="1"/>
  <c r="AW199" i="20"/>
  <c r="AV199" i="20"/>
  <c r="AU199" i="20"/>
  <c r="BI198" i="20"/>
  <c r="BG198" i="20"/>
  <c r="AS198" i="20"/>
  <c r="AR198" i="20"/>
  <c r="AQ198" i="20"/>
  <c r="AM198" i="20"/>
  <c r="AP198" i="20" s="1"/>
  <c r="AL198" i="20"/>
  <c r="AK198" i="20"/>
  <c r="F192" i="21"/>
  <c r="AW198" i="20"/>
  <c r="AV198" i="20"/>
  <c r="AU198" i="20"/>
  <c r="BI197" i="20"/>
  <c r="BG197" i="20"/>
  <c r="AS197" i="20"/>
  <c r="AR197" i="20"/>
  <c r="AQ197" i="20"/>
  <c r="AM197" i="20"/>
  <c r="AP197" i="20" s="1"/>
  <c r="AL197" i="20"/>
  <c r="AK197" i="20"/>
  <c r="AN197" i="20" s="1"/>
  <c r="F191" i="21"/>
  <c r="AW197" i="20"/>
  <c r="AV197" i="20"/>
  <c r="AU197" i="20"/>
  <c r="BI196" i="20"/>
  <c r="BG196" i="20"/>
  <c r="AS196" i="20"/>
  <c r="AR196" i="20"/>
  <c r="AQ196" i="20"/>
  <c r="AM196" i="20"/>
  <c r="AP196" i="20" s="1"/>
  <c r="AL196" i="20"/>
  <c r="AO196" i="20" s="1"/>
  <c r="AK196" i="20"/>
  <c r="AN196" i="20" s="1"/>
  <c r="AW196" i="20"/>
  <c r="AV196" i="20"/>
  <c r="AU196" i="20"/>
  <c r="BI195" i="20"/>
  <c r="BG195" i="20"/>
  <c r="AS195" i="20"/>
  <c r="AR195" i="20"/>
  <c r="AQ195" i="20"/>
  <c r="AM195" i="20"/>
  <c r="AP195" i="20" s="1"/>
  <c r="AL195" i="20"/>
  <c r="AO195" i="20" s="1"/>
  <c r="AK195" i="20"/>
  <c r="AN195" i="20" s="1"/>
  <c r="F189" i="21"/>
  <c r="AW195" i="20"/>
  <c r="AV195" i="20"/>
  <c r="AU195" i="20"/>
  <c r="BI194" i="20"/>
  <c r="BG194" i="20"/>
  <c r="AS194" i="20"/>
  <c r="AR194" i="20"/>
  <c r="AQ194" i="20"/>
  <c r="AM194" i="20"/>
  <c r="AP194" i="20" s="1"/>
  <c r="AL194" i="20"/>
  <c r="AO194" i="20" s="1"/>
  <c r="AK194" i="20"/>
  <c r="F188" i="21"/>
  <c r="AW194" i="20"/>
  <c r="AV194" i="20"/>
  <c r="AU194" i="20"/>
  <c r="BI193" i="20"/>
  <c r="BG193" i="20"/>
  <c r="AS193" i="20"/>
  <c r="AR193" i="20"/>
  <c r="AQ193" i="20"/>
  <c r="AM193" i="20"/>
  <c r="AP193" i="20" s="1"/>
  <c r="AL193" i="20"/>
  <c r="AO193" i="20" s="1"/>
  <c r="AK193" i="20"/>
  <c r="AW193" i="20"/>
  <c r="AV193" i="20"/>
  <c r="AU193" i="20"/>
  <c r="BI192" i="20"/>
  <c r="BG192" i="20"/>
  <c r="AS192" i="20"/>
  <c r="AR192" i="20"/>
  <c r="AQ192" i="20"/>
  <c r="AM192" i="20"/>
  <c r="AL192" i="20"/>
  <c r="AO192" i="20" s="1"/>
  <c r="AK192" i="20"/>
  <c r="AN192" i="20" s="1"/>
  <c r="F186" i="21"/>
  <c r="AW192" i="20"/>
  <c r="AV192" i="20"/>
  <c r="AU192" i="20"/>
  <c r="BI191" i="20"/>
  <c r="BG191" i="20"/>
  <c r="AS191" i="20"/>
  <c r="AR191" i="20"/>
  <c r="AQ191" i="20"/>
  <c r="AM191" i="20"/>
  <c r="AL191" i="20"/>
  <c r="AO191" i="20" s="1"/>
  <c r="AK191" i="20"/>
  <c r="AN191" i="20" s="1"/>
  <c r="F185" i="21"/>
  <c r="AW191" i="20"/>
  <c r="AV191" i="20"/>
  <c r="AU191" i="20"/>
  <c r="BI190" i="20"/>
  <c r="BG190" i="20"/>
  <c r="AS190" i="20"/>
  <c r="AR190" i="20"/>
  <c r="AQ190" i="20"/>
  <c r="AM190" i="20"/>
  <c r="AP190" i="20" s="1"/>
  <c r="AL190" i="20"/>
  <c r="AO190" i="20" s="1"/>
  <c r="AK190" i="20"/>
  <c r="AN190" i="20" s="1"/>
  <c r="F184" i="21"/>
  <c r="AW190" i="20"/>
  <c r="AV190" i="20"/>
  <c r="AU190" i="20"/>
  <c r="BI189" i="20"/>
  <c r="BG189" i="20"/>
  <c r="AS189" i="20"/>
  <c r="AR189" i="20"/>
  <c r="AQ189" i="20"/>
  <c r="AM189" i="20"/>
  <c r="AP189" i="20" s="1"/>
  <c r="AL189" i="20"/>
  <c r="AO189" i="20" s="1"/>
  <c r="AK189" i="20"/>
  <c r="AN189" i="20" s="1"/>
  <c r="AW189" i="20"/>
  <c r="AV189" i="20"/>
  <c r="AU189" i="20"/>
  <c r="BI188" i="20"/>
  <c r="BG188" i="20"/>
  <c r="AS188" i="20"/>
  <c r="AR188" i="20"/>
  <c r="AQ188" i="20"/>
  <c r="AM188" i="20"/>
  <c r="AL188" i="20"/>
  <c r="AO188" i="20" s="1"/>
  <c r="AK188" i="20"/>
  <c r="AN188" i="20" s="1"/>
  <c r="AW188" i="20"/>
  <c r="AV188" i="20"/>
  <c r="AU188" i="20"/>
  <c r="BI187" i="20"/>
  <c r="BG187" i="20"/>
  <c r="AS187" i="20"/>
  <c r="AR187" i="20"/>
  <c r="AQ187" i="20"/>
  <c r="AM187" i="20"/>
  <c r="AP187" i="20" s="1"/>
  <c r="AL187" i="20"/>
  <c r="AO187" i="20" s="1"/>
  <c r="AK187" i="20"/>
  <c r="AW187" i="20"/>
  <c r="AV187" i="20"/>
  <c r="AU187" i="20"/>
  <c r="BI186" i="20"/>
  <c r="BG186" i="20"/>
  <c r="AS186" i="20"/>
  <c r="AR186" i="20"/>
  <c r="AQ186" i="20"/>
  <c r="AM186" i="20"/>
  <c r="AP186" i="20" s="1"/>
  <c r="AL186" i="20"/>
  <c r="AO186" i="20" s="1"/>
  <c r="AK186" i="20"/>
  <c r="AW186" i="20"/>
  <c r="AV186" i="20"/>
  <c r="AU186" i="20"/>
  <c r="BI185" i="20"/>
  <c r="BG185" i="20"/>
  <c r="AS185" i="20"/>
  <c r="AR185" i="20"/>
  <c r="AQ185" i="20"/>
  <c r="AM185" i="20"/>
  <c r="AP185" i="20" s="1"/>
  <c r="AL185" i="20"/>
  <c r="AO185" i="20" s="1"/>
  <c r="AK185" i="20"/>
  <c r="AN185" i="20" s="1"/>
  <c r="AW185" i="20"/>
  <c r="AV185" i="20"/>
  <c r="AU185" i="20"/>
  <c r="BI184" i="20"/>
  <c r="BG184" i="20"/>
  <c r="AS184" i="20"/>
  <c r="AR184" i="20"/>
  <c r="AQ184" i="20"/>
  <c r="AM184" i="20"/>
  <c r="AL184" i="20"/>
  <c r="AO184" i="20" s="1"/>
  <c r="AK184" i="20"/>
  <c r="AW184" i="20"/>
  <c r="AV184" i="20"/>
  <c r="AU184" i="20"/>
  <c r="BI183" i="20"/>
  <c r="BG183" i="20"/>
  <c r="AS183" i="20"/>
  <c r="AR183" i="20"/>
  <c r="AQ183" i="20"/>
  <c r="AM183" i="20"/>
  <c r="AP183" i="20" s="1"/>
  <c r="AL183" i="20"/>
  <c r="AO183" i="20" s="1"/>
  <c r="AK183" i="20"/>
  <c r="AN183" i="20" s="1"/>
  <c r="AW183" i="20"/>
  <c r="AV183" i="20"/>
  <c r="AU183" i="20"/>
  <c r="BI182" i="20"/>
  <c r="BG182" i="20"/>
  <c r="AS182" i="20"/>
  <c r="AR182" i="20"/>
  <c r="AQ182" i="20"/>
  <c r="AM182" i="20"/>
  <c r="AP182" i="20" s="1"/>
  <c r="AL182" i="20"/>
  <c r="AO182" i="20" s="1"/>
  <c r="AK182" i="20"/>
  <c r="AW182" i="20"/>
  <c r="AZ182" i="20" s="1"/>
  <c r="BC182" i="20" s="1"/>
  <c r="AV182" i="20"/>
  <c r="AU182" i="20"/>
  <c r="BI181" i="20"/>
  <c r="BG181" i="20"/>
  <c r="AS181" i="20"/>
  <c r="AR181" i="20"/>
  <c r="AQ181" i="20"/>
  <c r="AM181" i="20"/>
  <c r="AP181" i="20" s="1"/>
  <c r="AL181" i="20"/>
  <c r="AO181" i="20" s="1"/>
  <c r="AK181" i="20"/>
  <c r="AN181" i="20" s="1"/>
  <c r="F175" i="21"/>
  <c r="AW181" i="20"/>
  <c r="AV181" i="20"/>
  <c r="AU181" i="20"/>
  <c r="BI180" i="20"/>
  <c r="BG180" i="20"/>
  <c r="AS180" i="20"/>
  <c r="AR180" i="20"/>
  <c r="AQ180" i="20"/>
  <c r="AM180" i="20"/>
  <c r="AL180" i="20"/>
  <c r="AO180" i="20" s="1"/>
  <c r="AK180" i="20"/>
  <c r="F174" i="21"/>
  <c r="AW180" i="20"/>
  <c r="AV180" i="20"/>
  <c r="AU180" i="20"/>
  <c r="BI179" i="20"/>
  <c r="BG179" i="20"/>
  <c r="AS179" i="20"/>
  <c r="AR179" i="20"/>
  <c r="AQ179" i="20"/>
  <c r="AM179" i="20"/>
  <c r="AP179" i="20" s="1"/>
  <c r="AL179" i="20"/>
  <c r="AO179" i="20" s="1"/>
  <c r="AK179" i="20"/>
  <c r="AN179" i="20" s="1"/>
  <c r="F173" i="21"/>
  <c r="AW179" i="20"/>
  <c r="AV179" i="20"/>
  <c r="AU179" i="20"/>
  <c r="BI178" i="20"/>
  <c r="BG178" i="20"/>
  <c r="AS178" i="20"/>
  <c r="AR178" i="20"/>
  <c r="AQ178" i="20"/>
  <c r="AM178" i="20"/>
  <c r="AP178" i="20" s="1"/>
  <c r="AL178" i="20"/>
  <c r="AO178" i="20" s="1"/>
  <c r="AK178" i="20"/>
  <c r="AN178" i="20" s="1"/>
  <c r="AW178" i="20"/>
  <c r="AV178" i="20"/>
  <c r="AU178" i="20"/>
  <c r="BI177" i="20"/>
  <c r="BG177" i="20"/>
  <c r="AS177" i="20"/>
  <c r="AR177" i="20"/>
  <c r="AQ177" i="20"/>
  <c r="AM177" i="20"/>
  <c r="AP177" i="20" s="1"/>
  <c r="AL177" i="20"/>
  <c r="AO177" i="20" s="1"/>
  <c r="AK177" i="20"/>
  <c r="AW177" i="20"/>
  <c r="AV177" i="20"/>
  <c r="AU177" i="20"/>
  <c r="BI176" i="20"/>
  <c r="BG176" i="20"/>
  <c r="AS176" i="20"/>
  <c r="AR176" i="20"/>
  <c r="AQ176" i="20"/>
  <c r="AM176" i="20"/>
  <c r="AL176" i="20"/>
  <c r="AK176" i="20"/>
  <c r="AN176" i="20" s="1"/>
  <c r="AW176" i="20"/>
  <c r="AV176" i="20"/>
  <c r="AU176" i="20"/>
  <c r="BI175" i="20"/>
  <c r="BG175" i="20"/>
  <c r="AS175" i="20"/>
  <c r="AR175" i="20"/>
  <c r="AQ175" i="20"/>
  <c r="AM175" i="20"/>
  <c r="AP175" i="20" s="1"/>
  <c r="AL175" i="20"/>
  <c r="AO175" i="20" s="1"/>
  <c r="AK175" i="20"/>
  <c r="AW175" i="20"/>
  <c r="AV175" i="20"/>
  <c r="AU175" i="20"/>
  <c r="BI174" i="20"/>
  <c r="BG174" i="20"/>
  <c r="AS174" i="20"/>
  <c r="AR174" i="20"/>
  <c r="AQ174" i="20"/>
  <c r="AM174" i="20"/>
  <c r="AL174" i="20"/>
  <c r="AK174" i="20"/>
  <c r="AN174" i="20" s="1"/>
  <c r="AW174" i="20"/>
  <c r="AV174" i="20"/>
  <c r="AU174" i="20"/>
  <c r="BI173" i="20"/>
  <c r="BG173" i="20"/>
  <c r="AS173" i="20"/>
  <c r="AR173" i="20"/>
  <c r="AQ173" i="20"/>
  <c r="AM173" i="20"/>
  <c r="AL173" i="20"/>
  <c r="AO173" i="20" s="1"/>
  <c r="AK173" i="20"/>
  <c r="AN173" i="20" s="1"/>
  <c r="AW173" i="20"/>
  <c r="AV173" i="20"/>
  <c r="AU173" i="20"/>
  <c r="BI172" i="20"/>
  <c r="BG172" i="20"/>
  <c r="AS172" i="20"/>
  <c r="AR172" i="20"/>
  <c r="AQ172" i="20"/>
  <c r="AM172" i="20"/>
  <c r="AP172" i="20" s="1"/>
  <c r="AL172" i="20"/>
  <c r="AO172" i="20" s="1"/>
  <c r="AK172" i="20"/>
  <c r="AW172" i="20"/>
  <c r="AV172" i="20"/>
  <c r="AU172" i="20"/>
  <c r="BI171" i="20"/>
  <c r="BG171" i="20"/>
  <c r="AS171" i="20"/>
  <c r="AR171" i="20"/>
  <c r="AQ171" i="20"/>
  <c r="AM171" i="20"/>
  <c r="AP171" i="20" s="1"/>
  <c r="AL171" i="20"/>
  <c r="AO171" i="20" s="1"/>
  <c r="AK171" i="20"/>
  <c r="AW171" i="20"/>
  <c r="AV171" i="20"/>
  <c r="AU171" i="20"/>
  <c r="BI170" i="20"/>
  <c r="BG170" i="20"/>
  <c r="AS170" i="20"/>
  <c r="AR170" i="20"/>
  <c r="AQ170" i="20"/>
  <c r="AM170" i="20"/>
  <c r="AP170" i="20" s="1"/>
  <c r="AL170" i="20"/>
  <c r="AK170" i="20"/>
  <c r="AN170" i="20" s="1"/>
  <c r="F164" i="21"/>
  <c r="AW170" i="20"/>
  <c r="AV170" i="20"/>
  <c r="AU170" i="20"/>
  <c r="BI169" i="20"/>
  <c r="BG169" i="20"/>
  <c r="AS169" i="20"/>
  <c r="AR169" i="20"/>
  <c r="AQ169" i="20"/>
  <c r="AM169" i="20"/>
  <c r="AL169" i="20"/>
  <c r="AO169" i="20" s="1"/>
  <c r="AK169" i="20"/>
  <c r="AN169" i="20" s="1"/>
  <c r="F163" i="21"/>
  <c r="AW169" i="20"/>
  <c r="AV169" i="20"/>
  <c r="AU169" i="20"/>
  <c r="BI168" i="20"/>
  <c r="BG168" i="20"/>
  <c r="AS168" i="20"/>
  <c r="AR168" i="20"/>
  <c r="AQ168" i="20"/>
  <c r="AM168" i="20"/>
  <c r="AL168" i="20"/>
  <c r="AO168" i="20" s="1"/>
  <c r="AK168" i="20"/>
  <c r="AN168" i="20" s="1"/>
  <c r="F162" i="21"/>
  <c r="AW168" i="20"/>
  <c r="AV168" i="20"/>
  <c r="AU168" i="20"/>
  <c r="BI167" i="20"/>
  <c r="BG167" i="20"/>
  <c r="AS167" i="20"/>
  <c r="AR167" i="20"/>
  <c r="AQ167" i="20"/>
  <c r="AM167" i="20"/>
  <c r="AP167" i="20" s="1"/>
  <c r="AL167" i="20"/>
  <c r="AO167" i="20" s="1"/>
  <c r="AK167" i="20"/>
  <c r="F161" i="21"/>
  <c r="AW167" i="20"/>
  <c r="AV167" i="20"/>
  <c r="AU167" i="20"/>
  <c r="BI166" i="20"/>
  <c r="BG166" i="20"/>
  <c r="AS166" i="20"/>
  <c r="AR166" i="20"/>
  <c r="AQ166" i="20"/>
  <c r="AM166" i="20"/>
  <c r="AP166" i="20" s="1"/>
  <c r="AL166" i="20"/>
  <c r="AK166" i="20"/>
  <c r="AN166" i="20" s="1"/>
  <c r="F160" i="21"/>
  <c r="AW166" i="20"/>
  <c r="AV166" i="20"/>
  <c r="AU166" i="20"/>
  <c r="BI165" i="20"/>
  <c r="BG165" i="20"/>
  <c r="AS165" i="20"/>
  <c r="AR165" i="20"/>
  <c r="AQ165" i="20"/>
  <c r="AM165" i="20"/>
  <c r="AL165" i="20"/>
  <c r="AO165" i="20" s="1"/>
  <c r="AK165" i="20"/>
  <c r="AN165" i="20" s="1"/>
  <c r="F159" i="21"/>
  <c r="AW165" i="20"/>
  <c r="AV165" i="20"/>
  <c r="AU165" i="20"/>
  <c r="BI164" i="20"/>
  <c r="BG164" i="20"/>
  <c r="AS164" i="20"/>
  <c r="AR164" i="20"/>
  <c r="AQ164" i="20"/>
  <c r="AM164" i="20"/>
  <c r="AP164" i="20" s="1"/>
  <c r="AL164" i="20"/>
  <c r="AO164" i="20" s="1"/>
  <c r="AK164" i="20"/>
  <c r="AN164" i="20" s="1"/>
  <c r="F158" i="21"/>
  <c r="AW164" i="20"/>
  <c r="AV164" i="20"/>
  <c r="AU164" i="20"/>
  <c r="BI163" i="20"/>
  <c r="BG163" i="20"/>
  <c r="AS163" i="20"/>
  <c r="AR163" i="20"/>
  <c r="AQ163" i="20"/>
  <c r="AM163" i="20"/>
  <c r="AP163" i="20" s="1"/>
  <c r="AL163" i="20"/>
  <c r="AO163" i="20" s="1"/>
  <c r="AK163" i="20"/>
  <c r="F157" i="21"/>
  <c r="AW163" i="20"/>
  <c r="AV163" i="20"/>
  <c r="AU163" i="20"/>
  <c r="BI162" i="20"/>
  <c r="BG162" i="20"/>
  <c r="AS162" i="20"/>
  <c r="AR162" i="20"/>
  <c r="AQ162" i="20"/>
  <c r="AM162" i="20"/>
  <c r="AP162" i="20" s="1"/>
  <c r="AL162" i="20"/>
  <c r="AK162" i="20"/>
  <c r="AN162" i="20" s="1"/>
  <c r="F156" i="21"/>
  <c r="AW162" i="20"/>
  <c r="AV162" i="20"/>
  <c r="AU162" i="20"/>
  <c r="BI161" i="20"/>
  <c r="BG161" i="20"/>
  <c r="AS161" i="20"/>
  <c r="AR161" i="20"/>
  <c r="AQ161" i="20"/>
  <c r="AM161" i="20"/>
  <c r="AL161" i="20"/>
  <c r="AO161" i="20" s="1"/>
  <c r="AK161" i="20"/>
  <c r="AN161" i="20" s="1"/>
  <c r="F155" i="21"/>
  <c r="AW161" i="20"/>
  <c r="AV161" i="20"/>
  <c r="AU161" i="20"/>
  <c r="BI160" i="20"/>
  <c r="BG160" i="20"/>
  <c r="AS160" i="20"/>
  <c r="AR160" i="20"/>
  <c r="AQ160" i="20"/>
  <c r="AM160" i="20"/>
  <c r="AP160" i="20" s="1"/>
  <c r="AL160" i="20"/>
  <c r="AO160" i="20" s="1"/>
  <c r="AK160" i="20"/>
  <c r="AW160" i="20"/>
  <c r="AV160" i="20"/>
  <c r="AU160" i="20"/>
  <c r="BI159" i="20"/>
  <c r="BG159" i="20"/>
  <c r="AS159" i="20"/>
  <c r="AR159" i="20"/>
  <c r="AQ159" i="20"/>
  <c r="AM159" i="20"/>
  <c r="AP159" i="20" s="1"/>
  <c r="AL159" i="20"/>
  <c r="AO159" i="20" s="1"/>
  <c r="AK159" i="20"/>
  <c r="AW159" i="20"/>
  <c r="AV159" i="20"/>
  <c r="AU159" i="20"/>
  <c r="BI158" i="20"/>
  <c r="BG158" i="20"/>
  <c r="AS158" i="20"/>
  <c r="AR158" i="20"/>
  <c r="AQ158" i="20"/>
  <c r="AM158" i="20"/>
  <c r="AL158" i="20"/>
  <c r="AK158" i="20"/>
  <c r="AN158" i="20" s="1"/>
  <c r="F152" i="21"/>
  <c r="AW158" i="20"/>
  <c r="AV158" i="20"/>
  <c r="AU158" i="20"/>
  <c r="BI157" i="20"/>
  <c r="BG157" i="20"/>
  <c r="AS157" i="20"/>
  <c r="AR157" i="20"/>
  <c r="AQ157" i="20"/>
  <c r="AM157" i="20"/>
  <c r="AL157" i="20"/>
  <c r="AO157" i="20" s="1"/>
  <c r="AK157" i="20"/>
  <c r="AN157" i="20" s="1"/>
  <c r="AW157" i="20"/>
  <c r="AV157" i="20"/>
  <c r="AU157" i="20"/>
  <c r="BI156" i="20"/>
  <c r="BG156" i="20"/>
  <c r="AS156" i="20"/>
  <c r="AR156" i="20"/>
  <c r="AQ156" i="20"/>
  <c r="AN156" i="20"/>
  <c r="AM156" i="20"/>
  <c r="AP156" i="20" s="1"/>
  <c r="AL156" i="20"/>
  <c r="AO156" i="20" s="1"/>
  <c r="AK156" i="20"/>
  <c r="AW156" i="20"/>
  <c r="AV156" i="20"/>
  <c r="AU156" i="20"/>
  <c r="BI155" i="20"/>
  <c r="BG155" i="20"/>
  <c r="AS155" i="20"/>
  <c r="AR155" i="20"/>
  <c r="AQ155" i="20"/>
  <c r="AM155" i="20"/>
  <c r="AL155" i="20"/>
  <c r="AO155" i="20" s="1"/>
  <c r="AK155" i="20"/>
  <c r="F149" i="21"/>
  <c r="AW155" i="20"/>
  <c r="AV155" i="20"/>
  <c r="AU155" i="20"/>
  <c r="BI154" i="20"/>
  <c r="BG154" i="20"/>
  <c r="AS154" i="20"/>
  <c r="AR154" i="20"/>
  <c r="AQ154" i="20"/>
  <c r="AM154" i="20"/>
  <c r="AP154" i="20" s="1"/>
  <c r="AL154" i="20"/>
  <c r="AK154" i="20"/>
  <c r="AN154" i="20" s="1"/>
  <c r="AW154" i="20"/>
  <c r="AV154" i="20"/>
  <c r="AU154" i="20"/>
  <c r="BI153" i="20"/>
  <c r="BG153" i="20"/>
  <c r="AS153" i="20"/>
  <c r="AR153" i="20"/>
  <c r="AQ153" i="20"/>
  <c r="AM153" i="20"/>
  <c r="AL153" i="20"/>
  <c r="AO153" i="20" s="1"/>
  <c r="AK153" i="20"/>
  <c r="F147" i="21"/>
  <c r="AW153" i="20"/>
  <c r="AV153" i="20"/>
  <c r="AY153" i="20" s="1"/>
  <c r="BB153" i="20" s="1"/>
  <c r="AU153" i="20"/>
  <c r="BI152" i="20"/>
  <c r="BG152" i="20"/>
  <c r="AS152" i="20"/>
  <c r="AR152" i="20"/>
  <c r="AQ152" i="20"/>
  <c r="AM152" i="20"/>
  <c r="AP152" i="20" s="1"/>
  <c r="AL152" i="20"/>
  <c r="AO152" i="20" s="1"/>
  <c r="AK152" i="20"/>
  <c r="AW152" i="20"/>
  <c r="AV152" i="20"/>
  <c r="AU152" i="20"/>
  <c r="BI151" i="20"/>
  <c r="BG151" i="20"/>
  <c r="AS151" i="20"/>
  <c r="AR151" i="20"/>
  <c r="AQ151" i="20"/>
  <c r="AM151" i="20"/>
  <c r="AL151" i="20"/>
  <c r="AO151" i="20" s="1"/>
  <c r="AK151" i="20"/>
  <c r="AW151" i="20"/>
  <c r="AV151" i="20"/>
  <c r="AU151" i="20"/>
  <c r="BI150" i="20"/>
  <c r="BG150" i="20"/>
  <c r="AS150" i="20"/>
  <c r="AR150" i="20"/>
  <c r="AQ150" i="20"/>
  <c r="AM150" i="20"/>
  <c r="AP150" i="20" s="1"/>
  <c r="AL150" i="20"/>
  <c r="AK150" i="20"/>
  <c r="AN150" i="20" s="1"/>
  <c r="AW150" i="20"/>
  <c r="AZ150" i="20" s="1"/>
  <c r="BC150" i="20" s="1"/>
  <c r="AV150" i="20"/>
  <c r="AU150" i="20"/>
  <c r="BI149" i="20"/>
  <c r="BG149" i="20"/>
  <c r="AS149" i="20"/>
  <c r="AR149" i="20"/>
  <c r="AQ149" i="20"/>
  <c r="AM149" i="20"/>
  <c r="AL149" i="20"/>
  <c r="AO149" i="20" s="1"/>
  <c r="AK149" i="20"/>
  <c r="AW149" i="20"/>
  <c r="AV149" i="20"/>
  <c r="AU149" i="20"/>
  <c r="BI148" i="20"/>
  <c r="BG148" i="20"/>
  <c r="AS148" i="20"/>
  <c r="AR148" i="20"/>
  <c r="AQ148" i="20"/>
  <c r="AM148" i="20"/>
  <c r="AP148" i="20" s="1"/>
  <c r="AL148" i="20"/>
  <c r="AK148" i="20"/>
  <c r="AN148" i="20" s="1"/>
  <c r="AW148" i="20"/>
  <c r="AV148" i="20"/>
  <c r="AU148" i="20"/>
  <c r="BI147" i="20"/>
  <c r="BG147" i="20"/>
  <c r="AS147" i="20"/>
  <c r="AR147" i="20"/>
  <c r="AQ147" i="20"/>
  <c r="AM147" i="20"/>
  <c r="AL147" i="20"/>
  <c r="AO147" i="20" s="1"/>
  <c r="AK147" i="20"/>
  <c r="AW147" i="20"/>
  <c r="AV147" i="20"/>
  <c r="AU147" i="20"/>
  <c r="BI146" i="20"/>
  <c r="BG146" i="20"/>
  <c r="AS146" i="20"/>
  <c r="AR146" i="20"/>
  <c r="AQ146" i="20"/>
  <c r="AM146" i="20"/>
  <c r="AP146" i="20" s="1"/>
  <c r="AL146" i="20"/>
  <c r="AK146" i="20"/>
  <c r="AN146" i="20" s="1"/>
  <c r="F140" i="21"/>
  <c r="AW146" i="20"/>
  <c r="AV146" i="20"/>
  <c r="AU146" i="20"/>
  <c r="AX146" i="20" s="1"/>
  <c r="BA146" i="20" s="1"/>
  <c r="BI145" i="20"/>
  <c r="BG145" i="20"/>
  <c r="AS145" i="20"/>
  <c r="AR145" i="20"/>
  <c r="AQ145" i="20"/>
  <c r="AM145" i="20"/>
  <c r="AL145" i="20"/>
  <c r="AO145" i="20" s="1"/>
  <c r="AK145" i="20"/>
  <c r="AW145" i="20"/>
  <c r="AV145" i="20"/>
  <c r="AU145" i="20"/>
  <c r="BI144" i="20"/>
  <c r="BG144" i="20"/>
  <c r="AS144" i="20"/>
  <c r="AR144" i="20"/>
  <c r="AQ144" i="20"/>
  <c r="AM144" i="20"/>
  <c r="AP144" i="20" s="1"/>
  <c r="AL144" i="20"/>
  <c r="AK144" i="20"/>
  <c r="AN144" i="20" s="1"/>
  <c r="AW144" i="20"/>
  <c r="AV144" i="20"/>
  <c r="AU144" i="20"/>
  <c r="BI143" i="20"/>
  <c r="BG143" i="20"/>
  <c r="AS143" i="20"/>
  <c r="AR143" i="20"/>
  <c r="AQ143" i="20"/>
  <c r="AM143" i="20"/>
  <c r="AL143" i="20"/>
  <c r="AO143" i="20" s="1"/>
  <c r="AK143" i="20"/>
  <c r="F137" i="21"/>
  <c r="AW143" i="20"/>
  <c r="AV143" i="20"/>
  <c r="AY143" i="20" s="1"/>
  <c r="BB143" i="20" s="1"/>
  <c r="AU143" i="20"/>
  <c r="BI142" i="20"/>
  <c r="BG142" i="20"/>
  <c r="AS142" i="20"/>
  <c r="AR142" i="20"/>
  <c r="AQ142" i="20"/>
  <c r="AM142" i="20"/>
  <c r="AL142" i="20"/>
  <c r="AO142" i="20" s="1"/>
  <c r="AK142" i="20"/>
  <c r="AW142" i="20"/>
  <c r="AV142" i="20"/>
  <c r="AU142" i="20"/>
  <c r="BI141" i="20"/>
  <c r="BG141" i="20"/>
  <c r="AS141" i="20"/>
  <c r="AR141" i="20"/>
  <c r="AQ141" i="20"/>
  <c r="AM141" i="20"/>
  <c r="AL141" i="20"/>
  <c r="AK141" i="20"/>
  <c r="AN141" i="20" s="1"/>
  <c r="F135" i="21"/>
  <c r="AW141" i="20"/>
  <c r="AV141" i="20"/>
  <c r="AU141" i="20"/>
  <c r="BI140" i="20"/>
  <c r="BG140" i="20"/>
  <c r="AS140" i="20"/>
  <c r="AR140" i="20"/>
  <c r="AQ140" i="20"/>
  <c r="AM140" i="20"/>
  <c r="AP140" i="20" s="1"/>
  <c r="AL140" i="20"/>
  <c r="AO140" i="20" s="1"/>
  <c r="AK140" i="20"/>
  <c r="AN140" i="20" s="1"/>
  <c r="F134" i="21"/>
  <c r="AW140" i="20"/>
  <c r="AV140" i="20"/>
  <c r="AU140" i="20"/>
  <c r="BI139" i="20"/>
  <c r="BG139" i="20"/>
  <c r="AS139" i="20"/>
  <c r="AR139" i="20"/>
  <c r="AQ139" i="20"/>
  <c r="AM139" i="20"/>
  <c r="AP139" i="20" s="1"/>
  <c r="AL139" i="20"/>
  <c r="AK139" i="20"/>
  <c r="F133" i="21"/>
  <c r="AW139" i="20"/>
  <c r="AV139" i="20"/>
  <c r="AU139" i="20"/>
  <c r="BI138" i="20"/>
  <c r="BG138" i="20"/>
  <c r="AU138" i="20"/>
  <c r="AS138" i="20"/>
  <c r="AR138" i="20"/>
  <c r="AQ138" i="20"/>
  <c r="AM138" i="20"/>
  <c r="AL138" i="20"/>
  <c r="AO138" i="20" s="1"/>
  <c r="AK138" i="20"/>
  <c r="AN138" i="20" s="1"/>
  <c r="F132" i="21"/>
  <c r="AW138" i="20"/>
  <c r="AV138" i="20"/>
  <c r="BI137" i="20"/>
  <c r="BG137" i="20"/>
  <c r="AS137" i="20"/>
  <c r="AR137" i="20"/>
  <c r="AQ137" i="20"/>
  <c r="AM137" i="20"/>
  <c r="AP137" i="20" s="1"/>
  <c r="AL137" i="20"/>
  <c r="AO137" i="20" s="1"/>
  <c r="AK137" i="20"/>
  <c r="AN137" i="20" s="1"/>
  <c r="AW137" i="20"/>
  <c r="AV137" i="20"/>
  <c r="AU137" i="20"/>
  <c r="BI136" i="20"/>
  <c r="BG136" i="20"/>
  <c r="AS136" i="20"/>
  <c r="AR136" i="20"/>
  <c r="AQ136" i="20"/>
  <c r="AM136" i="20"/>
  <c r="AP136" i="20" s="1"/>
  <c r="AL136" i="20"/>
  <c r="AO136" i="20" s="1"/>
  <c r="AK136" i="20"/>
  <c r="AW136" i="20"/>
  <c r="AV136" i="20"/>
  <c r="AU136" i="20"/>
  <c r="BI135" i="20"/>
  <c r="BG135" i="20"/>
  <c r="AS135" i="20"/>
  <c r="AR135" i="20"/>
  <c r="AQ135" i="20"/>
  <c r="AM135" i="20"/>
  <c r="AP135" i="20" s="1"/>
  <c r="AL135" i="20"/>
  <c r="AK135" i="20"/>
  <c r="AW135" i="20"/>
  <c r="AV135" i="20"/>
  <c r="AU135" i="20"/>
  <c r="BI134" i="20"/>
  <c r="BG134" i="20"/>
  <c r="AS134" i="20"/>
  <c r="AR134" i="20"/>
  <c r="AQ134" i="20"/>
  <c r="AM134" i="20"/>
  <c r="AL134" i="20"/>
  <c r="AK134" i="20"/>
  <c r="AN134" i="20" s="1"/>
  <c r="AW134" i="20"/>
  <c r="AV134" i="20"/>
  <c r="AU134" i="20"/>
  <c r="BI133" i="20"/>
  <c r="BG133" i="20"/>
  <c r="AS133" i="20"/>
  <c r="AR133" i="20"/>
  <c r="AQ133" i="20"/>
  <c r="AM133" i="20"/>
  <c r="AL133" i="20"/>
  <c r="AO133" i="20" s="1"/>
  <c r="AK133" i="20"/>
  <c r="AN133" i="20" s="1"/>
  <c r="AW133" i="20"/>
  <c r="AV133" i="20"/>
  <c r="AU133" i="20"/>
  <c r="BI132" i="20"/>
  <c r="BG132" i="20"/>
  <c r="AS132" i="20"/>
  <c r="AR132" i="20"/>
  <c r="AQ132" i="20"/>
  <c r="AM132" i="20"/>
  <c r="AP132" i="20" s="1"/>
  <c r="AL132" i="20"/>
  <c r="AK132" i="20"/>
  <c r="AW132" i="20"/>
  <c r="AV132" i="20"/>
  <c r="AU132" i="20"/>
  <c r="BI131" i="20"/>
  <c r="BG131" i="20"/>
  <c r="AS131" i="20"/>
  <c r="AR131" i="20"/>
  <c r="AQ131" i="20"/>
  <c r="AM131" i="20"/>
  <c r="AP131" i="20" s="1"/>
  <c r="AL131" i="20"/>
  <c r="AK131" i="20"/>
  <c r="AN131" i="20" s="1"/>
  <c r="F125" i="21"/>
  <c r="AW131" i="20"/>
  <c r="AV131" i="20"/>
  <c r="AU131" i="20"/>
  <c r="BI130" i="20"/>
  <c r="BG130" i="20"/>
  <c r="AS130" i="20"/>
  <c r="AR130" i="20"/>
  <c r="AQ130" i="20"/>
  <c r="AM130" i="20"/>
  <c r="AL130" i="20"/>
  <c r="AO130" i="20" s="1"/>
  <c r="AK130" i="20"/>
  <c r="F124" i="21"/>
  <c r="AW130" i="20"/>
  <c r="AV130" i="20"/>
  <c r="AU130" i="20"/>
  <c r="BI129" i="20"/>
  <c r="BG129" i="20"/>
  <c r="AS129" i="20"/>
  <c r="AR129" i="20"/>
  <c r="AQ129" i="20"/>
  <c r="AM129" i="20"/>
  <c r="AP129" i="20" s="1"/>
  <c r="AL129" i="20"/>
  <c r="AO129" i="20" s="1"/>
  <c r="AK129" i="20"/>
  <c r="AN129" i="20" s="1"/>
  <c r="F123" i="21"/>
  <c r="AW129" i="20"/>
  <c r="AV129" i="20"/>
  <c r="AU129" i="20"/>
  <c r="BI128" i="20"/>
  <c r="BG128" i="20"/>
  <c r="AS128" i="20"/>
  <c r="AR128" i="20"/>
  <c r="AQ128" i="20"/>
  <c r="AM128" i="20"/>
  <c r="AP128" i="20" s="1"/>
  <c r="AL128" i="20"/>
  <c r="AK128" i="20"/>
  <c r="F122" i="21"/>
  <c r="AW128" i="20"/>
  <c r="AV128" i="20"/>
  <c r="AU128" i="20"/>
  <c r="BI127" i="20"/>
  <c r="BG127" i="20"/>
  <c r="AS127" i="20"/>
  <c r="AR127" i="20"/>
  <c r="AQ127" i="20"/>
  <c r="AM127" i="20"/>
  <c r="AP127" i="20" s="1"/>
  <c r="AL127" i="20"/>
  <c r="AK127" i="20"/>
  <c r="AN127" i="20" s="1"/>
  <c r="F121" i="21"/>
  <c r="AW127" i="20"/>
  <c r="AV127" i="20"/>
  <c r="AU127" i="20"/>
  <c r="BI126" i="20"/>
  <c r="BG126" i="20"/>
  <c r="AS126" i="20"/>
  <c r="AR126" i="20"/>
  <c r="AQ126" i="20"/>
  <c r="AM126" i="20"/>
  <c r="AL126" i="20"/>
  <c r="AO126" i="20" s="1"/>
  <c r="AK126" i="20"/>
  <c r="AN126" i="20" s="1"/>
  <c r="F120" i="21"/>
  <c r="AW126" i="20"/>
  <c r="AV126" i="20"/>
  <c r="AU126" i="20"/>
  <c r="BI125" i="20"/>
  <c r="BG125" i="20"/>
  <c r="AS125" i="20"/>
  <c r="AR125" i="20"/>
  <c r="AQ125" i="20"/>
  <c r="AM125" i="20"/>
  <c r="AP125" i="20" s="1"/>
  <c r="AL125" i="20"/>
  <c r="AO125" i="20" s="1"/>
  <c r="AK125" i="20"/>
  <c r="AN125" i="20" s="1"/>
  <c r="F119" i="21"/>
  <c r="AW125" i="20"/>
  <c r="AV125" i="20"/>
  <c r="AU125" i="20"/>
  <c r="BI124" i="20"/>
  <c r="BG124" i="20"/>
  <c r="AS124" i="20"/>
  <c r="AR124" i="20"/>
  <c r="AQ124" i="20"/>
  <c r="AM124" i="20"/>
  <c r="AL124" i="20"/>
  <c r="AO124" i="20" s="1"/>
  <c r="AK124" i="20"/>
  <c r="AW124" i="20"/>
  <c r="AV124" i="20"/>
  <c r="AU124" i="20"/>
  <c r="BI123" i="20"/>
  <c r="BG123" i="20"/>
  <c r="AS123" i="20"/>
  <c r="AR123" i="20"/>
  <c r="AQ123" i="20"/>
  <c r="AM123" i="20"/>
  <c r="AP123" i="20" s="1"/>
  <c r="AL123" i="20"/>
  <c r="AK123" i="20"/>
  <c r="AW123" i="20"/>
  <c r="AV123" i="20"/>
  <c r="AU123" i="20"/>
  <c r="BI122" i="20"/>
  <c r="BG122" i="20"/>
  <c r="AS122" i="20"/>
  <c r="AR122" i="20"/>
  <c r="AQ122" i="20"/>
  <c r="AM122" i="20"/>
  <c r="AL122" i="20"/>
  <c r="AO122" i="20" s="1"/>
  <c r="AK122" i="20"/>
  <c r="AN122" i="20" s="1"/>
  <c r="AW122" i="20"/>
  <c r="AV122" i="20"/>
  <c r="AU122" i="20"/>
  <c r="BI121" i="20"/>
  <c r="BG121" i="20"/>
  <c r="AS121" i="20"/>
  <c r="AR121" i="20"/>
  <c r="AQ121" i="20"/>
  <c r="AM121" i="20"/>
  <c r="AP121" i="20" s="1"/>
  <c r="AL121" i="20"/>
  <c r="AO121" i="20" s="1"/>
  <c r="AK121" i="20"/>
  <c r="AW121" i="20"/>
  <c r="AV121" i="20"/>
  <c r="AU121" i="20"/>
  <c r="BI120" i="20"/>
  <c r="BG120" i="20"/>
  <c r="AS120" i="20"/>
  <c r="AR120" i="20"/>
  <c r="AQ120" i="20"/>
  <c r="AM120" i="20"/>
  <c r="AP120" i="20" s="1"/>
  <c r="AL120" i="20"/>
  <c r="AO120" i="20" s="1"/>
  <c r="AK120" i="20"/>
  <c r="AW120" i="20"/>
  <c r="AV120" i="20"/>
  <c r="AU120" i="20"/>
  <c r="BI119" i="20"/>
  <c r="BG119" i="20"/>
  <c r="AS119" i="20"/>
  <c r="AR119" i="20"/>
  <c r="AQ119" i="20"/>
  <c r="AM119" i="20"/>
  <c r="AP119" i="20" s="1"/>
  <c r="AL119" i="20"/>
  <c r="AK119" i="20"/>
  <c r="AN119" i="20" s="1"/>
  <c r="AW119" i="20"/>
  <c r="AV119" i="20"/>
  <c r="AU119" i="20"/>
  <c r="BI118" i="20"/>
  <c r="BG118" i="20"/>
  <c r="AS118" i="20"/>
  <c r="AR118" i="20"/>
  <c r="AQ118" i="20"/>
  <c r="AM118" i="20"/>
  <c r="AL118" i="20"/>
  <c r="AO118" i="20" s="1"/>
  <c r="AK118" i="20"/>
  <c r="AN118" i="20" s="1"/>
  <c r="AW118" i="20"/>
  <c r="AV118" i="20"/>
  <c r="AU118" i="20"/>
  <c r="BI117" i="20"/>
  <c r="BG117" i="20"/>
  <c r="AS117" i="20"/>
  <c r="AR117" i="20"/>
  <c r="AQ117" i="20"/>
  <c r="AM117" i="20"/>
  <c r="AP117" i="20" s="1"/>
  <c r="AL117" i="20"/>
  <c r="AO117" i="20" s="1"/>
  <c r="AK117" i="20"/>
  <c r="AW117" i="20"/>
  <c r="AV117" i="20"/>
  <c r="AU117" i="20"/>
  <c r="BI116" i="20"/>
  <c r="BG116" i="20"/>
  <c r="AS116" i="20"/>
  <c r="AR116" i="20"/>
  <c r="AQ116" i="20"/>
  <c r="AM116" i="20"/>
  <c r="AP116" i="20" s="1"/>
  <c r="AL116" i="20"/>
  <c r="AO116" i="20" s="1"/>
  <c r="AK116" i="20"/>
  <c r="AW116" i="20"/>
  <c r="AV116" i="20"/>
  <c r="AU116" i="20"/>
  <c r="BI115" i="20"/>
  <c r="BG115" i="20"/>
  <c r="AS115" i="20"/>
  <c r="AR115" i="20"/>
  <c r="AQ115" i="20"/>
  <c r="AM115" i="20"/>
  <c r="AP115" i="20" s="1"/>
  <c r="AL115" i="20"/>
  <c r="AK115" i="20"/>
  <c r="AN115" i="20" s="1"/>
  <c r="AW115" i="20"/>
  <c r="AV115" i="20"/>
  <c r="AU115" i="20"/>
  <c r="BI114" i="20"/>
  <c r="BG114" i="20"/>
  <c r="AS114" i="20"/>
  <c r="AR114" i="20"/>
  <c r="AQ114" i="20"/>
  <c r="AM114" i="20"/>
  <c r="AL114" i="20"/>
  <c r="AK114" i="20"/>
  <c r="AN114" i="20" s="1"/>
  <c r="AW114" i="20"/>
  <c r="AV114" i="20"/>
  <c r="AU114" i="20"/>
  <c r="BI113" i="20"/>
  <c r="BG113" i="20"/>
  <c r="AS113" i="20"/>
  <c r="AR113" i="20"/>
  <c r="AQ113" i="20"/>
  <c r="AM113" i="20"/>
  <c r="AP113" i="20" s="1"/>
  <c r="AL113" i="20"/>
  <c r="AO113" i="20" s="1"/>
  <c r="AK113" i="20"/>
  <c r="AN113" i="20" s="1"/>
  <c r="AW113" i="20"/>
  <c r="AV113" i="20"/>
  <c r="AU113" i="20"/>
  <c r="BI112" i="20"/>
  <c r="BG112" i="20"/>
  <c r="AS112" i="20"/>
  <c r="AR112" i="20"/>
  <c r="AQ112" i="20"/>
  <c r="AM112" i="20"/>
  <c r="AL112" i="20"/>
  <c r="AO112" i="20" s="1"/>
  <c r="AK112" i="20"/>
  <c r="AW112" i="20"/>
  <c r="AV112" i="20"/>
  <c r="AU112" i="20"/>
  <c r="BI111" i="20"/>
  <c r="BG111" i="20"/>
  <c r="AS111" i="20"/>
  <c r="AR111" i="20"/>
  <c r="AQ111" i="20"/>
  <c r="AM111" i="20"/>
  <c r="AL111" i="20"/>
  <c r="AK111" i="20"/>
  <c r="AN111" i="20" s="1"/>
  <c r="AW111" i="20"/>
  <c r="AV111" i="20"/>
  <c r="AU111" i="20"/>
  <c r="BI110" i="20"/>
  <c r="BG110" i="20"/>
  <c r="AS110" i="20"/>
  <c r="AR110" i="20"/>
  <c r="AQ110" i="20"/>
  <c r="AM110" i="20"/>
  <c r="AL110" i="20"/>
  <c r="AO110" i="20" s="1"/>
  <c r="AK110" i="20"/>
  <c r="AN110" i="20" s="1"/>
  <c r="AW110" i="20"/>
  <c r="AV110" i="20"/>
  <c r="AU110" i="20"/>
  <c r="BI109" i="20"/>
  <c r="BG109" i="20"/>
  <c r="AS109" i="20"/>
  <c r="AR109" i="20"/>
  <c r="AQ109" i="20"/>
  <c r="AM109" i="20"/>
  <c r="AP109" i="20" s="1"/>
  <c r="AL109" i="20"/>
  <c r="AO109" i="20" s="1"/>
  <c r="AK109" i="20"/>
  <c r="AN109" i="20" s="1"/>
  <c r="AW109" i="20"/>
  <c r="AV109" i="20"/>
  <c r="AU109" i="20"/>
  <c r="BI108" i="20"/>
  <c r="BG108" i="20"/>
  <c r="AS108" i="20"/>
  <c r="AR108" i="20"/>
  <c r="AQ108" i="20"/>
  <c r="AM108" i="20"/>
  <c r="AL108" i="20"/>
  <c r="AK108" i="20"/>
  <c r="AW108" i="20"/>
  <c r="AV108" i="20"/>
  <c r="AU108" i="20"/>
  <c r="BI107" i="20"/>
  <c r="BG107" i="20"/>
  <c r="AS107" i="20"/>
  <c r="AR107" i="20"/>
  <c r="AQ107" i="20"/>
  <c r="AM107" i="20"/>
  <c r="AL107" i="20"/>
  <c r="AK107" i="20"/>
  <c r="AN107" i="20" s="1"/>
  <c r="AW107" i="20"/>
  <c r="AV107" i="20"/>
  <c r="AU107" i="20"/>
  <c r="BI106" i="20"/>
  <c r="BG106" i="20"/>
  <c r="AS106" i="20"/>
  <c r="AR106" i="20"/>
  <c r="AQ106" i="20"/>
  <c r="AM106" i="20"/>
  <c r="AL106" i="20"/>
  <c r="AO106" i="20" s="1"/>
  <c r="AK106" i="20"/>
  <c r="AN106" i="20" s="1"/>
  <c r="AW106" i="20"/>
  <c r="AV106" i="20"/>
  <c r="AU106" i="20"/>
  <c r="BI105" i="20"/>
  <c r="BG105" i="20"/>
  <c r="AS105" i="20"/>
  <c r="AR105" i="20"/>
  <c r="AQ105" i="20"/>
  <c r="AM105" i="20"/>
  <c r="AP105" i="20" s="1"/>
  <c r="AL105" i="20"/>
  <c r="AO105" i="20" s="1"/>
  <c r="AK105" i="20"/>
  <c r="AN105" i="20" s="1"/>
  <c r="AW105" i="20"/>
  <c r="AV105" i="20"/>
  <c r="AU105" i="20"/>
  <c r="BI104" i="20"/>
  <c r="BG104" i="20"/>
  <c r="AS104" i="20"/>
  <c r="AR104" i="20"/>
  <c r="AQ104" i="20"/>
  <c r="AM104" i="20"/>
  <c r="AP104" i="20" s="1"/>
  <c r="AL104" i="20"/>
  <c r="AK104" i="20"/>
  <c r="AN104" i="20" s="1"/>
  <c r="AW104" i="20"/>
  <c r="AV104" i="20"/>
  <c r="AU104" i="20"/>
  <c r="BI103" i="20"/>
  <c r="BG103" i="20"/>
  <c r="AS103" i="20"/>
  <c r="AR103" i="20"/>
  <c r="AQ103" i="20"/>
  <c r="AM103" i="20"/>
  <c r="AP103" i="20" s="1"/>
  <c r="AL103" i="20"/>
  <c r="AO103" i="20" s="1"/>
  <c r="AK103" i="20"/>
  <c r="AN103" i="20" s="1"/>
  <c r="AW103" i="20"/>
  <c r="AV103" i="20"/>
  <c r="AU103" i="20"/>
  <c r="BI102" i="20"/>
  <c r="BG102" i="20"/>
  <c r="AS102" i="20"/>
  <c r="AR102" i="20"/>
  <c r="AQ102" i="20"/>
  <c r="AM102" i="20"/>
  <c r="AP102" i="20" s="1"/>
  <c r="AL102" i="20"/>
  <c r="AO102" i="20" s="1"/>
  <c r="AK102" i="20"/>
  <c r="AN102" i="20" s="1"/>
  <c r="AW102" i="20"/>
  <c r="AV102" i="20"/>
  <c r="AU102" i="20"/>
  <c r="BI101" i="20"/>
  <c r="BG101" i="20"/>
  <c r="AS101" i="20"/>
  <c r="AR101" i="20"/>
  <c r="AQ101" i="20"/>
  <c r="AM101" i="20"/>
  <c r="AP101" i="20" s="1"/>
  <c r="AL101" i="20"/>
  <c r="AO101" i="20" s="1"/>
  <c r="AK101" i="20"/>
  <c r="AN101" i="20" s="1"/>
  <c r="AW101" i="20"/>
  <c r="AV101" i="20"/>
  <c r="AU101" i="20"/>
  <c r="BI100" i="20"/>
  <c r="BG100" i="20"/>
  <c r="AS100" i="20"/>
  <c r="AR100" i="20"/>
  <c r="AQ100" i="20"/>
  <c r="AM100" i="20"/>
  <c r="AP100" i="20" s="1"/>
  <c r="AL100" i="20"/>
  <c r="AO100" i="20" s="1"/>
  <c r="AK100" i="20"/>
  <c r="AN100" i="20" s="1"/>
  <c r="AW100" i="20"/>
  <c r="AV100" i="20"/>
  <c r="AU100" i="20"/>
  <c r="BI99" i="20"/>
  <c r="BG99" i="20"/>
  <c r="AS99" i="20"/>
  <c r="AR99" i="20"/>
  <c r="AQ99" i="20"/>
  <c r="AM99" i="20"/>
  <c r="AL99" i="20"/>
  <c r="AO99" i="20" s="1"/>
  <c r="AK99" i="20"/>
  <c r="AN99" i="20" s="1"/>
  <c r="AW99" i="20"/>
  <c r="AV99" i="20"/>
  <c r="AU99" i="20"/>
  <c r="BI98" i="20"/>
  <c r="BG98" i="20"/>
  <c r="AS98" i="20"/>
  <c r="AR98" i="20"/>
  <c r="AQ98" i="20"/>
  <c r="AM98" i="20"/>
  <c r="AP98" i="20" s="1"/>
  <c r="AL98" i="20"/>
  <c r="AO98" i="20" s="1"/>
  <c r="AK98" i="20"/>
  <c r="AN98" i="20" s="1"/>
  <c r="F92" i="21"/>
  <c r="AW98" i="20"/>
  <c r="AV98" i="20"/>
  <c r="AU98" i="20"/>
  <c r="BI97" i="20"/>
  <c r="BG97" i="20"/>
  <c r="AS97" i="20"/>
  <c r="AR97" i="20"/>
  <c r="AQ97" i="20"/>
  <c r="AM97" i="20"/>
  <c r="AP97" i="20" s="1"/>
  <c r="AL97" i="20"/>
  <c r="AO97" i="20" s="1"/>
  <c r="AK97" i="20"/>
  <c r="AN97" i="20" s="1"/>
  <c r="AW97" i="20"/>
  <c r="AV97" i="20"/>
  <c r="AU97" i="20"/>
  <c r="BI96" i="20"/>
  <c r="BG96" i="20"/>
  <c r="AS96" i="20"/>
  <c r="AR96" i="20"/>
  <c r="AQ96" i="20"/>
  <c r="AM96" i="20"/>
  <c r="AP96" i="20" s="1"/>
  <c r="AL96" i="20"/>
  <c r="AK96" i="20"/>
  <c r="AN96" i="20" s="1"/>
  <c r="AW96" i="20"/>
  <c r="AV96" i="20"/>
  <c r="AU96" i="20"/>
  <c r="BI95" i="20"/>
  <c r="BG95" i="20"/>
  <c r="AS95" i="20"/>
  <c r="AR95" i="20"/>
  <c r="AQ95" i="20"/>
  <c r="AM95" i="20"/>
  <c r="AP95" i="20" s="1"/>
  <c r="AL95" i="20"/>
  <c r="AO95" i="20" s="1"/>
  <c r="AK95" i="20"/>
  <c r="AN95" i="20" s="1"/>
  <c r="AW95" i="20"/>
  <c r="AV95" i="20"/>
  <c r="AU95" i="20"/>
  <c r="BI94" i="20"/>
  <c r="BG94" i="20"/>
  <c r="AS94" i="20"/>
  <c r="AR94" i="20"/>
  <c r="AQ94" i="20"/>
  <c r="AM94" i="20"/>
  <c r="AP94" i="20" s="1"/>
  <c r="AL94" i="20"/>
  <c r="AO94" i="20" s="1"/>
  <c r="AK94" i="20"/>
  <c r="AN94" i="20" s="1"/>
  <c r="AW94" i="20"/>
  <c r="AV94" i="20"/>
  <c r="AU94" i="20"/>
  <c r="BI93" i="20"/>
  <c r="BG93" i="20"/>
  <c r="AS93" i="20"/>
  <c r="AR93" i="20"/>
  <c r="AQ93" i="20"/>
  <c r="AM93" i="20"/>
  <c r="AP93" i="20" s="1"/>
  <c r="AL93" i="20"/>
  <c r="AO93" i="20" s="1"/>
  <c r="AK93" i="20"/>
  <c r="AN93" i="20" s="1"/>
  <c r="AW93" i="20"/>
  <c r="AV93" i="20"/>
  <c r="AU93" i="20"/>
  <c r="BI92" i="20"/>
  <c r="BG92" i="20"/>
  <c r="AS92" i="20"/>
  <c r="AR92" i="20"/>
  <c r="AQ92" i="20"/>
  <c r="AM92" i="20"/>
  <c r="AP92" i="20" s="1"/>
  <c r="AL92" i="20"/>
  <c r="AO92" i="20" s="1"/>
  <c r="AK92" i="20"/>
  <c r="AN92" i="20" s="1"/>
  <c r="AW92" i="20"/>
  <c r="AV92" i="20"/>
  <c r="AU92" i="20"/>
  <c r="BI91" i="20"/>
  <c r="BG91" i="20"/>
  <c r="AS91" i="20"/>
  <c r="AR91" i="20"/>
  <c r="AQ91" i="20"/>
  <c r="AM91" i="20"/>
  <c r="AL91" i="20"/>
  <c r="AO91" i="20" s="1"/>
  <c r="AK91" i="20"/>
  <c r="AN91" i="20" s="1"/>
  <c r="AW91" i="20"/>
  <c r="AV91" i="20"/>
  <c r="AU91" i="20"/>
  <c r="BI90" i="20"/>
  <c r="BG90" i="20"/>
  <c r="AS90" i="20"/>
  <c r="AR90" i="20"/>
  <c r="AQ90" i="20"/>
  <c r="AM90" i="20"/>
  <c r="AL90" i="20"/>
  <c r="AO90" i="20" s="1"/>
  <c r="AK90" i="20"/>
  <c r="AN90" i="20" s="1"/>
  <c r="F84" i="21"/>
  <c r="AW90" i="20"/>
  <c r="AV90" i="20"/>
  <c r="AU90" i="20"/>
  <c r="BI89" i="20"/>
  <c r="BG89" i="20"/>
  <c r="AS89" i="20"/>
  <c r="AR89" i="20"/>
  <c r="AQ89" i="20"/>
  <c r="AM89" i="20"/>
  <c r="AP89" i="20" s="1"/>
  <c r="AL89" i="20"/>
  <c r="AO89" i="20" s="1"/>
  <c r="AK89" i="20"/>
  <c r="AN89" i="20" s="1"/>
  <c r="AW89" i="20"/>
  <c r="AV89" i="20"/>
  <c r="AU89" i="20"/>
  <c r="BI88" i="20"/>
  <c r="BG88" i="20"/>
  <c r="AS88" i="20"/>
  <c r="AR88" i="20"/>
  <c r="AQ88" i="20"/>
  <c r="AM88" i="20"/>
  <c r="AP88" i="20" s="1"/>
  <c r="AL88" i="20"/>
  <c r="AO88" i="20" s="1"/>
  <c r="AK88" i="20"/>
  <c r="AN88" i="20" s="1"/>
  <c r="F82" i="21"/>
  <c r="AW88" i="20"/>
  <c r="AV88" i="20"/>
  <c r="AU88" i="20"/>
  <c r="BI87" i="20"/>
  <c r="BG87" i="20"/>
  <c r="AS87" i="20"/>
  <c r="AR87" i="20"/>
  <c r="AQ87" i="20"/>
  <c r="AM87" i="20"/>
  <c r="AP87" i="20" s="1"/>
  <c r="AL87" i="20"/>
  <c r="AO87" i="20" s="1"/>
  <c r="AK87" i="20"/>
  <c r="AN87" i="20" s="1"/>
  <c r="AW87" i="20"/>
  <c r="AV87" i="20"/>
  <c r="AU87" i="20"/>
  <c r="BI86" i="20"/>
  <c r="BG86" i="20"/>
  <c r="AS86" i="20"/>
  <c r="AR86" i="20"/>
  <c r="AQ86" i="20"/>
  <c r="AM86" i="20"/>
  <c r="AP86" i="20" s="1"/>
  <c r="AL86" i="20"/>
  <c r="AO86" i="20" s="1"/>
  <c r="AK86" i="20"/>
  <c r="AN86" i="20" s="1"/>
  <c r="F80" i="21"/>
  <c r="AW86" i="20"/>
  <c r="AV86" i="20"/>
  <c r="AU86" i="20"/>
  <c r="BI85" i="20"/>
  <c r="BG85" i="20"/>
  <c r="AS85" i="20"/>
  <c r="AR85" i="20"/>
  <c r="AQ85" i="20"/>
  <c r="AM85" i="20"/>
  <c r="AP85" i="20" s="1"/>
  <c r="AL85" i="20"/>
  <c r="AO85" i="20" s="1"/>
  <c r="AK85" i="20"/>
  <c r="AN85" i="20" s="1"/>
  <c r="AW85" i="20"/>
  <c r="AV85" i="20"/>
  <c r="AU85" i="20"/>
  <c r="BI84" i="20"/>
  <c r="BG84" i="20"/>
  <c r="AS84" i="20"/>
  <c r="AR84" i="20"/>
  <c r="AQ84" i="20"/>
  <c r="AM84" i="20"/>
  <c r="AP84" i="20" s="1"/>
  <c r="AL84" i="20"/>
  <c r="AO84" i="20" s="1"/>
  <c r="AK84" i="20"/>
  <c r="AN84" i="20" s="1"/>
  <c r="AW84" i="20"/>
  <c r="AV84" i="20"/>
  <c r="AU84" i="20"/>
  <c r="BI83" i="20"/>
  <c r="BG83" i="20"/>
  <c r="AS83" i="20"/>
  <c r="AR83" i="20"/>
  <c r="AQ83" i="20"/>
  <c r="AM83" i="20"/>
  <c r="AP83" i="20" s="1"/>
  <c r="AL83" i="20"/>
  <c r="AO83" i="20" s="1"/>
  <c r="AK83" i="20"/>
  <c r="AN83" i="20" s="1"/>
  <c r="AW83" i="20"/>
  <c r="AV83" i="20"/>
  <c r="AU83" i="20"/>
  <c r="BI82" i="20"/>
  <c r="BG82" i="20"/>
  <c r="AS82" i="20"/>
  <c r="AR82" i="20"/>
  <c r="AQ82" i="20"/>
  <c r="AM82" i="20"/>
  <c r="AP82" i="20" s="1"/>
  <c r="AL82" i="20"/>
  <c r="AO82" i="20" s="1"/>
  <c r="AK82" i="20"/>
  <c r="AN82" i="20" s="1"/>
  <c r="AW82" i="20"/>
  <c r="AV82" i="20"/>
  <c r="AY82" i="20" s="1"/>
  <c r="BB82" i="20" s="1"/>
  <c r="AU82" i="20"/>
  <c r="BI81" i="20"/>
  <c r="BG81" i="20"/>
  <c r="AS81" i="20"/>
  <c r="AR81" i="20"/>
  <c r="AQ81" i="20"/>
  <c r="AM81" i="20"/>
  <c r="AP81" i="20" s="1"/>
  <c r="AL81" i="20"/>
  <c r="AO81" i="20" s="1"/>
  <c r="AK81" i="20"/>
  <c r="AW81" i="20"/>
  <c r="AV81" i="20"/>
  <c r="AU81" i="20"/>
  <c r="BI80" i="20"/>
  <c r="BG80" i="20"/>
  <c r="AS80" i="20"/>
  <c r="AR80" i="20"/>
  <c r="AQ80" i="20"/>
  <c r="AM80" i="20"/>
  <c r="AP80" i="20" s="1"/>
  <c r="AL80" i="20"/>
  <c r="AO80" i="20" s="1"/>
  <c r="AK80" i="20"/>
  <c r="AN80" i="20" s="1"/>
  <c r="AW80" i="20"/>
  <c r="AV80" i="20"/>
  <c r="AU80" i="20"/>
  <c r="BI79" i="20"/>
  <c r="BG79" i="20"/>
  <c r="AS79" i="20"/>
  <c r="AR79" i="20"/>
  <c r="AQ79" i="20"/>
  <c r="AM79" i="20"/>
  <c r="AL79" i="20"/>
  <c r="AO79" i="20" s="1"/>
  <c r="AK79" i="20"/>
  <c r="AN79" i="20" s="1"/>
  <c r="AW79" i="20"/>
  <c r="AV79" i="20"/>
  <c r="AU79" i="20"/>
  <c r="BI78" i="20"/>
  <c r="BG78" i="20"/>
  <c r="AS78" i="20"/>
  <c r="AR78" i="20"/>
  <c r="AQ78" i="20"/>
  <c r="AM78" i="20"/>
  <c r="AP78" i="20" s="1"/>
  <c r="AL78" i="20"/>
  <c r="AO78" i="20" s="1"/>
  <c r="AK78" i="20"/>
  <c r="AN78" i="20" s="1"/>
  <c r="AW78" i="20"/>
  <c r="AV78" i="20"/>
  <c r="AU78" i="20"/>
  <c r="BI77" i="20"/>
  <c r="BG77" i="20"/>
  <c r="AS77" i="20"/>
  <c r="AR77" i="20"/>
  <c r="AQ77" i="20"/>
  <c r="AM77" i="20"/>
  <c r="AP77" i="20" s="1"/>
  <c r="AL77" i="20"/>
  <c r="AO77" i="20" s="1"/>
  <c r="AK77" i="20"/>
  <c r="AN77" i="20" s="1"/>
  <c r="AW77" i="20"/>
  <c r="AV77" i="20"/>
  <c r="AU77" i="20"/>
  <c r="BI76" i="20"/>
  <c r="BG76" i="20"/>
  <c r="AS76" i="20"/>
  <c r="AR76" i="20"/>
  <c r="AQ76" i="20"/>
  <c r="AM76" i="20"/>
  <c r="AP76" i="20" s="1"/>
  <c r="AL76" i="20"/>
  <c r="AO76" i="20" s="1"/>
  <c r="AK76" i="20"/>
  <c r="AN76" i="20" s="1"/>
  <c r="AW76" i="20"/>
  <c r="AV76" i="20"/>
  <c r="AU76" i="20"/>
  <c r="BI75" i="20"/>
  <c r="BG75" i="20"/>
  <c r="AS75" i="20"/>
  <c r="AR75" i="20"/>
  <c r="AQ75" i="20"/>
  <c r="AM75" i="20"/>
  <c r="AP75" i="20" s="1"/>
  <c r="AL75" i="20"/>
  <c r="AO75" i="20" s="1"/>
  <c r="AK75" i="20"/>
  <c r="AN75" i="20" s="1"/>
  <c r="AW75" i="20"/>
  <c r="AV75" i="20"/>
  <c r="AU75" i="20"/>
  <c r="BI74" i="20"/>
  <c r="BG74" i="20"/>
  <c r="AS74" i="20"/>
  <c r="AR74" i="20"/>
  <c r="AQ74" i="20"/>
  <c r="AM74" i="20"/>
  <c r="AP74" i="20" s="1"/>
  <c r="AL74" i="20"/>
  <c r="AO74" i="20" s="1"/>
  <c r="AK74" i="20"/>
  <c r="AN74" i="20" s="1"/>
  <c r="AW74" i="20"/>
  <c r="AV74" i="20"/>
  <c r="AU74" i="20"/>
  <c r="BI73" i="20"/>
  <c r="BG73" i="20"/>
  <c r="AS73" i="20"/>
  <c r="AR73" i="20"/>
  <c r="AQ73" i="20"/>
  <c r="AM73" i="20"/>
  <c r="AP73" i="20" s="1"/>
  <c r="AL73" i="20"/>
  <c r="AO73" i="20" s="1"/>
  <c r="AK73" i="20"/>
  <c r="F67" i="21"/>
  <c r="AW73" i="20"/>
  <c r="AV73" i="20"/>
  <c r="AU73" i="20"/>
  <c r="BI72" i="20"/>
  <c r="BG72" i="20"/>
  <c r="AS72" i="20"/>
  <c r="AR72" i="20"/>
  <c r="AQ72" i="20"/>
  <c r="AM72" i="20"/>
  <c r="AP72" i="20" s="1"/>
  <c r="AL72" i="20"/>
  <c r="AK72" i="20"/>
  <c r="AN72" i="20" s="1"/>
  <c r="AW72" i="20"/>
  <c r="AV72" i="20"/>
  <c r="AU72" i="20"/>
  <c r="BI71" i="20"/>
  <c r="BG71" i="20"/>
  <c r="AS71" i="20"/>
  <c r="AR71" i="20"/>
  <c r="AQ71" i="20"/>
  <c r="AM71" i="20"/>
  <c r="AP71" i="20" s="1"/>
  <c r="AL71" i="20"/>
  <c r="AO71" i="20" s="1"/>
  <c r="AK71" i="20"/>
  <c r="AN71" i="20" s="1"/>
  <c r="AW71" i="20"/>
  <c r="AV71" i="20"/>
  <c r="AU71" i="20"/>
  <c r="BI70" i="20"/>
  <c r="BG70" i="20"/>
  <c r="AS70" i="20"/>
  <c r="AR70" i="20"/>
  <c r="AQ70" i="20"/>
  <c r="AM70" i="20"/>
  <c r="AP70" i="20" s="1"/>
  <c r="AL70" i="20"/>
  <c r="AO70" i="20" s="1"/>
  <c r="AK70" i="20"/>
  <c r="AN70" i="20" s="1"/>
  <c r="AW70" i="20"/>
  <c r="AV70" i="20"/>
  <c r="AU70" i="20"/>
  <c r="BI69" i="20"/>
  <c r="BG69" i="20"/>
  <c r="AS69" i="20"/>
  <c r="AR69" i="20"/>
  <c r="AQ69" i="20"/>
  <c r="AM69" i="20"/>
  <c r="AP69" i="20" s="1"/>
  <c r="AL69" i="20"/>
  <c r="AO69" i="20" s="1"/>
  <c r="AK69" i="20"/>
  <c r="AW69" i="20"/>
  <c r="AV69" i="20"/>
  <c r="AU69" i="20"/>
  <c r="BI68" i="20"/>
  <c r="BG68" i="20"/>
  <c r="AS68" i="20"/>
  <c r="AR68" i="20"/>
  <c r="AQ68" i="20"/>
  <c r="AM68" i="20"/>
  <c r="AP68" i="20" s="1"/>
  <c r="AL68" i="20"/>
  <c r="AK68" i="20"/>
  <c r="AN68" i="20" s="1"/>
  <c r="AW68" i="20"/>
  <c r="AV68" i="20"/>
  <c r="AU68" i="20"/>
  <c r="BI67" i="20"/>
  <c r="BG67" i="20"/>
  <c r="AS67" i="20"/>
  <c r="AR67" i="20"/>
  <c r="AQ67" i="20"/>
  <c r="AM67" i="20"/>
  <c r="AP67" i="20" s="1"/>
  <c r="AL67" i="20"/>
  <c r="AO67" i="20" s="1"/>
  <c r="AK67" i="20"/>
  <c r="AN67" i="20" s="1"/>
  <c r="AW67" i="20"/>
  <c r="AV67" i="20"/>
  <c r="AU67" i="20"/>
  <c r="BI66" i="20"/>
  <c r="BG66" i="20"/>
  <c r="AS66" i="20"/>
  <c r="AR66" i="20"/>
  <c r="AQ66" i="20"/>
  <c r="AM66" i="20"/>
  <c r="AP66" i="20" s="1"/>
  <c r="AL66" i="20"/>
  <c r="AO66" i="20" s="1"/>
  <c r="AK66" i="20"/>
  <c r="AN66" i="20" s="1"/>
  <c r="AW66" i="20"/>
  <c r="AV66" i="20"/>
  <c r="AU66" i="20"/>
  <c r="BI65" i="20"/>
  <c r="BG65" i="20"/>
  <c r="AS65" i="20"/>
  <c r="AR65" i="20"/>
  <c r="AQ65" i="20"/>
  <c r="AM65" i="20"/>
  <c r="AP65" i="20" s="1"/>
  <c r="AL65" i="20"/>
  <c r="AO65" i="20" s="1"/>
  <c r="AK65" i="20"/>
  <c r="AN65" i="20" s="1"/>
  <c r="AW65" i="20"/>
  <c r="AV65" i="20"/>
  <c r="AU65" i="20"/>
  <c r="BI64" i="20"/>
  <c r="BG64" i="20"/>
  <c r="AS64" i="20"/>
  <c r="AR64" i="20"/>
  <c r="AQ64" i="20"/>
  <c r="AM64" i="20"/>
  <c r="AP64" i="20" s="1"/>
  <c r="AL64" i="20"/>
  <c r="AO64" i="20" s="1"/>
  <c r="AK64" i="20"/>
  <c r="AN64" i="20" s="1"/>
  <c r="AW64" i="20"/>
  <c r="AV64" i="20"/>
  <c r="AU64" i="20"/>
  <c r="BI63" i="20"/>
  <c r="BG63" i="20"/>
  <c r="AS63" i="20"/>
  <c r="AR63" i="20"/>
  <c r="AQ63" i="20"/>
  <c r="AM63" i="20"/>
  <c r="AP63" i="20" s="1"/>
  <c r="AL63" i="20"/>
  <c r="AO63" i="20" s="1"/>
  <c r="AK63" i="20"/>
  <c r="AN63" i="20" s="1"/>
  <c r="AW63" i="20"/>
  <c r="AV63" i="20"/>
  <c r="AU63" i="20"/>
  <c r="BI62" i="20"/>
  <c r="BG62" i="20"/>
  <c r="AS62" i="20"/>
  <c r="AR62" i="20"/>
  <c r="AQ62" i="20"/>
  <c r="AM62" i="20"/>
  <c r="AP62" i="20" s="1"/>
  <c r="AL62" i="20"/>
  <c r="AO62" i="20" s="1"/>
  <c r="AK62" i="20"/>
  <c r="AN62" i="20" s="1"/>
  <c r="AW62" i="20"/>
  <c r="AV62" i="20"/>
  <c r="AU62" i="20"/>
  <c r="BI61" i="20"/>
  <c r="BG61" i="20"/>
  <c r="AS61" i="20"/>
  <c r="AR61" i="20"/>
  <c r="AQ61" i="20"/>
  <c r="AM61" i="20"/>
  <c r="AP61" i="20" s="1"/>
  <c r="AL61" i="20"/>
  <c r="AO61" i="20" s="1"/>
  <c r="AK61" i="20"/>
  <c r="AN61" i="20" s="1"/>
  <c r="AW61" i="20"/>
  <c r="AV61" i="20"/>
  <c r="AU61" i="20"/>
  <c r="BI60" i="20"/>
  <c r="BG60" i="20"/>
  <c r="AS60" i="20"/>
  <c r="AR60" i="20"/>
  <c r="AQ60" i="20"/>
  <c r="AM60" i="20"/>
  <c r="AL60" i="20"/>
  <c r="AO60" i="20" s="1"/>
  <c r="AK60" i="20"/>
  <c r="AN60" i="20" s="1"/>
  <c r="AW60" i="20"/>
  <c r="AV60" i="20"/>
  <c r="AU60" i="20"/>
  <c r="BI59" i="20"/>
  <c r="BG59" i="20"/>
  <c r="AS59" i="20"/>
  <c r="AR59" i="20"/>
  <c r="AQ59" i="20"/>
  <c r="AM59" i="20"/>
  <c r="AP59" i="20" s="1"/>
  <c r="AL59" i="20"/>
  <c r="AO59" i="20" s="1"/>
  <c r="AK59" i="20"/>
  <c r="AN59" i="20" s="1"/>
  <c r="AW59" i="20"/>
  <c r="AV59" i="20"/>
  <c r="AU59" i="20"/>
  <c r="BI58" i="20"/>
  <c r="BG58" i="20"/>
  <c r="AS58" i="20"/>
  <c r="AR58" i="20"/>
  <c r="AQ58" i="20"/>
  <c r="AM58" i="20"/>
  <c r="AP58" i="20" s="1"/>
  <c r="AL58" i="20"/>
  <c r="AO58" i="20" s="1"/>
  <c r="AK58" i="20"/>
  <c r="AN58" i="20" s="1"/>
  <c r="AW58" i="20"/>
  <c r="AV58" i="20"/>
  <c r="AU58" i="20"/>
  <c r="BI57" i="20"/>
  <c r="BG57" i="20"/>
  <c r="AS57" i="20"/>
  <c r="AR57" i="20"/>
  <c r="AQ57" i="20"/>
  <c r="AM57" i="20"/>
  <c r="AP57" i="20" s="1"/>
  <c r="AL57" i="20"/>
  <c r="AO57" i="20" s="1"/>
  <c r="AK57" i="20"/>
  <c r="AN57" i="20" s="1"/>
  <c r="AW57" i="20"/>
  <c r="AV57" i="20"/>
  <c r="AU57" i="20"/>
  <c r="BI56" i="20"/>
  <c r="BG56" i="20"/>
  <c r="AS56" i="20"/>
  <c r="AR56" i="20"/>
  <c r="AQ56" i="20"/>
  <c r="AM56" i="20"/>
  <c r="AP56" i="20" s="1"/>
  <c r="AL56" i="20"/>
  <c r="AO56" i="20" s="1"/>
  <c r="AK56" i="20"/>
  <c r="AN56" i="20" s="1"/>
  <c r="F50" i="21"/>
  <c r="AW56" i="20"/>
  <c r="AV56" i="20"/>
  <c r="AU56" i="20"/>
  <c r="BI55" i="20"/>
  <c r="BG55" i="20"/>
  <c r="AS55" i="20"/>
  <c r="AR55" i="20"/>
  <c r="AQ55" i="20"/>
  <c r="AM55" i="20"/>
  <c r="AP55" i="20" s="1"/>
  <c r="AL55" i="20"/>
  <c r="AO55" i="20" s="1"/>
  <c r="AK55" i="20"/>
  <c r="AN55" i="20" s="1"/>
  <c r="F49" i="21"/>
  <c r="AW55" i="20"/>
  <c r="AV55" i="20"/>
  <c r="AU55" i="20"/>
  <c r="BI54" i="20"/>
  <c r="BG54" i="20"/>
  <c r="AS54" i="20"/>
  <c r="AR54" i="20"/>
  <c r="AQ54" i="20"/>
  <c r="AM54" i="20"/>
  <c r="AP54" i="20" s="1"/>
  <c r="AL54" i="20"/>
  <c r="AO54" i="20" s="1"/>
  <c r="AK54" i="20"/>
  <c r="AN54" i="20" s="1"/>
  <c r="F48" i="21"/>
  <c r="AW54" i="20"/>
  <c r="AV54" i="20"/>
  <c r="AU54" i="20"/>
  <c r="BI53" i="20"/>
  <c r="BG53" i="20"/>
  <c r="AS53" i="20"/>
  <c r="AR53" i="20"/>
  <c r="AQ53" i="20"/>
  <c r="AM53" i="20"/>
  <c r="AP53" i="20" s="1"/>
  <c r="AL53" i="20"/>
  <c r="AO53" i="20" s="1"/>
  <c r="AK53" i="20"/>
  <c r="F47" i="21"/>
  <c r="AW53" i="20"/>
  <c r="AV53" i="20"/>
  <c r="AU53" i="20"/>
  <c r="BI52" i="20"/>
  <c r="BG52" i="20"/>
  <c r="AS52" i="20"/>
  <c r="AR52" i="20"/>
  <c r="AQ52" i="20"/>
  <c r="AM52" i="20"/>
  <c r="AL52" i="20"/>
  <c r="AK52" i="20"/>
  <c r="AN52" i="20" s="1"/>
  <c r="F46" i="21"/>
  <c r="AW52" i="20"/>
  <c r="AV52" i="20"/>
  <c r="AU52" i="20"/>
  <c r="BI51" i="20"/>
  <c r="BG51" i="20"/>
  <c r="AS51" i="20"/>
  <c r="AR51" i="20"/>
  <c r="AQ51" i="20"/>
  <c r="AM51" i="20"/>
  <c r="AL51" i="20"/>
  <c r="AO51" i="20" s="1"/>
  <c r="AK51" i="20"/>
  <c r="AN51" i="20" s="1"/>
  <c r="AW51" i="20"/>
  <c r="AV51" i="20"/>
  <c r="AU51" i="20"/>
  <c r="BI50" i="20"/>
  <c r="BG50" i="20"/>
  <c r="AS50" i="20"/>
  <c r="AR50" i="20"/>
  <c r="AQ50" i="20"/>
  <c r="AM50" i="20"/>
  <c r="AP50" i="20" s="1"/>
  <c r="AL50" i="20"/>
  <c r="AO50" i="20" s="1"/>
  <c r="AK50" i="20"/>
  <c r="AN50" i="20" s="1"/>
  <c r="F44" i="21"/>
  <c r="AW50" i="20"/>
  <c r="AV50" i="20"/>
  <c r="AU50" i="20"/>
  <c r="BI49" i="20"/>
  <c r="BG49" i="20"/>
  <c r="AS49" i="20"/>
  <c r="AR49" i="20"/>
  <c r="AQ49" i="20"/>
  <c r="AM49" i="20"/>
  <c r="AP49" i="20" s="1"/>
  <c r="AL49" i="20"/>
  <c r="AO49" i="20" s="1"/>
  <c r="AK49" i="20"/>
  <c r="AW49" i="20"/>
  <c r="AV49" i="20"/>
  <c r="AU49" i="20"/>
  <c r="BI48" i="20"/>
  <c r="BG48" i="20"/>
  <c r="AS48" i="20"/>
  <c r="AR48" i="20"/>
  <c r="AQ48" i="20"/>
  <c r="AM48" i="20"/>
  <c r="AP48" i="20" s="1"/>
  <c r="AL48" i="20"/>
  <c r="AK48" i="20"/>
  <c r="AN48" i="20" s="1"/>
  <c r="AW48" i="20"/>
  <c r="AV48" i="20"/>
  <c r="AU48" i="20"/>
  <c r="BI47" i="20"/>
  <c r="BG47" i="20"/>
  <c r="AS47" i="20"/>
  <c r="AR47" i="20"/>
  <c r="AQ47" i="20"/>
  <c r="AM47" i="20"/>
  <c r="AL47" i="20"/>
  <c r="AO47" i="20" s="1"/>
  <c r="AK47" i="20"/>
  <c r="AN47" i="20" s="1"/>
  <c r="AW47" i="20"/>
  <c r="AV47" i="20"/>
  <c r="AU47" i="20"/>
  <c r="BI46" i="20"/>
  <c r="BG46" i="20"/>
  <c r="AS46" i="20"/>
  <c r="AR46" i="20"/>
  <c r="AQ46" i="20"/>
  <c r="AM46" i="20"/>
  <c r="AP46" i="20" s="1"/>
  <c r="AL46" i="20"/>
  <c r="AO46" i="20" s="1"/>
  <c r="AK46" i="20"/>
  <c r="AW46" i="20"/>
  <c r="AV46" i="20"/>
  <c r="AU46" i="20"/>
  <c r="BI45" i="20"/>
  <c r="BG45" i="20"/>
  <c r="AS45" i="20"/>
  <c r="AR45" i="20"/>
  <c r="AQ45" i="20"/>
  <c r="AM45" i="20"/>
  <c r="AP45" i="20" s="1"/>
  <c r="AL45" i="20"/>
  <c r="AO45" i="20" s="1"/>
  <c r="AK45" i="20"/>
  <c r="F39" i="21"/>
  <c r="AW45" i="20"/>
  <c r="AV45" i="20"/>
  <c r="AU45" i="20"/>
  <c r="BI44" i="20"/>
  <c r="BG44" i="20"/>
  <c r="AS44" i="20"/>
  <c r="AR44" i="20"/>
  <c r="AQ44" i="20"/>
  <c r="AM44" i="20"/>
  <c r="AP44" i="20" s="1"/>
  <c r="AL44" i="20"/>
  <c r="AK44" i="20"/>
  <c r="AN44" i="20" s="1"/>
  <c r="F38" i="21"/>
  <c r="AW44" i="20"/>
  <c r="AV44" i="20"/>
  <c r="AU44" i="20"/>
  <c r="BI43" i="20"/>
  <c r="BG43" i="20"/>
  <c r="AS43" i="20"/>
  <c r="AR43" i="20"/>
  <c r="AQ43" i="20"/>
  <c r="AM43" i="20"/>
  <c r="AL43" i="20"/>
  <c r="AO43" i="20" s="1"/>
  <c r="AK43" i="20"/>
  <c r="AN43" i="20" s="1"/>
  <c r="AW43" i="20"/>
  <c r="AV43" i="20"/>
  <c r="AU43" i="20"/>
  <c r="BI42" i="20"/>
  <c r="BG42" i="20"/>
  <c r="AS42" i="20"/>
  <c r="AR42" i="20"/>
  <c r="AQ42" i="20"/>
  <c r="AM42" i="20"/>
  <c r="AP42" i="20" s="1"/>
  <c r="AL42" i="20"/>
  <c r="AO42" i="20" s="1"/>
  <c r="AK42" i="20"/>
  <c r="AN42" i="20" s="1"/>
  <c r="AW42" i="20"/>
  <c r="AV42" i="20"/>
  <c r="AU42" i="20"/>
  <c r="BI41" i="20"/>
  <c r="BG41" i="20"/>
  <c r="AS41" i="20"/>
  <c r="AR41" i="20"/>
  <c r="AQ41" i="20"/>
  <c r="AM41" i="20"/>
  <c r="AP41" i="20" s="1"/>
  <c r="AL41" i="20"/>
  <c r="AO41" i="20" s="1"/>
  <c r="AK41" i="20"/>
  <c r="AW41" i="20"/>
  <c r="AV41" i="20"/>
  <c r="AU41" i="20"/>
  <c r="BI40" i="20"/>
  <c r="BG40" i="20"/>
  <c r="AS40" i="20"/>
  <c r="AR40" i="20"/>
  <c r="AQ40" i="20"/>
  <c r="AM40" i="20"/>
  <c r="AP40" i="20" s="1"/>
  <c r="AL40" i="20"/>
  <c r="AK40" i="20"/>
  <c r="AN40" i="20" s="1"/>
  <c r="AW40" i="20"/>
  <c r="AV40" i="20"/>
  <c r="AU40" i="20"/>
  <c r="BI39" i="20"/>
  <c r="BG39" i="20"/>
  <c r="AS39" i="20"/>
  <c r="AR39" i="20"/>
  <c r="AQ39" i="20"/>
  <c r="AM39" i="20"/>
  <c r="AL39" i="20"/>
  <c r="AO39" i="20" s="1"/>
  <c r="AK39" i="20"/>
  <c r="AN39" i="20" s="1"/>
  <c r="AW39" i="20"/>
  <c r="AV39" i="20"/>
  <c r="AU39" i="20"/>
  <c r="BI38" i="20"/>
  <c r="BG38" i="20"/>
  <c r="AS38" i="20"/>
  <c r="AR38" i="20"/>
  <c r="AQ38" i="20"/>
  <c r="AM38" i="20"/>
  <c r="AP38" i="20" s="1"/>
  <c r="AL38" i="20"/>
  <c r="AO38" i="20" s="1"/>
  <c r="AK38" i="20"/>
  <c r="AN38" i="20" s="1"/>
  <c r="F32" i="21"/>
  <c r="AW38" i="20"/>
  <c r="AV38" i="20"/>
  <c r="AU38" i="20"/>
  <c r="BI37" i="20"/>
  <c r="BG37" i="20"/>
  <c r="AS37" i="20"/>
  <c r="AR37" i="20"/>
  <c r="AQ37" i="20"/>
  <c r="AM37" i="20"/>
  <c r="AP37" i="20" s="1"/>
  <c r="AL37" i="20"/>
  <c r="AK37" i="20"/>
  <c r="F31" i="21"/>
  <c r="AW37" i="20"/>
  <c r="AV37" i="20"/>
  <c r="AU37" i="20"/>
  <c r="BI36" i="20"/>
  <c r="BG36" i="20"/>
  <c r="AS36" i="20"/>
  <c r="AR36" i="20"/>
  <c r="AQ36" i="20"/>
  <c r="AM36" i="20"/>
  <c r="AP36" i="20" s="1"/>
  <c r="AL36" i="20"/>
  <c r="AK36" i="20"/>
  <c r="AN36" i="20" s="1"/>
  <c r="F30" i="21"/>
  <c r="AW36" i="20"/>
  <c r="AV36" i="20"/>
  <c r="AU36" i="20"/>
  <c r="BI35" i="20"/>
  <c r="BG35" i="20"/>
  <c r="AS35" i="20"/>
  <c r="AR35" i="20"/>
  <c r="AQ35" i="20"/>
  <c r="AM35" i="20"/>
  <c r="AL35" i="20"/>
  <c r="AO35" i="20" s="1"/>
  <c r="AK35" i="20"/>
  <c r="AN35" i="20" s="1"/>
  <c r="F29" i="21"/>
  <c r="AW35" i="20"/>
  <c r="AV35" i="20"/>
  <c r="AU35" i="20"/>
  <c r="BI34" i="20"/>
  <c r="BG34" i="20"/>
  <c r="AS34" i="20"/>
  <c r="AR34" i="20"/>
  <c r="AQ34" i="20"/>
  <c r="AM34" i="20"/>
  <c r="AP34" i="20" s="1"/>
  <c r="AL34" i="20"/>
  <c r="AO34" i="20" s="1"/>
  <c r="AK34" i="20"/>
  <c r="AN34" i="20" s="1"/>
  <c r="F28" i="21"/>
  <c r="AW34" i="20"/>
  <c r="AV34" i="20"/>
  <c r="AU34" i="20"/>
  <c r="BI33" i="20"/>
  <c r="BG33" i="20"/>
  <c r="AS33" i="20"/>
  <c r="AR33" i="20"/>
  <c r="AQ33" i="20"/>
  <c r="AM33" i="20"/>
  <c r="AP33" i="20" s="1"/>
  <c r="AL33" i="20"/>
  <c r="AK33" i="20"/>
  <c r="AN33" i="20" s="1"/>
  <c r="F27" i="21"/>
  <c r="AW33" i="20"/>
  <c r="AV33" i="20"/>
  <c r="AU33" i="20"/>
  <c r="BI32" i="20"/>
  <c r="BG32" i="20"/>
  <c r="AS32" i="20"/>
  <c r="AR32" i="20"/>
  <c r="AQ32" i="20"/>
  <c r="AM32" i="20"/>
  <c r="AP32" i="20" s="1"/>
  <c r="AL32" i="20"/>
  <c r="AO32" i="20" s="1"/>
  <c r="AK32" i="20"/>
  <c r="AN32" i="20" s="1"/>
  <c r="F26" i="21"/>
  <c r="AW32" i="20"/>
  <c r="AV32" i="20"/>
  <c r="AU32" i="20"/>
  <c r="BI31" i="20"/>
  <c r="BG31" i="20"/>
  <c r="AS31" i="20"/>
  <c r="AR31" i="20"/>
  <c r="AQ31" i="20"/>
  <c r="AM31" i="20"/>
  <c r="AP31" i="20" s="1"/>
  <c r="AL31" i="20"/>
  <c r="AO31" i="20" s="1"/>
  <c r="AK31" i="20"/>
  <c r="AN31" i="20" s="1"/>
  <c r="F25" i="21"/>
  <c r="AW31" i="20"/>
  <c r="AV31" i="20"/>
  <c r="AU31" i="20"/>
  <c r="BI30" i="20"/>
  <c r="BG30" i="20"/>
  <c r="AS30" i="20"/>
  <c r="AR30" i="20"/>
  <c r="AQ30" i="20"/>
  <c r="AM30" i="20"/>
  <c r="AP30" i="20" s="1"/>
  <c r="AL30" i="20"/>
  <c r="AO30" i="20" s="1"/>
  <c r="AK30" i="20"/>
  <c r="AN30" i="20" s="1"/>
  <c r="F24" i="21"/>
  <c r="AW30" i="20"/>
  <c r="AV30" i="20"/>
  <c r="AU30" i="20"/>
  <c r="BI29" i="20"/>
  <c r="BG29" i="20"/>
  <c r="AS29" i="20"/>
  <c r="AR29" i="20"/>
  <c r="AQ29" i="20"/>
  <c r="AM29" i="20"/>
  <c r="AP29" i="20" s="1"/>
  <c r="AL29" i="20"/>
  <c r="AO29" i="20" s="1"/>
  <c r="AK29" i="20"/>
  <c r="AN29" i="20" s="1"/>
  <c r="F23" i="21"/>
  <c r="AW29" i="20"/>
  <c r="AV29" i="20"/>
  <c r="AU29" i="20"/>
  <c r="BI28" i="20"/>
  <c r="BG28" i="20"/>
  <c r="AS28" i="20"/>
  <c r="AR28" i="20"/>
  <c r="AQ28" i="20"/>
  <c r="AM28" i="20"/>
  <c r="AP28" i="20" s="1"/>
  <c r="AL28" i="20"/>
  <c r="AO28" i="20" s="1"/>
  <c r="AK28" i="20"/>
  <c r="AN28" i="20" s="1"/>
  <c r="F22" i="21"/>
  <c r="AW28" i="20"/>
  <c r="AV28" i="20"/>
  <c r="AU28" i="20"/>
  <c r="BI27" i="20"/>
  <c r="BG27" i="20"/>
  <c r="AS27" i="20"/>
  <c r="AR27" i="20"/>
  <c r="AQ27" i="20"/>
  <c r="AM27" i="20"/>
  <c r="AP27" i="20" s="1"/>
  <c r="AL27" i="20"/>
  <c r="AO27" i="20" s="1"/>
  <c r="AK27" i="20"/>
  <c r="AN27" i="20" s="1"/>
  <c r="F21" i="21"/>
  <c r="AW27" i="20"/>
  <c r="AV27" i="20"/>
  <c r="AU27" i="20"/>
  <c r="BI26" i="20"/>
  <c r="BG26" i="20"/>
  <c r="AS26" i="20"/>
  <c r="AR26" i="20"/>
  <c r="AQ26" i="20"/>
  <c r="AM26" i="20"/>
  <c r="AP26" i="20" s="1"/>
  <c r="AL26" i="20"/>
  <c r="AO26" i="20" s="1"/>
  <c r="AK26" i="20"/>
  <c r="AN26" i="20" s="1"/>
  <c r="F20" i="21"/>
  <c r="AW26" i="20"/>
  <c r="AV26" i="20"/>
  <c r="AU26" i="20"/>
  <c r="BI25" i="20"/>
  <c r="BG25" i="20"/>
  <c r="AS25" i="20"/>
  <c r="AR25" i="20"/>
  <c r="AQ25" i="20"/>
  <c r="AM25" i="20"/>
  <c r="AP25" i="20" s="1"/>
  <c r="AL25" i="20"/>
  <c r="AO25" i="20" s="1"/>
  <c r="AK25" i="20"/>
  <c r="AN25" i="20" s="1"/>
  <c r="F19" i="21"/>
  <c r="AW25" i="20"/>
  <c r="AV25" i="20"/>
  <c r="AU25" i="20"/>
  <c r="BI24" i="20"/>
  <c r="BG24" i="20"/>
  <c r="AS24" i="20"/>
  <c r="AR24" i="20"/>
  <c r="AQ24" i="20"/>
  <c r="AM24" i="20"/>
  <c r="AP24" i="20" s="1"/>
  <c r="AL24" i="20"/>
  <c r="AO24" i="20" s="1"/>
  <c r="AK24" i="20"/>
  <c r="AN24" i="20" s="1"/>
  <c r="F18" i="21"/>
  <c r="AW24" i="20"/>
  <c r="AV24" i="20"/>
  <c r="AU24" i="20"/>
  <c r="BI23" i="20"/>
  <c r="BG23" i="20"/>
  <c r="AS23" i="20"/>
  <c r="AR23" i="20"/>
  <c r="AQ23" i="20"/>
  <c r="AM23" i="20"/>
  <c r="AP23" i="20" s="1"/>
  <c r="AL23" i="20"/>
  <c r="AO23" i="20" s="1"/>
  <c r="AK23" i="20"/>
  <c r="AN23" i="20" s="1"/>
  <c r="F17" i="21"/>
  <c r="AW23" i="20"/>
  <c r="AV23" i="20"/>
  <c r="AU23" i="20"/>
  <c r="BI22" i="20"/>
  <c r="BG22" i="20"/>
  <c r="AS22" i="20"/>
  <c r="AR22" i="20"/>
  <c r="AQ22" i="20"/>
  <c r="AM22" i="20"/>
  <c r="AP22" i="20" s="1"/>
  <c r="AL22" i="20"/>
  <c r="AO22" i="20" s="1"/>
  <c r="AK22" i="20"/>
  <c r="AN22" i="20" s="1"/>
  <c r="AW22" i="20"/>
  <c r="AV22" i="20"/>
  <c r="AU22" i="20"/>
  <c r="BI21" i="20"/>
  <c r="BG21" i="20"/>
  <c r="AS21" i="20"/>
  <c r="AR21" i="20"/>
  <c r="AQ21" i="20"/>
  <c r="AM21" i="20"/>
  <c r="AP21" i="20" s="1"/>
  <c r="AL21" i="20"/>
  <c r="AK21" i="20"/>
  <c r="AN21" i="20" s="1"/>
  <c r="AW21" i="20"/>
  <c r="AV21" i="20"/>
  <c r="AU21" i="20"/>
  <c r="BI20" i="20"/>
  <c r="BG20" i="20"/>
  <c r="AS20" i="20"/>
  <c r="AR20" i="20"/>
  <c r="AQ20" i="20"/>
  <c r="AM20" i="20"/>
  <c r="AL20" i="20"/>
  <c r="AO20" i="20" s="1"/>
  <c r="AK20" i="20"/>
  <c r="AN20" i="20" s="1"/>
  <c r="AW20" i="20"/>
  <c r="AV20" i="20"/>
  <c r="AU20" i="20"/>
  <c r="BI19" i="20"/>
  <c r="BG19" i="20"/>
  <c r="AS19" i="20"/>
  <c r="AR19" i="20"/>
  <c r="AQ19" i="20"/>
  <c r="AM19" i="20"/>
  <c r="AP19" i="20" s="1"/>
  <c r="AL19" i="20"/>
  <c r="AO19" i="20" s="1"/>
  <c r="AK19" i="20"/>
  <c r="AN19" i="20" s="1"/>
  <c r="AW19" i="20"/>
  <c r="AV19" i="20"/>
  <c r="AU19" i="20"/>
  <c r="BI18" i="20"/>
  <c r="BG18" i="20"/>
  <c r="AS18" i="20"/>
  <c r="AR18" i="20"/>
  <c r="AQ18" i="20"/>
  <c r="AM18" i="20"/>
  <c r="AP18" i="20" s="1"/>
  <c r="AL18" i="20"/>
  <c r="AO18" i="20" s="1"/>
  <c r="AK18" i="20"/>
  <c r="F12" i="21"/>
  <c r="AW18" i="20"/>
  <c r="AV18" i="20"/>
  <c r="AU18" i="20"/>
  <c r="BI17" i="20"/>
  <c r="BG17" i="20"/>
  <c r="AS17" i="20"/>
  <c r="AR17" i="20"/>
  <c r="AQ17" i="20"/>
  <c r="AM17" i="20"/>
  <c r="AP17" i="20" s="1"/>
  <c r="AL17" i="20"/>
  <c r="AK17" i="20"/>
  <c r="AN17" i="20" s="1"/>
  <c r="F11" i="21"/>
  <c r="AW17" i="20"/>
  <c r="AV17" i="20"/>
  <c r="AU17" i="20"/>
  <c r="BI16" i="20"/>
  <c r="BG16" i="20"/>
  <c r="AS16" i="20"/>
  <c r="AR16" i="20"/>
  <c r="AQ16" i="20"/>
  <c r="AM16" i="20"/>
  <c r="AL16" i="20"/>
  <c r="AO16" i="20" s="1"/>
  <c r="AK16" i="20"/>
  <c r="AN16" i="20" s="1"/>
  <c r="F10" i="21"/>
  <c r="AW16" i="20"/>
  <c r="AV16" i="20"/>
  <c r="AU16" i="20"/>
  <c r="BI15" i="20"/>
  <c r="BG15" i="20"/>
  <c r="AS15" i="20"/>
  <c r="AR15" i="20"/>
  <c r="AQ15" i="20"/>
  <c r="AM15" i="20"/>
  <c r="AP15" i="20" s="1"/>
  <c r="AL15" i="20"/>
  <c r="AO15" i="20" s="1"/>
  <c r="AK15" i="20"/>
  <c r="AN15" i="20" s="1"/>
  <c r="AW15" i="20"/>
  <c r="AV15" i="20"/>
  <c r="AU15" i="20"/>
  <c r="BI14" i="20"/>
  <c r="BG14" i="20"/>
  <c r="AS14" i="20"/>
  <c r="AR14" i="20"/>
  <c r="AQ14" i="20"/>
  <c r="AM14" i="20"/>
  <c r="AP14" i="20" s="1"/>
  <c r="AL14" i="20"/>
  <c r="AO14" i="20" s="1"/>
  <c r="AK14" i="20"/>
  <c r="F8" i="21"/>
  <c r="AW14" i="20"/>
  <c r="AV14" i="20"/>
  <c r="AU14" i="20"/>
  <c r="BI13" i="20"/>
  <c r="BG13" i="20"/>
  <c r="AS13" i="20"/>
  <c r="AR13" i="20"/>
  <c r="AQ13" i="20"/>
  <c r="AM13" i="20"/>
  <c r="AP13" i="20" s="1"/>
  <c r="AL13" i="20"/>
  <c r="AK13" i="20"/>
  <c r="AN13" i="20" s="1"/>
  <c r="AW13" i="20"/>
  <c r="AV13" i="20"/>
  <c r="AU13" i="20"/>
  <c r="BI12" i="20"/>
  <c r="BG12" i="20"/>
  <c r="AS12" i="20"/>
  <c r="AR12" i="20"/>
  <c r="AQ12" i="20"/>
  <c r="AM12" i="20"/>
  <c r="AL12" i="20"/>
  <c r="AO12" i="20" s="1"/>
  <c r="AK12" i="20"/>
  <c r="AN12" i="20" s="1"/>
  <c r="F6" i="21"/>
  <c r="AW12" i="20"/>
  <c r="AV12" i="20"/>
  <c r="AU12" i="20"/>
  <c r="BI11" i="20"/>
  <c r="BG11" i="20"/>
  <c r="AS11" i="20"/>
  <c r="AR11" i="20"/>
  <c r="AQ11" i="20"/>
  <c r="AM11" i="20"/>
  <c r="AP11" i="20" s="1"/>
  <c r="AL11" i="20"/>
  <c r="AO11" i="20" s="1"/>
  <c r="AK11" i="20"/>
  <c r="AN11" i="20" s="1"/>
  <c r="AW11" i="20"/>
  <c r="AV11" i="20"/>
  <c r="AU11" i="20"/>
  <c r="BI10" i="20"/>
  <c r="BG10" i="20"/>
  <c r="AS10" i="20"/>
  <c r="AR10" i="20"/>
  <c r="AQ10" i="20"/>
  <c r="AM10" i="20"/>
  <c r="AP10" i="20" s="1"/>
  <c r="AL10" i="20"/>
  <c r="AO10" i="20" s="1"/>
  <c r="AK10" i="20"/>
  <c r="F4" i="21"/>
  <c r="AW10" i="20"/>
  <c r="AV10" i="20"/>
  <c r="AU10" i="20"/>
  <c r="BI9" i="20"/>
  <c r="BG9" i="20"/>
  <c r="AS9" i="20"/>
  <c r="AR9" i="20"/>
  <c r="AQ9" i="20"/>
  <c r="AM9" i="20"/>
  <c r="AP9" i="20" s="1"/>
  <c r="AL9" i="20"/>
  <c r="AK9" i="20"/>
  <c r="AN9" i="20" s="1"/>
  <c r="AW9" i="20"/>
  <c r="AV9" i="20"/>
  <c r="AU9" i="20"/>
  <c r="AA209" i="20" l="1"/>
  <c r="AA154" i="20"/>
  <c r="AZ34" i="20"/>
  <c r="BC34" i="20" s="1"/>
  <c r="AZ11" i="20"/>
  <c r="BC11" i="20" s="1"/>
  <c r="AA231" i="20"/>
  <c r="AZ61" i="20"/>
  <c r="BC61" i="20" s="1"/>
  <c r="AX154" i="20"/>
  <c r="BA154" i="20" s="1"/>
  <c r="AA25" i="20"/>
  <c r="AX52" i="20"/>
  <c r="BA52" i="20" s="1"/>
  <c r="AX56" i="20"/>
  <c r="BA56" i="20" s="1"/>
  <c r="AY26" i="20"/>
  <c r="BB26" i="20" s="1"/>
  <c r="AZ141" i="20"/>
  <c r="BC141" i="20" s="1"/>
  <c r="AA197" i="20"/>
  <c r="AX17" i="20"/>
  <c r="BA17" i="20" s="1"/>
  <c r="AX234" i="20"/>
  <c r="BA234" i="20" s="1"/>
  <c r="AX238" i="20"/>
  <c r="BA238" i="20" s="1"/>
  <c r="AX36" i="20"/>
  <c r="BA36" i="20" s="1"/>
  <c r="AY74" i="20"/>
  <c r="BB74" i="20" s="1"/>
  <c r="AY63" i="20"/>
  <c r="BB63" i="20" s="1"/>
  <c r="AX204" i="20"/>
  <c r="BA204" i="20" s="1"/>
  <c r="AX212" i="20"/>
  <c r="BA212" i="20" s="1"/>
  <c r="AX220" i="20"/>
  <c r="BA220" i="20" s="1"/>
  <c r="AA48" i="20"/>
  <c r="Y78" i="20"/>
  <c r="AZ164" i="20"/>
  <c r="BC164" i="20" s="1"/>
  <c r="AY175" i="20"/>
  <c r="BB175" i="20" s="1"/>
  <c r="AZ50" i="20"/>
  <c r="BC50" i="20" s="1"/>
  <c r="AX160" i="20"/>
  <c r="BA160" i="20" s="1"/>
  <c r="AA201" i="20"/>
  <c r="AZ9" i="20"/>
  <c r="BC9" i="20" s="1"/>
  <c r="AY31" i="20"/>
  <c r="BB31" i="20" s="1"/>
  <c r="AZ73" i="20"/>
  <c r="BC73" i="20" s="1"/>
  <c r="AA232" i="20"/>
  <c r="AY130" i="20"/>
  <c r="BB130" i="20" s="1"/>
  <c r="AZ148" i="20"/>
  <c r="BC148" i="20" s="1"/>
  <c r="AY215" i="20"/>
  <c r="BB215" i="20" s="1"/>
  <c r="AX59" i="20"/>
  <c r="BA59" i="20" s="1"/>
  <c r="Y86" i="20"/>
  <c r="AA152" i="20"/>
  <c r="AZ206" i="20"/>
  <c r="BC206" i="20" s="1"/>
  <c r="AA73" i="20"/>
  <c r="AY165" i="20"/>
  <c r="BB165" i="20" s="1"/>
  <c r="AA239" i="20"/>
  <c r="AY179" i="20"/>
  <c r="BB179" i="20" s="1"/>
  <c r="AY98" i="20"/>
  <c r="BB98" i="20" s="1"/>
  <c r="AA56" i="20"/>
  <c r="AY78" i="20"/>
  <c r="BB78" i="20" s="1"/>
  <c r="AA194" i="20"/>
  <c r="AA12" i="20"/>
  <c r="AA16" i="20"/>
  <c r="AY121" i="20"/>
  <c r="BB121" i="20" s="1"/>
  <c r="AY140" i="20"/>
  <c r="BB140" i="20" s="1"/>
  <c r="AY151" i="20"/>
  <c r="BB151" i="20" s="1"/>
  <c r="AX158" i="20"/>
  <c r="BA158" i="20" s="1"/>
  <c r="AA188" i="20"/>
  <c r="AY210" i="20"/>
  <c r="BB210" i="20" s="1"/>
  <c r="AY14" i="20"/>
  <c r="BB14" i="20" s="1"/>
  <c r="AY18" i="20"/>
  <c r="BB18" i="20" s="1"/>
  <c r="AA36" i="20"/>
  <c r="AZ53" i="20"/>
  <c r="BC53" i="20" s="1"/>
  <c r="AA65" i="20"/>
  <c r="AX67" i="20"/>
  <c r="BA67" i="20" s="1"/>
  <c r="AX161" i="20"/>
  <c r="BA161" i="20" s="1"/>
  <c r="AX165" i="20"/>
  <c r="BA165" i="20" s="1"/>
  <c r="AX169" i="20"/>
  <c r="BA169" i="20" s="1"/>
  <c r="AO215" i="20"/>
  <c r="Y215" i="20" s="1"/>
  <c r="Z215" i="20" s="1"/>
  <c r="AX46" i="20"/>
  <c r="BA46" i="20" s="1"/>
  <c r="AZ57" i="20"/>
  <c r="BC57" i="20" s="1"/>
  <c r="Y71" i="20"/>
  <c r="Z71" i="20" s="1"/>
  <c r="AX107" i="20"/>
  <c r="BA107" i="20" s="1"/>
  <c r="AA27" i="20"/>
  <c r="AA81" i="20"/>
  <c r="AX141" i="20"/>
  <c r="BA141" i="20" s="1"/>
  <c r="AA166" i="20"/>
  <c r="AZ17" i="20"/>
  <c r="BC17" i="20" s="1"/>
  <c r="AZ113" i="20"/>
  <c r="BC113" i="20" s="1"/>
  <c r="AZ146" i="20"/>
  <c r="BC146" i="20" s="1"/>
  <c r="AA53" i="20"/>
  <c r="AY66" i="20"/>
  <c r="BB66" i="20" s="1"/>
  <c r="AZ93" i="20"/>
  <c r="BC93" i="20" s="1"/>
  <c r="AY163" i="20"/>
  <c r="BB163" i="20" s="1"/>
  <c r="AY167" i="20"/>
  <c r="BB167" i="20" s="1"/>
  <c r="AZ163" i="20"/>
  <c r="BC163" i="20" s="1"/>
  <c r="AZ171" i="20"/>
  <c r="BC171" i="20" s="1"/>
  <c r="AY207" i="20"/>
  <c r="BB207" i="20" s="1"/>
  <c r="AX68" i="20"/>
  <c r="BA68" i="20" s="1"/>
  <c r="AX75" i="20"/>
  <c r="BA75" i="20" s="1"/>
  <c r="AZ152" i="20"/>
  <c r="BC152" i="20" s="1"/>
  <c r="AZ215" i="20"/>
  <c r="BC215" i="20" s="1"/>
  <c r="AZ232" i="20"/>
  <c r="BC232" i="20" s="1"/>
  <c r="AA24" i="20"/>
  <c r="AX27" i="20"/>
  <c r="BA27" i="20" s="1"/>
  <c r="AA33" i="20"/>
  <c r="AZ38" i="20"/>
  <c r="BC38" i="20" s="1"/>
  <c r="AY50" i="20"/>
  <c r="BB50" i="20" s="1"/>
  <c r="AY54" i="20"/>
  <c r="BB54" i="20" s="1"/>
  <c r="AZ58" i="20"/>
  <c r="BC58" i="20" s="1"/>
  <c r="AX71" i="20"/>
  <c r="BA71" i="20" s="1"/>
  <c r="AY155" i="20"/>
  <c r="BB155" i="20" s="1"/>
  <c r="AY219" i="20"/>
  <c r="BB219" i="20" s="1"/>
  <c r="AX244" i="20"/>
  <c r="BA244" i="20" s="1"/>
  <c r="AZ21" i="20"/>
  <c r="BC21" i="20" s="1"/>
  <c r="Y30" i="20"/>
  <c r="AY35" i="20"/>
  <c r="BB35" i="20" s="1"/>
  <c r="AZ81" i="20"/>
  <c r="BC81" i="20" s="1"/>
  <c r="AA124" i="20"/>
  <c r="AA131" i="20"/>
  <c r="AP141" i="20"/>
  <c r="AY164" i="20"/>
  <c r="BB164" i="20" s="1"/>
  <c r="AZ179" i="20"/>
  <c r="BC179" i="20" s="1"/>
  <c r="AY203" i="20"/>
  <c r="BB203" i="20" s="1"/>
  <c r="AX208" i="20"/>
  <c r="BA208" i="20" s="1"/>
  <c r="AZ222" i="20"/>
  <c r="BC222" i="20" s="1"/>
  <c r="AA230" i="20"/>
  <c r="AX9" i="20"/>
  <c r="BA9" i="20" s="1"/>
  <c r="AZ15" i="20"/>
  <c r="BC15" i="20" s="1"/>
  <c r="AA68" i="20"/>
  <c r="AA120" i="20"/>
  <c r="AY138" i="20"/>
  <c r="BB138" i="20" s="1"/>
  <c r="AX192" i="20"/>
  <c r="BA192" i="20" s="1"/>
  <c r="AX240" i="20"/>
  <c r="BA240" i="20" s="1"/>
  <c r="AA249" i="20"/>
  <c r="AZ85" i="20"/>
  <c r="BC85" i="20" s="1"/>
  <c r="AY114" i="20"/>
  <c r="BB114" i="20" s="1"/>
  <c r="AZ214" i="20"/>
  <c r="BC214" i="20" s="1"/>
  <c r="AA229" i="20"/>
  <c r="AY240" i="20"/>
  <c r="BB240" i="20" s="1"/>
  <c r="Y58" i="20"/>
  <c r="AA140" i="20"/>
  <c r="Y203" i="20"/>
  <c r="Y15" i="20"/>
  <c r="AA242" i="20"/>
  <c r="AZ25" i="20"/>
  <c r="BC25" i="20" s="1"/>
  <c r="AA51" i="20"/>
  <c r="AX55" i="20"/>
  <c r="BA55" i="20" s="1"/>
  <c r="AX117" i="20"/>
  <c r="BA117" i="20" s="1"/>
  <c r="AA144" i="20"/>
  <c r="AY55" i="20"/>
  <c r="BB55" i="20" s="1"/>
  <c r="AA57" i="20"/>
  <c r="AY65" i="20"/>
  <c r="BB65" i="20" s="1"/>
  <c r="AY168" i="20"/>
  <c r="BB168" i="20" s="1"/>
  <c r="AA170" i="20"/>
  <c r="AY173" i="20"/>
  <c r="BB173" i="20" s="1"/>
  <c r="AA208" i="20"/>
  <c r="AZ219" i="20"/>
  <c r="BC219" i="20" s="1"/>
  <c r="AZ65" i="20"/>
  <c r="BC65" i="20" s="1"/>
  <c r="AY71" i="20"/>
  <c r="BB71" i="20" s="1"/>
  <c r="AX121" i="20"/>
  <c r="BA121" i="20" s="1"/>
  <c r="AZ129" i="20"/>
  <c r="BC129" i="20" s="1"/>
  <c r="AY12" i="20"/>
  <c r="BB12" i="20" s="1"/>
  <c r="AA14" i="20"/>
  <c r="AX23" i="20"/>
  <c r="BA23" i="20" s="1"/>
  <c r="AY38" i="20"/>
  <c r="BB38" i="20" s="1"/>
  <c r="AZ69" i="20"/>
  <c r="BC69" i="20" s="1"/>
  <c r="AZ78" i="20"/>
  <c r="BC78" i="20" s="1"/>
  <c r="AX131" i="20"/>
  <c r="BA131" i="20" s="1"/>
  <c r="AY161" i="20"/>
  <c r="BB161" i="20" s="1"/>
  <c r="AZ195" i="20"/>
  <c r="BC195" i="20" s="1"/>
  <c r="AX224" i="20"/>
  <c r="BA224" i="20" s="1"/>
  <c r="AA40" i="20"/>
  <c r="AA84" i="20"/>
  <c r="AX166" i="20"/>
  <c r="BA166" i="20" s="1"/>
  <c r="AA213" i="20"/>
  <c r="Y25" i="20"/>
  <c r="AY30" i="20"/>
  <c r="BB30" i="20" s="1"/>
  <c r="AZ54" i="20"/>
  <c r="BC54" i="20" s="1"/>
  <c r="AA95" i="20"/>
  <c r="AA137" i="20"/>
  <c r="AZ167" i="20"/>
  <c r="BC167" i="20" s="1"/>
  <c r="AY102" i="20"/>
  <c r="BB102" i="20" s="1"/>
  <c r="AA132" i="20"/>
  <c r="AZ156" i="20"/>
  <c r="BC156" i="20" s="1"/>
  <c r="AA182" i="20"/>
  <c r="AZ194" i="20"/>
  <c r="BC194" i="20" s="1"/>
  <c r="AZ210" i="20"/>
  <c r="BC210" i="20" s="1"/>
  <c r="Y211" i="20"/>
  <c r="AA245" i="20"/>
  <c r="AA44" i="20"/>
  <c r="AZ60" i="20"/>
  <c r="BC60" i="20" s="1"/>
  <c r="AY160" i="20"/>
  <c r="BB160" i="20" s="1"/>
  <c r="AY16" i="20"/>
  <c r="BB16" i="20" s="1"/>
  <c r="AA69" i="20"/>
  <c r="AA116" i="20"/>
  <c r="AZ29" i="20"/>
  <c r="BC29" i="20" s="1"/>
  <c r="AA218" i="20"/>
  <c r="AA61" i="20"/>
  <c r="AX73" i="20"/>
  <c r="BA73" i="20" s="1"/>
  <c r="AA76" i="20"/>
  <c r="AX80" i="20"/>
  <c r="BA80" i="20" s="1"/>
  <c r="Y85" i="20"/>
  <c r="Z85" i="20" s="1"/>
  <c r="AX91" i="20"/>
  <c r="BA91" i="20" s="1"/>
  <c r="AZ94" i="20"/>
  <c r="BC94" i="20" s="1"/>
  <c r="AZ117" i="20"/>
  <c r="BC117" i="20" s="1"/>
  <c r="Y179" i="20"/>
  <c r="AZ250" i="20"/>
  <c r="BC250" i="20" s="1"/>
  <c r="AY239" i="20"/>
  <c r="BB239" i="20" s="1"/>
  <c r="AO239" i="20"/>
  <c r="AY10" i="20"/>
  <c r="BB10" i="20" s="1"/>
  <c r="AX19" i="20"/>
  <c r="BA19" i="20" s="1"/>
  <c r="AA28" i="20"/>
  <c r="AA32" i="20"/>
  <c r="AA41" i="20"/>
  <c r="AY42" i="20"/>
  <c r="BB42" i="20" s="1"/>
  <c r="AY46" i="20"/>
  <c r="BB46" i="20" s="1"/>
  <c r="AA50" i="20"/>
  <c r="AA71" i="20"/>
  <c r="AZ79" i="20"/>
  <c r="BC79" i="20" s="1"/>
  <c r="AX84" i="20"/>
  <c r="BA84" i="20" s="1"/>
  <c r="AY87" i="20"/>
  <c r="BB87" i="20" s="1"/>
  <c r="AZ89" i="20"/>
  <c r="BC89" i="20" s="1"/>
  <c r="Y102" i="20"/>
  <c r="AA103" i="20"/>
  <c r="AA135" i="20"/>
  <c r="AA136" i="20"/>
  <c r="AA139" i="20"/>
  <c r="AX184" i="20"/>
  <c r="BA184" i="20" s="1"/>
  <c r="AN184" i="20"/>
  <c r="F3" i="21"/>
  <c r="AZ13" i="20"/>
  <c r="BC13" i="20" s="1"/>
  <c r="AZ16" i="20"/>
  <c r="BC16" i="20" s="1"/>
  <c r="AA22" i="20"/>
  <c r="Y32" i="20"/>
  <c r="Z32" i="20" s="1"/>
  <c r="AA37" i="20"/>
  <c r="AX40" i="20"/>
  <c r="BA40" i="20" s="1"/>
  <c r="AX44" i="20"/>
  <c r="BA44" i="20" s="1"/>
  <c r="AN46" i="20"/>
  <c r="AA60" i="20"/>
  <c r="AA72" i="20"/>
  <c r="Y74" i="20"/>
  <c r="AA79" i="20"/>
  <c r="Y82" i="20"/>
  <c r="AA87" i="20"/>
  <c r="Y89" i="20"/>
  <c r="Z89" i="20" s="1"/>
  <c r="AY90" i="20"/>
  <c r="BB90" i="20" s="1"/>
  <c r="AA91" i="20"/>
  <c r="AA92" i="20"/>
  <c r="AA118" i="20"/>
  <c r="AX123" i="20"/>
  <c r="BA123" i="20" s="1"/>
  <c r="AN123" i="20"/>
  <c r="AA130" i="20"/>
  <c r="AY134" i="20"/>
  <c r="BB134" i="20" s="1"/>
  <c r="AO134" i="20"/>
  <c r="AN135" i="20"/>
  <c r="AX135" i="20"/>
  <c r="BA135" i="20" s="1"/>
  <c r="AN139" i="20"/>
  <c r="AX139" i="20"/>
  <c r="BA139" i="20" s="1"/>
  <c r="AX99" i="20"/>
  <c r="BA99" i="20" s="1"/>
  <c r="AZ101" i="20"/>
  <c r="BC101" i="20" s="1"/>
  <c r="AA111" i="20"/>
  <c r="AA114" i="20"/>
  <c r="AX119" i="20"/>
  <c r="BA119" i="20" s="1"/>
  <c r="AA122" i="20"/>
  <c r="AY126" i="20"/>
  <c r="BB126" i="20" s="1"/>
  <c r="AA128" i="20"/>
  <c r="AY156" i="20"/>
  <c r="BB156" i="20" s="1"/>
  <c r="AZ159" i="20"/>
  <c r="BC159" i="20" s="1"/>
  <c r="AZ160" i="20"/>
  <c r="BC160" i="20" s="1"/>
  <c r="AN160" i="20"/>
  <c r="Y160" i="20" s="1"/>
  <c r="AA162" i="20"/>
  <c r="AA163" i="20"/>
  <c r="AZ172" i="20"/>
  <c r="BC172" i="20" s="1"/>
  <c r="AA172" i="20"/>
  <c r="AA173" i="20"/>
  <c r="AZ175" i="20"/>
  <c r="BC175" i="20" s="1"/>
  <c r="AA175" i="20"/>
  <c r="AA178" i="20"/>
  <c r="AX183" i="20"/>
  <c r="BA183" i="20" s="1"/>
  <c r="AA185" i="20"/>
  <c r="AY196" i="20"/>
  <c r="BB196" i="20" s="1"/>
  <c r="AZ196" i="20"/>
  <c r="BC196" i="20" s="1"/>
  <c r="AA205" i="20"/>
  <c r="AA210" i="20"/>
  <c r="AA215" i="20"/>
  <c r="AZ218" i="20"/>
  <c r="BC218" i="20" s="1"/>
  <c r="AA222" i="20"/>
  <c r="AZ226" i="20"/>
  <c r="BC226" i="20" s="1"/>
  <c r="AA226" i="20"/>
  <c r="AA233" i="20"/>
  <c r="AA237" i="20"/>
  <c r="AY251" i="20"/>
  <c r="BB251" i="20" s="1"/>
  <c r="AA143" i="20"/>
  <c r="AA151" i="20"/>
  <c r="AA155" i="20"/>
  <c r="AA160" i="20"/>
  <c r="AA167" i="20"/>
  <c r="AA177" i="20"/>
  <c r="AA186" i="20"/>
  <c r="AA187" i="20"/>
  <c r="AX198" i="20"/>
  <c r="BA198" i="20" s="1"/>
  <c r="AA198" i="20"/>
  <c r="AX216" i="20"/>
  <c r="BA216" i="20" s="1"/>
  <c r="Y219" i="20"/>
  <c r="AA225" i="20"/>
  <c r="AZ228" i="20"/>
  <c r="BC228" i="20" s="1"/>
  <c r="AX248" i="20"/>
  <c r="BA248" i="20" s="1"/>
  <c r="AA248" i="20"/>
  <c r="AZ97" i="20"/>
  <c r="BC97" i="20" s="1"/>
  <c r="Y98" i="20"/>
  <c r="Z98" i="20" s="1"/>
  <c r="AA98" i="20"/>
  <c r="AA101" i="20"/>
  <c r="AA104" i="20"/>
  <c r="AY106" i="20"/>
  <c r="BB106" i="20" s="1"/>
  <c r="AY109" i="20"/>
  <c r="BB109" i="20" s="1"/>
  <c r="AA112" i="20"/>
  <c r="AZ121" i="20"/>
  <c r="BC121" i="20" s="1"/>
  <c r="AA125" i="20"/>
  <c r="AX127" i="20"/>
  <c r="BA127" i="20" s="1"/>
  <c r="AA127" i="20"/>
  <c r="AX134" i="20"/>
  <c r="BA134" i="20" s="1"/>
  <c r="AX144" i="20"/>
  <c r="BA144" i="20" s="1"/>
  <c r="AA158" i="20"/>
  <c r="AZ166" i="20"/>
  <c r="BC166" i="20" s="1"/>
  <c r="AY171" i="20"/>
  <c r="BB171" i="20" s="1"/>
  <c r="AA171" i="20"/>
  <c r="AX174" i="20"/>
  <c r="BA174" i="20" s="1"/>
  <c r="AA174" i="20"/>
  <c r="AY183" i="20"/>
  <c r="BB183" i="20" s="1"/>
  <c r="AZ186" i="20"/>
  <c r="BC186" i="20" s="1"/>
  <c r="AX188" i="20"/>
  <c r="BA188" i="20" s="1"/>
  <c r="AA192" i="20"/>
  <c r="AA193" i="20"/>
  <c r="AA199" i="20"/>
  <c r="AA202" i="20"/>
  <c r="AA206" i="20"/>
  <c r="AY208" i="20"/>
  <c r="BB208" i="20" s="1"/>
  <c r="Y223" i="20"/>
  <c r="AY224" i="20"/>
  <c r="BB224" i="20" s="1"/>
  <c r="AP226" i="20"/>
  <c r="Y226" i="20" s="1"/>
  <c r="AP228" i="20"/>
  <c r="Y228" i="20" s="1"/>
  <c r="Z228" i="20" s="1"/>
  <c r="AY228" i="20"/>
  <c r="BB228" i="20" s="1"/>
  <c r="AX231" i="20"/>
  <c r="BA231" i="20" s="1"/>
  <c r="AA234" i="20"/>
  <c r="AA244" i="20"/>
  <c r="AZ245" i="20"/>
  <c r="BC245" i="20" s="1"/>
  <c r="AY86" i="20"/>
  <c r="BB86" i="20" s="1"/>
  <c r="AZ52" i="20"/>
  <c r="BC52" i="20" s="1"/>
  <c r="AX79" i="20"/>
  <c r="BA79" i="20" s="1"/>
  <c r="AX88" i="20"/>
  <c r="BA88" i="20" s="1"/>
  <c r="AX95" i="20"/>
  <c r="BA95" i="20" s="1"/>
  <c r="AX103" i="20"/>
  <c r="BA103" i="20" s="1"/>
  <c r="AZ112" i="20"/>
  <c r="BC112" i="20" s="1"/>
  <c r="AZ124" i="20"/>
  <c r="BC124" i="20" s="1"/>
  <c r="AX130" i="20"/>
  <c r="BA130" i="20" s="1"/>
  <c r="AY132" i="20"/>
  <c r="BB132" i="20" s="1"/>
  <c r="AZ158" i="20"/>
  <c r="BC158" i="20" s="1"/>
  <c r="AP158" i="20"/>
  <c r="AZ174" i="20"/>
  <c r="BC174" i="20" s="1"/>
  <c r="AP174" i="20"/>
  <c r="AX180" i="20"/>
  <c r="BA180" i="20" s="1"/>
  <c r="AZ200" i="20"/>
  <c r="BC200" i="20" s="1"/>
  <c r="AP200" i="20"/>
  <c r="AY233" i="20"/>
  <c r="BB233" i="20" s="1"/>
  <c r="AO233" i="20"/>
  <c r="AY247" i="20"/>
  <c r="BB247" i="20" s="1"/>
  <c r="AO247" i="20"/>
  <c r="Y28" i="20"/>
  <c r="AA17" i="20"/>
  <c r="AY22" i="20"/>
  <c r="BB22" i="20" s="1"/>
  <c r="Y22" i="20"/>
  <c r="Z22" i="20" s="1"/>
  <c r="Y27" i="20"/>
  <c r="AA29" i="20"/>
  <c r="AA34" i="20"/>
  <c r="AY37" i="20"/>
  <c r="BB37" i="20" s="1"/>
  <c r="AA38" i="20"/>
  <c r="AY39" i="20"/>
  <c r="BB39" i="20" s="1"/>
  <c r="AA42" i="20"/>
  <c r="AA49" i="20"/>
  <c r="AX51" i="20"/>
  <c r="BA51" i="20" s="1"/>
  <c r="AP52" i="20"/>
  <c r="Y56" i="20"/>
  <c r="AY59" i="20"/>
  <c r="BB59" i="20" s="1"/>
  <c r="AX60" i="20"/>
  <c r="BA60" i="20" s="1"/>
  <c r="Y65" i="20"/>
  <c r="Z65" i="20" s="1"/>
  <c r="AT65" i="20" s="1"/>
  <c r="AB65" i="20" s="1"/>
  <c r="AZ66" i="20"/>
  <c r="BC66" i="20" s="1"/>
  <c r="Y66" i="20"/>
  <c r="Y75" i="20"/>
  <c r="AA77" i="20"/>
  <c r="AX83" i="20"/>
  <c r="BA83" i="20" s="1"/>
  <c r="Y93" i="20"/>
  <c r="Z93" i="20" s="1"/>
  <c r="AA93" i="20"/>
  <c r="Y95" i="20"/>
  <c r="Z95" i="20" s="1"/>
  <c r="AA96" i="20"/>
  <c r="AY99" i="20"/>
  <c r="BB99" i="20" s="1"/>
  <c r="AX102" i="20"/>
  <c r="BA102" i="20" s="1"/>
  <c r="Y103" i="20"/>
  <c r="Z103" i="20" s="1"/>
  <c r="AZ109" i="20"/>
  <c r="BC109" i="20" s="1"/>
  <c r="AY110" i="20"/>
  <c r="BB110" i="20" s="1"/>
  <c r="AX111" i="20"/>
  <c r="BA111" i="20" s="1"/>
  <c r="AY122" i="20"/>
  <c r="BB122" i="20" s="1"/>
  <c r="AY128" i="20"/>
  <c r="BB128" i="20" s="1"/>
  <c r="AA129" i="20"/>
  <c r="AX152" i="20"/>
  <c r="BA152" i="20" s="1"/>
  <c r="AN152" i="20"/>
  <c r="Y152" i="20" s="1"/>
  <c r="Y190" i="20"/>
  <c r="AN214" i="20"/>
  <c r="Y214" i="20" s="1"/>
  <c r="AX214" i="20"/>
  <c r="BA214" i="20" s="1"/>
  <c r="AZ221" i="20"/>
  <c r="BC221" i="20" s="1"/>
  <c r="AP221" i="20"/>
  <c r="AY227" i="20"/>
  <c r="BB227" i="20" s="1"/>
  <c r="AO227" i="20"/>
  <c r="AX250" i="20"/>
  <c r="BA250" i="20" s="1"/>
  <c r="AN250" i="20"/>
  <c r="AA9" i="20"/>
  <c r="AZ12" i="20"/>
  <c r="BC12" i="20" s="1"/>
  <c r="AX13" i="20"/>
  <c r="BA13" i="20" s="1"/>
  <c r="AX15" i="20"/>
  <c r="BA15" i="20" s="1"/>
  <c r="AA15" i="20"/>
  <c r="AA18" i="20"/>
  <c r="AZ19" i="20"/>
  <c r="BC19" i="20" s="1"/>
  <c r="AZ20" i="20"/>
  <c r="BC20" i="20" s="1"/>
  <c r="AX21" i="20"/>
  <c r="BA21" i="20" s="1"/>
  <c r="Y24" i="20"/>
  <c r="Z24" i="20" s="1"/>
  <c r="AA26" i="20"/>
  <c r="AZ28" i="20"/>
  <c r="BC28" i="20" s="1"/>
  <c r="Y29" i="20"/>
  <c r="Z29" i="20" s="1"/>
  <c r="Y31" i="20"/>
  <c r="Z31" i="20" s="1"/>
  <c r="Y34" i="20"/>
  <c r="AY51" i="20"/>
  <c r="BB51" i="20" s="1"/>
  <c r="AA52" i="20"/>
  <c r="AY53" i="20"/>
  <c r="BB53" i="20" s="1"/>
  <c r="AA54" i="20"/>
  <c r="Y61" i="20"/>
  <c r="AY62" i="20"/>
  <c r="BB62" i="20" s="1"/>
  <c r="AA62" i="20"/>
  <c r="AA63" i="20"/>
  <c r="AA66" i="20"/>
  <c r="Y70" i="20"/>
  <c r="Z70" i="20" s="1"/>
  <c r="AX74" i="20"/>
  <c r="BA74" i="20" s="1"/>
  <c r="AY75" i="20"/>
  <c r="BB75" i="20" s="1"/>
  <c r="Y76" i="20"/>
  <c r="Z76" i="20" s="1"/>
  <c r="AA78" i="20"/>
  <c r="AX82" i="20"/>
  <c r="BA82" i="20" s="1"/>
  <c r="Y83" i="20"/>
  <c r="AA83" i="20"/>
  <c r="AX87" i="20"/>
  <c r="BA87" i="20" s="1"/>
  <c r="AA94" i="20"/>
  <c r="Y97" i="20"/>
  <c r="Z97" i="20" s="1"/>
  <c r="AA97" i="20"/>
  <c r="Y101" i="20"/>
  <c r="AZ111" i="20"/>
  <c r="BC111" i="20" s="1"/>
  <c r="AP112" i="20"/>
  <c r="AX115" i="20"/>
  <c r="BA115" i="20" s="1"/>
  <c r="AA115" i="20"/>
  <c r="AA117" i="20"/>
  <c r="AY118" i="20"/>
  <c r="BB118" i="20" s="1"/>
  <c r="AA119" i="20"/>
  <c r="AA121" i="20"/>
  <c r="AP124" i="20"/>
  <c r="AZ125" i="20"/>
  <c r="BC125" i="20" s="1"/>
  <c r="AX126" i="20"/>
  <c r="BA126" i="20" s="1"/>
  <c r="AZ131" i="20"/>
  <c r="BC131" i="20" s="1"/>
  <c r="AO132" i="20"/>
  <c r="AZ151" i="20"/>
  <c r="BC151" i="20" s="1"/>
  <c r="AP168" i="20"/>
  <c r="AZ168" i="20"/>
  <c r="BC168" i="20" s="1"/>
  <c r="AX172" i="20"/>
  <c r="BA172" i="20" s="1"/>
  <c r="AN172" i="20"/>
  <c r="AZ178" i="20"/>
  <c r="BC178" i="20" s="1"/>
  <c r="Y195" i="20"/>
  <c r="Z195" i="20" s="1"/>
  <c r="Y207" i="20"/>
  <c r="AY222" i="20"/>
  <c r="BB222" i="20" s="1"/>
  <c r="AO222" i="20"/>
  <c r="Y222" i="20" s="1"/>
  <c r="AY237" i="20"/>
  <c r="BB237" i="20" s="1"/>
  <c r="AX11" i="20"/>
  <c r="BA11" i="20" s="1"/>
  <c r="AA10" i="20"/>
  <c r="AA19" i="20"/>
  <c r="AA21" i="20"/>
  <c r="AX22" i="20"/>
  <c r="BA22" i="20" s="1"/>
  <c r="Y23" i="20"/>
  <c r="Z23" i="20" s="1"/>
  <c r="AA23" i="20"/>
  <c r="AY24" i="20"/>
  <c r="BB24" i="20" s="1"/>
  <c r="Y26" i="20"/>
  <c r="AA30" i="20"/>
  <c r="AX32" i="20"/>
  <c r="BA32" i="20" s="1"/>
  <c r="AX33" i="20"/>
  <c r="BA33" i="20" s="1"/>
  <c r="AX34" i="20"/>
  <c r="BA34" i="20" s="1"/>
  <c r="AA35" i="20"/>
  <c r="AZ36" i="20"/>
  <c r="BC36" i="20" s="1"/>
  <c r="AO37" i="20"/>
  <c r="AX38" i="20"/>
  <c r="BA38" i="20" s="1"/>
  <c r="AA39" i="20"/>
  <c r="AX42" i="20"/>
  <c r="BA42" i="20" s="1"/>
  <c r="AA45" i="20"/>
  <c r="AA46" i="20"/>
  <c r="AA47" i="20"/>
  <c r="AX48" i="20"/>
  <c r="BA48" i="20" s="1"/>
  <c r="AA55" i="20"/>
  <c r="Y57" i="20"/>
  <c r="AY58" i="20"/>
  <c r="BB58" i="20" s="1"/>
  <c r="AA58" i="20"/>
  <c r="AA59" i="20"/>
  <c r="AP60" i="20"/>
  <c r="Y60" i="20" s="1"/>
  <c r="AZ62" i="20"/>
  <c r="BC62" i="20" s="1"/>
  <c r="AX63" i="20"/>
  <c r="BA63" i="20" s="1"/>
  <c r="AA64" i="20"/>
  <c r="AX66" i="20"/>
  <c r="BA66" i="20" s="1"/>
  <c r="BD66" i="20" s="1"/>
  <c r="AD66" i="20" s="1"/>
  <c r="AZ71" i="20"/>
  <c r="BC71" i="20" s="1"/>
  <c r="BD71" i="20" s="1"/>
  <c r="AD71" i="20" s="1"/>
  <c r="AA75" i="20"/>
  <c r="AA85" i="20"/>
  <c r="Y87" i="20"/>
  <c r="Z87" i="20" s="1"/>
  <c r="AT87" i="20" s="1"/>
  <c r="AB87" i="20" s="1"/>
  <c r="AA88" i="20"/>
  <c r="AA89" i="20"/>
  <c r="AT89" i="20" s="1"/>
  <c r="AB89" i="20" s="1"/>
  <c r="Y92" i="20"/>
  <c r="Z92" i="20" s="1"/>
  <c r="AY94" i="20"/>
  <c r="BB94" i="20" s="1"/>
  <c r="AX96" i="20"/>
  <c r="BA96" i="20" s="1"/>
  <c r="AA99" i="20"/>
  <c r="AX104" i="20"/>
  <c r="BA104" i="20" s="1"/>
  <c r="AA105" i="20"/>
  <c r="AY108" i="20"/>
  <c r="BB108" i="20" s="1"/>
  <c r="AA108" i="20"/>
  <c r="AA109" i="20"/>
  <c r="AA110" i="20"/>
  <c r="AP111" i="20"/>
  <c r="AY113" i="20"/>
  <c r="BB113" i="20" s="1"/>
  <c r="AA113" i="20"/>
  <c r="AO114" i="20"/>
  <c r="AZ115" i="20"/>
  <c r="BC115" i="20" s="1"/>
  <c r="AN117" i="20"/>
  <c r="Y117" i="20" s="1"/>
  <c r="AN121" i="20"/>
  <c r="AX122" i="20"/>
  <c r="BA122" i="20" s="1"/>
  <c r="AA123" i="20"/>
  <c r="AY125" i="20"/>
  <c r="BB125" i="20" s="1"/>
  <c r="AA126" i="20"/>
  <c r="AO128" i="20"/>
  <c r="AX129" i="20"/>
  <c r="BA129" i="20" s="1"/>
  <c r="AN130" i="20"/>
  <c r="AY133" i="20"/>
  <c r="BB133" i="20" s="1"/>
  <c r="AP133" i="20"/>
  <c r="AZ133" i="20"/>
  <c r="BC133" i="20" s="1"/>
  <c r="AA133" i="20"/>
  <c r="AX187" i="20"/>
  <c r="BA187" i="20" s="1"/>
  <c r="AN187" i="20"/>
  <c r="Y187" i="20" s="1"/>
  <c r="Z187" i="20" s="1"/>
  <c r="AT187" i="20" s="1"/>
  <c r="AB187" i="20" s="1"/>
  <c r="AZ190" i="20"/>
  <c r="BC190" i="20" s="1"/>
  <c r="AY191" i="20"/>
  <c r="BB191" i="20" s="1"/>
  <c r="Y196" i="20"/>
  <c r="Z196" i="20" s="1"/>
  <c r="AZ236" i="20"/>
  <c r="BC236" i="20" s="1"/>
  <c r="AP236" i="20"/>
  <c r="Y236" i="20" s="1"/>
  <c r="Z236" i="20" s="1"/>
  <c r="AO241" i="20"/>
  <c r="AY241" i="20"/>
  <c r="BB241" i="20" s="1"/>
  <c r="AO244" i="20"/>
  <c r="Y244" i="20" s="1"/>
  <c r="Z244" i="20" s="1"/>
  <c r="AY244" i="20"/>
  <c r="BB244" i="20" s="1"/>
  <c r="AZ246" i="20"/>
  <c r="BC246" i="20" s="1"/>
  <c r="AP246" i="20"/>
  <c r="Y246" i="20" s="1"/>
  <c r="Y140" i="20"/>
  <c r="AY145" i="20"/>
  <c r="BB145" i="20" s="1"/>
  <c r="AA145" i="20"/>
  <c r="AY147" i="20"/>
  <c r="BB147" i="20" s="1"/>
  <c r="AZ147" i="20"/>
  <c r="BC147" i="20" s="1"/>
  <c r="AA147" i="20"/>
  <c r="AY149" i="20"/>
  <c r="BB149" i="20" s="1"/>
  <c r="AX150" i="20"/>
  <c r="BA150" i="20" s="1"/>
  <c r="AX157" i="20"/>
  <c r="BA157" i="20" s="1"/>
  <c r="AY159" i="20"/>
  <c r="BB159" i="20" s="1"/>
  <c r="AA159" i="20"/>
  <c r="AX179" i="20"/>
  <c r="BA179" i="20" s="1"/>
  <c r="AZ183" i="20"/>
  <c r="BC183" i="20" s="1"/>
  <c r="Y183" i="20"/>
  <c r="AX185" i="20"/>
  <c r="BA185" i="20" s="1"/>
  <c r="AY187" i="20"/>
  <c r="BB187" i="20" s="1"/>
  <c r="AY190" i="20"/>
  <c r="BB190" i="20" s="1"/>
  <c r="AY195" i="20"/>
  <c r="BB195" i="20" s="1"/>
  <c r="AX196" i="20"/>
  <c r="BA196" i="20" s="1"/>
  <c r="AA196" i="20"/>
  <c r="AZ198" i="20"/>
  <c r="BC198" i="20" s="1"/>
  <c r="AY198" i="20"/>
  <c r="BB198" i="20" s="1"/>
  <c r="AY199" i="20"/>
  <c r="BB199" i="20" s="1"/>
  <c r="AA203" i="20"/>
  <c r="AX218" i="20"/>
  <c r="BA218" i="20" s="1"/>
  <c r="AX219" i="20"/>
  <c r="BA219" i="20" s="1"/>
  <c r="AA221" i="20"/>
  <c r="AA228" i="20"/>
  <c r="AZ234" i="20"/>
  <c r="BC234" i="20" s="1"/>
  <c r="AA235" i="20"/>
  <c r="AA236" i="20"/>
  <c r="AA238" i="20"/>
  <c r="AZ241" i="20"/>
  <c r="BC241" i="20" s="1"/>
  <c r="AA246" i="20"/>
  <c r="AY249" i="20"/>
  <c r="BB249" i="20" s="1"/>
  <c r="AP250" i="20"/>
  <c r="AO251" i="20"/>
  <c r="AA134" i="20"/>
  <c r="AZ137" i="20"/>
  <c r="BC137" i="20" s="1"/>
  <c r="AA138" i="20"/>
  <c r="AY142" i="20"/>
  <c r="BB142" i="20" s="1"/>
  <c r="AA142" i="20"/>
  <c r="AZ144" i="20"/>
  <c r="BC144" i="20" s="1"/>
  <c r="AX148" i="20"/>
  <c r="BA148" i="20" s="1"/>
  <c r="AA150" i="20"/>
  <c r="AY152" i="20"/>
  <c r="BB152" i="20" s="1"/>
  <c r="AA153" i="20"/>
  <c r="AY157" i="20"/>
  <c r="BB157" i="20" s="1"/>
  <c r="AX162" i="20"/>
  <c r="BA162" i="20" s="1"/>
  <c r="AA165" i="20"/>
  <c r="AA169" i="20"/>
  <c r="AY169" i="20"/>
  <c r="BB169" i="20" s="1"/>
  <c r="AX170" i="20"/>
  <c r="BA170" i="20" s="1"/>
  <c r="AY172" i="20"/>
  <c r="BB172" i="20" s="1"/>
  <c r="AX173" i="20"/>
  <c r="BA173" i="20" s="1"/>
  <c r="Y178" i="20"/>
  <c r="Z178" i="20" s="1"/>
  <c r="AA179" i="20"/>
  <c r="AN180" i="20"/>
  <c r="AA181" i="20"/>
  <c r="AA184" i="20"/>
  <c r="AA189" i="20"/>
  <c r="AZ192" i="20"/>
  <c r="BC192" i="20" s="1"/>
  <c r="AA207" i="20"/>
  <c r="AY211" i="20"/>
  <c r="BB211" i="20" s="1"/>
  <c r="AA217" i="20"/>
  <c r="AY218" i="20"/>
  <c r="BB218" i="20" s="1"/>
  <c r="AA219" i="20"/>
  <c r="AX221" i="20"/>
  <c r="BA221" i="20" s="1"/>
  <c r="AA224" i="20"/>
  <c r="AX236" i="20"/>
  <c r="BA236" i="20" s="1"/>
  <c r="Y242" i="20"/>
  <c r="Z242" i="20" s="1"/>
  <c r="Y243" i="20"/>
  <c r="AX246" i="20"/>
  <c r="BA246" i="20" s="1"/>
  <c r="AA251" i="20"/>
  <c r="AX137" i="20"/>
  <c r="BA137" i="20" s="1"/>
  <c r="AA146" i="20"/>
  <c r="AA149" i="20"/>
  <c r="AZ154" i="20"/>
  <c r="BC154" i="20" s="1"/>
  <c r="AA157" i="20"/>
  <c r="AA161" i="20"/>
  <c r="AA168" i="20"/>
  <c r="AZ176" i="20"/>
  <c r="BC176" i="20" s="1"/>
  <c r="AA180" i="20"/>
  <c r="AX181" i="20"/>
  <c r="BA181" i="20" s="1"/>
  <c r="AA183" i="20"/>
  <c r="AZ187" i="20"/>
  <c r="BC187" i="20" s="1"/>
  <c r="AX189" i="20"/>
  <c r="BA189" i="20" s="1"/>
  <c r="AA190" i="20"/>
  <c r="AY192" i="20"/>
  <c r="BB192" i="20" s="1"/>
  <c r="AO198" i="20"/>
  <c r="AA200" i="20"/>
  <c r="AZ202" i="20"/>
  <c r="BC202" i="20" s="1"/>
  <c r="AA204" i="20"/>
  <c r="AY204" i="20"/>
  <c r="BB204" i="20" s="1"/>
  <c r="AY206" i="20"/>
  <c r="BB206" i="20" s="1"/>
  <c r="AA211" i="20"/>
  <c r="AA214" i="20"/>
  <c r="AA220" i="20"/>
  <c r="AA223" i="20"/>
  <c r="AX228" i="20"/>
  <c r="BA228" i="20" s="1"/>
  <c r="BD228" i="20" s="1"/>
  <c r="AD228" i="20" s="1"/>
  <c r="AP234" i="20"/>
  <c r="AX237" i="20"/>
  <c r="BA237" i="20" s="1"/>
  <c r="AZ239" i="20"/>
  <c r="BC239" i="20" s="1"/>
  <c r="AA241" i="20"/>
  <c r="AX242" i="20"/>
  <c r="BA242" i="20" s="1"/>
  <c r="AO249" i="20"/>
  <c r="AA250" i="20"/>
  <c r="AY20" i="20"/>
  <c r="BB20" i="20" s="1"/>
  <c r="AA20" i="20"/>
  <c r="AZ42" i="20"/>
  <c r="BC42" i="20" s="1"/>
  <c r="AY43" i="20"/>
  <c r="BB43" i="20" s="1"/>
  <c r="AA43" i="20"/>
  <c r="AZ46" i="20"/>
  <c r="BC46" i="20" s="1"/>
  <c r="BD46" i="20" s="1"/>
  <c r="AD46" i="20" s="1"/>
  <c r="Y46" i="20"/>
  <c r="Z46" i="20" s="1"/>
  <c r="AY47" i="20"/>
  <c r="BB47" i="20" s="1"/>
  <c r="AX64" i="20"/>
  <c r="BA64" i="20" s="1"/>
  <c r="AY67" i="20"/>
  <c r="BB67" i="20" s="1"/>
  <c r="AA67" i="20"/>
  <c r="AY69" i="20"/>
  <c r="BB69" i="20" s="1"/>
  <c r="AY70" i="20"/>
  <c r="BB70" i="20" s="1"/>
  <c r="AZ77" i="20"/>
  <c r="BC77" i="20" s="1"/>
  <c r="Y77" i="20"/>
  <c r="Z77" i="20" s="1"/>
  <c r="AA80" i="20"/>
  <c r="Y94" i="20"/>
  <c r="Z94" i="20" s="1"/>
  <c r="AA100" i="20"/>
  <c r="AZ105" i="20"/>
  <c r="BC105" i="20" s="1"/>
  <c r="Y105" i="20"/>
  <c r="Z105" i="20" s="1"/>
  <c r="AA107" i="20"/>
  <c r="AO108" i="20"/>
  <c r="AY137" i="20"/>
  <c r="BB137" i="20" s="1"/>
  <c r="AA13" i="20"/>
  <c r="Y11" i="20"/>
  <c r="Z11" i="20" s="1"/>
  <c r="AA11" i="20"/>
  <c r="AX14" i="20"/>
  <c r="BA14" i="20" s="1"/>
  <c r="Z15" i="20"/>
  <c r="AT15" i="20" s="1"/>
  <c r="AB15" i="20" s="1"/>
  <c r="AY17" i="20"/>
  <c r="BB17" i="20" s="1"/>
  <c r="Z26" i="20"/>
  <c r="AT26" i="20" s="1"/>
  <c r="AB26" i="20" s="1"/>
  <c r="AX29" i="20"/>
  <c r="BA29" i="20" s="1"/>
  <c r="AY9" i="20"/>
  <c r="BB9" i="20" s="1"/>
  <c r="BD9" i="20" s="1"/>
  <c r="AD9" i="20" s="1"/>
  <c r="AZ23" i="20"/>
  <c r="BC23" i="20" s="1"/>
  <c r="AZ24" i="20"/>
  <c r="BC24" i="20" s="1"/>
  <c r="Z25" i="20"/>
  <c r="AT25" i="20" s="1"/>
  <c r="AB25" i="20" s="1"/>
  <c r="Z28" i="20"/>
  <c r="AT28" i="20" s="1"/>
  <c r="AB28" i="20" s="1"/>
  <c r="AY29" i="20"/>
  <c r="BB29" i="20" s="1"/>
  <c r="Z30" i="20"/>
  <c r="AY13" i="20"/>
  <c r="BB13" i="20" s="1"/>
  <c r="AX18" i="20"/>
  <c r="BA18" i="20" s="1"/>
  <c r="Y19" i="20"/>
  <c r="AX25" i="20"/>
  <c r="BA25" i="20" s="1"/>
  <c r="AX26" i="20"/>
  <c r="BA26" i="20" s="1"/>
  <c r="Z27" i="20"/>
  <c r="AT27" i="20" s="1"/>
  <c r="AB27" i="20" s="1"/>
  <c r="AY28" i="20"/>
  <c r="BB28" i="20" s="1"/>
  <c r="AX10" i="20"/>
  <c r="BA10" i="20" s="1"/>
  <c r="AY21" i="20"/>
  <c r="BB21" i="20" s="1"/>
  <c r="AY25" i="20"/>
  <c r="BB25" i="20" s="1"/>
  <c r="AZ27" i="20"/>
  <c r="BC27" i="20" s="1"/>
  <c r="AX30" i="20"/>
  <c r="BA30" i="20" s="1"/>
  <c r="AT32" i="20"/>
  <c r="AB32" i="20" s="1"/>
  <c r="AY33" i="20"/>
  <c r="BB33" i="20" s="1"/>
  <c r="AO9" i="20"/>
  <c r="Y9" i="20" s="1"/>
  <c r="AN10" i="20"/>
  <c r="Y10" i="20" s="1"/>
  <c r="AZ10" i="20"/>
  <c r="BC10" i="20" s="1"/>
  <c r="AY11" i="20"/>
  <c r="BB11" i="20" s="1"/>
  <c r="BD11" i="20" s="1"/>
  <c r="AD11" i="20" s="1"/>
  <c r="AP12" i="20"/>
  <c r="Y12" i="20" s="1"/>
  <c r="AX12" i="20"/>
  <c r="BA12" i="20" s="1"/>
  <c r="AO13" i="20"/>
  <c r="Y13" i="20" s="1"/>
  <c r="AN14" i="20"/>
  <c r="Y14" i="20" s="1"/>
  <c r="AZ14" i="20"/>
  <c r="BC14" i="20" s="1"/>
  <c r="AY15" i="20"/>
  <c r="BB15" i="20" s="1"/>
  <c r="BD15" i="20" s="1"/>
  <c r="AD15" i="20" s="1"/>
  <c r="AP16" i="20"/>
  <c r="Y16" i="20" s="1"/>
  <c r="AX16" i="20"/>
  <c r="BA16" i="20" s="1"/>
  <c r="BD16" i="20" s="1"/>
  <c r="AD16" i="20" s="1"/>
  <c r="AO17" i="20"/>
  <c r="Y17" i="20" s="1"/>
  <c r="AN18" i="20"/>
  <c r="Y18" i="20" s="1"/>
  <c r="AZ18" i="20"/>
  <c r="BC18" i="20" s="1"/>
  <c r="AY19" i="20"/>
  <c r="BB19" i="20" s="1"/>
  <c r="BD19" i="20" s="1"/>
  <c r="AD19" i="20" s="1"/>
  <c r="AP20" i="20"/>
  <c r="Y20" i="20" s="1"/>
  <c r="AX20" i="20"/>
  <c r="BA20" i="20" s="1"/>
  <c r="AO21" i="20"/>
  <c r="Y21" i="20" s="1"/>
  <c r="AZ22" i="20"/>
  <c r="BC22" i="20" s="1"/>
  <c r="BD22" i="20" s="1"/>
  <c r="AD22" i="20" s="1"/>
  <c r="AY23" i="20"/>
  <c r="BB23" i="20" s="1"/>
  <c r="AX24" i="20"/>
  <c r="BA24" i="20" s="1"/>
  <c r="AZ26" i="20"/>
  <c r="BC26" i="20" s="1"/>
  <c r="AY27" i="20"/>
  <c r="BB27" i="20" s="1"/>
  <c r="AX28" i="20"/>
  <c r="BA28" i="20" s="1"/>
  <c r="AZ30" i="20"/>
  <c r="BC30" i="20" s="1"/>
  <c r="AZ31" i="20"/>
  <c r="BC31" i="20" s="1"/>
  <c r="AZ33" i="20"/>
  <c r="BC33" i="20" s="1"/>
  <c r="AP35" i="20"/>
  <c r="Y35" i="20" s="1"/>
  <c r="AZ35" i="20"/>
  <c r="BC35" i="20" s="1"/>
  <c r="AZ37" i="20"/>
  <c r="BC37" i="20" s="1"/>
  <c r="AX39" i="20"/>
  <c r="BA39" i="20" s="1"/>
  <c r="AO40" i="20"/>
  <c r="Y40" i="20" s="1"/>
  <c r="AY40" i="20"/>
  <c r="BB40" i="20" s="1"/>
  <c r="AY41" i="20"/>
  <c r="BB41" i="20" s="1"/>
  <c r="AX43" i="20"/>
  <c r="BA43" i="20" s="1"/>
  <c r="AO44" i="20"/>
  <c r="Y44" i="20" s="1"/>
  <c r="AY44" i="20"/>
  <c r="BB44" i="20" s="1"/>
  <c r="AN45" i="20"/>
  <c r="Y45" i="20" s="1"/>
  <c r="AX45" i="20"/>
  <c r="BA45" i="20" s="1"/>
  <c r="AN49" i="20"/>
  <c r="Y49" i="20" s="1"/>
  <c r="AX49" i="20"/>
  <c r="BA49" i="20" s="1"/>
  <c r="Y50" i="20"/>
  <c r="AP51" i="20"/>
  <c r="Y51" i="20" s="1"/>
  <c r="AZ51" i="20"/>
  <c r="BC51" i="20" s="1"/>
  <c r="Z61" i="20"/>
  <c r="AT61" i="20" s="1"/>
  <c r="AB61" i="20" s="1"/>
  <c r="AZ68" i="20"/>
  <c r="BC68" i="20" s="1"/>
  <c r="AO33" i="20"/>
  <c r="Y33" i="20" s="1"/>
  <c r="Z34" i="20"/>
  <c r="AT34" i="20" s="1"/>
  <c r="AB34" i="20" s="1"/>
  <c r="AY34" i="20"/>
  <c r="BB34" i="20" s="1"/>
  <c r="AZ40" i="20"/>
  <c r="BC40" i="20" s="1"/>
  <c r="AZ41" i="20"/>
  <c r="BC41" i="20" s="1"/>
  <c r="AZ44" i="20"/>
  <c r="BC44" i="20" s="1"/>
  <c r="AY45" i="20"/>
  <c r="BB45" i="20" s="1"/>
  <c r="AX47" i="20"/>
  <c r="BA47" i="20" s="1"/>
  <c r="AO48" i="20"/>
  <c r="Y48" i="20" s="1"/>
  <c r="AY48" i="20"/>
  <c r="BB48" i="20" s="1"/>
  <c r="AY49" i="20"/>
  <c r="BB49" i="20" s="1"/>
  <c r="AX50" i="20"/>
  <c r="BA50" i="20" s="1"/>
  <c r="BD50" i="20" s="1"/>
  <c r="AD50" i="20" s="1"/>
  <c r="Y54" i="20"/>
  <c r="AZ56" i="20"/>
  <c r="BC56" i="20" s="1"/>
  <c r="Z57" i="20"/>
  <c r="AT57" i="20" s="1"/>
  <c r="AB57" i="20" s="1"/>
  <c r="AY61" i="20"/>
  <c r="BB61" i="20" s="1"/>
  <c r="Y62" i="20"/>
  <c r="Y63" i="20"/>
  <c r="Y64" i="20"/>
  <c r="Y67" i="20"/>
  <c r="Z75" i="20"/>
  <c r="AX31" i="20"/>
  <c r="BA31" i="20" s="1"/>
  <c r="AA31" i="20"/>
  <c r="AZ32" i="20"/>
  <c r="BC32" i="20" s="1"/>
  <c r="AY32" i="20"/>
  <c r="BB32" i="20" s="1"/>
  <c r="AX35" i="20"/>
  <c r="BA35" i="20" s="1"/>
  <c r="AO36" i="20"/>
  <c r="Y36" i="20" s="1"/>
  <c r="AY36" i="20"/>
  <c r="BB36" i="20" s="1"/>
  <c r="AN37" i="20"/>
  <c r="AX37" i="20"/>
  <c r="BA37" i="20" s="1"/>
  <c r="Y38" i="20"/>
  <c r="AP39" i="20"/>
  <c r="Y39" i="20" s="1"/>
  <c r="AZ39" i="20"/>
  <c r="BC39" i="20" s="1"/>
  <c r="Y42" i="20"/>
  <c r="AP43" i="20"/>
  <c r="Y43" i="20" s="1"/>
  <c r="AZ43" i="20"/>
  <c r="BC43" i="20" s="1"/>
  <c r="AZ45" i="20"/>
  <c r="BC45" i="20" s="1"/>
  <c r="AZ48" i="20"/>
  <c r="BC48" i="20" s="1"/>
  <c r="AZ49" i="20"/>
  <c r="BC49" i="20" s="1"/>
  <c r="AO52" i="20"/>
  <c r="AY52" i="20"/>
  <c r="BB52" i="20" s="1"/>
  <c r="BD52" i="20" s="1"/>
  <c r="AD52" i="20" s="1"/>
  <c r="AN53" i="20"/>
  <c r="Y53" i="20" s="1"/>
  <c r="AX53" i="20"/>
  <c r="BA53" i="20" s="1"/>
  <c r="BD53" i="20" s="1"/>
  <c r="AD53" i="20" s="1"/>
  <c r="AX54" i="20"/>
  <c r="BA54" i="20" s="1"/>
  <c r="BD54" i="20" s="1"/>
  <c r="AD54" i="20" s="1"/>
  <c r="Y55" i="20"/>
  <c r="AY57" i="20"/>
  <c r="BB57" i="20" s="1"/>
  <c r="Z58" i="20"/>
  <c r="Y59" i="20"/>
  <c r="AX62" i="20"/>
  <c r="BA62" i="20" s="1"/>
  <c r="BD62" i="20" s="1"/>
  <c r="AD62" i="20" s="1"/>
  <c r="AN41" i="20"/>
  <c r="Y41" i="20" s="1"/>
  <c r="AX41" i="20"/>
  <c r="BA41" i="20" s="1"/>
  <c r="AP47" i="20"/>
  <c r="Y47" i="20" s="1"/>
  <c r="AZ47" i="20"/>
  <c r="BC47" i="20" s="1"/>
  <c r="Z56" i="20"/>
  <c r="AT56" i="20" s="1"/>
  <c r="AB56" i="20" s="1"/>
  <c r="AX58" i="20"/>
  <c r="BA58" i="20" s="1"/>
  <c r="BD58" i="20" s="1"/>
  <c r="AD58" i="20" s="1"/>
  <c r="AZ64" i="20"/>
  <c r="BC64" i="20" s="1"/>
  <c r="Z66" i="20"/>
  <c r="AT66" i="20" s="1"/>
  <c r="AB66" i="20" s="1"/>
  <c r="Z78" i="20"/>
  <c r="Z83" i="20"/>
  <c r="AY68" i="20"/>
  <c r="BB68" i="20" s="1"/>
  <c r="AX69" i="20"/>
  <c r="BA69" i="20" s="1"/>
  <c r="AT71" i="20"/>
  <c r="AB71" i="20" s="1"/>
  <c r="AY72" i="20"/>
  <c r="BB72" i="20" s="1"/>
  <c r="AY73" i="20"/>
  <c r="BB73" i="20" s="1"/>
  <c r="BD73" i="20" s="1"/>
  <c r="AD73" i="20" s="1"/>
  <c r="AT76" i="20"/>
  <c r="AB76" i="20" s="1"/>
  <c r="AY77" i="20"/>
  <c r="BB77" i="20" s="1"/>
  <c r="AX81" i="20"/>
  <c r="BA81" i="20" s="1"/>
  <c r="AZ84" i="20"/>
  <c r="BC84" i="20" s="1"/>
  <c r="Y88" i="20"/>
  <c r="AY89" i="20"/>
  <c r="BB89" i="20" s="1"/>
  <c r="AX90" i="20"/>
  <c r="BA90" i="20" s="1"/>
  <c r="AX92" i="20"/>
  <c r="BA92" i="20" s="1"/>
  <c r="AY96" i="20"/>
  <c r="BB96" i="20" s="1"/>
  <c r="AO96" i="20"/>
  <c r="Y96" i="20" s="1"/>
  <c r="AZ55" i="20"/>
  <c r="BC55" i="20" s="1"/>
  <c r="BD55" i="20" s="1"/>
  <c r="AD55" i="20" s="1"/>
  <c r="AY56" i="20"/>
  <c r="BB56" i="20" s="1"/>
  <c r="AX57" i="20"/>
  <c r="BA57" i="20" s="1"/>
  <c r="AZ59" i="20"/>
  <c r="BC59" i="20" s="1"/>
  <c r="BD59" i="20" s="1"/>
  <c r="AD59" i="20" s="1"/>
  <c r="AY60" i="20"/>
  <c r="BB60" i="20" s="1"/>
  <c r="BD60" i="20" s="1"/>
  <c r="AD60" i="20" s="1"/>
  <c r="AX61" i="20"/>
  <c r="BA61" i="20" s="1"/>
  <c r="AZ63" i="20"/>
  <c r="BC63" i="20" s="1"/>
  <c r="AY64" i="20"/>
  <c r="BB64" i="20" s="1"/>
  <c r="AX65" i="20"/>
  <c r="BA65" i="20" s="1"/>
  <c r="BD65" i="20" s="1"/>
  <c r="AD65" i="20" s="1"/>
  <c r="AZ67" i="20"/>
  <c r="BC67" i="20" s="1"/>
  <c r="AZ70" i="20"/>
  <c r="BC70" i="20" s="1"/>
  <c r="AZ72" i="20"/>
  <c r="BC72" i="20" s="1"/>
  <c r="AX72" i="20"/>
  <c r="BA72" i="20" s="1"/>
  <c r="Z74" i="20"/>
  <c r="AZ74" i="20"/>
  <c r="BC74" i="20" s="1"/>
  <c r="AY76" i="20"/>
  <c r="BB76" i="20" s="1"/>
  <c r="AY79" i="20"/>
  <c r="BB79" i="20" s="1"/>
  <c r="BD79" i="20" s="1"/>
  <c r="AD79" i="20" s="1"/>
  <c r="Y80" i="20"/>
  <c r="AY81" i="20"/>
  <c r="BB81" i="20" s="1"/>
  <c r="AA82" i="20"/>
  <c r="AZ83" i="20"/>
  <c r="BC83" i="20" s="1"/>
  <c r="AX85" i="20"/>
  <c r="BA85" i="20" s="1"/>
  <c r="Z86" i="20"/>
  <c r="AZ86" i="20"/>
  <c r="BC86" i="20" s="1"/>
  <c r="AY88" i="20"/>
  <c r="BB88" i="20" s="1"/>
  <c r="AA90" i="20"/>
  <c r="AY91" i="20"/>
  <c r="BB91" i="20" s="1"/>
  <c r="AZ92" i="20"/>
  <c r="BC92" i="20" s="1"/>
  <c r="AT93" i="20"/>
  <c r="AB93" i="20" s="1"/>
  <c r="AO72" i="20"/>
  <c r="Y72" i="20" s="1"/>
  <c r="AN73" i="20"/>
  <c r="Y73" i="20" s="1"/>
  <c r="AZ76" i="20"/>
  <c r="BC76" i="20" s="1"/>
  <c r="AX76" i="20"/>
  <c r="BA76" i="20" s="1"/>
  <c r="AP79" i="20"/>
  <c r="Y79" i="20" s="1"/>
  <c r="AY80" i="20"/>
  <c r="BB80" i="20" s="1"/>
  <c r="AY83" i="20"/>
  <c r="BB83" i="20" s="1"/>
  <c r="Y84" i="20"/>
  <c r="AY85" i="20"/>
  <c r="BB85" i="20" s="1"/>
  <c r="AX86" i="20"/>
  <c r="BA86" i="20" s="1"/>
  <c r="AZ88" i="20"/>
  <c r="BC88" i="20" s="1"/>
  <c r="AP90" i="20"/>
  <c r="Y90" i="20" s="1"/>
  <c r="AZ90" i="20"/>
  <c r="BC90" i="20" s="1"/>
  <c r="AZ91" i="20"/>
  <c r="BC91" i="20" s="1"/>
  <c r="AP91" i="20"/>
  <c r="Y91" i="20" s="1"/>
  <c r="AZ99" i="20"/>
  <c r="BC99" i="20" s="1"/>
  <c r="BD99" i="20" s="1"/>
  <c r="AD99" i="20" s="1"/>
  <c r="AP99" i="20"/>
  <c r="Y99" i="20" s="1"/>
  <c r="AO68" i="20"/>
  <c r="Y68" i="20" s="1"/>
  <c r="AN69" i="20"/>
  <c r="Y69" i="20" s="1"/>
  <c r="AX70" i="20"/>
  <c r="BA70" i="20" s="1"/>
  <c r="AA70" i="20"/>
  <c r="AA74" i="20"/>
  <c r="AZ75" i="20"/>
  <c r="BC75" i="20" s="1"/>
  <c r="BD75" i="20" s="1"/>
  <c r="AD75" i="20" s="1"/>
  <c r="AX77" i="20"/>
  <c r="BA77" i="20" s="1"/>
  <c r="AX78" i="20"/>
  <c r="BA78" i="20" s="1"/>
  <c r="BD78" i="20" s="1"/>
  <c r="AD78" i="20" s="1"/>
  <c r="AZ80" i="20"/>
  <c r="BC80" i="20" s="1"/>
  <c r="AN81" i="20"/>
  <c r="Y81" i="20" s="1"/>
  <c r="Z82" i="20"/>
  <c r="AZ82" i="20"/>
  <c r="BC82" i="20" s="1"/>
  <c r="AY84" i="20"/>
  <c r="BB84" i="20" s="1"/>
  <c r="AA86" i="20"/>
  <c r="AZ87" i="20"/>
  <c r="BC87" i="20" s="1"/>
  <c r="AY93" i="20"/>
  <c r="BB93" i="20" s="1"/>
  <c r="AZ95" i="20"/>
  <c r="BC95" i="20" s="1"/>
  <c r="AX97" i="20"/>
  <c r="BA97" i="20" s="1"/>
  <c r="AZ98" i="20"/>
  <c r="BC98" i="20" s="1"/>
  <c r="AY100" i="20"/>
  <c r="BB100" i="20" s="1"/>
  <c r="AY103" i="20"/>
  <c r="BB103" i="20" s="1"/>
  <c r="BD103" i="20" s="1"/>
  <c r="AD103" i="20" s="1"/>
  <c r="AY105" i="20"/>
  <c r="BB105" i="20" s="1"/>
  <c r="AA106" i="20"/>
  <c r="AO115" i="20"/>
  <c r="Y115" i="20" s="1"/>
  <c r="AY115" i="20"/>
  <c r="BB115" i="20" s="1"/>
  <c r="AX118" i="20"/>
  <c r="BA118" i="20" s="1"/>
  <c r="AN136" i="20"/>
  <c r="Y136" i="20" s="1"/>
  <c r="AX136" i="20"/>
  <c r="BA136" i="20" s="1"/>
  <c r="AP149" i="20"/>
  <c r="AZ149" i="20"/>
  <c r="BC149" i="20" s="1"/>
  <c r="AZ184" i="20"/>
  <c r="BC184" i="20" s="1"/>
  <c r="AP184" i="20"/>
  <c r="Y184" i="20" s="1"/>
  <c r="AX89" i="20"/>
  <c r="BA89" i="20" s="1"/>
  <c r="AY92" i="20"/>
  <c r="BB92" i="20" s="1"/>
  <c r="AY95" i="20"/>
  <c r="BB95" i="20" s="1"/>
  <c r="AY97" i="20"/>
  <c r="BB97" i="20" s="1"/>
  <c r="AX98" i="20"/>
  <c r="BA98" i="20" s="1"/>
  <c r="AZ100" i="20"/>
  <c r="BC100" i="20" s="1"/>
  <c r="AX100" i="20"/>
  <c r="BA100" i="20" s="1"/>
  <c r="Z102" i="20"/>
  <c r="AZ102" i="20"/>
  <c r="BC102" i="20" s="1"/>
  <c r="BD102" i="20" s="1"/>
  <c r="AD102" i="20" s="1"/>
  <c r="AY104" i="20"/>
  <c r="BB104" i="20" s="1"/>
  <c r="AZ106" i="20"/>
  <c r="BC106" i="20" s="1"/>
  <c r="AP106" i="20"/>
  <c r="Y106" i="20" s="1"/>
  <c r="AO107" i="20"/>
  <c r="AY107" i="20"/>
  <c r="BB107" i="20" s="1"/>
  <c r="AN116" i="20"/>
  <c r="Y116" i="20" s="1"/>
  <c r="AX116" i="20"/>
  <c r="BA116" i="20" s="1"/>
  <c r="AO119" i="20"/>
  <c r="Y119" i="20" s="1"/>
  <c r="AY119" i="20"/>
  <c r="BB119" i="20" s="1"/>
  <c r="AN120" i="20"/>
  <c r="Y120" i="20" s="1"/>
  <c r="AX120" i="20"/>
  <c r="BA120" i="20" s="1"/>
  <c r="AP130" i="20"/>
  <c r="AZ130" i="20"/>
  <c r="BC130" i="20" s="1"/>
  <c r="BD130" i="20" s="1"/>
  <c r="AD130" i="20" s="1"/>
  <c r="AP161" i="20"/>
  <c r="Y161" i="20" s="1"/>
  <c r="AZ161" i="20"/>
  <c r="BC161" i="20" s="1"/>
  <c r="BD161" i="20" s="1"/>
  <c r="AD161" i="20" s="1"/>
  <c r="AX101" i="20"/>
  <c r="BA101" i="20" s="1"/>
  <c r="AZ104" i="20"/>
  <c r="BC104" i="20" s="1"/>
  <c r="AZ107" i="20"/>
  <c r="BC107" i="20" s="1"/>
  <c r="AP107" i="20"/>
  <c r="AZ108" i="20"/>
  <c r="BC108" i="20" s="1"/>
  <c r="AY116" i="20"/>
  <c r="BB116" i="20" s="1"/>
  <c r="AY120" i="20"/>
  <c r="BB120" i="20" s="1"/>
  <c r="BD121" i="20"/>
  <c r="AD121" i="20" s="1"/>
  <c r="AN193" i="20"/>
  <c r="Y193" i="20" s="1"/>
  <c r="AX193" i="20"/>
  <c r="BA193" i="20" s="1"/>
  <c r="AX93" i="20"/>
  <c r="BA93" i="20" s="1"/>
  <c r="AX94" i="20"/>
  <c r="BA94" i="20" s="1"/>
  <c r="BD94" i="20" s="1"/>
  <c r="AD94" i="20" s="1"/>
  <c r="AZ96" i="20"/>
  <c r="BC96" i="20" s="1"/>
  <c r="AT98" i="20"/>
  <c r="AB98" i="20" s="1"/>
  <c r="Y100" i="20"/>
  <c r="AY101" i="20"/>
  <c r="BB101" i="20" s="1"/>
  <c r="AA102" i="20"/>
  <c r="AZ103" i="20"/>
  <c r="BC103" i="20" s="1"/>
  <c r="AO104" i="20"/>
  <c r="Y104" i="20" s="1"/>
  <c r="AX105" i="20"/>
  <c r="BA105" i="20" s="1"/>
  <c r="Y109" i="20"/>
  <c r="AP110" i="20"/>
  <c r="Y110" i="20" s="1"/>
  <c r="AZ110" i="20"/>
  <c r="BC110" i="20" s="1"/>
  <c r="Y113" i="20"/>
  <c r="AP114" i="20"/>
  <c r="AZ114" i="20"/>
  <c r="BC114" i="20" s="1"/>
  <c r="AY117" i="20"/>
  <c r="BB117" i="20" s="1"/>
  <c r="BD117" i="20" s="1"/>
  <c r="AD117" i="20" s="1"/>
  <c r="AP138" i="20"/>
  <c r="Y138" i="20" s="1"/>
  <c r="AZ138" i="20"/>
  <c r="BC138" i="20" s="1"/>
  <c r="Z160" i="20"/>
  <c r="AT160" i="20" s="1"/>
  <c r="AB160" i="20" s="1"/>
  <c r="AO174" i="20"/>
  <c r="Y174" i="20" s="1"/>
  <c r="AY174" i="20"/>
  <c r="BB174" i="20" s="1"/>
  <c r="BD174" i="20" s="1"/>
  <c r="AD174" i="20" s="1"/>
  <c r="AZ128" i="20"/>
  <c r="BC128" i="20" s="1"/>
  <c r="AY129" i="20"/>
  <c r="BB129" i="20" s="1"/>
  <c r="BD129" i="20" s="1"/>
  <c r="AD129" i="20" s="1"/>
  <c r="AZ132" i="20"/>
  <c r="BC132" i="20" s="1"/>
  <c r="AO135" i="20"/>
  <c r="Y135" i="20" s="1"/>
  <c r="AY135" i="20"/>
  <c r="BB135" i="20" s="1"/>
  <c r="AY136" i="20"/>
  <c r="BB136" i="20" s="1"/>
  <c r="AZ142" i="20"/>
  <c r="BC142" i="20" s="1"/>
  <c r="AP142" i="20"/>
  <c r="AZ143" i="20"/>
  <c r="BC143" i="20" s="1"/>
  <c r="AP143" i="20"/>
  <c r="BD160" i="20"/>
  <c r="AD160" i="20" s="1"/>
  <c r="AP191" i="20"/>
  <c r="Y191" i="20" s="1"/>
  <c r="AZ191" i="20"/>
  <c r="BC191" i="20" s="1"/>
  <c r="AY197" i="20"/>
  <c r="BB197" i="20" s="1"/>
  <c r="AO197" i="20"/>
  <c r="Y197" i="20" s="1"/>
  <c r="AX106" i="20"/>
  <c r="BA106" i="20" s="1"/>
  <c r="AX109" i="20"/>
  <c r="BA109" i="20" s="1"/>
  <c r="AN112" i="20"/>
  <c r="Y112" i="20" s="1"/>
  <c r="AX112" i="20"/>
  <c r="BA112" i="20" s="1"/>
  <c r="AX113" i="20"/>
  <c r="BA113" i="20" s="1"/>
  <c r="AZ116" i="20"/>
  <c r="BC116" i="20" s="1"/>
  <c r="AZ119" i="20"/>
  <c r="BC119" i="20" s="1"/>
  <c r="AZ120" i="20"/>
  <c r="BC120" i="20" s="1"/>
  <c r="AO123" i="20"/>
  <c r="Y123" i="20" s="1"/>
  <c r="AY123" i="20"/>
  <c r="BB123" i="20" s="1"/>
  <c r="AN124" i="20"/>
  <c r="AX124" i="20"/>
  <c r="BA124" i="20" s="1"/>
  <c r="Y125" i="20"/>
  <c r="AO127" i="20"/>
  <c r="Y127" i="20" s="1"/>
  <c r="AY127" i="20"/>
  <c r="BB127" i="20" s="1"/>
  <c r="Y133" i="20"/>
  <c r="AP134" i="20"/>
  <c r="Y134" i="20" s="1"/>
  <c r="AZ134" i="20"/>
  <c r="BC134" i="20" s="1"/>
  <c r="BD134" i="20" s="1"/>
  <c r="AD134" i="20" s="1"/>
  <c r="AZ135" i="20"/>
  <c r="BC135" i="20" s="1"/>
  <c r="AZ136" i="20"/>
  <c r="BC136" i="20" s="1"/>
  <c r="AX138" i="20"/>
  <c r="BA138" i="20" s="1"/>
  <c r="AO139" i="20"/>
  <c r="Y139" i="20" s="1"/>
  <c r="AY139" i="20"/>
  <c r="BB139" i="20" s="1"/>
  <c r="Z140" i="20"/>
  <c r="AT140" i="20" s="1"/>
  <c r="AB140" i="20" s="1"/>
  <c r="AP153" i="20"/>
  <c r="AZ153" i="20"/>
  <c r="BC153" i="20" s="1"/>
  <c r="Z190" i="20"/>
  <c r="AT190" i="20" s="1"/>
  <c r="AB190" i="20" s="1"/>
  <c r="AN108" i="20"/>
  <c r="AX108" i="20"/>
  <c r="BA108" i="20" s="1"/>
  <c r="AX110" i="20"/>
  <c r="BA110" i="20" s="1"/>
  <c r="AO111" i="20"/>
  <c r="AY111" i="20"/>
  <c r="BB111" i="20" s="1"/>
  <c r="AY112" i="20"/>
  <c r="BB112" i="20" s="1"/>
  <c r="AX114" i="20"/>
  <c r="BA114" i="20" s="1"/>
  <c r="AP118" i="20"/>
  <c r="Y118" i="20" s="1"/>
  <c r="AZ118" i="20"/>
  <c r="BC118" i="20" s="1"/>
  <c r="Y121" i="20"/>
  <c r="AP122" i="20"/>
  <c r="Y122" i="20" s="1"/>
  <c r="AZ122" i="20"/>
  <c r="BC122" i="20" s="1"/>
  <c r="AZ123" i="20"/>
  <c r="BC123" i="20" s="1"/>
  <c r="AY124" i="20"/>
  <c r="BB124" i="20" s="1"/>
  <c r="AX125" i="20"/>
  <c r="BA125" i="20" s="1"/>
  <c r="BD125" i="20" s="1"/>
  <c r="AD125" i="20" s="1"/>
  <c r="AP126" i="20"/>
  <c r="Y126" i="20" s="1"/>
  <c r="AZ126" i="20"/>
  <c r="BC126" i="20" s="1"/>
  <c r="BD126" i="20" s="1"/>
  <c r="AD126" i="20" s="1"/>
  <c r="AZ127" i="20"/>
  <c r="BC127" i="20" s="1"/>
  <c r="AN128" i="20"/>
  <c r="AX128" i="20"/>
  <c r="BA128" i="20" s="1"/>
  <c r="Y129" i="20"/>
  <c r="AO131" i="20"/>
  <c r="Y131" i="20" s="1"/>
  <c r="AY131" i="20"/>
  <c r="BB131" i="20" s="1"/>
  <c r="BD131" i="20" s="1"/>
  <c r="AD131" i="20" s="1"/>
  <c r="AN132" i="20"/>
  <c r="AX132" i="20"/>
  <c r="BA132" i="20" s="1"/>
  <c r="AX133" i="20"/>
  <c r="BA133" i="20" s="1"/>
  <c r="BD133" i="20" s="1"/>
  <c r="AD133" i="20" s="1"/>
  <c r="Y137" i="20"/>
  <c r="AZ139" i="20"/>
  <c r="BC139" i="20" s="1"/>
  <c r="AY144" i="20"/>
  <c r="BB144" i="20" s="1"/>
  <c r="AO144" i="20"/>
  <c r="Y144" i="20" s="1"/>
  <c r="BD152" i="20"/>
  <c r="AD152" i="20" s="1"/>
  <c r="Z179" i="20"/>
  <c r="AP108" i="20"/>
  <c r="AP145" i="20"/>
  <c r="AZ145" i="20"/>
  <c r="BC145" i="20" s="1"/>
  <c r="AZ155" i="20"/>
  <c r="BC155" i="20" s="1"/>
  <c r="Y156" i="20"/>
  <c r="AP157" i="20"/>
  <c r="Y157" i="20" s="1"/>
  <c r="AZ157" i="20"/>
  <c r="BC157" i="20" s="1"/>
  <c r="Y164" i="20"/>
  <c r="AP165" i="20"/>
  <c r="Y165" i="20" s="1"/>
  <c r="AZ165" i="20"/>
  <c r="BC165" i="20" s="1"/>
  <c r="BD165" i="20" s="1"/>
  <c r="AD165" i="20" s="1"/>
  <c r="AN171" i="20"/>
  <c r="Y171" i="20" s="1"/>
  <c r="AX171" i="20"/>
  <c r="BA171" i="20" s="1"/>
  <c r="BD171" i="20" s="1"/>
  <c r="AD171" i="20" s="1"/>
  <c r="AY178" i="20"/>
  <c r="BB178" i="20" s="1"/>
  <c r="AX186" i="20"/>
  <c r="BA186" i="20" s="1"/>
  <c r="AN186" i="20"/>
  <c r="Y186" i="20" s="1"/>
  <c r="AN142" i="20"/>
  <c r="AX142" i="20"/>
  <c r="BA142" i="20" s="1"/>
  <c r="AN143" i="20"/>
  <c r="AX143" i="20"/>
  <c r="BA143" i="20" s="1"/>
  <c r="AO146" i="20"/>
  <c r="Y146" i="20" s="1"/>
  <c r="AY146" i="20"/>
  <c r="BB146" i="20" s="1"/>
  <c r="BD146" i="20" s="1"/>
  <c r="AD146" i="20" s="1"/>
  <c r="AN147" i="20"/>
  <c r="AX147" i="20"/>
  <c r="BA147" i="20" s="1"/>
  <c r="AY148" i="20"/>
  <c r="BB148" i="20" s="1"/>
  <c r="AA148" i="20"/>
  <c r="AX149" i="20"/>
  <c r="BA149" i="20" s="1"/>
  <c r="AO150" i="20"/>
  <c r="Y150" i="20" s="1"/>
  <c r="AY150" i="20"/>
  <c r="BB150" i="20" s="1"/>
  <c r="AN151" i="20"/>
  <c r="AX151" i="20"/>
  <c r="BA151" i="20" s="1"/>
  <c r="AX153" i="20"/>
  <c r="BA153" i="20" s="1"/>
  <c r="AX156" i="20"/>
  <c r="BA156" i="20" s="1"/>
  <c r="BD156" i="20" s="1"/>
  <c r="AD156" i="20" s="1"/>
  <c r="AN159" i="20"/>
  <c r="Y159" i="20" s="1"/>
  <c r="AX159" i="20"/>
  <c r="BA159" i="20" s="1"/>
  <c r="BD159" i="20" s="1"/>
  <c r="AD159" i="20" s="1"/>
  <c r="AO162" i="20"/>
  <c r="Y162" i="20" s="1"/>
  <c r="AY162" i="20"/>
  <c r="BB162" i="20" s="1"/>
  <c r="AN163" i="20"/>
  <c r="Y163" i="20" s="1"/>
  <c r="AX163" i="20"/>
  <c r="BA163" i="20" s="1"/>
  <c r="BD163" i="20" s="1"/>
  <c r="AD163" i="20" s="1"/>
  <c r="AX164" i="20"/>
  <c r="BA164" i="20" s="1"/>
  <c r="BD164" i="20" s="1"/>
  <c r="AD164" i="20" s="1"/>
  <c r="AA164" i="20"/>
  <c r="Y168" i="20"/>
  <c r="AO170" i="20"/>
  <c r="Y170" i="20" s="1"/>
  <c r="AY170" i="20"/>
  <c r="BB170" i="20" s="1"/>
  <c r="AP173" i="20"/>
  <c r="Y173" i="20" s="1"/>
  <c r="AZ173" i="20"/>
  <c r="BC173" i="20" s="1"/>
  <c r="AX176" i="20"/>
  <c r="BA176" i="20" s="1"/>
  <c r="AA176" i="20"/>
  <c r="AN177" i="20"/>
  <c r="Y177" i="20" s="1"/>
  <c r="AX177" i="20"/>
  <c r="BA177" i="20" s="1"/>
  <c r="AZ180" i="20"/>
  <c r="BC180" i="20" s="1"/>
  <c r="AP180" i="20"/>
  <c r="Z183" i="20"/>
  <c r="AZ188" i="20"/>
  <c r="BC188" i="20" s="1"/>
  <c r="AP188" i="20"/>
  <c r="Y188" i="20" s="1"/>
  <c r="AX194" i="20"/>
  <c r="BA194" i="20" s="1"/>
  <c r="AN194" i="20"/>
  <c r="Y194" i="20" s="1"/>
  <c r="AX140" i="20"/>
  <c r="BA140" i="20" s="1"/>
  <c r="AZ140" i="20"/>
  <c r="BC140" i="20" s="1"/>
  <c r="AO141" i="20"/>
  <c r="Y141" i="20" s="1"/>
  <c r="AY141" i="20"/>
  <c r="BB141" i="20" s="1"/>
  <c r="BD141" i="20" s="1"/>
  <c r="AD141" i="20" s="1"/>
  <c r="AA141" i="20"/>
  <c r="AX145" i="20"/>
  <c r="BA145" i="20" s="1"/>
  <c r="AN145" i="20"/>
  <c r="AO154" i="20"/>
  <c r="Y154" i="20" s="1"/>
  <c r="AY154" i="20"/>
  <c r="BB154" i="20" s="1"/>
  <c r="BD154" i="20" s="1"/>
  <c r="AD154" i="20" s="1"/>
  <c r="AN155" i="20"/>
  <c r="AX155" i="20"/>
  <c r="BA155" i="20" s="1"/>
  <c r="AA156" i="20"/>
  <c r="AO158" i="20"/>
  <c r="Y158" i="20" s="1"/>
  <c r="AY158" i="20"/>
  <c r="BB158" i="20" s="1"/>
  <c r="BD158" i="20" s="1"/>
  <c r="AD158" i="20" s="1"/>
  <c r="AZ162" i="20"/>
  <c r="BC162" i="20" s="1"/>
  <c r="AO166" i="20"/>
  <c r="Y166" i="20" s="1"/>
  <c r="AY166" i="20"/>
  <c r="BB166" i="20" s="1"/>
  <c r="BD166" i="20" s="1"/>
  <c r="AD166" i="20" s="1"/>
  <c r="AN167" i="20"/>
  <c r="Y167" i="20" s="1"/>
  <c r="AX167" i="20"/>
  <c r="BA167" i="20" s="1"/>
  <c r="BD167" i="20" s="1"/>
  <c r="AD167" i="20" s="1"/>
  <c r="AX168" i="20"/>
  <c r="BA168" i="20" s="1"/>
  <c r="AP169" i="20"/>
  <c r="Y169" i="20" s="1"/>
  <c r="AZ169" i="20"/>
  <c r="BC169" i="20" s="1"/>
  <c r="AZ170" i="20"/>
  <c r="BC170" i="20" s="1"/>
  <c r="Y172" i="20"/>
  <c r="AN175" i="20"/>
  <c r="Y175" i="20" s="1"/>
  <c r="AX175" i="20"/>
  <c r="BA175" i="20" s="1"/>
  <c r="BD175" i="20" s="1"/>
  <c r="AD175" i="20" s="1"/>
  <c r="AY176" i="20"/>
  <c r="BB176" i="20" s="1"/>
  <c r="AX182" i="20"/>
  <c r="BA182" i="20" s="1"/>
  <c r="AN182" i="20"/>
  <c r="Y182" i="20" s="1"/>
  <c r="AX206" i="20"/>
  <c r="BA206" i="20" s="1"/>
  <c r="AN206" i="20"/>
  <c r="Y206" i="20" s="1"/>
  <c r="AP147" i="20"/>
  <c r="AO148" i="20"/>
  <c r="Y148" i="20" s="1"/>
  <c r="AN149" i="20"/>
  <c r="AP151" i="20"/>
  <c r="AN153" i="20"/>
  <c r="AP155" i="20"/>
  <c r="AO176" i="20"/>
  <c r="AY177" i="20"/>
  <c r="BB177" i="20" s="1"/>
  <c r="AY180" i="20"/>
  <c r="BB180" i="20" s="1"/>
  <c r="Y181" i="20"/>
  <c r="AY182" i="20"/>
  <c r="BB182" i="20" s="1"/>
  <c r="AY184" i="20"/>
  <c r="BB184" i="20" s="1"/>
  <c r="Y185" i="20"/>
  <c r="AY186" i="20"/>
  <c r="BB186" i="20" s="1"/>
  <c r="AY188" i="20"/>
  <c r="BB188" i="20" s="1"/>
  <c r="Y189" i="20"/>
  <c r="AX190" i="20"/>
  <c r="BA190" i="20" s="1"/>
  <c r="AP192" i="20"/>
  <c r="Y192" i="20" s="1"/>
  <c r="AY193" i="20"/>
  <c r="BB193" i="20" s="1"/>
  <c r="AY194" i="20"/>
  <c r="BB194" i="20" s="1"/>
  <c r="AX195" i="20"/>
  <c r="BA195" i="20" s="1"/>
  <c r="BD195" i="20" s="1"/>
  <c r="AD195" i="20" s="1"/>
  <c r="AZ197" i="20"/>
  <c r="BC197" i="20" s="1"/>
  <c r="AX197" i="20"/>
  <c r="BA197" i="20" s="1"/>
  <c r="AZ199" i="20"/>
  <c r="BC199" i="20" s="1"/>
  <c r="AP199" i="20"/>
  <c r="Y199" i="20" s="1"/>
  <c r="AX202" i="20"/>
  <c r="BA202" i="20" s="1"/>
  <c r="AN202" i="20"/>
  <c r="Y202" i="20" s="1"/>
  <c r="AP176" i="20"/>
  <c r="AZ177" i="20"/>
  <c r="BC177" i="20" s="1"/>
  <c r="AY181" i="20"/>
  <c r="BB181" i="20" s="1"/>
  <c r="AY185" i="20"/>
  <c r="BB185" i="20" s="1"/>
  <c r="AY189" i="20"/>
  <c r="BB189" i="20" s="1"/>
  <c r="AX191" i="20"/>
  <c r="BA191" i="20" s="1"/>
  <c r="AZ193" i="20"/>
  <c r="BC193" i="20" s="1"/>
  <c r="AA195" i="20"/>
  <c r="AN198" i="20"/>
  <c r="AX200" i="20"/>
  <c r="BA200" i="20" s="1"/>
  <c r="AZ208" i="20"/>
  <c r="BC208" i="20" s="1"/>
  <c r="BD208" i="20" s="1"/>
  <c r="AD208" i="20" s="1"/>
  <c r="AP208" i="20"/>
  <c r="Y208" i="20" s="1"/>
  <c r="AX178" i="20"/>
  <c r="BA178" i="20" s="1"/>
  <c r="AZ181" i="20"/>
  <c r="BC181" i="20" s="1"/>
  <c r="AZ185" i="20"/>
  <c r="BC185" i="20" s="1"/>
  <c r="AZ189" i="20"/>
  <c r="BC189" i="20" s="1"/>
  <c r="AA191" i="20"/>
  <c r="AO200" i="20"/>
  <c r="Y200" i="20" s="1"/>
  <c r="AY200" i="20"/>
  <c r="BB200" i="20" s="1"/>
  <c r="AZ204" i="20"/>
  <c r="BC204" i="20" s="1"/>
  <c r="BD204" i="20" s="1"/>
  <c r="AD204" i="20" s="1"/>
  <c r="AP204" i="20"/>
  <c r="Y204" i="20" s="1"/>
  <c r="AX210" i="20"/>
  <c r="BA210" i="20" s="1"/>
  <c r="BD210" i="20" s="1"/>
  <c r="AD210" i="20" s="1"/>
  <c r="AN210" i="20"/>
  <c r="Y210" i="20" s="1"/>
  <c r="AX199" i="20"/>
  <c r="BA199" i="20" s="1"/>
  <c r="AN201" i="20"/>
  <c r="Y201" i="20" s="1"/>
  <c r="AX201" i="20"/>
  <c r="BA201" i="20" s="1"/>
  <c r="AX203" i="20"/>
  <c r="BA203" i="20" s="1"/>
  <c r="AX207" i="20"/>
  <c r="BA207" i="20" s="1"/>
  <c r="AX211" i="20"/>
  <c r="BA211" i="20" s="1"/>
  <c r="AN205" i="20"/>
  <c r="AX205" i="20"/>
  <c r="BA205" i="20" s="1"/>
  <c r="AN209" i="20"/>
  <c r="AX209" i="20"/>
  <c r="BA209" i="20" s="1"/>
  <c r="BD219" i="20"/>
  <c r="AD219" i="20" s="1"/>
  <c r="AY201" i="20"/>
  <c r="BB201" i="20" s="1"/>
  <c r="AY202" i="20"/>
  <c r="BB202" i="20" s="1"/>
  <c r="AY205" i="20"/>
  <c r="BB205" i="20" s="1"/>
  <c r="AY209" i="20"/>
  <c r="BB209" i="20" s="1"/>
  <c r="Z214" i="20"/>
  <c r="AT214" i="20" s="1"/>
  <c r="AB214" i="20" s="1"/>
  <c r="AZ216" i="20"/>
  <c r="BC216" i="20" s="1"/>
  <c r="AP216" i="20"/>
  <c r="Y216" i="20" s="1"/>
  <c r="AO220" i="20"/>
  <c r="AY220" i="20"/>
  <c r="BB220" i="20" s="1"/>
  <c r="AN230" i="20"/>
  <c r="Y230" i="20" s="1"/>
  <c r="AX230" i="20"/>
  <c r="BA230" i="20" s="1"/>
  <c r="AN235" i="20"/>
  <c r="Y235" i="20" s="1"/>
  <c r="AX235" i="20"/>
  <c r="BA235" i="20" s="1"/>
  <c r="AZ201" i="20"/>
  <c r="BC201" i="20" s="1"/>
  <c r="AZ203" i="20"/>
  <c r="BC203" i="20" s="1"/>
  <c r="AZ205" i="20"/>
  <c r="BC205" i="20" s="1"/>
  <c r="AZ207" i="20"/>
  <c r="BC207" i="20" s="1"/>
  <c r="AZ209" i="20"/>
  <c r="BC209" i="20" s="1"/>
  <c r="AZ211" i="20"/>
  <c r="BC211" i="20" s="1"/>
  <c r="AZ212" i="20"/>
  <c r="BC212" i="20" s="1"/>
  <c r="AP212" i="20"/>
  <c r="Y212" i="20" s="1"/>
  <c r="AN213" i="20"/>
  <c r="Y213" i="20" s="1"/>
  <c r="AX213" i="20"/>
  <c r="BA213" i="20" s="1"/>
  <c r="AN217" i="20"/>
  <c r="Y217" i="20" s="1"/>
  <c r="AX217" i="20"/>
  <c r="BA217" i="20" s="1"/>
  <c r="Z219" i="20"/>
  <c r="AT219" i="20" s="1"/>
  <c r="AB219" i="20" s="1"/>
  <c r="AZ224" i="20"/>
  <c r="BC224" i="20" s="1"/>
  <c r="BD224" i="20" s="1"/>
  <c r="AD224" i="20" s="1"/>
  <c r="AP224" i="20"/>
  <c r="Y224" i="20" s="1"/>
  <c r="AP227" i="20"/>
  <c r="Y227" i="20" s="1"/>
  <c r="AZ227" i="20"/>
  <c r="BC227" i="20" s="1"/>
  <c r="Z203" i="20"/>
  <c r="AO205" i="20"/>
  <c r="Z207" i="20"/>
  <c r="AO209" i="20"/>
  <c r="Z211" i="20"/>
  <c r="AY213" i="20"/>
  <c r="BB213" i="20" s="1"/>
  <c r="AX215" i="20"/>
  <c r="BA215" i="20" s="1"/>
  <c r="BD215" i="20" s="1"/>
  <c r="AD215" i="20" s="1"/>
  <c r="AY217" i="20"/>
  <c r="BB217" i="20" s="1"/>
  <c r="AN229" i="20"/>
  <c r="AX229" i="20"/>
  <c r="BA229" i="20" s="1"/>
  <c r="AZ220" i="20"/>
  <c r="BC220" i="20" s="1"/>
  <c r="Y225" i="20"/>
  <c r="AX226" i="20"/>
  <c r="BA226" i="20" s="1"/>
  <c r="AY229" i="20"/>
  <c r="BB229" i="20" s="1"/>
  <c r="AY230" i="20"/>
  <c r="BB230" i="20" s="1"/>
  <c r="AP233" i="20"/>
  <c r="Y233" i="20" s="1"/>
  <c r="AZ233" i="20"/>
  <c r="BC233" i="20" s="1"/>
  <c r="Z243" i="20"/>
  <c r="AY212" i="20"/>
  <c r="BB212" i="20" s="1"/>
  <c r="AZ213" i="20"/>
  <c r="BC213" i="20" s="1"/>
  <c r="AY214" i="20"/>
  <c r="BB214" i="20" s="1"/>
  <c r="BD214" i="20" s="1"/>
  <c r="AD214" i="20" s="1"/>
  <c r="AY216" i="20"/>
  <c r="BB216" i="20" s="1"/>
  <c r="AZ217" i="20"/>
  <c r="BC217" i="20" s="1"/>
  <c r="AN218" i="20"/>
  <c r="Y218" i="20" s="1"/>
  <c r="Y221" i="20"/>
  <c r="AX222" i="20"/>
  <c r="BA222" i="20" s="1"/>
  <c r="BD222" i="20" s="1"/>
  <c r="AD222" i="20" s="1"/>
  <c r="Z223" i="20"/>
  <c r="AZ223" i="20"/>
  <c r="BC223" i="20" s="1"/>
  <c r="AY225" i="20"/>
  <c r="BB225" i="20" s="1"/>
  <c r="AY226" i="20"/>
  <c r="BB226" i="20" s="1"/>
  <c r="AX227" i="20"/>
  <c r="BA227" i="20" s="1"/>
  <c r="AZ229" i="20"/>
  <c r="BC229" i="20" s="1"/>
  <c r="AZ230" i="20"/>
  <c r="BC230" i="20" s="1"/>
  <c r="AY231" i="20"/>
  <c r="BB231" i="20" s="1"/>
  <c r="AO231" i="20"/>
  <c r="Y231" i="20" s="1"/>
  <c r="AO234" i="20"/>
  <c r="AY234" i="20"/>
  <c r="BB234" i="20" s="1"/>
  <c r="AZ240" i="20"/>
  <c r="BC240" i="20" s="1"/>
  <c r="BD240" i="20" s="1"/>
  <c r="AD240" i="20" s="1"/>
  <c r="AP240" i="20"/>
  <c r="Y240" i="20" s="1"/>
  <c r="AA212" i="20"/>
  <c r="AA216" i="20"/>
  <c r="AP220" i="20"/>
  <c r="AY221" i="20"/>
  <c r="BB221" i="20" s="1"/>
  <c r="AX223" i="20"/>
  <c r="BA223" i="20" s="1"/>
  <c r="AZ225" i="20"/>
  <c r="BC225" i="20" s="1"/>
  <c r="AX225" i="20"/>
  <c r="BA225" i="20" s="1"/>
  <c r="AA227" i="20"/>
  <c r="AO229" i="20"/>
  <c r="AZ231" i="20"/>
  <c r="BC231" i="20" s="1"/>
  <c r="AY232" i="20"/>
  <c r="BB232" i="20" s="1"/>
  <c r="AN241" i="20"/>
  <c r="AX241" i="20"/>
  <c r="BA241" i="20" s="1"/>
  <c r="Y232" i="20"/>
  <c r="AY235" i="20"/>
  <c r="BB235" i="20" s="1"/>
  <c r="AO238" i="20"/>
  <c r="Y238" i="20" s="1"/>
  <c r="AY238" i="20"/>
  <c r="BB238" i="20" s="1"/>
  <c r="AA243" i="20"/>
  <c r="AX232" i="20"/>
  <c r="BA232" i="20" s="1"/>
  <c r="AX233" i="20"/>
  <c r="BA233" i="20" s="1"/>
  <c r="AZ235" i="20"/>
  <c r="BC235" i="20" s="1"/>
  <c r="AY236" i="20"/>
  <c r="BB236" i="20" s="1"/>
  <c r="AP237" i="20"/>
  <c r="Y237" i="20" s="1"/>
  <c r="AZ237" i="20"/>
  <c r="BC237" i="20" s="1"/>
  <c r="AZ238" i="20"/>
  <c r="BC238" i="20" s="1"/>
  <c r="AN239" i="20"/>
  <c r="Y239" i="20" s="1"/>
  <c r="AX239" i="20"/>
  <c r="BA239" i="20" s="1"/>
  <c r="AX243" i="20"/>
  <c r="BA243" i="20" s="1"/>
  <c r="BD243" i="20" s="1"/>
  <c r="AD243" i="20" s="1"/>
  <c r="AT244" i="20"/>
  <c r="AB244" i="20" s="1"/>
  <c r="AX247" i="20"/>
  <c r="BA247" i="20" s="1"/>
  <c r="AZ249" i="20"/>
  <c r="BC249" i="20" s="1"/>
  <c r="AY250" i="20"/>
  <c r="BB250" i="20" s="1"/>
  <c r="BD250" i="20" s="1"/>
  <c r="AD250" i="20" s="1"/>
  <c r="AP251" i="20"/>
  <c r="Y251" i="20" s="1"/>
  <c r="AZ251" i="20"/>
  <c r="BC251" i="20" s="1"/>
  <c r="AY242" i="20"/>
  <c r="BB242" i="20" s="1"/>
  <c r="BD242" i="20" s="1"/>
  <c r="AD242" i="20" s="1"/>
  <c r="AN245" i="20"/>
  <c r="AX245" i="20"/>
  <c r="BA245" i="20" s="1"/>
  <c r="AO248" i="20"/>
  <c r="Y248" i="20" s="1"/>
  <c r="AY248" i="20"/>
  <c r="BB248" i="20" s="1"/>
  <c r="AA240" i="20"/>
  <c r="AZ244" i="20"/>
  <c r="BC244" i="20" s="1"/>
  <c r="BD244" i="20" s="1"/>
  <c r="AD244" i="20" s="1"/>
  <c r="BE244" i="20" s="1"/>
  <c r="AE244" i="20" s="1"/>
  <c r="BF244" i="20" s="1"/>
  <c r="AF244" i="20" s="1"/>
  <c r="BH244" i="20" s="1"/>
  <c r="AG244" i="20" s="1"/>
  <c r="BJ244" i="20" s="1"/>
  <c r="AH244" i="20" s="1"/>
  <c r="AY245" i="20"/>
  <c r="BB245" i="20" s="1"/>
  <c r="AY246" i="20"/>
  <c r="BB246" i="20" s="1"/>
  <c r="BD246" i="20" s="1"/>
  <c r="AD246" i="20" s="1"/>
  <c r="AP247" i="20"/>
  <c r="Y247" i="20" s="1"/>
  <c r="AZ247" i="20"/>
  <c r="BC247" i="20" s="1"/>
  <c r="AZ248" i="20"/>
  <c r="BC248" i="20" s="1"/>
  <c r="AN249" i="20"/>
  <c r="Y249" i="20" s="1"/>
  <c r="AX249" i="20"/>
  <c r="BA249" i="20" s="1"/>
  <c r="AX251" i="20"/>
  <c r="BA251" i="20" s="1"/>
  <c r="AP245" i="20"/>
  <c r="E67" i="21"/>
  <c r="E80" i="21"/>
  <c r="E82" i="21"/>
  <c r="E84" i="21"/>
  <c r="E92" i="21"/>
  <c r="E119" i="21"/>
  <c r="E120" i="21"/>
  <c r="E121" i="21"/>
  <c r="E122" i="21"/>
  <c r="E123" i="21"/>
  <c r="E124" i="21"/>
  <c r="E125" i="21"/>
  <c r="E132" i="21"/>
  <c r="E133" i="21"/>
  <c r="E134" i="21"/>
  <c r="E135" i="21"/>
  <c r="E137" i="21"/>
  <c r="E140" i="21"/>
  <c r="E147" i="21"/>
  <c r="E149" i="21"/>
  <c r="E152" i="21"/>
  <c r="E155" i="21"/>
  <c r="E156" i="21"/>
  <c r="E157" i="21"/>
  <c r="E158" i="21"/>
  <c r="E159" i="21"/>
  <c r="E160" i="21"/>
  <c r="E161" i="21"/>
  <c r="E162" i="21"/>
  <c r="E163" i="21"/>
  <c r="E164" i="21"/>
  <c r="E173" i="21"/>
  <c r="E174" i="21"/>
  <c r="E175" i="21"/>
  <c r="E184" i="21"/>
  <c r="E185" i="21"/>
  <c r="E186" i="21"/>
  <c r="E188" i="21"/>
  <c r="E189" i="21"/>
  <c r="E191" i="21"/>
  <c r="E192" i="21"/>
  <c r="E195" i="21"/>
  <c r="E196" i="21"/>
  <c r="E197" i="21"/>
  <c r="E198" i="21"/>
  <c r="E199" i="21"/>
  <c r="E200" i="21"/>
  <c r="E201" i="21"/>
  <c r="E202" i="21"/>
  <c r="E203" i="21"/>
  <c r="E204" i="21"/>
  <c r="E205" i="21"/>
  <c r="E206" i="21"/>
  <c r="E207" i="21"/>
  <c r="E208" i="21"/>
  <c r="E209" i="21"/>
  <c r="E210" i="21"/>
  <c r="E211" i="21"/>
  <c r="E212" i="21"/>
  <c r="E213" i="21"/>
  <c r="E214" i="21"/>
  <c r="E215" i="21"/>
  <c r="E216" i="21"/>
  <c r="E217" i="21"/>
  <c r="E218" i="21"/>
  <c r="E219" i="21"/>
  <c r="E220" i="21"/>
  <c r="E221" i="21"/>
  <c r="E222" i="21"/>
  <c r="E223" i="21"/>
  <c r="E224" i="21"/>
  <c r="E225" i="21"/>
  <c r="E226" i="21"/>
  <c r="E227" i="21"/>
  <c r="E228" i="21"/>
  <c r="E229" i="21"/>
  <c r="E230" i="21"/>
  <c r="E231" i="21"/>
  <c r="E232" i="21"/>
  <c r="E233" i="21"/>
  <c r="E234" i="21"/>
  <c r="E235" i="21"/>
  <c r="E236" i="21"/>
  <c r="E237" i="21"/>
  <c r="E238" i="21"/>
  <c r="E239" i="21"/>
  <c r="E240" i="21"/>
  <c r="E241" i="21"/>
  <c r="E242" i="21"/>
  <c r="E243" i="21"/>
  <c r="E244" i="21"/>
  <c r="E245" i="21"/>
  <c r="BD115" i="20" l="1"/>
  <c r="AD115" i="20" s="1"/>
  <c r="BD38" i="20"/>
  <c r="AD38" i="20" s="1"/>
  <c r="BD237" i="20"/>
  <c r="AD237" i="20" s="1"/>
  <c r="Y130" i="20"/>
  <c r="AT105" i="20"/>
  <c r="AB105" i="20" s="1"/>
  <c r="AT97" i="20"/>
  <c r="AB97" i="20" s="1"/>
  <c r="BD179" i="20"/>
  <c r="AD179" i="20" s="1"/>
  <c r="BE179" i="20" s="1"/>
  <c r="AE179" i="20" s="1"/>
  <c r="BF179" i="20" s="1"/>
  <c r="AF179" i="20" s="1"/>
  <c r="BH179" i="20" s="1"/>
  <c r="AG179" i="20" s="1"/>
  <c r="BJ179" i="20" s="1"/>
  <c r="AH179" i="20" s="1"/>
  <c r="BD89" i="20"/>
  <c r="AD89" i="20" s="1"/>
  <c r="BD28" i="20"/>
  <c r="AD28" i="20" s="1"/>
  <c r="BD17" i="20"/>
  <c r="AD17" i="20" s="1"/>
  <c r="AT22" i="20"/>
  <c r="AB22" i="20" s="1"/>
  <c r="BD190" i="20"/>
  <c r="AD190" i="20" s="1"/>
  <c r="AT85" i="20"/>
  <c r="AB85" i="20" s="1"/>
  <c r="BD109" i="20"/>
  <c r="AD109" i="20" s="1"/>
  <c r="AT30" i="20"/>
  <c r="AB30" i="20" s="1"/>
  <c r="BE71" i="20"/>
  <c r="AE71" i="20" s="1"/>
  <c r="BF71" i="20" s="1"/>
  <c r="AF71" i="20" s="1"/>
  <c r="BH71" i="20" s="1"/>
  <c r="AG71" i="20" s="1"/>
  <c r="BJ71" i="20" s="1"/>
  <c r="AH71" i="20" s="1"/>
  <c r="BD238" i="20"/>
  <c r="AD238" i="20" s="1"/>
  <c r="BD34" i="20"/>
  <c r="AD34" i="20" s="1"/>
  <c r="BD196" i="20"/>
  <c r="AD196" i="20" s="1"/>
  <c r="Y180" i="20"/>
  <c r="Y128" i="20"/>
  <c r="Y111" i="20"/>
  <c r="BD20" i="20"/>
  <c r="AD20" i="20" s="1"/>
  <c r="BD13" i="20"/>
  <c r="AD13" i="20" s="1"/>
  <c r="AT215" i="20"/>
  <c r="AB215" i="20" s="1"/>
  <c r="BD96" i="20"/>
  <c r="AD96" i="20" s="1"/>
  <c r="AT74" i="20"/>
  <c r="AB74" i="20" s="1"/>
  <c r="AT29" i="20"/>
  <c r="AB29" i="20" s="1"/>
  <c r="BD151" i="20"/>
  <c r="AD151" i="20" s="1"/>
  <c r="Y114" i="20"/>
  <c r="Z114" i="20" s="1"/>
  <c r="BE114" i="20" s="1"/>
  <c r="AE114" i="20" s="1"/>
  <c r="BF114" i="20" s="1"/>
  <c r="AF114" i="20" s="1"/>
  <c r="BH114" i="20" s="1"/>
  <c r="AG114" i="20" s="1"/>
  <c r="BJ114" i="20" s="1"/>
  <c r="AH114" i="20" s="1"/>
  <c r="AT83" i="20"/>
  <c r="AB83" i="20" s="1"/>
  <c r="BD51" i="20"/>
  <c r="AD51" i="20" s="1"/>
  <c r="BD234" i="20"/>
  <c r="AD234" i="20" s="1"/>
  <c r="AT211" i="20"/>
  <c r="AB211" i="20" s="1"/>
  <c r="AT178" i="20"/>
  <c r="AB178" i="20" s="1"/>
  <c r="BD184" i="20"/>
  <c r="AD184" i="20" s="1"/>
  <c r="BD220" i="20"/>
  <c r="AD220" i="20" s="1"/>
  <c r="BE215" i="20"/>
  <c r="AE215" i="20" s="1"/>
  <c r="BF215" i="20" s="1"/>
  <c r="AF215" i="20" s="1"/>
  <c r="BH215" i="20" s="1"/>
  <c r="AG215" i="20" s="1"/>
  <c r="BJ215" i="20" s="1"/>
  <c r="AH215" i="20" s="1"/>
  <c r="BD139" i="20"/>
  <c r="AD139" i="20" s="1"/>
  <c r="BD119" i="20"/>
  <c r="AD119" i="20" s="1"/>
  <c r="BD191" i="20"/>
  <c r="AD191" i="20" s="1"/>
  <c r="BE214" i="20"/>
  <c r="AE214" i="20" s="1"/>
  <c r="BF214" i="20" s="1"/>
  <c r="AF214" i="20" s="1"/>
  <c r="BH214" i="20" s="1"/>
  <c r="AG214" i="20" s="1"/>
  <c r="BJ214" i="20" s="1"/>
  <c r="AH214" i="20" s="1"/>
  <c r="AI244" i="20"/>
  <c r="BD135" i="20"/>
  <c r="AD135" i="20" s="1"/>
  <c r="BD107" i="20"/>
  <c r="AD107" i="20" s="1"/>
  <c r="AT86" i="20"/>
  <c r="AB86" i="20" s="1"/>
  <c r="BD114" i="20"/>
  <c r="AD114" i="20" s="1"/>
  <c r="AT236" i="20"/>
  <c r="AB236" i="20" s="1"/>
  <c r="BD67" i="20"/>
  <c r="AD67" i="20" s="1"/>
  <c r="BD40" i="20"/>
  <c r="AD40" i="20" s="1"/>
  <c r="BD233" i="20"/>
  <c r="AD233" i="20" s="1"/>
  <c r="Y143" i="20"/>
  <c r="BD110" i="20"/>
  <c r="AD110" i="20" s="1"/>
  <c r="BD83" i="20"/>
  <c r="AD83" i="20" s="1"/>
  <c r="BE83" i="20" s="1"/>
  <c r="AE83" i="20" s="1"/>
  <c r="BF83" i="20" s="1"/>
  <c r="AF83" i="20" s="1"/>
  <c r="BH83" i="20" s="1"/>
  <c r="AG83" i="20" s="1"/>
  <c r="BJ83" i="20" s="1"/>
  <c r="AH83" i="20" s="1"/>
  <c r="AI83" i="20" s="1"/>
  <c r="F77" i="21" s="1"/>
  <c r="AI71" i="20"/>
  <c r="F65" i="21" s="1"/>
  <c r="BD223" i="20"/>
  <c r="AD223" i="20" s="1"/>
  <c r="Z222" i="20"/>
  <c r="AT222" i="20" s="1"/>
  <c r="AB222" i="20" s="1"/>
  <c r="Z226" i="20"/>
  <c r="AT226" i="20" s="1"/>
  <c r="AB226" i="20" s="1"/>
  <c r="BD140" i="20"/>
  <c r="AD140" i="20" s="1"/>
  <c r="BE140" i="20" s="1"/>
  <c r="AE140" i="20" s="1"/>
  <c r="BF140" i="20" s="1"/>
  <c r="AF140" i="20" s="1"/>
  <c r="BH140" i="20" s="1"/>
  <c r="AG140" i="20" s="1"/>
  <c r="BJ140" i="20" s="1"/>
  <c r="AH140" i="20" s="1"/>
  <c r="AI140" i="20" s="1"/>
  <c r="AT103" i="20"/>
  <c r="AB103" i="20" s="1"/>
  <c r="BD27" i="20"/>
  <c r="AD27" i="20" s="1"/>
  <c r="BE27" i="20" s="1"/>
  <c r="AE27" i="20" s="1"/>
  <c r="BF27" i="20" s="1"/>
  <c r="AF27" i="20" s="1"/>
  <c r="BH27" i="20" s="1"/>
  <c r="AG27" i="20" s="1"/>
  <c r="BJ27" i="20" s="1"/>
  <c r="AH27" i="20" s="1"/>
  <c r="AI27" i="20" s="1"/>
  <c r="BD162" i="20"/>
  <c r="AD162" i="20" s="1"/>
  <c r="BE162" i="20" s="1"/>
  <c r="AE162" i="20" s="1"/>
  <c r="BF162" i="20" s="1"/>
  <c r="AF162" i="20" s="1"/>
  <c r="BH162" i="20" s="1"/>
  <c r="AG162" i="20" s="1"/>
  <c r="BJ162" i="20" s="1"/>
  <c r="AH162" i="20" s="1"/>
  <c r="AT207" i="20"/>
  <c r="AB207" i="20" s="1"/>
  <c r="BD183" i="20"/>
  <c r="AD183" i="20" s="1"/>
  <c r="BD155" i="20"/>
  <c r="AD155" i="20" s="1"/>
  <c r="BD143" i="20"/>
  <c r="AD143" i="20" s="1"/>
  <c r="BD192" i="20"/>
  <c r="AD192" i="20" s="1"/>
  <c r="BD211" i="20"/>
  <c r="AD211" i="20" s="1"/>
  <c r="BD80" i="20"/>
  <c r="AD80" i="20" s="1"/>
  <c r="BD218" i="20"/>
  <c r="AD218" i="20" s="1"/>
  <c r="AT242" i="20"/>
  <c r="AB242" i="20" s="1"/>
  <c r="BD172" i="20"/>
  <c r="AD172" i="20" s="1"/>
  <c r="BE160" i="20"/>
  <c r="AE160" i="20" s="1"/>
  <c r="BF160" i="20" s="1"/>
  <c r="AF160" i="20" s="1"/>
  <c r="BH160" i="20" s="1"/>
  <c r="AG160" i="20" s="1"/>
  <c r="BJ160" i="20" s="1"/>
  <c r="AH160" i="20" s="1"/>
  <c r="AI160" i="20" s="1"/>
  <c r="F154" i="21" s="1"/>
  <c r="BD98" i="20"/>
  <c r="AD98" i="20" s="1"/>
  <c r="BE98" i="20" s="1"/>
  <c r="AE98" i="20" s="1"/>
  <c r="BF98" i="20" s="1"/>
  <c r="AF98" i="20" s="1"/>
  <c r="BH98" i="20" s="1"/>
  <c r="AG98" i="20" s="1"/>
  <c r="BJ98" i="20" s="1"/>
  <c r="AH98" i="20" s="1"/>
  <c r="Y153" i="20"/>
  <c r="BD68" i="20"/>
  <c r="AD68" i="20" s="1"/>
  <c r="AT31" i="20"/>
  <c r="AB31" i="20" s="1"/>
  <c r="AT77" i="20"/>
  <c r="AB77" i="20" s="1"/>
  <c r="BD239" i="20"/>
  <c r="AD239" i="20" s="1"/>
  <c r="BD241" i="20"/>
  <c r="AD241" i="20" s="1"/>
  <c r="Y229" i="20"/>
  <c r="AT228" i="20"/>
  <c r="AB228" i="20" s="1"/>
  <c r="BD150" i="20"/>
  <c r="AD150" i="20" s="1"/>
  <c r="BD148" i="20"/>
  <c r="AD148" i="20" s="1"/>
  <c r="BD142" i="20"/>
  <c r="AD142" i="20" s="1"/>
  <c r="Y124" i="20"/>
  <c r="BD105" i="20"/>
  <c r="AD105" i="20" s="1"/>
  <c r="BE105" i="20" s="1"/>
  <c r="AE105" i="20" s="1"/>
  <c r="BF105" i="20" s="1"/>
  <c r="AF105" i="20" s="1"/>
  <c r="BH105" i="20" s="1"/>
  <c r="AG105" i="20" s="1"/>
  <c r="BJ105" i="20" s="1"/>
  <c r="AH105" i="20" s="1"/>
  <c r="AI105" i="20" s="1"/>
  <c r="F99" i="21" s="1"/>
  <c r="BD95" i="20"/>
  <c r="AD95" i="20" s="1"/>
  <c r="BD84" i="20"/>
  <c r="AD84" i="20" s="1"/>
  <c r="BD64" i="20"/>
  <c r="AD64" i="20" s="1"/>
  <c r="BD37" i="20"/>
  <c r="AD37" i="20" s="1"/>
  <c r="BD12" i="20"/>
  <c r="AD12" i="20" s="1"/>
  <c r="AT24" i="20"/>
  <c r="AB24" i="20" s="1"/>
  <c r="BD187" i="20"/>
  <c r="AD187" i="20" s="1"/>
  <c r="BE187" i="20" s="1"/>
  <c r="AE187" i="20" s="1"/>
  <c r="BF187" i="20" s="1"/>
  <c r="AF187" i="20" s="1"/>
  <c r="BH187" i="20" s="1"/>
  <c r="AG187" i="20" s="1"/>
  <c r="BJ187" i="20" s="1"/>
  <c r="AH187" i="20" s="1"/>
  <c r="AI187" i="20" s="1"/>
  <c r="F181" i="21" s="1"/>
  <c r="BD236" i="20"/>
  <c r="AD236" i="20" s="1"/>
  <c r="BD221" i="20"/>
  <c r="AD221" i="20" s="1"/>
  <c r="BD227" i="20"/>
  <c r="AD227" i="20" s="1"/>
  <c r="AT223" i="20"/>
  <c r="AB223" i="20" s="1"/>
  <c r="AT203" i="20"/>
  <c r="AB203" i="20" s="1"/>
  <c r="Y198" i="20"/>
  <c r="Z198" i="20" s="1"/>
  <c r="BD189" i="20"/>
  <c r="AD189" i="20" s="1"/>
  <c r="BD153" i="20"/>
  <c r="AD153" i="20" s="1"/>
  <c r="BD147" i="20"/>
  <c r="AD147" i="20" s="1"/>
  <c r="AT196" i="20"/>
  <c r="AB196" i="20" s="1"/>
  <c r="Y132" i="20"/>
  <c r="BD111" i="20"/>
  <c r="AD111" i="20" s="1"/>
  <c r="Z152" i="20"/>
  <c r="AT152" i="20" s="1"/>
  <c r="AB152" i="20" s="1"/>
  <c r="Y107" i="20"/>
  <c r="BE102" i="20"/>
  <c r="AE102" i="20" s="1"/>
  <c r="BF102" i="20" s="1"/>
  <c r="AF102" i="20" s="1"/>
  <c r="BH102" i="20" s="1"/>
  <c r="AG102" i="20" s="1"/>
  <c r="BJ102" i="20" s="1"/>
  <c r="AH102" i="20" s="1"/>
  <c r="AI98" i="20"/>
  <c r="AT92" i="20"/>
  <c r="AB92" i="20" s="1"/>
  <c r="BD82" i="20"/>
  <c r="AD82" i="20" s="1"/>
  <c r="BD74" i="20"/>
  <c r="AD74" i="20" s="1"/>
  <c r="AT46" i="20"/>
  <c r="AB46" i="20" s="1"/>
  <c r="Y37" i="20"/>
  <c r="BE28" i="20"/>
  <c r="AE28" i="20" s="1"/>
  <c r="BF28" i="20" s="1"/>
  <c r="AF28" i="20" s="1"/>
  <c r="BH28" i="20" s="1"/>
  <c r="AG28" i="20" s="1"/>
  <c r="BJ28" i="20" s="1"/>
  <c r="AH28" i="20" s="1"/>
  <c r="AI28" i="20" s="1"/>
  <c r="BD23" i="20"/>
  <c r="AD23" i="20" s="1"/>
  <c r="AT94" i="20"/>
  <c r="AB94" i="20" s="1"/>
  <c r="BE46" i="20"/>
  <c r="AE46" i="20" s="1"/>
  <c r="BF46" i="20" s="1"/>
  <c r="AF46" i="20" s="1"/>
  <c r="BH46" i="20" s="1"/>
  <c r="AG46" i="20" s="1"/>
  <c r="BJ46" i="20" s="1"/>
  <c r="AH46" i="20" s="1"/>
  <c r="AT183" i="20"/>
  <c r="AB183" i="20" s="1"/>
  <c r="BD225" i="20"/>
  <c r="AD225" i="20" s="1"/>
  <c r="BD231" i="20"/>
  <c r="AD231" i="20" s="1"/>
  <c r="BD197" i="20"/>
  <c r="AD197" i="20" s="1"/>
  <c r="Y149" i="20"/>
  <c r="Z149" i="20" s="1"/>
  <c r="BD206" i="20"/>
  <c r="AD206" i="20" s="1"/>
  <c r="BD169" i="20"/>
  <c r="AD169" i="20" s="1"/>
  <c r="BD157" i="20"/>
  <c r="AD157" i="20" s="1"/>
  <c r="BD106" i="20"/>
  <c r="AD106" i="20" s="1"/>
  <c r="AT95" i="20"/>
  <c r="AB95" i="20" s="1"/>
  <c r="BD69" i="20"/>
  <c r="AD69" i="20" s="1"/>
  <c r="BD44" i="20"/>
  <c r="AD44" i="20" s="1"/>
  <c r="BD33" i="20"/>
  <c r="AD33" i="20" s="1"/>
  <c r="BE242" i="20"/>
  <c r="AE242" i="20" s="1"/>
  <c r="BF242" i="20" s="1"/>
  <c r="AF242" i="20" s="1"/>
  <c r="BH242" i="20" s="1"/>
  <c r="AG242" i="20" s="1"/>
  <c r="BJ242" i="20" s="1"/>
  <c r="AH242" i="20" s="1"/>
  <c r="BD173" i="20"/>
  <c r="AD173" i="20" s="1"/>
  <c r="BD137" i="20"/>
  <c r="AD137" i="20" s="1"/>
  <c r="BE196" i="20"/>
  <c r="AE196" i="20" s="1"/>
  <c r="BF196" i="20" s="1"/>
  <c r="AF196" i="20" s="1"/>
  <c r="BH196" i="20" s="1"/>
  <c r="AG196" i="20" s="1"/>
  <c r="BJ196" i="20" s="1"/>
  <c r="AH196" i="20" s="1"/>
  <c r="AI196" i="20" s="1"/>
  <c r="F190" i="21" s="1"/>
  <c r="BD48" i="20"/>
  <c r="AD48" i="20" s="1"/>
  <c r="AT78" i="20"/>
  <c r="AB78" i="20" s="1"/>
  <c r="Z246" i="20"/>
  <c r="AT246" i="20" s="1"/>
  <c r="AB246" i="20" s="1"/>
  <c r="BD247" i="20"/>
  <c r="AD247" i="20" s="1"/>
  <c r="BD249" i="20"/>
  <c r="AD249" i="20" s="1"/>
  <c r="BD245" i="20"/>
  <c r="AD245" i="20" s="1"/>
  <c r="BD232" i="20"/>
  <c r="AD232" i="20" s="1"/>
  <c r="BE219" i="20"/>
  <c r="AE219" i="20" s="1"/>
  <c r="BF219" i="20" s="1"/>
  <c r="AF219" i="20" s="1"/>
  <c r="BH219" i="20" s="1"/>
  <c r="AG219" i="20" s="1"/>
  <c r="BJ219" i="20" s="1"/>
  <c r="AH219" i="20" s="1"/>
  <c r="AI219" i="20" s="1"/>
  <c r="BD207" i="20"/>
  <c r="AD207" i="20" s="1"/>
  <c r="BE207" i="20" s="1"/>
  <c r="AE207" i="20" s="1"/>
  <c r="BF207" i="20" s="1"/>
  <c r="AF207" i="20" s="1"/>
  <c r="BH207" i="20" s="1"/>
  <c r="AG207" i="20" s="1"/>
  <c r="BJ207" i="20" s="1"/>
  <c r="AH207" i="20" s="1"/>
  <c r="AI207" i="20" s="1"/>
  <c r="BD199" i="20"/>
  <c r="AD199" i="20" s="1"/>
  <c r="AT195" i="20"/>
  <c r="AB195" i="20" s="1"/>
  <c r="BD185" i="20"/>
  <c r="AD185" i="20" s="1"/>
  <c r="BD188" i="20"/>
  <c r="AD188" i="20" s="1"/>
  <c r="Y176" i="20"/>
  <c r="BD168" i="20"/>
  <c r="AD168" i="20" s="1"/>
  <c r="BD180" i="20"/>
  <c r="AD180" i="20" s="1"/>
  <c r="BD127" i="20"/>
  <c r="AD127" i="20" s="1"/>
  <c r="BD120" i="20"/>
  <c r="AD120" i="20" s="1"/>
  <c r="BE89" i="20"/>
  <c r="AE89" i="20" s="1"/>
  <c r="BF89" i="20" s="1"/>
  <c r="AF89" i="20" s="1"/>
  <c r="BH89" i="20" s="1"/>
  <c r="AG89" i="20" s="1"/>
  <c r="BJ89" i="20" s="1"/>
  <c r="AH89" i="20" s="1"/>
  <c r="AI89" i="20" s="1"/>
  <c r="F83" i="21" s="1"/>
  <c r="BE82" i="20"/>
  <c r="AE82" i="20" s="1"/>
  <c r="BF82" i="20" s="1"/>
  <c r="AF82" i="20" s="1"/>
  <c r="BH82" i="20" s="1"/>
  <c r="AG82" i="20" s="1"/>
  <c r="BJ82" i="20" s="1"/>
  <c r="AH82" i="20" s="1"/>
  <c r="BE78" i="20"/>
  <c r="AE78" i="20" s="1"/>
  <c r="BF78" i="20" s="1"/>
  <c r="AF78" i="20" s="1"/>
  <c r="BH78" i="20" s="1"/>
  <c r="AG78" i="20" s="1"/>
  <c r="BJ78" i="20" s="1"/>
  <c r="AH78" i="20" s="1"/>
  <c r="AI78" i="20" s="1"/>
  <c r="F72" i="21" s="1"/>
  <c r="Z101" i="20"/>
  <c r="AT101" i="20" s="1"/>
  <c r="AB101" i="20" s="1"/>
  <c r="BE65" i="20"/>
  <c r="AE65" i="20" s="1"/>
  <c r="BF65" i="20" s="1"/>
  <c r="AF65" i="20" s="1"/>
  <c r="BH65" i="20" s="1"/>
  <c r="AG65" i="20" s="1"/>
  <c r="BJ65" i="20" s="1"/>
  <c r="AH65" i="20" s="1"/>
  <c r="AI65" i="20" s="1"/>
  <c r="F59" i="21" s="1"/>
  <c r="BD31" i="20"/>
  <c r="AD31" i="20" s="1"/>
  <c r="BE31" i="20" s="1"/>
  <c r="AE31" i="20" s="1"/>
  <c r="BF31" i="20" s="1"/>
  <c r="AF31" i="20" s="1"/>
  <c r="BH31" i="20" s="1"/>
  <c r="AG31" i="20" s="1"/>
  <c r="BJ31" i="20" s="1"/>
  <c r="AH31" i="20" s="1"/>
  <c r="AI31" i="20" s="1"/>
  <c r="BD24" i="20"/>
  <c r="AD24" i="20" s="1"/>
  <c r="BE24" i="20" s="1"/>
  <c r="AE24" i="20" s="1"/>
  <c r="BF24" i="20" s="1"/>
  <c r="AF24" i="20" s="1"/>
  <c r="BH24" i="20" s="1"/>
  <c r="AG24" i="20" s="1"/>
  <c r="BJ24" i="20" s="1"/>
  <c r="AH24" i="20" s="1"/>
  <c r="AI24" i="20" s="1"/>
  <c r="BE15" i="20"/>
  <c r="AE15" i="20" s="1"/>
  <c r="BF15" i="20" s="1"/>
  <c r="AF15" i="20" s="1"/>
  <c r="BH15" i="20" s="1"/>
  <c r="AG15" i="20" s="1"/>
  <c r="BJ15" i="20" s="1"/>
  <c r="AH15" i="20" s="1"/>
  <c r="AI15" i="20" s="1"/>
  <c r="F9" i="21" s="1"/>
  <c r="AT23" i="20"/>
  <c r="AB23" i="20" s="1"/>
  <c r="BD198" i="20"/>
  <c r="AD198" i="20" s="1"/>
  <c r="Y250" i="20"/>
  <c r="AT243" i="20"/>
  <c r="AB243" i="20" s="1"/>
  <c r="Y241" i="20"/>
  <c r="Y234" i="20"/>
  <c r="Z234" i="20" s="1"/>
  <c r="BE234" i="20" s="1"/>
  <c r="AE234" i="20" s="1"/>
  <c r="BF234" i="20" s="1"/>
  <c r="AF234" i="20" s="1"/>
  <c r="BH234" i="20" s="1"/>
  <c r="AG234" i="20" s="1"/>
  <c r="BJ234" i="20" s="1"/>
  <c r="AH234" i="20" s="1"/>
  <c r="BD229" i="20"/>
  <c r="AD229" i="20" s="1"/>
  <c r="AI215" i="20"/>
  <c r="BD216" i="20"/>
  <c r="AD216" i="20" s="1"/>
  <c r="BD181" i="20"/>
  <c r="AD181" i="20" s="1"/>
  <c r="BD170" i="20"/>
  <c r="AD170" i="20" s="1"/>
  <c r="Y145" i="20"/>
  <c r="Z145" i="20" s="1"/>
  <c r="AT145" i="20" s="1"/>
  <c r="AB145" i="20" s="1"/>
  <c r="BE183" i="20"/>
  <c r="AE183" i="20" s="1"/>
  <c r="BF183" i="20" s="1"/>
  <c r="AF183" i="20" s="1"/>
  <c r="BH183" i="20" s="1"/>
  <c r="AG183" i="20" s="1"/>
  <c r="BJ183" i="20" s="1"/>
  <c r="AH183" i="20" s="1"/>
  <c r="AI183" i="20" s="1"/>
  <c r="F177" i="21" s="1"/>
  <c r="BD149" i="20"/>
  <c r="AD149" i="20" s="1"/>
  <c r="Y147" i="20"/>
  <c r="Z147" i="20" s="1"/>
  <c r="BD144" i="20"/>
  <c r="AD144" i="20" s="1"/>
  <c r="BD138" i="20"/>
  <c r="AD138" i="20" s="1"/>
  <c r="BD123" i="20"/>
  <c r="AD123" i="20" s="1"/>
  <c r="BD118" i="20"/>
  <c r="AD118" i="20" s="1"/>
  <c r="BD87" i="20"/>
  <c r="AD87" i="20" s="1"/>
  <c r="BE87" i="20" s="1"/>
  <c r="AE87" i="20" s="1"/>
  <c r="BF87" i="20" s="1"/>
  <c r="AF87" i="20" s="1"/>
  <c r="BH87" i="20" s="1"/>
  <c r="AG87" i="20" s="1"/>
  <c r="BJ87" i="20" s="1"/>
  <c r="AH87" i="20" s="1"/>
  <c r="AI87" i="20" s="1"/>
  <c r="F81" i="21" s="1"/>
  <c r="BD88" i="20"/>
  <c r="AD88" i="20" s="1"/>
  <c r="AT82" i="20"/>
  <c r="AB82" i="20" s="1"/>
  <c r="Y52" i="20"/>
  <c r="Z52" i="20" s="1"/>
  <c r="BD36" i="20"/>
  <c r="AD36" i="20" s="1"/>
  <c r="BD32" i="20"/>
  <c r="AD32" i="20" s="1"/>
  <c r="BE32" i="20" s="1"/>
  <c r="AE32" i="20" s="1"/>
  <c r="BF32" i="20" s="1"/>
  <c r="AF32" i="20" s="1"/>
  <c r="BH32" i="20" s="1"/>
  <c r="AG32" i="20" s="1"/>
  <c r="BJ32" i="20" s="1"/>
  <c r="AH32" i="20" s="1"/>
  <c r="AI32" i="20" s="1"/>
  <c r="AT75" i="20"/>
  <c r="AB75" i="20" s="1"/>
  <c r="BE23" i="20"/>
  <c r="AE23" i="20" s="1"/>
  <c r="BF23" i="20" s="1"/>
  <c r="AF23" i="20" s="1"/>
  <c r="BH23" i="20" s="1"/>
  <c r="AG23" i="20" s="1"/>
  <c r="BJ23" i="20" s="1"/>
  <c r="AH23" i="20" s="1"/>
  <c r="BD21" i="20"/>
  <c r="AD21" i="20" s="1"/>
  <c r="BD248" i="20"/>
  <c r="AD248" i="20" s="1"/>
  <c r="BD212" i="20"/>
  <c r="AD212" i="20" s="1"/>
  <c r="Y151" i="20"/>
  <c r="Z151" i="20" s="1"/>
  <c r="BD128" i="20"/>
  <c r="AD128" i="20" s="1"/>
  <c r="BD122" i="20"/>
  <c r="AD122" i="20" s="1"/>
  <c r="Y108" i="20"/>
  <c r="Z108" i="20" s="1"/>
  <c r="BD113" i="20"/>
  <c r="AD113" i="20" s="1"/>
  <c r="AT102" i="20"/>
  <c r="AB102" i="20" s="1"/>
  <c r="BD104" i="20"/>
  <c r="AD104" i="20" s="1"/>
  <c r="BE95" i="20"/>
  <c r="AE95" i="20" s="1"/>
  <c r="BF95" i="20" s="1"/>
  <c r="AF95" i="20" s="1"/>
  <c r="BH95" i="20" s="1"/>
  <c r="AG95" i="20" s="1"/>
  <c r="BJ95" i="20" s="1"/>
  <c r="AH95" i="20" s="1"/>
  <c r="AI95" i="20" s="1"/>
  <c r="F89" i="21" s="1"/>
  <c r="BE75" i="20"/>
  <c r="AE75" i="20" s="1"/>
  <c r="BF75" i="20" s="1"/>
  <c r="AF75" i="20" s="1"/>
  <c r="BH75" i="20" s="1"/>
  <c r="AG75" i="20" s="1"/>
  <c r="BJ75" i="20" s="1"/>
  <c r="AH75" i="20" s="1"/>
  <c r="BD91" i="20"/>
  <c r="AD91" i="20" s="1"/>
  <c r="BE74" i="20"/>
  <c r="AE74" i="20" s="1"/>
  <c r="BF74" i="20" s="1"/>
  <c r="AF74" i="20" s="1"/>
  <c r="BH74" i="20" s="1"/>
  <c r="AG74" i="20" s="1"/>
  <c r="BJ74" i="20" s="1"/>
  <c r="AH74" i="20" s="1"/>
  <c r="AI74" i="20" s="1"/>
  <c r="F68" i="21" s="1"/>
  <c r="BD63" i="20"/>
  <c r="AD63" i="20" s="1"/>
  <c r="BD57" i="20"/>
  <c r="AD57" i="20" s="1"/>
  <c r="BE57" i="20" s="1"/>
  <c r="AE57" i="20" s="1"/>
  <c r="BF57" i="20" s="1"/>
  <c r="AF57" i="20" s="1"/>
  <c r="BH57" i="20" s="1"/>
  <c r="AG57" i="20" s="1"/>
  <c r="BJ57" i="20" s="1"/>
  <c r="AH57" i="20" s="1"/>
  <c r="AI57" i="20" s="1"/>
  <c r="F51" i="21" s="1"/>
  <c r="AT58" i="20"/>
  <c r="AB58" i="20" s="1"/>
  <c r="BD56" i="20"/>
  <c r="AD56" i="20" s="1"/>
  <c r="BE56" i="20" s="1"/>
  <c r="AE56" i="20" s="1"/>
  <c r="BF56" i="20" s="1"/>
  <c r="AF56" i="20" s="1"/>
  <c r="BH56" i="20" s="1"/>
  <c r="AG56" i="20" s="1"/>
  <c r="BJ56" i="20" s="1"/>
  <c r="AH56" i="20" s="1"/>
  <c r="AI56" i="20" s="1"/>
  <c r="BD26" i="20"/>
  <c r="AD26" i="20" s="1"/>
  <c r="BE26" i="20" s="1"/>
  <c r="AE26" i="20" s="1"/>
  <c r="BF26" i="20" s="1"/>
  <c r="AF26" i="20" s="1"/>
  <c r="BH26" i="20" s="1"/>
  <c r="AG26" i="20" s="1"/>
  <c r="BJ26" i="20" s="1"/>
  <c r="AH26" i="20" s="1"/>
  <c r="AI26" i="20" s="1"/>
  <c r="BD42" i="20"/>
  <c r="AD42" i="20" s="1"/>
  <c r="BD41" i="20"/>
  <c r="AD41" i="20" s="1"/>
  <c r="BD47" i="20"/>
  <c r="AD47" i="20" s="1"/>
  <c r="AT70" i="20"/>
  <c r="AB70" i="20" s="1"/>
  <c r="BD77" i="20"/>
  <c r="AD77" i="20" s="1"/>
  <c r="BE77" i="20" s="1"/>
  <c r="AE77" i="20" s="1"/>
  <c r="BF77" i="20" s="1"/>
  <c r="AF77" i="20" s="1"/>
  <c r="BH77" i="20" s="1"/>
  <c r="AG77" i="20" s="1"/>
  <c r="BJ77" i="20" s="1"/>
  <c r="AH77" i="20" s="1"/>
  <c r="AI77" i="20" s="1"/>
  <c r="F71" i="21" s="1"/>
  <c r="BE94" i="20"/>
  <c r="AE94" i="20" s="1"/>
  <c r="BF94" i="20" s="1"/>
  <c r="AF94" i="20" s="1"/>
  <c r="BH94" i="20" s="1"/>
  <c r="AG94" i="20" s="1"/>
  <c r="BJ94" i="20" s="1"/>
  <c r="AH94" i="20" s="1"/>
  <c r="AI94" i="20" s="1"/>
  <c r="F88" i="21" s="1"/>
  <c r="BD108" i="20"/>
  <c r="AD108" i="20" s="1"/>
  <c r="BE11" i="20"/>
  <c r="AE11" i="20" s="1"/>
  <c r="BF11" i="20" s="1"/>
  <c r="AF11" i="20" s="1"/>
  <c r="BH11" i="20" s="1"/>
  <c r="AG11" i="20" s="1"/>
  <c r="BJ11" i="20" s="1"/>
  <c r="AH11" i="20" s="1"/>
  <c r="AI11" i="20" s="1"/>
  <c r="AT11" i="20"/>
  <c r="AB11" i="20" s="1"/>
  <c r="Z216" i="20"/>
  <c r="AT216" i="20" s="1"/>
  <c r="AB216" i="20" s="1"/>
  <c r="Z176" i="20"/>
  <c r="AT176" i="20" s="1"/>
  <c r="AB176" i="20" s="1"/>
  <c r="Z166" i="20"/>
  <c r="AT166" i="20" s="1"/>
  <c r="AB166" i="20" s="1"/>
  <c r="Z154" i="20"/>
  <c r="AT154" i="20" s="1"/>
  <c r="AB154" i="20" s="1"/>
  <c r="Z170" i="20"/>
  <c r="AT170" i="20" s="1"/>
  <c r="AB170" i="20" s="1"/>
  <c r="Z150" i="20"/>
  <c r="AT150" i="20" s="1"/>
  <c r="AB150" i="20" s="1"/>
  <c r="Z104" i="20"/>
  <c r="AT104" i="20" s="1"/>
  <c r="AB104" i="20" s="1"/>
  <c r="Z119" i="20"/>
  <c r="AT119" i="20" s="1"/>
  <c r="AB119" i="20" s="1"/>
  <c r="Z44" i="20"/>
  <c r="AT44" i="20" s="1"/>
  <c r="AB44" i="20" s="1"/>
  <c r="Z40" i="20"/>
  <c r="Z20" i="20"/>
  <c r="AT20" i="20" s="1"/>
  <c r="AB20" i="20" s="1"/>
  <c r="Z17" i="20"/>
  <c r="AT17" i="20" s="1"/>
  <c r="AB17" i="20" s="1"/>
  <c r="Z12" i="20"/>
  <c r="AT12" i="20" s="1"/>
  <c r="AB12" i="20" s="1"/>
  <c r="Z180" i="20"/>
  <c r="BE180" i="20" s="1"/>
  <c r="AE180" i="20" s="1"/>
  <c r="BF180" i="20" s="1"/>
  <c r="AF180" i="20" s="1"/>
  <c r="BH180" i="20" s="1"/>
  <c r="AG180" i="20" s="1"/>
  <c r="BJ180" i="20" s="1"/>
  <c r="AH180" i="20" s="1"/>
  <c r="Z162" i="20"/>
  <c r="AT162" i="20" s="1"/>
  <c r="AB162" i="20" s="1"/>
  <c r="Z157" i="20"/>
  <c r="AT157" i="20" s="1"/>
  <c r="AB157" i="20" s="1"/>
  <c r="BE216" i="20"/>
  <c r="AE216" i="20" s="1"/>
  <c r="BF216" i="20" s="1"/>
  <c r="AF216" i="20" s="1"/>
  <c r="BH216" i="20" s="1"/>
  <c r="AG216" i="20" s="1"/>
  <c r="BJ216" i="20" s="1"/>
  <c r="AH216" i="20" s="1"/>
  <c r="Z148" i="20"/>
  <c r="AT148" i="20" s="1"/>
  <c r="AB148" i="20" s="1"/>
  <c r="Z174" i="20"/>
  <c r="AT174" i="20" s="1"/>
  <c r="AB174" i="20" s="1"/>
  <c r="Z106" i="20"/>
  <c r="AT106" i="20" s="1"/>
  <c r="AB106" i="20" s="1"/>
  <c r="Z68" i="20"/>
  <c r="AT68" i="20" s="1"/>
  <c r="AB68" i="20" s="1"/>
  <c r="BE150" i="20"/>
  <c r="AE150" i="20" s="1"/>
  <c r="BF150" i="20" s="1"/>
  <c r="AF150" i="20" s="1"/>
  <c r="BH150" i="20" s="1"/>
  <c r="AG150" i="20" s="1"/>
  <c r="BJ150" i="20" s="1"/>
  <c r="AH150" i="20" s="1"/>
  <c r="Z111" i="20"/>
  <c r="AT111" i="20" s="1"/>
  <c r="AB111" i="20" s="1"/>
  <c r="AI242" i="20"/>
  <c r="Z212" i="20"/>
  <c r="Z204" i="20"/>
  <c r="AT204" i="20" s="1"/>
  <c r="AB204" i="20" s="1"/>
  <c r="Z173" i="20"/>
  <c r="Z72" i="20"/>
  <c r="AT72" i="20" s="1"/>
  <c r="AB72" i="20" s="1"/>
  <c r="Z16" i="20"/>
  <c r="AT16" i="20" s="1"/>
  <c r="AB16" i="20" s="1"/>
  <c r="Z13" i="20"/>
  <c r="BE13" i="20" s="1"/>
  <c r="AE13" i="20" s="1"/>
  <c r="BF13" i="20" s="1"/>
  <c r="AF13" i="20" s="1"/>
  <c r="BH13" i="20" s="1"/>
  <c r="AG13" i="20" s="1"/>
  <c r="BJ13" i="20" s="1"/>
  <c r="AH13" i="20" s="1"/>
  <c r="Z248" i="20"/>
  <c r="AT248" i="20" s="1"/>
  <c r="AB248" i="20" s="1"/>
  <c r="Z208" i="20"/>
  <c r="AT208" i="20" s="1"/>
  <c r="AB208" i="20" s="1"/>
  <c r="BE211" i="20"/>
  <c r="AE211" i="20" s="1"/>
  <c r="BF211" i="20" s="1"/>
  <c r="AF211" i="20" s="1"/>
  <c r="BH211" i="20" s="1"/>
  <c r="AG211" i="20" s="1"/>
  <c r="BJ211" i="20" s="1"/>
  <c r="AH211" i="20" s="1"/>
  <c r="AI211" i="20" s="1"/>
  <c r="Z201" i="20"/>
  <c r="AT201" i="20" s="1"/>
  <c r="AB201" i="20" s="1"/>
  <c r="BE204" i="20"/>
  <c r="AE204" i="20" s="1"/>
  <c r="BF204" i="20" s="1"/>
  <c r="AF204" i="20" s="1"/>
  <c r="BH204" i="20" s="1"/>
  <c r="AG204" i="20" s="1"/>
  <c r="BJ204" i="20" s="1"/>
  <c r="AH204" i="20" s="1"/>
  <c r="Z200" i="20"/>
  <c r="AT200" i="20" s="1"/>
  <c r="AB200" i="20" s="1"/>
  <c r="Z202" i="20"/>
  <c r="AT202" i="20" s="1"/>
  <c r="AB202" i="20" s="1"/>
  <c r="Z182" i="20"/>
  <c r="AT182" i="20" s="1"/>
  <c r="AB182" i="20" s="1"/>
  <c r="Z172" i="20"/>
  <c r="BE172" i="20" s="1"/>
  <c r="AE172" i="20" s="1"/>
  <c r="BF172" i="20" s="1"/>
  <c r="AF172" i="20" s="1"/>
  <c r="BH172" i="20" s="1"/>
  <c r="AG172" i="20" s="1"/>
  <c r="BJ172" i="20" s="1"/>
  <c r="AH172" i="20" s="1"/>
  <c r="Z158" i="20"/>
  <c r="BE158" i="20" s="1"/>
  <c r="AE158" i="20" s="1"/>
  <c r="BF158" i="20" s="1"/>
  <c r="AF158" i="20" s="1"/>
  <c r="BH158" i="20" s="1"/>
  <c r="AG158" i="20" s="1"/>
  <c r="BJ158" i="20" s="1"/>
  <c r="AH158" i="20" s="1"/>
  <c r="Z188" i="20"/>
  <c r="BE188" i="20" s="1"/>
  <c r="AE188" i="20" s="1"/>
  <c r="BF188" i="20" s="1"/>
  <c r="AF188" i="20" s="1"/>
  <c r="BH188" i="20" s="1"/>
  <c r="AG188" i="20" s="1"/>
  <c r="BJ188" i="20" s="1"/>
  <c r="AH188" i="20" s="1"/>
  <c r="Z171" i="20"/>
  <c r="AT171" i="20" s="1"/>
  <c r="AB171" i="20" s="1"/>
  <c r="Z165" i="20"/>
  <c r="AT165" i="20" s="1"/>
  <c r="AB165" i="20" s="1"/>
  <c r="Z146" i="20"/>
  <c r="BE146" i="20" s="1"/>
  <c r="AE146" i="20" s="1"/>
  <c r="BF146" i="20" s="1"/>
  <c r="AF146" i="20" s="1"/>
  <c r="BH146" i="20" s="1"/>
  <c r="AG146" i="20" s="1"/>
  <c r="BJ146" i="20" s="1"/>
  <c r="AH146" i="20" s="1"/>
  <c r="Z132" i="20"/>
  <c r="AT132" i="20" s="1"/>
  <c r="AB132" i="20" s="1"/>
  <c r="Z126" i="20"/>
  <c r="BE126" i="20" s="1"/>
  <c r="AE126" i="20" s="1"/>
  <c r="BF126" i="20" s="1"/>
  <c r="AF126" i="20" s="1"/>
  <c r="BH126" i="20" s="1"/>
  <c r="AG126" i="20" s="1"/>
  <c r="BJ126" i="20" s="1"/>
  <c r="AH126" i="20" s="1"/>
  <c r="Z118" i="20"/>
  <c r="AT118" i="20" s="1"/>
  <c r="AB118" i="20" s="1"/>
  <c r="Z133" i="20"/>
  <c r="AT133" i="20" s="1"/>
  <c r="AB133" i="20" s="1"/>
  <c r="Z127" i="20"/>
  <c r="BE127" i="20" s="1"/>
  <c r="AE127" i="20" s="1"/>
  <c r="BF127" i="20" s="1"/>
  <c r="AF127" i="20" s="1"/>
  <c r="BH127" i="20" s="1"/>
  <c r="AG127" i="20" s="1"/>
  <c r="BJ127" i="20" s="1"/>
  <c r="AH127" i="20" s="1"/>
  <c r="Z112" i="20"/>
  <c r="AT112" i="20" s="1"/>
  <c r="AB112" i="20" s="1"/>
  <c r="Z191" i="20"/>
  <c r="AT191" i="20" s="1"/>
  <c r="AB191" i="20" s="1"/>
  <c r="Z139" i="20"/>
  <c r="BE139" i="20" s="1"/>
  <c r="AE139" i="20" s="1"/>
  <c r="BF139" i="20" s="1"/>
  <c r="AF139" i="20" s="1"/>
  <c r="BH139" i="20" s="1"/>
  <c r="AG139" i="20" s="1"/>
  <c r="BJ139" i="20" s="1"/>
  <c r="AH139" i="20" s="1"/>
  <c r="Z109" i="20"/>
  <c r="AT109" i="20" s="1"/>
  <c r="AB109" i="20" s="1"/>
  <c r="BD193" i="20"/>
  <c r="AD193" i="20" s="1"/>
  <c r="BD101" i="20"/>
  <c r="AD101" i="20" s="1"/>
  <c r="Z130" i="20"/>
  <c r="BE130" i="20" s="1"/>
  <c r="AE130" i="20" s="1"/>
  <c r="BF130" i="20" s="1"/>
  <c r="AF130" i="20" s="1"/>
  <c r="BH130" i="20" s="1"/>
  <c r="AG130" i="20" s="1"/>
  <c r="BJ130" i="20" s="1"/>
  <c r="AH130" i="20" s="1"/>
  <c r="Z107" i="20"/>
  <c r="Z69" i="20"/>
  <c r="AT69" i="20" s="1"/>
  <c r="AB69" i="20" s="1"/>
  <c r="Z99" i="20"/>
  <c r="AT99" i="20" s="1"/>
  <c r="AB99" i="20" s="1"/>
  <c r="BD92" i="20"/>
  <c r="AD92" i="20" s="1"/>
  <c r="BE92" i="20" s="1"/>
  <c r="AE92" i="20" s="1"/>
  <c r="BF92" i="20" s="1"/>
  <c r="AF92" i="20" s="1"/>
  <c r="BH92" i="20" s="1"/>
  <c r="AG92" i="20" s="1"/>
  <c r="BJ92" i="20" s="1"/>
  <c r="AH92" i="20" s="1"/>
  <c r="AI92" i="20" s="1"/>
  <c r="F86" i="21" s="1"/>
  <c r="Z41" i="20"/>
  <c r="AT41" i="20" s="1"/>
  <c r="AB41" i="20" s="1"/>
  <c r="Z55" i="20"/>
  <c r="AT55" i="20" s="1"/>
  <c r="AB55" i="20" s="1"/>
  <c r="Z37" i="20"/>
  <c r="AT37" i="20" s="1"/>
  <c r="AB37" i="20" s="1"/>
  <c r="Z33" i="20"/>
  <c r="AT33" i="20" s="1"/>
  <c r="AB33" i="20" s="1"/>
  <c r="BE66" i="20"/>
  <c r="AE66" i="20" s="1"/>
  <c r="BF66" i="20" s="1"/>
  <c r="AF66" i="20" s="1"/>
  <c r="BH66" i="20" s="1"/>
  <c r="AG66" i="20" s="1"/>
  <c r="BJ66" i="20" s="1"/>
  <c r="AH66" i="20" s="1"/>
  <c r="AI66" i="20" s="1"/>
  <c r="F60" i="21" s="1"/>
  <c r="Z62" i="20"/>
  <c r="BE62" i="20" s="1"/>
  <c r="AE62" i="20" s="1"/>
  <c r="BF62" i="20" s="1"/>
  <c r="AF62" i="20" s="1"/>
  <c r="BH62" i="20" s="1"/>
  <c r="AG62" i="20" s="1"/>
  <c r="BJ62" i="20" s="1"/>
  <c r="AH62" i="20" s="1"/>
  <c r="Z79" i="20"/>
  <c r="AT79" i="20" s="1"/>
  <c r="AB79" i="20" s="1"/>
  <c r="Z51" i="20"/>
  <c r="AT51" i="20" s="1"/>
  <c r="AB51" i="20" s="1"/>
  <c r="Z18" i="20"/>
  <c r="AT18" i="20" s="1"/>
  <c r="AB18" i="20" s="1"/>
  <c r="Z10" i="20"/>
  <c r="AT10" i="20" s="1"/>
  <c r="AB10" i="20" s="1"/>
  <c r="BD30" i="20"/>
  <c r="AD30" i="20" s="1"/>
  <c r="BE30" i="20" s="1"/>
  <c r="AE30" i="20" s="1"/>
  <c r="BF30" i="20" s="1"/>
  <c r="AF30" i="20" s="1"/>
  <c r="BH30" i="20" s="1"/>
  <c r="AG30" i="20" s="1"/>
  <c r="BJ30" i="20" s="1"/>
  <c r="AH30" i="20" s="1"/>
  <c r="AI30" i="20" s="1"/>
  <c r="Z9" i="20"/>
  <c r="BE9" i="20" s="1"/>
  <c r="AE9" i="20" s="1"/>
  <c r="BF9" i="20" s="1"/>
  <c r="AF9" i="20" s="1"/>
  <c r="BH9" i="20" s="1"/>
  <c r="AG9" i="20" s="1"/>
  <c r="BJ9" i="20" s="1"/>
  <c r="AH9" i="20" s="1"/>
  <c r="AI214" i="20"/>
  <c r="BD205" i="20"/>
  <c r="AD205" i="20" s="1"/>
  <c r="Z197" i="20"/>
  <c r="BE197" i="20" s="1"/>
  <c r="AE197" i="20" s="1"/>
  <c r="BF197" i="20" s="1"/>
  <c r="AF197" i="20" s="1"/>
  <c r="BH197" i="20" s="1"/>
  <c r="AG197" i="20" s="1"/>
  <c r="BJ197" i="20" s="1"/>
  <c r="AH197" i="20" s="1"/>
  <c r="Z192" i="20"/>
  <c r="AT192" i="20" s="1"/>
  <c r="AB192" i="20" s="1"/>
  <c r="BD182" i="20"/>
  <c r="AD182" i="20" s="1"/>
  <c r="BD176" i="20"/>
  <c r="AD176" i="20" s="1"/>
  <c r="BE176" i="20" s="1"/>
  <c r="AE176" i="20" s="1"/>
  <c r="BF176" i="20" s="1"/>
  <c r="AF176" i="20" s="1"/>
  <c r="BH176" i="20" s="1"/>
  <c r="AG176" i="20" s="1"/>
  <c r="BJ176" i="20" s="1"/>
  <c r="AH176" i="20" s="1"/>
  <c r="AI176" i="20" s="1"/>
  <c r="F170" i="21" s="1"/>
  <c r="Z143" i="20"/>
  <c r="BE143" i="20" s="1"/>
  <c r="AE143" i="20" s="1"/>
  <c r="BF143" i="20" s="1"/>
  <c r="AF143" i="20" s="1"/>
  <c r="BH143" i="20" s="1"/>
  <c r="AG143" i="20" s="1"/>
  <c r="BJ143" i="20" s="1"/>
  <c r="AH143" i="20" s="1"/>
  <c r="Z164" i="20"/>
  <c r="AT164" i="20" s="1"/>
  <c r="AB164" i="20" s="1"/>
  <c r="Z137" i="20"/>
  <c r="AT137" i="20" s="1"/>
  <c r="AB137" i="20" s="1"/>
  <c r="Z128" i="20"/>
  <c r="AT128" i="20" s="1"/>
  <c r="AB128" i="20" s="1"/>
  <c r="Z122" i="20"/>
  <c r="AT122" i="20" s="1"/>
  <c r="AB122" i="20" s="1"/>
  <c r="Z117" i="20"/>
  <c r="BE117" i="20" s="1"/>
  <c r="AE117" i="20" s="1"/>
  <c r="BF117" i="20" s="1"/>
  <c r="AF117" i="20" s="1"/>
  <c r="BH117" i="20" s="1"/>
  <c r="AG117" i="20" s="1"/>
  <c r="BJ117" i="20" s="1"/>
  <c r="AH117" i="20" s="1"/>
  <c r="Z125" i="20"/>
  <c r="BE125" i="20" s="1"/>
  <c r="AE125" i="20" s="1"/>
  <c r="BF125" i="20" s="1"/>
  <c r="AF125" i="20" s="1"/>
  <c r="BH125" i="20" s="1"/>
  <c r="AG125" i="20" s="1"/>
  <c r="BJ125" i="20" s="1"/>
  <c r="AH125" i="20" s="1"/>
  <c r="Z113" i="20"/>
  <c r="AT113" i="20" s="1"/>
  <c r="AB113" i="20" s="1"/>
  <c r="Z193" i="20"/>
  <c r="AT193" i="20" s="1"/>
  <c r="AB193" i="20" s="1"/>
  <c r="Z135" i="20"/>
  <c r="AT135" i="20" s="1"/>
  <c r="AB135" i="20" s="1"/>
  <c r="BD116" i="20"/>
  <c r="AD116" i="20" s="1"/>
  <c r="BD136" i="20"/>
  <c r="AD136" i="20" s="1"/>
  <c r="BD86" i="20"/>
  <c r="AD86" i="20" s="1"/>
  <c r="BE86" i="20" s="1"/>
  <c r="AE86" i="20" s="1"/>
  <c r="BF86" i="20" s="1"/>
  <c r="AF86" i="20" s="1"/>
  <c r="BH86" i="20" s="1"/>
  <c r="AG86" i="20" s="1"/>
  <c r="BJ86" i="20" s="1"/>
  <c r="AH86" i="20" s="1"/>
  <c r="AI86" i="20" s="1"/>
  <c r="BD76" i="20"/>
  <c r="AD76" i="20" s="1"/>
  <c r="BE76" i="20" s="1"/>
  <c r="AE76" i="20" s="1"/>
  <c r="BF76" i="20" s="1"/>
  <c r="AF76" i="20" s="1"/>
  <c r="BH76" i="20" s="1"/>
  <c r="AG76" i="20" s="1"/>
  <c r="BJ76" i="20" s="1"/>
  <c r="AH76" i="20" s="1"/>
  <c r="AI76" i="20" s="1"/>
  <c r="F70" i="21" s="1"/>
  <c r="Z110" i="20"/>
  <c r="AT110" i="20" s="1"/>
  <c r="AB110" i="20" s="1"/>
  <c r="BE103" i="20"/>
  <c r="AE103" i="20" s="1"/>
  <c r="BF103" i="20" s="1"/>
  <c r="AF103" i="20" s="1"/>
  <c r="BH103" i="20" s="1"/>
  <c r="AG103" i="20" s="1"/>
  <c r="BJ103" i="20" s="1"/>
  <c r="AH103" i="20" s="1"/>
  <c r="AI103" i="20" s="1"/>
  <c r="F97" i="21" s="1"/>
  <c r="BD90" i="20"/>
  <c r="AD90" i="20" s="1"/>
  <c r="Z39" i="20"/>
  <c r="AT39" i="20" s="1"/>
  <c r="AB39" i="20" s="1"/>
  <c r="Z64" i="20"/>
  <c r="BE64" i="20" s="1"/>
  <c r="AE64" i="20" s="1"/>
  <c r="BF64" i="20" s="1"/>
  <c r="AF64" i="20" s="1"/>
  <c r="BH64" i="20" s="1"/>
  <c r="AG64" i="20" s="1"/>
  <c r="BJ64" i="20" s="1"/>
  <c r="AH64" i="20" s="1"/>
  <c r="Z36" i="20"/>
  <c r="AT36" i="20" s="1"/>
  <c r="AB36" i="20" s="1"/>
  <c r="Z50" i="20"/>
  <c r="BE50" i="20" s="1"/>
  <c r="AE50" i="20" s="1"/>
  <c r="BF50" i="20" s="1"/>
  <c r="AF50" i="20" s="1"/>
  <c r="BH50" i="20" s="1"/>
  <c r="AG50" i="20" s="1"/>
  <c r="BJ50" i="20" s="1"/>
  <c r="AH50" i="20" s="1"/>
  <c r="Z48" i="20"/>
  <c r="AT48" i="20" s="1"/>
  <c r="AB48" i="20" s="1"/>
  <c r="Z35" i="20"/>
  <c r="AT35" i="20" s="1"/>
  <c r="AB35" i="20" s="1"/>
  <c r="Z19" i="20"/>
  <c r="BE19" i="20" s="1"/>
  <c r="AE19" i="20" s="1"/>
  <c r="BF19" i="20" s="1"/>
  <c r="AF19" i="20" s="1"/>
  <c r="BH19" i="20" s="1"/>
  <c r="AG19" i="20" s="1"/>
  <c r="BJ19" i="20" s="1"/>
  <c r="AH19" i="20" s="1"/>
  <c r="Z21" i="20"/>
  <c r="AT21" i="20" s="1"/>
  <c r="AB21" i="20" s="1"/>
  <c r="Z233" i="20"/>
  <c r="AT233" i="20" s="1"/>
  <c r="AB233" i="20" s="1"/>
  <c r="Z225" i="20"/>
  <c r="AT225" i="20" s="1"/>
  <c r="AB225" i="20" s="1"/>
  <c r="BD217" i="20"/>
  <c r="AD217" i="20" s="1"/>
  <c r="Z230" i="20"/>
  <c r="AT230" i="20" s="1"/>
  <c r="AB230" i="20" s="1"/>
  <c r="Z249" i="20"/>
  <c r="Z251" i="20"/>
  <c r="AT251" i="20" s="1"/>
  <c r="AB251" i="20" s="1"/>
  <c r="Z237" i="20"/>
  <c r="AT237" i="20" s="1"/>
  <c r="AB237" i="20" s="1"/>
  <c r="BE228" i="20"/>
  <c r="AE228" i="20" s="1"/>
  <c r="BF228" i="20" s="1"/>
  <c r="AF228" i="20" s="1"/>
  <c r="BH228" i="20" s="1"/>
  <c r="AG228" i="20" s="1"/>
  <c r="BJ228" i="20" s="1"/>
  <c r="AH228" i="20" s="1"/>
  <c r="AI228" i="20" s="1"/>
  <c r="Z181" i="20"/>
  <c r="Z194" i="20"/>
  <c r="AT194" i="20" s="1"/>
  <c r="AB194" i="20" s="1"/>
  <c r="BD251" i="20"/>
  <c r="AD251" i="20" s="1"/>
  <c r="Y245" i="20"/>
  <c r="Z239" i="20"/>
  <c r="BE239" i="20" s="1"/>
  <c r="AE239" i="20" s="1"/>
  <c r="BF239" i="20" s="1"/>
  <c r="AF239" i="20" s="1"/>
  <c r="BH239" i="20" s="1"/>
  <c r="AG239" i="20" s="1"/>
  <c r="BJ239" i="20" s="1"/>
  <c r="AH239" i="20" s="1"/>
  <c r="BE236" i="20"/>
  <c r="AE236" i="20" s="1"/>
  <c r="BF236" i="20" s="1"/>
  <c r="AF236" i="20" s="1"/>
  <c r="BH236" i="20" s="1"/>
  <c r="AG236" i="20" s="1"/>
  <c r="BJ236" i="20" s="1"/>
  <c r="AH236" i="20" s="1"/>
  <c r="AI236" i="20" s="1"/>
  <c r="Z221" i="20"/>
  <c r="BE221" i="20" s="1"/>
  <c r="AE221" i="20" s="1"/>
  <c r="BF221" i="20" s="1"/>
  <c r="AF221" i="20" s="1"/>
  <c r="BH221" i="20" s="1"/>
  <c r="AG221" i="20" s="1"/>
  <c r="BJ221" i="20" s="1"/>
  <c r="AH221" i="20" s="1"/>
  <c r="Z227" i="20"/>
  <c r="BE227" i="20" s="1"/>
  <c r="AE227" i="20" s="1"/>
  <c r="BF227" i="20" s="1"/>
  <c r="AF227" i="20" s="1"/>
  <c r="BH227" i="20" s="1"/>
  <c r="AG227" i="20" s="1"/>
  <c r="BJ227" i="20" s="1"/>
  <c r="AH227" i="20" s="1"/>
  <c r="Y220" i="20"/>
  <c r="BD209" i="20"/>
  <c r="AD209" i="20" s="1"/>
  <c r="Y205" i="20"/>
  <c r="BD203" i="20"/>
  <c r="AD203" i="20" s="1"/>
  <c r="BE203" i="20" s="1"/>
  <c r="AE203" i="20" s="1"/>
  <c r="BF203" i="20" s="1"/>
  <c r="AF203" i="20" s="1"/>
  <c r="BH203" i="20" s="1"/>
  <c r="AG203" i="20" s="1"/>
  <c r="BJ203" i="20" s="1"/>
  <c r="AH203" i="20" s="1"/>
  <c r="AI203" i="20" s="1"/>
  <c r="Z210" i="20"/>
  <c r="AT210" i="20" s="1"/>
  <c r="AB210" i="20" s="1"/>
  <c r="BD178" i="20"/>
  <c r="AD178" i="20" s="1"/>
  <c r="BE178" i="20" s="1"/>
  <c r="AE178" i="20" s="1"/>
  <c r="BF178" i="20" s="1"/>
  <c r="AF178" i="20" s="1"/>
  <c r="BH178" i="20" s="1"/>
  <c r="AG178" i="20" s="1"/>
  <c r="BJ178" i="20" s="1"/>
  <c r="AH178" i="20" s="1"/>
  <c r="AI178" i="20" s="1"/>
  <c r="F172" i="21" s="1"/>
  <c r="BD200" i="20"/>
  <c r="AD200" i="20" s="1"/>
  <c r="Z199" i="20"/>
  <c r="AT199" i="20" s="1"/>
  <c r="AB199" i="20" s="1"/>
  <c r="BE195" i="20"/>
  <c r="AE195" i="20" s="1"/>
  <c r="BF195" i="20" s="1"/>
  <c r="AF195" i="20" s="1"/>
  <c r="BH195" i="20" s="1"/>
  <c r="AG195" i="20" s="1"/>
  <c r="BJ195" i="20" s="1"/>
  <c r="AH195" i="20" s="1"/>
  <c r="BE190" i="20"/>
  <c r="AE190" i="20" s="1"/>
  <c r="BF190" i="20" s="1"/>
  <c r="AF190" i="20" s="1"/>
  <c r="BH190" i="20" s="1"/>
  <c r="AG190" i="20" s="1"/>
  <c r="BJ190" i="20" s="1"/>
  <c r="AH190" i="20" s="1"/>
  <c r="AI190" i="20" s="1"/>
  <c r="Z185" i="20"/>
  <c r="AT185" i="20" s="1"/>
  <c r="AB185" i="20" s="1"/>
  <c r="Z153" i="20"/>
  <c r="BE153" i="20" s="1"/>
  <c r="AE153" i="20" s="1"/>
  <c r="BF153" i="20" s="1"/>
  <c r="AF153" i="20" s="1"/>
  <c r="BH153" i="20" s="1"/>
  <c r="AG153" i="20" s="1"/>
  <c r="BJ153" i="20" s="1"/>
  <c r="AH153" i="20" s="1"/>
  <c r="Z175" i="20"/>
  <c r="AT175" i="20" s="1"/>
  <c r="AB175" i="20" s="1"/>
  <c r="Z167" i="20"/>
  <c r="AT167" i="20" s="1"/>
  <c r="AB167" i="20" s="1"/>
  <c r="Y155" i="20"/>
  <c r="BD145" i="20"/>
  <c r="AD145" i="20" s="1"/>
  <c r="BD194" i="20"/>
  <c r="AD194" i="20" s="1"/>
  <c r="BD177" i="20"/>
  <c r="AD177" i="20" s="1"/>
  <c r="Z168" i="20"/>
  <c r="BD186" i="20"/>
  <c r="AD186" i="20" s="1"/>
  <c r="Z156" i="20"/>
  <c r="AT156" i="20" s="1"/>
  <c r="AB156" i="20" s="1"/>
  <c r="AT179" i="20"/>
  <c r="AB179" i="20" s="1"/>
  <c r="BE133" i="20"/>
  <c r="AE133" i="20" s="1"/>
  <c r="BF133" i="20" s="1"/>
  <c r="AF133" i="20" s="1"/>
  <c r="BH133" i="20" s="1"/>
  <c r="AG133" i="20" s="1"/>
  <c r="BJ133" i="20" s="1"/>
  <c r="AH133" i="20" s="1"/>
  <c r="AI133" i="20" s="1"/>
  <c r="F127" i="21" s="1"/>
  <c r="Z131" i="20"/>
  <c r="BE131" i="20" s="1"/>
  <c r="AE131" i="20" s="1"/>
  <c r="BF131" i="20" s="1"/>
  <c r="AF131" i="20" s="1"/>
  <c r="BH131" i="20" s="1"/>
  <c r="AG131" i="20" s="1"/>
  <c r="BJ131" i="20" s="1"/>
  <c r="AH131" i="20" s="1"/>
  <c r="Z121" i="20"/>
  <c r="AT121" i="20" s="1"/>
  <c r="AB121" i="20" s="1"/>
  <c r="BD124" i="20"/>
  <c r="AD124" i="20" s="1"/>
  <c r="Z123" i="20"/>
  <c r="AT123" i="20" s="1"/>
  <c r="AB123" i="20" s="1"/>
  <c r="Z100" i="20"/>
  <c r="AT100" i="20" s="1"/>
  <c r="AB100" i="20" s="1"/>
  <c r="Z120" i="20"/>
  <c r="BE120" i="20" s="1"/>
  <c r="AE120" i="20" s="1"/>
  <c r="BF120" i="20" s="1"/>
  <c r="AF120" i="20" s="1"/>
  <c r="BH120" i="20" s="1"/>
  <c r="AG120" i="20" s="1"/>
  <c r="BJ120" i="20" s="1"/>
  <c r="AH120" i="20" s="1"/>
  <c r="Z116" i="20"/>
  <c r="AT116" i="20" s="1"/>
  <c r="AB116" i="20" s="1"/>
  <c r="BD100" i="20"/>
  <c r="AD100" i="20" s="1"/>
  <c r="Z96" i="20"/>
  <c r="BE96" i="20" s="1"/>
  <c r="AE96" i="20" s="1"/>
  <c r="BF96" i="20" s="1"/>
  <c r="AF96" i="20" s="1"/>
  <c r="BH96" i="20" s="1"/>
  <c r="AG96" i="20" s="1"/>
  <c r="BJ96" i="20" s="1"/>
  <c r="AH96" i="20" s="1"/>
  <c r="Z136" i="20"/>
  <c r="AT136" i="20" s="1"/>
  <c r="AB136" i="20" s="1"/>
  <c r="Z115" i="20"/>
  <c r="AT115" i="20" s="1"/>
  <c r="AB115" i="20" s="1"/>
  <c r="Z90" i="20"/>
  <c r="AT90" i="20" s="1"/>
  <c r="AB90" i="20" s="1"/>
  <c r="BD85" i="20"/>
  <c r="AD85" i="20" s="1"/>
  <c r="BE85" i="20" s="1"/>
  <c r="AE85" i="20" s="1"/>
  <c r="BF85" i="20" s="1"/>
  <c r="AF85" i="20" s="1"/>
  <c r="BH85" i="20" s="1"/>
  <c r="AG85" i="20" s="1"/>
  <c r="BJ85" i="20" s="1"/>
  <c r="AH85" i="20" s="1"/>
  <c r="AI85" i="20" s="1"/>
  <c r="F79" i="21" s="1"/>
  <c r="Z80" i="20"/>
  <c r="AT80" i="20" s="1"/>
  <c r="AB80" i="20" s="1"/>
  <c r="BD61" i="20"/>
  <c r="AD61" i="20" s="1"/>
  <c r="BE61" i="20" s="1"/>
  <c r="AE61" i="20" s="1"/>
  <c r="BF61" i="20" s="1"/>
  <c r="AF61" i="20" s="1"/>
  <c r="BH61" i="20" s="1"/>
  <c r="AG61" i="20" s="1"/>
  <c r="BJ61" i="20" s="1"/>
  <c r="AH61" i="20" s="1"/>
  <c r="AI61" i="20" s="1"/>
  <c r="F55" i="21" s="1"/>
  <c r="BE58" i="20"/>
  <c r="AE58" i="20" s="1"/>
  <c r="BF58" i="20" s="1"/>
  <c r="AF58" i="20" s="1"/>
  <c r="BH58" i="20" s="1"/>
  <c r="AG58" i="20" s="1"/>
  <c r="BJ58" i="20" s="1"/>
  <c r="AH58" i="20" s="1"/>
  <c r="AI58" i="20" s="1"/>
  <c r="F52" i="21" s="1"/>
  <c r="Z60" i="20"/>
  <c r="BE60" i="20" s="1"/>
  <c r="AE60" i="20" s="1"/>
  <c r="BF60" i="20" s="1"/>
  <c r="AF60" i="20" s="1"/>
  <c r="BH60" i="20" s="1"/>
  <c r="AG60" i="20" s="1"/>
  <c r="BJ60" i="20" s="1"/>
  <c r="AH60" i="20" s="1"/>
  <c r="Z43" i="20"/>
  <c r="AT43" i="20" s="1"/>
  <c r="AB43" i="20" s="1"/>
  <c r="Z38" i="20"/>
  <c r="BE38" i="20" s="1"/>
  <c r="AE38" i="20" s="1"/>
  <c r="BF38" i="20" s="1"/>
  <c r="AF38" i="20" s="1"/>
  <c r="BH38" i="20" s="1"/>
  <c r="AG38" i="20" s="1"/>
  <c r="BJ38" i="20" s="1"/>
  <c r="AH38" i="20" s="1"/>
  <c r="Z63" i="20"/>
  <c r="BE63" i="20" s="1"/>
  <c r="AE63" i="20" s="1"/>
  <c r="BF63" i="20" s="1"/>
  <c r="AF63" i="20" s="1"/>
  <c r="BH63" i="20" s="1"/>
  <c r="AG63" i="20" s="1"/>
  <c r="BJ63" i="20" s="1"/>
  <c r="AH63" i="20" s="1"/>
  <c r="Z54" i="20"/>
  <c r="AT54" i="20" s="1"/>
  <c r="AB54" i="20" s="1"/>
  <c r="BD49" i="20"/>
  <c r="AD49" i="20" s="1"/>
  <c r="BD45" i="20"/>
  <c r="AD45" i="20" s="1"/>
  <c r="BD43" i="20"/>
  <c r="AD43" i="20" s="1"/>
  <c r="BD39" i="20"/>
  <c r="AD39" i="20" s="1"/>
  <c r="Z14" i="20"/>
  <c r="AT14" i="20" s="1"/>
  <c r="AB14" i="20" s="1"/>
  <c r="BD25" i="20"/>
  <c r="AD25" i="20" s="1"/>
  <c r="BE25" i="20" s="1"/>
  <c r="AE25" i="20" s="1"/>
  <c r="BF25" i="20" s="1"/>
  <c r="AF25" i="20" s="1"/>
  <c r="BH25" i="20" s="1"/>
  <c r="AG25" i="20" s="1"/>
  <c r="BJ25" i="20" s="1"/>
  <c r="AH25" i="20" s="1"/>
  <c r="AI25" i="20" s="1"/>
  <c r="BD18" i="20"/>
  <c r="AD18" i="20" s="1"/>
  <c r="BD29" i="20"/>
  <c r="AD29" i="20" s="1"/>
  <c r="BE29" i="20" s="1"/>
  <c r="AE29" i="20" s="1"/>
  <c r="BF29" i="20" s="1"/>
  <c r="AF29" i="20" s="1"/>
  <c r="BH29" i="20" s="1"/>
  <c r="AG29" i="20" s="1"/>
  <c r="BJ29" i="20" s="1"/>
  <c r="AH29" i="20" s="1"/>
  <c r="AI29" i="20" s="1"/>
  <c r="Z247" i="20"/>
  <c r="AT247" i="20" s="1"/>
  <c r="AB247" i="20" s="1"/>
  <c r="Z240" i="20"/>
  <c r="AT240" i="20" s="1"/>
  <c r="AB240" i="20" s="1"/>
  <c r="Z231" i="20"/>
  <c r="AT231" i="20" s="1"/>
  <c r="AB231" i="20" s="1"/>
  <c r="Z213" i="20"/>
  <c r="AT213" i="20" s="1"/>
  <c r="AB213" i="20" s="1"/>
  <c r="Z235" i="20"/>
  <c r="AT235" i="20" s="1"/>
  <c r="AB235" i="20" s="1"/>
  <c r="Z232" i="20"/>
  <c r="Z229" i="20"/>
  <c r="AT229" i="20" s="1"/>
  <c r="AB229" i="20" s="1"/>
  <c r="Z217" i="20"/>
  <c r="AT217" i="20" s="1"/>
  <c r="AB217" i="20" s="1"/>
  <c r="BD202" i="20"/>
  <c r="AD202" i="20" s="1"/>
  <c r="Z141" i="20"/>
  <c r="BE141" i="20" s="1"/>
  <c r="AE141" i="20" s="1"/>
  <c r="BF141" i="20" s="1"/>
  <c r="AF141" i="20" s="1"/>
  <c r="BH141" i="20" s="1"/>
  <c r="AG141" i="20" s="1"/>
  <c r="BJ141" i="20" s="1"/>
  <c r="AH141" i="20" s="1"/>
  <c r="Z186" i="20"/>
  <c r="AT186" i="20" s="1"/>
  <c r="AB186" i="20" s="1"/>
  <c r="BE243" i="20"/>
  <c r="AE243" i="20" s="1"/>
  <c r="BF243" i="20" s="1"/>
  <c r="AF243" i="20" s="1"/>
  <c r="BH243" i="20" s="1"/>
  <c r="AG243" i="20" s="1"/>
  <c r="BJ243" i="20" s="1"/>
  <c r="AH243" i="20" s="1"/>
  <c r="Z238" i="20"/>
  <c r="BE238" i="20" s="1"/>
  <c r="AE238" i="20" s="1"/>
  <c r="BF238" i="20" s="1"/>
  <c r="AF238" i="20" s="1"/>
  <c r="BH238" i="20" s="1"/>
  <c r="AG238" i="20" s="1"/>
  <c r="BJ238" i="20" s="1"/>
  <c r="AH238" i="20" s="1"/>
  <c r="Z241" i="20"/>
  <c r="AT241" i="20" s="1"/>
  <c r="AB241" i="20" s="1"/>
  <c r="BE223" i="20"/>
  <c r="AE223" i="20" s="1"/>
  <c r="BF223" i="20" s="1"/>
  <c r="AF223" i="20" s="1"/>
  <c r="BH223" i="20" s="1"/>
  <c r="AG223" i="20" s="1"/>
  <c r="BJ223" i="20" s="1"/>
  <c r="AH223" i="20" s="1"/>
  <c r="AI223" i="20" s="1"/>
  <c r="Z218" i="20"/>
  <c r="BE218" i="20" s="1"/>
  <c r="AE218" i="20" s="1"/>
  <c r="BF218" i="20" s="1"/>
  <c r="AF218" i="20" s="1"/>
  <c r="BH218" i="20" s="1"/>
  <c r="AG218" i="20" s="1"/>
  <c r="BJ218" i="20" s="1"/>
  <c r="AH218" i="20" s="1"/>
  <c r="BD226" i="20"/>
  <c r="AD226" i="20" s="1"/>
  <c r="BE226" i="20" s="1"/>
  <c r="AE226" i="20" s="1"/>
  <c r="BF226" i="20" s="1"/>
  <c r="AF226" i="20" s="1"/>
  <c r="BH226" i="20" s="1"/>
  <c r="AG226" i="20" s="1"/>
  <c r="BJ226" i="20" s="1"/>
  <c r="AH226" i="20" s="1"/>
  <c r="AI226" i="20" s="1"/>
  <c r="Z224" i="20"/>
  <c r="AT224" i="20" s="1"/>
  <c r="AB224" i="20" s="1"/>
  <c r="BD213" i="20"/>
  <c r="AD213" i="20" s="1"/>
  <c r="BD235" i="20"/>
  <c r="AD235" i="20" s="1"/>
  <c r="BD230" i="20"/>
  <c r="AD230" i="20" s="1"/>
  <c r="Y209" i="20"/>
  <c r="BD201" i="20"/>
  <c r="AD201" i="20" s="1"/>
  <c r="Z189" i="20"/>
  <c r="BE189" i="20" s="1"/>
  <c r="AE189" i="20" s="1"/>
  <c r="BF189" i="20" s="1"/>
  <c r="AF189" i="20" s="1"/>
  <c r="BH189" i="20" s="1"/>
  <c r="AG189" i="20" s="1"/>
  <c r="BJ189" i="20" s="1"/>
  <c r="AH189" i="20" s="1"/>
  <c r="Z206" i="20"/>
  <c r="Z184" i="20"/>
  <c r="AT184" i="20" s="1"/>
  <c r="AB184" i="20" s="1"/>
  <c r="Z169" i="20"/>
  <c r="AT169" i="20" s="1"/>
  <c r="AB169" i="20" s="1"/>
  <c r="Z177" i="20"/>
  <c r="AT177" i="20" s="1"/>
  <c r="AB177" i="20" s="1"/>
  <c r="Z163" i="20"/>
  <c r="BE163" i="20" s="1"/>
  <c r="AE163" i="20" s="1"/>
  <c r="BF163" i="20" s="1"/>
  <c r="AF163" i="20" s="1"/>
  <c r="BH163" i="20" s="1"/>
  <c r="AG163" i="20" s="1"/>
  <c r="BJ163" i="20" s="1"/>
  <c r="AH163" i="20" s="1"/>
  <c r="Z159" i="20"/>
  <c r="BE159" i="20" s="1"/>
  <c r="AE159" i="20" s="1"/>
  <c r="BF159" i="20" s="1"/>
  <c r="AF159" i="20" s="1"/>
  <c r="BH159" i="20" s="1"/>
  <c r="AG159" i="20" s="1"/>
  <c r="BJ159" i="20" s="1"/>
  <c r="AH159" i="20" s="1"/>
  <c r="Z144" i="20"/>
  <c r="AT144" i="20" s="1"/>
  <c r="AB144" i="20" s="1"/>
  <c r="Y142" i="20"/>
  <c r="BD132" i="20"/>
  <c r="AD132" i="20" s="1"/>
  <c r="BE132" i="20" s="1"/>
  <c r="AE132" i="20" s="1"/>
  <c r="BF132" i="20" s="1"/>
  <c r="AF132" i="20" s="1"/>
  <c r="BH132" i="20" s="1"/>
  <c r="AG132" i="20" s="1"/>
  <c r="BJ132" i="20" s="1"/>
  <c r="AH132" i="20" s="1"/>
  <c r="Z129" i="20"/>
  <c r="BE129" i="20" s="1"/>
  <c r="AE129" i="20" s="1"/>
  <c r="BF129" i="20" s="1"/>
  <c r="AF129" i="20" s="1"/>
  <c r="BH129" i="20" s="1"/>
  <c r="AG129" i="20" s="1"/>
  <c r="BJ129" i="20" s="1"/>
  <c r="AH129" i="20" s="1"/>
  <c r="Z134" i="20"/>
  <c r="BE134" i="20" s="1"/>
  <c r="AE134" i="20" s="1"/>
  <c r="BF134" i="20" s="1"/>
  <c r="AF134" i="20" s="1"/>
  <c r="BH134" i="20" s="1"/>
  <c r="AG134" i="20" s="1"/>
  <c r="BJ134" i="20" s="1"/>
  <c r="AH134" i="20" s="1"/>
  <c r="Z124" i="20"/>
  <c r="AT124" i="20" s="1"/>
  <c r="AB124" i="20" s="1"/>
  <c r="BD112" i="20"/>
  <c r="AD112" i="20" s="1"/>
  <c r="Z138" i="20"/>
  <c r="AT138" i="20" s="1"/>
  <c r="AB138" i="20" s="1"/>
  <c r="BD93" i="20"/>
  <c r="AD93" i="20" s="1"/>
  <c r="BE93" i="20" s="1"/>
  <c r="AE93" i="20" s="1"/>
  <c r="BF93" i="20" s="1"/>
  <c r="AF93" i="20" s="1"/>
  <c r="BH93" i="20" s="1"/>
  <c r="AG93" i="20" s="1"/>
  <c r="BJ93" i="20" s="1"/>
  <c r="AH93" i="20" s="1"/>
  <c r="AI93" i="20" s="1"/>
  <c r="F87" i="21" s="1"/>
  <c r="Z161" i="20"/>
  <c r="BE161" i="20" s="1"/>
  <c r="AE161" i="20" s="1"/>
  <c r="BF161" i="20" s="1"/>
  <c r="AF161" i="20" s="1"/>
  <c r="BH161" i="20" s="1"/>
  <c r="AG161" i="20" s="1"/>
  <c r="BJ161" i="20" s="1"/>
  <c r="AH161" i="20" s="1"/>
  <c r="BD97" i="20"/>
  <c r="AD97" i="20" s="1"/>
  <c r="BE97" i="20" s="1"/>
  <c r="AE97" i="20" s="1"/>
  <c r="BF97" i="20" s="1"/>
  <c r="AF97" i="20" s="1"/>
  <c r="BH97" i="20" s="1"/>
  <c r="AG97" i="20" s="1"/>
  <c r="BJ97" i="20" s="1"/>
  <c r="AH97" i="20" s="1"/>
  <c r="AI97" i="20" s="1"/>
  <c r="F91" i="21" s="1"/>
  <c r="Z81" i="20"/>
  <c r="AT81" i="20" s="1"/>
  <c r="AB81" i="20" s="1"/>
  <c r="BD70" i="20"/>
  <c r="AD70" i="20" s="1"/>
  <c r="BE70" i="20" s="1"/>
  <c r="AE70" i="20" s="1"/>
  <c r="BF70" i="20" s="1"/>
  <c r="AF70" i="20" s="1"/>
  <c r="BH70" i="20" s="1"/>
  <c r="AG70" i="20" s="1"/>
  <c r="BJ70" i="20" s="1"/>
  <c r="AH70" i="20" s="1"/>
  <c r="AI70" i="20" s="1"/>
  <c r="F64" i="21" s="1"/>
  <c r="Z91" i="20"/>
  <c r="BE91" i="20" s="1"/>
  <c r="AE91" i="20" s="1"/>
  <c r="BF91" i="20" s="1"/>
  <c r="AF91" i="20" s="1"/>
  <c r="BH91" i="20" s="1"/>
  <c r="AG91" i="20" s="1"/>
  <c r="BJ91" i="20" s="1"/>
  <c r="AH91" i="20" s="1"/>
  <c r="Z84" i="20"/>
  <c r="BE84" i="20" s="1"/>
  <c r="AE84" i="20" s="1"/>
  <c r="BF84" i="20" s="1"/>
  <c r="AF84" i="20" s="1"/>
  <c r="BH84" i="20" s="1"/>
  <c r="AG84" i="20" s="1"/>
  <c r="BJ84" i="20" s="1"/>
  <c r="AH84" i="20" s="1"/>
  <c r="Z73" i="20"/>
  <c r="AT73" i="20" s="1"/>
  <c r="AB73" i="20" s="1"/>
  <c r="BD72" i="20"/>
  <c r="AD72" i="20" s="1"/>
  <c r="Z88" i="20"/>
  <c r="BD81" i="20"/>
  <c r="AD81" i="20" s="1"/>
  <c r="Z47" i="20"/>
  <c r="BE47" i="20" s="1"/>
  <c r="AE47" i="20" s="1"/>
  <c r="BF47" i="20" s="1"/>
  <c r="AF47" i="20" s="1"/>
  <c r="BH47" i="20" s="1"/>
  <c r="AG47" i="20" s="1"/>
  <c r="BJ47" i="20" s="1"/>
  <c r="AH47" i="20" s="1"/>
  <c r="Z59" i="20"/>
  <c r="BE59" i="20" s="1"/>
  <c r="AE59" i="20" s="1"/>
  <c r="BF59" i="20" s="1"/>
  <c r="AF59" i="20" s="1"/>
  <c r="BH59" i="20" s="1"/>
  <c r="AG59" i="20" s="1"/>
  <c r="BJ59" i="20" s="1"/>
  <c r="AH59" i="20" s="1"/>
  <c r="Z53" i="20"/>
  <c r="BE53" i="20" s="1"/>
  <c r="AE53" i="20" s="1"/>
  <c r="BF53" i="20" s="1"/>
  <c r="AF53" i="20" s="1"/>
  <c r="BH53" i="20" s="1"/>
  <c r="AG53" i="20" s="1"/>
  <c r="BJ53" i="20" s="1"/>
  <c r="AH53" i="20" s="1"/>
  <c r="Z42" i="20"/>
  <c r="BD35" i="20"/>
  <c r="AD35" i="20" s="1"/>
  <c r="Z67" i="20"/>
  <c r="BE67" i="20" s="1"/>
  <c r="AE67" i="20" s="1"/>
  <c r="BF67" i="20" s="1"/>
  <c r="AF67" i="20" s="1"/>
  <c r="BH67" i="20" s="1"/>
  <c r="AG67" i="20" s="1"/>
  <c r="BJ67" i="20" s="1"/>
  <c r="AH67" i="20" s="1"/>
  <c r="Z49" i="20"/>
  <c r="AT49" i="20" s="1"/>
  <c r="AB49" i="20" s="1"/>
  <c r="Z45" i="20"/>
  <c r="AT45" i="20" s="1"/>
  <c r="AB45" i="20" s="1"/>
  <c r="BD10" i="20"/>
  <c r="AD10" i="20" s="1"/>
  <c r="BE34" i="20"/>
  <c r="AE34" i="20" s="1"/>
  <c r="BF34" i="20" s="1"/>
  <c r="AF34" i="20" s="1"/>
  <c r="BH34" i="20" s="1"/>
  <c r="AG34" i="20" s="1"/>
  <c r="BJ34" i="20" s="1"/>
  <c r="AH34" i="20" s="1"/>
  <c r="AI34" i="20" s="1"/>
  <c r="BE22" i="20"/>
  <c r="AE22" i="20" s="1"/>
  <c r="BF22" i="20" s="1"/>
  <c r="AF22" i="20" s="1"/>
  <c r="BH22" i="20" s="1"/>
  <c r="AG22" i="20" s="1"/>
  <c r="BJ22" i="20" s="1"/>
  <c r="AH22" i="20" s="1"/>
  <c r="AI22" i="20" s="1"/>
  <c r="F16" i="21" s="1"/>
  <c r="BD14" i="20"/>
  <c r="AD14" i="20" s="1"/>
  <c r="BE235" i="20" l="1"/>
  <c r="AE235" i="20" s="1"/>
  <c r="BF235" i="20" s="1"/>
  <c r="AF235" i="20" s="1"/>
  <c r="BH235" i="20" s="1"/>
  <c r="AG235" i="20" s="1"/>
  <c r="BJ235" i="20" s="1"/>
  <c r="AH235" i="20" s="1"/>
  <c r="AI179" i="20"/>
  <c r="BE249" i="20"/>
  <c r="AE249" i="20" s="1"/>
  <c r="BF249" i="20" s="1"/>
  <c r="AF249" i="20" s="1"/>
  <c r="BH249" i="20" s="1"/>
  <c r="AG249" i="20" s="1"/>
  <c r="BJ249" i="20" s="1"/>
  <c r="AH249" i="20" s="1"/>
  <c r="BE107" i="20"/>
  <c r="AE107" i="20" s="1"/>
  <c r="BF107" i="20" s="1"/>
  <c r="AF107" i="20" s="1"/>
  <c r="BH107" i="20" s="1"/>
  <c r="AG107" i="20" s="1"/>
  <c r="BJ107" i="20" s="1"/>
  <c r="AH107" i="20" s="1"/>
  <c r="BE101" i="20"/>
  <c r="AE101" i="20" s="1"/>
  <c r="BF101" i="20" s="1"/>
  <c r="AF101" i="20" s="1"/>
  <c r="BH101" i="20" s="1"/>
  <c r="AG101" i="20" s="1"/>
  <c r="BJ101" i="20" s="1"/>
  <c r="AH101" i="20" s="1"/>
  <c r="AI101" i="20" s="1"/>
  <c r="F95" i="21" s="1"/>
  <c r="BE206" i="20"/>
  <c r="AE206" i="20" s="1"/>
  <c r="BF206" i="20" s="1"/>
  <c r="AF206" i="20" s="1"/>
  <c r="BH206" i="20" s="1"/>
  <c r="AG206" i="20" s="1"/>
  <c r="BJ206" i="20" s="1"/>
  <c r="AH206" i="20" s="1"/>
  <c r="BE151" i="20"/>
  <c r="AE151" i="20" s="1"/>
  <c r="BF151" i="20" s="1"/>
  <c r="AF151" i="20" s="1"/>
  <c r="BH151" i="20" s="1"/>
  <c r="AG151" i="20" s="1"/>
  <c r="BJ151" i="20" s="1"/>
  <c r="AH151" i="20" s="1"/>
  <c r="AT139" i="20"/>
  <c r="AB139" i="20" s="1"/>
  <c r="AT238" i="20"/>
  <c r="AB238" i="20" s="1"/>
  <c r="BE168" i="20"/>
  <c r="AE168" i="20" s="1"/>
  <c r="BF168" i="20" s="1"/>
  <c r="AF168" i="20" s="1"/>
  <c r="BH168" i="20" s="1"/>
  <c r="AG168" i="20" s="1"/>
  <c r="BJ168" i="20" s="1"/>
  <c r="AH168" i="20" s="1"/>
  <c r="BE152" i="20"/>
  <c r="AE152" i="20" s="1"/>
  <c r="BF152" i="20" s="1"/>
  <c r="AF152" i="20" s="1"/>
  <c r="BH152" i="20" s="1"/>
  <c r="AG152" i="20" s="1"/>
  <c r="BJ152" i="20" s="1"/>
  <c r="AH152" i="20" s="1"/>
  <c r="AI152" i="20" s="1"/>
  <c r="F146" i="21" s="1"/>
  <c r="BE174" i="20"/>
  <c r="AE174" i="20" s="1"/>
  <c r="BF174" i="20" s="1"/>
  <c r="AF174" i="20" s="1"/>
  <c r="BH174" i="20" s="1"/>
  <c r="AG174" i="20" s="1"/>
  <c r="BJ174" i="20" s="1"/>
  <c r="AH174" i="20" s="1"/>
  <c r="AI174" i="20" s="1"/>
  <c r="F168" i="21" s="1"/>
  <c r="AI139" i="20"/>
  <c r="AI132" i="20"/>
  <c r="F126" i="21" s="1"/>
  <c r="BE173" i="20"/>
  <c r="AE173" i="20" s="1"/>
  <c r="BF173" i="20" s="1"/>
  <c r="AF173" i="20" s="1"/>
  <c r="BH173" i="20" s="1"/>
  <c r="AG173" i="20" s="1"/>
  <c r="BJ173" i="20" s="1"/>
  <c r="AH173" i="20" s="1"/>
  <c r="BE79" i="20"/>
  <c r="AE79" i="20" s="1"/>
  <c r="BF79" i="20" s="1"/>
  <c r="AF79" i="20" s="1"/>
  <c r="BH79" i="20" s="1"/>
  <c r="AG79" i="20" s="1"/>
  <c r="BJ79" i="20" s="1"/>
  <c r="AH79" i="20" s="1"/>
  <c r="AI79" i="20" s="1"/>
  <c r="F73" i="21" s="1"/>
  <c r="BE42" i="20"/>
  <c r="AE42" i="20" s="1"/>
  <c r="BF42" i="20" s="1"/>
  <c r="AF42" i="20" s="1"/>
  <c r="BH42" i="20" s="1"/>
  <c r="AG42" i="20" s="1"/>
  <c r="BJ42" i="20" s="1"/>
  <c r="AH42" i="20" s="1"/>
  <c r="BE106" i="20"/>
  <c r="AE106" i="20" s="1"/>
  <c r="BF106" i="20" s="1"/>
  <c r="AF106" i="20" s="1"/>
  <c r="BH106" i="20" s="1"/>
  <c r="AG106" i="20" s="1"/>
  <c r="BJ106" i="20" s="1"/>
  <c r="AH106" i="20" s="1"/>
  <c r="AI106" i="20" s="1"/>
  <c r="F100" i="21" s="1"/>
  <c r="BE232" i="20"/>
  <c r="AE232" i="20" s="1"/>
  <c r="BF232" i="20" s="1"/>
  <c r="AF232" i="20" s="1"/>
  <c r="BH232" i="20" s="1"/>
  <c r="AG232" i="20" s="1"/>
  <c r="BJ232" i="20" s="1"/>
  <c r="AH232" i="20" s="1"/>
  <c r="BE40" i="20"/>
  <c r="AE40" i="20" s="1"/>
  <c r="BF40" i="20" s="1"/>
  <c r="AF40" i="20" s="1"/>
  <c r="BH40" i="20" s="1"/>
  <c r="AG40" i="20" s="1"/>
  <c r="BJ40" i="20" s="1"/>
  <c r="AH40" i="20" s="1"/>
  <c r="AT84" i="20"/>
  <c r="AB84" i="20" s="1"/>
  <c r="AI84" i="20" s="1"/>
  <c r="F78" i="21" s="1"/>
  <c r="BE246" i="20"/>
  <c r="AE246" i="20" s="1"/>
  <c r="BF246" i="20" s="1"/>
  <c r="AF246" i="20" s="1"/>
  <c r="BH246" i="20" s="1"/>
  <c r="AG246" i="20" s="1"/>
  <c r="BJ246" i="20" s="1"/>
  <c r="AH246" i="20" s="1"/>
  <c r="AI246" i="20" s="1"/>
  <c r="BE43" i="20"/>
  <c r="AE43" i="20" s="1"/>
  <c r="BF43" i="20" s="1"/>
  <c r="AF43" i="20" s="1"/>
  <c r="BH43" i="20" s="1"/>
  <c r="AG43" i="20" s="1"/>
  <c r="BJ43" i="20" s="1"/>
  <c r="AH43" i="20" s="1"/>
  <c r="AI43" i="20" s="1"/>
  <c r="F37" i="21" s="1"/>
  <c r="AT53" i="20"/>
  <c r="AB53" i="20" s="1"/>
  <c r="AI53" i="20" s="1"/>
  <c r="BE210" i="20"/>
  <c r="AE210" i="20" s="1"/>
  <c r="BF210" i="20" s="1"/>
  <c r="AF210" i="20" s="1"/>
  <c r="BH210" i="20" s="1"/>
  <c r="AG210" i="20" s="1"/>
  <c r="BJ210" i="20" s="1"/>
  <c r="AH210" i="20" s="1"/>
  <c r="BE202" i="20"/>
  <c r="AE202" i="20" s="1"/>
  <c r="BF202" i="20" s="1"/>
  <c r="AF202" i="20" s="1"/>
  <c r="BH202" i="20" s="1"/>
  <c r="AG202" i="20" s="1"/>
  <c r="BJ202" i="20" s="1"/>
  <c r="AH202" i="20" s="1"/>
  <c r="AI202" i="20" s="1"/>
  <c r="BE72" i="20"/>
  <c r="AE72" i="20" s="1"/>
  <c r="BF72" i="20" s="1"/>
  <c r="AF72" i="20" s="1"/>
  <c r="BH72" i="20" s="1"/>
  <c r="AG72" i="20" s="1"/>
  <c r="BJ72" i="20" s="1"/>
  <c r="AH72" i="20" s="1"/>
  <c r="AI72" i="20" s="1"/>
  <c r="F66" i="21" s="1"/>
  <c r="BE212" i="20"/>
  <c r="AE212" i="20" s="1"/>
  <c r="BF212" i="20" s="1"/>
  <c r="AF212" i="20" s="1"/>
  <c r="BH212" i="20" s="1"/>
  <c r="AG212" i="20" s="1"/>
  <c r="BJ212" i="20" s="1"/>
  <c r="AH212" i="20" s="1"/>
  <c r="BE191" i="20"/>
  <c r="AE191" i="20" s="1"/>
  <c r="BF191" i="20" s="1"/>
  <c r="AF191" i="20" s="1"/>
  <c r="BH191" i="20" s="1"/>
  <c r="AG191" i="20" s="1"/>
  <c r="BJ191" i="20" s="1"/>
  <c r="AH191" i="20" s="1"/>
  <c r="BE41" i="20"/>
  <c r="AE41" i="20" s="1"/>
  <c r="BF41" i="20" s="1"/>
  <c r="AF41" i="20" s="1"/>
  <c r="BH41" i="20" s="1"/>
  <c r="AG41" i="20" s="1"/>
  <c r="BJ41" i="20" s="1"/>
  <c r="AH41" i="20" s="1"/>
  <c r="AI41" i="20" s="1"/>
  <c r="F35" i="21" s="1"/>
  <c r="BE144" i="20"/>
  <c r="AE144" i="20" s="1"/>
  <c r="BF144" i="20" s="1"/>
  <c r="AF144" i="20" s="1"/>
  <c r="BH144" i="20" s="1"/>
  <c r="AG144" i="20" s="1"/>
  <c r="BJ144" i="20" s="1"/>
  <c r="AH144" i="20" s="1"/>
  <c r="AI144" i="20" s="1"/>
  <c r="F138" i="21" s="1"/>
  <c r="BE222" i="20"/>
  <c r="AE222" i="20" s="1"/>
  <c r="BF222" i="20" s="1"/>
  <c r="AF222" i="20" s="1"/>
  <c r="BH222" i="20" s="1"/>
  <c r="AG222" i="20" s="1"/>
  <c r="BJ222" i="20" s="1"/>
  <c r="AH222" i="20" s="1"/>
  <c r="AI222" i="20" s="1"/>
  <c r="AI23" i="20"/>
  <c r="AT221" i="20"/>
  <c r="AB221" i="20" s="1"/>
  <c r="AI102" i="20"/>
  <c r="F96" i="21" s="1"/>
  <c r="AT107" i="20"/>
  <c r="AB107" i="20" s="1"/>
  <c r="AI107" i="20"/>
  <c r="F101" i="21" s="1"/>
  <c r="AI75" i="20"/>
  <c r="F69" i="21" s="1"/>
  <c r="BE110" i="20"/>
  <c r="AE110" i="20" s="1"/>
  <c r="BF110" i="20" s="1"/>
  <c r="AF110" i="20" s="1"/>
  <c r="BH110" i="20" s="1"/>
  <c r="AG110" i="20" s="1"/>
  <c r="BJ110" i="20" s="1"/>
  <c r="AH110" i="20" s="1"/>
  <c r="AI110" i="20" s="1"/>
  <c r="F104" i="21" s="1"/>
  <c r="BE154" i="20"/>
  <c r="AE154" i="20" s="1"/>
  <c r="BF154" i="20" s="1"/>
  <c r="AF154" i="20" s="1"/>
  <c r="BH154" i="20" s="1"/>
  <c r="AG154" i="20" s="1"/>
  <c r="BJ154" i="20" s="1"/>
  <c r="AH154" i="20" s="1"/>
  <c r="AI154" i="20" s="1"/>
  <c r="F148" i="21" s="1"/>
  <c r="AT180" i="20"/>
  <c r="AB180" i="20" s="1"/>
  <c r="AI180" i="20" s="1"/>
  <c r="BE118" i="20"/>
  <c r="AE118" i="20" s="1"/>
  <c r="BF118" i="20" s="1"/>
  <c r="AF118" i="20" s="1"/>
  <c r="BH118" i="20" s="1"/>
  <c r="AG118" i="20" s="1"/>
  <c r="BJ118" i="20" s="1"/>
  <c r="AH118" i="20" s="1"/>
  <c r="AI118" i="20" s="1"/>
  <c r="F112" i="21" s="1"/>
  <c r="AI46" i="20"/>
  <c r="F40" i="21" s="1"/>
  <c r="AI159" i="20"/>
  <c r="F153" i="21" s="1"/>
  <c r="AT147" i="20"/>
  <c r="AB147" i="20" s="1"/>
  <c r="BE147" i="20"/>
  <c r="AE147" i="20" s="1"/>
  <c r="BF147" i="20" s="1"/>
  <c r="AF147" i="20" s="1"/>
  <c r="BH147" i="20" s="1"/>
  <c r="AG147" i="20" s="1"/>
  <c r="BJ147" i="20" s="1"/>
  <c r="AH147" i="20" s="1"/>
  <c r="AI147" i="20" s="1"/>
  <c r="F141" i="21" s="1"/>
  <c r="AT249" i="20"/>
  <c r="AB249" i="20" s="1"/>
  <c r="BE44" i="20"/>
  <c r="AE44" i="20" s="1"/>
  <c r="BF44" i="20" s="1"/>
  <c r="AF44" i="20" s="1"/>
  <c r="BH44" i="20" s="1"/>
  <c r="AG44" i="20" s="1"/>
  <c r="BJ44" i="20" s="1"/>
  <c r="AH44" i="20" s="1"/>
  <c r="AI44" i="20" s="1"/>
  <c r="AT159" i="20"/>
  <c r="AB159" i="20" s="1"/>
  <c r="AI235" i="20"/>
  <c r="BE128" i="20"/>
  <c r="AE128" i="20" s="1"/>
  <c r="BF128" i="20" s="1"/>
  <c r="AF128" i="20" s="1"/>
  <c r="BH128" i="20" s="1"/>
  <c r="AG128" i="20" s="1"/>
  <c r="BJ128" i="20" s="1"/>
  <c r="AH128" i="20" s="1"/>
  <c r="AI128" i="20" s="1"/>
  <c r="BE229" i="20"/>
  <c r="AE229" i="20" s="1"/>
  <c r="BF229" i="20" s="1"/>
  <c r="AF229" i="20" s="1"/>
  <c r="BH229" i="20" s="1"/>
  <c r="AG229" i="20" s="1"/>
  <c r="BJ229" i="20" s="1"/>
  <c r="AH229" i="20" s="1"/>
  <c r="AT131" i="20"/>
  <c r="AB131" i="20" s="1"/>
  <c r="AI131" i="20" s="1"/>
  <c r="AI195" i="20"/>
  <c r="BE51" i="20"/>
  <c r="AE51" i="20" s="1"/>
  <c r="BF51" i="20" s="1"/>
  <c r="AF51" i="20" s="1"/>
  <c r="BH51" i="20" s="1"/>
  <c r="AG51" i="20" s="1"/>
  <c r="BJ51" i="20" s="1"/>
  <c r="AH51" i="20" s="1"/>
  <c r="AI51" i="20" s="1"/>
  <c r="F45" i="21" s="1"/>
  <c r="AT158" i="20"/>
  <c r="AB158" i="20" s="1"/>
  <c r="AI158" i="20" s="1"/>
  <c r="BE37" i="20"/>
  <c r="AE37" i="20" s="1"/>
  <c r="BF37" i="20" s="1"/>
  <c r="AF37" i="20" s="1"/>
  <c r="BH37" i="20" s="1"/>
  <c r="AG37" i="20" s="1"/>
  <c r="BJ37" i="20" s="1"/>
  <c r="AH37" i="20" s="1"/>
  <c r="AI37" i="20" s="1"/>
  <c r="AI82" i="20"/>
  <c r="F76" i="21" s="1"/>
  <c r="BE111" i="20"/>
  <c r="AE111" i="20" s="1"/>
  <c r="BF111" i="20" s="1"/>
  <c r="AF111" i="20" s="1"/>
  <c r="BH111" i="20" s="1"/>
  <c r="AG111" i="20" s="1"/>
  <c r="BJ111" i="20" s="1"/>
  <c r="AH111" i="20" s="1"/>
  <c r="AI111" i="20" s="1"/>
  <c r="F105" i="21" s="1"/>
  <c r="BE164" i="20"/>
  <c r="AE164" i="20" s="1"/>
  <c r="BF164" i="20" s="1"/>
  <c r="AF164" i="20" s="1"/>
  <c r="BH164" i="20" s="1"/>
  <c r="AG164" i="20" s="1"/>
  <c r="BJ164" i="20" s="1"/>
  <c r="AH164" i="20" s="1"/>
  <c r="AI164" i="20" s="1"/>
  <c r="AT127" i="20"/>
  <c r="AB127" i="20" s="1"/>
  <c r="AI127" i="20" s="1"/>
  <c r="BE167" i="20"/>
  <c r="AE167" i="20" s="1"/>
  <c r="BF167" i="20" s="1"/>
  <c r="AF167" i="20" s="1"/>
  <c r="BH167" i="20" s="1"/>
  <c r="AG167" i="20" s="1"/>
  <c r="BJ167" i="20" s="1"/>
  <c r="AH167" i="20" s="1"/>
  <c r="AI167" i="20" s="1"/>
  <c r="BE200" i="20"/>
  <c r="AE200" i="20" s="1"/>
  <c r="BF200" i="20" s="1"/>
  <c r="AF200" i="20" s="1"/>
  <c r="BH200" i="20" s="1"/>
  <c r="AG200" i="20" s="1"/>
  <c r="BJ200" i="20" s="1"/>
  <c r="AH200" i="20" s="1"/>
  <c r="AI200" i="20" s="1"/>
  <c r="F194" i="21" s="1"/>
  <c r="BE16" i="20"/>
  <c r="AE16" i="20" s="1"/>
  <c r="BF16" i="20" s="1"/>
  <c r="AF16" i="20" s="1"/>
  <c r="BH16" i="20" s="1"/>
  <c r="AG16" i="20" s="1"/>
  <c r="BJ16" i="20" s="1"/>
  <c r="AH16" i="20" s="1"/>
  <c r="AI16" i="20" s="1"/>
  <c r="BE119" i="20"/>
  <c r="AE119" i="20" s="1"/>
  <c r="BF119" i="20" s="1"/>
  <c r="AF119" i="20" s="1"/>
  <c r="BH119" i="20" s="1"/>
  <c r="AG119" i="20" s="1"/>
  <c r="BJ119" i="20" s="1"/>
  <c r="AH119" i="20" s="1"/>
  <c r="AI119" i="20" s="1"/>
  <c r="F113" i="21" s="1"/>
  <c r="AT9" i="20"/>
  <c r="AB9" i="20" s="1"/>
  <c r="AI9" i="20" s="1"/>
  <c r="AT91" i="20"/>
  <c r="AB91" i="20" s="1"/>
  <c r="AI91" i="20" s="1"/>
  <c r="F85" i="21" s="1"/>
  <c r="BE122" i="20"/>
  <c r="AE122" i="20" s="1"/>
  <c r="BF122" i="20" s="1"/>
  <c r="AF122" i="20" s="1"/>
  <c r="BH122" i="20" s="1"/>
  <c r="AG122" i="20" s="1"/>
  <c r="BJ122" i="20" s="1"/>
  <c r="AH122" i="20" s="1"/>
  <c r="AI122" i="20" s="1"/>
  <c r="F116" i="21" s="1"/>
  <c r="AT108" i="20"/>
  <c r="AB108" i="20" s="1"/>
  <c r="BE108" i="20"/>
  <c r="AE108" i="20" s="1"/>
  <c r="BF108" i="20" s="1"/>
  <c r="AF108" i="20" s="1"/>
  <c r="BH108" i="20" s="1"/>
  <c r="AG108" i="20" s="1"/>
  <c r="BJ108" i="20" s="1"/>
  <c r="AH108" i="20" s="1"/>
  <c r="F5" i="21"/>
  <c r="F10" i="19"/>
  <c r="AT172" i="20"/>
  <c r="AB172" i="20" s="1"/>
  <c r="AI172" i="20" s="1"/>
  <c r="F166" i="21" s="1"/>
  <c r="BE14" i="20"/>
  <c r="AE14" i="20" s="1"/>
  <c r="BF14" i="20" s="1"/>
  <c r="AF14" i="20" s="1"/>
  <c r="BH14" i="20" s="1"/>
  <c r="AG14" i="20" s="1"/>
  <c r="BJ14" i="20" s="1"/>
  <c r="AH14" i="20" s="1"/>
  <c r="AI14" i="20" s="1"/>
  <c r="AT234" i="20"/>
  <c r="AB234" i="20" s="1"/>
  <c r="AI234" i="20" s="1"/>
  <c r="BE231" i="20"/>
  <c r="AE231" i="20" s="1"/>
  <c r="BF231" i="20" s="1"/>
  <c r="AF231" i="20" s="1"/>
  <c r="BH231" i="20" s="1"/>
  <c r="AG231" i="20" s="1"/>
  <c r="BJ231" i="20" s="1"/>
  <c r="AH231" i="20" s="1"/>
  <c r="AI231" i="20" s="1"/>
  <c r="BE123" i="20"/>
  <c r="AE123" i="20" s="1"/>
  <c r="BF123" i="20" s="1"/>
  <c r="AF123" i="20" s="1"/>
  <c r="BH123" i="20" s="1"/>
  <c r="AG123" i="20" s="1"/>
  <c r="BJ123" i="20" s="1"/>
  <c r="AH123" i="20" s="1"/>
  <c r="AI123" i="20" s="1"/>
  <c r="F117" i="21" s="1"/>
  <c r="BE225" i="20"/>
  <c r="AE225" i="20" s="1"/>
  <c r="BF225" i="20" s="1"/>
  <c r="AF225" i="20" s="1"/>
  <c r="BH225" i="20" s="1"/>
  <c r="AG225" i="20" s="1"/>
  <c r="BJ225" i="20" s="1"/>
  <c r="AH225" i="20" s="1"/>
  <c r="AI225" i="20" s="1"/>
  <c r="AI249" i="20"/>
  <c r="BE184" i="20"/>
  <c r="AE184" i="20" s="1"/>
  <c r="BF184" i="20" s="1"/>
  <c r="AF184" i="20" s="1"/>
  <c r="BH184" i="20" s="1"/>
  <c r="AG184" i="20" s="1"/>
  <c r="BJ184" i="20" s="1"/>
  <c r="AH184" i="20" s="1"/>
  <c r="AI184" i="20" s="1"/>
  <c r="F178" i="21" s="1"/>
  <c r="BE20" i="20"/>
  <c r="AE20" i="20" s="1"/>
  <c r="BF20" i="20" s="1"/>
  <c r="AF20" i="20" s="1"/>
  <c r="BH20" i="20" s="1"/>
  <c r="AG20" i="20" s="1"/>
  <c r="BJ20" i="20" s="1"/>
  <c r="AH20" i="20" s="1"/>
  <c r="AI20" i="20" s="1"/>
  <c r="F14" i="21" s="1"/>
  <c r="BE165" i="20"/>
  <c r="AE165" i="20" s="1"/>
  <c r="BF165" i="20" s="1"/>
  <c r="AF165" i="20" s="1"/>
  <c r="BH165" i="20" s="1"/>
  <c r="AG165" i="20" s="1"/>
  <c r="BJ165" i="20" s="1"/>
  <c r="AH165" i="20" s="1"/>
  <c r="AI165" i="20" s="1"/>
  <c r="BE73" i="20"/>
  <c r="AE73" i="20" s="1"/>
  <c r="BF73" i="20" s="1"/>
  <c r="AF73" i="20" s="1"/>
  <c r="BH73" i="20" s="1"/>
  <c r="AG73" i="20" s="1"/>
  <c r="BJ73" i="20" s="1"/>
  <c r="AH73" i="20" s="1"/>
  <c r="BE247" i="20"/>
  <c r="AE247" i="20" s="1"/>
  <c r="BF247" i="20" s="1"/>
  <c r="AF247" i="20" s="1"/>
  <c r="BH247" i="20" s="1"/>
  <c r="AG247" i="20" s="1"/>
  <c r="BJ247" i="20" s="1"/>
  <c r="AH247" i="20" s="1"/>
  <c r="BE199" i="20"/>
  <c r="AE199" i="20" s="1"/>
  <c r="BF199" i="20" s="1"/>
  <c r="AF199" i="20" s="1"/>
  <c r="BH199" i="20" s="1"/>
  <c r="AG199" i="20" s="1"/>
  <c r="BJ199" i="20" s="1"/>
  <c r="AH199" i="20" s="1"/>
  <c r="AI199" i="20" s="1"/>
  <c r="F193" i="21" s="1"/>
  <c r="BE10" i="20"/>
  <c r="AE10" i="20" s="1"/>
  <c r="BF10" i="20" s="1"/>
  <c r="AF10" i="20" s="1"/>
  <c r="BH10" i="20" s="1"/>
  <c r="AG10" i="20" s="1"/>
  <c r="BJ10" i="20" s="1"/>
  <c r="AH10" i="20" s="1"/>
  <c r="AI10" i="20" s="1"/>
  <c r="BE148" i="20"/>
  <c r="AE148" i="20" s="1"/>
  <c r="BF148" i="20" s="1"/>
  <c r="AF148" i="20" s="1"/>
  <c r="BH148" i="20" s="1"/>
  <c r="AG148" i="20" s="1"/>
  <c r="BJ148" i="20" s="1"/>
  <c r="AH148" i="20" s="1"/>
  <c r="AI148" i="20" s="1"/>
  <c r="F142" i="21" s="1"/>
  <c r="BE68" i="20"/>
  <c r="AE68" i="20" s="1"/>
  <c r="BF68" i="20" s="1"/>
  <c r="AF68" i="20" s="1"/>
  <c r="BH68" i="20" s="1"/>
  <c r="AG68" i="20" s="1"/>
  <c r="BJ68" i="20" s="1"/>
  <c r="AH68" i="20" s="1"/>
  <c r="AI68" i="20" s="1"/>
  <c r="F62" i="21" s="1"/>
  <c r="BE88" i="20"/>
  <c r="AE88" i="20" s="1"/>
  <c r="BF88" i="20" s="1"/>
  <c r="AF88" i="20" s="1"/>
  <c r="BH88" i="20" s="1"/>
  <c r="AG88" i="20" s="1"/>
  <c r="BJ88" i="20" s="1"/>
  <c r="AH88" i="20" s="1"/>
  <c r="BE138" i="20"/>
  <c r="AE138" i="20" s="1"/>
  <c r="BF138" i="20" s="1"/>
  <c r="AF138" i="20" s="1"/>
  <c r="BH138" i="20" s="1"/>
  <c r="AG138" i="20" s="1"/>
  <c r="BJ138" i="20" s="1"/>
  <c r="AH138" i="20" s="1"/>
  <c r="AI138" i="20" s="1"/>
  <c r="BE198" i="20"/>
  <c r="AE198" i="20" s="1"/>
  <c r="BF198" i="20" s="1"/>
  <c r="AF198" i="20" s="1"/>
  <c r="BH198" i="20" s="1"/>
  <c r="AG198" i="20" s="1"/>
  <c r="BJ198" i="20" s="1"/>
  <c r="AH198" i="20" s="1"/>
  <c r="BE18" i="20"/>
  <c r="AE18" i="20" s="1"/>
  <c r="BF18" i="20" s="1"/>
  <c r="AF18" i="20" s="1"/>
  <c r="BH18" i="20" s="1"/>
  <c r="AG18" i="20" s="1"/>
  <c r="BJ18" i="20" s="1"/>
  <c r="AH18" i="20" s="1"/>
  <c r="AI18" i="20" s="1"/>
  <c r="BE39" i="20"/>
  <c r="AE39" i="20" s="1"/>
  <c r="BF39" i="20" s="1"/>
  <c r="AF39" i="20" s="1"/>
  <c r="BH39" i="20" s="1"/>
  <c r="AG39" i="20" s="1"/>
  <c r="BJ39" i="20" s="1"/>
  <c r="AH39" i="20" s="1"/>
  <c r="AI39" i="20" s="1"/>
  <c r="F33" i="21" s="1"/>
  <c r="BE194" i="20"/>
  <c r="AE194" i="20" s="1"/>
  <c r="BF194" i="20" s="1"/>
  <c r="AF194" i="20" s="1"/>
  <c r="BH194" i="20" s="1"/>
  <c r="AG194" i="20" s="1"/>
  <c r="BJ194" i="20" s="1"/>
  <c r="AH194" i="20" s="1"/>
  <c r="AI194" i="20" s="1"/>
  <c r="BE181" i="20"/>
  <c r="AE181" i="20" s="1"/>
  <c r="BF181" i="20" s="1"/>
  <c r="AF181" i="20" s="1"/>
  <c r="BH181" i="20" s="1"/>
  <c r="AG181" i="20" s="1"/>
  <c r="BJ181" i="20" s="1"/>
  <c r="AH181" i="20" s="1"/>
  <c r="BE55" i="20"/>
  <c r="AE55" i="20" s="1"/>
  <c r="BF55" i="20" s="1"/>
  <c r="AF55" i="20" s="1"/>
  <c r="BH55" i="20" s="1"/>
  <c r="AG55" i="20" s="1"/>
  <c r="BJ55" i="20" s="1"/>
  <c r="AH55" i="20" s="1"/>
  <c r="AI55" i="20" s="1"/>
  <c r="AT188" i="20"/>
  <c r="AB188" i="20" s="1"/>
  <c r="AI188" i="20" s="1"/>
  <c r="F182" i="21" s="1"/>
  <c r="BE149" i="20"/>
  <c r="AE149" i="20" s="1"/>
  <c r="BF149" i="20" s="1"/>
  <c r="AF149" i="20" s="1"/>
  <c r="BH149" i="20" s="1"/>
  <c r="AG149" i="20" s="1"/>
  <c r="BJ149" i="20" s="1"/>
  <c r="AH149" i="20" s="1"/>
  <c r="BE113" i="20"/>
  <c r="AE113" i="20" s="1"/>
  <c r="BF113" i="20" s="1"/>
  <c r="AF113" i="20" s="1"/>
  <c r="BH113" i="20" s="1"/>
  <c r="AG113" i="20" s="1"/>
  <c r="BJ113" i="20" s="1"/>
  <c r="AH113" i="20" s="1"/>
  <c r="AI113" i="20" s="1"/>
  <c r="F107" i="21" s="1"/>
  <c r="AT52" i="20"/>
  <c r="AB52" i="20" s="1"/>
  <c r="BE52" i="20"/>
  <c r="AE52" i="20" s="1"/>
  <c r="BF52" i="20" s="1"/>
  <c r="AF52" i="20" s="1"/>
  <c r="BH52" i="20" s="1"/>
  <c r="AG52" i="20" s="1"/>
  <c r="BJ52" i="20" s="1"/>
  <c r="AH52" i="20" s="1"/>
  <c r="AI229" i="20"/>
  <c r="BE240" i="20"/>
  <c r="AE240" i="20" s="1"/>
  <c r="BF240" i="20" s="1"/>
  <c r="AF240" i="20" s="1"/>
  <c r="BH240" i="20" s="1"/>
  <c r="AG240" i="20" s="1"/>
  <c r="BJ240" i="20" s="1"/>
  <c r="AH240" i="20" s="1"/>
  <c r="AI240" i="20" s="1"/>
  <c r="AT141" i="20"/>
  <c r="AB141" i="20" s="1"/>
  <c r="AI141" i="20" s="1"/>
  <c r="AT38" i="20"/>
  <c r="AB38" i="20" s="1"/>
  <c r="AI38" i="20" s="1"/>
  <c r="AT168" i="20"/>
  <c r="AB168" i="20" s="1"/>
  <c r="AI168" i="20" s="1"/>
  <c r="AI221" i="20"/>
  <c r="BE54" i="20"/>
  <c r="AE54" i="20" s="1"/>
  <c r="BF54" i="20" s="1"/>
  <c r="AF54" i="20" s="1"/>
  <c r="BH54" i="20" s="1"/>
  <c r="AG54" i="20" s="1"/>
  <c r="BJ54" i="20" s="1"/>
  <c r="AH54" i="20" s="1"/>
  <c r="AI54" i="20" s="1"/>
  <c r="AT151" i="20"/>
  <c r="AB151" i="20" s="1"/>
  <c r="AI151" i="20" s="1"/>
  <c r="F145" i="21" s="1"/>
  <c r="BE48" i="20"/>
  <c r="AE48" i="20" s="1"/>
  <c r="BF48" i="20" s="1"/>
  <c r="AF48" i="20" s="1"/>
  <c r="BH48" i="20" s="1"/>
  <c r="AG48" i="20" s="1"/>
  <c r="BJ48" i="20" s="1"/>
  <c r="AH48" i="20" s="1"/>
  <c r="AI48" i="20" s="1"/>
  <c r="F42" i="21" s="1"/>
  <c r="BE248" i="20"/>
  <c r="AE248" i="20" s="1"/>
  <c r="BF248" i="20" s="1"/>
  <c r="AF248" i="20" s="1"/>
  <c r="BH248" i="20" s="1"/>
  <c r="AG248" i="20" s="1"/>
  <c r="BJ248" i="20" s="1"/>
  <c r="AH248" i="20" s="1"/>
  <c r="AI248" i="20" s="1"/>
  <c r="BE115" i="20"/>
  <c r="AE115" i="20" s="1"/>
  <c r="BF115" i="20" s="1"/>
  <c r="AF115" i="20" s="1"/>
  <c r="BH115" i="20" s="1"/>
  <c r="AG115" i="20" s="1"/>
  <c r="BJ115" i="20" s="1"/>
  <c r="AH115" i="20" s="1"/>
  <c r="AI115" i="20" s="1"/>
  <c r="F109" i="21" s="1"/>
  <c r="BE230" i="20"/>
  <c r="AE230" i="20" s="1"/>
  <c r="BF230" i="20" s="1"/>
  <c r="AF230" i="20" s="1"/>
  <c r="BH230" i="20" s="1"/>
  <c r="AG230" i="20" s="1"/>
  <c r="BJ230" i="20" s="1"/>
  <c r="AH230" i="20" s="1"/>
  <c r="AI230" i="20" s="1"/>
  <c r="AI243" i="20"/>
  <c r="AT96" i="20"/>
  <c r="AB96" i="20" s="1"/>
  <c r="AI96" i="20" s="1"/>
  <c r="F90" i="21" s="1"/>
  <c r="AT120" i="20"/>
  <c r="AB120" i="20" s="1"/>
  <c r="AI120" i="20" s="1"/>
  <c r="F114" i="21" s="1"/>
  <c r="BE12" i="20"/>
  <c r="AE12" i="20" s="1"/>
  <c r="BF12" i="20" s="1"/>
  <c r="AF12" i="20" s="1"/>
  <c r="BH12" i="20" s="1"/>
  <c r="AG12" i="20" s="1"/>
  <c r="BJ12" i="20" s="1"/>
  <c r="AH12" i="20" s="1"/>
  <c r="AI12" i="20" s="1"/>
  <c r="AT212" i="20"/>
  <c r="AB212" i="20" s="1"/>
  <c r="AI212" i="20" s="1"/>
  <c r="BE170" i="20"/>
  <c r="AE170" i="20" s="1"/>
  <c r="BF170" i="20" s="1"/>
  <c r="AF170" i="20" s="1"/>
  <c r="BH170" i="20" s="1"/>
  <c r="AG170" i="20" s="1"/>
  <c r="BJ170" i="20" s="1"/>
  <c r="AH170" i="20" s="1"/>
  <c r="AI170" i="20" s="1"/>
  <c r="BE21" i="20"/>
  <c r="AE21" i="20" s="1"/>
  <c r="BF21" i="20" s="1"/>
  <c r="AF21" i="20" s="1"/>
  <c r="BH21" i="20" s="1"/>
  <c r="AG21" i="20" s="1"/>
  <c r="BJ21" i="20" s="1"/>
  <c r="AH21" i="20" s="1"/>
  <c r="AI21" i="20" s="1"/>
  <c r="F15" i="21" s="1"/>
  <c r="Z250" i="20"/>
  <c r="BE250" i="20" s="1"/>
  <c r="AE250" i="20" s="1"/>
  <c r="BF250" i="20" s="1"/>
  <c r="AF250" i="20" s="1"/>
  <c r="BH250" i="20" s="1"/>
  <c r="AG250" i="20" s="1"/>
  <c r="BJ250" i="20" s="1"/>
  <c r="AH250" i="20" s="1"/>
  <c r="BE121" i="20"/>
  <c r="AE121" i="20" s="1"/>
  <c r="BF121" i="20" s="1"/>
  <c r="AF121" i="20" s="1"/>
  <c r="BH121" i="20" s="1"/>
  <c r="AG121" i="20" s="1"/>
  <c r="BJ121" i="20" s="1"/>
  <c r="AH121" i="20" s="1"/>
  <c r="AI121" i="20" s="1"/>
  <c r="F115" i="21" s="1"/>
  <c r="AI216" i="20"/>
  <c r="AT163" i="20"/>
  <c r="AB163" i="20" s="1"/>
  <c r="AI163" i="20" s="1"/>
  <c r="AT189" i="20"/>
  <c r="AB189" i="20" s="1"/>
  <c r="AI189" i="20" s="1"/>
  <c r="F183" i="21" s="1"/>
  <c r="BE201" i="20"/>
  <c r="AE201" i="20" s="1"/>
  <c r="BF201" i="20" s="1"/>
  <c r="AF201" i="20" s="1"/>
  <c r="BH201" i="20" s="1"/>
  <c r="AG201" i="20" s="1"/>
  <c r="BJ201" i="20" s="1"/>
  <c r="AH201" i="20" s="1"/>
  <c r="AI201" i="20" s="1"/>
  <c r="AT60" i="20"/>
  <c r="AB60" i="20" s="1"/>
  <c r="AI60" i="20" s="1"/>
  <c r="F54" i="21" s="1"/>
  <c r="AT239" i="20"/>
  <c r="AB239" i="20" s="1"/>
  <c r="AI239" i="20" s="1"/>
  <c r="AT197" i="20"/>
  <c r="AB197" i="20" s="1"/>
  <c r="AI197" i="20" s="1"/>
  <c r="AT146" i="20"/>
  <c r="AB146" i="20" s="1"/>
  <c r="AI146" i="20" s="1"/>
  <c r="BE169" i="20"/>
  <c r="AE169" i="20" s="1"/>
  <c r="BF169" i="20" s="1"/>
  <c r="AF169" i="20" s="1"/>
  <c r="BH169" i="20" s="1"/>
  <c r="AG169" i="20" s="1"/>
  <c r="BJ169" i="20" s="1"/>
  <c r="AH169" i="20" s="1"/>
  <c r="AI169" i="20" s="1"/>
  <c r="BE36" i="20"/>
  <c r="AE36" i="20" s="1"/>
  <c r="BF36" i="20" s="1"/>
  <c r="AF36" i="20" s="1"/>
  <c r="BH36" i="20" s="1"/>
  <c r="AG36" i="20" s="1"/>
  <c r="BJ36" i="20" s="1"/>
  <c r="AH36" i="20" s="1"/>
  <c r="AI36" i="20" s="1"/>
  <c r="AT19" i="20"/>
  <c r="AB19" i="20" s="1"/>
  <c r="AI19" i="20" s="1"/>
  <c r="F13" i="21" s="1"/>
  <c r="AT64" i="20"/>
  <c r="AB64" i="20" s="1"/>
  <c r="AI64" i="20" s="1"/>
  <c r="F58" i="21" s="1"/>
  <c r="BE69" i="20"/>
  <c r="AE69" i="20" s="1"/>
  <c r="BF69" i="20" s="1"/>
  <c r="AF69" i="20" s="1"/>
  <c r="BH69" i="20" s="1"/>
  <c r="AG69" i="20" s="1"/>
  <c r="BJ69" i="20" s="1"/>
  <c r="AH69" i="20" s="1"/>
  <c r="AI69" i="20" s="1"/>
  <c r="F63" i="21" s="1"/>
  <c r="BE80" i="20"/>
  <c r="AE80" i="20" s="1"/>
  <c r="BF80" i="20" s="1"/>
  <c r="AF80" i="20" s="1"/>
  <c r="BH80" i="20" s="1"/>
  <c r="AG80" i="20" s="1"/>
  <c r="BJ80" i="20" s="1"/>
  <c r="AH80" i="20" s="1"/>
  <c r="AI80" i="20" s="1"/>
  <c r="F74" i="21" s="1"/>
  <c r="BE99" i="20"/>
  <c r="AE99" i="20" s="1"/>
  <c r="BF99" i="20" s="1"/>
  <c r="AF99" i="20" s="1"/>
  <c r="BH99" i="20" s="1"/>
  <c r="AG99" i="20" s="1"/>
  <c r="BJ99" i="20" s="1"/>
  <c r="AH99" i="20" s="1"/>
  <c r="AI99" i="20" s="1"/>
  <c r="F93" i="21" s="1"/>
  <c r="BE109" i="20"/>
  <c r="AE109" i="20" s="1"/>
  <c r="BF109" i="20" s="1"/>
  <c r="AF109" i="20" s="1"/>
  <c r="BH109" i="20" s="1"/>
  <c r="AG109" i="20" s="1"/>
  <c r="BJ109" i="20" s="1"/>
  <c r="AH109" i="20" s="1"/>
  <c r="AI109" i="20" s="1"/>
  <c r="AT114" i="20"/>
  <c r="AB114" i="20" s="1"/>
  <c r="AI114" i="20" s="1"/>
  <c r="F108" i="21" s="1"/>
  <c r="BE137" i="20"/>
  <c r="AE137" i="20" s="1"/>
  <c r="BF137" i="20" s="1"/>
  <c r="AF137" i="20" s="1"/>
  <c r="BH137" i="20" s="1"/>
  <c r="AG137" i="20" s="1"/>
  <c r="BJ137" i="20" s="1"/>
  <c r="AH137" i="20" s="1"/>
  <c r="AI137" i="20" s="1"/>
  <c r="F131" i="21" s="1"/>
  <c r="AI210" i="20"/>
  <c r="Z155" i="20"/>
  <c r="BE155" i="20" s="1"/>
  <c r="AE155" i="20" s="1"/>
  <c r="BF155" i="20" s="1"/>
  <c r="AF155" i="20" s="1"/>
  <c r="BH155" i="20" s="1"/>
  <c r="AG155" i="20" s="1"/>
  <c r="BJ155" i="20" s="1"/>
  <c r="AH155" i="20" s="1"/>
  <c r="BE193" i="20"/>
  <c r="AE193" i="20" s="1"/>
  <c r="BF193" i="20" s="1"/>
  <c r="AF193" i="20" s="1"/>
  <c r="BH193" i="20" s="1"/>
  <c r="AG193" i="20" s="1"/>
  <c r="BJ193" i="20" s="1"/>
  <c r="AH193" i="20" s="1"/>
  <c r="AI193" i="20" s="1"/>
  <c r="F187" i="21" s="1"/>
  <c r="BE208" i="20"/>
  <c r="AE208" i="20" s="1"/>
  <c r="BF208" i="20" s="1"/>
  <c r="AF208" i="20" s="1"/>
  <c r="BH208" i="20" s="1"/>
  <c r="AG208" i="20" s="1"/>
  <c r="BJ208" i="20" s="1"/>
  <c r="AH208" i="20" s="1"/>
  <c r="AI208" i="20" s="1"/>
  <c r="AT161" i="20"/>
  <c r="AB161" i="20" s="1"/>
  <c r="AI161" i="20" s="1"/>
  <c r="BE177" i="20"/>
  <c r="AE177" i="20" s="1"/>
  <c r="BF177" i="20" s="1"/>
  <c r="AF177" i="20" s="1"/>
  <c r="BH177" i="20" s="1"/>
  <c r="AG177" i="20" s="1"/>
  <c r="BJ177" i="20" s="1"/>
  <c r="AH177" i="20" s="1"/>
  <c r="AI177" i="20" s="1"/>
  <c r="F171" i="21" s="1"/>
  <c r="AI191" i="20"/>
  <c r="Z220" i="20"/>
  <c r="BE220" i="20" s="1"/>
  <c r="AE220" i="20" s="1"/>
  <c r="BF220" i="20" s="1"/>
  <c r="AF220" i="20" s="1"/>
  <c r="BH220" i="20" s="1"/>
  <c r="AG220" i="20" s="1"/>
  <c r="BJ220" i="20" s="1"/>
  <c r="AH220" i="20" s="1"/>
  <c r="AI238" i="20"/>
  <c r="AT50" i="20"/>
  <c r="AB50" i="20" s="1"/>
  <c r="AI50" i="20" s="1"/>
  <c r="BE116" i="20"/>
  <c r="AE116" i="20" s="1"/>
  <c r="BF116" i="20" s="1"/>
  <c r="AF116" i="20" s="1"/>
  <c r="BH116" i="20" s="1"/>
  <c r="AG116" i="20" s="1"/>
  <c r="BJ116" i="20" s="1"/>
  <c r="AH116" i="20" s="1"/>
  <c r="AI116" i="20" s="1"/>
  <c r="F110" i="21" s="1"/>
  <c r="AT125" i="20"/>
  <c r="AB125" i="20" s="1"/>
  <c r="AI125" i="20" s="1"/>
  <c r="AT117" i="20"/>
  <c r="AB117" i="20" s="1"/>
  <c r="AI117" i="20" s="1"/>
  <c r="F111" i="21" s="1"/>
  <c r="AT62" i="20"/>
  <c r="AB62" i="20" s="1"/>
  <c r="AI62" i="20" s="1"/>
  <c r="F56" i="21" s="1"/>
  <c r="AT130" i="20"/>
  <c r="AB130" i="20" s="1"/>
  <c r="AI130" i="20" s="1"/>
  <c r="AT149" i="20"/>
  <c r="AB149" i="20" s="1"/>
  <c r="BE233" i="20"/>
  <c r="AE233" i="20" s="1"/>
  <c r="BF233" i="20" s="1"/>
  <c r="AF233" i="20" s="1"/>
  <c r="BH233" i="20" s="1"/>
  <c r="AG233" i="20" s="1"/>
  <c r="BJ233" i="20" s="1"/>
  <c r="AH233" i="20" s="1"/>
  <c r="AI233" i="20" s="1"/>
  <c r="AT13" i="20"/>
  <c r="AB13" i="20" s="1"/>
  <c r="AI13" i="20" s="1"/>
  <c r="F7" i="21" s="1"/>
  <c r="BE224" i="20"/>
  <c r="AE224" i="20" s="1"/>
  <c r="BF224" i="20" s="1"/>
  <c r="AF224" i="20" s="1"/>
  <c r="BH224" i="20" s="1"/>
  <c r="AG224" i="20" s="1"/>
  <c r="BJ224" i="20" s="1"/>
  <c r="AH224" i="20" s="1"/>
  <c r="AI224" i="20" s="1"/>
  <c r="BE136" i="20"/>
  <c r="AE136" i="20" s="1"/>
  <c r="BF136" i="20" s="1"/>
  <c r="AF136" i="20" s="1"/>
  <c r="BH136" i="20" s="1"/>
  <c r="AG136" i="20" s="1"/>
  <c r="BJ136" i="20" s="1"/>
  <c r="AH136" i="20" s="1"/>
  <c r="AI136" i="20" s="1"/>
  <c r="F130" i="21" s="1"/>
  <c r="AI150" i="20"/>
  <c r="F144" i="21" s="1"/>
  <c r="AI73" i="20"/>
  <c r="BE135" i="20"/>
  <c r="AE135" i="20" s="1"/>
  <c r="BF135" i="20" s="1"/>
  <c r="AF135" i="20" s="1"/>
  <c r="BH135" i="20" s="1"/>
  <c r="AG135" i="20" s="1"/>
  <c r="BJ135" i="20" s="1"/>
  <c r="AH135" i="20" s="1"/>
  <c r="AI135" i="20" s="1"/>
  <c r="F129" i="21" s="1"/>
  <c r="AT67" i="20"/>
  <c r="AB67" i="20" s="1"/>
  <c r="AI67" i="20" s="1"/>
  <c r="F61" i="21" s="1"/>
  <c r="AT42" i="20"/>
  <c r="AB42" i="20" s="1"/>
  <c r="AI42" i="20" s="1"/>
  <c r="F36" i="21" s="1"/>
  <c r="AT59" i="20"/>
  <c r="AB59" i="20" s="1"/>
  <c r="AI59" i="20" s="1"/>
  <c r="F53" i="21" s="1"/>
  <c r="AT47" i="20"/>
  <c r="AB47" i="20" s="1"/>
  <c r="AI47" i="20" s="1"/>
  <c r="F41" i="21" s="1"/>
  <c r="AT232" i="20"/>
  <c r="AB232" i="20" s="1"/>
  <c r="AI232" i="20" s="1"/>
  <c r="BE35" i="20"/>
  <c r="AE35" i="20" s="1"/>
  <c r="BF35" i="20" s="1"/>
  <c r="AF35" i="20" s="1"/>
  <c r="BH35" i="20" s="1"/>
  <c r="AG35" i="20" s="1"/>
  <c r="BJ35" i="20" s="1"/>
  <c r="AH35" i="20" s="1"/>
  <c r="AI35" i="20" s="1"/>
  <c r="BE81" i="20"/>
  <c r="AE81" i="20" s="1"/>
  <c r="BF81" i="20" s="1"/>
  <c r="AF81" i="20" s="1"/>
  <c r="BH81" i="20" s="1"/>
  <c r="AG81" i="20" s="1"/>
  <c r="BJ81" i="20" s="1"/>
  <c r="AH81" i="20" s="1"/>
  <c r="AI81" i="20" s="1"/>
  <c r="F75" i="21" s="1"/>
  <c r="BE112" i="20"/>
  <c r="AE112" i="20" s="1"/>
  <c r="BF112" i="20" s="1"/>
  <c r="AF112" i="20" s="1"/>
  <c r="BH112" i="20" s="1"/>
  <c r="AG112" i="20" s="1"/>
  <c r="BJ112" i="20" s="1"/>
  <c r="AH112" i="20" s="1"/>
  <c r="AI112" i="20" s="1"/>
  <c r="F106" i="21" s="1"/>
  <c r="AT134" i="20"/>
  <c r="AB134" i="20" s="1"/>
  <c r="AI134" i="20" s="1"/>
  <c r="F128" i="21" s="1"/>
  <c r="AT129" i="20"/>
  <c r="AB129" i="20" s="1"/>
  <c r="AI129" i="20" s="1"/>
  <c r="BE171" i="20"/>
  <c r="AE171" i="20" s="1"/>
  <c r="BF171" i="20" s="1"/>
  <c r="AF171" i="20" s="1"/>
  <c r="BH171" i="20" s="1"/>
  <c r="AG171" i="20" s="1"/>
  <c r="BJ171" i="20" s="1"/>
  <c r="AH171" i="20" s="1"/>
  <c r="AI171" i="20" s="1"/>
  <c r="F165" i="21" s="1"/>
  <c r="Z209" i="20"/>
  <c r="AT209" i="20" s="1"/>
  <c r="AB209" i="20" s="1"/>
  <c r="BE213" i="20"/>
  <c r="AE213" i="20" s="1"/>
  <c r="BF213" i="20" s="1"/>
  <c r="AF213" i="20" s="1"/>
  <c r="BH213" i="20" s="1"/>
  <c r="AG213" i="20" s="1"/>
  <c r="BJ213" i="20" s="1"/>
  <c r="AH213" i="20" s="1"/>
  <c r="AI213" i="20" s="1"/>
  <c r="BE156" i="20"/>
  <c r="AE156" i="20" s="1"/>
  <c r="BF156" i="20" s="1"/>
  <c r="AF156" i="20" s="1"/>
  <c r="BH156" i="20" s="1"/>
  <c r="AG156" i="20" s="1"/>
  <c r="BJ156" i="20" s="1"/>
  <c r="AH156" i="20" s="1"/>
  <c r="AI156" i="20" s="1"/>
  <c r="F150" i="21" s="1"/>
  <c r="BE192" i="20"/>
  <c r="AE192" i="20" s="1"/>
  <c r="BF192" i="20" s="1"/>
  <c r="AF192" i="20" s="1"/>
  <c r="BH192" i="20" s="1"/>
  <c r="AG192" i="20" s="1"/>
  <c r="BJ192" i="20" s="1"/>
  <c r="AH192" i="20" s="1"/>
  <c r="AI192" i="20" s="1"/>
  <c r="AI247" i="20"/>
  <c r="BE49" i="20"/>
  <c r="AE49" i="20" s="1"/>
  <c r="BF49" i="20" s="1"/>
  <c r="AF49" i="20" s="1"/>
  <c r="BH49" i="20" s="1"/>
  <c r="AG49" i="20" s="1"/>
  <c r="BJ49" i="20" s="1"/>
  <c r="AH49" i="20" s="1"/>
  <c r="AI49" i="20" s="1"/>
  <c r="F43" i="21" s="1"/>
  <c r="AT63" i="20"/>
  <c r="AB63" i="20" s="1"/>
  <c r="AI63" i="20" s="1"/>
  <c r="F57" i="21" s="1"/>
  <c r="AT153" i="20"/>
  <c r="AB153" i="20" s="1"/>
  <c r="AI153" i="20" s="1"/>
  <c r="BE241" i="20"/>
  <c r="AE241" i="20" s="1"/>
  <c r="BF241" i="20" s="1"/>
  <c r="AF241" i="20" s="1"/>
  <c r="BH241" i="20" s="1"/>
  <c r="AG241" i="20" s="1"/>
  <c r="BJ241" i="20" s="1"/>
  <c r="AH241" i="20" s="1"/>
  <c r="AI241" i="20" s="1"/>
  <c r="Z245" i="20"/>
  <c r="BE245" i="20" s="1"/>
  <c r="AE245" i="20" s="1"/>
  <c r="BF245" i="20" s="1"/>
  <c r="AF245" i="20" s="1"/>
  <c r="BH245" i="20" s="1"/>
  <c r="AG245" i="20" s="1"/>
  <c r="BJ245" i="20" s="1"/>
  <c r="AH245" i="20" s="1"/>
  <c r="BE175" i="20"/>
  <c r="AE175" i="20" s="1"/>
  <c r="BF175" i="20" s="1"/>
  <c r="AF175" i="20" s="1"/>
  <c r="BH175" i="20" s="1"/>
  <c r="AG175" i="20" s="1"/>
  <c r="BJ175" i="20" s="1"/>
  <c r="AH175" i="20" s="1"/>
  <c r="AI175" i="20" s="1"/>
  <c r="F169" i="21" s="1"/>
  <c r="BE217" i="20"/>
  <c r="AE217" i="20" s="1"/>
  <c r="BF217" i="20" s="1"/>
  <c r="AF217" i="20" s="1"/>
  <c r="BH217" i="20" s="1"/>
  <c r="AG217" i="20" s="1"/>
  <c r="BJ217" i="20" s="1"/>
  <c r="AH217" i="20" s="1"/>
  <c r="AI217" i="20" s="1"/>
  <c r="BE90" i="20"/>
  <c r="AE90" i="20" s="1"/>
  <c r="BF90" i="20" s="1"/>
  <c r="AF90" i="20" s="1"/>
  <c r="BH90" i="20" s="1"/>
  <c r="AG90" i="20" s="1"/>
  <c r="BJ90" i="20" s="1"/>
  <c r="AH90" i="20" s="1"/>
  <c r="AI90" i="20" s="1"/>
  <c r="BE182" i="20"/>
  <c r="AE182" i="20" s="1"/>
  <c r="BF182" i="20" s="1"/>
  <c r="AF182" i="20" s="1"/>
  <c r="BH182" i="20" s="1"/>
  <c r="AG182" i="20" s="1"/>
  <c r="BJ182" i="20" s="1"/>
  <c r="AH182" i="20" s="1"/>
  <c r="AI182" i="20" s="1"/>
  <c r="F176" i="21" s="1"/>
  <c r="BE33" i="20"/>
  <c r="AE33" i="20" s="1"/>
  <c r="BF33" i="20" s="1"/>
  <c r="AF33" i="20" s="1"/>
  <c r="BH33" i="20" s="1"/>
  <c r="AG33" i="20" s="1"/>
  <c r="BJ33" i="20" s="1"/>
  <c r="AH33" i="20" s="1"/>
  <c r="AI33" i="20" s="1"/>
  <c r="AT126" i="20"/>
  <c r="AB126" i="20" s="1"/>
  <c r="AI126" i="20" s="1"/>
  <c r="BE157" i="20"/>
  <c r="AE157" i="20" s="1"/>
  <c r="BF157" i="20" s="1"/>
  <c r="AF157" i="20" s="1"/>
  <c r="BH157" i="20" s="1"/>
  <c r="AG157" i="20" s="1"/>
  <c r="BJ157" i="20" s="1"/>
  <c r="AH157" i="20" s="1"/>
  <c r="AI157" i="20" s="1"/>
  <c r="F151" i="21" s="1"/>
  <c r="AT173" i="20"/>
  <c r="AB173" i="20" s="1"/>
  <c r="BE17" i="20"/>
  <c r="AE17" i="20" s="1"/>
  <c r="BF17" i="20" s="1"/>
  <c r="AF17" i="20" s="1"/>
  <c r="BH17" i="20" s="1"/>
  <c r="AG17" i="20" s="1"/>
  <c r="BJ17" i="20" s="1"/>
  <c r="AH17" i="20" s="1"/>
  <c r="AI17" i="20" s="1"/>
  <c r="BE104" i="20"/>
  <c r="AE104" i="20" s="1"/>
  <c r="BF104" i="20" s="1"/>
  <c r="AF104" i="20" s="1"/>
  <c r="BH104" i="20" s="1"/>
  <c r="AG104" i="20" s="1"/>
  <c r="BJ104" i="20" s="1"/>
  <c r="AH104" i="20" s="1"/>
  <c r="AI104" i="20" s="1"/>
  <c r="F98" i="21" s="1"/>
  <c r="BE237" i="20"/>
  <c r="AE237" i="20" s="1"/>
  <c r="BF237" i="20" s="1"/>
  <c r="AF237" i="20" s="1"/>
  <c r="BH237" i="20" s="1"/>
  <c r="AG237" i="20" s="1"/>
  <c r="BJ237" i="20" s="1"/>
  <c r="AH237" i="20" s="1"/>
  <c r="AI237" i="20" s="1"/>
  <c r="AI162" i="20"/>
  <c r="BE185" i="20"/>
  <c r="AE185" i="20" s="1"/>
  <c r="BF185" i="20" s="1"/>
  <c r="AF185" i="20" s="1"/>
  <c r="BH185" i="20" s="1"/>
  <c r="AG185" i="20" s="1"/>
  <c r="BJ185" i="20" s="1"/>
  <c r="AH185" i="20" s="1"/>
  <c r="AI185" i="20" s="1"/>
  <c r="F179" i="21" s="1"/>
  <c r="BE45" i="20"/>
  <c r="AE45" i="20" s="1"/>
  <c r="BF45" i="20" s="1"/>
  <c r="AF45" i="20" s="1"/>
  <c r="BH45" i="20" s="1"/>
  <c r="AG45" i="20" s="1"/>
  <c r="BJ45" i="20" s="1"/>
  <c r="AH45" i="20" s="1"/>
  <c r="AI45" i="20" s="1"/>
  <c r="AT88" i="20"/>
  <c r="AB88" i="20" s="1"/>
  <c r="Z142" i="20"/>
  <c r="BE142" i="20" s="1"/>
  <c r="AE142" i="20" s="1"/>
  <c r="BF142" i="20" s="1"/>
  <c r="AF142" i="20" s="1"/>
  <c r="BH142" i="20" s="1"/>
  <c r="AG142" i="20" s="1"/>
  <c r="BJ142" i="20" s="1"/>
  <c r="AH142" i="20" s="1"/>
  <c r="AT206" i="20"/>
  <c r="AB206" i="20" s="1"/>
  <c r="AI206" i="20" s="1"/>
  <c r="AT198" i="20"/>
  <c r="AB198" i="20" s="1"/>
  <c r="AT218" i="20"/>
  <c r="AB218" i="20" s="1"/>
  <c r="AI218" i="20" s="1"/>
  <c r="BE100" i="20"/>
  <c r="AE100" i="20" s="1"/>
  <c r="BF100" i="20" s="1"/>
  <c r="AF100" i="20" s="1"/>
  <c r="BH100" i="20" s="1"/>
  <c r="AG100" i="20" s="1"/>
  <c r="BJ100" i="20" s="1"/>
  <c r="AH100" i="20" s="1"/>
  <c r="AI100" i="20" s="1"/>
  <c r="F94" i="21" s="1"/>
  <c r="BE124" i="20"/>
  <c r="AE124" i="20" s="1"/>
  <c r="BF124" i="20" s="1"/>
  <c r="AF124" i="20" s="1"/>
  <c r="BH124" i="20" s="1"/>
  <c r="AG124" i="20" s="1"/>
  <c r="BJ124" i="20" s="1"/>
  <c r="AH124" i="20" s="1"/>
  <c r="AI124" i="20" s="1"/>
  <c r="F118" i="21" s="1"/>
  <c r="BE186" i="20"/>
  <c r="AE186" i="20" s="1"/>
  <c r="BF186" i="20" s="1"/>
  <c r="AF186" i="20" s="1"/>
  <c r="BH186" i="20" s="1"/>
  <c r="AG186" i="20" s="1"/>
  <c r="BJ186" i="20" s="1"/>
  <c r="AH186" i="20" s="1"/>
  <c r="AI186" i="20" s="1"/>
  <c r="F180" i="21" s="1"/>
  <c r="BE145" i="20"/>
  <c r="AE145" i="20" s="1"/>
  <c r="BF145" i="20" s="1"/>
  <c r="AF145" i="20" s="1"/>
  <c r="BH145" i="20" s="1"/>
  <c r="AG145" i="20" s="1"/>
  <c r="BJ145" i="20" s="1"/>
  <c r="AH145" i="20" s="1"/>
  <c r="AI145" i="20" s="1"/>
  <c r="F139" i="21" s="1"/>
  <c r="Z205" i="20"/>
  <c r="BE205" i="20" s="1"/>
  <c r="AE205" i="20" s="1"/>
  <c r="BF205" i="20" s="1"/>
  <c r="AF205" i="20" s="1"/>
  <c r="BH205" i="20" s="1"/>
  <c r="AG205" i="20" s="1"/>
  <c r="BJ205" i="20" s="1"/>
  <c r="AH205" i="20" s="1"/>
  <c r="AT205" i="20"/>
  <c r="AB205" i="20" s="1"/>
  <c r="AT227" i="20"/>
  <c r="AB227" i="20" s="1"/>
  <c r="AI227" i="20" s="1"/>
  <c r="BE251" i="20"/>
  <c r="AE251" i="20" s="1"/>
  <c r="BF251" i="20" s="1"/>
  <c r="AF251" i="20" s="1"/>
  <c r="BH251" i="20" s="1"/>
  <c r="AG251" i="20" s="1"/>
  <c r="BJ251" i="20" s="1"/>
  <c r="AH251" i="20" s="1"/>
  <c r="AI251" i="20" s="1"/>
  <c r="AT181" i="20"/>
  <c r="AB181" i="20" s="1"/>
  <c r="AT143" i="20"/>
  <c r="AB143" i="20" s="1"/>
  <c r="AI143" i="20" s="1"/>
  <c r="AI204" i="20"/>
  <c r="BE166" i="20"/>
  <c r="AE166" i="20" s="1"/>
  <c r="BF166" i="20" s="1"/>
  <c r="AF166" i="20" s="1"/>
  <c r="BH166" i="20" s="1"/>
  <c r="AG166" i="20" s="1"/>
  <c r="BJ166" i="20" s="1"/>
  <c r="AH166" i="20" s="1"/>
  <c r="AI166" i="20" s="1"/>
  <c r="AT40" i="20"/>
  <c r="AB40" i="20" s="1"/>
  <c r="AI40" i="20" s="1"/>
  <c r="F34" i="21" s="1"/>
  <c r="AI173" i="20" l="1"/>
  <c r="F167" i="21" s="1"/>
  <c r="AI52" i="20"/>
  <c r="AI108" i="20"/>
  <c r="F102" i="21" s="1"/>
  <c r="AI149" i="20"/>
  <c r="F143" i="21" s="1"/>
  <c r="AT155" i="20"/>
  <c r="AB155" i="20" s="1"/>
  <c r="AI181" i="20"/>
  <c r="AI198" i="20"/>
  <c r="C10" i="19"/>
  <c r="E9" i="19"/>
  <c r="AI88" i="20"/>
  <c r="I11" i="19"/>
  <c r="D9" i="19"/>
  <c r="E10" i="19"/>
  <c r="F11" i="19"/>
  <c r="G12" i="19"/>
  <c r="G9" i="19"/>
  <c r="H10" i="19"/>
  <c r="G11" i="19"/>
  <c r="E12" i="19"/>
  <c r="C11" i="19"/>
  <c r="D12" i="19"/>
  <c r="F9" i="19"/>
  <c r="G10" i="19"/>
  <c r="H11" i="19"/>
  <c r="I12" i="19"/>
  <c r="I9" i="19"/>
  <c r="H12" i="19"/>
  <c r="D11" i="19"/>
  <c r="BE209" i="20"/>
  <c r="AE209" i="20" s="1"/>
  <c r="BF209" i="20" s="1"/>
  <c r="AF209" i="20" s="1"/>
  <c r="BH209" i="20" s="1"/>
  <c r="AG209" i="20" s="1"/>
  <c r="BJ209" i="20" s="1"/>
  <c r="AH209" i="20" s="1"/>
  <c r="AI209" i="20" s="1"/>
  <c r="E11" i="19"/>
  <c r="F12" i="19"/>
  <c r="H9" i="19"/>
  <c r="I10" i="19"/>
  <c r="C12" i="19"/>
  <c r="C9" i="19"/>
  <c r="D10" i="19"/>
  <c r="AT245" i="20"/>
  <c r="AB245" i="20" s="1"/>
  <c r="AI245" i="20" s="1"/>
  <c r="AT220" i="20"/>
  <c r="AB220" i="20" s="1"/>
  <c r="AI220" i="20" s="1"/>
  <c r="AI155" i="20"/>
  <c r="AT250" i="20"/>
  <c r="AB250" i="20" s="1"/>
  <c r="AI250" i="20" s="1"/>
  <c r="F103" i="21"/>
  <c r="AT142" i="20"/>
  <c r="AB142" i="20" s="1"/>
  <c r="AI142" i="20" s="1"/>
  <c r="F136" i="21" s="1"/>
  <c r="AI205" i="20"/>
  <c r="E145" i="21" l="1"/>
  <c r="AZ65" i="8" l="1"/>
  <c r="AZ64" i="8"/>
  <c r="AZ63" i="8"/>
  <c r="AZ62" i="8"/>
  <c r="AZ61" i="8"/>
  <c r="AZ60" i="8"/>
  <c r="AZ59" i="8"/>
  <c r="AZ58" i="8"/>
  <c r="AZ57" i="8"/>
  <c r="AZ56" i="8"/>
  <c r="AZ55" i="8"/>
  <c r="AZ54" i="8"/>
  <c r="AZ53" i="8"/>
  <c r="AZ52" i="8"/>
  <c r="AZ51" i="8"/>
  <c r="AZ50" i="8"/>
  <c r="AZ49" i="8"/>
  <c r="AZ48" i="8"/>
  <c r="AZ47" i="8"/>
  <c r="AZ46" i="8"/>
  <c r="AZ45" i="8"/>
  <c r="AZ44" i="8"/>
  <c r="AZ43" i="8"/>
  <c r="AZ42" i="8"/>
  <c r="AZ41" i="8"/>
  <c r="AZ40" i="8"/>
  <c r="AZ39" i="8"/>
  <c r="AZ38" i="8"/>
  <c r="AZ37" i="8"/>
  <c r="AZ36" i="8"/>
  <c r="AZ35" i="8"/>
  <c r="AZ34" i="8"/>
  <c r="AZ33" i="8"/>
  <c r="AZ32" i="8"/>
  <c r="AZ31" i="8"/>
  <c r="AZ30" i="8"/>
  <c r="AZ29" i="8"/>
  <c r="AZ28" i="8"/>
  <c r="AZ27" i="8"/>
  <c r="AZ26" i="8"/>
  <c r="AZ25" i="8"/>
  <c r="AZ24" i="8"/>
  <c r="AZ23" i="8"/>
  <c r="AZ22" i="8"/>
  <c r="AZ21" i="8"/>
  <c r="AZ20" i="8"/>
  <c r="AZ19" i="8"/>
  <c r="AZ18" i="8"/>
  <c r="BA65" i="8"/>
  <c r="BA64" i="8"/>
  <c r="BA63" i="8"/>
  <c r="BA62" i="8"/>
  <c r="BA61" i="8"/>
  <c r="BA60" i="8"/>
  <c r="BA59" i="8"/>
  <c r="BA58" i="8"/>
  <c r="BA57" i="8"/>
  <c r="BA56" i="8"/>
  <c r="BA55" i="8"/>
  <c r="BA54" i="8"/>
  <c r="BA53" i="8"/>
  <c r="BA52" i="8"/>
  <c r="BA51" i="8"/>
  <c r="BA50" i="8"/>
  <c r="BA49" i="8"/>
  <c r="BA48" i="8"/>
  <c r="BA47" i="8"/>
  <c r="BA46" i="8"/>
  <c r="BA45" i="8"/>
  <c r="BA44" i="8"/>
  <c r="BA43" i="8"/>
  <c r="BA42" i="8"/>
  <c r="BA41" i="8"/>
  <c r="BA40" i="8"/>
  <c r="BA39" i="8"/>
  <c r="BA38" i="8"/>
  <c r="BA37" i="8"/>
  <c r="BA36" i="8"/>
  <c r="BA35" i="8"/>
  <c r="BA34" i="8"/>
  <c r="BA33" i="8"/>
  <c r="BA32" i="8"/>
  <c r="BA31" i="8"/>
  <c r="BA30" i="8"/>
  <c r="BA29" i="8"/>
  <c r="BA28" i="8"/>
  <c r="BA27" i="8"/>
  <c r="BA26" i="8"/>
  <c r="BA25" i="8"/>
  <c r="BA24" i="8"/>
  <c r="BA23" i="8"/>
  <c r="BA22" i="8"/>
  <c r="BA21" i="8"/>
  <c r="BA20" i="8"/>
  <c r="BA19" i="8"/>
  <c r="BA18" i="8"/>
  <c r="BB65" i="8"/>
  <c r="BB64" i="8"/>
  <c r="BB63" i="8"/>
  <c r="BB62" i="8"/>
  <c r="BB61" i="8"/>
  <c r="BB60" i="8"/>
  <c r="BB59" i="8"/>
  <c r="BB58" i="8"/>
  <c r="BB57" i="8"/>
  <c r="BB56" i="8"/>
  <c r="BB55" i="8"/>
  <c r="BB54" i="8"/>
  <c r="BB53" i="8"/>
  <c r="BB52" i="8"/>
  <c r="BB51" i="8"/>
  <c r="BB50" i="8"/>
  <c r="BB49" i="8"/>
  <c r="BB48" i="8"/>
  <c r="BB47" i="8"/>
  <c r="BB46" i="8"/>
  <c r="BB45" i="8"/>
  <c r="BB44" i="8"/>
  <c r="BB43" i="8"/>
  <c r="BB42" i="8"/>
  <c r="BB41" i="8"/>
  <c r="BB40" i="8"/>
  <c r="BB39" i="8"/>
  <c r="BB38" i="8"/>
  <c r="BB37" i="8"/>
  <c r="BB36" i="8"/>
  <c r="BB35" i="8"/>
  <c r="BB34" i="8"/>
  <c r="BB33" i="8"/>
  <c r="BB32" i="8"/>
  <c r="BB31" i="8"/>
  <c r="BB30" i="8"/>
  <c r="BB29" i="8"/>
  <c r="BB28" i="8"/>
  <c r="BB27" i="8"/>
  <c r="BB26" i="8"/>
  <c r="BB25" i="8"/>
  <c r="BB24" i="8"/>
  <c r="BB23" i="8"/>
  <c r="BB22" i="8"/>
  <c r="BB21" i="8"/>
  <c r="BB20" i="8"/>
  <c r="BB19" i="8"/>
  <c r="BB18" i="8"/>
  <c r="BB17" i="8"/>
  <c r="BF65" i="8"/>
  <c r="BF64" i="8"/>
  <c r="BF63" i="8"/>
  <c r="BF62" i="8"/>
  <c r="BF61" i="8"/>
  <c r="BF60" i="8"/>
  <c r="BF59" i="8"/>
  <c r="BF58" i="8"/>
  <c r="BF57" i="8"/>
  <c r="BF56" i="8"/>
  <c r="BF55" i="8"/>
  <c r="BF54" i="8"/>
  <c r="BF53" i="8"/>
  <c r="BF52" i="8"/>
  <c r="BF51" i="8"/>
  <c r="BF50" i="8"/>
  <c r="BF49" i="8"/>
  <c r="BF48" i="8"/>
  <c r="BF47" i="8"/>
  <c r="BF46" i="8"/>
  <c r="BF45" i="8"/>
  <c r="BF44" i="8"/>
  <c r="BF43" i="8"/>
  <c r="BF42" i="8"/>
  <c r="BF41" i="8"/>
  <c r="BF40" i="8"/>
  <c r="BF39" i="8"/>
  <c r="BF38" i="8"/>
  <c r="BF37" i="8"/>
  <c r="BF36" i="8"/>
  <c r="BF35" i="8"/>
  <c r="BF34" i="8"/>
  <c r="BF33" i="8"/>
  <c r="BF32" i="8"/>
  <c r="BF31" i="8"/>
  <c r="BF30" i="8"/>
  <c r="BF29" i="8"/>
  <c r="BF28" i="8"/>
  <c r="BF27" i="8"/>
  <c r="BF26" i="8"/>
  <c r="BF25" i="8"/>
  <c r="BF24" i="8"/>
  <c r="BF23" i="8"/>
  <c r="BF22" i="8"/>
  <c r="BF21" i="8"/>
  <c r="BF20" i="8"/>
  <c r="BF19" i="8"/>
  <c r="BF18" i="8"/>
  <c r="BG65" i="8"/>
  <c r="BG64" i="8"/>
  <c r="BG63" i="8"/>
  <c r="BG62" i="8"/>
  <c r="BG61" i="8"/>
  <c r="BG60" i="8"/>
  <c r="BG59" i="8"/>
  <c r="BG58" i="8"/>
  <c r="BG57" i="8"/>
  <c r="BG56" i="8"/>
  <c r="BG55" i="8"/>
  <c r="BG54" i="8"/>
  <c r="BG53" i="8"/>
  <c r="BG52" i="8"/>
  <c r="BG51" i="8"/>
  <c r="BG50" i="8"/>
  <c r="BG49" i="8"/>
  <c r="BG48" i="8"/>
  <c r="BG47" i="8"/>
  <c r="BG46" i="8"/>
  <c r="BG45" i="8"/>
  <c r="BG44" i="8"/>
  <c r="BG43" i="8"/>
  <c r="BG42" i="8"/>
  <c r="BG41" i="8"/>
  <c r="BG40" i="8"/>
  <c r="BG39" i="8"/>
  <c r="BG38" i="8"/>
  <c r="BG37" i="8"/>
  <c r="BG36" i="8"/>
  <c r="BG35" i="8"/>
  <c r="BG34" i="8"/>
  <c r="BG33" i="8"/>
  <c r="BG32" i="8"/>
  <c r="BG31" i="8"/>
  <c r="BG30" i="8"/>
  <c r="BG29" i="8"/>
  <c r="BG28" i="8"/>
  <c r="BG27" i="8"/>
  <c r="BG26" i="8"/>
  <c r="BG25" i="8"/>
  <c r="BG24" i="8"/>
  <c r="BG23" i="8"/>
  <c r="BG22" i="8"/>
  <c r="BG21" i="8"/>
  <c r="BG20" i="8"/>
  <c r="BG19" i="8"/>
  <c r="BG18" i="8"/>
  <c r="BH65" i="8"/>
  <c r="BH64" i="8"/>
  <c r="BH63" i="8"/>
  <c r="BH62" i="8"/>
  <c r="BH61" i="8"/>
  <c r="BH60" i="8"/>
  <c r="BH59" i="8"/>
  <c r="BH58" i="8"/>
  <c r="BH57" i="8"/>
  <c r="BH56" i="8"/>
  <c r="BH55" i="8"/>
  <c r="BH54" i="8"/>
  <c r="BH53" i="8"/>
  <c r="BH52" i="8"/>
  <c r="BH51" i="8"/>
  <c r="BH50" i="8"/>
  <c r="BH49" i="8"/>
  <c r="BH48" i="8"/>
  <c r="BH47" i="8"/>
  <c r="BH46" i="8"/>
  <c r="BH45" i="8"/>
  <c r="BH44" i="8"/>
  <c r="BH43" i="8"/>
  <c r="BH42" i="8"/>
  <c r="BH41" i="8"/>
  <c r="BH40" i="8"/>
  <c r="BH39" i="8"/>
  <c r="BH38" i="8"/>
  <c r="BH37" i="8"/>
  <c r="BH36" i="8"/>
  <c r="BH35" i="8"/>
  <c r="BH34" i="8"/>
  <c r="BH33" i="8"/>
  <c r="BH32" i="8"/>
  <c r="BH31" i="8"/>
  <c r="BH30" i="8"/>
  <c r="BH29" i="8"/>
  <c r="BH28" i="8"/>
  <c r="BH27" i="8"/>
  <c r="BH26" i="8"/>
  <c r="BH25" i="8"/>
  <c r="BH24" i="8"/>
  <c r="BH23" i="8"/>
  <c r="BH22" i="8"/>
  <c r="BH21" i="8"/>
  <c r="BH20" i="8"/>
  <c r="BH19" i="8"/>
  <c r="BH18" i="8"/>
  <c r="BV65" i="8"/>
  <c r="BV64" i="8"/>
  <c r="BV63" i="8"/>
  <c r="BV62" i="8"/>
  <c r="BV61" i="8"/>
  <c r="BV60" i="8"/>
  <c r="BV59" i="8"/>
  <c r="BV58" i="8"/>
  <c r="BV57" i="8"/>
  <c r="BV56" i="8"/>
  <c r="BV55" i="8"/>
  <c r="BV54" i="8"/>
  <c r="BV53" i="8"/>
  <c r="BV52" i="8"/>
  <c r="BV51" i="8"/>
  <c r="BV50" i="8"/>
  <c r="BV49" i="8"/>
  <c r="BV48" i="8"/>
  <c r="BV47" i="8"/>
  <c r="BV46" i="8"/>
  <c r="BV45" i="8"/>
  <c r="BV44" i="8"/>
  <c r="BV43" i="8"/>
  <c r="BV42" i="8"/>
  <c r="BV41" i="8"/>
  <c r="BV40" i="8"/>
  <c r="BV39" i="8"/>
  <c r="BV38" i="8"/>
  <c r="BV37" i="8"/>
  <c r="BV36" i="8"/>
  <c r="BV35" i="8"/>
  <c r="BV34" i="8"/>
  <c r="BV33" i="8"/>
  <c r="BV32" i="8"/>
  <c r="BV31" i="8"/>
  <c r="BV30" i="8"/>
  <c r="BV29" i="8"/>
  <c r="BV28" i="8"/>
  <c r="BV27" i="8"/>
  <c r="BV26" i="8"/>
  <c r="BV25" i="8"/>
  <c r="BV24" i="8"/>
  <c r="BV23" i="8"/>
  <c r="BV22" i="8"/>
  <c r="BV21" i="8"/>
  <c r="BV20" i="8"/>
  <c r="BV19" i="8"/>
  <c r="BV18" i="8"/>
  <c r="BV17" i="8"/>
  <c r="BX65" i="8"/>
  <c r="BX64" i="8"/>
  <c r="BX63" i="8"/>
  <c r="BX62" i="8"/>
  <c r="BX61" i="8"/>
  <c r="BX60" i="8"/>
  <c r="BX59" i="8"/>
  <c r="BX58" i="8"/>
  <c r="BX57" i="8"/>
  <c r="BX56" i="8"/>
  <c r="BX55" i="8"/>
  <c r="BX54" i="8"/>
  <c r="BX53" i="8"/>
  <c r="BX52" i="8"/>
  <c r="BX51" i="8"/>
  <c r="BX50" i="8"/>
  <c r="BX49" i="8"/>
  <c r="BX48" i="8"/>
  <c r="BX47" i="8"/>
  <c r="BX46" i="8"/>
  <c r="BX45" i="8"/>
  <c r="BX44" i="8"/>
  <c r="BX43" i="8"/>
  <c r="BX42" i="8"/>
  <c r="BX41" i="8"/>
  <c r="BX40" i="8"/>
  <c r="BX39" i="8"/>
  <c r="BX38" i="8"/>
  <c r="BX37" i="8"/>
  <c r="BX36" i="8"/>
  <c r="BX35" i="8"/>
  <c r="BX34" i="8"/>
  <c r="BX33" i="8"/>
  <c r="BX32" i="8"/>
  <c r="BX31" i="8"/>
  <c r="BX30" i="8"/>
  <c r="BX29" i="8"/>
  <c r="BX28" i="8"/>
  <c r="BX27" i="8"/>
  <c r="BX26" i="8"/>
  <c r="BX25" i="8"/>
  <c r="BX24" i="8"/>
  <c r="BX23" i="8"/>
  <c r="BX22" i="8"/>
  <c r="BX21" i="8"/>
  <c r="BX20" i="8"/>
  <c r="BX19" i="8"/>
  <c r="BX18" i="8"/>
  <c r="BV16" i="8"/>
  <c r="BV15" i="8"/>
  <c r="BV14" i="8"/>
  <c r="BV13" i="8"/>
  <c r="BV12" i="8"/>
  <c r="BV11" i="8"/>
  <c r="BV10" i="8"/>
  <c r="BV9" i="8"/>
  <c r="BX17" i="8"/>
  <c r="BX16" i="8"/>
  <c r="BX15" i="8"/>
  <c r="BH17" i="8"/>
  <c r="BH16" i="8"/>
  <c r="BH15" i="8"/>
  <c r="BH14" i="8"/>
  <c r="BH11" i="8"/>
  <c r="BH12" i="8"/>
  <c r="BH13" i="8"/>
  <c r="BH10" i="8"/>
  <c r="BH9" i="8"/>
  <c r="BG17" i="8"/>
  <c r="BG16" i="8"/>
  <c r="BG15" i="8"/>
  <c r="BG14" i="8"/>
  <c r="BG13" i="8"/>
  <c r="BG12" i="8"/>
  <c r="BG11" i="8"/>
  <c r="BG10" i="8"/>
  <c r="BG9" i="8"/>
  <c r="BF17" i="8"/>
  <c r="BF16" i="8"/>
  <c r="BF15" i="8"/>
  <c r="BF14" i="8"/>
  <c r="BF13" i="8"/>
  <c r="BF12" i="8"/>
  <c r="BF11" i="8"/>
  <c r="BF10" i="8"/>
  <c r="BF9" i="8"/>
  <c r="BE24" i="8" l="1"/>
  <c r="BB16" i="8"/>
  <c r="BB15" i="8"/>
  <c r="BB14" i="8"/>
  <c r="BB13" i="8"/>
  <c r="BE13" i="8" s="1"/>
  <c r="BB12" i="8"/>
  <c r="BE12" i="8" s="1"/>
  <c r="BB11" i="8"/>
  <c r="BB10" i="8"/>
  <c r="BB9" i="8"/>
  <c r="BE9" i="8" s="1"/>
  <c r="BD27" i="8"/>
  <c r="BD18" i="8"/>
  <c r="BA17" i="8"/>
  <c r="BA16" i="8"/>
  <c r="BD16" i="8" s="1"/>
  <c r="BA15" i="8"/>
  <c r="BD15" i="8" s="1"/>
  <c r="BA14" i="8"/>
  <c r="BA13" i="8"/>
  <c r="BA12" i="8"/>
  <c r="BD12" i="8" s="1"/>
  <c r="BA11" i="8"/>
  <c r="BD11" i="8" s="1"/>
  <c r="BA10" i="8"/>
  <c r="BD10" i="8" s="1"/>
  <c r="BA9" i="8"/>
  <c r="BD9" i="8" s="1"/>
  <c r="BC59" i="8"/>
  <c r="BC57" i="8"/>
  <c r="BC50" i="8"/>
  <c r="BC46" i="8"/>
  <c r="BC42" i="8"/>
  <c r="BC38" i="8"/>
  <c r="BC32" i="8"/>
  <c r="BC31" i="8"/>
  <c r="AZ17" i="8"/>
  <c r="AZ16" i="8"/>
  <c r="AZ15" i="8"/>
  <c r="AZ14" i="8"/>
  <c r="AZ13" i="8"/>
  <c r="AZ12" i="8"/>
  <c r="BC12" i="8" s="1"/>
  <c r="AZ11" i="8"/>
  <c r="AZ10" i="8"/>
  <c r="BC10" i="8" s="1"/>
  <c r="AZ9" i="8"/>
  <c r="BC9" i="8" s="1"/>
  <c r="BX14" i="8"/>
  <c r="BX13" i="8"/>
  <c r="BX12" i="8"/>
  <c r="BX11" i="8"/>
  <c r="BX10" i="8"/>
  <c r="BX9" i="8"/>
  <c r="BD20" i="8"/>
  <c r="BE21" i="8"/>
  <c r="BE22" i="8"/>
  <c r="BD26" i="8"/>
  <c r="BE29" i="8"/>
  <c r="BE30" i="8"/>
  <c r="BD31" i="8"/>
  <c r="BE31" i="8"/>
  <c r="BD32" i="8"/>
  <c r="BE32" i="8"/>
  <c r="BD33" i="8"/>
  <c r="BE33" i="8"/>
  <c r="BD34" i="8"/>
  <c r="BE34" i="8"/>
  <c r="BD35" i="8"/>
  <c r="BE35" i="8"/>
  <c r="BD36" i="8"/>
  <c r="BE36" i="8"/>
  <c r="BD37" i="8"/>
  <c r="BE37" i="8"/>
  <c r="BD38" i="8"/>
  <c r="BE38" i="8"/>
  <c r="BD39" i="8"/>
  <c r="BE39" i="8"/>
  <c r="BD40" i="8"/>
  <c r="BE40" i="8"/>
  <c r="BD41" i="8"/>
  <c r="BE41" i="8"/>
  <c r="BD42" i="8"/>
  <c r="BE42" i="8"/>
  <c r="BD43" i="8"/>
  <c r="BE43" i="8"/>
  <c r="BD44" i="8"/>
  <c r="BE44" i="8"/>
  <c r="BD45" i="8"/>
  <c r="BE45" i="8"/>
  <c r="BD46" i="8"/>
  <c r="BE46" i="8"/>
  <c r="BD47" i="8"/>
  <c r="BE47" i="8"/>
  <c r="BD48" i="8"/>
  <c r="BE48" i="8"/>
  <c r="BD49" i="8"/>
  <c r="BE49" i="8"/>
  <c r="BD50" i="8"/>
  <c r="BE50" i="8"/>
  <c r="BD51" i="8"/>
  <c r="BE51" i="8"/>
  <c r="BD52" i="8"/>
  <c r="BE52" i="8"/>
  <c r="BD53" i="8"/>
  <c r="BE53" i="8"/>
  <c r="BD54" i="8"/>
  <c r="BE54" i="8"/>
  <c r="BD55" i="8"/>
  <c r="BE55" i="8"/>
  <c r="BD56" i="8"/>
  <c r="BE56" i="8"/>
  <c r="BD57" i="8"/>
  <c r="BE57" i="8"/>
  <c r="BD58" i="8"/>
  <c r="BE58" i="8"/>
  <c r="BD59" i="8"/>
  <c r="BE59" i="8"/>
  <c r="BD60" i="8"/>
  <c r="BE60" i="8"/>
  <c r="BD61" i="8"/>
  <c r="BE61" i="8"/>
  <c r="BD62" i="8"/>
  <c r="BE62" i="8"/>
  <c r="BD63" i="8"/>
  <c r="BE63" i="8"/>
  <c r="BD64" i="8"/>
  <c r="BE64" i="8"/>
  <c r="BD65" i="8"/>
  <c r="BE65" i="8"/>
  <c r="BC20" i="8"/>
  <c r="BC28" i="8"/>
  <c r="BC36" i="8"/>
  <c r="BC37" i="8"/>
  <c r="BC40" i="8"/>
  <c r="BC44" i="8"/>
  <c r="BC47" i="8"/>
  <c r="BC48" i="8"/>
  <c r="BC52" i="8"/>
  <c r="BC53" i="8"/>
  <c r="BC56" i="8"/>
  <c r="BC61" i="8"/>
  <c r="BC62" i="8"/>
  <c r="BC63" i="8"/>
  <c r="BC64" i="8"/>
  <c r="BC65" i="8"/>
  <c r="AP10" i="8"/>
  <c r="AP11" i="8"/>
  <c r="AP12" i="8"/>
  <c r="AP13" i="8"/>
  <c r="AP14" i="8"/>
  <c r="AP15" i="8"/>
  <c r="AP16" i="8"/>
  <c r="AP17" i="8"/>
  <c r="AP18" i="8"/>
  <c r="AP19" i="8"/>
  <c r="AP20" i="8"/>
  <c r="AP21" i="8"/>
  <c r="AP22" i="8"/>
  <c r="AP23" i="8"/>
  <c r="AP24" i="8"/>
  <c r="AP25" i="8"/>
  <c r="AP26" i="8"/>
  <c r="AP27" i="8"/>
  <c r="AP28" i="8"/>
  <c r="AP29" i="8"/>
  <c r="AP30" i="8"/>
  <c r="AP31" i="8"/>
  <c r="AP32" i="8"/>
  <c r="AP33" i="8"/>
  <c r="AP34" i="8"/>
  <c r="AP35" i="8"/>
  <c r="AP36" i="8"/>
  <c r="AP37" i="8"/>
  <c r="AP38" i="8"/>
  <c r="AP39" i="8"/>
  <c r="AP40" i="8"/>
  <c r="AP41" i="8"/>
  <c r="AP42" i="8"/>
  <c r="AP43" i="8"/>
  <c r="AP44" i="8"/>
  <c r="AP45" i="8"/>
  <c r="AP46" i="8"/>
  <c r="AP47" i="8"/>
  <c r="AP48" i="8"/>
  <c r="AP49" i="8"/>
  <c r="AP50" i="8"/>
  <c r="AP51" i="8"/>
  <c r="AP52" i="8"/>
  <c r="AP53" i="8"/>
  <c r="AP54" i="8"/>
  <c r="AP55" i="8"/>
  <c r="AP56" i="8"/>
  <c r="AP57" i="8"/>
  <c r="AP58" i="8"/>
  <c r="AP59" i="8"/>
  <c r="AP60" i="8"/>
  <c r="AP61" i="8"/>
  <c r="AP62" i="8"/>
  <c r="AP63" i="8"/>
  <c r="AP64" i="8"/>
  <c r="AP65" i="8"/>
  <c r="BL65" i="8"/>
  <c r="BO65" i="8" s="1"/>
  <c r="BR65" i="8" s="1"/>
  <c r="BL64" i="8"/>
  <c r="BO64" i="8" s="1"/>
  <c r="BR64" i="8" s="1"/>
  <c r="BL63" i="8"/>
  <c r="BO63" i="8" s="1"/>
  <c r="BR63" i="8" s="1"/>
  <c r="BL62" i="8"/>
  <c r="BO62" i="8" s="1"/>
  <c r="BR62" i="8" s="1"/>
  <c r="BL61" i="8"/>
  <c r="BO61" i="8" s="1"/>
  <c r="BR61" i="8" s="1"/>
  <c r="BL60" i="8"/>
  <c r="BO60" i="8" s="1"/>
  <c r="BR60" i="8" s="1"/>
  <c r="BL59" i="8"/>
  <c r="BO59" i="8" s="1"/>
  <c r="BR59" i="8" s="1"/>
  <c r="BL58" i="8"/>
  <c r="BO58" i="8" s="1"/>
  <c r="BR58" i="8" s="1"/>
  <c r="BL57" i="8"/>
  <c r="BO57" i="8" s="1"/>
  <c r="BR57" i="8" s="1"/>
  <c r="BL56" i="8"/>
  <c r="BO56" i="8" s="1"/>
  <c r="BR56" i="8" s="1"/>
  <c r="BL55" i="8"/>
  <c r="BO55" i="8" s="1"/>
  <c r="BR55" i="8" s="1"/>
  <c r="BL54" i="8"/>
  <c r="BO54" i="8" s="1"/>
  <c r="BR54" i="8" s="1"/>
  <c r="BL53" i="8"/>
  <c r="BO53" i="8" s="1"/>
  <c r="BR53" i="8" s="1"/>
  <c r="BL52" i="8"/>
  <c r="BO52" i="8" s="1"/>
  <c r="BR52" i="8" s="1"/>
  <c r="BL51" i="8"/>
  <c r="BO51" i="8" s="1"/>
  <c r="BR51" i="8" s="1"/>
  <c r="BL50" i="8"/>
  <c r="BO50" i="8" s="1"/>
  <c r="BR50" i="8" s="1"/>
  <c r="BL49" i="8"/>
  <c r="BO49" i="8" s="1"/>
  <c r="BR49" i="8" s="1"/>
  <c r="BL48" i="8"/>
  <c r="BO48" i="8" s="1"/>
  <c r="BR48" i="8" s="1"/>
  <c r="BL47" i="8"/>
  <c r="BO47" i="8" s="1"/>
  <c r="BR47" i="8" s="1"/>
  <c r="BL46" i="8"/>
  <c r="BO46" i="8" s="1"/>
  <c r="BR46" i="8" s="1"/>
  <c r="BL45" i="8"/>
  <c r="BO45" i="8" s="1"/>
  <c r="BR45" i="8" s="1"/>
  <c r="BL44" i="8"/>
  <c r="BO44" i="8" s="1"/>
  <c r="BR44" i="8" s="1"/>
  <c r="BL43" i="8"/>
  <c r="BO43" i="8" s="1"/>
  <c r="BR43" i="8" s="1"/>
  <c r="BL42" i="8"/>
  <c r="BO42" i="8" s="1"/>
  <c r="BR42" i="8" s="1"/>
  <c r="BL41" i="8"/>
  <c r="BO41" i="8" s="1"/>
  <c r="BR41" i="8" s="1"/>
  <c r="BL40" i="8"/>
  <c r="BO40" i="8" s="1"/>
  <c r="BR40" i="8" s="1"/>
  <c r="BL39" i="8"/>
  <c r="BO39" i="8" s="1"/>
  <c r="BR39" i="8" s="1"/>
  <c r="BL38" i="8"/>
  <c r="BO38" i="8" s="1"/>
  <c r="BR38" i="8" s="1"/>
  <c r="BL37" i="8"/>
  <c r="BO37" i="8" s="1"/>
  <c r="BR37" i="8" s="1"/>
  <c r="BL36" i="8"/>
  <c r="BO36" i="8" s="1"/>
  <c r="BR36" i="8" s="1"/>
  <c r="BL35" i="8"/>
  <c r="BO35" i="8" s="1"/>
  <c r="BR35" i="8" s="1"/>
  <c r="BL34" i="8"/>
  <c r="BO34" i="8" s="1"/>
  <c r="BR34" i="8" s="1"/>
  <c r="BL33" i="8"/>
  <c r="BO33" i="8" s="1"/>
  <c r="BR33" i="8" s="1"/>
  <c r="BL32" i="8"/>
  <c r="BO32" i="8" s="1"/>
  <c r="BR32" i="8" s="1"/>
  <c r="BL31" i="8"/>
  <c r="BO31" i="8" s="1"/>
  <c r="BR31" i="8" s="1"/>
  <c r="BL30" i="8"/>
  <c r="BO30" i="8" s="1"/>
  <c r="BR30" i="8" s="1"/>
  <c r="BL29" i="8"/>
  <c r="BO29" i="8" s="1"/>
  <c r="BR29" i="8" s="1"/>
  <c r="BL28" i="8"/>
  <c r="BO28" i="8" s="1"/>
  <c r="BR28" i="8" s="1"/>
  <c r="BL27" i="8"/>
  <c r="BO27" i="8" s="1"/>
  <c r="BR27" i="8" s="1"/>
  <c r="BL26" i="8"/>
  <c r="BL25" i="8"/>
  <c r="BO25" i="8" s="1"/>
  <c r="BR25" i="8" s="1"/>
  <c r="BL24" i="8"/>
  <c r="BL23" i="8"/>
  <c r="BO23" i="8" s="1"/>
  <c r="BR23" i="8" s="1"/>
  <c r="BL22" i="8"/>
  <c r="BO22" i="8" s="1"/>
  <c r="BR22" i="8" s="1"/>
  <c r="BL21" i="8"/>
  <c r="BO21" i="8" s="1"/>
  <c r="BR21" i="8" s="1"/>
  <c r="BL20" i="8"/>
  <c r="BO20" i="8" s="1"/>
  <c r="BR20" i="8" s="1"/>
  <c r="BL19" i="8"/>
  <c r="BO19" i="8" s="1"/>
  <c r="BR19" i="8" s="1"/>
  <c r="BL18" i="8"/>
  <c r="BL17" i="8"/>
  <c r="BL16" i="8"/>
  <c r="BL15" i="8"/>
  <c r="BL14" i="8"/>
  <c r="BL13" i="8"/>
  <c r="BL12" i="8"/>
  <c r="BL11" i="8"/>
  <c r="BL10" i="8"/>
  <c r="BK11" i="8"/>
  <c r="BK65" i="8"/>
  <c r="BN65" i="8" s="1"/>
  <c r="BQ65" i="8" s="1"/>
  <c r="BK64" i="8"/>
  <c r="BN64" i="8" s="1"/>
  <c r="BQ64" i="8" s="1"/>
  <c r="BK63" i="8"/>
  <c r="BN63" i="8" s="1"/>
  <c r="BQ63" i="8" s="1"/>
  <c r="BK62" i="8"/>
  <c r="BN62" i="8" s="1"/>
  <c r="BQ62" i="8" s="1"/>
  <c r="BK61" i="8"/>
  <c r="BN61" i="8" s="1"/>
  <c r="BQ61" i="8" s="1"/>
  <c r="BK60" i="8"/>
  <c r="BN60" i="8" s="1"/>
  <c r="BQ60" i="8" s="1"/>
  <c r="BK59" i="8"/>
  <c r="BN59" i="8" s="1"/>
  <c r="BQ59" i="8" s="1"/>
  <c r="BK58" i="8"/>
  <c r="BN58" i="8" s="1"/>
  <c r="BQ58" i="8" s="1"/>
  <c r="BK57" i="8"/>
  <c r="BN57" i="8" s="1"/>
  <c r="BQ57" i="8" s="1"/>
  <c r="BK56" i="8"/>
  <c r="BN56" i="8" s="1"/>
  <c r="BQ56" i="8" s="1"/>
  <c r="BK55" i="8"/>
  <c r="BN55" i="8" s="1"/>
  <c r="BQ55" i="8" s="1"/>
  <c r="BK54" i="8"/>
  <c r="BN54" i="8" s="1"/>
  <c r="BQ54" i="8" s="1"/>
  <c r="BK53" i="8"/>
  <c r="BN53" i="8" s="1"/>
  <c r="BQ53" i="8" s="1"/>
  <c r="BK52" i="8"/>
  <c r="BN52" i="8" s="1"/>
  <c r="BQ52" i="8" s="1"/>
  <c r="BK51" i="8"/>
  <c r="BN51" i="8" s="1"/>
  <c r="BQ51" i="8" s="1"/>
  <c r="BK50" i="8"/>
  <c r="BN50" i="8" s="1"/>
  <c r="BQ50" i="8" s="1"/>
  <c r="BK49" i="8"/>
  <c r="BN49" i="8" s="1"/>
  <c r="BQ49" i="8" s="1"/>
  <c r="BK48" i="8"/>
  <c r="BN48" i="8" s="1"/>
  <c r="BQ48" i="8" s="1"/>
  <c r="BK47" i="8"/>
  <c r="BN47" i="8" s="1"/>
  <c r="BQ47" i="8" s="1"/>
  <c r="BK46" i="8"/>
  <c r="BN46" i="8" s="1"/>
  <c r="BQ46" i="8" s="1"/>
  <c r="BK45" i="8"/>
  <c r="BN45" i="8" s="1"/>
  <c r="BQ45" i="8" s="1"/>
  <c r="BK44" i="8"/>
  <c r="BN44" i="8" s="1"/>
  <c r="BQ44" i="8" s="1"/>
  <c r="BK43" i="8"/>
  <c r="BN43" i="8" s="1"/>
  <c r="BQ43" i="8" s="1"/>
  <c r="BK42" i="8"/>
  <c r="BN42" i="8" s="1"/>
  <c r="BQ42" i="8" s="1"/>
  <c r="BK41" i="8"/>
  <c r="BN41" i="8" s="1"/>
  <c r="BQ41" i="8" s="1"/>
  <c r="BK40" i="8"/>
  <c r="BN40" i="8" s="1"/>
  <c r="BQ40" i="8" s="1"/>
  <c r="BK39" i="8"/>
  <c r="BN39" i="8" s="1"/>
  <c r="BQ39" i="8" s="1"/>
  <c r="BK38" i="8"/>
  <c r="BN38" i="8" s="1"/>
  <c r="BQ38" i="8" s="1"/>
  <c r="BK37" i="8"/>
  <c r="BN37" i="8" s="1"/>
  <c r="BQ37" i="8" s="1"/>
  <c r="BK36" i="8"/>
  <c r="BN36" i="8" s="1"/>
  <c r="BQ36" i="8" s="1"/>
  <c r="BK35" i="8"/>
  <c r="BN35" i="8" s="1"/>
  <c r="BQ35" i="8" s="1"/>
  <c r="BK34" i="8"/>
  <c r="BN34" i="8" s="1"/>
  <c r="BQ34" i="8" s="1"/>
  <c r="BK33" i="8"/>
  <c r="BN33" i="8" s="1"/>
  <c r="BQ33" i="8" s="1"/>
  <c r="BK32" i="8"/>
  <c r="BN32" i="8" s="1"/>
  <c r="BQ32" i="8" s="1"/>
  <c r="BK31" i="8"/>
  <c r="BN31" i="8" s="1"/>
  <c r="BQ31" i="8" s="1"/>
  <c r="BK30" i="8"/>
  <c r="BK29" i="8"/>
  <c r="BN29" i="8" s="1"/>
  <c r="BQ29" i="8" s="1"/>
  <c r="BK28" i="8"/>
  <c r="BN28" i="8" s="1"/>
  <c r="BQ28" i="8" s="1"/>
  <c r="BK27" i="8"/>
  <c r="BK26" i="8"/>
  <c r="BN26" i="8" s="1"/>
  <c r="BQ26" i="8" s="1"/>
  <c r="BK25" i="8"/>
  <c r="BK24" i="8"/>
  <c r="BN24" i="8" s="1"/>
  <c r="BQ24" i="8" s="1"/>
  <c r="BK23" i="8"/>
  <c r="BN23" i="8" s="1"/>
  <c r="BQ23" i="8" s="1"/>
  <c r="BK22" i="8"/>
  <c r="BN22" i="8" s="1"/>
  <c r="BQ22" i="8" s="1"/>
  <c r="BK21" i="8"/>
  <c r="BK20" i="8"/>
  <c r="BN20" i="8" s="1"/>
  <c r="BQ20" i="8" s="1"/>
  <c r="BK19" i="8"/>
  <c r="BN19" i="8" s="1"/>
  <c r="BQ19" i="8" s="1"/>
  <c r="BK18" i="8"/>
  <c r="BK17" i="8"/>
  <c r="BK16" i="8"/>
  <c r="BK15" i="8"/>
  <c r="BK14" i="8"/>
  <c r="BK13" i="8"/>
  <c r="BK12" i="8"/>
  <c r="BK10" i="8"/>
  <c r="BJ25" i="8"/>
  <c r="BM25" i="8" s="1"/>
  <c r="BP25" i="8" s="1"/>
  <c r="BJ26" i="8"/>
  <c r="BM26" i="8" s="1"/>
  <c r="BP26" i="8" s="1"/>
  <c r="BJ65" i="8"/>
  <c r="BM65" i="8" s="1"/>
  <c r="BP65" i="8" s="1"/>
  <c r="BJ64" i="8"/>
  <c r="BM64" i="8" s="1"/>
  <c r="BP64" i="8" s="1"/>
  <c r="BJ63" i="8"/>
  <c r="BM63" i="8" s="1"/>
  <c r="BP63" i="8" s="1"/>
  <c r="BJ62" i="8"/>
  <c r="BM62" i="8" s="1"/>
  <c r="BP62" i="8" s="1"/>
  <c r="BJ61" i="8"/>
  <c r="BM61" i="8" s="1"/>
  <c r="BP61" i="8" s="1"/>
  <c r="BJ60" i="8"/>
  <c r="BM60" i="8" s="1"/>
  <c r="BP60" i="8" s="1"/>
  <c r="BJ59" i="8"/>
  <c r="BJ58" i="8"/>
  <c r="BM58" i="8" s="1"/>
  <c r="BP58" i="8" s="1"/>
  <c r="BJ57" i="8"/>
  <c r="BJ56" i="8"/>
  <c r="BM56" i="8" s="1"/>
  <c r="BP56" i="8" s="1"/>
  <c r="BJ55" i="8"/>
  <c r="BM55" i="8" s="1"/>
  <c r="BP55" i="8" s="1"/>
  <c r="BJ54" i="8"/>
  <c r="BM54" i="8" s="1"/>
  <c r="BP54" i="8" s="1"/>
  <c r="BJ53" i="8"/>
  <c r="BM53" i="8" s="1"/>
  <c r="BP53" i="8" s="1"/>
  <c r="BJ52" i="8"/>
  <c r="BM52" i="8" s="1"/>
  <c r="BP52" i="8" s="1"/>
  <c r="BJ51" i="8"/>
  <c r="BM51" i="8" s="1"/>
  <c r="BP51" i="8" s="1"/>
  <c r="BJ50" i="8"/>
  <c r="BM50" i="8" s="1"/>
  <c r="BP50" i="8" s="1"/>
  <c r="BJ49" i="8"/>
  <c r="BM49" i="8" s="1"/>
  <c r="BP49" i="8" s="1"/>
  <c r="BJ48" i="8"/>
  <c r="BM48" i="8" s="1"/>
  <c r="BP48" i="8" s="1"/>
  <c r="BJ47" i="8"/>
  <c r="BM47" i="8" s="1"/>
  <c r="BP47" i="8" s="1"/>
  <c r="BJ46" i="8"/>
  <c r="BJ45" i="8"/>
  <c r="BM45" i="8" s="1"/>
  <c r="BP45" i="8" s="1"/>
  <c r="BJ44" i="8"/>
  <c r="BM44" i="8" s="1"/>
  <c r="BP44" i="8" s="1"/>
  <c r="BJ43" i="8"/>
  <c r="BM43" i="8" s="1"/>
  <c r="BP43" i="8" s="1"/>
  <c r="BJ42" i="8"/>
  <c r="BJ41" i="8"/>
  <c r="BM41" i="8" s="1"/>
  <c r="BP41" i="8" s="1"/>
  <c r="BJ40" i="8"/>
  <c r="BM40" i="8" s="1"/>
  <c r="BP40" i="8" s="1"/>
  <c r="BJ39" i="8"/>
  <c r="BM39" i="8" s="1"/>
  <c r="BP39" i="8" s="1"/>
  <c r="BJ38" i="8"/>
  <c r="BJ37" i="8"/>
  <c r="BM37" i="8" s="1"/>
  <c r="BP37" i="8" s="1"/>
  <c r="BJ36" i="8"/>
  <c r="BM36" i="8" s="1"/>
  <c r="BP36" i="8" s="1"/>
  <c r="BJ35" i="8"/>
  <c r="BM35" i="8" s="1"/>
  <c r="BP35" i="8" s="1"/>
  <c r="BJ34" i="8"/>
  <c r="BM34" i="8" s="1"/>
  <c r="BP34" i="8" s="1"/>
  <c r="BJ33" i="8"/>
  <c r="BM33" i="8" s="1"/>
  <c r="BP33" i="8" s="1"/>
  <c r="BJ32" i="8"/>
  <c r="BJ31" i="8"/>
  <c r="BM31" i="8" s="1"/>
  <c r="BP31" i="8" s="1"/>
  <c r="BJ30" i="8"/>
  <c r="BM30" i="8" s="1"/>
  <c r="BP30" i="8" s="1"/>
  <c r="BJ29" i="8"/>
  <c r="BM29" i="8" s="1"/>
  <c r="BP29" i="8" s="1"/>
  <c r="BJ28" i="8"/>
  <c r="BM28" i="8" s="1"/>
  <c r="BP28" i="8" s="1"/>
  <c r="BJ27" i="8"/>
  <c r="BM27" i="8" s="1"/>
  <c r="BP27" i="8" s="1"/>
  <c r="BJ24" i="8"/>
  <c r="BM24" i="8" s="1"/>
  <c r="BP24" i="8" s="1"/>
  <c r="BJ23" i="8"/>
  <c r="BM23" i="8" s="1"/>
  <c r="BP23" i="8" s="1"/>
  <c r="BJ22" i="8"/>
  <c r="BM22" i="8" s="1"/>
  <c r="BP22" i="8" s="1"/>
  <c r="BJ21" i="8"/>
  <c r="BM21" i="8" s="1"/>
  <c r="BP21" i="8" s="1"/>
  <c r="BJ20" i="8"/>
  <c r="BM20" i="8" s="1"/>
  <c r="BP20" i="8" s="1"/>
  <c r="BJ19" i="8"/>
  <c r="BM19" i="8" s="1"/>
  <c r="BP19" i="8" s="1"/>
  <c r="BJ18" i="8"/>
  <c r="BJ17" i="8"/>
  <c r="BJ16" i="8"/>
  <c r="BJ15" i="8"/>
  <c r="BJ13" i="8"/>
  <c r="BJ14" i="8"/>
  <c r="BJ12" i="8"/>
  <c r="BJ11" i="8"/>
  <c r="BJ10" i="8"/>
  <c r="BJ9" i="8"/>
  <c r="B4" i="9"/>
  <c r="B3" i="9"/>
  <c r="B2" i="9"/>
  <c r="B1" i="9"/>
  <c r="BK9" i="8"/>
  <c r="BL9" i="8"/>
  <c r="AN65" i="8" l="1"/>
  <c r="AO65" i="8" s="1"/>
  <c r="BI65" i="8" s="1"/>
  <c r="AQ65" i="8" s="1"/>
  <c r="AN61" i="8"/>
  <c r="AO61" i="8" s="1"/>
  <c r="AN62" i="8"/>
  <c r="AO62" i="8" s="1"/>
  <c r="BI62" i="8" s="1"/>
  <c r="AQ62" i="8" s="1"/>
  <c r="AN56" i="8"/>
  <c r="AO56" i="8" s="1"/>
  <c r="BO16" i="8"/>
  <c r="BR16" i="8" s="1"/>
  <c r="BN14" i="8"/>
  <c r="BQ14" i="8" s="1"/>
  <c r="AN40" i="8"/>
  <c r="AO40" i="8" s="1"/>
  <c r="BM12" i="8"/>
  <c r="BP12" i="8" s="1"/>
  <c r="BN15" i="8"/>
  <c r="BQ15" i="8" s="1"/>
  <c r="AN64" i="8"/>
  <c r="AO64" i="8" s="1"/>
  <c r="AN63" i="8"/>
  <c r="AO63" i="8" s="1"/>
  <c r="AN57" i="8"/>
  <c r="AO57" i="8" s="1"/>
  <c r="AN53" i="8"/>
  <c r="AO53" i="8" s="1"/>
  <c r="E108" i="21"/>
  <c r="AN59" i="8"/>
  <c r="AO59" i="8" s="1"/>
  <c r="AN48" i="8"/>
  <c r="AO48" i="8" s="1"/>
  <c r="AN46" i="8"/>
  <c r="AO46" i="8" s="1"/>
  <c r="BI46" i="8" s="1"/>
  <c r="AQ46" i="8" s="1"/>
  <c r="AN38" i="8"/>
  <c r="AO38" i="8" s="1"/>
  <c r="AN37" i="8"/>
  <c r="AO37" i="8" s="1"/>
  <c r="AN32" i="8"/>
  <c r="AO32" i="8" s="1"/>
  <c r="BI32" i="8" s="1"/>
  <c r="AQ32" i="8" s="1"/>
  <c r="BS60" i="8"/>
  <c r="AS60" i="8" s="1"/>
  <c r="BS54" i="8"/>
  <c r="AS54" i="8" s="1"/>
  <c r="BS34" i="8"/>
  <c r="AS34" i="8" s="1"/>
  <c r="BS62" i="8"/>
  <c r="AS62" i="8" s="1"/>
  <c r="BS61" i="8"/>
  <c r="AS61" i="8" s="1"/>
  <c r="BS58" i="8"/>
  <c r="AS58" i="8" s="1"/>
  <c r="BS56" i="8"/>
  <c r="AS56" i="8" s="1"/>
  <c r="BS55" i="8"/>
  <c r="AS55" i="8" s="1"/>
  <c r="BS53" i="8"/>
  <c r="AS53" i="8" s="1"/>
  <c r="BS45" i="8"/>
  <c r="AS45" i="8" s="1"/>
  <c r="BS41" i="8"/>
  <c r="AS41" i="8" s="1"/>
  <c r="BS40" i="8"/>
  <c r="AS40" i="8" s="1"/>
  <c r="BS37" i="8"/>
  <c r="AS37" i="8" s="1"/>
  <c r="BO17" i="8"/>
  <c r="BR17" i="8" s="1"/>
  <c r="BO10" i="8"/>
  <c r="BR10" i="8" s="1"/>
  <c r="BO14" i="8"/>
  <c r="BR14" i="8" s="1"/>
  <c r="BO18" i="8"/>
  <c r="BR18" i="8" s="1"/>
  <c r="BN10" i="8"/>
  <c r="BQ10" i="8" s="1"/>
  <c r="BN12" i="8"/>
  <c r="BQ12" i="8" s="1"/>
  <c r="BM13" i="8"/>
  <c r="BP13" i="8" s="1"/>
  <c r="BM17" i="8"/>
  <c r="BP17" i="8" s="1"/>
  <c r="BM14" i="8"/>
  <c r="BP14" i="8" s="1"/>
  <c r="BM18" i="8"/>
  <c r="BP18" i="8" s="1"/>
  <c r="BM11" i="8"/>
  <c r="BP11" i="8" s="1"/>
  <c r="BM15" i="8"/>
  <c r="BP15" i="8" s="1"/>
  <c r="BM16" i="8"/>
  <c r="BP16" i="8" s="1"/>
  <c r="BE14" i="8"/>
  <c r="BC18" i="8"/>
  <c r="BC16" i="8"/>
  <c r="BC51" i="8"/>
  <c r="AN51" i="8" s="1"/>
  <c r="AO51" i="8" s="1"/>
  <c r="BI51" i="8" s="1"/>
  <c r="AQ51" i="8" s="1"/>
  <c r="BD23" i="8"/>
  <c r="BD19" i="8"/>
  <c r="BN27" i="8"/>
  <c r="BQ27" i="8" s="1"/>
  <c r="BS27" i="8" s="1"/>
  <c r="AS27" i="8" s="1"/>
  <c r="BN11" i="8"/>
  <c r="BQ11" i="8" s="1"/>
  <c r="BC35" i="8"/>
  <c r="AN35" i="8" s="1"/>
  <c r="AO35" i="8" s="1"/>
  <c r="BC43" i="8"/>
  <c r="AN43" i="8" s="1"/>
  <c r="AO43" i="8" s="1"/>
  <c r="BD29" i="8"/>
  <c r="BE16" i="8"/>
  <c r="BM57" i="8"/>
  <c r="BP57" i="8" s="1"/>
  <c r="BS57" i="8" s="1"/>
  <c r="AS57" i="8" s="1"/>
  <c r="BO12" i="8"/>
  <c r="BR12" i="8" s="1"/>
  <c r="BE27" i="8"/>
  <c r="BC55" i="8"/>
  <c r="AN55" i="8" s="1"/>
  <c r="BC41" i="8"/>
  <c r="AN41" i="8" s="1"/>
  <c r="AO41" i="8" s="1"/>
  <c r="BC25" i="8"/>
  <c r="BC13" i="8"/>
  <c r="BE23" i="8"/>
  <c r="BM59" i="8"/>
  <c r="BP59" i="8" s="1"/>
  <c r="BS59" i="8" s="1"/>
  <c r="AS59" i="8" s="1"/>
  <c r="BO13" i="8"/>
  <c r="BR13" i="8" s="1"/>
  <c r="BC39" i="8"/>
  <c r="AN39" i="8" s="1"/>
  <c r="AO39" i="8" s="1"/>
  <c r="BC33" i="8"/>
  <c r="AN33" i="8" s="1"/>
  <c r="AO33" i="8" s="1"/>
  <c r="BE17" i="8"/>
  <c r="BC30" i="8"/>
  <c r="BE20" i="8"/>
  <c r="AN20" i="8" s="1"/>
  <c r="BD14" i="8"/>
  <c r="BO24" i="8"/>
  <c r="BR24" i="8" s="1"/>
  <c r="BS24" i="8" s="1"/>
  <c r="AS24" i="8" s="1"/>
  <c r="BM10" i="8"/>
  <c r="BP10" i="8" s="1"/>
  <c r="BC58" i="8"/>
  <c r="AN58" i="8" s="1"/>
  <c r="AO58" i="8" s="1"/>
  <c r="BC34" i="8"/>
  <c r="AN34" i="8" s="1"/>
  <c r="AO34" i="8" s="1"/>
  <c r="BE28" i="8"/>
  <c r="BD22" i="8"/>
  <c r="BN18" i="8"/>
  <c r="BQ18" i="8" s="1"/>
  <c r="BC22" i="8"/>
  <c r="BC14" i="8"/>
  <c r="BC49" i="8"/>
  <c r="AN49" i="8" s="1"/>
  <c r="AO49" i="8" s="1"/>
  <c r="BD28" i="8"/>
  <c r="BE25" i="8"/>
  <c r="BC17" i="8"/>
  <c r="BD24" i="8"/>
  <c r="BN16" i="8"/>
  <c r="BQ16" i="8" s="1"/>
  <c r="BC60" i="8"/>
  <c r="AN60" i="8" s="1"/>
  <c r="BC45" i="8"/>
  <c r="AN45" i="8" s="1"/>
  <c r="AO45" i="8" s="1"/>
  <c r="BC29" i="8"/>
  <c r="BC21" i="8"/>
  <c r="BE18" i="8"/>
  <c r="BE10" i="8"/>
  <c r="AN10" i="8" s="1"/>
  <c r="BC27" i="8"/>
  <c r="BM46" i="8"/>
  <c r="BP46" i="8" s="1"/>
  <c r="BS46" i="8" s="1"/>
  <c r="AS46" i="8" s="1"/>
  <c r="BM42" i="8"/>
  <c r="BP42" i="8" s="1"/>
  <c r="BS42" i="8" s="1"/>
  <c r="AS42" i="8" s="1"/>
  <c r="BM38" i="8"/>
  <c r="BP38" i="8" s="1"/>
  <c r="BS38" i="8" s="1"/>
  <c r="AS38" i="8" s="1"/>
  <c r="BC54" i="8"/>
  <c r="AN54" i="8" s="1"/>
  <c r="AO54" i="8" s="1"/>
  <c r="BD13" i="8"/>
  <c r="BN13" i="8"/>
  <c r="BQ13" i="8" s="1"/>
  <c r="BD25" i="8"/>
  <c r="BN25" i="8"/>
  <c r="BQ25" i="8" s="1"/>
  <c r="BS25" i="8" s="1"/>
  <c r="AS25" i="8" s="1"/>
  <c r="BO15" i="8"/>
  <c r="BR15" i="8" s="1"/>
  <c r="BE15" i="8"/>
  <c r="BN21" i="8"/>
  <c r="BQ21" i="8" s="1"/>
  <c r="BS21" i="8" s="1"/>
  <c r="AS21" i="8" s="1"/>
  <c r="BD21" i="8"/>
  <c r="BN30" i="8"/>
  <c r="BQ30" i="8" s="1"/>
  <c r="BS30" i="8" s="1"/>
  <c r="AS30" i="8" s="1"/>
  <c r="BD30" i="8"/>
  <c r="BC23" i="8"/>
  <c r="BC19" i="8"/>
  <c r="BC15" i="8"/>
  <c r="BC11" i="8"/>
  <c r="BE19" i="8"/>
  <c r="BN17" i="8"/>
  <c r="BQ17" i="8" s="1"/>
  <c r="BD17" i="8"/>
  <c r="BO11" i="8"/>
  <c r="BR11" i="8" s="1"/>
  <c r="BE11" i="8"/>
  <c r="BE26" i="8"/>
  <c r="BO26" i="8"/>
  <c r="BR26" i="8" s="1"/>
  <c r="BS26" i="8" s="1"/>
  <c r="AS26" i="8" s="1"/>
  <c r="BS29" i="8"/>
  <c r="AS29" i="8" s="1"/>
  <c r="AN52" i="8"/>
  <c r="BS51" i="8"/>
  <c r="AS51" i="8" s="1"/>
  <c r="BS50" i="8"/>
  <c r="AS50" i="8" s="1"/>
  <c r="AN50" i="8"/>
  <c r="AN47" i="8"/>
  <c r="AN44" i="8"/>
  <c r="BS43" i="8"/>
  <c r="AS43" i="8" s="1"/>
  <c r="AN42" i="8"/>
  <c r="BS39" i="8"/>
  <c r="AS39" i="8" s="1"/>
  <c r="AN36" i="8"/>
  <c r="BS35" i="8"/>
  <c r="AS35" i="8" s="1"/>
  <c r="BM32" i="8"/>
  <c r="BP32" i="8" s="1"/>
  <c r="BS32" i="8" s="1"/>
  <c r="AS32" i="8" s="1"/>
  <c r="AN31" i="8"/>
  <c r="BS31" i="8"/>
  <c r="AS31" i="8" s="1"/>
  <c r="BC26" i="8"/>
  <c r="BC24" i="8"/>
  <c r="BS23" i="8"/>
  <c r="AS23" i="8" s="1"/>
  <c r="BS22" i="8"/>
  <c r="AS22" i="8" s="1"/>
  <c r="BS19" i="8"/>
  <c r="AS19" i="8" s="1"/>
  <c r="AN12" i="8"/>
  <c r="BS64" i="8"/>
  <c r="AS64" i="8" s="1"/>
  <c r="BS20" i="8"/>
  <c r="AS20" i="8" s="1"/>
  <c r="BS48" i="8"/>
  <c r="AS48" i="8" s="1"/>
  <c r="BS47" i="8"/>
  <c r="AS47" i="8" s="1"/>
  <c r="BS36" i="8"/>
  <c r="AS36" i="8" s="1"/>
  <c r="BS33" i="8"/>
  <c r="AS33" i="8" s="1"/>
  <c r="BS63" i="8"/>
  <c r="AS63" i="8" s="1"/>
  <c r="BS52" i="8"/>
  <c r="AS52" i="8" s="1"/>
  <c r="BS44" i="8"/>
  <c r="AS44" i="8" s="1"/>
  <c r="BS28" i="8"/>
  <c r="AS28" i="8" s="1"/>
  <c r="BS65" i="8"/>
  <c r="AS65" i="8" s="1"/>
  <c r="BS49" i="8"/>
  <c r="AS49" i="8" s="1"/>
  <c r="BO9" i="8"/>
  <c r="BR9" i="8" s="1"/>
  <c r="AP9" i="8"/>
  <c r="BM9" i="8"/>
  <c r="BP9" i="8" s="1"/>
  <c r="AN9" i="8"/>
  <c r="BN9" i="8"/>
  <c r="BQ9" i="8" s="1"/>
  <c r="E150" i="21" l="1"/>
  <c r="E63" i="21"/>
  <c r="E75" i="21"/>
  <c r="BT63" i="8"/>
  <c r="AT63" i="8" s="1"/>
  <c r="BU63" i="8" s="1"/>
  <c r="AU63" i="8" s="1"/>
  <c r="BW63" i="8" s="1"/>
  <c r="AV63" i="8" s="1"/>
  <c r="BY63" i="8" s="1"/>
  <c r="AW63" i="8" s="1"/>
  <c r="E114" i="21"/>
  <c r="E165" i="21"/>
  <c r="E64" i="21"/>
  <c r="BI63" i="8"/>
  <c r="AQ63" i="8" s="1"/>
  <c r="BT65" i="8"/>
  <c r="AT65" i="8" s="1"/>
  <c r="BU65" i="8" s="1"/>
  <c r="AU65" i="8" s="1"/>
  <c r="BW65" i="8" s="1"/>
  <c r="AV65" i="8" s="1"/>
  <c r="BY65" i="8" s="1"/>
  <c r="AW65" i="8" s="1"/>
  <c r="AX65" i="8" s="1"/>
  <c r="E79" i="21"/>
  <c r="E60" i="21"/>
  <c r="E115" i="21"/>
  <c r="E141" i="21"/>
  <c r="AN22" i="8"/>
  <c r="AO22" i="8" s="1"/>
  <c r="BI22" i="8" s="1"/>
  <c r="AQ22" i="8" s="1"/>
  <c r="AN17" i="8"/>
  <c r="AO17" i="8" s="1"/>
  <c r="BT53" i="8"/>
  <c r="AT53" i="8" s="1"/>
  <c r="BU53" i="8" s="1"/>
  <c r="AU53" i="8" s="1"/>
  <c r="BW53" i="8" s="1"/>
  <c r="AV53" i="8" s="1"/>
  <c r="BY53" i="8" s="1"/>
  <c r="AW53" i="8" s="1"/>
  <c r="E117" i="21"/>
  <c r="BT37" i="8"/>
  <c r="AT37" i="8" s="1"/>
  <c r="BU37" i="8" s="1"/>
  <c r="AU37" i="8" s="1"/>
  <c r="BW37" i="8" s="1"/>
  <c r="AV37" i="8" s="1"/>
  <c r="BY37" i="8" s="1"/>
  <c r="AW37" i="8" s="1"/>
  <c r="BT61" i="8"/>
  <c r="AT61" i="8" s="1"/>
  <c r="BU61" i="8" s="1"/>
  <c r="AU61" i="8" s="1"/>
  <c r="BW61" i="8" s="1"/>
  <c r="AV61" i="8" s="1"/>
  <c r="BY61" i="8" s="1"/>
  <c r="AW61" i="8" s="1"/>
  <c r="BI64" i="8"/>
  <c r="AQ64" i="8" s="1"/>
  <c r="BT64" i="8"/>
  <c r="AT64" i="8" s="1"/>
  <c r="BU64" i="8" s="1"/>
  <c r="AU64" i="8" s="1"/>
  <c r="BW64" i="8" s="1"/>
  <c r="AV64" i="8" s="1"/>
  <c r="BY64" i="8" s="1"/>
  <c r="AW64" i="8" s="1"/>
  <c r="AX64" i="8" s="1"/>
  <c r="AN24" i="8"/>
  <c r="AO24" i="8" s="1"/>
  <c r="BI24" i="8" s="1"/>
  <c r="AQ24" i="8" s="1"/>
  <c r="BI56" i="8"/>
  <c r="AQ56" i="8" s="1"/>
  <c r="BI35" i="8"/>
  <c r="AQ35" i="8" s="1"/>
  <c r="BI57" i="8"/>
  <c r="AQ57" i="8" s="1"/>
  <c r="BI61" i="8"/>
  <c r="AQ61" i="8" s="1"/>
  <c r="E98" i="21"/>
  <c r="BT62" i="8"/>
  <c r="AT62" i="8" s="1"/>
  <c r="BU62" i="8" s="1"/>
  <c r="AU62" i="8" s="1"/>
  <c r="BW62" i="8" s="1"/>
  <c r="AV62" i="8" s="1"/>
  <c r="BY62" i="8" s="1"/>
  <c r="AW62" i="8" s="1"/>
  <c r="AX62" i="8" s="1"/>
  <c r="E71" i="21"/>
  <c r="E127" i="21"/>
  <c r="E96" i="21"/>
  <c r="E113" i="21"/>
  <c r="BI49" i="8"/>
  <c r="AQ49" i="8" s="1"/>
  <c r="BI59" i="8"/>
  <c r="AQ59" i="8" s="1"/>
  <c r="BT59" i="8"/>
  <c r="AT59" i="8" s="1"/>
  <c r="BU59" i="8" s="1"/>
  <c r="AU59" i="8" s="1"/>
  <c r="BW59" i="8" s="1"/>
  <c r="AV59" i="8" s="1"/>
  <c r="BY59" i="8" s="1"/>
  <c r="AW59" i="8" s="1"/>
  <c r="AX59" i="8" s="1"/>
  <c r="BT57" i="8"/>
  <c r="AT57" i="8" s="1"/>
  <c r="BU57" i="8" s="1"/>
  <c r="AU57" i="8" s="1"/>
  <c r="BW57" i="8" s="1"/>
  <c r="AV57" i="8" s="1"/>
  <c r="BY57" i="8" s="1"/>
  <c r="AW57" i="8" s="1"/>
  <c r="BT56" i="8"/>
  <c r="AT56" i="8" s="1"/>
  <c r="BU56" i="8" s="1"/>
  <c r="AU56" i="8" s="1"/>
  <c r="BW56" i="8" s="1"/>
  <c r="AV56" i="8" s="1"/>
  <c r="BY56" i="8" s="1"/>
  <c r="AW56" i="8" s="1"/>
  <c r="E72" i="21"/>
  <c r="E181" i="21"/>
  <c r="AN29" i="8"/>
  <c r="AO29" i="8" s="1"/>
  <c r="BT29" i="8" s="1"/>
  <c r="AT29" i="8" s="1"/>
  <c r="BU29" i="8" s="1"/>
  <c r="AU29" i="8" s="1"/>
  <c r="BW29" i="8" s="1"/>
  <c r="AV29" i="8" s="1"/>
  <c r="BY29" i="8" s="1"/>
  <c r="AW29" i="8" s="1"/>
  <c r="BT49" i="8"/>
  <c r="AT49" i="8" s="1"/>
  <c r="BU49" i="8" s="1"/>
  <c r="AU49" i="8" s="1"/>
  <c r="BW49" i="8" s="1"/>
  <c r="AV49" i="8" s="1"/>
  <c r="BY49" i="8" s="1"/>
  <c r="AW49" i="8" s="1"/>
  <c r="BI53" i="8"/>
  <c r="AQ53" i="8" s="1"/>
  <c r="E85" i="21"/>
  <c r="E169" i="21"/>
  <c r="BS11" i="8"/>
  <c r="AS11" i="8" s="1"/>
  <c r="BS12" i="8"/>
  <c r="AS12" i="8" s="1"/>
  <c r="E66" i="21"/>
  <c r="E116" i="21"/>
  <c r="BS17" i="8"/>
  <c r="AS17" i="8" s="1"/>
  <c r="AN15" i="8"/>
  <c r="AO15" i="8" s="1"/>
  <c r="BS15" i="8"/>
  <c r="AS15" i="8" s="1"/>
  <c r="AN16" i="8"/>
  <c r="AO16" i="8" s="1"/>
  <c r="BI16" i="8" s="1"/>
  <c r="AQ16" i="8" s="1"/>
  <c r="BT41" i="8"/>
  <c r="AT41" i="8" s="1"/>
  <c r="BU41" i="8" s="1"/>
  <c r="AU41" i="8" s="1"/>
  <c r="BW41" i="8" s="1"/>
  <c r="AV41" i="8" s="1"/>
  <c r="BY41" i="8" s="1"/>
  <c r="AW41" i="8" s="1"/>
  <c r="BI38" i="8"/>
  <c r="AQ38" i="8" s="1"/>
  <c r="BT38" i="8"/>
  <c r="AT38" i="8" s="1"/>
  <c r="BU38" i="8" s="1"/>
  <c r="AU38" i="8" s="1"/>
  <c r="BW38" i="8" s="1"/>
  <c r="AV38" i="8" s="1"/>
  <c r="BY38" i="8" s="1"/>
  <c r="AW38" i="8" s="1"/>
  <c r="AN25" i="8"/>
  <c r="AO25" i="8" s="1"/>
  <c r="BT25" i="8" s="1"/>
  <c r="AT25" i="8" s="1"/>
  <c r="BU25" i="8" s="1"/>
  <c r="AU25" i="8" s="1"/>
  <c r="BW25" i="8" s="1"/>
  <c r="AV25" i="8" s="1"/>
  <c r="BY25" i="8" s="1"/>
  <c r="AW25" i="8" s="1"/>
  <c r="AN18" i="8"/>
  <c r="AO18" i="8" s="1"/>
  <c r="E76" i="21"/>
  <c r="BT48" i="8"/>
  <c r="AT48" i="8" s="1"/>
  <c r="BU48" i="8" s="1"/>
  <c r="AU48" i="8" s="1"/>
  <c r="BW48" i="8" s="1"/>
  <c r="AV48" i="8" s="1"/>
  <c r="BY48" i="8" s="1"/>
  <c r="AW48" i="8" s="1"/>
  <c r="BI48" i="8"/>
  <c r="AQ48" i="8" s="1"/>
  <c r="BI37" i="8"/>
  <c r="AQ37" i="8" s="1"/>
  <c r="BT34" i="8"/>
  <c r="AT34" i="8" s="1"/>
  <c r="BU34" i="8" s="1"/>
  <c r="AU34" i="8" s="1"/>
  <c r="BW34" i="8" s="1"/>
  <c r="AV34" i="8" s="1"/>
  <c r="BY34" i="8" s="1"/>
  <c r="AW34" i="8" s="1"/>
  <c r="AN21" i="8"/>
  <c r="AO21" i="8" s="1"/>
  <c r="BT21" i="8" s="1"/>
  <c r="AT21" i="8" s="1"/>
  <c r="BU21" i="8" s="1"/>
  <c r="AU21" i="8" s="1"/>
  <c r="BW21" i="8" s="1"/>
  <c r="AV21" i="8" s="1"/>
  <c r="BY21" i="8" s="1"/>
  <c r="AW21" i="8" s="1"/>
  <c r="AN28" i="8"/>
  <c r="AO28" i="8" s="1"/>
  <c r="BT28" i="8" s="1"/>
  <c r="AT28" i="8" s="1"/>
  <c r="BU28" i="8" s="1"/>
  <c r="AU28" i="8" s="1"/>
  <c r="BW28" i="8" s="1"/>
  <c r="AV28" i="8" s="1"/>
  <c r="BY28" i="8" s="1"/>
  <c r="AW28" i="8" s="1"/>
  <c r="AN26" i="8"/>
  <c r="AO26" i="8" s="1"/>
  <c r="BI26" i="8" s="1"/>
  <c r="AQ26" i="8" s="1"/>
  <c r="BT58" i="8"/>
  <c r="AT58" i="8" s="1"/>
  <c r="BU58" i="8" s="1"/>
  <c r="AU58" i="8" s="1"/>
  <c r="BW58" i="8" s="1"/>
  <c r="AV58" i="8" s="1"/>
  <c r="BY58" i="8" s="1"/>
  <c r="AW58" i="8" s="1"/>
  <c r="BT54" i="8"/>
  <c r="AT54" i="8" s="1"/>
  <c r="BU54" i="8" s="1"/>
  <c r="AU54" i="8" s="1"/>
  <c r="BW54" i="8" s="1"/>
  <c r="AV54" i="8" s="1"/>
  <c r="BY54" i="8" s="1"/>
  <c r="AW54" i="8" s="1"/>
  <c r="BT45" i="8"/>
  <c r="AT45" i="8" s="1"/>
  <c r="BU45" i="8" s="1"/>
  <c r="AU45" i="8" s="1"/>
  <c r="BW45" i="8" s="1"/>
  <c r="AV45" i="8" s="1"/>
  <c r="BY45" i="8" s="1"/>
  <c r="AW45" i="8" s="1"/>
  <c r="BT40" i="8"/>
  <c r="AT40" i="8" s="1"/>
  <c r="BU40" i="8" s="1"/>
  <c r="AU40" i="8" s="1"/>
  <c r="BW40" i="8" s="1"/>
  <c r="AV40" i="8" s="1"/>
  <c r="BY40" i="8" s="1"/>
  <c r="AW40" i="8" s="1"/>
  <c r="BS18" i="8"/>
  <c r="AS18" i="8" s="1"/>
  <c r="BS14" i="8"/>
  <c r="AS14" i="8" s="1"/>
  <c r="BS10" i="8"/>
  <c r="AS10" i="8" s="1"/>
  <c r="BS16" i="8"/>
  <c r="AS16" i="8" s="1"/>
  <c r="BI41" i="8"/>
  <c r="AQ41" i="8" s="1"/>
  <c r="AN13" i="8"/>
  <c r="AO13" i="8" s="1"/>
  <c r="AN11" i="8"/>
  <c r="AO11" i="8" s="1"/>
  <c r="BT43" i="8"/>
  <c r="AT43" i="8" s="1"/>
  <c r="BU43" i="8" s="1"/>
  <c r="AU43" i="8" s="1"/>
  <c r="BW43" i="8" s="1"/>
  <c r="AV43" i="8" s="1"/>
  <c r="BY43" i="8" s="1"/>
  <c r="AW43" i="8" s="1"/>
  <c r="AN30" i="8"/>
  <c r="AO30" i="8" s="1"/>
  <c r="BS13" i="8"/>
  <c r="AS13" i="8" s="1"/>
  <c r="BT35" i="8"/>
  <c r="AT35" i="8" s="1"/>
  <c r="BU35" i="8" s="1"/>
  <c r="AU35" i="8" s="1"/>
  <c r="BW35" i="8" s="1"/>
  <c r="AV35" i="8" s="1"/>
  <c r="BY35" i="8" s="1"/>
  <c r="AW35" i="8" s="1"/>
  <c r="BI43" i="8"/>
  <c r="AQ43" i="8" s="1"/>
  <c r="AN27" i="8"/>
  <c r="BT33" i="8"/>
  <c r="AT33" i="8" s="1"/>
  <c r="BU33" i="8" s="1"/>
  <c r="AU33" i="8" s="1"/>
  <c r="BW33" i="8" s="1"/>
  <c r="AV33" i="8" s="1"/>
  <c r="BY33" i="8" s="1"/>
  <c r="AW33" i="8" s="1"/>
  <c r="AN23" i="8"/>
  <c r="AO23" i="8" s="1"/>
  <c r="BT23" i="8" s="1"/>
  <c r="AT23" i="8" s="1"/>
  <c r="BU23" i="8" s="1"/>
  <c r="AU23" i="8" s="1"/>
  <c r="BW23" i="8" s="1"/>
  <c r="AV23" i="8" s="1"/>
  <c r="BY23" i="8" s="1"/>
  <c r="AW23" i="8" s="1"/>
  <c r="AN14" i="8"/>
  <c r="AO14" i="8" s="1"/>
  <c r="BI14" i="8" s="1"/>
  <c r="AQ14" i="8" s="1"/>
  <c r="BI33" i="8"/>
  <c r="AQ33" i="8" s="1"/>
  <c r="AN19" i="8"/>
  <c r="AO19" i="8" s="1"/>
  <c r="BI19" i="8" s="1"/>
  <c r="AQ19" i="8" s="1"/>
  <c r="E179" i="21"/>
  <c r="BI45" i="8"/>
  <c r="AQ45" i="8" s="1"/>
  <c r="BI54" i="8"/>
  <c r="AQ54" i="8" s="1"/>
  <c r="BI34" i="8"/>
  <c r="AQ34" i="8" s="1"/>
  <c r="BT32" i="8"/>
  <c r="AT32" i="8" s="1"/>
  <c r="BU32" i="8" s="1"/>
  <c r="AU32" i="8" s="1"/>
  <c r="BW32" i="8" s="1"/>
  <c r="AV32" i="8" s="1"/>
  <c r="BY32" i="8" s="1"/>
  <c r="AW32" i="8" s="1"/>
  <c r="AX32" i="8" s="1"/>
  <c r="E26" i="21" s="1"/>
  <c r="E183" i="21"/>
  <c r="E187" i="21"/>
  <c r="BT39" i="8"/>
  <c r="AT39" i="8" s="1"/>
  <c r="BU39" i="8" s="1"/>
  <c r="AU39" i="8" s="1"/>
  <c r="BW39" i="8" s="1"/>
  <c r="AV39" i="8" s="1"/>
  <c r="BY39" i="8" s="1"/>
  <c r="AW39" i="8" s="1"/>
  <c r="BT51" i="8"/>
  <c r="AT51" i="8" s="1"/>
  <c r="BU51" i="8" s="1"/>
  <c r="AU51" i="8" s="1"/>
  <c r="BW51" i="8" s="1"/>
  <c r="AV51" i="8" s="1"/>
  <c r="BY51" i="8" s="1"/>
  <c r="AW51" i="8" s="1"/>
  <c r="AX51" i="8" s="1"/>
  <c r="AO60" i="8"/>
  <c r="BT60" i="8" s="1"/>
  <c r="AT60" i="8" s="1"/>
  <c r="BU60" i="8" s="1"/>
  <c r="AU60" i="8" s="1"/>
  <c r="BW60" i="8" s="1"/>
  <c r="AV60" i="8" s="1"/>
  <c r="BY60" i="8" s="1"/>
  <c r="AW60" i="8" s="1"/>
  <c r="BI58" i="8"/>
  <c r="AQ58" i="8" s="1"/>
  <c r="AO55" i="8"/>
  <c r="BT55" i="8" s="1"/>
  <c r="AT55" i="8" s="1"/>
  <c r="BU55" i="8" s="1"/>
  <c r="AU55" i="8" s="1"/>
  <c r="BW55" i="8" s="1"/>
  <c r="AV55" i="8" s="1"/>
  <c r="BY55" i="8" s="1"/>
  <c r="AW55" i="8" s="1"/>
  <c r="AO52" i="8"/>
  <c r="BI52" i="8" s="1"/>
  <c r="AQ52" i="8" s="1"/>
  <c r="AO50" i="8"/>
  <c r="BT50" i="8" s="1"/>
  <c r="AT50" i="8" s="1"/>
  <c r="BU50" i="8" s="1"/>
  <c r="AU50" i="8" s="1"/>
  <c r="BW50" i="8" s="1"/>
  <c r="AV50" i="8" s="1"/>
  <c r="BY50" i="8" s="1"/>
  <c r="AW50" i="8" s="1"/>
  <c r="AO47" i="8"/>
  <c r="BT47" i="8" s="1"/>
  <c r="AT47" i="8" s="1"/>
  <c r="BU47" i="8" s="1"/>
  <c r="AU47" i="8" s="1"/>
  <c r="BW47" i="8" s="1"/>
  <c r="AV47" i="8" s="1"/>
  <c r="BY47" i="8" s="1"/>
  <c r="AW47" i="8" s="1"/>
  <c r="BT46" i="8"/>
  <c r="AT46" i="8" s="1"/>
  <c r="BU46" i="8" s="1"/>
  <c r="AU46" i="8" s="1"/>
  <c r="BW46" i="8" s="1"/>
  <c r="AV46" i="8" s="1"/>
  <c r="BY46" i="8" s="1"/>
  <c r="AW46" i="8" s="1"/>
  <c r="AX46" i="8" s="1"/>
  <c r="AO44" i="8"/>
  <c r="BT44" i="8" s="1"/>
  <c r="AT44" i="8" s="1"/>
  <c r="BU44" i="8" s="1"/>
  <c r="AU44" i="8" s="1"/>
  <c r="BW44" i="8" s="1"/>
  <c r="AV44" i="8" s="1"/>
  <c r="BY44" i="8" s="1"/>
  <c r="AW44" i="8" s="1"/>
  <c r="AO42" i="8"/>
  <c r="BT42" i="8" s="1"/>
  <c r="AT42" i="8" s="1"/>
  <c r="BU42" i="8" s="1"/>
  <c r="AU42" i="8" s="1"/>
  <c r="BW42" i="8" s="1"/>
  <c r="AV42" i="8" s="1"/>
  <c r="BY42" i="8" s="1"/>
  <c r="AW42" i="8" s="1"/>
  <c r="BI40" i="8"/>
  <c r="AQ40" i="8" s="1"/>
  <c r="BI39" i="8"/>
  <c r="AQ39" i="8" s="1"/>
  <c r="AO36" i="8"/>
  <c r="BI36" i="8" s="1"/>
  <c r="AQ36" i="8" s="1"/>
  <c r="AO31" i="8"/>
  <c r="BT31" i="8" s="1"/>
  <c r="AT31" i="8" s="1"/>
  <c r="BU31" i="8" s="1"/>
  <c r="AU31" i="8" s="1"/>
  <c r="BW31" i="8" s="1"/>
  <c r="AV31" i="8" s="1"/>
  <c r="BY31" i="8" s="1"/>
  <c r="AW31" i="8" s="1"/>
  <c r="AO20" i="8"/>
  <c r="BT20" i="8" s="1"/>
  <c r="AT20" i="8" s="1"/>
  <c r="BU20" i="8" s="1"/>
  <c r="AU20" i="8" s="1"/>
  <c r="BW20" i="8" s="1"/>
  <c r="AV20" i="8" s="1"/>
  <c r="BY20" i="8" s="1"/>
  <c r="AW20" i="8" s="1"/>
  <c r="AO12" i="8"/>
  <c r="BI12" i="8" s="1"/>
  <c r="AQ12" i="8" s="1"/>
  <c r="AO10" i="8"/>
  <c r="BS9" i="8"/>
  <c r="AS9" i="8" s="1"/>
  <c r="AO9" i="8"/>
  <c r="E190" i="21" l="1"/>
  <c r="E180" i="21"/>
  <c r="E168" i="21"/>
  <c r="E172" i="21"/>
  <c r="AK65" i="8"/>
  <c r="E59" i="21" s="1"/>
  <c r="AK64" i="8"/>
  <c r="E58" i="21" s="1"/>
  <c r="AK62" i="8"/>
  <c r="E56" i="21" s="1"/>
  <c r="AK59" i="8"/>
  <c r="E53" i="21" s="1"/>
  <c r="AK51" i="8"/>
  <c r="E45" i="21" s="1"/>
  <c r="AK46" i="8"/>
  <c r="E40" i="21" s="1"/>
  <c r="E104" i="21"/>
  <c r="AX38" i="8"/>
  <c r="E81" i="21"/>
  <c r="E83" i="21"/>
  <c r="E73" i="21"/>
  <c r="E74" i="21"/>
  <c r="E131" i="21"/>
  <c r="E129" i="21"/>
  <c r="E109" i="21"/>
  <c r="E128" i="21"/>
  <c r="E89" i="21"/>
  <c r="E61" i="21"/>
  <c r="BT13" i="8"/>
  <c r="AT13" i="8" s="1"/>
  <c r="BU13" i="8" s="1"/>
  <c r="AU13" i="8" s="1"/>
  <c r="BW13" i="8" s="1"/>
  <c r="AV13" i="8" s="1"/>
  <c r="BY13" i="8" s="1"/>
  <c r="AW13" i="8" s="1"/>
  <c r="E151" i="21"/>
  <c r="E153" i="21"/>
  <c r="E139" i="21"/>
  <c r="E171" i="21"/>
  <c r="E102" i="21"/>
  <c r="E99" i="21"/>
  <c r="E88" i="21"/>
  <c r="E106" i="21"/>
  <c r="E94" i="21"/>
  <c r="E176" i="21"/>
  <c r="AX63" i="8"/>
  <c r="AX61" i="8"/>
  <c r="E143" i="21"/>
  <c r="E126" i="21"/>
  <c r="E130" i="21"/>
  <c r="AX53" i="8"/>
  <c r="AK53" i="8" s="1"/>
  <c r="E47" i="21" s="1"/>
  <c r="E194" i="21"/>
  <c r="BT22" i="8"/>
  <c r="AT22" i="8" s="1"/>
  <c r="BU22" i="8" s="1"/>
  <c r="AU22" i="8" s="1"/>
  <c r="BW22" i="8" s="1"/>
  <c r="AV22" i="8" s="1"/>
  <c r="BY22" i="8" s="1"/>
  <c r="AW22" i="8" s="1"/>
  <c r="AX22" i="8" s="1"/>
  <c r="BT17" i="8"/>
  <c r="AT17" i="8" s="1"/>
  <c r="BU17" i="8" s="1"/>
  <c r="AU17" i="8" s="1"/>
  <c r="BW17" i="8" s="1"/>
  <c r="AV17" i="8" s="1"/>
  <c r="BY17" i="8" s="1"/>
  <c r="AW17" i="8" s="1"/>
  <c r="E118" i="21"/>
  <c r="E90" i="21"/>
  <c r="E93" i="21"/>
  <c r="E77" i="21"/>
  <c r="E182" i="21"/>
  <c r="E69" i="21"/>
  <c r="AX56" i="8"/>
  <c r="AK56" i="8" s="1"/>
  <c r="E50" i="21" s="1"/>
  <c r="E112" i="21"/>
  <c r="BI17" i="8"/>
  <c r="AQ17" i="8" s="1"/>
  <c r="AX57" i="8"/>
  <c r="E148" i="21"/>
  <c r="E68" i="21"/>
  <c r="E193" i="21"/>
  <c r="E144" i="21"/>
  <c r="E107" i="21"/>
  <c r="E101" i="21"/>
  <c r="E100" i="21"/>
  <c r="E111" i="21"/>
  <c r="E70" i="21"/>
  <c r="AX37" i="8"/>
  <c r="E177" i="21"/>
  <c r="E95" i="21"/>
  <c r="E87" i="21"/>
  <c r="E154" i="21"/>
  <c r="E142" i="21"/>
  <c r="E166" i="21"/>
  <c r="E103" i="21"/>
  <c r="AX49" i="8"/>
  <c r="E138" i="21"/>
  <c r="BI28" i="8"/>
  <c r="AQ28" i="8" s="1"/>
  <c r="AX28" i="8" s="1"/>
  <c r="AK28" i="8" s="1"/>
  <c r="E22" i="21" s="1"/>
  <c r="E136" i="21"/>
  <c r="BT15" i="8"/>
  <c r="AT15" i="8" s="1"/>
  <c r="BU15" i="8" s="1"/>
  <c r="AU15" i="8" s="1"/>
  <c r="BW15" i="8" s="1"/>
  <c r="AV15" i="8" s="1"/>
  <c r="BY15" i="8" s="1"/>
  <c r="AW15" i="8" s="1"/>
  <c r="AX35" i="8"/>
  <c r="E146" i="21"/>
  <c r="E110" i="21"/>
  <c r="E178" i="21"/>
  <c r="E78" i="21"/>
  <c r="E170" i="21"/>
  <c r="E86" i="21"/>
  <c r="E65" i="21"/>
  <c r="E97" i="21"/>
  <c r="E167" i="21"/>
  <c r="E62" i="21"/>
  <c r="BI29" i="8"/>
  <c r="AQ29" i="8" s="1"/>
  <c r="AX29" i="8" s="1"/>
  <c r="AK29" i="8" s="1"/>
  <c r="E23" i="21" s="1"/>
  <c r="BT11" i="8"/>
  <c r="AT11" i="8" s="1"/>
  <c r="BU11" i="8" s="1"/>
  <c r="AU11" i="8" s="1"/>
  <c r="BW11" i="8" s="1"/>
  <c r="AV11" i="8" s="1"/>
  <c r="BY11" i="8" s="1"/>
  <c r="AW11" i="8" s="1"/>
  <c r="E91" i="21"/>
  <c r="AX41" i="8"/>
  <c r="E105" i="21"/>
  <c r="BT16" i="8"/>
  <c r="AT16" i="8" s="1"/>
  <c r="BU16" i="8" s="1"/>
  <c r="AU16" i="8" s="1"/>
  <c r="BW16" i="8" s="1"/>
  <c r="AV16" i="8" s="1"/>
  <c r="BY16" i="8" s="1"/>
  <c r="AW16" i="8" s="1"/>
  <c r="AX16" i="8" s="1"/>
  <c r="AK16" i="8" s="1"/>
  <c r="E10" i="21" s="1"/>
  <c r="BT10" i="8"/>
  <c r="AT10" i="8" s="1"/>
  <c r="BU10" i="8" s="1"/>
  <c r="AU10" i="8" s="1"/>
  <c r="BW10" i="8" s="1"/>
  <c r="AV10" i="8" s="1"/>
  <c r="BY10" i="8" s="1"/>
  <c r="AW10" i="8" s="1"/>
  <c r="BI25" i="8"/>
  <c r="AQ25" i="8" s="1"/>
  <c r="AX25" i="8" s="1"/>
  <c r="AK25" i="8" s="1"/>
  <c r="E19" i="21" s="1"/>
  <c r="AX48" i="8"/>
  <c r="AX33" i="8"/>
  <c r="BI21" i="8"/>
  <c r="AQ21" i="8" s="1"/>
  <c r="AX21" i="8" s="1"/>
  <c r="BT18" i="8"/>
  <c r="AT18" i="8" s="1"/>
  <c r="BU18" i="8" s="1"/>
  <c r="AU18" i="8" s="1"/>
  <c r="BW18" i="8" s="1"/>
  <c r="AV18" i="8" s="1"/>
  <c r="BY18" i="8" s="1"/>
  <c r="AW18" i="8" s="1"/>
  <c r="BI18" i="8"/>
  <c r="AQ18" i="8" s="1"/>
  <c r="AX34" i="8"/>
  <c r="AX45" i="8"/>
  <c r="AK45" i="8" s="1"/>
  <c r="E39" i="21" s="1"/>
  <c r="AX58" i="8"/>
  <c r="AX54" i="8"/>
  <c r="AK54" i="8" s="1"/>
  <c r="E48" i="21" s="1"/>
  <c r="AX40" i="8"/>
  <c r="AX39" i="8"/>
  <c r="BI13" i="8"/>
  <c r="AQ13" i="8" s="1"/>
  <c r="BI11" i="8"/>
  <c r="AQ11" i="8" s="1"/>
  <c r="BT30" i="8"/>
  <c r="AT30" i="8" s="1"/>
  <c r="BU30" i="8" s="1"/>
  <c r="AU30" i="8" s="1"/>
  <c r="BW30" i="8" s="1"/>
  <c r="AV30" i="8" s="1"/>
  <c r="BY30" i="8" s="1"/>
  <c r="AW30" i="8" s="1"/>
  <c r="BI30" i="8"/>
  <c r="AQ30" i="8" s="1"/>
  <c r="AX43" i="8"/>
  <c r="AO27" i="8"/>
  <c r="BT27" i="8" s="1"/>
  <c r="AT27" i="8" s="1"/>
  <c r="BU27" i="8" s="1"/>
  <c r="AU27" i="8" s="1"/>
  <c r="BW27" i="8" s="1"/>
  <c r="AV27" i="8" s="1"/>
  <c r="BY27" i="8" s="1"/>
  <c r="AW27" i="8" s="1"/>
  <c r="BT14" i="8"/>
  <c r="AT14" i="8" s="1"/>
  <c r="BU14" i="8" s="1"/>
  <c r="AU14" i="8" s="1"/>
  <c r="BW14" i="8" s="1"/>
  <c r="AV14" i="8" s="1"/>
  <c r="BY14" i="8" s="1"/>
  <c r="AW14" i="8" s="1"/>
  <c r="AX14" i="8" s="1"/>
  <c r="AK14" i="8" s="1"/>
  <c r="E8" i="21" s="1"/>
  <c r="BI60" i="8"/>
  <c r="AQ60" i="8" s="1"/>
  <c r="AX60" i="8" s="1"/>
  <c r="BT19" i="8"/>
  <c r="AT19" i="8" s="1"/>
  <c r="BU19" i="8" s="1"/>
  <c r="AU19" i="8" s="1"/>
  <c r="BW19" i="8" s="1"/>
  <c r="AV19" i="8" s="1"/>
  <c r="BY19" i="8" s="1"/>
  <c r="AW19" i="8" s="1"/>
  <c r="AX19" i="8" s="1"/>
  <c r="BI44" i="8"/>
  <c r="AQ44" i="8" s="1"/>
  <c r="AX44" i="8" s="1"/>
  <c r="AK44" i="8" s="1"/>
  <c r="E38" i="21" s="1"/>
  <c r="BI31" i="8"/>
  <c r="AQ31" i="8" s="1"/>
  <c r="AX31" i="8" s="1"/>
  <c r="BI55" i="8"/>
  <c r="AQ55" i="8" s="1"/>
  <c r="AX55" i="8" s="1"/>
  <c r="AK55" i="8" s="1"/>
  <c r="E49" i="21" s="1"/>
  <c r="BI20" i="8"/>
  <c r="AQ20" i="8" s="1"/>
  <c r="AX20" i="8" s="1"/>
  <c r="BI23" i="8"/>
  <c r="AQ23" i="8" s="1"/>
  <c r="AX23" i="8" s="1"/>
  <c r="AK23" i="8" s="1"/>
  <c r="E17" i="21" s="1"/>
  <c r="BT52" i="8"/>
  <c r="AT52" i="8" s="1"/>
  <c r="BU52" i="8" s="1"/>
  <c r="AU52" i="8" s="1"/>
  <c r="BW52" i="8" s="1"/>
  <c r="AV52" i="8" s="1"/>
  <c r="BY52" i="8" s="1"/>
  <c r="AW52" i="8" s="1"/>
  <c r="AX52" i="8" s="1"/>
  <c r="AK52" i="8" s="1"/>
  <c r="E46" i="21" s="1"/>
  <c r="BI50" i="8"/>
  <c r="AQ50" i="8" s="1"/>
  <c r="AX50" i="8" s="1"/>
  <c r="AK50" i="8" s="1"/>
  <c r="E44" i="21" s="1"/>
  <c r="BI47" i="8"/>
  <c r="AQ47" i="8" s="1"/>
  <c r="AX47" i="8" s="1"/>
  <c r="BI42" i="8"/>
  <c r="AQ42" i="8" s="1"/>
  <c r="AX42" i="8" s="1"/>
  <c r="BT36" i="8"/>
  <c r="AT36" i="8" s="1"/>
  <c r="BU36" i="8" s="1"/>
  <c r="AU36" i="8" s="1"/>
  <c r="BW36" i="8" s="1"/>
  <c r="AV36" i="8" s="1"/>
  <c r="BY36" i="8" s="1"/>
  <c r="AW36" i="8" s="1"/>
  <c r="AX36" i="8" s="1"/>
  <c r="BT26" i="8"/>
  <c r="AT26" i="8" s="1"/>
  <c r="BU26" i="8" s="1"/>
  <c r="AU26" i="8" s="1"/>
  <c r="BW26" i="8" s="1"/>
  <c r="AV26" i="8" s="1"/>
  <c r="BY26" i="8" s="1"/>
  <c r="AW26" i="8" s="1"/>
  <c r="AX26" i="8" s="1"/>
  <c r="AK26" i="8" s="1"/>
  <c r="E20" i="21" s="1"/>
  <c r="BT24" i="8"/>
  <c r="AT24" i="8" s="1"/>
  <c r="BU24" i="8" s="1"/>
  <c r="AU24" i="8" s="1"/>
  <c r="BW24" i="8" s="1"/>
  <c r="AV24" i="8" s="1"/>
  <c r="BY24" i="8" s="1"/>
  <c r="AW24" i="8" s="1"/>
  <c r="AX24" i="8" s="1"/>
  <c r="AK24" i="8" s="1"/>
  <c r="E18" i="21" s="1"/>
  <c r="BI15" i="8"/>
  <c r="AQ15" i="8" s="1"/>
  <c r="BT12" i="8"/>
  <c r="AT12" i="8" s="1"/>
  <c r="BU12" i="8" s="1"/>
  <c r="AU12" i="8" s="1"/>
  <c r="BW12" i="8" s="1"/>
  <c r="AV12" i="8" s="1"/>
  <c r="BY12" i="8" s="1"/>
  <c r="AW12" i="8" s="1"/>
  <c r="AX12" i="8" s="1"/>
  <c r="AK12" i="8" s="1"/>
  <c r="E6" i="21" s="1"/>
  <c r="BI10" i="8"/>
  <c r="AQ10" i="8" s="1"/>
  <c r="BT9" i="8"/>
  <c r="AT9" i="8" s="1"/>
  <c r="BU9" i="8" s="1"/>
  <c r="AU9" i="8" s="1"/>
  <c r="BI9" i="8"/>
  <c r="AQ9" i="8" s="1"/>
  <c r="AK63" i="8" l="1"/>
  <c r="E57" i="21" s="1"/>
  <c r="AK61" i="8"/>
  <c r="E55" i="21" s="1"/>
  <c r="AK60" i="8"/>
  <c r="E54" i="21" s="1"/>
  <c r="AK58" i="8"/>
  <c r="E52" i="21" s="1"/>
  <c r="AK57" i="8"/>
  <c r="E51" i="21" s="1"/>
  <c r="AK49" i="8"/>
  <c r="E43" i="21" s="1"/>
  <c r="AK48" i="8"/>
  <c r="E42" i="21" s="1"/>
  <c r="AK47" i="8"/>
  <c r="E41" i="21" s="1"/>
  <c r="AK43" i="8"/>
  <c r="E37" i="21" s="1"/>
  <c r="AK42" i="8"/>
  <c r="E36" i="21" s="1"/>
  <c r="AK40" i="8"/>
  <c r="E34" i="21" s="1"/>
  <c r="AK41" i="8"/>
  <c r="E35" i="21" s="1"/>
  <c r="AK39" i="8"/>
  <c r="E33" i="21" s="1"/>
  <c r="AK38" i="8"/>
  <c r="E32" i="21" s="1"/>
  <c r="AK37" i="8"/>
  <c r="E31" i="21" s="1"/>
  <c r="AK36" i="8"/>
  <c r="E30" i="21" s="1"/>
  <c r="AK35" i="8"/>
  <c r="E29" i="21" s="1"/>
  <c r="AK34" i="8"/>
  <c r="E28" i="21" s="1"/>
  <c r="AK33" i="8"/>
  <c r="E27" i="21" s="1"/>
  <c r="AK31" i="8"/>
  <c r="E25" i="21" s="1"/>
  <c r="AK22" i="8"/>
  <c r="E16" i="21" s="1"/>
  <c r="AK21" i="8"/>
  <c r="E15" i="21" s="1"/>
  <c r="AK20" i="8"/>
  <c r="E14" i="21" s="1"/>
  <c r="AK19" i="8"/>
  <c r="E13" i="21" s="1"/>
  <c r="AX13" i="8"/>
  <c r="AX17" i="8"/>
  <c r="AK17" i="8" s="1"/>
  <c r="E11" i="21" s="1"/>
  <c r="AX15" i="8"/>
  <c r="AX11" i="8"/>
  <c r="AK11" i="8" s="1"/>
  <c r="AX10" i="8"/>
  <c r="AK10" i="8" s="1"/>
  <c r="AX18" i="8"/>
  <c r="AK18" i="8" s="1"/>
  <c r="E12" i="21" s="1"/>
  <c r="BW9" i="8"/>
  <c r="AV9" i="8" s="1"/>
  <c r="AX30" i="8"/>
  <c r="AK30" i="8" s="1"/>
  <c r="E24" i="21" s="1"/>
  <c r="BI27" i="8"/>
  <c r="AQ27" i="8" s="1"/>
  <c r="AX27" i="8" s="1"/>
  <c r="AK27" i="8" s="1"/>
  <c r="E21" i="21" s="1"/>
  <c r="AK15" i="8" l="1"/>
  <c r="E9" i="21" s="1"/>
  <c r="AK13" i="8"/>
  <c r="E7" i="21" s="1"/>
  <c r="E4" i="21"/>
  <c r="E5" i="21"/>
  <c r="BY9" i="8"/>
  <c r="AW9" i="8" s="1"/>
  <c r="AX9" i="8" s="1"/>
  <c r="AK9" i="8" s="1"/>
  <c r="E3" i="21" l="1"/>
  <c r="E5" i="19"/>
  <c r="H4" i="19"/>
  <c r="C4" i="19"/>
  <c r="E6" i="19"/>
  <c r="I5" i="19"/>
  <c r="H3" i="19"/>
  <c r="H6" i="19"/>
  <c r="D5" i="19"/>
  <c r="E4" i="19"/>
  <c r="G3" i="19"/>
  <c r="G6" i="19"/>
  <c r="C3" i="19"/>
  <c r="G5" i="19"/>
  <c r="F5" i="19"/>
  <c r="G4" i="19"/>
  <c r="I3" i="19"/>
  <c r="I6" i="19"/>
  <c r="F3" i="19"/>
  <c r="F6" i="19"/>
  <c r="E3" i="19"/>
  <c r="F4" i="19"/>
  <c r="C5" i="19"/>
  <c r="D3" i="19"/>
  <c r="D6" i="19"/>
  <c r="D4" i="19"/>
  <c r="H5" i="19"/>
  <c r="I4" i="19"/>
  <c r="C6" i="1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A186B7E-A756-489E-8C14-3B46B4A2B75E}" name="CameraModel" type="4" refreshedVersion="0" background="1">
    <webPr xml="1" sourceData="1" url="C:\Users\czinsmeyer\OneDrive - St. Mary's University\CameraModel.tm7" htmlTables="1" htmlFormat="all"/>
  </connection>
  <connection id="2" xr16:uid="{D6C09E0F-2E45-4034-853F-171366503855}" name="CameraModel1" type="4" refreshedVersion="0" background="1">
    <webPr xml="1" sourceData="1" url="C:\Users\czinsmeyer\OneDrive - St. Mary's University\CameraModel.tm7" htmlTables="1" htmlFormat="all"/>
  </connection>
  <connection id="3" xr16:uid="{3CDAA67A-519F-494C-B5B5-58569877C7D8}" name="ProjectFinalThreatModel" type="4" refreshedVersion="0" background="1">
    <webPr xml="1" sourceData="1" url="C:\Users\czinsmeyer\OneDrive - St. Mary's University\NSACAE\EG7314_2021\ProjectFinalThreatModel.tm7" htmlTables="1" htmlFormat="all"/>
  </connection>
  <connection id="4" xr16:uid="{00000000-0015-0000-FFFF-FFFF00000000}" name="Threat_Model-Insulin_Pump" type="4" refreshedVersion="0" background="1">
    <webPr xml="1" sourceData="1" url="\\RM2MS001617\U_hammingn$\My Documents\IEEE-PHD\Cybersecurity\Threat_models\Threat_Model-Insulin_Pump.tm7" htmlTables="1" htmlFormat="all"/>
  </connection>
  <connection id="5" xr16:uid="{00000000-0015-0000-FFFF-FFFF01000000}" name="Threat_model-Insulin_Pump_D0r7" type="4" refreshedVersion="0" background="1">
    <webPr xml="1" sourceData="1" url="\\RM2MS001617\U_hammingn$\My Documents\IEEE-PHD\Cybersecurity\Insulin_Pump\Threat_model-Insulin_Pump_D0r7.tm7" htmlTables="1" htmlFormat="all"/>
  </connection>
  <connection id="6" xr16:uid="{00000000-0015-0000-FFFF-FFFF02000000}" name="Threat_model-Insulin_Pump_D0r71" type="4" refreshedVersion="0" background="1">
    <webPr xml="1" sourceData="1" url="\\RM2MS001617\U_hammingn$\My Documents\IEEE-PHD\Cybersecurity\Insulin_Pump\Threat_model-Insulin_Pump_D0r7.tm7" htmlTables="1" htmlFormat="all"/>
  </connection>
  <connection id="7" xr16:uid="{00000000-0015-0000-FFFF-FFFF03000000}" name="Threat_Model-Insulin_Pump1" type="4" refreshedVersion="0" background="1">
    <webPr xml="1" sourceData="1" url="\\RM2MS001617\U_hammingn$\My Documents\IEEE-PHD\Cybersecurity\Threat_models\Threat_Model-Insulin_Pump.tm7" htmlTables="1" htmlFormat="all"/>
  </connection>
  <connection id="8" xr16:uid="{00000000-0015-0000-FFFF-FFFF04000000}" name="Threat_Model-Insulin_Pump2" type="4" refreshedVersion="0" background="1">
    <webPr xml="1" sourceData="1" url="\\RM2MS001617\U_hammingn$\My Documents\IEEE-PHD\Cybersecurity\Threat_models\Threat_Model-Insulin_Pump.tm7" htmlTables="1" htmlFormat="all"/>
  </connection>
  <connection id="9" xr16:uid="{00000000-0015-0000-FFFF-FFFF05000000}" name="Threat_Model-Insulin_Pump3" type="4" refreshedVersion="0" background="1">
    <webPr xml="1" sourceData="1" url="\\RM2MS001617\U_hammingn$\My Documents\IEEE-PHD\Cybersecurity\Threat_models\Threat_Model-Insulin_Pump.tm7" htmlTables="1" htmlFormat="all"/>
  </connection>
  <connection id="10" xr16:uid="{00000000-0015-0000-FFFF-FFFF06000000}" name="Threat_Model-Insulin_Pump4" type="4" refreshedVersion="0" background="1">
    <webPr xml="1" sourceData="1" url="\\RM2MS001617\U_hammingn$\My Documents\IEEE-PHD\Cybersecurity\Threat_models\Threat_Model-Insulin_Pump.tm7" htmlTables="1" htmlFormat="all"/>
  </connection>
  <connection id="11" xr16:uid="{00000000-0015-0000-FFFF-FFFF07000000}" name="Threat_Model-Insulin_Pump5" type="4" refreshedVersion="0" background="1">
    <webPr xml="1" sourceData="1" url="\\RM2MS001617\U_hammingn$\My Documents\IEEE-PHD\Cybersecurity\Threat_models\Threat_Model-Insulin_Pump.tm7" htmlTables="1" htmlFormat="all"/>
  </connection>
  <connection id="12" xr16:uid="{00000000-0015-0000-FFFF-FFFF08000000}" name="Threat_model-Insulin_Pump6" type="4" refreshedVersion="0" background="1">
    <webPr xml="1" sourceData="1" url="\\RM2MS001617\U_hammingn$\My Documents\IEEE-PHD\Cybersecurity\Insulin_Pump\Threat_model-Insulin_Pump.tm7" htmlTables="1" htmlFormat="all"/>
  </connection>
</connections>
</file>

<file path=xl/sharedStrings.xml><?xml version="1.0" encoding="utf-8"?>
<sst xmlns="http://schemas.openxmlformats.org/spreadsheetml/2006/main" count="19749" uniqueCount="1763">
  <si>
    <t>Description</t>
  </si>
  <si>
    <t>ID</t>
  </si>
  <si>
    <t>High</t>
  </si>
  <si>
    <t>Low</t>
  </si>
  <si>
    <t>Definition</t>
  </si>
  <si>
    <t>SDLTMT Ref</t>
  </si>
  <si>
    <t>Impacts Safety Efficacy</t>
  </si>
  <si>
    <t>Access Vector</t>
  </si>
  <si>
    <t>Access Complexity</t>
  </si>
  <si>
    <t>Authentication</t>
  </si>
  <si>
    <t>Confidentiality Impact</t>
  </si>
  <si>
    <t>Integrity Impact</t>
  </si>
  <si>
    <t>Availability Impact</t>
  </si>
  <si>
    <t>Collateral Damage Potential</t>
  </si>
  <si>
    <t>Awareness</t>
  </si>
  <si>
    <t>Availability Requirement</t>
  </si>
  <si>
    <t>Integrity Requirement</t>
  </si>
  <si>
    <t>Confidentiality Requirement</t>
  </si>
  <si>
    <t>Value</t>
  </si>
  <si>
    <t>General Requirements</t>
  </si>
  <si>
    <t>Medium</t>
  </si>
  <si>
    <t>Not Defined</t>
  </si>
  <si>
    <t>Loss of [confidentiality | integrity | availability] is likely to have only a limited adverse effect on the organization or users of the device.</t>
  </si>
  <si>
    <t>Loss of [confidentiality | integrity | availability] is likely to have a serious adverse effect on the organization or users of the device.</t>
  </si>
  <si>
    <t>Loss of [confidentiality | integrity | availability] is likely to have a catastrophic adverse effect on the organization or users of the device.</t>
  </si>
  <si>
    <t>Assigning this value to the metric will not influence the score.
It is a signal to the equation to not create the overall score until this has been filled in by the user.</t>
  </si>
  <si>
    <t>Local</t>
  </si>
  <si>
    <t>Adjacent Network</t>
  </si>
  <si>
    <t>Network</t>
  </si>
  <si>
    <t>The vulnerability is exploitable with only local access; requires the attacker to be in physical contact with the device.</t>
  </si>
  <si>
    <t>The vulnerability is exploitable with adjacent network access; requires the attacker to have access to a broadcast, or very short range communications. Examples of adjacent networks include local IP subnet, Bluetooth, IEEE 802.11, low power radio, and local Ethernet segment.</t>
  </si>
  <si>
    <t>The vulnerability is exploitable with network access. This means the vulnerable software is bound to the network stack and the attacker does not require local network access or local access. Such vulnerability is often termed “remotely exploitable”. An example of a network attack is an attack via a WAN or the internet.</t>
  </si>
  <si>
    <t>Specialized access conditions exist. For example:
 The attack depends on the victim performing several suspicious or atypical actions.
 The vulnerable configuration is seen very rarely in practice.
 The vulnerability depends on narrow time window
 Requires specialized or expensive tools to exploit the vulnerability</t>
  </si>
  <si>
    <t>The access conditions are somewhat specialized. The following are examples:
 The attacking party is limited to a group of systems or users at some level of Authorization, possibly untrusted.
 Some information must be gathered before a successful attack can be launched.
 The affected configuration is non-default, and is not commonly configured
 The attack requires a small amount of social engineering that might occasionally fool cautious users.
 Requires insider knowledge of the device’s hardware or software design.</t>
  </si>
  <si>
    <t>Specialized access conditions or extenuating circumstances do not exist. The following are examples:
 The affected product typically requires access to a wide range of systems and users, possibly anonymous and untrusted.
 The affected configuration is default or ubiquitous.
 The attack can be performed manually and requires little skill or additional information gathering.
 The “race condition” is a lazy one (i.e., it is technically a race but easily winnable).
 Distributed system gives attacker all the tools and/or knowledge to exploit the vulnerability</t>
  </si>
  <si>
    <t>None</t>
  </si>
  <si>
    <t>Single</t>
  </si>
  <si>
    <t>Multiple</t>
  </si>
  <si>
    <t>Authentication is not required to access and exploit the vulnerability.</t>
  </si>
  <si>
    <t>Authentication is easily defeated or uses a weak method for vetting. Examples include:
 Storing or transmitting of credentials in plain text
 Fixed (i.e. “hard coded”) credentials
 Automatic trust based on device type</t>
  </si>
  <si>
    <t>Authentication employs industry’s best practices for vetting the authenticity of the user or device. Examples include:
 Storing of hashed credentials only
 Multiple levels of authorization
 Enforced unique credentials</t>
  </si>
  <si>
    <t>This metric gauges the strength of the authentication process used to exploit the vulnerability</t>
  </si>
  <si>
    <t>This metric measures the complexity of the attack required to exploit the vulnerability.
For example, consider a buffer overflow in communications stack; the attacker can launch an exploit at will. Other vulnerabilities, however, may require additional steps in order to be exploited. For example, a vulnerability may require multiple steps of conditions to be in place before an attack can occur.</t>
  </si>
  <si>
    <t>This metric reflects how the vulnerability is exploited.
The possible values for this metric are listed below. The more remote an attacker can be to attack a host, the greater the vulnerability score.</t>
  </si>
  <si>
    <t>This metric measures the impact on confidentiality of a successfully exploited vulnerability.
Confidentiality refers to limiting data (including executable) access and disclosure to only authorized users, as well as preventing access by, or disclosure to, unauthorized ones.</t>
  </si>
  <si>
    <t>Partial</t>
  </si>
  <si>
    <t>Complete</t>
  </si>
  <si>
    <t>There is no impact to the confidentiality of the system.</t>
  </si>
  <si>
    <t>Access to some data (including executable) is possible, but the attacker does not have control over what is obtained, or the scope is constrained. An example is a vulnerability that divulges only certain fields of data.</t>
  </si>
  <si>
    <t>There is total information disclosure, resulting in all data (including executable) being revealed. The attacker is able to read all of the system's data (volatile or non-volatile memory, data streams, external communications, etc.)</t>
  </si>
  <si>
    <t>This metric measures the impact to integrity of a successfully exploited vulnerability.
Integrity refers to the trustworthiness and guaranteed veracity of data (including executable).</t>
  </si>
  <si>
    <t>There is no impact to the integrity of the data.</t>
  </si>
  <si>
    <t>Modification of some data (including executable) is possible, but the attacker does not have control over what can be modified, or the scope of what the attacker can affect is limited.
For example, executable image may be overwritten resulting in undefined operation but the data remains intact, or vice versa.</t>
  </si>
  <si>
    <t>There is a total compromise of system integrity. There is a complete loss of system protection, resulting in the entire system being compromised.
The attacker is able to modify any data (including executable) on the target system.</t>
  </si>
  <si>
    <t>This metric measures the impact to availability of the system in light of a successful threat.
Availability refers to the accessibility of normal intended operation of the system. Attacks that consume embedded resources including (but not limited to) communications bandwidth, processor cycles bandwidth, volatile and non-volatile storage impact the availability of a system.</t>
  </si>
  <si>
    <t>There is no impact to the availability of the system.</t>
  </si>
  <si>
    <t>There is reduced performance or interruptions in resource availability. Reduced throughput or increased latency in responding to an event.
An example is a network-based flood attack that permits a limited number of successful connections to an Internet service.</t>
  </si>
  <si>
    <t>There is a total shutdown of the targeted device, rendering the device’s principal functionality non-operational.
The attacker can render the resource completely unavailable. (an example could be increasing the battery consumption resulting in a non-functioning system).</t>
  </si>
  <si>
    <t>Low-Medium</t>
  </si>
  <si>
    <t>Medium-High</t>
  </si>
  <si>
    <t>Assigning this value to the metric will not influence the score.
It is a signal to the equation to not create the overall score until this has been filled in by the user</t>
  </si>
  <si>
    <t>There is no potential for loss of life, physical assets, productivity or revenue.</t>
  </si>
  <si>
    <t>A successful exploit of this vulnerability may result in slight physical or property damage. Or, there may be a slight loss of revenue or productivity.</t>
  </si>
  <si>
    <t>A successful exploit of this vulnerability may result in moderate physical or property damage. Or, there may be a moderate loss of revenue or productivity.</t>
  </si>
  <si>
    <t>A successful exploit of this vulnerability may result in significant physical or property damage. Or, there may be a significant loss of revenue or productivity.</t>
  </si>
  <si>
    <t>A successful exploit of this vulnerability may result in catastrophic physical (including death) or property destruction. Or, there may be a catastrophic loss of revenue or productivity.</t>
  </si>
  <si>
    <t>This metric measures the ability of a vulnerabilities exploit to be detected by the product or it’s user. It is meant as an environment-specific indicator to lower the scoring as a result of an exploit being detected.</t>
  </si>
  <si>
    <t>User</t>
  </si>
  <si>
    <t>Automatic</t>
  </si>
  <si>
    <t>Exploit cannot be detected by the user or the device</t>
  </si>
  <si>
    <t>Exploit is detectable by the user. Such as the device case has obvious alterations or tamper evident.</t>
  </si>
  <si>
    <t>Exploit is detectable by the device (either software or hardware)</t>
  </si>
  <si>
    <t>Exploit is detectable by the user and the device</t>
  </si>
  <si>
    <t xml:space="preserve"> --Select--</t>
  </si>
  <si>
    <t>Score</t>
  </si>
  <si>
    <t>Value from CVSS 2.0</t>
  </si>
  <si>
    <t>fImpact</t>
  </si>
  <si>
    <t>Impact</t>
  </si>
  <si>
    <t>ExploitabilityScore</t>
  </si>
  <si>
    <t>BaseScore</t>
  </si>
  <si>
    <t>base variables</t>
  </si>
  <si>
    <t>environment variables</t>
  </si>
  <si>
    <t>AdjustedImpact</t>
  </si>
  <si>
    <t>AdjustedBaseScore</t>
  </si>
  <si>
    <t>AdjustedTemporalScore</t>
  </si>
  <si>
    <t>EnvironmentalScore</t>
  </si>
  <si>
    <t>EnvironmentalScore2</t>
  </si>
  <si>
    <t>OverallScore</t>
  </si>
  <si>
    <t>confImpact</t>
  </si>
  <si>
    <t>AvalImpact</t>
  </si>
  <si>
    <t>1-confImpact</t>
  </si>
  <si>
    <t>1-AvalImpact</t>
  </si>
  <si>
    <t>AccComplexity</t>
  </si>
  <si>
    <t>Auth</t>
  </si>
  <si>
    <t>AccVector</t>
  </si>
  <si>
    <t>AdjustedImpactNoRnd</t>
  </si>
  <si>
    <t>BaseScoreNoRnd</t>
  </si>
  <si>
    <t>confImpact*confReq</t>
  </si>
  <si>
    <t>InteImpact*inteReq</t>
  </si>
  <si>
    <t>AvalImpact*AvalReq</t>
  </si>
  <si>
    <t>confReq</t>
  </si>
  <si>
    <t>inteReq</t>
  </si>
  <si>
    <t>AvalReq</t>
  </si>
  <si>
    <t>1-confImpact*confReq</t>
  </si>
  <si>
    <t>1-InteImpact*inteReq</t>
  </si>
  <si>
    <t>1-AvalImpact*AvalReq</t>
  </si>
  <si>
    <t>1-IntIempact</t>
  </si>
  <si>
    <t>IntIempact</t>
  </si>
  <si>
    <t>AdjustedBaseScrNoRnd</t>
  </si>
  <si>
    <t>AdjustedTermporalScore</t>
  </si>
  <si>
    <t>EnvironmentalScoreNoRnd</t>
  </si>
  <si>
    <t>CollateralDamagePotential</t>
  </si>
  <si>
    <t>EnvironmentalScore2NoRnd</t>
  </si>
  <si>
    <t>Device Type</t>
  </si>
  <si>
    <t>Pre-Mitigation Assessment</t>
  </si>
  <si>
    <t>Name</t>
  </si>
  <si>
    <t>Base</t>
  </si>
  <si>
    <t>Environmental</t>
  </si>
  <si>
    <t>Confidentiality 
Requirement</t>
  </si>
  <si>
    <t>Integrity 
Requirement</t>
  </si>
  <si>
    <t>yes</t>
  </si>
  <si>
    <t>no</t>
  </si>
  <si>
    <t xml:space="preserve">Device Type </t>
  </si>
  <si>
    <t>These metrics enable the analyst to customize the score depending on the importance of the affected target device to an organization, measured in terms of confidentiality, integrity, and availability.</t>
  </si>
  <si>
    <t>Potential Vulnerability</t>
  </si>
  <si>
    <t>Justification</t>
  </si>
  <si>
    <t>Category</t>
  </si>
  <si>
    <t>Classification</t>
  </si>
  <si>
    <t>Scoring</t>
  </si>
  <si>
    <t>ns5:ChangedBy</t>
  </si>
  <si>
    <t>ns5:DrawingSurfaceGuid</t>
  </si>
  <si>
    <t>ns5:FlowGuid</t>
  </si>
  <si>
    <t>ns5:Id</t>
  </si>
  <si>
    <t>ns5:InteractionKey</t>
  </si>
  <si>
    <t>ns5:InteractionString</t>
  </si>
  <si>
    <t>ns5:ModifiedAt</t>
  </si>
  <si>
    <t>ns5:Priority</t>
  </si>
  <si>
    <t>ns2:Value</t>
  </si>
  <si>
    <t>ns5:SourceGuid</t>
  </si>
  <si>
    <t>ns5:State</t>
  </si>
  <si>
    <t>ns5:StateInformation</t>
  </si>
  <si>
    <t>ns5:TargetGuid</t>
  </si>
  <si>
    <t>ns5:Title</t>
  </si>
  <si>
    <t>ns5:TypeId</t>
  </si>
  <si>
    <t>ns5:Upgraded</t>
  </si>
  <si>
    <t>ns5:UserThreatCategory</t>
  </si>
  <si>
    <t>ns5:UserThreatDescription</t>
  </si>
  <si>
    <t>ns5:UserThreatShortDescription</t>
  </si>
  <si>
    <t>ns5:Wide</t>
  </si>
  <si>
    <t>ns1:ThreatGenerationEnabled</t>
  </si>
  <si>
    <t>ns1:Version</t>
  </si>
  <si>
    <t>ns5:IsExtension</t>
  </si>
  <si>
    <t>ns6:Value</t>
  </si>
  <si>
    <t>ns5:Inheritance</t>
  </si>
  <si>
    <t>ns5:Mode</t>
  </si>
  <si>
    <t>ns5:Type</t>
  </si>
  <si>
    <t>ns5:AvailableToBaseModels</t>
  </si>
  <si>
    <t>ns5:Behavior</t>
  </si>
  <si>
    <t>ns5:Description</t>
  </si>
  <si>
    <t>ns5:Hidden</t>
  </si>
  <si>
    <t>ns5:ImageLocation</t>
  </si>
  <si>
    <t>ns5:ImageSource</t>
  </si>
  <si>
    <t>ns5:ImageStream</t>
  </si>
  <si>
    <t>ns5:ParentId</t>
  </si>
  <si>
    <t>ns5:Representation</t>
  </si>
  <si>
    <t>ns5:Shape</t>
  </si>
  <si>
    <t>ns5:Author</t>
  </si>
  <si>
    <t>ns5:Version</t>
  </si>
  <si>
    <t>ns5:LongDescription</t>
  </si>
  <si>
    <t>ns5:ShortDescription</t>
  </si>
  <si>
    <t>ns1:IsPriorityUsed</t>
  </si>
  <si>
    <t>ns1:IsStatusUsed</t>
  </si>
  <si>
    <t>ns1:Name</t>
  </si>
  <si>
    <t>ns1:Label</t>
  </si>
  <si>
    <t>ns1:HideFromUI</t>
  </si>
  <si>
    <t>ns1:Id</t>
  </si>
  <si>
    <t>ns5:Category</t>
  </si>
  <si>
    <t>ns5:Exclude</t>
  </si>
  <si>
    <t>ns5:Include</t>
  </si>
  <si>
    <t>ns5:RelatedCategory</t>
  </si>
  <si>
    <t>ns5:ShortTitle</t>
  </si>
  <si>
    <t>PromptedKb</t>
  </si>
  <si>
    <t>ns2:Key35</t>
  </si>
  <si>
    <t>ns2:Key36</t>
  </si>
  <si>
    <t>ns3:Id37</t>
  </si>
  <si>
    <t>ns5:Name42</t>
  </si>
  <si>
    <t>ns5:Id43</t>
  </si>
  <si>
    <t>ns5:Name44</t>
  </si>
  <si>
    <t>GE.P</t>
  </si>
  <si>
    <t>GE.EI</t>
  </si>
  <si>
    <t>GE.DS</t>
  </si>
  <si>
    <t>GE.TB.B</t>
  </si>
  <si>
    <t>GE.A</t>
  </si>
  <si>
    <t>Generic Process</t>
  </si>
  <si>
    <t>Code Type</t>
  </si>
  <si>
    <t>Running As</t>
  </si>
  <si>
    <t>Isolation Level</t>
  </si>
  <si>
    <t>Accepts Input From</t>
  </si>
  <si>
    <t>Implements or Uses an Authentication Mechanism</t>
  </si>
  <si>
    <t>Implements or Uses an Authorization Mechanism</t>
  </si>
  <si>
    <t>Implements or Uses a Communication Protocol</t>
  </si>
  <si>
    <t>Sanitizes Input</t>
  </si>
  <si>
    <t>Sanitizes Output</t>
  </si>
  <si>
    <t>Human User</t>
  </si>
  <si>
    <t>Authenticates Itself</t>
  </si>
  <si>
    <t>Generic Data Store</t>
  </si>
  <si>
    <t>Stores Credentials</t>
  </si>
  <si>
    <t>Stores Log Data</t>
  </si>
  <si>
    <t>Encrypted</t>
  </si>
  <si>
    <t>Signed</t>
  </si>
  <si>
    <t>Write Access</t>
  </si>
  <si>
    <t>Removable Storage</t>
  </si>
  <si>
    <t>Backup</t>
  </si>
  <si>
    <t>Shared</t>
  </si>
  <si>
    <t>Store Type</t>
  </si>
  <si>
    <t>Generic External Interactor</t>
  </si>
  <si>
    <t>Generic Trust Border Boundary</t>
  </si>
  <si>
    <t>Free Text Annotation</t>
  </si>
  <si>
    <t>codeType</t>
  </si>
  <si>
    <t>runningAs</t>
  </si>
  <si>
    <t>Isolation</t>
  </si>
  <si>
    <t>acceptsInputFrom</t>
  </si>
  <si>
    <t>implementsAuthenticationScheme</t>
  </si>
  <si>
    <t>implementsCustomAuthorizationMechanism</t>
  </si>
  <si>
    <t>implementsCommunicationProtocol</t>
  </si>
  <si>
    <t>hasInputSanitizers</t>
  </si>
  <si>
    <t>hasOutputSanitizers</t>
  </si>
  <si>
    <t>authenticatesItself</t>
  </si>
  <si>
    <t>storesCredentials</t>
  </si>
  <si>
    <t>storesLogData</t>
  </si>
  <si>
    <t>AccessType</t>
  </si>
  <si>
    <t>RemoveableStorage</t>
  </si>
  <si>
    <t>shared</t>
  </si>
  <si>
    <t>storeType</t>
  </si>
  <si>
    <t>Not Selected</t>
  </si>
  <si>
    <t>Managed</t>
  </si>
  <si>
    <t>Unmanaged</t>
  </si>
  <si>
    <t>Kernel</t>
  </si>
  <si>
    <t>System</t>
  </si>
  <si>
    <t>Network Service</t>
  </si>
  <si>
    <t>Local Service</t>
  </si>
  <si>
    <t>Administrator</t>
  </si>
  <si>
    <t>Standard User With Elevation</t>
  </si>
  <si>
    <t>Standard User Without Elevation</t>
  </si>
  <si>
    <t>Windows Store App</t>
  </si>
  <si>
    <t>AppContainer</t>
  </si>
  <si>
    <t>Low Integrity Level</t>
  </si>
  <si>
    <t>Microsoft Office Isolated Conversion Environment (MOICE)</t>
  </si>
  <si>
    <t>Sandbox</t>
  </si>
  <si>
    <t>Any Remote User or Entity</t>
  </si>
  <si>
    <t>Kernel, System, or Local Admin</t>
  </si>
  <si>
    <t>Local or Network Service</t>
  </si>
  <si>
    <t>Local Standard User With Elevation</t>
  </si>
  <si>
    <t>Local Standard User Without Elevation</t>
  </si>
  <si>
    <t>Windows Store Apps or App Container Processes</t>
  </si>
  <si>
    <t>Nothing</t>
  </si>
  <si>
    <t>Other</t>
  </si>
  <si>
    <t>No</t>
  </si>
  <si>
    <t>Yes</t>
  </si>
  <si>
    <t>Not Applicable</t>
  </si>
  <si>
    <t>SQL Relational Database</t>
  </si>
  <si>
    <t>Non Relational Database</t>
  </si>
  <si>
    <t>File System</t>
  </si>
  <si>
    <t>Registry</t>
  </si>
  <si>
    <t>Configuration</t>
  </si>
  <si>
    <t>Cache</t>
  </si>
  <si>
    <t>HTML5 Storage</t>
  </si>
  <si>
    <t>Cookie</t>
  </si>
  <si>
    <t>Device</t>
  </si>
  <si>
    <t>SE.EI.TMCore.User</t>
  </si>
  <si>
    <t>GE.DF</t>
  </si>
  <si>
    <t>Generic Data Flow</t>
  </si>
  <si>
    <t>Physical Network</t>
  </si>
  <si>
    <t>Source Authenticated</t>
  </si>
  <si>
    <t>Destination Authenticated</t>
  </si>
  <si>
    <t>Provides Confidentiality</t>
  </si>
  <si>
    <t>Provides Integrity</t>
  </si>
  <si>
    <t>Transmits XML</t>
  </si>
  <si>
    <t>Contains Cookies</t>
  </si>
  <si>
    <t>SOAP Payload</t>
  </si>
  <si>
    <t>REST Payload</t>
  </si>
  <si>
    <t>RSS Payload</t>
  </si>
  <si>
    <t>JSON Payload</t>
  </si>
  <si>
    <t>Forgery Protection</t>
  </si>
  <si>
    <t>channel</t>
  </si>
  <si>
    <t>authenticatesSource</t>
  </si>
  <si>
    <t>authenticatesDestination</t>
  </si>
  <si>
    <t>providesConfidentiality</t>
  </si>
  <si>
    <t>providesIntegrity</t>
  </si>
  <si>
    <t>XMLenc</t>
  </si>
  <si>
    <t>Cookies</t>
  </si>
  <si>
    <t>SOAP</t>
  </si>
  <si>
    <t>REST</t>
  </si>
  <si>
    <t>RSS</t>
  </si>
  <si>
    <t>JSON</t>
  </si>
  <si>
    <t>54851a3b-65da-4902-b4e0-94ef015be735</t>
  </si>
  <si>
    <t>Wire</t>
  </si>
  <si>
    <t>Wi-Fi</t>
  </si>
  <si>
    <t>Bluetooth</t>
  </si>
  <si>
    <t>2G-4G</t>
  </si>
  <si>
    <t>ValidateAntiForgeryTokenAttribute</t>
  </si>
  <si>
    <t>ViewStateUserKey</t>
  </si>
  <si>
    <t>Nonce</t>
  </si>
  <si>
    <t>Other dynamic canary</t>
  </si>
  <si>
    <t>Static header not available to the browser</t>
  </si>
  <si>
    <t>Not applicable because the request does not change data</t>
  </si>
  <si>
    <t>0001-01-01T00:00:00</t>
  </si>
  <si>
    <t>Title</t>
  </si>
  <si>
    <t>UserThreatCategory</t>
  </si>
  <si>
    <t>UserThreatShortDescription</t>
  </si>
  <si>
    <t>UserThreatDescription</t>
  </si>
  <si>
    <t>InteractionString</t>
  </si>
  <si>
    <t>Priority</t>
  </si>
  <si>
    <t>Cross Site Request Forgery</t>
  </si>
  <si>
    <t>Elevation Of Privilege</t>
  </si>
  <si>
    <t>A user subject gains increased capability or privilege by taking advantage of an implementation bug.</t>
  </si>
  <si>
    <t>Spoofing</t>
  </si>
  <si>
    <t>Spoofing is when a process or entity is something other than its claimed identity. Examples include substituting a process, a file, website or a network address.</t>
  </si>
  <si>
    <t>Denial Of Service</t>
  </si>
  <si>
    <t>Denial of Service happens when the process or a datastore is not able to service incoming requests or perform up to spec.</t>
  </si>
  <si>
    <t>An external agent interrupts data flowing across a trust boundary in either direction.</t>
  </si>
  <si>
    <t>Data Flow Sniffing</t>
  </si>
  <si>
    <t>Information Disclosure</t>
  </si>
  <si>
    <t>Information disclosure happens when the information can be read by an unauthorized party.</t>
  </si>
  <si>
    <t>Elevation Using Impersonation</t>
  </si>
  <si>
    <t>Repudiation</t>
  </si>
  <si>
    <t>Repudiation threats involve an adversary denying that something happened.</t>
  </si>
  <si>
    <t>Tampering</t>
  </si>
  <si>
    <t>Tampering is the act of altering the bits. Tampering with a process involves changing bits in the running process. Similarly, Tampering with a data flow involves changing bits on the wire or between two running processes.</t>
  </si>
  <si>
    <t>Weak Access Control for a Resource</t>
  </si>
  <si>
    <t>AutoGenerated</t>
  </si>
  <si>
    <t>8404dcf5-bdd8-4902-abc2-3b6c967b0261</t>
  </si>
  <si>
    <t>S3</t>
  </si>
  <si>
    <t>E7</t>
  </si>
  <si>
    <t>E6</t>
  </si>
  <si>
    <t>D4</t>
  </si>
  <si>
    <t>D3</t>
  </si>
  <si>
    <t>I6</t>
  </si>
  <si>
    <t>E5</t>
  </si>
  <si>
    <t>R6</t>
  </si>
  <si>
    <t>T1</t>
  </si>
  <si>
    <t>S2</t>
  </si>
  <si>
    <t>S1</t>
  </si>
  <si>
    <t>S7.1</t>
  </si>
  <si>
    <t>D2</t>
  </si>
  <si>
    <t>R7</t>
  </si>
  <si>
    <t>S8</t>
  </si>
  <si>
    <t>S7</t>
  </si>
  <si>
    <t>I23</t>
  </si>
  <si>
    <t>Virtual</t>
  </si>
  <si>
    <t>Dynamic</t>
  </si>
  <si>
    <t>List</t>
  </si>
  <si>
    <t>A representation of a generic process.</t>
  </si>
  <si>
    <t>A representation of an external interactor.</t>
  </si>
  <si>
    <t>A representation of a data store.</t>
  </si>
  <si>
    <t>A unidirectional representation of the flow of data between elements.</t>
  </si>
  <si>
    <t>An arc representation of a trust boundary.</t>
  </si>
  <si>
    <t>A border representation of a trust boundary.</t>
  </si>
  <si>
    <t>A representation of an annotation.</t>
  </si>
  <si>
    <t>GE.TB.L</t>
  </si>
  <si>
    <t>Centered on stencil</t>
  </si>
  <si>
    <t>Lower right of stencil</t>
  </si>
  <si>
    <t>Before label</t>
  </si>
  <si>
    <t>iVBORw0KGgoAAAANSUhEUgAAABAAAAAQCAYAAAAf8/9hAAAABGdBTUEAALGOfPtRkwAAACBjSFJNAACHDwAAjA8AAP1SAACBQAAAfXkAAOmLAAA85QAAGcxzPIV3AAAKOWlDQ1BQaG90b3Nob3AgSUNDIHByb2ZpbGUAAEjHnZZ3VFTXFofPvXd6oc0wAlKG3rvAANJ7k15FYZgZYCgDDjM0sSGiAhFFRJoiSFDEgNFQJFZEsRAUVLAHJAgoMRhFVCxvRtaLrqy89/Ly++Osb+2z97n77L3PWhcAkqcvl5cGSwGQyhPwgzyc6RGRUXTsAIABHmCAKQBMVka6X7B7CBDJy82FniFyAl8EAfB6WLwCcNPQM4BOB/+fpFnpfIHomAARm7M5GSwRF4g4JUuQLrbPipgalyxmGCVmvihBEcuJOWGRDT77LLKjmNmpPLaIxTmns1PZYu4V8bZMIUfEiK+ICzO5nCwR3xKxRoowlSviN+LYVA4zAwAUSWwXcFiJIjYRMYkfEuQi4uUA4EgJX3HcVyzgZAvEl3JJS8/hcxMSBXQdli7d1NqaQffkZKVwBALDACYrmcln013SUtOZvBwAFu/8WTLi2tJFRbY0tba0NDQzMv2qUP91829K3NtFehn4uWcQrf+L7a/80hoAYMyJarPziy2uCoDOLQDI3fti0zgAgKSobx3Xv7oPTTwviQJBuo2xcVZWlhGXwzISF/QP/U+Hv6GvvmckPu6P8tBdOfFMYYqALq4bKy0lTcinZ6QzWRy64Z+H+B8H/nUeBkGceA6fwxNFhImmjMtLELWbx+YKuGk8Opf3n5r4D8P+pMW5FonS+BFQY4yA1HUqQH7tBygKESDR+8Vd/6NvvvgwIH554SqTi3P/7zf9Z8Gl4iWDm/A5ziUohM4S8jMX98TPEqABAUgCKpAHykAd6ABDYAasgC1wBG7AG/iDEBAJVgMWSASpgA+yQB7YBApBMdgJ9oBqUAcaQTNoBcdBJzgFzoNL4Bq4AW6D+2AUTIBnYBa8BgsQBGEhMkSB5CEVSBPSh8wgBmQPuUG+UBAUCcVCCRAPEkJ50GaoGCqDqqF6qBn6HjoJnYeuQIPQXWgMmoZ+h97BCEyCqbASrAUbwwzYCfaBQ+BVcAK8Bs6FC+AdcCXcAB+FO+Dz8DX4NjwKP4PnEIAQERqiihgiDMQF8UeikHiEj6xHipAKpAFpRbqRPuQmMorMIG9RGBQFRUcZomxRnqhQFAu1BrUeVYKqRh1GdaB6UTdRY6hZ1Ec0Ga2I1kfboL3QEegEdBa6EF2BbkK3oy+ib6Mn0K8xGAwNo42xwnhiIjFJmLWYEsw+TBvmHGYQM46Zw2Kx8lh9rB3WH8vECrCF2CrsUexZ7BB2AvsGR8Sp4Mxw7rgoHA+Xj6vAHcGdwQ3hJnELeCm8Jt4G749n43PwpfhGfDf+On4Cv0CQJmgT7AghhCTCJkIloZVwkfCA8JJIJKoRrYmBRC5xI7GSeIx4mThGfEuSIemRXEjRJCFpB+kQ6RzpLuklmUzWIjuSo8gC8g5yM/kC+RH5jQRFwkjCS4ItsUGiRqJDYkjiuSReUlPSSXK1ZK5kheQJyeuSM1J4KS0pFymm1HqpGqmTUiNSc9IUaVNpf+lU6RLpI9JXpKdksDJaMm4ybJkCmYMyF2TGKQhFneJCYVE2UxopFykTVAxVm+pFTaIWU7+jDlBnZWVkl8mGyWbL1sielh2lITQtmhcthVZKO04bpr1borTEaQlnyfYlrUuGlszLLZVzlOPIFcm1yd2WeydPl3eTT5bfJd8p/1ABpaCnEKiQpbBf4aLCzFLqUtulrKVFS48vvacIK+opBimuVTyo2K84p6Ss5KGUrlSldEFpRpmm7KicpFyufEZ5WoWiYq/CVSlXOavylC5Ld6Kn0CvpvfRZVUVVT1Whar3qgOqCmrZaqFq+WpvaQ3WCOkM9Xr1cvUd9VkNFw08jT6NF454mXpOhmai5V7NPc15LWytca6tWp9aUtpy2l3audov2Ax2yjoPOGp0GnVu6GF2GbrLuPt0berCehV6iXo3edX1Y31Kfq79Pf9AAbWBtwDNoMBgxJBk6GWYathiOGdGMfI3yjTqNnhtrGEcZ7zLuM/5oYmGSYtJoct9UxtTbNN+02/R3Mz0zllmN2S1zsrm7+QbzLvMXy/SXcZbtX3bHgmLhZ7HVosfig6WVJd+y1XLaSsMq1qrWaoRBZQQwShiXrdHWztYbrE9Zv7WxtBHYHLf5zdbQNtn2iO3Ucu3lnOWNy8ft1OyYdvV2o/Z0+1j7A/ajDqoOTIcGh8eO6o5sxybHSSddpySno07PnU2c+c7tzvMuNi7rXM65Iq4erkWuA24ybqFu1W6P3NXcE9xb3Gc9LDzWepzzRHv6eO7yHPFS8mJ5NXvNelt5r/Pu9SH5BPtU+zz21fPl+3b7wX7efrv9HqzQXMFb0ekP/L38d/s/DNAOWBPwYyAmMCCwJvBJkGlQXlBfMCU4JvhI8OsQ55DSkPuhOqHC0J4wybDosOaw+XDX8LLw0QjjiHUR1yIVIrmRXVHYqLCopqi5lW4r96yciLaILoweXqW9KnvVldUKq1NWn46RjGHGnIhFx4bHHol9z/RnNjDn4rziauNmWS6svaxnbEd2OXuaY8cp40zG28WXxU8l2CXsTphOdEisSJzhunCruS+SPJPqkuaT/ZMPJX9KCU9pS8Wlxqae5Mnwknm9acpp2WmD6frphemja2zW7Fkzy/fhN2VAGasyugRU0c9Uv1BHuEU4lmmfWZP5Jiss60S2dDYvuz9HL2d7zmSue+63a1FrWWt78lTzNuWNrXNaV78eWh+3vmeD+oaCDRMbPTYe3kTYlLzpp3yT/LL8V5vDN3cXKBVsLBjf4rGlpVCikF84stV2a9021DbutoHt5turtn8sYhddLTYprih+X8IqufqN6TeV33zaEb9joNSydP9OzE7ezuFdDrsOl0mX5ZaN7/bb3VFOLy8qf7UnZs+VimUVdXsJe4V7Ryt9K7uqNKp2Vr2vTqy+XeNc01arWLu9dn4fe9/Qfsf9rXVKdcV17w5wD9yp96jvaNBqqDiIOZh58EljWGPft4xvm5sUmoqbPhziHRo9HHS4t9mqufmI4pHSFrhF2DJ9NProje9cv+tqNWytb6O1FR8Dx4THnn4f+/3wcZ/jPScYJ1p/0Pyhtp3SXtQBdeR0zHYmdo52RXYNnvQ+2dNt293+o9GPh06pnqo5LXu69AzhTMGZT2dzz86dSz83cz7h/HhPTM/9CxEXbvUG9g5c9Ll4+ZL7pQt9Tn1nL9tdPnXF5srJq4yrndcsr3X0W/S3/2TxU/uA5UDHdavrXTesb3QPLh88M+QwdP6m681Lt7xuXbu94vbgcOjwnZHokdE77DtTd1PuvriXeW/h/sYH6AdFD6UeVjxSfNTws+7PbaOWo6fHXMf6Hwc/vj/OGn/2S8Yv7ycKnpCfVEyqTDZPmU2dmnafvvF05dOJZ+nPFmYKf5X+tfa5zvMffnP8rX82YnbiBf/Fp99LXsq/PPRq2aueuYC5R69TXy/MF72Rf3P4LeNt37vwd5MLWe+x7ys/6H7o/ujz8cGn1E+f/gUDmPP8usTo0wAAAAlwSFlzAAAOxAAADsQBlSsOGwAAARRJREFUOE99ksFmQ0EUhtOHKCGUUi6hhEieoVy6CiGrkG3IA2TVB+hThVLyDN1eSghdZTX5P84fc5u5d/H558z5z5kzc+/gYVb/ZydS6F0+pdTCCcwHUYsvQQPU8Vb0NjgKirog39vgXWA8iZWYhBKzT76zwUZ47KV4ER/iOWL2yeMrNriECUbiM9Y0IXYOX7FBPsFCcPJeUEzMfu8E8CYw/gqKnkKJ2SdvbwsvvgXGLsi3Co0X+X+AUoTy+v4PXgXX+xFDMRa3Bjlr8RfqvbmgqT+rdZ4X9sGD0pRJH0OJR3evmiODaQQnVqE8MtoUC40MhsKz4GTujhJXxUIjg5kKTmTsXKfFQiNDDg/JJBRzBcX14ApRBWL6a6sYxQAAAABJRU5ErkJggg==</t>
  </si>
  <si>
    <t>iVBORw0KGgoAAAANSUhEUgAAABIAAAASCAYAAABWzo5XAAAABGdBTUEAALGOfPtRkwAAACBjSFJNAACHDwAAjA8AAP1SAACBQAAAfXkAAOmLAAA85QAAGcxzPIV3AAAKOWlDQ1BQaG90b3Nob3AgSUNDIHByb2ZpbGUAAEjHnZZ3VFTXFofPvXd6oc0wAlKG3rvAANJ7k15FYZgZYCgDDjM0sSGiAhFFRJoiSFDEgNFQJFZEsRAUVLAHJAgoMRhFVCxvRtaLrqy89/Ly++Osb+2z97n77L3PWhcAkqcvl5cGSwGQyhPwgzyc6RGRUXTsAIABHmCAKQBMVka6X7B7CBDJy82FniFyAl8EAfB6WLwCcNPQM4BOB/+fpFnpfIHomAARm7M5GSwRF4g4JUuQLrbPipgalyxmGCVmvihBEcuJOWGRDT77LLKjmNmpPLaIxTmns1PZYu4V8bZMIUfEiK+ICzO5nCwR3xKxRoowlSviN+LYVA4zAwAUSWwXcFiJIjYRMYkfEuQi4uUA4EgJX3HcVyzgZAvEl3JJS8/hcxMSBXQdli7d1NqaQffkZKVwBALDACYrmcln013SUtOZvBwAFu/8WTLi2tJFRbY0tba0NDQzMv2qUP91829K3NtFehn4uWcQrf+L7a/80hoAYMyJarPziy2uCoDOLQDI3fti0zgAgKSobx3Xv7oPTTwviQJBuo2xcVZWlhGXwzISF/QP/U+Hv6GvvmckPu6P8tBdOfFMYYqALq4bKy0lTcinZ6QzWRy64Z+H+B8H/nUeBkGceA6fwxNFhImmjMtLELWbx+YKuGk8Opf3n5r4D8P+pMW5FonS+BFQY4yA1HUqQH7tBygKESDR+8Vd/6NvvvgwIH554SqTi3P/7zf9Z8Gl4iWDm/A5ziUohM4S8jMX98TPEqABAUgCKpAHykAd6ABDYAasgC1wBG7AG/iDEBAJVgMWSASpgA+yQB7YBApBMdgJ9oBqUAcaQTNoBcdBJzgFzoNL4Bq4AW6D+2AUTIBnYBa8BgsQBGEhMkSB5CEVSBPSh8wgBmQPuUG+UBAUCcVCCRAPEkJ50GaoGCqDqqF6qBn6HjoJnYeuQIPQXWgMmoZ+h97BCEyCqbASrAUbwwzYCfaBQ+BVcAK8Bs6FC+AdcCXcAB+FO+Dz8DX4NjwKP4PnEIAQERqiihgiDMQF8UeikHiEj6xHipAKpAFpRbqRPuQmMorMIG9RGBQFRUcZomxRnqhQFAu1BrUeVYKqRh1GdaB6UTdRY6hZ1Ec0Ga2I1kfboL3QEegEdBa6EF2BbkK3oy+ib6Mn0K8xGAwNo42xwnhiIjFJmLWYEsw+TBvmHGYQM46Zw2Kx8lh9rB3WH8vECrCF2CrsUexZ7BB2AvsGR8Sp4Mxw7rgoHA+Xj6vAHcGdwQ3hJnELeCm8Jt4G749n43PwpfhGfDf+On4Cv0CQJmgT7AghhCTCJkIloZVwkfCA8JJIJKoRrYmBRC5xI7GSeIx4mThGfEuSIemRXEjRJCFpB+kQ6RzpLuklmUzWIjuSo8gC8g5yM/kC+RH5jQRFwkjCS4ItsUGiRqJDYkjiuSReUlPSSXK1ZK5kheQJyeuSM1J4KS0pFymm1HqpGqmTUiNSc9IUaVNpf+lU6RLpI9JXpKdksDJaMm4ybJkCmYMyF2TGKQhFneJCYVE2UxopFykTVAxVm+pFTaIWU7+jDlBnZWVkl8mGyWbL1sielh2lITQtmhcthVZKO04bpr1borTEaQlnyfYlrUuGlszLLZVzlOPIFcm1yd2WeydPl3eTT5bfJd8p/1ABpaCnEKiQpbBf4aLCzFLqUtulrKVFS48vvacIK+opBimuVTyo2K84p6Ss5KGUrlSldEFpRpmm7KicpFyufEZ5WoWiYq/CVSlXOavylC5Ld6Kn0CvpvfRZVUVVT1Whar3qgOqCmrZaqFq+WpvaQ3WCOkM9Xr1cvUd9VkNFw08jT6NF454mXpOhmai5V7NPc15LWytca6tWp9aUtpy2l3audov2Ax2yjoPOGp0GnVu6GF2GbrLuPt0berCehV6iXo3edX1Y31Kfq79Pf9AAbWBtwDNoMBgxJBk6GWYathiOGdGMfI3yjTqNnhtrGEcZ7zLuM/5oYmGSYtJoct9UxtTbNN+02/R3Mz0zllmN2S1zsrm7+QbzLvMXy/SXcZbtX3bHgmLhZ7HVosfig6WVJd+y1XLaSsMq1qrWaoRBZQQwShiXrdHWztYbrE9Zv7WxtBHYHLf5zdbQNtn2iO3Ucu3lnOWNy8ft1OyYdvV2o/Z0+1j7A/ajDqoOTIcGh8eO6o5sxybHSSddpySno07PnU2c+c7tzvMuNi7rXM65Iq4erkWuA24ybqFu1W6P3NXcE9xb3Gc9LDzWepzzRHv6eO7yHPFS8mJ5NXvNelt5r/Pu9SH5BPtU+zz21fPl+3b7wX7efrv9HqzQXMFb0ekP/L38d/s/DNAOWBPwYyAmMCCwJvBJkGlQXlBfMCU4JvhI8OsQ55DSkPuhOqHC0J4wybDosOaw+XDX8LLw0QjjiHUR1yIVIrmRXVHYqLCopqi5lW4r96yciLaILoweXqW9KnvVldUKq1NWn46RjGHGnIhFx4bHHol9z/RnNjDn4rziauNmWS6svaxnbEd2OXuaY8cp40zG28WXxU8l2CXsTphOdEisSJzhunCruS+SPJPqkuaT/ZMPJX9KCU9pS8Wlxqae5Mnwknm9acpp2WmD6frphemja2zW7Fkzy/fhN2VAGasyugRU0c9Uv1BHuEU4lmmfWZP5Jiss60S2dDYvuz9HL2d7zmSue+63a1FrWWt78lTzNuWNrXNaV78eWh+3vmeD+oaCDRMbPTYe3kTYlLzpp3yT/LL8V5vDN3cXKBVsLBjf4rGlpVCikF84stV2a9021DbutoHt5turtn8sYhddLTYprih+X8IqufqN6TeV33zaEb9joNSydP9OzE7ezuFdDrsOl0mX5ZaN7/bb3VFOLy8qf7UnZs+VimUVdXsJe4V7Ryt9K7uqNKp2Vr2vTqy+XeNc01arWLu9dn4fe9/Qfsf9rXVKdcV17w5wD9yp96jvaNBqqDiIOZh58EljWGPft4xvm5sUmoqbPhziHRo9HHS4t9mqufmI4pHSFrhF2DJ9NProje9cv+tqNWytb6O1FR8Dx4THnn4f+/3wcZ/jPScYJ1p/0Pyhtp3SXtQBdeR0zHYmdo52RXYNnvQ+2dNt293+o9GPh06pnqo5LXu69AzhTMGZT2dzz86dSz83cz7h/HhPTM/9CxEXbvUG9g5c9Ll4+ZL7pQt9Tn1nL9tdPnXF5srJq4yrndcsr3X0W/S3/2TxU/uA5UDHdavrXTesb3QPLh88M+QwdP6m681Lt7xuXbu94vbgcOjwnZHokdE77DtTd1PuvriXeW/h/sYH6AdFD6UeVjxSfNTws+7PbaOWo6fHXMf6Hwc/vj/OGn/2S8Yv7ycKnpCfVEyqTDZPmU2dmnafvvF05dOJZ+nPFmYKf5X+tfa5zvMffnP8rX82YnbiBf/Fp99LXsq/PPRq2aueuYC5R69TXy/MF72Rf3P4LeNt37vwd5MLWe+x7ys/6H7o/ujz8cGn1E+f/gUDmPP8usTo0wAAAAlwSFlzAAALEwAACxMBAJqcGAAAANBJREFUOE9j+P//P1UwVkFyMJhgNPX+jwW/B2J5dA24MJhAMwCOmc19LgJpfnRN2DCYQDeADGxPFYN0I7J8aG+QgGPYHdWglJ0wvkVi0SJWC7/PyGpgGK9B6W2TM4Fy2iDDAkqau4BsJb+ixg5savEaxGTm8wFI64MMA2IpEBsYix+R1cAwwTASdY1MB8mDMLdt0FRsakAYr0FQ74BdAsJAtjpymCFjQoG9Ekjrg7wI86aEe/R6ZDUwTNBrxGLqGwTErhRiQZhBFGOsgqTj/wwAWDijBcYFCvcAAAAASUVORK5CYII=</t>
  </si>
  <si>
    <t>iVBORw0KGgoAAAANSUhEUgAAABAAAAAQCAYAAAAf8/9hAAAABGdBTUEAALGOfPtRkwAAACBjSFJNAACHDwAAjA8AAP1SAACBQAAAfXkAAOmLAAA85QAAGcxzPIV3AAAKOWlDQ1BQaG90b3Nob3AgSUNDIHByb2ZpbGUAAEjHnZZ3VFTXFofPvXd6oc0wAlKG3rvAANJ7k15FYZgZYCgDDjM0sSGiAhFFRJoiSFDEgNFQJFZEsRAUVLAHJAgoMRhFVCxvRtaLrqy89/Ly++Osb+2z97n77L3PWhcAkqcvl5cGSwGQyhPwgzyc6RGRUXTsAIABHmCAKQBMVka6X7B7CBDJy82FniFyAl8EAfB6WLwCcNPQM4BOB/+fpFnpfIHomAARm7M5GSwRF4g4JUuQLrbPipgalyxmGCVmvihBEcuJOWGRDT77LLKjmNmpPLaIxTmns1PZYu4V8bZMIUfEiK+ICzO5nCwR3xKxRoowlSviN+LYVA4zAwAUSWwXcFiJIjYRMYkfEuQi4uUA4EgJX3HcVyzgZAvEl3JJS8/hcxMSBXQdli7d1NqaQffkZKVwBALDACYrmcln013SUtOZvBwAFu/8WTLi2tJFRbY0tba0NDQzMv2qUP91829K3NtFehn4uWcQrf+L7a/80hoAYMyJarPziy2uCoDOLQDI3fti0zgAgKSobx3Xv7oPTTwviQJBuo2xcVZWlhGXwzISF/QP/U+Hv6GvvmckPu6P8tBdOfFMYYqALq4bKy0lTcinZ6QzWRy64Z+H+B8H/nUeBkGceA6fwxNFhImmjMtLELWbx+YKuGk8Opf3n5r4D8P+pMW5FonS+BFQY4yA1HUqQH7tBygKESDR+8Vd/6NvvvgwIH554SqTi3P/7zf9Z8Gl4iWDm/A5ziUohM4S8jMX98TPEqABAUgCKpAHykAd6ABDYAasgC1wBG7AG/iDEBAJVgMWSASpgA+yQB7YBApBMdgJ9oBqUAcaQTNoBcdBJzgFzoNL4Bq4AW6D+2AUTIBnYBa8BgsQBGEhMkSB5CEVSBPSh8wgBmQPuUG+UBAUCcVCCRAPEkJ50GaoGCqDqqF6qBn6HjoJnYeuQIPQXWgMmoZ+h97BCEyCqbASrAUbwwzYCfaBQ+BVcAK8Bs6FC+AdcCXcAB+FO+Dz8DX4NjwKP4PnEIAQERqiihgiDMQF8UeikHiEj6xHipAKpAFpRbqRPuQmMorMIG9RGBQFRUcZomxRnqhQFAu1BrUeVYKqRh1GdaB6UTdRY6hZ1Ec0Ga2I1kfboL3QEegEdBa6EF2BbkK3oy+ib6Mn0K8xGAwNo42xwnhiIjFJmLWYEsw+TBvmHGYQM46Zw2Kx8lh9rB3WH8vECrCF2CrsUexZ7BB2AvsGR8Sp4Mxw7rgoHA+Xj6vAHcGdwQ3hJnELeCm8Jt4G749n43PwpfhGfDf+On4Cv0CQJmgT7AghhCTCJkIloZVwkfCA8JJIJKoRrYmBRC5xI7GSeIx4mThGfEuSIemRXEjRJCFpB+kQ6RzpLuklmUzWIjuSo8gC8g5yM/kC+RH5jQRFwkjCS4ItsUGiRqJDYkjiuSReUlPSSXK1ZK5kheQJyeuSM1J4KS0pFymm1HqpGqmTUiNSc9IUaVNpf+lU6RLpI9JXpKdksDJaMm4ybJkCmYMyF2TGKQhFneJCYVE2UxopFykTVAxVm+pFTaIWU7+jDlBnZWVkl8mGyWbL1sielh2lITQtmhcthVZKO04bpr1borTEaQlnyfYlrUuGlszLLZVzlOPIFcm1yd2WeydPl3eTT5bfJd8p/1ABpaCnEKiQpbBf4aLCzFLqUtulrKVFS48vvacIK+opBimuVTyo2K84p6Ss5KGUrlSldEFpRpmm7KicpFyufEZ5WoWiYq/CVSlXOavylC5Ld6Kn0CvpvfRZVUVVT1Whar3qgOqCmrZaqFq+WpvaQ3WCOkM9Xr1cvUd9VkNFw08jT6NF454mXpOhmai5V7NPc15LWytca6tWp9aUtpy2l3audov2Ax2yjoPOGp0GnVu6GF2GbrLuPt0berCehV6iXo3edX1Y31Kfq79Pf9AAbWBtwDNoMBgxJBk6GWYathiOGdGMfI3yjTqNnhtrGEcZ7zLuM/5oYmGSYtJoct9UxtTbNN+02/R3Mz0zllmN2S1zsrm7+QbzLvMXy/SXcZbtX3bHgmLhZ7HVosfig6WVJd+y1XLaSsMq1qrWaoRBZQQwShiXrdHWztYbrE9Zv7WxtBHYHLf5zdbQNtn2iO3Ucu3lnOWNy8ft1OyYdvV2o/Z0+1j7A/ajDqoOTIcGh8eO6o5sxybHSSddpySno07PnU2c+c7tzvMuNi7rXM65Iq4erkWuA24ybqFu1W6P3NXcE9xb3Gc9LDzWepzzRHv6eO7yHPFS8mJ5NXvNelt5r/Pu9SH5BPtU+zz21fPl+3b7wX7efrv9HqzQXMFb0ekP/L38d/s/DNAOWBPwYyAmMCCwJvBJkGlQXlBfMCU4JvhI8OsQ55DSkPuhOqHC0J4wybDosOaw+XDX8LLw0QjjiHUR1yIVIrmRXVHYqLCopqi5lW4r96yciLaILoweXqW9KnvVldUKq1NWn46RjGHGnIhFx4bHHol9z/RnNjDn4rziauNmWS6svaxnbEd2OXuaY8cp40zG28WXxU8l2CXsTphOdEisSJzhunCruS+SPJPqkuaT/ZMPJX9KCU9pS8Wlxqae5Mnwknm9acpp2WmD6frphemja2zW7Fkzy/fhN2VAGasyugRU0c9Uv1BHuEU4lmmfWZP5Jiss60S2dDYvuz9HL2d7zmSue+63a1FrWWt78lTzNuWNrXNaV78eWh+3vmeD+oaCDRMbPTYe3kTYlLzpp3yT/LL8V5vDN3cXKBVsLBjf4rGlpVCikF84stV2a9021DbutoHt5turtn8sYhddLTYprih+X8IqufqN6TeV33zaEb9joNSydP9OzE7ezuFdDrsOl0mX5ZaN7/bb3VFOLy8qf7UnZs+VimUVdXsJe4V7Ryt9K7uqNKp2Vr2vTqy+XeNc01arWLu9dn4fe9/Qfsf9rXVKdcV17w5wD9yp96jvaNBqqDiIOZh58EljWGPft4xvm5sUmoqbPhziHRo9HHS4t9mqufmI4pHSFrhF2DJ9NProje9cv+tqNWytb6O1FR8Dx4THnn4f+/3wcZ/jPScYJ1p/0Pyhtp3SXtQBdeR0zHYmdo52RXYNnvQ+2dNt293+o9GPh06pnqo5LXu69AzhTMGZT2dzz86dSz83cz7h/HhPTM/9CxEXbvUG9g5c9Ll4+ZL7pQt9Tn1nL9tdPnXF5srJq4yrndcsr3X0W/S3/2TxU/uA5UDHdavrXTesb3QPLh88M+QwdP6m681Lt7xuXbu94vbgcOjwnZHokdE77DtTd1PuvriXeW/h/sYH6AdFD6UeVjxSfNTws+7PbaOWo6fHXMf6Hwc/vj/OGn/2S8Yv7ycKnpCfVEyqTDZPmU2dmnafvvF05dOJZ+nPFmYKf5X+tfa5zvMffnP8rX82YnbiBf/Fp99LXsq/PPRq2aueuYC5R69TXy/MF72Rf3P4LeNt37vwd5MLWe+x7ys/6H7o/ujz8cGn1E+f/gUDmPP8usTo0wAAAAlwSFlzAAAOxAAADsQBlSsOGwAAAIxJREFUOE9j+P//PxwzmnrPB+L/BPB5IOaH6SFVMxgzmflcANJgQ0jWDMMwQ8jSDMMgQ0Au0AZiVzKxBcgFWE0nFoMNcM6smoaPxoZhcpS7AIu/SMLDIQxKJswpxoVhikC2YZMHYVAgCuLCMANcs6vDsMmDMMwL9jDFJGCwHrABuhFZPkgSRGGIHu//AJbS3MIG0q+eAAAAAElFTkSuQmCC</t>
  </si>
  <si>
    <t>iVBORw0KGgoAAAANSUhEUgAAABAAAAAQCAYAAAAf8/9hAAAABGdBTUEAALGOfPtRkwAAACBjSFJNAACHDwAAjA8AAP1SAACBQAAAfXkAAOmLAAA85QAAGcxzPIV3AAAKOWlDQ1BQaG90b3Nob3AgSUNDIHByb2ZpbGUAAEjHnZZ3VFTXFofPvXd6oc0wAlKG3rvAANJ7k15FYZgZYCgDDjM0sSGiAhFFRJoiSFDEgNFQJFZEsRAUVLAHJAgoMRhFVCxvRtaLrqy89/Ly++Osb+2z97n77L3PWhcAkqcvl5cGSwGQyhPwgzyc6RGRUXTsAIABHmCAKQBMVka6X7B7CBDJy82FniFyAl8EAfB6WLwCcNPQM4BOB/+fpFnpfIHomAARm7M5GSwRF4g4JUuQLrbPipgalyxmGCVmvihBEcuJOWGRDT77LLKjmNmpPLaIxTmns1PZYu4V8bZMIUfEiK+ICzO5nCwR3xKxRoowlSviN+LYVA4zAwAUSWwXcFiJIjYRMYkfEuQi4uUA4EgJX3HcVyzgZAvEl3JJS8/hcxMSBXQdli7d1NqaQffkZKVwBALDACYrmcln013SUtOZvBwAFu/8WTLi2tJFRbY0tba0NDQzMv2qUP91829K3NtFehn4uWcQrf+L7a/80hoAYMyJarPziy2uCoDOLQDI3fti0zgAgKSobx3Xv7oPTTwviQJBuo2xcVZWlhGXwzISF/QP/U+Hv6GvvmckPu6P8tBdOfFMYYqALq4bKy0lTcinZ6QzWRy64Z+H+B8H/nUeBkGceA6fwxNFhImmjMtLELWbx+YKuGk8Opf3n5r4D8P+pMW5FonS+BFQY4yA1HUqQH7tBygKESDR+8Vd/6NvvvgwIH554SqTi3P/7zf9Z8Gl4iWDm/A5ziUohM4S8jMX98TPEqABAUgCKpAHykAd6ABDYAasgC1wBG7AG/iDEBAJVgMWSASpgA+yQB7YBApBMdgJ9oBqUAcaQTNoBcdBJzgFzoNL4Bq4AW6D+2AUTIBnYBa8BgsQBGEhMkSB5CEVSBPSh8wgBmQPuUG+UBAUCcVCCRAPEkJ50GaoGCqDqqF6qBn6HjoJnYeuQIPQXWgMmoZ+h97BCEyCqbASrAUbwwzYCfaBQ+BVcAK8Bs6FC+AdcCXcAB+FO+Dz8DX4NjwKP4PnEIAQERqiihgiDMQF8UeikHiEj6xHipAKpAFpRbqRPuQmMorMIG9RGBQFRUcZomxRnqhQFAu1BrUeVYKqRh1GdaB6UTdRY6hZ1Ec0Ga2I1kfboL3QEegEdBa6EF2BbkK3oy+ib6Mn0K8xGAwNo42xwnhiIjFJmLWYEsw+TBvmHGYQM46Zw2Kx8lh9rB3WH8vECrCF2CrsUexZ7BB2AvsGR8Sp4Mxw7rgoHA+Xj6vAHcGdwQ3hJnELeCm8Jt4G749n43PwpfhGfDf+On4Cv0CQJmgT7AghhCTCJkIloZVwkfCA8JJIJKoRrYmBRC5xI7GSeIx4mThGfEuSIemRXEjRJCFpB+kQ6RzpLuklmUzWIjuSo8gC8g5yM/kC+RH5jQRFwkjCS4ItsUGiRqJDYkjiuSReUlPSSXK1ZK5kheQJyeuSM1J4KS0pFymm1HqpGqmTUiNSc9IUaVNpf+lU6RLpI9JXpKdksDJaMm4ybJkCmYMyF2TGKQhFneJCYVE2UxopFykTVAxVm+pFTaIWU7+jDlBnZWVkl8mGyWbL1sielh2lITQtmhcthVZKO04bpr1borTEaQlnyfYlrUuGlszLLZVzlOPIFcm1yd2WeydPl3eTT5bfJd8p/1ABpaCnEKiQpbBf4aLCzFLqUtulrKVFS48vvacIK+opBimuVTyo2K84p6Ss5KGUrlSldEFpRpmm7KicpFyufEZ5WoWiYq/CVSlXOavylC5Ld6Kn0CvpvfRZVUVVT1Whar3qgOqCmrZaqFq+WpvaQ3WCOkM9Xr1cvUd9VkNFw08jT6NF454mXpOhmai5V7NPc15LWytca6tWp9aUtpy2l3audov2Ax2yjoPOGp0GnVu6GF2GbrLuPt0berCehV6iXo3edX1Y31Kfq79Pf9AAbWBtwDNoMBgxJBk6GWYathiOGdGMfI3yjTqNnhtrGEcZ7zLuM/5oYmGSYtJoct9UxtTbNN+02/R3Mz0zllmN2S1zsrm7+QbzLvMXy/SXcZbtX3bHgmLhZ7HVosfig6WVJd+y1XLaSsMq1qrWaoRBZQQwShiXrdHWztYbrE9Zv7WxtBHYHLf5zdbQNtn2iO3Ucu3lnOWNy8ft1OyYdvV2o/Z0+1j7A/ajDqoOTIcGh8eO6o5sxybHSSddpySno07PnU2c+c7tzvMuNi7rXM65Iq4erkWuA24ybqFu1W6P3NXcE9xb3Gc9LDzWepzzRHv6eO7yHPFS8mJ5NXvNelt5r/Pu9SH5BPtU+zz21fPl+3b7wX7efrv9HqzQXMFb0ekP/L38d/s/DNAOWBPwYyAmMCCwJvBJkGlQXlBfMCU4JvhI8OsQ55DSkPuhOqHC0J4wybDosOaw+XDX8LLw0QjjiHUR1yIVIrmRXVHYqLCopqi5lW4r96yciLaILoweXqW9KnvVldUKq1NWn46RjGHGnIhFx4bHHol9z/RnNjDn4rziauNmWS6svaxnbEd2OXuaY8cp40zG28WXxU8l2CXsTphOdEisSJzhunCruS+SPJPqkuaT/ZMPJX9KCU9pS8Wlxqae5Mnwknm9acpp2WmD6frphemja2zW7Fkzy/fhN2VAGasyugRU0c9Uv1BHuEU4lmmfWZP5Jiss60S2dDYvuz9HL2d7zmSue+63a1FrWWt78lTzNuWNrXNaV78eWh+3vmeD+oaCDRMbPTYe3kTYlLzpp3yT/LL8V5vDN3cXKBVsLBjf4rGlpVCikF84stV2a9021DbutoHt5turtn8sYhddLTYprih+X8IqufqN6TeV33zaEb9joNSydP9OzE7ezuFdDrsOl0mX5ZaN7/bb3VFOLy8qf7UnZs+VimUVdXsJe4V7Ryt9K7uqNKp2Vr2vTqy+XeNc01arWLu9dn4fe9/Qfsf9rXVKdcV17w5wD9yp96jvaNBqqDiIOZh58EljWGPft4xvm5sUmoqbPhziHRo9HHS4t9mqufmI4pHSFrhF2DJ9NProje9cv+tqNWytb6O1FR8Dx4THnn4f+/3wcZ/jPScYJ1p/0Pyhtp3SXtQBdeR0zHYmdo52RXYNnvQ+2dNt293+o9GPh06pnqo5LXu69AzhTMGZT2dzz86dSz83cz7h/HhPTM/9CxEXbvUG9g5c9Ll4+ZL7pQt9Tn1nL9tdPnXF5srJq4yrndcsr3X0W/S3/2TxU/uA5UDHdavrXTesb3QPLh88M+QwdP6m681Lt7xuXbu94vbgcOjwnZHokdE77DtTd1PuvriXeW/h/sYH6AdFD6UeVjxSfNTws+7PbaOWo6fHXMf6Hwc/vj/OGn/2S8Yv7ycKnpCfVEyqTDZPmU2dmnafvvF05dOJZ+nPFmYKf5X+tfa5zvMffnP8rX82YnbiBf/Fp99LXsq/PPRq2aueuYC5R69TXy/MF72Rf3P4LeNt37vwd5MLWe+x7ys/6H7o/ujz8cGn1E+f/gUDmPP8usTo0wAAAAlwSFlzAAAOxAAADsQBlSsOGwAAAEtJREFUOE9j+P//P1bMaOr9Hx2jqwFhDAEYHngDYBiXRhjGKoiMR5IBIIWkYmwGgGh0jFN8OBkA4qBhbGJYxbEagMNQrOIUGuD9HwBIkRfD8QF9EgAAAABJRU5ErkJggg==</t>
  </si>
  <si>
    <t>iVBORw0KGgoAAAANSUhEUgAAABAAAAAQCAYAAAAf8/9hAAAAAXNSR0IArs4c6QAAAARnQU1BAACxjwv8YQUAAAAZdEVYdFNvZnR3YXJlAEFkb2JlIEltYWdlUmVhZHlxyWU8AAABX0lEQVQ4T2NgNPXGh/mhGJscGCNzQArtgVgfxmcy87kAwlA5ZLVwDGOAFQPp/1Dcj8zHZwiY4LUPdgLSMM0YmM8+5JaAY5gRkI3dAJuUUlsgjVUzCM/ZuDPg////vEA2dgNAkqpBKTuBbKwGRNV0iQNpmCZQGMG9AxPk57IJvA6ksRrAYu67EEjLA7E+s7nPReQwAWtGC0CiMMwQkPNZ5H0TtqArIIRBAWueUCgM9gLQEG1QGHDbBr1YuftQDJDvapFYtAhdEwwDY+TO8cvXXUCWw8IAbMjCrXtDgDQHlK8E04CO1YPTVoA0A9nwQIQZAtYMxaBAw2oAFINSLaoBSFgfGEgPgDQ2jWAs5hZVCaSxGwB0Ca+iX9I2IBusGORn3YistTA+q4Xf59KJcy1BarEaAMJAQ8ABixRg6omN/fWgwF26Y38EzLsghfiwNhBbADELlC8KxEpAzAHh/2cAANCSU7ngF2KpAAAAAElFTkSuQmCC</t>
  </si>
  <si>
    <t>iVBORw0KGgoAAAANSUhEUgAAABAAAAAQCAYAAAAf8/9hAAAABGdBTUEAALGPC/xhBQAAAAlwSFlzAAAOxAAADsQBlSsOGwAAABl0RVh0U29mdHdhcmUAQWRvYmUgSW1hZ2VSZWFkeXHJZTwAAABGSURBVDhPY/hPIWBQ9Ev6z2jqDccPnr0ESxArzoDMAeEDZy+DFRIrDjeAVDCcDIDyyQajgTioAhGEQekdHx+bGIUGeP8HAJ4fIfJijo6MAAAAAElFTkSuQmCC</t>
  </si>
  <si>
    <t>Generic Trust Line Boundary</t>
  </si>
  <si>
    <t>ROOT</t>
  </si>
  <si>
    <t>Ellipse</t>
  </si>
  <si>
    <t>Rectangle</t>
  </si>
  <si>
    <t>ParallelLines</t>
  </si>
  <si>
    <t>Line</t>
  </si>
  <si>
    <t>LineBoundary</t>
  </si>
  <si>
    <t>BorderBoundary</t>
  </si>
  <si>
    <t>Annotation</t>
  </si>
  <si>
    <t>cc62ebae-3748-431e-b1df-f4220dc9003f</t>
  </si>
  <si>
    <t>Web</t>
  </si>
  <si>
    <t>NTFS</t>
  </si>
  <si>
    <t>ExFAT</t>
  </si>
  <si>
    <t>FAT</t>
  </si>
  <si>
    <t>ReFS</t>
  </si>
  <si>
    <t>IFS</t>
  </si>
  <si>
    <t>UDF</t>
  </si>
  <si>
    <t>ActiveX</t>
  </si>
  <si>
    <t>Brower Plug-in Object (BHO)</t>
  </si>
  <si>
    <t>Context</t>
  </si>
  <si>
    <t>Documents Library capability</t>
  </si>
  <si>
    <t>Enterprise Authentication capability</t>
  </si>
  <si>
    <t>Internet (Client &amp; Server) capability</t>
  </si>
  <si>
    <t>Internet (Client) capability</t>
  </si>
  <si>
    <t>Location capability</t>
  </si>
  <si>
    <t>Microphone capability</t>
  </si>
  <si>
    <t>Music Library capability</t>
  </si>
  <si>
    <t>Pictures Library capability</t>
  </si>
  <si>
    <t>Private Networks (Client &amp; Server) capability</t>
  </si>
  <si>
    <t>Proximity capability</t>
  </si>
  <si>
    <t>Removable Storage capability</t>
  </si>
  <si>
    <t>Shared User Certificates capability</t>
  </si>
  <si>
    <t>Text Messaging capability</t>
  </si>
  <si>
    <t>Videos Library capability</t>
  </si>
  <si>
    <t>Webcam capability</t>
  </si>
  <si>
    <t>File System Type</t>
  </si>
  <si>
    <t>HTTPOnly</t>
  </si>
  <si>
    <t>GPS</t>
  </si>
  <si>
    <t>Contacts</t>
  </si>
  <si>
    <t>Calendar Events</t>
  </si>
  <si>
    <t>SMS messages</t>
  </si>
  <si>
    <t>Cached Credentials</t>
  </si>
  <si>
    <t>Enterprise Data</t>
  </si>
  <si>
    <t>Messaging Data (Mail, IM, SMS)</t>
  </si>
  <si>
    <t>SIM Storage</t>
  </si>
  <si>
    <t>Other Data</t>
  </si>
  <si>
    <t>Low Integrity Level Sandbox</t>
  </si>
  <si>
    <t>App Container Sandbox</t>
  </si>
  <si>
    <t>JavaScript Sandbox</t>
  </si>
  <si>
    <t>Flash Sandbox</t>
  </si>
  <si>
    <t>Chrome JavaScript Sandbox</t>
  </si>
  <si>
    <t>Chrome Sandbox</t>
  </si>
  <si>
    <t>Firefox JavaScript Sandbox</t>
  </si>
  <si>
    <t>Static</t>
  </si>
  <si>
    <t>BHO</t>
  </si>
  <si>
    <t>context</t>
  </si>
  <si>
    <t>documentsLibrary</t>
  </si>
  <si>
    <t>enterprizeAuthentication</t>
  </si>
  <si>
    <t>internetClientServer</t>
  </si>
  <si>
    <t>internetClient</t>
  </si>
  <si>
    <t>location</t>
  </si>
  <si>
    <t>microphone</t>
  </si>
  <si>
    <t>musicLibrary</t>
  </si>
  <si>
    <t>pictureLibrary</t>
  </si>
  <si>
    <t>privateNetworkClientServer</t>
  </si>
  <si>
    <t>proximity</t>
  </si>
  <si>
    <t>removableStorage</t>
  </si>
  <si>
    <t>sharedUserCertificates</t>
  </si>
  <si>
    <t>sms</t>
  </si>
  <si>
    <t>videosLibrary</t>
  </si>
  <si>
    <t>webcam</t>
  </si>
  <si>
    <t>fsType</t>
  </si>
  <si>
    <t>Calendar</t>
  </si>
  <si>
    <t>SMSmessages</t>
  </si>
  <si>
    <t>Creds</t>
  </si>
  <si>
    <t>Enterprise</t>
  </si>
  <si>
    <t>e-mail</t>
  </si>
  <si>
    <t>SIM</t>
  </si>
  <si>
    <t>misc</t>
  </si>
  <si>
    <t>IntegrityLevel</t>
  </si>
  <si>
    <t>JavaScript</t>
  </si>
  <si>
    <t>Flash</t>
  </si>
  <si>
    <t>ChromeJava</t>
  </si>
  <si>
    <t>Chrome</t>
  </si>
  <si>
    <t>FirefoxJava</t>
  </si>
  <si>
    <t>A Windows Process.</t>
  </si>
  <si>
    <t>A thread of execution in a Windows process.</t>
  </si>
  <si>
    <t>A thread of execution in the Windows kernel.</t>
  </si>
  <si>
    <t>A representation of a Win32 or Win64 application.</t>
  </si>
  <si>
    <t>A representation of a .NET Web application.</t>
  </si>
  <si>
    <t>A representation of a thick client.</t>
  </si>
  <si>
    <t>A representation of a browser client.</t>
  </si>
  <si>
    <t>A representation of an browser plugin.</t>
  </si>
  <si>
    <t>A representation of an Web Server Process.</t>
  </si>
  <si>
    <t>A representation of a Windows Store process.</t>
  </si>
  <si>
    <t>A representation of an network process or service.</t>
  </si>
  <si>
    <t>Delivers web content to a human user.</t>
  </si>
  <si>
    <t>Exposes a programmatic interface.</t>
  </si>
  <si>
    <t>A virtual machine running in a Hyper-V partition.</t>
  </si>
  <si>
    <t>Microsoft applications running on operating systems from Google or Apple.</t>
  </si>
  <si>
    <t>A representation of an external Web browser.</t>
  </si>
  <si>
    <t>A representation of an external authorization provider.</t>
  </si>
  <si>
    <t>A representation of an external Web application (portal, front ed, etc.).</t>
  </si>
  <si>
    <t>A representation of an external Web service.</t>
  </si>
  <si>
    <t>A representation of a user.</t>
  </si>
  <si>
    <t>A large service that has only one instance on the Internet, for example, Outlook.com and Xbox Live.</t>
  </si>
  <si>
    <t>Represents the point where an application calls into an unmanged runtime library such as the CRT.</t>
  </si>
  <si>
    <t>Represents the point where an application calls into the .NET Framework.</t>
  </si>
  <si>
    <t>Represents the point where an application calls into WinRT.</t>
  </si>
  <si>
    <t>A representation of a Cloud Storage.</t>
  </si>
  <si>
    <t>A representation of a SQL Database.</t>
  </si>
  <si>
    <t>A representation of a non-relational database.</t>
  </si>
  <si>
    <t>A representation of a file system.</t>
  </si>
  <si>
    <t>A representation of a Registry.</t>
  </si>
  <si>
    <t>A configuration file, this includes XML, INI, and INF files.</t>
  </si>
  <si>
    <t>A representation of a local data cache.</t>
  </si>
  <si>
    <t>A representation of HTML5 local storage.</t>
  </si>
  <si>
    <t>A representation of cookie storage.</t>
  </si>
  <si>
    <t>A representation of device local storage.</t>
  </si>
  <si>
    <t>A representation of an HTTP data flow.</t>
  </si>
  <si>
    <t>A representation of an HTTPS data flow.</t>
  </si>
  <si>
    <t>A representation of an Binary data flow.</t>
  </si>
  <si>
    <t>A representation of an IPsec data flow.</t>
  </si>
  <si>
    <t>A representation of a named pipe data flow.</t>
  </si>
  <si>
    <t>A representation of a SMBv1 or SMBv2 data flow.</t>
  </si>
  <si>
    <t>A representation of an RPC or Distributed COM (DCOM) data flow.</t>
  </si>
  <si>
    <t>A representation of an (Advanced) Local Procedure Call data flow.</t>
  </si>
  <si>
    <t>User Data Protocol Transport.</t>
  </si>
  <si>
    <t>An interface for an application to communicate to a device driver.</t>
  </si>
  <si>
    <t>An arc representation of an Internet trust boundary.</t>
  </si>
  <si>
    <t>An arc representation of a machine trust boundary.</t>
  </si>
  <si>
    <t>A border representation of user-model / kernel-mode separation.</t>
  </si>
  <si>
    <t>A border representation for a Window Store AppContainer boundary.</t>
  </si>
  <si>
    <t>A border representation of a corporate network trust boundary.</t>
  </si>
  <si>
    <t>A border representation of a sandbox trust boundary.</t>
  </si>
  <si>
    <t>Describes the types of trust boundaries implemented by Internet Explorer.</t>
  </si>
  <si>
    <t>Describes the types of trust boundaries implemented by Google Chrome and Firefox.</t>
  </si>
  <si>
    <t>SE.P.TMCore.OSProcess</t>
  </si>
  <si>
    <t>SE.P.TMCore.Thread</t>
  </si>
  <si>
    <t>SE.P.TMCore.KernelThread</t>
  </si>
  <si>
    <t>SE.P.TMCore.WinApp</t>
  </si>
  <si>
    <t>SE.P.TMCore.NetApp</t>
  </si>
  <si>
    <t>SE.P.TMCore.ThickClient</t>
  </si>
  <si>
    <t>SE.P.TMCore.BrowserClient</t>
  </si>
  <si>
    <t>SE.P.TMCore.PlugIn</t>
  </si>
  <si>
    <t>SE.P.TMCore.WebServer</t>
  </si>
  <si>
    <t>SE.P.TMCore.Modern</t>
  </si>
  <si>
    <t>SE.P.TMCore.Win32Service</t>
  </si>
  <si>
    <t>SE.P.TMCore.WebApp</t>
  </si>
  <si>
    <t>SE.P.TMCore.WebSvc</t>
  </si>
  <si>
    <t>SE.P.TMCore.VM</t>
  </si>
  <si>
    <t>SE.P.TMCore.NonMS</t>
  </si>
  <si>
    <t>SE.EI.TMCore.Browser</t>
  </si>
  <si>
    <t>SE.EI.TMCore.AuthProvider</t>
  </si>
  <si>
    <t>SE.EI.TMCore.WebApp</t>
  </si>
  <si>
    <t>SE.EI.TMCore.WebSvc</t>
  </si>
  <si>
    <t>SE.EI.TMCore.Megasevrice</t>
  </si>
  <si>
    <t>SE.EI.TMCore.CRT</t>
  </si>
  <si>
    <t>SE.EI.TMCore.NFX</t>
  </si>
  <si>
    <t>SE.EI.TMCore.WinRT</t>
  </si>
  <si>
    <t>SE.DS.TMCore.CloudStorage</t>
  </si>
  <si>
    <t>SE.DS.TMCore.SQL</t>
  </si>
  <si>
    <t>SE.DS.TMCore.NoSQL</t>
  </si>
  <si>
    <t>SE.DS.TMCore.FS</t>
  </si>
  <si>
    <t>SE.DS.TMCore.Registry</t>
  </si>
  <si>
    <t>SE.DS.TMCore.ConfigFile</t>
  </si>
  <si>
    <t>SE.DS.TMCore.Cache</t>
  </si>
  <si>
    <t>SE.DS.TMCore.HTML5LS</t>
  </si>
  <si>
    <t>SE.DS.TMCore.Cookie</t>
  </si>
  <si>
    <t>SE.DS.TMCore.Device</t>
  </si>
  <si>
    <t>SE.DF.TMCore.HTTP</t>
  </si>
  <si>
    <t>SE.DF.TMCore.HTTPS</t>
  </si>
  <si>
    <t>SE.DF.TMCore.Binary</t>
  </si>
  <si>
    <t>SE.DF.TMCore.IPsec</t>
  </si>
  <si>
    <t>SE.DF.TMCore.NamedPipe</t>
  </si>
  <si>
    <t>SE.DF.TMCore.SMB</t>
  </si>
  <si>
    <t>SE.DF.TMCore.RPC</t>
  </si>
  <si>
    <t>SE.DF.TMCore.ALPC</t>
  </si>
  <si>
    <t>SE.DF.TMCore.UDP</t>
  </si>
  <si>
    <t>SE.DF.TMCore.IOCTL</t>
  </si>
  <si>
    <t>SE.TB.L.TMCore.Internet</t>
  </si>
  <si>
    <t>SE.TB.L.TMCore.Machine</t>
  </si>
  <si>
    <t>SE.TB.L.TMCore.Kernel</t>
  </si>
  <si>
    <t>SE.TB.L.TMCore.AppContainer</t>
  </si>
  <si>
    <t>SE.TB.B.TMCore.CorpNet</t>
  </si>
  <si>
    <t>SE.TB.B.TMCore.Sandbox</t>
  </si>
  <si>
    <t>SE.TB.B.TMCore.IEB</t>
  </si>
  <si>
    <t>SE.TB.B.TMCore.NonIEB</t>
  </si>
  <si>
    <t>iVBORw0KGgoAAAANSUhEUgAAABAAAAAQCAYAAAAf8/9hAAAABGdBTUEAALGOfPtRkwAAACBjSFJNAACHDwAAjA8AAP1SAACBQAAAfXkAAOmLAAA85QAAGcxzPIV3AAAKOWlDQ1BQaG90b3Nob3AgSUNDIHByb2ZpbGUAAEjHnZZ3VFTXFofPvXd6oc0wAlKG3rvAANJ7k15FYZgZYCgDDjM0sSGiAhFFRJoiSFDEgNFQJFZEsRAUVLAHJAgoMRhFVCxvRtaLrqy89/Ly++Osb+2z97n77L3PWhcAkqcvl5cGSwGQyhPwgzyc6RGRUXTsAIABHmCAKQBMVka6X7B7CBDJy82FniFyAl8EAfB6WLwCcNPQM4BOB/+fpFnpfIHomAARm7M5GSwRF4g4JUuQLrbPipgalyxmGCVmvihBEcuJOWGRDT77LLKjmNmpPLaIxTmns1PZYu4V8bZMIUfEiK+ICzO5nCwR3xKxRoowlSviN+LYVA4zAwAUSWwXcFiJIjYRMYkfEuQi4uUA4EgJX3HcVyzgZAvEl3JJS8/hcxMSBXQdli7d1NqaQffkZKVwBALDACYrmcln013SUtOZvBwAFu/8WTLi2tJFRbY0tba0NDQzMv2qUP91829K3NtFehn4uWcQrf+L7a/80hoAYMyJarPziy2uCoDOLQDI3fti0zgAgKSobx3Xv7oPTTwviQJBuo2xcVZWlhGXwzISF/QP/U+Hv6GvvmckPu6P8tBdOfFMYYqALq4bKy0lTcinZ6QzWRy64Z+H+B8H/nUeBkGceA6fwxNFhImmjMtLELWbx+YKuGk8Opf3n5r4D8P+pMW5FonS+BFQY4yA1HUqQH7tBygKESDR+8Vd/6NvvvgwIH554SqTi3P/7zf9Z8Gl4iWDm/A5ziUohM4S8jMX98TPEqABAUgCKpAHykAd6ABDYAasgC1wBG7AG/iDEBAJVgMWSASpgA+yQB7YBApBMdgJ9oBqUAcaQTNoBcdBJzgFzoNL4Bq4AW6D+2AUTIBnYBa8BgsQBGEhMkSB5CEVSBPSh8wgBmQPuUG+UBAUCcVCCRAPEkJ50GaoGCqDqqF6qBn6HjoJnYeuQIPQXWgMmoZ+h97BCEyCqbASrAUbwwzYCfaBQ+BVcAK8Bs6FC+AdcCXcAB+FO+Dz8DX4NjwKP4PnEIAQERqiihgiDMQF8UeikHiEj6xHipAKpAFpRbqRPuQmMorMIG9RGBQFRUcZomxRnqhQFAu1BrUeVYKqRh1GdaB6UTdRY6hZ1Ec0Ga2I1kfboL3QEegEdBa6EF2BbkK3oy+ib6Mn0K8xGAwNo42xwnhiIjFJmLWYEsw+TBvmHGYQM46Zw2Kx8lh9rB3WH8vECrCF2CrsUexZ7BB2AvsGR8Sp4Mxw7rgoHA+Xj6vAHcGdwQ3hJnELeCm8Jt4G749n43PwpfhGfDf+On4Cv0CQJmgT7AghhCTCJkIloZVwkfCA8JJIJKoRrYmBRC5xI7GSeIx4mThGfEuSIemRXEjRJCFpB+kQ6RzpLuklmUzWIjuSo8gC8g5yM/kC+RH5jQRFwkjCS4ItsUGiRqJDYkjiuSReUlPSSXK1ZK5kheQJyeuSM1J4KS0pFymm1HqpGqmTUiNSc9IUaVNpf+lU6RLpI9JXpKdksDJaMm4ybJkCmYMyF2TGKQhFneJCYVE2UxopFykTVAxVm+pFTaIWU7+jDlBnZWVkl8mGyWbL1sielh2lITQtmhcthVZKO04bpr1borTEaQlnyfYlrUuGlszLLZVzlOPIFcm1yd2WeydPl3eTT5bfJd8p/1ABpaCnEKiQpbBf4aLCzFLqUtulrKVFS48vvacIK+opBimuVTyo2K84p6Ss5KGUrlSldEFpRpmm7KicpFyufEZ5WoWiYq/CVSlXOavylC5Ld6Kn0CvpvfRZVUVVT1Whar3qgOqCmrZaqFq+WpvaQ3WCOkM9Xr1cvUd9VkNFw08jT6NF454mXpOhmai5V7NPc15LWytca6tWp9aUtpy2l3audov2Ax2yjoPOGp0GnVu6GF2GbrLuPt0berCehV6iXo3edX1Y31Kfq79Pf9AAbWBtwDNoMBgxJBk6GWYathiOGdGMfI3yjTqNnhtrGEcZ7zLuM/5oYmGSYtJoct9UxtTbNN+02/R3Mz0zllmN2S1zsrm7+QbzLvMXy/SXcZbtX3bHgmLhZ7HVosfig6WVJd+y1XLaSsMq1qrWaoRBZQQwShiXrdHWztYbrE9Zv7WxtBHYHLf5zdbQNtn2iO3Ucu3lnOWNy8ft1OyYdvV2o/Z0+1j7A/ajDqoOTIcGh8eO6o5sxybHSSddpySno07PnU2c+c7tzvMuNi7rXM65Iq4erkWuA24ybqFu1W6P3NXcE9xb3Gc9LDzWepzzRHv6eO7yHPFS8mJ5NXvNelt5r/Pu9SH5BPtU+zz21fPl+3b7wX7efrv9HqzQXMFb0ekP/L38d/s/DNAOWBPwYyAmMCCwJvBJkGlQXlBfMCU4JvhI8OsQ55DSkPuhOqHC0J4wybDosOaw+XDX8LLw0QjjiHUR1yIVIrmRXVHYqLCopqi5lW4r96yciLaILoweXqW9KnvVldUKq1NWn46RjGHGnIhFx4bHHol9z/RnNjDn4rziauNmWS6svaxnbEd2OXuaY8cp40zG28WXxU8l2CXsTphOdEisSJzhunCruS+SPJPqkuaT/ZMPJX9KCU9pS8Wlxqae5Mnwknm9acpp2WmD6frphemja2zW7Fkzy/fhN2VAGasyugRU0c9Uv1BHuEU4lmmfWZP5Jiss60S2dDYvuz9HL2d7zmSue+63a1FrWWt78lTzNuWNrXNaV78eWh+3vmeD+oaCDRMbPTYe3kTYlLzpp3yT/LL8V5vDN3cXKBVsLBjf4rGlpVCikF84stV2a9021DbutoHt5turtn8sYhddLTYprih+X8IqufqN6TeV33zaEb9joNSydP9OzE7ezuFdDrsOl0mX5ZaN7/bb3VFOLy8qf7UnZs+VimUVdXsJe4V7Ryt9K7uqNKp2Vr2vTqy+XeNc01arWLu9dn4fe9/Qfsf9rXVKdcV17w5wD9yp96jvaNBqqDiIOZh58EljWGPft4xvm5sUmoqbPhziHRo9HHS4t9mqufmI4pHSFrhF2DJ9NProje9cv+tqNWytb6O1FR8Dx4THnn4f+/3wcZ/jPScYJ1p/0Pyhtp3SXtQBdeR0zHYmdo52RXYNnvQ+2dNt293+o9GPh06pnqo5LXu69AzhTMGZT2dzz86dSz83cz7h/HhPTM/9CxEXbvUG9g5c9Ll4+ZL7pQt9Tn1nL9tdPnXF5srJq4yrndcsr3X0W/S3/2TxU/uA5UDHdavrXTesb3QPLh88M+QwdP6m681Lt7xuXbu94vbgcOjwnZHokdE77DtTd1PuvriXeW/h/sYH6AdFD6UeVjxSfNTws+7PbaOWo6fHXMf6Hwc/vj/OGn/2S8Yv7ycKnpCfVEyqTDZPmU2dmnafvvF05dOJZ+nPFmYKf5X+tfa5zvMffnP8rX82YnbiBf/Fp99LXsq/PPRq2aueuYC5R69TXy/MF72Rf3P4LeNt37vwd5MLWe+x7ys/6H7o/ujz8cGn1E+f/gUDmPP8usTo0wAAAAlwSFlzAAAOxAAADsQBlSsOGwAAAEFJREFUOE9jYDT1ngnE/8nEM0EG/EETJAV/ABmATYJYTD0DQDQ5eNSAUQNAmDoGgDITugSxGGzAfCAGuYIM7D0HAH9a5DRx46KEAAAAAElFTkSuQmCC</t>
  </si>
  <si>
    <t>iVBORw0KGgoAAAANSUhEUgAAABAAAAAQCAYAAAAf8/9hAAAABGdBTUEAALGOfPtRkwAAACBjSFJNAACHDwAAjA8AAP1SAACBQAAAfXkAAOmLAAA85QAAGcxzPIV3AAAKOWlDQ1BQaG90b3Nob3AgSUNDIHByb2ZpbGUAAEjHnZZ3VFTXFofPvXd6oc0wAlKG3rvAANJ7k15FYZgZYCgDDjM0sSGiAhFFRJoiSFDEgNFQJFZEsRAUVLAHJAgoMRhFVCxvRtaLrqy89/Ly++Osb+2z97n77L3PWhcAkqcvl5cGSwGQyhPwgzyc6RGRUXTsAIABHmCAKQBMVka6X7B7CBDJy82FniFyAl8EAfB6WLwCcNPQM4BOB/+fpFnpfIHomAARm7M5GSwRF4g4JUuQLrbPipgalyxmGCVmvihBEcuJOWGRDT77LLKjmNmpPLaIxTmns1PZYu4V8bZMIUfEiK+ICzO5nCwR3xKxRoowlSviN+LYVA4zAwAUSWwXcFiJIjYRMYkfEuQi4uUA4EgJX3HcVyzgZAvEl3JJS8/hcxMSBXQdli7d1NqaQffkZKVwBALDACYrmcln013SUtOZvBwAFu/8WTLi2tJFRbY0tba0NDQzMv2qUP91829K3NtFehn4uWcQrf+L7a/80hoAYMyJarPziy2uCoDOLQDI3fti0zgAgKSobx3Xv7oPTTwviQJBuo2xcVZWlhGXwzISF/QP/U+Hv6GvvmckPu6P8tBdOfFMYYqALq4bKy0lTcinZ6QzWRy64Z+H+B8H/nUeBkGceA6fwxNFhImmjMtLELWbx+YKuGk8Opf3n5r4D8P+pMW5FonS+BFQY4yA1HUqQH7tBygKESDR+8Vd/6NvvvgwIH554SqTi3P/7zf9Z8Gl4iWDm/A5ziUohM4S8jMX98TPEqABAUgCKpAHykAd6ABDYAasgC1wBG7AG/iDEBAJVgMWSASpgA+yQB7YBApBMdgJ9oBqUAcaQTNoBcdBJzgFzoNL4Bq4AW6D+2AUTIBnYBa8BgsQBGEhMkSB5CEVSBPSh8wgBmQPuUG+UBAUCcVCCRAPEkJ50GaoGCqDqqF6qBn6HjoJnYeuQIPQXWgMmoZ+h97BCEyCqbASrAUbwwzYCfaBQ+BVcAK8Bs6FC+AdcCXcAB+FO+Dz8DX4NjwKP4PnEIAQERqiihgiDMQF8UeikHiEj6xHipAKpAFpRbqRPuQmMorMIG9RGBQFRUcZomxRnqhQFAu1BrUeVYKqRh1GdaB6UTdRY6hZ1Ec0Ga2I1kfboL3QEegEdBa6EF2BbkK3oy+ib6Mn0K8xGAwNo42xwnhiIjFJmLWYEsw+TBvmHGYQM46Zw2Kx8lh9rB3WH8vECrCF2CrsUexZ7BB2AvsGR8Sp4Mxw7rgoHA+Xj6vAHcGdwQ3hJnELeCm8Jt4G749n43PwpfhGfDf+On4Cv0CQJmgT7AghhCTCJkIloZVwkfCA8JJIJKoRrYmBRC5xI7GSeIx4mThGfEuSIemRXEjRJCFpB+kQ6RzpLuklmUzWIjuSo8gC8g5yM/kC+RH5jQRFwkjCS4ItsUGiRqJDYkjiuSReUlPSSXK1ZK5kheQJyeuSM1J4KS0pFymm1HqpGqmTUiNSc9IUaVNpf+lU6RLpI9JXpKdksDJaMm4ybJkCmYMyF2TGKQhFneJCYVE2UxopFykTVAxVm+pFTaIWU7+jDlBnZWVkl8mGyWbL1sielh2lITQtmhcthVZKO04bpr1borTEaQlnyfYlrUuGlszLLZVzlOPIFcm1yd2WeydPl3eTT5bfJd8p/1ABpaCnEKiQpbBf4aLCzFLqUtulrKVFS48vvacIK+opBimuVTyo2K84p6Ss5KGUrlSldEFpRpmm7KicpFyufEZ5WoWiYq/CVSlXOavylC5Ld6Kn0CvpvfRZVUVVT1Whar3qgOqCmrZaqFq+WpvaQ3WCOkM9Xr1cvUd9VkNFw08jT6NF454mXpOhmai5V7NPc15LWytca6tWp9aUtpy2l3audov2Ax2yjoPOGp0GnVu6GF2GbrLuPt0berCehV6iXo3edX1Y31Kfq79Pf9AAbWBtwDNoMBgxJBk6GWYathiOGdGMfI3yjTqNnhtrGEcZ7zLuM/5oYmGSYtJoct9UxtTbNN+02/R3Mz0zllmN2S1zsrm7+QbzLvMXy/SXcZbtX3bHgmLhZ7HVosfig6WVJd+y1XLaSsMq1qrWaoRBZQQwShiXrdHWztYbrE9Zv7WxtBHYHLf5zdbQNtn2iO3Ucu3lnOWNy8ft1OyYdvV2o/Z0+1j7A/ajDqoOTIcGh8eO6o5sxybHSSddpySno07PnU2c+c7tzvMuNi7rXM65Iq4erkWuA24ybqFu1W6P3NXcE9xb3Gc9LDzWepzzRHv6eO7yHPFS8mJ5NXvNelt5r/Pu9SH5BPtU+zz21fPl+3b7wX7efrv9HqzQXMFb0ekP/L38d/s/DNAOWBPwYyAmMCCwJvBJkGlQXlBfMCU4JvhI8OsQ55DSkPuhOqHC0J4wybDosOaw+XDX8LLw0QjjiHUR1yIVIrmRXVHYqLCopqi5lW4r96yciLaILoweXqW9KnvVldUKq1NWn46RjGHGnIhFx4bHHol9z/RnNjDn4rziauNmWS6svaxnbEd2OXuaY8cp40zG28WXxU8l2CXsTphOdEisSJzhunCruS+SPJPqkuaT/ZMPJX9KCU9pS8Wlxqae5Mnwknm9acpp2WmD6frphemja2zW7Fkzy/fhN2VAGasyugRU0c9Uv1BHuEU4lmmfWZP5Jiss60S2dDYvuz9HL2d7zmSue+63a1FrWWt78lTzNuWNrXNaV78eWh+3vmeD+oaCDRMbPTYe3kTYlLzpp3yT/LL8V5vDN3cXKBVsLBjf4rGlpVCikF84stV2a9021DbutoHt5turtn8sYhddLTYprih+X8IqufqN6TeV33zaEb9joNSydP9OzE7ezuFdDrsOl0mX5ZaN7/bb3VFOLy8qf7UnZs+VimUVdXsJe4V7Ryt9K7uqNKp2Vr2vTqy+XeNc01arWLu9dn4fe9/Qfsf9rXVKdcV17w5wD9yp96jvaNBqqDiIOZh58EljWGPft4xvm5sUmoqbPhziHRo9HHS4t9mqufmI4pHSFrhF2DJ9NProje9cv+tqNWytb6O1FR8Dx4THnn4f+/3wcZ/jPScYJ1p/0Pyhtp3SXtQBdeR0zHYmdo52RXYNnvQ+2dNt293+o9GPh06pnqo5LXu69AzhTMGZT2dzz86dSz83cz7h/HhPTM/9CxEXbvUG9g5c9Ll4+ZL7pQt9Tn1nL9tdPnXF5srJq4yrndcsr3X0W/S3/2TxU/uA5UDHdavrXTesb3QPLh88M+QwdP6m681Lt7xuXbu94vbgcOjwnZHokdE77DtTd1PuvriXeW/h/sYH6AdFD6UeVjxSfNTws+7PbaOWo6fHXMf6Hwc/vj/OGn/2S8Yv7ycKnpCfVEyqTDZPmU2dmnafvvF05dOJZ+nPFmYKf5X+tfa5zvMffnP8rX82YnbiBf/Fp99LXsq/PPRq2aueuYC5R69TXy/MF72Rf3P4LeNt37vwd5MLWe+x7ys/6H7o/ujz8cGn1E+f/gUDmPP8usTo0wAAAAlwSFlzAAAOxAAADsQBlSsOGwAAANFJREFUOE+t09EGAkEUxvF6lG6jqxQR3cbQbURERER0FV31ErEsveI+QNT3X3NYszPsji5+Zsycvjk7o8Fw5gr5ZioI+ASLfVQExDa6+l8AY45kgJO7HGQvD78W1kUD+MFYljLxmE9lJ83aVsBRLsLTnuXpMWftKtQkA+yErR+tA+Z01qxBK+AlJ+E0RuuAeelH9pIBls7lMfbuYCNruQkXx6dgLrwKe9QkA8BJI1mJdcCcEOvCRAPA6dw4nwJeYSFhXR3Anync6KoOeAtdZHDlD8vn/L46Hi6/AAAAAElFTkSuQmCC</t>
  </si>
  <si>
    <t>iVBORw0KGgoAAAANSUhEUgAAABAAAAAQCAYAAAAf8/9hAAAABGdBTUEAALGOfPtRkwAAACBjSFJNAACHDwAAjA8AAP1SAACBQAAAfXkAAOmLAAA85QAAGcxzPIV3AAAKOWlDQ1BQaG90b3Nob3AgSUNDIHByb2ZpbGUAAEjHnZZ3VFTXFofPvXd6oc0wAlKG3rvAANJ7k15FYZgZYCgDDjM0sSGiAhFFRJoiSFDEgNFQJFZEsRAUVLAHJAgoMRhFVCxvRtaLrqy89/Ly++Osb+2z97n77L3PWhcAkqcvl5cGSwGQyhPwgzyc6RGRUXTsAIABHmCAKQBMVka6X7B7CBDJy82FniFyAl8EAfB6WLwCcNPQM4BOB/+fpFnpfIHomAARm7M5GSwRF4g4JUuQLrbPipgalyxmGCVmvihBEcuJOWGRDT77LLKjmNmpPLaIxTmns1PZYu4V8bZMIUfEiK+ICzO5nCwR3xKxRoowlSviN+LYVA4zAwAUSWwXcFiJIjYRMYkfEuQi4uUA4EgJX3HcVyzgZAvEl3JJS8/hcxMSBXQdli7d1NqaQffkZKVwBALDACYrmcln013SUtOZvBwAFu/8WTLi2tJFRbY0tba0NDQzMv2qUP91829K3NtFehn4uWcQrf+L7a/80hoAYMyJarPziy2uCoDOLQDI3fti0zgAgKSobx3Xv7oPTTwviQJBuo2xcVZWlhGXwzISF/QP/U+Hv6GvvmckPu6P8tBdOfFMYYqALq4bKy0lTcinZ6QzWRy64Z+H+B8H/nUeBkGceA6fwxNFhImmjMtLELWbx+YKuGk8Opf3n5r4D8P+pMW5FonS+BFQY4yA1HUqQH7tBygKESDR+8Vd/6NvvvgwIH554SqTi3P/7zf9Z8Gl4iWDm/A5ziUohM4S8jMX98TPEqABAUgCKpAHykAd6ABDYAasgC1wBG7AG/iDEBAJVgMWSASpgA+yQB7YBApBMdgJ9oBqUAcaQTNoBcdBJzgFzoNL4Bq4AW6D+2AUTIBnYBa8BgsQBGEhMkSB5CEVSBPSh8wgBmQPuUG+UBAUCcVCCRAPEkJ50GaoGCqDqqF6qBn6HjoJnYeuQIPQXWgMmoZ+h97BCEyCqbASrAUbwwzYCfaBQ+BVcAK8Bs6FC+AdcCXcAB+FO+Dz8DX4NjwKP4PnEIAQERqiihgiDMQF8UeikHiEj6xHipAKpAFpRbqRPuQmMorMIG9RGBQFRUcZomxRnqhQFAu1BrUeVYKqRh1GdaB6UTdRY6hZ1Ec0Ga2I1kfboL3QEegEdBa6EF2BbkK3oy+ib6Mn0K8xGAwNo42xwnhiIjFJmLWYEsw+TBvmHGYQM46Zw2Kx8lh9rB3WH8vECrCF2CrsUexZ7BB2AvsGR8Sp4Mxw7rgoHA+Xj6vAHcGdwQ3hJnELeCm8Jt4G749n43PwpfhGfDf+On4Cv0CQJmgT7AghhCTCJkIloZVwkfCA8JJIJKoRrYmBRC5xI7GSeIx4mThGfEuSIemRXEjRJCFpB+kQ6RzpLuklmUzWIjuSo8gC8g5yM/kC+RH5jQRFwkjCS4ItsUGiRqJDYkjiuSReUlPSSXK1ZK5kheQJyeuSM1J4KS0pFymm1HqpGqmTUiNSc9IUaVNpf+lU6RLpI9JXpKdksDJaMm4ybJkCmYMyF2TGKQhFneJCYVE2UxopFykTVAxVm+pFTaIWU7+jDlBnZWVkl8mGyWbL1sielh2lITQtmhcthVZKO04bpr1borTEaQlnyfYlrUuGlszLLZVzlOPIFcm1yd2WeydPl3eTT5bfJd8p/1ABpaCnEKiQpbBf4aLCzFLqUtulrKVFS48vvacIK+opBimuVTyo2K84p6Ss5KGUrlSldEFpRpmm7KicpFyufEZ5WoWiYq/CVSlXOavylC5Ld6Kn0CvpvfRZVUVVT1Whar3qgOqCmrZaqFq+WpvaQ3WCOkM9Xr1cvUd9VkNFw08jT6NF454mXpOhmai5V7NPc15LWytca6tWp9aUtpy2l3audov2Ax2yjoPOGp0GnVu6GF2GbrLuPt0berCehV6iXo3edX1Y31Kfq79Pf9AAbWBtwDNoMBgxJBk6GWYathiOGdGMfI3yjTqNnhtrGEcZ7zLuM/5oYmGSYtJoct9UxtTbNN+02/R3Mz0zllmN2S1zsrm7+QbzLvMXy/SXcZbtX3bHgmLhZ7HVosfig6WVJd+y1XLaSsMq1qrWaoRBZQQwShiXrdHWztYbrE9Zv7WxtBHYHLf5zdbQNtn2iO3Ucu3lnOWNy8ft1OyYdvV2o/Z0+1j7A/ajDqoOTIcGh8eO6o5sxybHSSddpySno07PnU2c+c7tzvMuNi7rXM65Iq4erkWuA24ybqFu1W6P3NXcE9xb3Gc9LDzWepzzRHv6eO7yHPFS8mJ5NXvNelt5r/Pu9SH5BPtU+zz21fPl+3b7wX7efrv9HqzQXMFb0ekP/L38d/s/DNAOWBPwYyAmMCCwJvBJkGlQXlBfMCU4JvhI8OsQ55DSkPuhOqHC0J4wybDosOaw+XDX8LLw0QjjiHUR1yIVIrmRXVHYqLCopqi5lW4r96yciLaILoweXqW9KnvVldUKq1NWn46RjGHGnIhFx4bHHol9z/RnNjDn4rziauNmWS6svaxnbEd2OXuaY8cp40zG28WXxU8l2CXsTphOdEisSJzhunCruS+SPJPqkuaT/ZMPJX9KCU9pS8Wlxqae5Mnwknm9acpp2WmD6frphemja2zW7Fkzy/fhN2VAGasyugRU0c9Uv1BHuEU4lmmfWZP5Jiss60S2dDYvuz9HL2d7zmSue+63a1FrWWt78lTzNuWNrXNaV78eWh+3vmeD+oaCDRMbPTYe3kTYlLzpp3yT/LL8V5vDN3cXKBVsLBjf4rGlpVCikF84stV2a9021DbutoHt5turtn8sYhddLTYprih+X8IqufqN6TeV33zaEb9joNSydP9OzE7ezuFdDrsOl0mX5ZaN7/bb3VFOLy8qf7UnZs+VimUVdXsJe4V7Ryt9K7uqNKp2Vr2vTqy+XeNc01arWLu9dn4fe9/Qfsf9rXVKdcV17w5wD9yp96jvaNBqqDiIOZh58EljWGPft4xvm5sUmoqbPhziHRo9HHS4t9mqufmI4pHSFrhF2DJ9NProje9cv+tqNWytb6O1FR8Dx4THnn4f+/3wcZ/jPScYJ1p/0Pyhtp3SXtQBdeR0zHYmdo52RXYNnvQ+2dNt293+o9GPh06pnqo5LXu69AzhTMGZT2dzz86dSz83cz7h/HhPTM/9CxEXbvUG9g5c9Ll4+ZL7pQt9Tn1nL9tdPnXF5srJq4yrndcsr3X0W/S3/2TxU/uA5UDHdavrXTesb3QPLh88M+QwdP6m681Lt7xuXbu94vbgcOjwnZHokdE77DtTd1PuvriXeW/h/sYH6AdFD6UeVjxSfNTws+7PbaOWo6fHXMf6Hwc/vj/OGn/2S8Yv7ycKnpCfVEyqTDZPmU2dmnafvvF05dOJZ+nPFmYKf5X+tfa5zvMffnP8rX82YnbiBf/Fp99LXsq/PPRq2aueuYC5R69TXy/MF72Rf3P4LeNt37vwd5MLWe+x7ys/6H7o/ujz8cGn1E+f/gUDmPP8usTo0wAAAAlwSFlzAAAOxAAADsQBlSsOGwAAAGBJREFUOE/FjdEJwDAIBe1QnaJ7BzpA5nmpH8KjkaC2kI9L5MBTAHzClRnkOK/+gABdF95+EissoL/N/wRMrOAAsyfArhRgSgF2pQBTCrDT59YhQLMlZrqUxZUZXBkHMgDkpHNwRk9QLgAAAABJRU5ErkJggg==</t>
  </si>
  <si>
    <t>iVBORw0KGgoAAAANSUhEUgAAABAAAAAQCAYAAAAf8/9hAAAABGdBTUEAALGOfPtRkwAAACBjSFJNAACHDwAAjA8AAP1SAACBQAAAfXkAAOmLAAA85QAAGcxzPIV3AAAKOWlDQ1BQaG90b3Nob3AgSUNDIHByb2ZpbGUAAEjHnZZ3VFTXFofPvXd6oc0wAlKG3rvAANJ7k15FYZgZYCgDDjM0sSGiAhFFRJoiSFDEgNFQJFZEsRAUVLAHJAgoMRhFVCxvRtaLrqy89/Ly++Osb+2z97n77L3PWhcAkqcvl5cGSwGQyhPwgzyc6RGRUXTsAIABHmCAKQBMVka6X7B7CBDJy82FniFyAl8EAfB6WLwCcNPQM4BOB/+fpFnpfIHomAARm7M5GSwRF4g4JUuQLrbPipgalyxmGCVmvihBEcuJOWGRDT77LLKjmNmpPLaIxTmns1PZYu4V8bZMIUfEiK+ICzO5nCwR3xKxRoowlSviN+LYVA4zAwAUSWwXcFiJIjYRMYkfEuQi4uUA4EgJX3HcVyzgZAvEl3JJS8/hcxMSBXQdli7d1NqaQffkZKVwBALDACYrmcln013SUtOZvBwAFu/8WTLi2tJFRbY0tba0NDQzMv2qUP91829K3NtFehn4uWcQrf+L7a/80hoAYMyJarPziy2uCoDOLQDI3fti0zgAgKSobx3Xv7oPTTwviQJBuo2xcVZWlhGXwzISF/QP/U+Hv6GvvmckPu6P8tBdOfFMYYqALq4bKy0lTcinZ6QzWRy64Z+H+B8H/nUeBkGceA6fwxNFhImmjMtLELWbx+YKuGk8Opf3n5r4D8P+pMW5FonS+BFQY4yA1HUqQH7tBygKESDR+8Vd/6NvvvgwIH554SqTi3P/7zf9Z8Gl4iWDm/A5ziUohM4S8jMX98TPEqABAUgCKpAHykAd6ABDYAasgC1wBG7AG/iDEBAJVgMWSASpgA+yQB7YBApBMdgJ9oBqUAcaQTNoBcdBJzgFzoNL4Bq4AW6D+2AUTIBnYBa8BgsQBGEhMkSB5CEVSBPSh8wgBmQPuUG+UBAUCcVCCRAPEkJ50GaoGCqDqqF6qBn6HjoJnYeuQIPQXWgMmoZ+h97BCEyCqbASrAUbwwzYCfaBQ+BVcAK8Bs6FC+AdcCXcAB+FO+Dz8DX4NjwKP4PnEIAQERqiihgiDMQF8UeikHiEj6xHipAKpAFpRbqRPuQmMorMIG9RGBQFRUcZomxRnqhQFAu1BrUeVYKqRh1GdaB6UTdRY6hZ1Ec0Ga2I1kfboL3QEegEdBa6EF2BbkK3oy+ib6Mn0K8xGAwNo42xwnhiIjFJmLWYEsw+TBvmHGYQM46Zw2Kx8lh9rB3WH8vECrCF2CrsUexZ7BB2AvsGR8Sp4Mxw7rgoHA+Xj6vAHcGdwQ3hJnELeCm8Jt4G749n43PwpfhGfDf+On4Cv0CQJmgT7AghhCTCJkIloZVwkfCA8JJIJKoRrYmBRC5xI7GSeIx4mThGfEuSIemRXEjRJCFpB+kQ6RzpLuklmUzWIjuSo8gC8g5yM/kC+RH5jQRFwkjCS4ItsUGiRqJDYkjiuSReUlPSSXK1ZK5kheQJyeuSM1J4KS0pFymm1HqpGqmTUiNSc9IUaVNpf+lU6RLpI9JXpKdksDJaMm4ybJkCmYMyF2TGKQhFneJCYVE2UxopFykTVAxVm+pFTaIWU7+jDlBnZWVkl8mGyWbL1sielh2lITQtmhcthVZKO04bpr1borTEaQlnyfYlrUuGlszLLZVzlOPIFcm1yd2WeydPl3eTT5bfJd8p/1ABpaCnEKiQpbBf4aLCzFLqUtulrKVFS48vvacIK+opBimuVTyo2K84p6Ss5KGUrlSldEFpRpmm7KicpFyufEZ5WoWiYq/CVSlXOavylC5Ld6Kn0CvpvfRZVUVVT1Whar3qgOqCmrZaqFq+WpvaQ3WCOkM9Xr1cvUd9VkNFw08jT6NF454mXpOhmai5V7NPc15LWytca6tWp9aUtpy2l3audov2Ax2yjoPOGp0GnVu6GF2GbrLuPt0berCehV6iXo3edX1Y31Kfq79Pf9AAbWBtwDNoMBgxJBk6GWYathiOGdGMfI3yjTqNnhtrGEcZ7zLuM/5oYmGSYtJoct9UxtTbNN+02/R3Mz0zllmN2S1zsrm7+QbzLvMXy/SXcZbtX3bHgmLhZ7HVosfig6WVJd+y1XLaSsMq1qrWaoRBZQQwShiXrdHWztYbrE9Zv7WxtBHYHLf5zdbQNtn2iO3Ucu3lnOWNy8ft1OyYdvV2o/Z0+1j7A/ajDqoOTIcGh8eO6o5sxybHSSddpySno07PnU2c+c7tzvMuNi7rXM65Iq4erkWuA24ybqFu1W6P3NXcE9xb3Gc9LDzWepzzRHv6eO7yHPFS8mJ5NXvNelt5r/Pu9SH5BPtU+zz21fPl+3b7wX7efrv9HqzQXMFb0ekP/L38d/s/DNAOWBPwYyAmMCCwJvBJkGlQXlBfMCU4JvhI8OsQ55DSkPuhOqHC0J4wybDosOaw+XDX8LLw0QjjiHUR1yIVIrmRXVHYqLCopqi5lW4r96yciLaILoweXqW9KnvVldUKq1NWn46RjGHGnIhFx4bHHol9z/RnNjDn4rziauNmWS6svaxnbEd2OXuaY8cp40zG28WXxU8l2CXsTphOdEisSJzhunCruS+SPJPqkuaT/ZMPJX9KCU9pS8Wlxqae5Mnwknm9acpp2WmD6frphemja2zW7Fkzy/fhN2VAGasyugRU0c9Uv1BHuEU4lmmfWZP5Jiss60S2dDYvuz9HL2d7zmSue+63a1FrWWt78lTzNuWNrXNaV78eWh+3vmeD+oaCDRMbPTYe3kTYlLzpp3yT/LL8V5vDN3cXKBVsLBjf4rGlpVCikF84stV2a9021DbutoHt5turtn8sYhddLTYprih+X8IqufqN6TeV33zaEb9joNSydP9OzE7ezuFdDrsOl0mX5ZaN7/bb3VFOLy8qf7UnZs+VimUVdXsJe4V7Ryt9K7uqNKp2Vr2vTqy+XeNc01arWLu9dn4fe9/Qfsf9rXVKdcV17w5wD9yp96jvaNBqqDiIOZh58EljWGPft4xvm5sUmoqbPhziHRo9HHS4t9mqufmI4pHSFrhF2DJ9NProje9cv+tqNWytb6O1FR8Dx4THnn4f+/3wcZ/jPScYJ1p/0Pyhtp3SXtQBdeR0zHYmdo52RXYNnvQ+2dNt293+o9GPh06pnqo5LXu69AzhTMGZT2dzz86dSz83cz7h/HhPTM/9CxEXbvUG9g5c9Ll4+ZL7pQt9Tn1nL9tdPnXF5srJq4yrndcsr3X0W/S3/2TxU/uA5UDHdavrXTesb3QPLh88M+QwdP6m681Lt7xuXbu94vbgcOjwnZHokdE77DtTd1PuvriXeW/h/sYH6AdFD6UeVjxSfNTws+7PbaOWo6fHXMf6Hwc/vj/OGn/2S8Yv7ycKnpCfVEyqTDZPmU2dmnafvvF05dOJZ+nPFmYKf5X+tfa5zvMffnP8rX82YnbiBf/Fp99LXsq/PPRq2aueuYC5R69TXy/MF72Rf3P4LeNt37vwd5MLWe+x7ys/6H7o/ujz8cGn1E+f/gUDmPP8usTo0wAAAAlwSFlzAAAOxAAADsQBlSsOGwAAASBJREFUOE+l0q1LBGEQx/FdMMsVg/H+AG1WmxqMZ1WDWC5dUMQiyImIQVARRTGpRVHwpYigd/iCmLQZBINYD8yG576/Y0Y27AOehs/O7PA8s/PwbBJC+JfcYjuStG/Y9WAML9jAE0ZQRGuNNhBDlm+exDvqKmLP4hXeMIifBv515Xp04Rrb2MIdZiyu4NB0xBos4RZzOMYNplHDPhZwj7JvylJBo+tFi78s37X4iSPLa7EGq9D441jDJkattowJy+e9gaLnenwogcb/tvzAYgMXltdjE1Rwjins4ARli+uYhZqUYhN04gFqoi+/ompRt6Kr1XRpbAIZwjMuVYQf4QyP6EX0P3DdGMApFqEj9KOA1prcCbzbX+UW25Fb/L2QNAG8ROHz0OoHewAAAABJRU5ErkJggg==</t>
  </si>
  <si>
    <t>iVBORw0KGgoAAAANSUhEUgAAABAAAAAQCAYAAAAf8/9hAAAABGdBTUEAALGOfPtRkwAAACBjSFJNAACHDwAAjA8AAP1SAACBQAAAfXkAAOmLAAA85QAAGcxzPIV3AAAKOWlDQ1BQaG90b3Nob3AgSUNDIHByb2ZpbGUAAEjHnZZ3VFTXFofPvXd6oc0wAlKG3rvAANJ7k15FYZgZYCgDDjM0sSGiAhFFRJoiSFDEgNFQJFZEsRAUVLAHJAgoMRhFVCxvRtaLrqy89/Ly++Osb+2z97n77L3PWhcAkqcvl5cGSwGQyhPwgzyc6RGRUXTsAIABHmCAKQBMVka6X7B7CBDJy82FniFyAl8EAfB6WLwCcNPQM4BOB/+fpFnpfIHomAARm7M5GSwRF4g4JUuQLrbPipgalyxmGCVmvihBEcuJOWGRDT77LLKjmNmpPLaIxTmns1PZYu4V8bZMIUfEiK+ICzO5nCwR3xKxRoowlSviN+LYVA4zAwAUSWwXcFiJIjYRMYkfEuQi4uUA4EgJX3HcVyzgZAvEl3JJS8/hcxMSBXQdli7d1NqaQffkZKVwBALDACYrmcln013SUtOZvBwAFu/8WTLi2tJFRbY0tba0NDQzMv2qUP91829K3NtFehn4uWcQrf+L7a/80hoAYMyJarPziy2uCoDOLQDI3fti0zgAgKSobx3Xv7oPTTwviQJBuo2xcVZWlhGXwzISF/QP/U+Hv6GvvmckPu6P8tBdOfFMYYqALq4bKy0lTcinZ6QzWRy64Z+H+B8H/nUeBkGceA6fwxNFhImmjMtLELWbx+YKuGk8Opf3n5r4D8P+pMW5FonS+BFQY4yA1HUqQH7tBygKESDR+8Vd/6NvvvgwIH554SqTi3P/7zf9Z8Gl4iWDm/A5ziUohM4S8jMX98TPEqABAUgCKpAHykAd6ABDYAasgC1wBG7AG/iDEBAJVgMWSASpgA+yQB7YBApBMdgJ9oBqUAcaQTNoBcdBJzgFzoNL4Bq4AW6D+2AUTIBnYBa8BgsQBGEhMkSB5CEVSBPSh8wgBmQPuUG+UBAUCcVCCRAPEkJ50GaoGCqDqqF6qBn6HjoJnYeuQIPQXWgMmoZ+h97BCEyCqbASrAUbwwzYCfaBQ+BVcAK8Bs6FC+AdcCXcAB+FO+Dz8DX4NjwKP4PnEIAQERqiihgiDMQF8UeikHiEj6xHipAKpAFpRbqRPuQmMorMIG9RGBQFRUcZomxRnqhQFAu1BrUeVYKqRh1GdaB6UTdRY6hZ1Ec0Ga2I1kfboL3QEegEdBa6EF2BbkK3oy+ib6Mn0K8xGAwNo42xwnhiIjFJmLWYEsw+TBvmHGYQM46Zw2Kx8lh9rB3WH8vECrCF2CrsUexZ7BB2AvsGR8Sp4Mxw7rgoHA+Xj6vAHcGdwQ3hJnELeCm8Jt4G749n43PwpfhGfDf+On4Cv0CQJmgT7AghhCTCJkIloZVwkfCA8JJIJKoRrYmBRC5xI7GSeIx4mThGfEuSIemRXEjRJCFpB+kQ6RzpLuklmUzWIjuSo8gC8g5yM/kC+RH5jQRFwkjCS4ItsUGiRqJDYkjiuSReUlPSSXK1ZK5kheQJyeuSM1J4KS0pFymm1HqpGqmTUiNSc9IUaVNpf+lU6RLpI9JXpKdksDJaMm4ybJkCmYMyF2TGKQhFneJCYVE2UxopFykTVAxVm+pFTaIWU7+jDlBnZWVkl8mGyWbL1sielh2lITQtmhcthVZKO04bpr1borTEaQlnyfYlrUuGlszLLZVzlOPIFcm1yd2WeydPl3eTT5bfJd8p/1ABpaCnEKiQpbBf4aLCzFLqUtulrKVFS48vvacIK+opBimuVTyo2K84p6Ss5KGUrlSldEFpRpmm7KicpFyufEZ5WoWiYq/CVSlXOavylC5Ld6Kn0CvpvfRZVUVVT1Whar3qgOqCmrZaqFq+WpvaQ3WCOkM9Xr1cvUd9VkNFw08jT6NF454mXpOhmai5V7NPc15LWytca6tWp9aUtpy2l3audov2Ax2yjoPOGp0GnVu6GF2GbrLuPt0berCehV6iXo3edX1Y31Kfq79Pf9AAbWBtwDNoMBgxJBk6GWYathiOGdGMfI3yjTqNnhtrGEcZ7zLuM/5oYmGSYtJoct9UxtTbNN+02/R3Mz0zllmN2S1zsrm7+QbzLvMXy/SXcZbtX3bHgmLhZ7HVosfig6WVJd+y1XLaSsMq1qrWaoRBZQQwShiXrdHWztYbrE9Zv7WxtBHYHLf5zdbQNtn2iO3Ucu3lnOWNy8ft1OyYdvV2o/Z0+1j7A/ajDqoOTIcGh8eO6o5sxybHSSddpySno07PnU2c+c7tzvMuNi7rXM65Iq4erkWuA24ybqFu1W6P3NXcE9xb3Gc9LDzWepzzRHv6eO7yHPFS8mJ5NXvNelt5r/Pu9SH5BPtU+zz21fPl+3b7wX7efrv9HqzQXMFb0ekP/L38d/s/DNAOWBPwYyAmMCCwJvBJkGlQXlBfMCU4JvhI8OsQ55DSkPuhOqHC0J4wybDosOaw+XDX8LLw0QjjiHUR1yIVIrmRXVHYqLCopqi5lW4r96yciLaILoweXqW9KnvVldUKq1NWn46RjGHGnIhFx4bHHol9z/RnNjDn4rziauNmWS6svaxnbEd2OXuaY8cp40zG28WXxU8l2CXsTphOdEisSJzhunCruS+SPJPqkuaT/ZMPJX9KCU9pS8Wlxqae5Mnwknm9acpp2WmD6frphemja2zW7Fkzy/fhN2VAGasyugRU0c9Uv1BHuEU4lmmfWZP5Jiss60S2dDYvuz9HL2d7zmSue+63a1FrWWt78lTzNuWNrXNaV78eWh+3vmeD+oaCDRMbPTYe3kTYlLzpp3yT/LL8V5vDN3cXKBVsLBjf4rGlpVCikF84stV2a9021DbutoHt5turtn8sYhddLTYprih+X8IqufqN6TeV33zaEb9joNSydP9OzE7ezuFdDrsOl0mX5ZaN7/bb3VFOLy8qf7UnZs+VimUVdXsJe4V7Ryt9K7uqNKp2Vr2vTqy+XeNc01arWLu9dn4fe9/Qfsf9rXVKdcV17w5wD9yp96jvaNBqqDiIOZh58EljWGPft4xvm5sUmoqbPhziHRo9HHS4t9mqufmI4pHSFrhF2DJ9NProje9cv+tqNWytb6O1FR8Dx4THnn4f+/3wcZ/jPScYJ1p/0Pyhtp3SXtQBdeR0zHYmdo52RXYNnvQ+2dNt293+o9GPh06pnqo5LXu69AzhTMGZT2dzz86dSz83cz7h/HhPTM/9CxEXbvUG9g5c9Ll4+ZL7pQt9Tn1nL9tdPnXF5srJq4yrndcsr3X0W/S3/2TxU/uA5UDHdavrXTesb3QPLh88M+QwdP6m681Lt7xuXbu94vbgcOjwnZHokdE77DtTd1PuvriXeW/h/sYH6AdFD6UeVjxSfNTws+7PbaOWo6fHXMf6Hwc/vj/OGn/2S8Yv7ycKnpCfVEyqTDZPmU2dmnafvvF05dOJZ+nPFmYKf5X+tfa5zvMffnP8rX82YnbiBf/Fp99LXsq/PPRq2aueuYC5R69TXy/MF72Rf3P4LeNt37vwd5MLWe+x7ys/6H7o/ujz8cGn1E+f/gUDmPP8usTo0wAAAAlwSFlzAAAOxAAADsQBlSsOGwAAANxJREFUOE+l070OwVAYgGEdDG7BbJUYMPhZJKYmBgYJg9lgwCDhAoTJHXSR2A0MRPxdA4nRDRgYxML7JW3SoI62w5PTnp68+XKSBrSEXsPTI0MCl7dNVyRgvcizG64CafTQte0pA1G0McASKdi//wyUccQaMzxwRgzWGcdAGAdskUEIHciZFZSBLDaYY4wJppAzMokyEMcOezTRQh1VVKAMyLgnXJGEhgL6kLtRBkZo4A7Zv5mrjJ/HXwFZS1hA7mKICKwzwjGQQxEyftDc++Yj4IkEfP9MPn5n3XgBkdQdpG8eZzEAAAAASUVORK5CYII=</t>
  </si>
  <si>
    <t>iVBORw0KGgoAAAANSUhEUgAAABAAAAAQCAYAAAAf8/9hAAAABGdBTUEAALGOfPtRkwAAACBjSFJNAACHDwAAjA8AAP1SAACBQAAAfXkAAOmLAAA85QAAGcxzPIV3AAAKOWlDQ1BQaG90b3Nob3AgSUNDIHByb2ZpbGUAAEjHnZZ3VFTXFofPvXd6oc0wAlKG3rvAANJ7k15FYZgZYCgDDjM0sSGiAhFFRJoiSFDEgNFQJFZEsRAUVLAHJAgoMRhFVCxvRtaLrqy89/Ly++Osb+2z97n77L3PWhcAkqcvl5cGSwGQyhPwgzyc6RGRUXTsAIABHmCAKQBMVka6X7B7CBDJy82FniFyAl8EAfB6WLwCcNPQM4BOB/+fpFnpfIHomAARm7M5GSwRF4g4JUuQLrbPipgalyxmGCVmvihBEcuJOWGRDT77LLKjmNmpPLaIxTmns1PZYu4V8bZMIUfEiK+ICzO5nCwR3xKxRoowlSviN+LYVA4zAwAUSWwXcFiJIjYRMYkfEuQi4uUA4EgJX3HcVyzgZAvEl3JJS8/hcxMSBXQdli7d1NqaQffkZKVwBALDACYrmcln013SUtOZvBwAFu/8WTLi2tJFRbY0tba0NDQzMv2qUP91829K3NtFehn4uWcQrf+L7a/80hoAYMyJarPziy2uCoDOLQDI3fti0zgAgKSobx3Xv7oPTTwviQJBuo2xcVZWlhGXwzISF/QP/U+Hv6GvvmckPu6P8tBdOfFMYYqALq4bKy0lTcinZ6QzWRy64Z+H+B8H/nUeBkGceA6fwxNFhImmjMtLELWbx+YKuGk8Opf3n5r4D8P+pMW5FonS+BFQY4yA1HUqQH7tBygKESDR+8Vd/6NvvvgwIH554SqTi3P/7zf9Z8Gl4iWDm/A5ziUohM4S8jMX98TPEqABAUgCKpAHykAd6ABDYAasgC1wBG7AG/iDEBAJVgMWSASpgA+yQB7YBApBMdgJ9oBqUAcaQTNoBcdBJzgFzoNL4Bq4AW6D+2AUTIBnYBa8BgsQBGEhMkSB5CEVSBPSh8wgBmQPuUG+UBAUCcVCCRAPEkJ50GaoGCqDqqF6qBn6HjoJnYeuQIPQXWgMmoZ+h97BCEyCqbASrAUbwwzYCfaBQ+BVcAK8Bs6FC+AdcCXcAB+FO+Dz8DX4NjwKP4PnEIAQERqiihgiDMQF8UeikHiEj6xHipAKpAFpRbqRPuQmMorMIG9RGBQFRUcZomxRnqhQFAu1BrUeVYKqRh1GdaB6UTdRY6hZ1Ec0Ga2I1kfboL3QEegEdBa6EF2BbkK3oy+ib6Mn0K8xGAwNo42xwnhiIjFJmLWYEsw+TBvmHGYQM46Zw2Kx8lh9rB3WH8vECrCF2CrsUexZ7BB2AvsGR8Sp4Mxw7rgoHA+Xj6vAHcGdwQ3hJnELeCm8Jt4G749n43PwpfhGfDf+On4Cv0CQJmgT7AghhCTCJkIloZVwkfCA8JJIJKoRrYmBRC5xI7GSeIx4mThGfEuSIemRXEjRJCFpB+kQ6RzpLuklmUzWIjuSo8gC8g5yM/kC+RH5jQRFwkjCS4ItsUGiRqJDYkjiuSReUlPSSXK1ZK5kheQJyeuSM1J4KS0pFymm1HqpGqmTUiNSc9IUaVNpf+lU6RLpI9JXpKdksDJaMm4ybJkCmYMyF2TGKQhFneJCYVE2UxopFykTVAxVm+pFTaIWU7+jDlBnZWVkl8mGyWbL1sielh2lITQtmhcthVZKO04bpr1borTEaQlnyfYlrUuGlszLLZVzlOPIFcm1yd2WeydPl3eTT5bfJd8p/1ABpaCnEKiQpbBf4aLCzFLqUtulrKVFS48vvacIK+opBimuVTyo2K84p6Ss5KGUrlSldEFpRpmm7KicpFyufEZ5WoWiYq/CVSlXOavylC5Ld6Kn0CvpvfRZVUVVT1Whar3qgOqCmrZaqFq+WpvaQ3WCOkM9Xr1cvUd9VkNFw08jT6NF454mXpOhmai5V7NPc15LWytca6tWp9aUtpy2l3audov2Ax2yjoPOGp0GnVu6GF2GbrLuPt0berCehV6iXo3edX1Y31Kfq79Pf9AAbWBtwDNoMBgxJBk6GWYathiOGdGMfI3yjTqNnhtrGEcZ7zLuM/5oYmGSYtJoct9UxtTbNN+02/R3Mz0zllmN2S1zsrm7+QbzLvMXy/SXcZbtX3bHgmLhZ7HVosfig6WVJd+y1XLaSsMq1qrWaoRBZQQwShiXrdHWztYbrE9Zv7WxtBHYHLf5zdbQNtn2iO3Ucu3lnOWNy8ft1OyYdvV2o/Z0+1j7A/ajDqoOTIcGh8eO6o5sxybHSSddpySno07PnU2c+c7tzvMuNi7rXM65Iq4erkWuA24ybqFu1W6P3NXcE9xb3Gc9LDzWepzzRHv6eO7yHPFS8mJ5NXvNelt5r/Pu9SH5BPtU+zz21fPl+3b7wX7efrv9HqzQXMFb0ekP/L38d/s/DNAOWBPwYyAmMCCwJvBJkGlQXlBfMCU4JvhI8OsQ55DSkPuhOqHC0J4wybDosOaw+XDX8LLw0QjjiHUR1yIVIrmRXVHYqLCopqi5lW4r96yciLaILoweXqW9KnvVldUKq1NWn46RjGHGnIhFx4bHHol9z/RnNjDn4rziauNmWS6svaxnbEd2OXuaY8cp40zG28WXxU8l2CXsTphOdEisSJzhunCruS+SPJPqkuaT/ZMPJX9KCU9pS8Wlxqae5Mnwknm9acpp2WmD6frphemja2zW7Fkzy/fhN2VAGasyugRU0c9Uv1BHuEU4lmmfWZP5Jiss60S2dDYvuz9HL2d7zmSue+63a1FrWWt78lTzNuWNrXNaV78eWh+3vmeD+oaCDRMbPTYe3kTYlLzpp3yT/LL8V5vDN3cXKBVsLBjf4rGlpVCikF84stV2a9021DbutoHt5turtn8sYhddLTYprih+X8IqufqN6TeV33zaEb9joNSydP9OzE7ezuFdDrsOl0mX5ZaN7/bb3VFOLy8qf7UnZs+VimUVdXsJe4V7Ryt9K7uqNKp2Vr2vTqy+XeNc01arWLu9dn4fe9/Qfsf9rXVKdcV17w5wD9yp96jvaNBqqDiIOZh58EljWGPft4xvm5sUmoqbPhziHRo9HHS4t9mqufmI4pHSFrhF2DJ9NProje9cv+tqNWytb6O1FR8Dx4THnn4f+/3wcZ/jPScYJ1p/0Pyhtp3SXtQBdeR0zHYmdo52RXYNnvQ+2dNt293+o9GPh06pnqo5LXu69AzhTMGZT2dzz86dSz83cz7h/HhPTM/9CxEXbvUG9g5c9Ll4+ZL7pQt9Tn1nL9tdPnXF5srJq4yrndcsr3X0W/S3/2TxU/uA5UDHdavrXTesb3QPLh88M+QwdP6m681Lt7xuXbu94vbgcOjwnZHokdE77DtTd1PuvriXeW/h/sYH6AdFD6UeVjxSfNTws+7PbaOWo6fHXMf6Hwc/vj/OGn/2S8Yv7ycKnpCfVEyqTDZPmU2dmnafvvF05dOJZ+nPFmYKf5X+tfa5zvMffnP8rX82YnbiBf/Fp99LXsq/PPRq2aueuYC5R69TXy/MF72Rf3P4LeNt37vwd5MLWe+x7ys/6H7o/ujz8cGn1E+f/gUDmPP8usTo0wAAAAlwSFlzAAAOxAAADsQBlSsOGwAAAJ5JREFUOE9j+P//Pxgzmnr/JwejGOCcWTWtZMKcYmIxhgGu2dVhQLYgsRjDAN2ILB8YnxgMNgBEYMH22DSgY5BarAYQ6xKQWjABCjwBx7A7qkEpO8kyAB3T3wDk+Ec2iBiM1QW4DMSW0LC6ADlBIRuALaERDAOLxKJFMBxS3qYHE4dhnAZgE0fC8IQGIlyxYJDzsInDMEgebgAF+D8DAHhvQ2cWCf/0AAAAAElFTkSuQmCC</t>
  </si>
  <si>
    <t>iVBORw0KGgoAAAANSUhEUgAAABAAAAAQCAYAAAAf8/9hAAAABGdBTUEAALGOfPtRkwAAACBjSFJNAACHDwAAjA8AAP1SAACBQAAAfXkAAOmLAAA85QAAGcxzPIV3AAAKOWlDQ1BQaG90b3Nob3AgSUNDIHByb2ZpbGUAAEjHnZZ3VFTXFofPvXd6oc0wAlKG3rvAANJ7k15FYZgZYCgDDjM0sSGiAhFFRJoiSFDEgNFQJFZEsRAUVLAHJAgoMRhFVCxvRtaLrqy89/Ly++Osb+2z97n77L3PWhcAkqcvl5cGSwGQyhPwgzyc6RGRUXTsAIABHmCAKQBMVka6X7B7CBDJy82FniFyAl8EAfB6WLwCcNPQM4BOB/+fpFnpfIHomAARm7M5GSwRF4g4JUuQLrbPipgalyxmGCVmvihBEcuJOWGRDT77LLKjmNmpPLaIxTmns1PZYu4V8bZMIUfEiK+ICzO5nCwR3xKxRoowlSviN+LYVA4zAwAUSWwXcFiJIjYRMYkfEuQi4uUA4EgJX3HcVyzgZAvEl3JJS8/hcxMSBXQdli7d1NqaQffkZKVwBALDACYrmcln013SUtOZvBwAFu/8WTLi2tJFRbY0tba0NDQzMv2qUP91829K3NtFehn4uWcQrf+L7a/80hoAYMyJarPziy2uCoDOLQDI3fti0zgAgKSobx3Xv7oPTTwviQJBuo2xcVZWlhGXwzISF/QP/U+Hv6GvvmckPu6P8tBdOfFMYYqALq4bKy0lTcinZ6QzWRy64Z+H+B8H/nUeBkGceA6fwxNFhImmjMtLELWbx+YKuGk8Opf3n5r4D8P+pMW5FonS+BFQY4yA1HUqQH7tBygKESDR+8Vd/6NvvvgwIH554SqTi3P/7zf9Z8Gl4iWDm/A5ziUohM4S8jMX98TPEqABAUgCKpAHykAd6ABDYAasgC1wBG7AG/iDEBAJVgMWSASpgA+yQB7YBApBMdgJ9oBqUAcaQTNoBcdBJzgFzoNL4Bq4AW6D+2AUTIBnYBa8BgsQBGEhMkSB5CEVSBPSh8wgBmQPuUG+UBAUCcVCCRAPEkJ50GaoGCqDqqF6qBn6HjoJnYeuQIPQXWgMmoZ+h97BCEyCqbASrAUbwwzYCfaBQ+BVcAK8Bs6FC+AdcCXcAB+FO+Dz8DX4NjwKP4PnEIAQERqiihgiDMQF8UeikHiEj6xHipAKpAFpRbqRPuQmMorMIG9RGBQFRUcZomxRnqhQFAu1BrUeVYKqRh1GdaB6UTdRY6hZ1Ec0Ga2I1kfboL3QEegEdBa6EF2BbkK3oy+ib6Mn0K8xGAwNo42xwnhiIjFJmLWYEsw+TBvmHGYQM46Zw2Kx8lh9rB3WH8vECrCF2CrsUexZ7BB2AvsGR8Sp4Mxw7rgoHA+Xj6vAHcGdwQ3hJnELeCm8Jt4G749n43PwpfhGfDf+On4Cv0CQJmgT7AghhCTCJkIloZVwkfCA8JJIJKoRrYmBRC5xI7GSeIx4mThGfEuSIemRXEjRJCFpB+kQ6RzpLuklmUzWIjuSo8gC8g5yM/kC+RH5jQRFwkjCS4ItsUGiRqJDYkjiuSReUlPSSXK1ZK5kheQJyeuSM1J4KS0pFymm1HqpGqmTUiNSc9IUaVNpf+lU6RLpI9JXpKdksDJaMm4ybJkCmYMyF2TGKQhFneJCYVE2UxopFykTVAxVm+pFTaIWU7+jDlBnZWVkl8mGyWbL1sielh2lITQtmhcthVZKO04bpr1borTEaQlnyfYlrUuGlszLLZVzlOPIFcm1yd2WeydPl3eTT5bfJd8p/1ABpaCnEKiQpbBf4aLCzFLqUtulrKVFS48vvacIK+opBimuVTyo2K84p6Ss5KGUrlSldEFpRpmm7KicpFyufEZ5WoWiYq/CVSlXOavylC5Ld6Kn0CvpvfRZVUVVT1Whar3qgOqCmrZaqFq+WpvaQ3WCOkM9Xr1cvUd9VkNFw08jT6NF454mXpOhmai5V7NPc15LWytca6tWp9aUtpy2l3audov2Ax2yjoPOGp0GnVu6GF2GbrLuPt0berCehV6iXo3edX1Y31Kfq79Pf9AAbWBtwDNoMBgxJBk6GWYathiOGdGMfI3yjTqNnhtrGEcZ7zLuM/5oYmGSYtJoct9UxtTbNN+02/R3Mz0zllmN2S1zsrm7+QbzLvMXy/SXcZbtX3bHgmLhZ7HVosfig6WVJd+y1XLaSsMq1qrWaoRBZQQwShiXrdHWztYbrE9Zv7WxtBHYHLf5zdbQNtn2iO3Ucu3lnOWNy8ft1OyYdvV2o/Z0+1j7A/ajDqoOTIcGh8eO6o5sxybHSSddpySno07PnU2c+c7tzvMuNi7rXM65Iq4erkWuA24ybqFu1W6P3NXcE9xb3Gc9LDzWepzzRHv6eO7yHPFS8mJ5NXvNelt5r/Pu9SH5BPtU+zz21fPl+3b7wX7efrv9HqzQXMFb0ekP/L38d/s/DNAOWBPwYyAmMCCwJvBJkGlQXlBfMCU4JvhI8OsQ55DSkPuhOqHC0J4wybDosOaw+XDX8LLw0QjjiHUR1yIVIrmRXVHYqLCopqi5lW4r96yciLaILoweXqW9KnvVldUKq1NWn46RjGHGnIhFx4bHHol9z/RnNjDn4rziauNmWS6svaxnbEd2OXuaY8cp40zG28WXxU8l2CXsTphOdEisSJzhunCruS+SPJPqkuaT/ZMPJX9KCU9pS8Wlxqae5Mnwknm9acpp2WmD6frphemja2zW7Fkzy/fhN2VAGasyugRU0c9Uv1BHuEU4lmmfWZP5Jiss60S2dDYvuz9HL2d7zmSue+63a1FrWWt78lTzNuWNrXNaV78eWh+3vmeD+oaCDRMbPTYe3kTYlLzpp3yT/LL8V5vDN3cXKBVsLBjf4rGlpVCikF84stV2a9021DbutoHt5turtn8sYhddLTYprih+X8IqufqN6TeV33zaEb9joNSydP9OzE7ezuFdDrsOl0mX5ZaN7/bb3VFOLy8qf7UnZs+VimUVdXsJe4V7Ryt9K7uqNKp2Vr2vTqy+XeNc01arWLu9dn4fe9/Qfsf9rXVKdcV17w5wD9yp96jvaNBqqDiIOZh58EljWGPft4xvm5sUmoqbPhziHRo9HHS4t9mqufmI4pHSFrhF2DJ9NProje9cv+tqNWytb6O1FR8Dx4THnn4f+/3wcZ/jPScYJ1p/0Pyhtp3SXtQBdeR0zHYmdo52RXYNnvQ+2dNt293+o9GPh06pnqo5LXu69AzhTMGZT2dzz86dSz83cz7h/HhPTM/9CxEXbvUG9g5c9Ll4+ZL7pQt9Tn1nL9tdPnXF5srJq4yrndcsr3X0W/S3/2TxU/uA5UDHdavrXTesb3QPLh88M+QwdP6m681Lt7xuXbu94vbgcOjwnZHokdE77DtTd1PuvriXeW/h/sYH6AdFD6UeVjxSfNTws+7PbaOWo6fHXMf6Hwc/vj/OGn/2S8Yv7ycKnpCfVEyqTDZPmU2dmnafvvF05dOJZ+nPFmYKf5X+tfa5zvMffnP8rX82YnbiBf/Fp99LXsq/PPRq2aueuYC5R69TXy/MF72Rf3P4LeNt37vwd5MLWe+x7ys/6H7o/ujz8cGn1E+f/gUDmPP8usTo0wAAAAlwSFlzAAAOxAAADsQBlSsOGwAAAMRJREFUOE9j+P//PwOjqfd/NGwPEkfH2NSBJUomzCmGCTpnVk1rmbdCHl0zLnVgCZggDPPaBzuha8alDquEbkSWD5C+jyYuj8YHq8NnAIqYuFu0K7oY2AAgA90mkjCG7aRinAaAQhkbGx3jNMA1uzoMGD6uUCyHTQ0I4zQAFECgAIZhbGpAeJAYYJFYtAiUTEE4sbG/HiSGzQBs6hi4bYNegBjoOKS8TQ/ZAFzqQJI2QAwLbWTMAcRwA4AYqzpkBWTg/wwA3lTsAWB+hJkAAAAASUVORK5CYII=</t>
  </si>
  <si>
    <t>iVBORw0KGgoAAAANSUhEUgAAABAAAAAQCAYAAAAf8/9hAAAABGdBTUEAALGOfPtRkwAAACBjSFJNAACHDwAAjA8AAP1SAACBQAAAfXkAAOmLAAA85QAAGcxzPIV3AAAKOWlDQ1BQaG90b3Nob3AgSUNDIHByb2ZpbGUAAEjHnZZ3VFTXFofPvXd6oc0wAlKG3rvAANJ7k15FYZgZYCgDDjM0sSGiAhFFRJoiSFDEgNFQJFZEsRAUVLAHJAgoMRhFVCxvRtaLrqy89/Ly++Osb+2z97n77L3PWhcAkqcvl5cGSwGQyhPwgzyc6RGRUXTsAIABHmCAKQBMVka6X7B7CBDJy82FniFyAl8EAfB6WLwCcNPQM4BOB/+fpFnpfIHomAARm7M5GSwRF4g4JUuQLrbPipgalyxmGCVmvihBEcuJOWGRDT77LLKjmNmpPLaIxTmns1PZYu4V8bZMIUfEiK+ICzO5nCwR3xKxRoowlSviN+LYVA4zAwAUSWwXcFiJIjYRMYkfEuQi4uUA4EgJX3HcVyzgZAvEl3JJS8/hcxMSBXQdli7d1NqaQffkZKVwBALDACYrmcln013SUtOZvBwAFu/8WTLi2tJFRbY0tba0NDQzMv2qUP91829K3NtFehn4uWcQrf+L7a/80hoAYMyJarPziy2uCoDOLQDI3fti0zgAgKSobx3Xv7oPTTwviQJBuo2xcVZWlhGXwzISF/QP/U+Hv6GvvmckPu6P8tBdOfFMYYqALq4bKy0lTcinZ6QzWRy64Z+H+B8H/nUeBkGceA6fwxNFhImmjMtLELWbx+YKuGk8Opf3n5r4D8P+pMW5FonS+BFQY4yA1HUqQH7tBygKESDR+8Vd/6NvvvgwIH554SqTi3P/7zf9Z8Gl4iWDm/A5ziUohM4S8jMX98TPEqABAUgCKpAHykAd6ABDYAasgC1wBG7AG/iDEBAJVgMWSASpgA+yQB7YBApBMdgJ9oBqUAcaQTNoBcdBJzgFzoNL4Bq4AW6D+2AUTIBnYBa8BgsQBGEhMkSB5CEVSBPSh8wgBmQPuUG+UBAUCcVCCRAPEkJ50GaoGCqDqqF6qBn6HjoJnYeuQIPQXWgMmoZ+h97BCEyCqbASrAUbwwzYCfaBQ+BVcAK8Bs6FC+AdcCXcAB+FO+Dz8DX4NjwKP4PnEIAQERqiihgiDMQF8UeikHiEj6xHipAKpAFpRbqRPuQmMorMIG9RGBQFRUcZomxRnqhQFAu1BrUeVYKqRh1GdaB6UTdRY6hZ1Ec0Ga2I1kfboL3QEegEdBa6EF2BbkK3oy+ib6Mn0K8xGAwNo42xwnhiIjFJmLWYEsw+TBvmHGYQM46Zw2Kx8lh9rB3WH8vECrCF2CrsUexZ7BB2AvsGR8Sp4Mxw7rgoHA+Xj6vAHcGdwQ3hJnELeCm8Jt4G749n43PwpfhGfDf+On4Cv0CQJmgT7AghhCTCJkIloZVwkfCA8JJIJKoRrYmBRC5xI7GSeIx4mThGfEuSIemRXEjRJCFpB+kQ6RzpLuklmUzWIjuSo8gC8g5yM/kC+RH5jQRFwkjCS4ItsUGiRqJDYkjiuSReUlPSSXK1ZK5kheQJyeuSM1J4KS0pFymm1HqpGqmTUiNSc9IUaVNpf+lU6RLpI9JXpKdksDJaMm4ybJkCmYMyF2TGKQhFneJCYVE2UxopFykTVAxVm+pFTaIWU7+jDlBnZWVkl8mGyWbL1sielh2lITQtmhcthVZKO04bpr1borTEaQlnyfYlrUuGlszLLZVzlOPIFcm1yd2WeydPl3eTT5bfJd8p/1ABpaCnEKiQpbBf4aLCzFLqUtulrKVFS48vvacIK+opBimuVTyo2K84p6Ss5KGUrlSldEFpRpmm7KicpFyufEZ5WoWiYq/CVSlXOavylC5Ld6Kn0CvpvfRZVUVVT1Whar3qgOqCmrZaqFq+WpvaQ3WCOkM9Xr1cvUd9VkNFw08jT6NF454mXpOhmai5V7NPc15LWytca6tWp9aUtpy2l3audov2Ax2yjoPOGp0GnVu6GF2GbrLuPt0berCehV6iXo3edX1Y31Kfq79Pf9AAbWBtwDNoMBgxJBk6GWYathiOGdGMfI3yjTqNnhtrGEcZ7zLuM/5oYmGSYtJoct9UxtTbNN+02/R3Mz0zllmN2S1zsrm7+QbzLvMXy/SXcZbtX3bHgmLhZ7HVosfig6WVJd+y1XLaSsMq1qrWaoRBZQQwShiXrdHWztYbrE9Zv7WxtBHYHLf5zdbQNtn2iO3Ucu3lnOWNy8ft1OyYdvV2o/Z0+1j7A/ajDqoOTIcGh8eO6o5sxybHSSddpySno07PnU2c+c7tzvMuNi7rXM65Iq4erkWuA24ybqFu1W6P3NXcE9xb3Gc9LDzWepzzRHv6eO7yHPFS8mJ5NXvNelt5r/Pu9SH5BPtU+zz21fPl+3b7wX7efrv9HqzQXMFb0ekP/L38d/s/DNAOWBPwYyAmMCCwJvBJkGlQXlBfMCU4JvhI8OsQ55DSkPuhOqHC0J4wybDosOaw+XDX8LLw0QjjiHUR1yIVIrmRXVHYqLCopqi5lW4r96yciLaILoweXqW9KnvVldUKq1NWn46RjGHGnIhFx4bHHol9z/RnNjDn4rziauNmWS6svaxnbEd2OXuaY8cp40zG28WXxU8l2CXsTphOdEisSJzhunCruS+SPJPqkuaT/ZMPJX9KCU9pS8Wlxqae5Mnwknm9acpp2WmD6frphemja2zW7Fkzy/fhN2VAGasyugRU0c9Uv1BHuEU4lmmfWZP5Jiss60S2dDYvuz9HL2d7zmSue+63a1FrWWt78lTzNuWNrXNaV78eWh+3vmeD+oaCDRMbPTYe3kTYlLzpp3yT/LL8V5vDN3cXKBVsLBjf4rGlpVCikF84stV2a9021DbutoHt5turtn8sYhddLTYprih+X8IqufqN6TeV33zaEb9joNSydP9OzE7ezuFdDrsOl0mX5ZaN7/bb3VFOLy8qf7UnZs+VimUVdXsJe4V7Ryt9K7uqNKp2Vr2vTqy+XeNc01arWLu9dn4fe9/Qfsf9rXVKdcV17w5wD9yp96jvaNBqqDiIOZh58EljWGPft4xvm5sUmoqbPhziHRo9HHS4t9mqufmI4pHSFrhF2DJ9NProje9cv+tqNWytb6O1FR8Dx4THnn4f+/3wcZ/jPScYJ1p/0Pyhtp3SXtQBdeR0zHYmdo52RXYNnvQ+2dNt293+o9GPh06pnqo5LXu69AzhTMGZT2dzz86dSz83cz7h/HhPTM/9CxEXbvUG9g5c9Ll4+ZL7pQt9Tn1nL9tdPnXF5srJq4yrndcsr3X0W/S3/2TxU/uA5UDHdavrXTesb3QPLh88M+QwdP6m681Lt7xuXbu94vbgcOjwnZHokdE77DtTd1PuvriXeW/h/sYH6AdFD6UeVjxSfNTws+7PbaOWo6fHXMf6Hwc/vj/OGn/2S8Yv7ycKnpCfVEyqTDZPmU2dmnafvvF05dOJZ+nPFmYKf5X+tfa5zvMffnP8rX82YnbiBf/Fp99LXsq/PPRq2aueuYC5R69TXy/MF72Rf3P4LeNt37vwd5MLWe+x7ys/6H7o/ujz8cGn1E+f/gUDmPP8usTo0wAAAAlwSFlzAAAOxAAADsQBlSsOGwAAATpJREFUOE9j+P//PwZmNPWuB+L7QPwfit8D8Xwg5kdXi8IBYajC/0YxeXNLJswpBmG/osYOFnPfT0xmPhfQDUHXHA/SDNIE5CsBsSAUS529fseH1cLvM9CghSC1MIxiALuV/xXVoJSdQDZIE4ocELOAXAKyANkVKIpAkuGVHfHIYsh47sZd6iA1vPbBTjAxFAUgSd2ILB9kMWRsnlAojK4GRYGAY9gdLpvApchiyJjTOjAJZEDLvBXyMDEUBW45NU0gBUCM4Q2gmD6zuc9HaBixwMRRFAGxFEgB1BCU6AJG4Qd+h9DbO0+cM0cWhzOQsDbIAJBzYWJAvjxILLSirQzIh9sOwnAGMoa6AAObxhX4o6tF4SBhVxwYI32gcJAxFhfYY1OHIYCECdoOwhgCyJiQ7SCMVZB4/J8BAHcPi99NNItPAAAAAElFTkSuQmCC</t>
  </si>
  <si>
    <t>iVBORw0KGgoAAAANSUhEUgAAABAAAAAQCAYAAAAf8/9hAAAABGdBTUEAALGOfPtRkwAAACBjSFJNAACHDwAAjA8AAP1SAACBQAAAfXkAAOmLAAA85QAAGcxzPIV3AAAKOWlDQ1BQaG90b3Nob3AgSUNDIHByb2ZpbGUAAEjHnZZ3VFTXFofPvXd6oc0wAlKG3rvAANJ7k15FYZgZYCgDDjM0sSGiAhFFRJoiSFDEgNFQJFZEsRAUVLAHJAgoMRhFVCxvRtaLrqy89/Ly++Osb+2z97n77L3PWhcAkqcvl5cGSwGQyhPwgzyc6RGRUXTsAIABHmCAKQBMVka6X7B7CBDJy82FniFyAl8EAfB6WLwCcNPQM4BOB/+fpFnpfIHomAARm7M5GSwRF4g4JUuQLrbPipgalyxmGCVmvihBEcuJOWGRDT77LLKjmNmpPLaIxTmns1PZYu4V8bZMIUfEiK+ICzO5nCwR3xKxRoowlSviN+LYVA4zAwAUSWwXcFiJIjYRMYkfEuQi4uUA4EgJX3HcVyzgZAvEl3JJS8/hcxMSBXQdli7d1NqaQffkZKVwBALDACYrmcln013SUtOZvBwAFu/8WTLi2tJFRbY0tba0NDQzMv2qUP91829K3NtFehn4uWcQrf+L7a/80hoAYMyJarPziy2uCoDOLQDI3fti0zgAgKSobx3Xv7oPTTwviQJBuo2xcVZWlhGXwzISF/QP/U+Hv6GvvmckPu6P8tBdOfFMYYqALq4bKy0lTcinZ6QzWRy64Z+H+B8H/nUeBkGceA6fwxNFhImmjMtLELWbx+YKuGk8Opf3n5r4D8P+pMW5FonS+BFQY4yA1HUqQH7tBygKESDR+8Vd/6NvvvgwIH554SqTi3P/7zf9Z8Gl4iWDm/A5ziUohM4S8jMX98TPEqABAUgCKpAHykAd6ABDYAasgC1wBG7AG/iDEBAJVgMWSASpgA+yQB7YBApBMdgJ9oBqUAcaQTNoBcdBJzgFzoNL4Bq4AW6D+2AUTIBnYBa8BgsQBGEhMkSB5CEVSBPSh8wgBmQPuUG+UBAUCcVCCRAPEkJ50GaoGCqDqqF6qBn6HjoJnYeuQIPQXWgMmoZ+h97BCEyCqbASrAUbwwzYCfaBQ+BVcAK8Bs6FC+AdcCXcAB+FO+Dz8DX4NjwKP4PnEIAQERqiihgiDMQF8UeikHiEj6xHipAKpAFpRbqRPuQmMorMIG9RGBQFRUcZomxRnqhQFAu1BrUeVYKqRh1GdaB6UTdRY6hZ1Ec0Ga2I1kfboL3QEegEdBa6EF2BbkK3oy+ib6Mn0K8xGAwNo42xwnhiIjFJmLWYEsw+TBvmHGYQM46Zw2Kx8lh9rB3WH8vECrCF2CrsUexZ7BB2AvsGR8Sp4Mxw7rgoHA+Xj6vAHcGdwQ3hJnELeCm8Jt4G749n43PwpfhGfDf+On4Cv0CQJmgT7AghhCTCJkIloZVwkfCA8JJIJKoRrYmBRC5xI7GSeIx4mThGfEuSIemRXEjRJCFpB+kQ6RzpLuklmUzWIjuSo8gC8g5yM/kC+RH5jQRFwkjCS4ItsUGiRqJDYkjiuSReUlPSSXK1ZK5kheQJyeuSM1J4KS0pFymm1HqpGqmTUiNSc9IUaVNpf+lU6RLpI9JXpKdksDJaMm4ybJkCmYMyF2TGKQhFneJCYVE2UxopFykTVAxVm+pFTaIWU7+jDlBnZWVkl8mGyWbL1sielh2lITQtmhcthVZKO04bpr1borTEaQlnyfYlrUuGlszLLZVzlOPIFcm1yd2WeydPl3eTT5bfJd8p/1ABpaCnEKiQpbBf4aLCzFLqUtulrKVFS48vvacIK+opBimuVTyo2K84p6Ss5KGUrlSldEFpRpmm7KicpFyufEZ5WoWiYq/CVSlXOavylC5Ld6Kn0CvpvfRZVUVVT1Whar3qgOqCmrZaqFq+WpvaQ3WCOkM9Xr1cvUd9VkNFw08jT6NF454mXpOhmai5V7NPc15LWytca6tWp9aUtpy2l3audov2Ax2yjoPOGp0GnVu6GF2GbrLuPt0berCehV6iXo3edX1Y31Kfq79Pf9AAbWBtwDNoMBgxJBk6GWYathiOGdGMfI3yjTqNnhtrGEcZ7zLuM/5oYmGSYtJoct9UxtTbNN+02/R3Mz0zllmN2S1zsrm7+QbzLvMXy/SXcZbtX3bHgmLhZ7HVosfig6WVJd+y1XLaSsMq1qrWaoRBZQQwShiXrdHWztYbrE9Zv7WxtBHYHLf5zdbQNtn2iO3Ucu3lnOWNy8ft1OyYdvV2o/Z0+1j7A/ajDqoOTIcGh8eO6o5sxybHSSddpySno07PnU2c+c7tzvMuNi7rXM65Iq4erkWuA24ybqFu1W6P3NXcE9xb3Gc9LDzWepzzRHv6eO7yHPFS8mJ5NXvNelt5r/Pu9SH5BPtU+zz21fPl+3b7wX7efrv9HqzQXMFb0ekP/L38d/s/DNAOWBPwYyAmMCCwJvBJkGlQXlBfMCU4JvhI8OsQ55DSkPuhOqHC0J4wybDosOaw+XDX8LLw0QjjiHUR1yIVIrmRXVHYqLCopqi5lW4r96yciLaILoweXqW9KnvVldUKq1NWn46RjGHGnIhFx4bHHol9z/RnNjDn4rziauNmWS6svaxnbEd2OXuaY8cp40zG28WXxU8l2CXsTphOdEisSJzhunCruS+SPJPqkuaT/ZMPJX9KCU9pS8Wlxqae5Mnwknm9acpp2WmD6frphemja2zW7Fkzy/fhN2VAGasyugRU0c9Uv1BHuEU4lmmfWZP5Jiss60S2dDYvuz9HL2d7zmSue+63a1FrWWt78lTzNuWNrXNaV78eWh+3vmeD+oaCDRMbPTYe3kTYlLzpp3yT/LL8V5vDN3cXKBVsLBjf4rGlpVCikF84stV2a9021DbutoHt5turtn8sYhddLTYprih+X8IqufqN6TeV33zaEb9joNSydP9OzE7ezuFdDrsOl0mX5ZaN7/bb3VFOLy8qf7UnZs+VimUVdXsJe4V7Ryt9K7uqNKp2Vr2vTqy+XeNc01arWLu9dn4fe9/Qfsf9rXVKdcV17w5wD9yp96jvaNBqqDiIOZh58EljWGPft4xvm5sUmoqbPhziHRo9HHS4t9mqufmI4pHSFrhF2DJ9NProje9cv+tqNWytb6O1FR8Dx4THnn4f+/3wcZ/jPScYJ1p/0Pyhtp3SXtQBdeR0zHYmdo52RXYNnvQ+2dNt293+o9GPh06pnqo5LXu69AzhTMGZT2dzz86dSz83cz7h/HhPTM/9CxEXbvUG9g5c9Ll4+ZL7pQt9Tn1nL9tdPnXF5srJq4yrndcsr3X0W/S3/2TxU/uA5UDHdavrXTesb3QPLh88M+QwdP6m681Lt7xuXbu94vbgcOjwnZHokdE77DtTd1PuvriXeW/h/sYH6AdFD6UeVjxSfNTws+7PbaOWo6fHXMf6Hwc/vj/OGn/2S8Yv7ycKnpCfVEyqTDZPmU2dmnafvvF05dOJZ+nPFmYKf5X+tfa5zvMffnP8rX82YnbiBf/Fp99LXsq/PPRq2aueuYC5R69TXy/MF72Rf3P4LeNt37vwd5MLWe+x7ys/6H7o/ujz8cGn1E+f/gUDmPP8usTo0wAAAAlwSFlzAAAOxAAADsQBlSsOGwAAAIBJREFUOE9j+P//PwOjqXc8EP8nEc8H6QUbwGzu8xGLAmKwPswFYAHnzKppJRPmFBPCMPUqgSmeKAa4ZleHAfmChDBMvW5Elg+KASABEJ8QHjVg1AAQxmkAqRhuAKuF32dsCmB5A5scCNuklNqCDfArauzApgAfVg1K2fn//39eAIdsIEry0cBoAAAAAElFTkSuQmCC</t>
  </si>
  <si>
    <t>iVBORw0KGgoAAAANSUhEUgAAABAAAAAQCAYAAAAf8/9hAAAABGdBTUEAALGOfPtRkwAAACBjSFJNAACHDwAAjA8AAP1SAACBQAAAfXkAAOmLAAA85QAAGcxzPIV3AAAKOWlDQ1BQaG90b3Nob3AgSUNDIHByb2ZpbGUAAEjHnZZ3VFTXFofPvXd6oc0wAlKG3rvAANJ7k15FYZgZYCgDDjM0sSGiAhFFRJoiSFDEgNFQJFZEsRAUVLAHJAgoMRhFVCxvRtaLrqy89/Ly++Osb+2z97n77L3PWhcAkqcvl5cGSwGQyhPwgzyc6RGRUXTsAIABHmCAKQBMVka6X7B7CBDJy82FniFyAl8EAfB6WLwCcNPQM4BOB/+fpFnpfIHomAARm7M5GSwRF4g4JUuQLrbPipgalyxmGCVmvihBEcuJOWGRDT77LLKjmNmpPLaIxTmns1PZYu4V8bZMIUfEiK+ICzO5nCwR3xKxRoowlSviN+LYVA4zAwAUSWwXcFiJIjYRMYkfEuQi4uUA4EgJX3HcVyzgZAvEl3JJS8/hcxMSBXQdli7d1NqaQffkZKVwBALDACYrmcln013SUtOZvBwAFu/8WTLi2tJFRbY0tba0NDQzMv2qUP91829K3NtFehn4uWcQrf+L7a/80hoAYMyJarPziy2uCoDOLQDI3fti0zgAgKSobx3Xv7oPTTwviQJBuo2xcVZWlhGXwzISF/QP/U+Hv6GvvmckPu6P8tBdOfFMYYqALq4bKy0lTcinZ6QzWRy64Z+H+B8H/nUeBkGceA6fwxNFhImmjMtLELWbx+YKuGk8Opf3n5r4D8P+pMW5FonS+BFQY4yA1HUqQH7tBygKESDR+8Vd/6NvvvgwIH554SqTi3P/7zf9Z8Gl4iWDm/A5ziUohM4S8jMX98TPEqABAUgCKpAHykAd6ABDYAasgC1wBG7AG/iDEBAJVgMWSASpgA+yQB7YBApBMdgJ9oBqUAcaQTNoBcdBJzgFzoNL4Bq4AW6D+2AUTIBnYBa8BgsQBGEhMkSB5CEVSBPSh8wgBmQPuUG+UBAUCcVCCRAPEkJ50GaoGCqDqqF6qBn6HjoJnYeuQIPQXWgMmoZ+h97BCEyCqbASrAUbwwzYCfaBQ+BVcAK8Bs6FC+AdcCXcAB+FO+Dz8DX4NjwKP4PnEIAQERqiihgiDMQF8UeikHiEj6xHipAKpAFpRbqRPuQmMorMIG9RGBQFRUcZomxRnqhQFAu1BrUeVYKqRh1GdaB6UTdRY6hZ1Ec0Ga2I1kfboL3QEegEdBa6EF2BbkK3oy+ib6Mn0K8xGAwNo42xwnhiIjFJmLWYEsw+TBvmHGYQM46Zw2Kx8lh9rB3WH8vECrCF2CrsUexZ7BB2AvsGR8Sp4Mxw7rgoHA+Xj6vAHcGdwQ3hJnELeCm8Jt4G749n43PwpfhGfDf+On4Cv0CQJmgT7AghhCTCJkIloZVwkfCA8JJIJKoRrYmBRC5xI7GSeIx4mThGfEuSIemRXEjRJCFpB+kQ6RzpLuklmUzWIjuSo8gC8g5yM/kC+RH5jQRFwkjCS4ItsUGiRqJDYkjiuSReUlPSSXK1ZK5kheQJyeuSM1J4KS0pFymm1HqpGqmTUiNSc9IUaVNpf+lU6RLpI9JXpKdksDJaMm4ybJkCmYMyF2TGKQhFneJCYVE2UxopFykTVAxVm+pFTaIWU7+jDlBnZWVkl8mGyWbL1sielh2lITQtmhcthVZKO04bpr1borTEaQlnyfYlrUuGlszLLZVzlOPIFcm1yd2WeydPl3eTT5bfJd8p/1ABpaCnEKiQpbBf4aLCzFLqUtulrKVFS48vvacIK+opBimuVTyo2K84p6Ss5KGUrlSldEFpRpmm7KicpFyufEZ5WoWiYq/CVSlXOavylC5Ld6Kn0CvpvfRZVUVVT1Whar3qgOqCmrZaqFq+WpvaQ3WCOkM9Xr1cvUd9VkNFw08jT6NF454mXpOhmai5V7NPc15LWytca6tWp9aUtpy2l3audov2Ax2yjoPOGp0GnVu6GF2GbrLuPt0berCehV6iXo3edX1Y31Kfq79Pf9AAbWBtwDNoMBgxJBk6GWYathiOGdGMfI3yjTqNnhtrGEcZ7zLuM/5oYmGSYtJoct9UxtTbNN+02/R3Mz0zllmN2S1zsrm7+QbzLvMXy/SXcZbtX3bHgmLhZ7HVosfig6WVJd+y1XLaSsMq1qrWaoRBZQQwShiXrdHWztYbrE9Zv7WxtBHYHLf5zdbQNtn2iO3Ucu3lnOWNy8ft1OyYdvV2o/Z0+1j7A/ajDqoOTIcGh8eO6o5sxybHSSddpySno07PnU2c+c7tzvMuNi7rXM65Iq4erkWuA24ybqFu1W6P3NXcE9xb3Gc9LDzWepzzRHv6eO7yHPFS8mJ5NXvNelt5r/Pu9SH5BPtU+zz21fPl+3b7wX7efrv9HqzQXMFb0ekP/L38d/s/DNAOWBPwYyAmMCCwJvBJkGlQXlBfMCU4JvhI8OsQ55DSkPuhOqHC0J4wybDosOaw+XDX8LLw0QjjiHUR1yIVIrmRXVHYqLCopqi5lW4r96yciLaILoweXqW9KnvVldUKq1NWn46RjGHGnIhFx4bHHol9z/RnNjDn4rziauNmWS6svaxnbEd2OXuaY8cp40zG28WXxU8l2CXsTphOdEisSJzhunCruS+SPJPqkuaT/ZMPJX9KCU9pS8Wlxqae5Mnwknm9acpp2WmD6frphemja2zW7Fkzy/fhN2VAGasyugRU0c9Uv1BHuEU4lmmfWZP5Jiss60S2dDYvuz9HL2d7zmSue+63a1FrWWt78lTzNuWNrXNaV78eWh+3vmeD+oaCDRMbPTYe3kTYlLzpp3yT/LL8V5vDN3cXKBVsLBjf4rGlpVCikF84stV2a9021DbutoHt5turtn8sYhddLTYprih+X8IqufqN6TeV33zaEb9joNSydP9OzE7ezuFdDrsOl0mX5ZaN7/bb3VFOLy8qf7UnZs+VimUVdXsJe4V7Ryt9K7uqNKp2Vr2vTqy+XeNc01arWLu9dn4fe9/Qfsf9rXVKdcV17w5wD9yp96jvaNBqqDiIOZh58EljWGPft4xvm5sUmoqbPhziHRo9HHS4t9mqufmI4pHSFrhF2DJ9NProje9cv+tqNWytb6O1FR8Dx4THnn4f+/3wcZ/jPScYJ1p/0Pyhtp3SXtQBdeR0zHYmdo52RXYNnvQ+2dNt293+o9GPh06pnqo5LXu69AzhTMGZT2dzz86dSz83cz7h/HhPTM/9CxEXbvUG9g5c9Ll4+ZL7pQt9Tn1nL9tdPnXF5srJq4yrndcsr3X0W/S3/2TxU/uA5UDHdavrXTesb3QPLh88M+QwdP6m681Lt7xuXbu94vbgcOjwnZHokdE77DtTd1PuvriXeW/h/sYH6AdFD6UeVjxSfNTws+7PbaOWo6fHXMf6Hwc/vj/OGn/2S8Yv7ycKnpCfVEyqTDZPmU2dmnafvvF05dOJZ+nPFmYKf5X+tfa5zvMffnP8rX82YnbiBf/Fp99LXsq/PPRq2aueuYC5R69TXy/MF72Rf3P4LeNt37vwd5MLWe+x7ys/6H7o/ujz8cGn1E+f/gUDmPP8usTo0wAAAAlwSFlzAAAOxAAADsQBlSsOGwAAAQNJREFUOE9j+P//PwZmNPXWB+L7QPwfiveDxLCpxRAAKuRnMvP5gKQZjJnNfS6iqwVhDAFe+2AndM1IGMMVKBwQ1o3I8sGiEYyL+mdLo6tH4YAwl03gUmyaQZjN0r8QXT0KB4SFnSP2YNMMwsoByQ3o6lE4ILzvzEVrVgu/z+iaBRzD7izbcUAbXT0KB4pZlPyTtqMb4JZT0wSSQ1OL1QCG8MqOeHQDgEAKWQ0MYwgAFfMDo3IaugFAHI+uFoThDKACUOqbD8TvoRqwYVDqrAdiebgBQA5IIyipYtOAD4Ms42cAJVE0CaIxi7nvQpALsEoSg/kdQk9RZICgU9gZCg0IOwMAqzT/oq6scnwAAAAASUVORK5CYII=</t>
  </si>
  <si>
    <t>iVBORw0KGgoAAAANSUhEUgAAABAAAAAQCAYAAAAf8/9hAAAABGdBTUEAALGOfPtRkwAAACBjSFJNAACHDwAAjA8AAP1SAACBQAAAfXkAAOmLAAA85QAAGcxzPIV3AAAKOWlDQ1BQaG90b3Nob3AgSUNDIHByb2ZpbGUAAEjHnZZ3VFTXFofPvXd6oc0wAlKG3rvAANJ7k15FYZgZYCgDDjM0sSGiAhFFRJoiSFDEgNFQJFZEsRAUVLAHJAgoMRhFVCxvRtaLrqy89/Ly++Osb+2z97n77L3PWhcAkqcvl5cGSwGQyhPwgzyc6RGRUXTsAIABHmCAKQBMVka6X7B7CBDJy82FniFyAl8EAfB6WLwCcNPQM4BOB/+fpFnpfIHomAARm7M5GSwRF4g4JUuQLrbPipgalyxmGCVmvihBEcuJOWGRDT77LLKjmNmpPLaIxTmns1PZYu4V8bZMIUfEiK+ICzO5nCwR3xKxRoowlSviN+LYVA4zAwAUSWwXcFiJIjYRMYkfEuQi4uUA4EgJX3HcVyzgZAvEl3JJS8/hcxMSBXQdli7d1NqaQffkZKVwBALDACYrmcln013SUtOZvBwAFu/8WTLi2tJFRbY0tba0NDQzMv2qUP91829K3NtFehn4uWcQrf+L7a/80hoAYMyJarPziy2uCoDOLQDI3fti0zgAgKSobx3Xv7oPTTwviQJBuo2xcVZWlhGXwzISF/QP/U+Hv6GvvmckPu6P8tBdOfFMYYqALq4bKy0lTcinZ6QzWRy64Z+H+B8H/nUeBkGceA6fwxNFhImmjMtLELWbx+YKuGk8Opf3n5r4D8P+pMW5FonS+BFQY4yA1HUqQH7tBygKESDR+8Vd/6NvvvgwIH554SqTi3P/7zf9Z8Gl4iWDm/A5ziUohM4S8jMX98TPEqABAUgCKpAHykAd6ABDYAasgC1wBG7AG/iDEBAJVgMWSASpgA+yQB7YBApBMdgJ9oBqUAcaQTNoBcdBJzgFzoNL4Bq4AW6D+2AUTIBnYBa8BgsQBGEhMkSB5CEVSBPSh8wgBmQPuUG+UBAUCcVCCRAPEkJ50GaoGCqDqqF6qBn6HjoJnYeuQIPQXWgMmoZ+h97BCEyCqbASrAUbwwzYCfaBQ+BVcAK8Bs6FC+AdcCXcAB+FO+Dz8DX4NjwKP4PnEIAQERqiihgiDMQF8UeikHiEj6xHipAKpAFpRbqRPuQmMorMIG9RGBQFRUcZomxRnqhQFAu1BrUeVYKqRh1GdaB6UTdRY6hZ1Ec0Ga2I1kfboL3QEegEdBa6EF2BbkK3oy+ib6Mn0K8xGAwNo42xwnhiIjFJmLWYEsw+TBvmHGYQM46Zw2Kx8lh9rB3WH8vECrCF2CrsUexZ7BB2AvsGR8Sp4Mxw7rgoHA+Xj6vAHcGdwQ3hJnELeCm8Jt4G749n43PwpfhGfDf+On4Cv0CQJmgT7AghhCTCJkIloZVwkfCA8JJIJKoRrYmBRC5xI7GSeIx4mThGfEuSIemRXEjRJCFpB+kQ6RzpLuklmUzWIjuSo8gC8g5yM/kC+RH5jQRFwkjCS4ItsUGiRqJDYkjiuSReUlPSSXK1ZK5kheQJyeuSM1J4KS0pFymm1HqpGqmTUiNSc9IUaVNpf+lU6RLpI9JXpKdksDJaMm4ybJkCmYMyF2TGKQhFneJCYVE2UxopFykTVAxVm+pFTaIWU7+jDlBnZWVkl8mGyWbL1sielh2lITQtmhcthVZKO04bpr1borTEaQlnyfYlrUuGlszLLZVzlOPIFcm1yd2WeydPl3eTT5bfJd8p/1ABpaCnEKiQpbBf4aLCzFLqUtulrKVFS48vvacIK+opBimuVTyo2K84p6Ss5KGUrlSldEFpRpmm7KicpFyufEZ5WoWiYq/CVSlXOavylC5Ld6Kn0CvpvfRZVUVVT1Whar3qgOqCmrZaqFq+WpvaQ3WCOkM9Xr1cvUd9VkNFw08jT6NF454mXpOhmai5V7NPc15LWytca6tWp9aUtpy2l3audov2Ax2yjoPOGp0GnVu6GF2GbrLuPt0berCehV6iXo3edX1Y31Kfq79Pf9AAbWBtwDNoMBgxJBk6GWYathiOGdGMfI3yjTqNnhtrGEcZ7zLuM/5oYmGSYtJoct9UxtTbNN+02/R3Mz0zllmN2S1zsrm7+QbzLvMXy/SXcZbtX3bHgmLhZ7HVosfig6WVJd+y1XLaSsMq1qrWaoRBZQQwShiXrdHWztYbrE9Zv7WxtBHYHLf5zdbQNtn2iO3Ucu3lnOWNy8ft1OyYdvV2o/Z0+1j7A/ajDqoOTIcGh8eO6o5sxybHSSddpySno07PnU2c+c7tzvMuNi7rXM65Iq4erkWuA24ybqFu1W6P3NXcE9xb3Gc9LDzWepzzRHv6eO7yHPFS8mJ5NXvNelt5r/Pu9SH5BPtU+zz21fPl+3b7wX7efrv9HqzQXMFb0ekP/L38d/s/DNAOWBPwYyAmMCCwJvBJkGlQXlBfMCU4JvhI8OsQ55DSkPuhOqHC0J4wybDosOaw+XDX8LLw0QjjiHUR1yIVIrmRXVHYqLCopqi5lW4r96yciLaILoweXqW9KnvVldUKq1NWn46RjGHGnIhFx4bHHol9z/RnNjDn4rziauNmWS6svaxnbEd2OXuaY8cp40zG28WXxU8l2CXsTphOdEisSJzhunCruS+SPJPqkuaT/ZMPJX9KCU9pS8Wlxqae5Mnwknm9acpp2WmD6frphemja2zW7Fkzy/fhN2VAGasyugRU0c9Uv1BHuEU4lmmfWZP5Jiss60S2dDYvuz9HL2d7zmSue+63a1FrWWt78lTzNuWNrXNaV78eWh+3vmeD+oaCDRMbPTYe3kTYlLzpp3yT/LL8V5vDN3cXKBVsLBjf4rGlpVCikF84stV2a9021DbutoHt5turtn8sYhddLTYprih+X8IqufqN6TeV33zaEb9joNSydP9OzE7ezuFdDrsOl0mX5ZaN7/bb3VFOLy8qf7UnZs+VimUVdXsJe4V7Ryt9K7uqNKp2Vr2vTqy+XeNc01arWLu9dn4fe9/Qfsf9rXVKdcV17w5wD9yp96jvaNBqqDiIOZh58EljWGPft4xvm5sUmoqbPhziHRo9HHS4t9mqufmI4pHSFrhF2DJ9NProje9cv+tqNWytb6O1FR8Dx4THnn4f+/3wcZ/jPScYJ1p/0Pyhtp3SXtQBdeR0zHYmdo52RXYNnvQ+2dNt293+o9GPh06pnqo5LXu69AzhTMGZT2dzz86dSz83cz7h/HhPTM/9CxEXbvUG9g5c9Ll4+ZL7pQt9Tn1nL9tdPnXF5srJq4yrndcsr3X0W/S3/2TxU/uA5UDHdavrXTesb3QPLh88M+QwdP6m681Lt7xuXbu94vbgcOjwnZHokdE77DtTd1PuvriXeW/h/sYH6AdFD6UeVjxSfNTws+7PbaOWo6fHXMf6Hwc/vj/OGn/2S8Yv7ycKnpCfVEyqTDZPmU2dmnafvvF05dOJZ+nPFmYKf5X+tfa5zvMffnP8rX82YnbiBf/Fp99LXsq/PPRq2aueuYC5R69TXy/MF72Rf3P4LeNt37vwd5MLWe+x7ys/6H7o/ujz8cGn1E+f/gUDmPP8usTo0wAAAAlwSFlzAAAOxAAADsQBlSsOGwAAALBJREFUOE+l0rEJwmAQBeBfBEFwAAcQBHsLwQ1srRwgrUu4gZO4gQNYWQmpbG0d4HwvmHD+eZocFh8JL3eP5CfJzP4iw4g0WG66LKCAlcsarcCZwhnMucEMmjm/UJvDEPLl2hX4vJr3ixO4AIee7+s3a2gVbEENK3v4KNgBX00NKzwL7lQFPGE11EfBgnsWRpQs6DqwXx4sOGVhxJEFY95A5FNKOMBI/t8RMoyQYX+WXnB1v3lL8LpjAAAAAElFTkSuQmCC</t>
  </si>
  <si>
    <t>iVBORw0KGgoAAAANSUhEUgAAABAAAAAQCAYAAAAf8/9hAAAABGdBTUEAALGOfPtRkwAAACBjSFJNAACHDwAAjA8AAP1SAACBQAAAfXkAAOmLAAA85QAAGcxzPIV3AAAKOWlDQ1BQaG90b3Nob3AgSUNDIHByb2ZpbGUAAEjHnZZ3VFTXFofPvXd6oc0wAlKG3rvAANJ7k15FYZgZYCgDDjM0sSGiAhFFRJoiSFDEgNFQJFZEsRAUVLAHJAgoMRhFVCxvRtaLrqy89/Ly++Osb+2z97n77L3PWhcAkqcvl5cGSwGQyhPwgzyc6RGRUXTsAIABHmCAKQBMVka6X7B7CBDJy82FniFyAl8EAfB6WLwCcNPQM4BOB/+fpFnpfIHomAARm7M5GSwRF4g4JUuQLrbPipgalyxmGCVmvihBEcuJOWGRDT77LLKjmNmpPLaIxTmns1PZYu4V8bZMIUfEiK+ICzO5nCwR3xKxRoowlSviN+LYVA4zAwAUSWwXcFiJIjYRMYkfEuQi4uUA4EgJX3HcVyzgZAvEl3JJS8/hcxMSBXQdli7d1NqaQffkZKVwBALDACYrmcln013SUtOZvBwAFu/8WTLi2tJFRbY0tba0NDQzMv2qUP91829K3NtFehn4uWcQrf+L7a/80hoAYMyJarPziy2uCoDOLQDI3fti0zgAgKSobx3Xv7oPTTwviQJBuo2xcVZWlhGXwzISF/QP/U+Hv6GvvmckPu6P8tBdOfFMYYqALq4bKy0lTcinZ6QzWRy64Z+H+B8H/nUeBkGceA6fwxNFhImmjMtLELWbx+YKuGk8Opf3n5r4D8P+pMW5FonS+BFQY4yA1HUqQH7tBygKESDR+8Vd/6NvvvgwIH554SqTi3P/7zf9Z8Gl4iWDm/A5ziUohM4S8jMX98TPEqABAUgCKpAHykAd6ABDYAasgC1wBG7AG/iDEBAJVgMWSASpgA+yQB7YBApBMdgJ9oBqUAcaQTNoBcdBJzgFzoNL4Bq4AW6D+2AUTIBnYBa8BgsQBGEhMkSB5CEVSBPSh8wgBmQPuUG+UBAUCcVCCRAPEkJ50GaoGCqDqqF6qBn6HjoJnYeuQIPQXWgMmoZ+h97BCEyCqbASrAUbwwzYCfaBQ+BVcAK8Bs6FC+AdcCXcAB+FO+Dz8DX4NjwKP4PnEIAQERqiihgiDMQF8UeikHiEj6xHipAKpAFpRbqRPuQmMorMIG9RGBQFRUcZomxRnqhQFAu1BrUeVYKqRh1GdaB6UTdRY6hZ1Ec0Ga2I1kfboL3QEegEdBa6EF2BbkK3oy+ib6Mn0K8xGAwNo42xwnhiIjFJmLWYEsw+TBvmHGYQM46Zw2Kx8lh9rB3WH8vECrCF2CrsUexZ7BB2AvsGR8Sp4Mxw7rgoHA+Xj6vAHcGdwQ3hJnELeCm8Jt4G749n43PwpfhGfDf+On4Cv0CQJmgT7AghhCTCJkIloZVwkfCA8JJIJKoRrYmBRC5xI7GSeIx4mThGfEuSIemRXEjRJCFpB+kQ6RzpLuklmUzWIjuSo8gC8g5yM/kC+RH5jQRFwkjCS4ItsUGiRqJDYkjiuSReUlPSSXK1ZK5kheQJyeuSM1J4KS0pFymm1HqpGqmTUiNSc9IUaVNpf+lU6RLpI9JXpKdksDJaMm4ybJkCmYMyF2TGKQhFneJCYVE2UxopFykTVAxVm+pFTaIWU7+jDlBnZWVkl8mGyWbL1sielh2lITQtmhcthVZKO04bpr1borTEaQlnyfYlrUuGlszLLZVzlOPIFcm1yd2WeydPl3eTT5bfJd8p/1ABpaCnEKiQpbBf4aLCzFLqUtulrKVFS48vvacIK+opBimuVTyo2K84p6Ss5KGUrlSldEFpRpmm7KicpFyufEZ5WoWiYq/CVSlXOavylC5Ld6Kn0CvpvfRZVUVVT1Whar3qgOqCmrZaqFq+WpvaQ3WCOkM9Xr1cvUd9VkNFw08jT6NF454mXpOhmai5V7NPc15LWytca6tWp9aUtpy2l3audov2Ax2yjoPOGp0GnVu6GF2GbrLuPt0berCehV6iXo3edX1Y31Kfq79Pf9AAbWBtwDNoMBgxJBk6GWYathiOGdGMfI3yjTqNnhtrGEcZ7zLuM/5oYmGSYtJoct9UxtTbNN+02/R3Mz0zllmN2S1zsrm7+QbzLvMXy/SXcZbtX3bHgmLhZ7HVosfig6WVJd+y1XLaSsMq1qrWaoRBZQQwShiXrdHWztYbrE9Zv7WxtBHYHLf5zdbQNtn2iO3Ucu3lnOWNy8ft1OyYdvV2o/Z0+1j7A/ajDqoOTIcGh8eO6o5sxybHSSddpySno07PnU2c+c7tzvMuNi7rXM65Iq4erkWuA24ybqFu1W6P3NXcE9xb3Gc9LDzWepzzRHv6eO7yHPFS8mJ5NXvNelt5r/Pu9SH5BPtU+zz21fPl+3b7wX7efrv9HqzQXMFb0ekP/L38d/s/DNAOWBPwYyAmMCCwJvBJkGlQXlBfMCU4JvhI8OsQ55DSkPuhOqHC0J4wybDosOaw+XDX8LLw0QjjiHUR1yIVIrmRXVHYqLCopqi5lW4r96yciLaILoweXqW9KnvVldUKq1NWn46RjGHGnIhFx4bHHol9z/RnNjDn4rziauNmWS6svaxnbEd2OXuaY8cp40zG28WXxU8l2CXsTphOdEisSJzhunCruS+SPJPqkuaT/ZMPJX9KCU9pS8Wlxqae5Mnwknm9acpp2WmD6frphemja2zW7Fkzy/fhN2VAGasyugRU0c9Uv1BHuEU4lmmfWZP5Jiss60S2dDYvuz9HL2d7zmSue+63a1FrWWt78lTzNuWNrXNaV78eWh+3vmeD+oaCDRMbPTYe3kTYlLzpp3yT/LL8V5vDN3cXKBVsLBjf4rGlpVCikF84stV2a9021DbutoHt5turtn8sYhddLTYprih+X8IqufqN6TeV33zaEb9joNSydP9OzE7ezuFdDrsOl0mX5ZaN7/bb3VFOLy8qf7UnZs+VimUVdXsJe4V7Ryt9K7uqNKp2Vr2vTqy+XeNc01arWLu9dn4fe9/Qfsf9rXVKdcV17w5wD9yp96jvaNBqqDiIOZh58EljWGPft4xvm5sUmoqbPhziHRo9HHS4t9mqufmI4pHSFrhF2DJ9NProje9cv+tqNWytb6O1FR8Dx4THnn4f+/3wcZ/jPScYJ1p/0Pyhtp3SXtQBdeR0zHYmdo52RXYNnvQ+2dNt293+o9GPh06pnqo5LXu69AzhTMGZT2dzz86dSz83cz7h/HhPTM/9CxEXbvUG9g5c9Ll4+ZL7pQt9Tn1nL9tdPnXF5srJq4yrndcsr3X0W/S3/2TxU/uA5UDHdavrXTesb3QPLh88M+QwdP6m681Lt7xuXbu94vbgcOjwnZHokdE77DtTd1PuvriXeW/h/sYH6AdFD6UeVjxSfNTws+7PbaOWo6fHXMf6Hwc/vj/OGn/2S8Yv7ycKnpCfVEyqTDZPmU2dmnafvvF05dOJZ+nPFmYKf5X+tfa5zvMffnP8rX82YnbiBf/Fp99LXsq/PPRq2aueuYC5R69TXy/MF72Rf3P4LeNt37vwd5MLWe+x7ys/6H7o/ujz8cGn1E+f/gUDmPP8usTo0wAAAAlwSFlzAAAOwwAADsMBx2+oZAAAAXRJREFUOE+NkztLA0EUhVcFg4U2goUgWKxVKnGNqKCBKBYGZBVUkO1iEfHR+0ZSCoKNIGIjwR+ghb2Vv8DeVlDBLiYZ7zfM6OyyPorD5J57zpndvTeeUioVLcOzgeBFoBxQB64uZrJAJGi25oofQbRVnVnfPeWkhndDXNOlaerbEN/cPyxJzxf0cVLDC16tzw1odoyHz9zWXVh+5BQ+Y/sGGZ6ECyxnzbeQe2dXq1JzW86crlkju1g+QCuoUGOuQLSPzr0L0WWFwq0ZoZTfAYfn1QCt6VUQ1o057wr9sLSTFiDgtfImpE6AKpS3TxKi3wI08NDTAUPRJu8eE/wVYPuejKThjiUp+CmgbaT4htezYxGwZXy4XkHNcC5qGOUMBXpD8ZLmmy1rQA6ubPRH+8eM6mup+H10cU24ngxaPHjtI7FtU4JpAV+5Z2C+dGcDjJgRsxto0OJJ/y8YZNnMzsmFJ/mtxWlIJR1MCMYSXAyp5P+hvE94cVhHBmDVoQAAAABJRU5ErkJggg==</t>
  </si>
  <si>
    <t>iVBORw0KGgoAAAANSUhEUgAAABAAAAAQCAYAAAAf8/9hAAAABGdBTUEAALGOfPtRkwAAACBjSFJNAACHDwAAjA8AAP1SAACBQAAAfXkAAOmLAAA85QAAGcxzPIV3AAAKOWlDQ1BQaG90b3Nob3AgSUNDIHByb2ZpbGUAAEjHnZZ3VFTXFofPvXd6oc0wAlKG3rvAANJ7k15FYZgZYCgDDjM0sSGiAhFFRJoiSFDEgNFQJFZEsRAUVLAHJAgoMRhFVCxvRtaLrqy89/Ly++Osb+2z97n77L3PWhcAkqcvl5cGSwGQyhPwgzyc6RGRUXTsAIABHmCAKQBMVka6X7B7CBDJy82FniFyAl8EAfB6WLwCcNPQM4BOB/+fpFnpfIHomAARm7M5GSwRF4g4JUuQLrbPipgalyxmGCVmvihBEcuJOWGRDT77LLKjmNmpPLaIxTmns1PZYu4V8bZMIUfEiK+ICzO5nCwR3xKxRoowlSviN+LYVA4zAwAUSWwXcFiJIjYRMYkfEuQi4uUA4EgJX3HcVyzgZAvEl3JJS8/hcxMSBXQdli7d1NqaQffkZKVwBALDACYrmcln013SUtOZvBwAFu/8WTLi2tJFRbY0tba0NDQzMv2qUP91829K3NtFehn4uWcQrf+L7a/80hoAYMyJarPziy2uCoDOLQDI3fti0zgAgKSobx3Xv7oPTTwviQJBuo2xcVZWlhGXwzISF/QP/U+Hv6GvvmckPu6P8tBdOfFMYYqALq4bKy0lTcinZ6QzWRy64Z+H+B8H/nUeBkGceA6fwxNFhImmjMtLELWbx+YKuGk8Opf3n5r4D8P+pMW5FonS+BFQY4yA1HUqQH7tBygKESDR+8Vd/6NvvvgwIH554SqTi3P/7zf9Z8Gl4iWDm/A5ziUohM4S8jMX98TPEqABAUgCKpAHykAd6ABDYAasgC1wBG7AG/iDEBAJVgMWSASpgA+yQB7YBApBMdgJ9oBqUAcaQTNoBcdBJzgFzoNL4Bq4AW6D+2AUTIBnYBa8BgsQBGEhMkSB5CEVSBPSh8wgBmQPuUG+UBAUCcVCCRAPEkJ50GaoGCqDqqF6qBn6HjoJnYeuQIPQXWgMmoZ+h97BCEyCqbASrAUbwwzYCfaBQ+BVcAK8Bs6FC+AdcCXcAB+FO+Dz8DX4NjwKP4PnEIAQERqiihgiDMQF8UeikHiEj6xHipAKpAFpRbqRPuQmMorMIG9RGBQFRUcZomxRnqhQFAu1BrUeVYKqRh1GdaB6UTdRY6hZ1Ec0Ga2I1kfboL3QEegEdBa6EF2BbkK3oy+ib6Mn0K8xGAwNo42xwnhiIjFJmLWYEsw+TBvmHGYQM46Zw2Kx8lh9rB3WH8vECrCF2CrsUexZ7BB2AvsGR8Sp4Mxw7rgoHA+Xj6vAHcGdwQ3hJnELeCm8Jt4G749n43PwpfhGfDf+On4Cv0CQJmgT7AghhCTCJkIloZVwkfCA8JJIJKoRrYmBRC5xI7GSeIx4mThGfEuSIemRXEjRJCFpB+kQ6RzpLuklmUzWIjuSo8gC8g5yM/kC+RH5jQRFwkjCS4ItsUGiRqJDYkjiuSReUlPSSXK1ZK5kheQJyeuSM1J4KS0pFymm1HqpGqmTUiNSc9IUaVNpf+lU6RLpI9JXpKdksDJaMm4ybJkCmYMyF2TGKQhFneJCYVE2UxopFykTVAxVm+pFTaIWU7+jDlBnZWVkl8mGyWbL1sielh2lITQtmhcthVZKO04bpr1borTEaQlnyfYlrUuGlszLLZVzlOPIFcm1yd2WeydPl3eTT5bfJd8p/1ABpaCnEKiQpbBf4aLCzFLqUtulrKVFS48vvacIK+opBimuVTyo2K84p6Ss5KGUrlSldEFpRpmm7KicpFyufEZ5WoWiYq/CVSlXOavylC5Ld6Kn0CvpvfRZVUVVT1Whar3qgOqCmrZaqFq+WpvaQ3WCOkM9Xr1cvUd9VkNFw08jT6NF454mXpOhmai5V7NPc15LWytca6tWp9aUtpy2l3audov2Ax2yjoPOGp0GnVu6GF2GbrLuPt0berCehV6iXo3edX1Y31Kfq79Pf9AAbWBtwDNoMBgxJBk6GWYathiOGdGMfI3yjTqNnhtrGEcZ7zLuM/5oYmGSYtJoct9UxtTbNN+02/R3Mz0zllmN2S1zsrm7+QbzLvMXy/SXcZbtX3bHgmLhZ7HVosfig6WVJd+y1XLaSsMq1qrWaoRBZQQwShiXrdHWztYbrE9Zv7WxtBHYHLf5zdbQNtn2iO3Ucu3lnOWNy8ft1OyYdvV2o/Z0+1j7A/ajDqoOTIcGh8eO6o5sxybHSSddpySno07PnU2c+c7tzvMuNi7rXM65Iq4erkWuA24ybqFu1W6P3NXcE9xb3Gc9LDzWepzzRHv6eO7yHPFS8mJ5NXvNelt5r/Pu9SH5BPtU+zz21fPl+3b7wX7efrv9HqzQXMFb0ekP/L38d/s/DNAOWBPwYyAmMCCwJvBJkGlQXlBfMCU4JvhI8OsQ55DSkPuhOqHC0J4wybDosOaw+XDX8LLw0QjjiHUR1yIVIrmRXVHYqLCopqi5lW4r96yciLaILoweXqW9KnvVldUKq1NWn46RjGHGnIhFx4bHHol9z/RnNjDn4rziauNmWS6svaxnbEd2OXuaY8cp40zG28WXxU8l2CXsTphOdEisSJzhunCruS+SPJPqkuaT/ZMPJX9KCU9pS8Wlxqae5Mnwknm9acpp2WmD6frphemja2zW7Fkzy/fhN2VAGasyugRU0c9Uv1BHuEU4lmmfWZP5Jiss60S2dDYvuz9HL2d7zmSue+63a1FrWWt78lTzNuWNrXNaV78eWh+3vmeD+oaCDRMbPTYe3kTYlLzpp3yT/LL8V5vDN3cXKBVsLBjf4rGlpVCikF84stV2a9021DbutoHt5turtn8sYhddLTYprih+X8IqufqN6TeV33zaEb9joNSydP9OzE7ezuFdDrsOl0mX5ZaN7/bb3VFOLy8qf7UnZs+VimUVdXsJe4V7Ryt9K7uqNKp2Vr2vTqy+XeNc01arWLu9dn4fe9/Qfsf9rXVKdcV17w5wD9yp96jvaNBqqDiIOZh58EljWGPft4xvm5sUmoqbPhziHRo9HHS4t9mqufmI4pHSFrhF2DJ9NProje9cv+tqNWytb6O1FR8Dx4THnn4f+/3wcZ/jPScYJ1p/0Pyhtp3SXtQBdeR0zHYmdo52RXYNnvQ+2dNt293+o9GPh06pnqo5LXu69AzhTMGZT2dzz86dSz83cz7h/HhPTM/9CxEXbvUG9g5c9Ll4+ZL7pQt9Tn1nL9tdPnXF5srJq4yrndcsr3X0W/S3/2TxU/uA5UDHdavrXTesb3QPLh88M+QwdP6m681Lt7xuXbu94vbgcOjwnZHokdE77DtTd1PuvriXeW/h/sYH6AdFD6UeVjxSfNTws+7PbaOWo6fHXMf6Hwc/vj/OGn/2S8Yv7ycKnpCfVEyqTDZPmU2dmnafvvF05dOJZ+nPFmYKf5X+tfa5zvMffnP8rX82YnbiBf/Fp99LXsq/PPRq2aueuYC5R69TXy/MF72Rf3P4LeNt37vwd5MLWe+x7ys/6H7o/ujz8cGn1E+f/gUDmPP8usTo0wAAAAlwSFlzAAAOxAAADsQBlSsOGwAAASJJREFUOE99kj1Ow0AQhQ2IjsJHSA7Bj4SJZCmpiNLQUSJRIwpQOAItSgvKDXIe6lyAAgkoyPA+s2vtrr2O9Ekz895MdrxbmFmxd3y5FB9iJ6wH6uhL/CE0I9j+yXx3NLnaXtw+vKZQR8eHPx1gGJRMxbkY9UB9ig+/fvEAx694F6wD10FMHb3xdgZwzMOzxafi7DdAx0feGTBe3DwrqcVsAPRR7wBHtEJoSmBYm2dX8AbFlfjydQd51Q7IrOCbw8aUanAF3f230yI4Le8CfXAFH4fgk1Y7/7+pbwXVm+O7R0beNituXi8UfpJIVyhdHTZucNQMfOk6t8LB6fzH52IjomZ0f5+8984tPL683YUNKeh+QI7yabW+T07S/DN1Myv/AMyfAkxuIUzjAAAAAElFTkSuQmCC</t>
  </si>
  <si>
    <t>iVBORw0KGgoAAAANSUhEUgAAABAAAAAQCAYAAAAf8/9hAAAABGdBTUEAALGOfPtRkwAAACBjSFJNAACHDwAAjA8AAP1SAACBQAAAfXkAAOmLAAA85QAAGcxzPIV3AAAKOWlDQ1BQaG90b3Nob3AgSUNDIHByb2ZpbGUAAEjHnZZ3VFTXFofPvXd6oc0wAlKG3rvAANJ7k15FYZgZYCgDDjM0sSGiAhFFRJoiSFDEgNFQJFZEsRAUVLAHJAgoMRhFVCxvRtaLrqy89/Ly++Osb+2z97n77L3PWhcAkqcvl5cGSwGQyhPwgzyc6RGRUXTsAIABHmCAKQBMVka6X7B7CBDJy82FniFyAl8EAfB6WLwCcNPQM4BOB/+fpFnpfIHomAARm7M5GSwRF4g4JUuQLrbPipgalyxmGCVmvihBEcuJOWGRDT77LLKjmNmpPLaIxTmns1PZYu4V8bZMIUfEiK+ICzO5nCwR3xKxRoowlSviN+LYVA4zAwAUSWwXcFiJIjYRMYkfEuQi4uUA4EgJX3HcVyzgZAvEl3JJS8/hcxMSBXQdli7d1NqaQffkZKVwBALDACYrmcln013SUtOZvBwAFu/8WTLi2tJFRbY0tba0NDQzMv2qUP91829K3NtFehn4uWcQrf+L7a/80hoAYMyJarPziy2uCoDOLQDI3fti0zgAgKSobx3Xv7oPTTwviQJBuo2xcVZWlhGXwzISF/QP/U+Hv6GvvmckPu6P8tBdOfFMYYqALq4bKy0lTcinZ6QzWRy64Z+H+B8H/nUeBkGceA6fwxNFhImmjMtLELWbx+YKuGk8Opf3n5r4D8P+pMW5FonS+BFQY4yA1HUqQH7tBygKESDR+8Vd/6NvvvgwIH554SqTi3P/7zf9Z8Gl4iWDm/A5ziUohM4S8jMX98TPEqABAUgCKpAHykAd6ABDYAasgC1wBG7AG/iDEBAJVgMWSASpgA+yQB7YBApBMdgJ9oBqUAcaQTNoBcdBJzgFzoNL4Bq4AW6D+2AUTIBnYBa8BgsQBGEhMkSB5CEVSBPSh8wgBmQPuUG+UBAUCcVCCRAPEkJ50GaoGCqDqqF6qBn6HjoJnYeuQIPQXWgMmoZ+h97BCEyCqbASrAUbwwzYCfaBQ+BVcAK8Bs6FC+AdcCXcAB+FO+Dz8DX4NjwKP4PnEIAQERqiihgiDMQF8UeikHiEj6xHipAKpAFpRbqRPuQmMorMIG9RGBQFRUcZomxRnqhQFAu1BrUeVYKqRh1GdaB6UTdRY6hZ1Ec0Ga2I1kfboL3QEegEdBa6EF2BbkK3oy+ib6Mn0K8xGAwNo42xwnhiIjFJmLWYEsw+TBvmHGYQM46Zw2Kx8lh9rB3WH8vECrCF2CrsUexZ7BB2AvsGR8Sp4Mxw7rgoHA+Xj6vAHcGdwQ3hJnELeCm8Jt4G749n43PwpfhGfDf+On4Cv0CQJmgT7AghhCTCJkIloZVwkfCA8JJIJKoRrYmBRC5xI7GSeIx4mThGfEuSIemRXEjRJCFpB+kQ6RzpLuklmUzWIjuSo8gC8g5yM/kC+RH5jQRFwkjCS4ItsUGiRqJDYkjiuSReUlPSSXK1ZK5kheQJyeuSM1J4KS0pFymm1HqpGqmTUiNSc9IUaVNpf+lU6RLpI9JXpKdksDJaMm4ybJkCmYMyF2TGKQhFneJCYVE2UxopFykTVAxVm+pFTaIWU7+jDlBnZWVkl8mGyWbL1sielh2lITQtmhcthVZKO04bpr1borTEaQlnyfYlrUuGlszLLZVzlOPIFcm1yd2WeydPl3eTT5bfJd8p/1ABpaCnEKiQpbBf4aLCzFLqUtulrKVFS48vvacIK+opBimuVTyo2K84p6Ss5KGUrlSldEFpRpmm7KicpFyufEZ5WoWiYq/CVSlXOavylC5Ld6Kn0CvpvfRZVUVVT1Whar3qgOqCmrZaqFq+WpvaQ3WCOkM9Xr1cvUd9VkNFw08jT6NF454mXpOhmai5V7NPc15LWytca6tWp9aUtpy2l3audov2Ax2yjoPOGp0GnVu6GF2GbrLuPt0berCehV6iXo3edX1Y31Kfq79Pf9AAbWBtwDNoMBgxJBk6GWYathiOGdGMfI3yjTqNnhtrGEcZ7zLuM/5oYmGSYtJoct9UxtTbNN+02/R3Mz0zllmN2S1zsrm7+QbzLvMXy/SXcZbtX3bHgmLhZ7HVosfig6WVJd+y1XLaSsMq1qrWaoRBZQQwShiXrdHWztYbrE9Zv7WxtBHYHLf5zdbQNtn2iO3Ucu3lnOWNy8ft1OyYdvV2o/Z0+1j7A/ajDqoOTIcGh8eO6o5sxybHSSddpySno07PnU2c+c7tzvMuNi7rXM65Iq4erkWuA24ybqFu1W6P3NXcE9xb3Gc9LDzWepzzRHv6eO7yHPFS8mJ5NXvNelt5r/Pu9SH5BPtU+zz21fPl+3b7wX7efrv9HqzQXMFb0ekP/L38d/s/DNAOWBPwYyAmMCCwJvBJkGlQXlBfMCU4JvhI8OsQ55DSkPuhOqHC0J4wybDosOaw+XDX8LLw0QjjiHUR1yIVIrmRXVHYqLCopqi5lW4r96yciLaILoweXqW9KnvVldUKq1NWn46RjGHGnIhFx4bHHol9z/RnNjDn4rziauNmWS6svaxnbEd2OXuaY8cp40zG28WXxU8l2CXsTphOdEisSJzhunCruS+SPJPqkuaT/ZMPJX9KCU9pS8Wlxqae5Mnwknm9acpp2WmD6frphemja2zW7Fkzy/fhN2VAGasyugRU0c9Uv1BHuEU4lmmfWZP5Jiss60S2dDYvuz9HL2d7zmSue+63a1FrWWt78lTzNuWNrXNaV78eWh+3vmeD+oaCDRMbPTYe3kTYlLzpp3yT/LL8V5vDN3cXKBVsLBjf4rGlpVCikF84stV2a9021DbutoHt5turtn8sYhddLTYprih+X8IqufqN6TeV33zaEb9joNSydP9OzE7ezuFdDrsOl0mX5ZaN7/bb3VFOLy8qf7UnZs+VimUVdXsJe4V7Ryt9K7uqNKp2Vr2vTqy+XeNc01arWLu9dn4fe9/Qfsf9rXVKdcV17w5wD9yp96jvaNBqqDiIOZh58EljWGPft4xvm5sUmoqbPhziHRo9HHS4t9mqufmI4pHSFrhF2DJ9NProje9cv+tqNWytb6O1FR8Dx4THnn4f+/3wcZ/jPScYJ1p/0Pyhtp3SXtQBdeR0zHYmdo52RXYNnvQ+2dNt293+o9GPh06pnqo5LXu69AzhTMGZT2dzz86dSz83cz7h/HhPTM/9CxEXbvUG9g5c9Ll4+ZL7pQt9Tn1nL9tdPnXF5srJq4yrndcsr3X0W/S3/2TxU/uA5UDHdavrXTesb3QPLh88M+QwdP6m681Lt7xuXbu94vbgcOjwnZHokdE77DtTd1PuvriXeW/h/sYH6AdFD6UeVjxSfNTws+7PbaOWo6fHXMf6Hwc/vj/OGn/2S8Yv7ycKnpCfVEyqTDZPmU2dmnafvvF05dOJZ+nPFmYKf5X+tfa5zvMffnP8rX82YnbiBf/Fp99LXsq/PPRq2aueuYC5R69TXy/MF72Rf3P4LeNt37vwd5MLWe+x7ys/6H7o/ujz8cGn1E+f/gUDmPP8usTo0wAAAAlwSFlzAAAOxAAADsQBlSsOGwAAAQtJREFUOE99krFKA0EQhs8EO4t7hOQhokLOQCBWOa6xsxSsQ4qE+Ai2kjYhr5XaF7AQ1MKM88nOsdnb3YMPdv7/37md2ytEpLgYzTfKh3JSJAI6/oa8D5sxpHddn64mD+93z6tdCDo+OfJhAyGgxUwZK4MI6DNy5PU5b+D4VY4K48Cjt0bH/892GnDMy9vmU9fJb4BPjrrTYNg8vWoxVe4z4A+iDRxnI/ihAJq1dXIEC+i6Ur5Md1BXbYPECLbZ3xhSZUfQu/92Xgf+C/zsCLbOkRxB9fb4vm6YV7g3U4QjlE7Pwpeepkbo39Q/VsfAt/vkf+/cwvptv4htNPCtQYryZXtYhiehRheR8g/o7QMp4dB2sAAAAABJRU5ErkJggg==</t>
  </si>
  <si>
    <t>iVBORw0KGgoAAAANSUhEUgAAABAAAAAQCAYAAAAf8/9hAAAABGdBTUEAALGOfPtRkwAAACBjSFJNAACHDwAAjA8AAP1SAACBQAAAfXkAAOmLAAA85QAAGcxzPIV3AAAKOWlDQ1BQaG90b3Nob3AgSUNDIHByb2ZpbGUAAEjHnZZ3VFTXFofPvXd6oc0wAlKG3rvAANJ7k15FYZgZYCgDDjM0sSGiAhFFRJoiSFDEgNFQJFZEsRAUVLAHJAgoMRhFVCxvRtaLrqy89/Ly++Osb+2z97n77L3PWhcAkqcvl5cGSwGQyhPwgzyc6RGRUXTsAIABHmCAKQBMVka6X7B7CBDJy82FniFyAl8EAfB6WLwCcNPQM4BOB/+fpFnpfIHomAARm7M5GSwRF4g4JUuQLrbPipgalyxmGCVmvihBEcuJOWGRDT77LLKjmNmpPLaIxTmns1PZYu4V8bZMIUfEiK+ICzO5nCwR3xKxRoowlSviN+LYVA4zAwAUSWwXcFiJIjYRMYkfEuQi4uUA4EgJX3HcVyzgZAvEl3JJS8/hcxMSBXQdli7d1NqaQffkZKVwBALDACYrmcln013SUtOZvBwAFu/8WTLi2tJFRbY0tba0NDQzMv2qUP91829K3NtFehn4uWcQrf+L7a/80hoAYMyJarPziy2uCoDOLQDI3fti0zgAgKSobx3Xv7oPTTwviQJBuo2xcVZWlhGXwzISF/QP/U+Hv6GvvmckPu6P8tBdOfFMYYqALq4bKy0lTcinZ6QzWRy64Z+H+B8H/nUeBkGceA6fwxNFhImmjMtLELWbx+YKuGk8Opf3n5r4D8P+pMW5FonS+BFQY4yA1HUqQH7tBygKESDR+8Vd/6NvvvgwIH554SqTi3P/7zf9Z8Gl4iWDm/A5ziUohM4S8jMX98TPEqABAUgCKpAHykAd6ABDYAasgC1wBG7AG/iDEBAJVgMWSASpgA+yQB7YBApBMdgJ9oBqUAcaQTNoBcdBJzgFzoNL4Bq4AW6D+2AUTIBnYBa8BgsQBGEhMkSB5CEVSBPSh8wgBmQPuUG+UBAUCcVCCRAPEkJ50GaoGCqDqqF6qBn6HjoJnYeuQIPQXWgMmoZ+h97BCEyCqbASrAUbwwzYCfaBQ+BVcAK8Bs6FC+AdcCXcAB+FO+Dz8DX4NjwKP4PnEIAQERqiihgiDMQF8UeikHiEj6xHipAKpAFpRbqRPuQmMorMIG9RGBQFRUcZomxRnqhQFAu1BrUeVYKqRh1GdaB6UTdRY6hZ1Ec0Ga2I1kfboL3QEegEdBa6EF2BbkK3oy+ib6Mn0K8xGAwNo42xwnhiIjFJmLWYEsw+TBvmHGYQM46Zw2Kx8lh9rB3WH8vECrCF2CrsUexZ7BB2AvsGR8Sp4Mxw7rgoHA+Xj6vAHcGdwQ3hJnELeCm8Jt4G749n43PwpfhGfDf+On4Cv0CQJmgT7AghhCTCJkIloZVwkfCA8JJIJKoRrYmBRC5xI7GSeIx4mThGfEuSIemRXEjRJCFpB+kQ6RzpLuklmUzWIjuSo8gC8g5yM/kC+RH5jQRFwkjCS4ItsUGiRqJDYkjiuSReUlPSSXK1ZK5kheQJyeuSM1J4KS0pFymm1HqpGqmTUiNSc9IUaVNpf+lU6RLpI9JXpKdksDJaMm4ybJkCmYMyF2TGKQhFneJCYVE2UxopFykTVAxVm+pFTaIWU7+jDlBnZWVkl8mGyWbL1sielh2lITQtmhcthVZKO04bpr1borTEaQlnyfYlrUuGlszLLZVzlOPIFcm1yd2WeydPl3eTT5bfJd8p/1ABpaCnEKiQpbBf4aLCzFLqUtulrKVFS48vvacIK+opBimuVTyo2K84p6Ss5KGUrlSldEFpRpmm7KicpFyufEZ5WoWiYq/CVSlXOavylC5Ld6Kn0CvpvfRZVUVVT1Whar3qgOqCmrZaqFq+WpvaQ3WCOkM9Xr1cvUd9VkNFw08jT6NF454mXpOhmai5V7NPc15LWytca6tWp9aUtpy2l3audov2Ax2yjoPOGp0GnVu6GF2GbrLuPt0berCehV6iXo3edX1Y31Kfq79Pf9AAbWBtwDNoMBgxJBk6GWYathiOGdGMfI3yjTqNnhtrGEcZ7zLuM/5oYmGSYtJoct9UxtTbNN+02/R3Mz0zllmN2S1zsrm7+QbzLvMXy/SXcZbtX3bHgmLhZ7HVosfig6WVJd+y1XLaSsMq1qrWaoRBZQQwShiXrdHWztYbrE9Zv7WxtBHYHLf5zdbQNtn2iO3Ucu3lnOWNy8ft1OyYdvV2o/Z0+1j7A/ajDqoOTIcGh8eO6o5sxybHSSddpySno07PnU2c+c7tzvMuNi7rXM65Iq4erkWuA24ybqFu1W6P3NXcE9xb3Gc9LDzWepzzRHv6eO7yHPFS8mJ5NXvNelt5r/Pu9SH5BPtU+zz21fPl+3b7wX7efrv9HqzQXMFb0ekP/L38d/s/DNAOWBPwYyAmMCCwJvBJkGlQXlBfMCU4JvhI8OsQ55DSkPuhOqHC0J4wybDosOaw+XDX8LLw0QjjiHUR1yIVIrmRXVHYqLCopqi5lW4r96yciLaILoweXqW9KnvVldUKq1NWn46RjGHGnIhFx4bHHol9z/RnNjDn4rziauNmWS6svaxnbEd2OXuaY8cp40zG28WXxU8l2CXsTphOdEisSJzhunCruS+SPJPqkuaT/ZMPJX9KCU9pS8Wlxqae5Mnwknm9acpp2WmD6frphemja2zW7Fkzy/fhN2VAGasyugRU0c9Uv1BHuEU4lmmfWZP5Jiss60S2dDYvuz9HL2d7zmSue+63a1FrWWt78lTzNuWNrXNaV78eWh+3vmeD+oaCDRMbPTYe3kTYlLzpp3yT/LL8V5vDN3cXKBVsLBjf4rGlpVCikF84stV2a9021DbutoHt5turtn8sYhddLTYprih+X8IqufqN6TeV33zaEb9joNSydP9OzE7ezuFdDrsOl0mX5ZaN7/bb3VFOLy8qf7UnZs+VimUVdXsJe4V7Ryt9K7uqNKp2Vr2vTqy+XeNc01arWLu9dn4fe9/Qfsf9rXVKdcV17w5wD9yp96jvaNBqqDiIOZh58EljWGPft4xvm5sUmoqbPhziHRo9HHS4t9mqufmI4pHSFrhF2DJ9NProje9cv+tqNWytb6O1FR8Dx4THnn4f+/3wcZ/jPScYJ1p/0Pyhtp3SXtQBdeR0zHYmdo52RXYNnvQ+2dNt293+o9GPh06pnqo5LXu69AzhTMGZT2dzz86dSz83cz7h/HhPTM/9CxEXbvUG9g5c9Ll4+ZL7pQt9Tn1nL9tdPnXF5srJq4yrndcsr3X0W/S3/2TxU/uA5UDHdavrXTesb3QPLh88M+QwdP6m681Lt7xuXbu94vbgcOjwnZHokdE77DtTd1PuvriXeW/h/sYH6AdFD6UeVjxSfNTws+7PbaOWo6fHXMf6Hwc/vj/OGn/2S8Yv7ycKnpCfVEyqTDZPmU2dmnafvvF05dOJZ+nPFmYKf5X+tfa5zvMffnP8rX82YnbiBf/Fp99LXsq/PPRq2aueuYC5R69TXy/MF72Rf3P4LeNt37vwd5MLWe+x7ys/6H7o/ujz8cGn1E+f/gUDmPP8usTo0wAAAAlwSFlzAAAOxAAADsQBlSsOGwAAASFJREFUOE9j+P//PwOjqfd/InE8SD0yJtUAEEYxBMUAIHDFhZEMQDEE3QC4yegYSTOKISiSMMXYMJJGZKyPIomsASp+GYiLoHwM76gEpnhiNQDIPgfEZ5nMfH6zWfo/ArIfA3EbkjxYvW5Elg9WA/jsQ66B+OxW/m+ZzX1+gthA27ph8jD1WA0A0seAmr5zWge+LZs0L9sqqXgui7nvdyB+CZS7TNAAoIYufofQ20ANXwSdwhoFHMO2Ag38LeoaecYysXgSQQOAWBZo+xMQHxgGf4D0PxBbyT9pBVBOHlk9zjAASizWj8xeAwpEcbfoc0D+ervUskKYPEEDgFgViNWEnSOuAp3dCWSrA7E4VI4oA2DYDIhl0cRwG0AqpoIBWT4AXz0GcRbZcbEAAAAASUVORK5CYII=</t>
  </si>
  <si>
    <t>iVBORw0KGgoAAAANSUhEUgAAABAAAAAQCAYAAAAf8/9hAAAABGdBTUEAALGOfPtRkwAAACBjSFJNAACHDwAAjA8AAP1SAACBQAAAfXkAAOmLAAA85QAAGcxzPIV3AAAKOWlDQ1BQaG90b3Nob3AgSUNDIHByb2ZpbGUAAEjHnZZ3VFTXFofPvXd6oc0wAlKG3rvAANJ7k15FYZgZYCgDDjM0sSGiAhFFRJoiSFDEgNFQJFZEsRAUVLAHJAgoMRhFVCxvRtaLrqy89/Ly++Osb+2z97n77L3PWhcAkqcvl5cGSwGQyhPwgzyc6RGRUXTsAIABHmCAKQBMVka6X7B7CBDJy82FniFyAl8EAfB6WLwCcNPQM4BOB/+fpFnpfIHomAARm7M5GSwRF4g4JUuQLrbPipgalyxmGCVmvihBEcuJOWGRDT77LLKjmNmpPLaIxTmns1PZYu4V8bZMIUfEiK+ICzO5nCwR3xKxRoowlSviN+LYVA4zAwAUSWwXcFiJIjYRMYkfEuQi4uUA4EgJX3HcVyzgZAvEl3JJS8/hcxMSBXQdli7d1NqaQffkZKVwBALDACYrmcln013SUtOZvBwAFu/8WTLi2tJFRbY0tba0NDQzMv2qUP91829K3NtFehn4uWcQrf+L7a/80hoAYMyJarPziy2uCoDOLQDI3fti0zgAgKSobx3Xv7oPTTwviQJBuo2xcVZWlhGXwzISF/QP/U+Hv6GvvmckPu6P8tBdOfFMYYqALq4bKy0lTcinZ6QzWRy64Z+H+B8H/nUeBkGceA6fwxNFhImmjMtLELWbx+YKuGk8Opf3n5r4D8P+pMW5FonS+BFQY4yA1HUqQH7tBygKESDR+8Vd/6NvvvgwIH554SqTi3P/7zf9Z8Gl4iWDm/A5ziUohM4S8jMX98TPEqABAUgCKpAHykAd6ABDYAasgC1wBG7AG/iDEBAJVgMWSASpgA+yQB7YBApBMdgJ9oBqUAcaQTNoBcdBJzgFzoNL4Bq4AW6D+2AUTIBnYBa8BgsQBGEhMkSB5CEVSBPSh8wgBmQPuUG+UBAUCcVCCRAPEkJ50GaoGCqDqqF6qBn6HjoJnYeuQIPQXWgMmoZ+h97BCEyCqbASrAUbwwzYCfaBQ+BVcAK8Bs6FC+AdcCXcAB+FO+Dz8DX4NjwKP4PnEIAQERqiihgiDMQF8UeikHiEj6xHipAKpAFpRbqRPuQmMorMIG9RGBQFRUcZomxRnqhQFAu1BrUeVYKqRh1GdaB6UTdRY6hZ1Ec0Ga2I1kfboL3QEegEdBa6EF2BbkK3oy+ib6Mn0K8xGAwNo42xwnhiIjFJmLWYEsw+TBvmHGYQM46Zw2Kx8lh9rB3WH8vECrCF2CrsUexZ7BB2AvsGR8Sp4Mxw7rgoHA+Xj6vAHcGdwQ3hJnELeCm8Jt4G749n43PwpfhGfDf+On4Cv0CQJmgT7AghhCTCJkIloZVwkfCA8JJIJKoRrYmBRC5xI7GSeIx4mThGfEuSIemRXEjRJCFpB+kQ6RzpLuklmUzWIjuSo8gC8g5yM/kC+RH5jQRFwkjCS4ItsUGiRqJDYkjiuSReUlPSSXK1ZK5kheQJyeuSM1J4KS0pFymm1HqpGqmTUiNSc9IUaVNpf+lU6RLpI9JXpKdksDJaMm4ybJkCmYMyF2TGKQhFneJCYVE2UxopFykTVAxVm+pFTaIWU7+jDlBnZWVkl8mGyWbL1sielh2lITQtmhcthVZKO04bpr1borTEaQlnyfYlrUuGlszLLZVzlOPIFcm1yd2WeydPl3eTT5bfJd8p/1ABpaCnEKiQpbBf4aLCzFLqUtulrKVFS48vvacIK+opBimuVTyo2K84p6Ss5KGUrlSldEFpRpmm7KicpFyufEZ5WoWiYq/CVSlXOavylC5Ld6Kn0CvpvfRZVUVVT1Whar3qgOqCmrZaqFq+WpvaQ3WCOkM9Xr1cvUd9VkNFw08jT6NF454mXpOhmai5V7NPc15LWytca6tWp9aUtpy2l3audov2Ax2yjoPOGp0GnVu6GF2GbrLuPt0berCehV6iXo3edX1Y31Kfq79Pf9AAbWBtwDNoMBgxJBk6GWYathiOGdGMfI3yjTqNnhtrGEcZ7zLuM/5oYmGSYtJoct9UxtTbNN+02/R3Mz0zllmN2S1zsrm7+QbzLvMXy/SXcZbtX3bHgmLhZ7HVosfig6WVJd+y1XLaSsMq1qrWaoRBZQQwShiXrdHWztYbrE9Zv7WxtBHYHLf5zdbQNtn2iO3Ucu3lnOWNy8ft1OyYdvV2o/Z0+1j7A/ajDqoOTIcGh8eO6o5sxybHSSddpySno07PnU2c+c7tzvMuNi7rXM65Iq4erkWuA24ybqFu1W6P3NXcE9xb3Gc9LDzWepzzRHv6eO7yHPFS8mJ5NXvNelt5r/Pu9SH5BPtU+zz21fPl+3b7wX7efrv9HqzQXMFb0ekP/L38d/s/DNAOWBPwYyAmMCCwJvBJkGlQXlBfMCU4JvhI8OsQ55DSkPuhOqHC0J4wybDosOaw+XDX8LLw0QjjiHUR1yIVIrmRXVHYqLCopqi5lW4r96yciLaILoweXqW9KnvVldUKq1NWn46RjGHGnIhFx4bHHol9z/RnNjDn4rziauNmWS6svaxnbEd2OXuaY8cp40zG28WXxU8l2CXsTphOdEisSJzhunCruS+SPJPqkuaT/ZMPJX9KCU9pS8Wlxqae5Mnwknm9acpp2WmD6frphemja2zW7Fkzy/fhN2VAGasyugRU0c9Uv1BHuEU4lmmfWZP5Jiss60S2dDYvuz9HL2d7zmSue+63a1FrWWt78lTzNuWNrXNaV78eWh+3vmeD+oaCDRMbPTYe3kTYlLzpp3yT/LL8V5vDN3cXKBVsLBjf4rGlpVCikF84stV2a9021DbutoHt5turtn8sYhddLTYprih+X8IqufqN6TeV33zaEb9joNSydP9OzE7ezuFdDrsOl0mX5ZaN7/bb3VFOLy8qf7UnZs+VimUVdXsJe4V7Ryt9K7uqNKp2Vr2vTqy+XeNc01arWLu9dn4fe9/Qfsf9rXVKdcV17w5wD9yp96jvaNBqqDiIOZh58EljWGPft4xvm5sUmoqbPhziHRo9HHS4t9mqufmI4pHSFrhF2DJ9NProje9cv+tqNWytb6O1FR8Dx4THnn4f+/3wcZ/jPScYJ1p/0Pyhtp3SXtQBdeR0zHYmdo52RXYNnvQ+2dNt293+o9GPh06pnqo5LXu69AzhTMGZT2dzz86dSz83cz7h/HhPTM/9CxEXbvUG9g5c9Ll4+ZL7pQt9Tn1nL9tdPnXF5srJq4yrndcsr3X0W/S3/2TxU/uA5UDHdavrXTesb3QPLh88M+QwdP6m681Lt7xuXbu94vbgcOjwnZHokdE77DtTd1PuvriXeW/h/sYH6AdFD6UeVjxSfNTws+7PbaOWo6fHXMf6Hwc/vj/OGn/2S8Yv7ycKnpCfVEyqTDZPmU2dmnafvvF05dOJZ+nPFmYKf5X+tfa5zvMffnP8rX82YnbiBf/Fp99LXsq/PPRq2aueuYC5R69TXy/MF72Rf3P4LeNt37vwd5MLWe+x7ys/6H7o/ujz8cGn1E+f/gUDmPP8usTo0wAAAAlwSFlzAAAOxAAADsQBlSsOGwAAAZxJREFUOE+Vkr1LQlEYxm9lSyFlUEuEEEFDxJ3KOxSSUEFqYoVJECoEQYt97eocqHO0VNgm0hC4hBQ0BEUNLUFQTbVV9Afcnudwj5x7uUENv3vPed6Pc877vpppmoKWsbAOaiAotb8gPgjKAbN/bvW0dTzyiXUJdDmd3RDBbYHI1275YAfCSKXeSHLfbswXnM5uaP5ouszTEfSKf8wTiF5wT90twEkzgRNnAmgpEFM1oqXzxXD3VOJJDe6cXHinbgX6QUOxs9DN+vDjBYaR2T6iw2hyo3r98DhLHfusVVShD4RTV1yDDyBuo15nEEyDYeCBgzi1YyL+ZhWYup4plHIo8LeVqKYmsEEHPuXw7HwJe59i62WnrAT2IBXpgCe84N8cLqxj8llEikGQlU6WJhwUOFwsoE2nY4kZvcHFOtZ3QP8lgSvCcau4v4kgvSe0fIsCXf47gcUz/75Q4oYJWHkWUbHb4OzsHVfXNaUlgqH42gkTAB/ngf1X7YQzA7sBvFoFLembWblnIvYYIvsti+nhXt5GngqNMwO7qf0AFBEVY8ZCOLAAAAAASUVORK5CYII=</t>
  </si>
  <si>
    <t>iVBORw0KGgoAAAANSUhEUgAAABAAAAAQCAYAAAAf8/9hAAAABGdBTUEAALGOfPtRkwAAACBjSFJNAACHDwAAjA8AAP1SAACBQAAAfXkAAOmLAAA85QAAGcxzPIV3AAAKOWlDQ1BQaG90b3Nob3AgSUNDIHByb2ZpbGUAAEjHnZZ3VFTXFofPvXd6oc0wAlKG3rvAANJ7k15FYZgZYCgDDjM0sSGiAhFFRJoiSFDEgNFQJFZEsRAUVLAHJAgoMRhFVCxvRtaLrqy89/Ly++Osb+2z97n77L3PWhcAkqcvl5cGSwGQyhPwgzyc6RGRUXTsAIABHmCAKQBMVka6X7B7CBDJy82FniFyAl8EAfB6WLwCcNPQM4BOB/+fpFnpfIHomAARm7M5GSwRF4g4JUuQLrbPipgalyxmGCVmvihBEcuJOWGRDT77LLKjmNmpPLaIxTmns1PZYu4V8bZMIUfEiK+ICzO5nCwR3xKxRoowlSviN+LYVA4zAwAUSWwXcFiJIjYRMYkfEuQi4uUA4EgJX3HcVyzgZAvEl3JJS8/hcxMSBXQdli7d1NqaQffkZKVwBALDACYrmcln013SUtOZvBwAFu/8WTLi2tJFRbY0tba0NDQzMv2qUP91829K3NtFehn4uWcQrf+L7a/80hoAYMyJarPziy2uCoDOLQDI3fti0zgAgKSobx3Xv7oPTTwviQJBuo2xcVZWlhGXwzISF/QP/U+Hv6GvvmckPu6P8tBdOfFMYYqALq4bKy0lTcinZ6QzWRy64Z+H+B8H/nUeBkGceA6fwxNFhImmjMtLELWbx+YKuGk8Opf3n5r4D8P+pMW5FonS+BFQY4yA1HUqQH7tBygKESDR+8Vd/6NvvvgwIH554SqTi3P/7zf9Z8Gl4iWDm/A5ziUohM4S8jMX98TPEqABAUgCKpAHykAd6ABDYAasgC1wBG7AG/iDEBAJVgMWSASpgA+yQB7YBApBMdgJ9oBqUAcaQTNoBcdBJzgFzoNL4Bq4AW6D+2AUTIBnYBa8BgsQBGEhMkSB5CEVSBPSh8wgBmQPuUG+UBAUCcVCCRAPEkJ50GaoGCqDqqF6qBn6HjoJnYeuQIPQXWgMmoZ+h97BCEyCqbASrAUbwwzYCfaBQ+BVcAK8Bs6FC+AdcCXcAB+FO+Dz8DX4NjwKP4PnEIAQERqiihgiDMQF8UeikHiEj6xHipAKpAFpRbqRPuQmMorMIG9RGBQFRUcZomxRnqhQFAu1BrUeVYKqRh1GdaB6UTdRY6hZ1Ec0Ga2I1kfboL3QEegEdBa6EF2BbkK3oy+ib6Mn0K8xGAwNo42xwnhiIjFJmLWYEsw+TBvmHGYQM46Zw2Kx8lh9rB3WH8vECrCF2CrsUexZ7BB2AvsGR8Sp4Mxw7rgoHA+Xj6vAHcGdwQ3hJnELeCm8Jt4G749n43PwpfhGfDf+On4Cv0CQJmgT7AghhCTCJkIloZVwkfCA8JJIJKoRrYmBRC5xI7GSeIx4mThGfEuSIemRXEjRJCFpB+kQ6RzpLuklmUzWIjuSo8gC8g5yM/kC+RH5jQRFwkjCS4ItsUGiRqJDYkjiuSReUlPSSXK1ZK5kheQJyeuSM1J4KS0pFymm1HqpGqmTUiNSc9IUaVNpf+lU6RLpI9JXpKdksDJaMm4ybJkCmYMyF2TGKQhFneJCYVE2UxopFykTVAxVm+pFTaIWU7+jDlBnZWVkl8mGyWbL1sielh2lITQtmhcthVZKO04bpr1borTEaQlnyfYlrUuGlszLLZVzlOPIFcm1yd2WeydPl3eTT5bfJd8p/1ABpaCnEKiQpbBf4aLCzFLqUtulrKVFS48vvacIK+opBimuVTyo2K84p6Ss5KGUrlSldEFpRpmm7KicpFyufEZ5WoWiYq/CVSlXOavylC5Ld6Kn0CvpvfRZVUVVT1Whar3qgOqCmrZaqFq+WpvaQ3WCOkM9Xr1cvUd9VkNFw08jT6NF454mXpOhmai5V7NPc15LWytca6tWp9aUtpy2l3audov2Ax2yjoPOGp0GnVu6GF2GbrLuPt0berCehV6iXo3edX1Y31Kfq79Pf9AAbWBtwDNoMBgxJBk6GWYathiOGdGMfI3yjTqNnhtrGEcZ7zLuM/5oYmGSYtJoct9UxtTbNN+02/R3Mz0zllmN2S1zsrm7+QbzLvMXy/SXcZbtX3bHgmLhZ7HVosfig6WVJd+y1XLaSsMq1qrWaoRBZQQwShiXrdHWztYbrE9Zv7WxtBHYHLf5zdbQNtn2iO3Ucu3lnOWNy8ft1OyYdvV2o/Z0+1j7A/ajDqoOTIcGh8eO6o5sxybHSSddpySno07PnU2c+c7tzvMuNi7rXM65Iq4erkWuA24ybqFu1W6P3NXcE9xb3Gc9LDzWepzzRHv6eO7yHPFS8mJ5NXvNelt5r/Pu9SH5BPtU+zz21fPl+3b7wX7efrv9HqzQXMFb0ekP/L38d/s/DNAOWBPwYyAmMCCwJvBJkGlQXlBfMCU4JvhI8OsQ55DSkPuhOqHC0J4wybDosOaw+XDX8LLw0QjjiHUR1yIVIrmRXVHYqLCopqi5lW4r96yciLaILoweXqW9KnvVldUKq1NWn46RjGHGnIhFx4bHHol9z/RnNjDn4rziauNmWS6svaxnbEd2OXuaY8cp40zG28WXxU8l2CXsTphOdEisSJzhunCruS+SPJPqkuaT/ZMPJX9KCU9pS8Wlxqae5Mnwknm9acpp2WmD6frphemja2zW7Fkzy/fhN2VAGasyugRU0c9Uv1BHuEU4lmmfWZP5Jiss60S2dDYvuz9HL2d7zmSue+63a1FrWWt78lTzNuWNrXNaV78eWh+3vmeD+oaCDRMbPTYe3kTYlLzpp3yT/LL8V5vDN3cXKBVsLBjf4rGlpVCikF84stV2a9021DbutoHt5turtn8sYhddLTYprih+X8IqufqN6TeV33zaEb9joNSydP9OzE7ezuFdDrsOl0mX5ZaN7/bb3VFOLy8qf7UnZs+VimUVdXsJe4V7Ryt9K7uqNKp2Vr2vTqy+XeNc01arWLu9dn4fe9/Qfsf9rXVKdcV17w5wD9yp96jvaNBqqDiIOZh58EljWGPft4xvm5sUmoqbPhziHRo9HHS4t9mqufmI4pHSFrhF2DJ9NProje9cv+tqNWytb6O1FR8Dx4THnn4f+/3wcZ/jPScYJ1p/0Pyhtp3SXtQBdeR0zHYmdo52RXYNnvQ+2dNt293+o9GPh06pnqo5LXu69AzhTMGZT2dzz86dSz83cz7h/HhPTM/9CxEXbvUG9g5c9Ll4+ZL7pQt9Tn1nL9tdPnXF5srJq4yrndcsr3X0W/S3/2TxU/uA5UDHdavrXTesb3QPLh88M+QwdP6m681Lt7xuXbu94vbgcOjwnZHokdE77DtTd1PuvriXeW/h/sYH6AdFD6UeVjxSfNTws+7PbaOWo6fHXMf6Hwc/vj/OGn/2S8Yv7ycKnpCfVEyqTDZPmU2dmnafvvF05dOJZ+nPFmYKf5X+tfa5zvMffnP8rX82YnbiBf/Fp99LXsq/PPRq2aueuYC5R69TXy/MF72Rf3P4LeNt37vwd5MLWe+x7ys/6H7o/ujz8cGn1E+f/gUDmPP8usTo0wAAAAlwSFlzAAAOxAAADsQBlSsOGwAAAF1JREFUOE9j+P//PxwzmnrPB+L/BPB5IOaH6SFVMxgzmflcANJgQ0jWDMMwQ8jSDMMgQ0Au0AZiVzKxBcgFWE0nFoMNcM6smoaPxoZhcpS7AIu/SMKjYTAMwsD7PwDo1eAuODnTegAAAABJRU5ErkJggg==</t>
  </si>
  <si>
    <t>iVBORw0KGgoAAAANSUhEUgAAABAAAAAQCAYAAAAf8/9hAAAABGdBTUEAALGOfPtRkwAAACBjSFJNAACHDwAAjA8AAP1SAACBQAAAfXkAAOmLAAA85QAAGcxzPIV3AAAKOWlDQ1BQaG90b3Nob3AgSUNDIHByb2ZpbGUAAEjHnZZ3VFTXFofPvXd6oc0wAlKG3rvAANJ7k15FYZgZYCgDDjM0sSGiAhFFRJoiSFDEgNFQJFZEsRAUVLAHJAgoMRhFVCxvRtaLrqy89/Ly++Osb+2z97n77L3PWhcAkqcvl5cGSwGQyhPwgzyc6RGRUXTsAIABHmCAKQBMVka6X7B7CBDJy82FniFyAl8EAfB6WLwCcNPQM4BOB/+fpFnpfIHomAARm7M5GSwRF4g4JUuQLrbPipgalyxmGCVmvihBEcuJOWGRDT77LLKjmNmpPLaIxTmns1PZYu4V8bZMIUfEiK+ICzO5nCwR3xKxRoowlSviN+LYVA4zAwAUSWwXcFiJIjYRMYkfEuQi4uUA4EgJX3HcVyzgZAvEl3JJS8/hcxMSBXQdli7d1NqaQffkZKVwBALDACYrmcln013SUtOZvBwAFu/8WTLi2tJFRbY0tba0NDQzMv2qUP91829K3NtFehn4uWcQrf+L7a/80hoAYMyJarPziy2uCoDOLQDI3fti0zgAgKSobx3Xv7oPTTwviQJBuo2xcVZWlhGXwzISF/QP/U+Hv6GvvmckPu6P8tBdOfFMYYqALq4bKy0lTcinZ6QzWRy64Z+H+B8H/nUeBkGceA6fwxNFhImmjMtLELWbx+YKuGk8Opf3n5r4D8P+pMW5FonS+BFQY4yA1HUqQH7tBygKESDR+8Vd/6NvvvgwIH554SqTi3P/7zf9Z8Gl4iWDm/A5ziUohM4S8jMX98TPEqABAUgCKpAHykAd6ABDYAasgC1wBG7AG/iDEBAJVgMWSASpgA+yQB7YBApBMdgJ9oBqUAcaQTNoBcdBJzgFzoNL4Bq4AW6D+2AUTIBnYBa8BgsQBGEhMkSB5CEVSBPSh8wgBmQPuUG+UBAUCcVCCRAPEkJ50GaoGCqDqqF6qBn6HjoJnYeuQIPQXWgMmoZ+h97BCEyCqbASrAUbwwzYCfaBQ+BVcAK8Bs6FC+AdcCXcAB+FO+Dz8DX4NjwKP4PnEIAQERqiihgiDMQF8UeikHiEj6xHipAKpAFpRbqRPuQmMorMIG9RGBQFRUcZomxRnqhQFAu1BrUeVYKqRh1GdaB6UTdRY6hZ1Ec0Ga2I1kfboL3QEegEdBa6EF2BbkK3oy+ib6Mn0K8xGAwNo42xwnhiIjFJmLWYEsw+TBvmHGYQM46Zw2Kx8lh9rB3WH8vECrCF2CrsUexZ7BB2AvsGR8Sp4Mxw7rgoHA+Xj6vAHcGdwQ3hJnELeCm8Jt4G749n43PwpfhGfDf+On4Cv0CQJmgT7AghhCTCJkIloZVwkfCA8JJIJKoRrYmBRC5xI7GSeIx4mThGfEuSIemRXEjRJCFpB+kQ6RzpLuklmUzWIjuSo8gC8g5yM/kC+RH5jQRFwkjCS4ItsUGiRqJDYkjiuSReUlPSSXK1ZK5kheQJyeuSM1J4KS0pFymm1HqpGqmTUiNSc9IUaVNpf+lU6RLpI9JXpKdksDJaMm4ybJkCmYMyF2TGKQhFneJCYVE2UxopFykTVAxVm+pFTaIWU7+jDlBnZWVkl8mGyWbL1sielh2lITQtmhcthVZKO04bpr1borTEaQlnyfYlrUuGlszLLZVzlOPIFcm1yd2WeydPl3eTT5bfJd8p/1ABpaCnEKiQpbBf4aLCzFLqUtulrKVFS48vvacIK+opBimuVTyo2K84p6Ss5KGUrlSldEFpRpmm7KicpFyufEZ5WoWiYq/CVSlXOavylC5Ld6Kn0CvpvfRZVUVVT1Whar3qgOqCmrZaqFq+WpvaQ3WCOkM9Xr1cvUd9VkNFw08jT6NF454mXpOhmai5V7NPc15LWytca6tWp9aUtpy2l3audov2Ax2yjoPOGp0GnVu6GF2GbrLuPt0berCehV6iXo3edX1Y31Kfq79Pf9AAbWBtwDNoMBgxJBk6GWYathiOGdGMfI3yjTqNnhtrGEcZ7zLuM/5oYmGSYtJoct9UxtTbNN+02/R3Mz0zllmN2S1zsrm7+QbzLvMXy/SXcZbtX3bHgmLhZ7HVosfig6WVJd+y1XLaSsMq1qrWaoRBZQQwShiXrdHWztYbrE9Zv7WxtBHYHLf5zdbQNtn2iO3Ucu3lnOWNy8ft1OyYdvV2o/Z0+1j7A/ajDqoOTIcGh8eO6o5sxybHSSddpySno07PnU2c+c7tzvMuNi7rXM65Iq4erkWuA24ybqFu1W6P3NXcE9xb3Gc9LDzWepzzRHv6eO7yHPFS8mJ5NXvNelt5r/Pu9SH5BPtU+zz21fPl+3b7wX7efrv9HqzQXMFb0ekP/L38d/s/DNAOWBPwYyAmMCCwJvBJkGlQXlBfMCU4JvhI8OsQ55DSkPuhOqHC0J4wybDosOaw+XDX8LLw0QjjiHUR1yIVIrmRXVHYqLCopqi5lW4r96yciLaILoweXqW9KnvVldUKq1NWn46RjGHGnIhFx4bHHol9z/RnNjDn4rziauNmWS6svaxnbEd2OXuaY8cp40zG28WXxU8l2CXsTphOdEisSJzhunCruS+SPJPqkuaT/ZMPJX9KCU9pS8Wlxqae5Mnwknm9acpp2WmD6frphemja2zW7Fkzy/fhN2VAGasyugRU0c9Uv1BHuEU4lmmfWZP5Jiss60S2dDYvuz9HL2d7zmSue+63a1FrWWt78lTzNuWNrXNaV78eWh+3vmeD+oaCDRMbPTYe3kTYlLzpp3yT/LL8V5vDN3cXKBVsLBjf4rGlpVCikF84stV2a9021DbutoHt5turtn8sYhddLTYprih+X8IqufqN6TeV33zaEb9joNSydP9OzE7ezuFdDrsOl0mX5ZaN7/bb3VFOLy8qf7UnZs+VimUVdXsJe4V7Ryt9K7uqNKp2Vr2vTqy+XeNc01arWLu9dn4fe9/Qfsf9rXVKdcV17w5wD9yp96jvaNBqqDiIOZh58EljWGPft4xvm5sUmoqbPhziHRo9HHS4t9mqufmI4pHSFrhF2DJ9NProje9cv+tqNWytb6O1FR8Dx4THnn4f+/3wcZ/jPScYJ1p/0Pyhtp3SXtQBdeR0zHYmdo52RXYNnvQ+2dNt293+o9GPh06pnqo5LXu69AzhTMGZT2dzz86dSz83cz7h/HhPTM/9CxEXbvUG9g5c9Ll4+ZL7pQt9Tn1nL9tdPnXF5srJq4yrndcsr3X0W/S3/2TxU/uA5UDHdavrXTesb3QPLh88M+QwdP6m681Lt7xuXbu94vbgcOjwnZHokdE77DtTd1PuvriXeW/h/sYH6AdFD6UeVjxSfNTws+7PbaOWo6fHXMf6Hwc/vj/OGn/2S8Yv7ycKnpCfVEyqTDZPmU2dmnafvvF05dOJZ+nPFmYKf5X+tfa5zvMffnP8rX82YnbiBf/Fp99LXsq/PPRq2aueuYC5R69TXy/MF72Rf3P4LeNt37vwd5MLWe+x7ys/6H7o/ujz8cGn1E+f/gUDmPP8usTo0wAAAAlwSFlzAAAOxAAADsQBlSsOGwAAAS1JREFUOE9j+P//P0UYqyApGEOA0dSbH4jtQTSaOEhMHlkMhFE4QAX6QPweiP+zWfoXoon/h+J4ZD3ImvORFP03TyhMgcm5ZFVpsVr4fUaSnw/EYBfCnAwSAEuCFHYvXpsOlBSFGQDEHEt37I8QcAy7A1PHZOZzAUjLM0AZYEExt6gLZ6/f8QFq4EXSDDcEiC10I7LWIhnygQHZac6ZVQ1ARSxImjBwRvsUf2Q9DO0LVqWg+a8em0YQBsr5g2yFqQ0oae4CSfCCnI3sPyCej0VzPEweKZykYApYjl++7gIKA5giIM5H0gyPRm7boBcgVwPFweEEtwGIQX43gQUStmgEWXDyyk13oBg8kJENgGF1IHYFYpRoBGJHIDYBYpRAhjPIxVgFScFYBYnH/xkAObxzbhFjTVgAAAAASUVORK5CYII=</t>
  </si>
  <si>
    <t>iVBORw0KGgoAAAANSUhEUgAAABAAAAAQCAYAAAAf8/9hAAAABGdBTUEAALGOfPtRkwAAACBjSFJNAACHDwAAjA8AAP1SAACBQAAAfXkAAOmLAAA85QAAGcxzPIV3AAAKOWlDQ1BQaG90b3Nob3AgSUNDIHByb2ZpbGUAAEjHnZZ3VFTXFofPvXd6oc0wAlKG3rvAANJ7k15FYZgZYCgDDjM0sSGiAhFFRJoiSFDEgNFQJFZEsRAUVLAHJAgoMRhFVCxvRtaLrqy89/Ly++Osb+2z97n77L3PWhcAkqcvl5cGSwGQyhPwgzyc6RGRUXTsAIABHmCAKQBMVka6X7B7CBDJy82FniFyAl8EAfB6WLwCcNPQM4BOB/+fpFnpfIHomAARm7M5GSwRF4g4JUuQLrbPipgalyxmGCVmvihBEcuJOWGRDT77LLKjmNmpPLaIxTmns1PZYu4V8bZMIUfEiK+ICzO5nCwR3xKxRoowlSviN+LYVA4zAwAUSWwXcFiJIjYRMYkfEuQi4uUA4EgJX3HcVyzgZAvEl3JJS8/hcxMSBXQdli7d1NqaQffkZKVwBALDACYrmcln013SUtOZvBwAFu/8WTLi2tJFRbY0tba0NDQzMv2qUP91829K3NtFehn4uWcQrf+L7a/80hoAYMyJarPziy2uCoDOLQDI3fti0zgAgKSobx3Xv7oPTTwviQJBuo2xcVZWlhGXwzISF/QP/U+Hv6GvvmckPu6P8tBdOfFMYYqALq4bKy0lTcinZ6QzWRy64Z+H+B8H/nUeBkGceA6fwxNFhImmjMtLELWbx+YKuGk8Opf3n5r4D8P+pMW5FonS+BFQY4yA1HUqQH7tBygKESDR+8Vd/6NvvvgwIH554SqTi3P/7zf9Z8Gl4iWDm/A5ziUohM4S8jMX98TPEqABAUgCKpAHykAd6ABDYAasgC1wBG7AG/iDEBAJVgMWSASpgA+yQB7YBApBMdgJ9oBqUAcaQTNoBcdBJzgFzoNL4Bq4AW6D+2AUTIBnYBa8BgsQBGEhMkSB5CEVSBPSh8wgBmQPuUG+UBAUCcVCCRAPEkJ50GaoGCqDqqF6qBn6HjoJnYeuQIPQXWgMmoZ+h97BCEyCqbASrAUbwwzYCfaBQ+BVcAK8Bs6FC+AdcCXcAB+FO+Dz8DX4NjwKP4PnEIAQERqiihgiDMQF8UeikHiEj6xHipAKpAFpRbqRPuQmMorMIG9RGBQFRUcZomxRnqhQFAu1BrUeVYKqRh1GdaB6UTdRY6hZ1Ec0Ga2I1kfboL3QEegEdBa6EF2BbkK3oy+ib6Mn0K8xGAwNo42xwnhiIjFJmLWYEsw+TBvmHGYQM46Zw2Kx8lh9rB3WH8vECrCF2CrsUexZ7BB2AvsGR8Sp4Mxw7rgoHA+Xj6vAHcGdwQ3hJnELeCm8Jt4G749n43PwpfhGfDf+On4Cv0CQJmgT7AghhCTCJkIloZVwkfCA8JJIJKoRrYmBRC5xI7GSeIx4mThGfEuSIemRXEjRJCFpB+kQ6RzpLuklmUzWIjuSo8gC8g5yM/kC+RH5jQRFwkjCS4ItsUGiRqJDYkjiuSReUlPSSXK1ZK5kheQJyeuSM1J4KS0pFymm1HqpGqmTUiNSc9IUaVNpf+lU6RLpI9JXpKdksDJaMm4ybJkCmYMyF2TGKQhFneJCYVE2UxopFykTVAxVm+pFTaIWU7+jDlBnZWVkl8mGyWbL1sielh2lITQtmhcthVZKO04bpr1borTEaQlnyfYlrUuGlszLLZVzlOPIFcm1yd2WeydPl3eTT5bfJd8p/1ABpaCnEKiQpbBf4aLCzFLqUtulrKVFS48vvacIK+opBimuVTyo2K84p6Ss5KGUrlSldEFpRpmm7KicpFyufEZ5WoWiYq/CVSlXOavylC5Ld6Kn0CvpvfRZVUVVT1Whar3qgOqCmrZaqFq+WpvaQ3WCOkM9Xr1cvUd9VkNFw08jT6NF454mXpOhmai5V7NPc15LWytca6tWp9aUtpy2l3audov2Ax2yjoPOGp0GnVu6GF2GbrLuPt0berCehV6iXo3edX1Y31Kfq79Pf9AAbWBtwDNoMBgxJBk6GWYathiOGdGMfI3yjTqNnhtrGEcZ7zLuM/5oYmGSYtJoct9UxtTbNN+02/R3Mz0zllmN2S1zsrm7+QbzLvMXy/SXcZbtX3bHgmLhZ7HVosfig6WVJd+y1XLaSsMq1qrWaoRBZQQwShiXrdHWztYbrE9Zv7WxtBHYHLf5zdbQNtn2iO3Ucu3lnOWNy8ft1OyYdvV2o/Z0+1j7A/ajDqoOTIcGh8eO6o5sxybHSSddpySno07PnU2c+c7tzvMuNi7rXM65Iq4erkWuA24ybqFu1W6P3NXcE9xb3Gc9LDzWepzzRHv6eO7yHPFS8mJ5NXvNelt5r/Pu9SH5BPtU+zz21fPl+3b7wX7efrv9HqzQXMFb0ekP/L38d/s/DNAOWBPwYyAmMCCwJvBJkGlQXlBfMCU4JvhI8OsQ55DSkPuhOqHC0J4wybDosOaw+XDX8LLw0QjjiHUR1yIVIrmRXVHYqLCopqi5lW4r96yciLaILoweXqW9KnvVldUKq1NWn46RjGHGnIhFx4bHHol9z/RnNjDn4rziauNmWS6svaxnbEd2OXuaY8cp40zG28WXxU8l2CXsTphOdEisSJzhunCruS+SPJPqkuaT/ZMPJX9KCU9pS8Wlxqae5Mnwknm9acpp2WmD6frphemja2zW7Fkzy/fhN2VAGasyugRU0c9Uv1BHuEU4lmmfWZP5Jiss60S2dDYvuz9HL2d7zmSue+63a1FrWWt78lTzNuWNrXNaV78eWh+3vmeD+oaCDRMbPTYe3kTYlLzpp3yT/LL8V5vDN3cXKBVsLBjf4rGlpVCikF84stV2a9021DbutoHt5turtn8sYhddLTYprih+X8IqufqN6TeV33zaEb9joNSydP9OzE7ezuFdDrsOl0mX5ZaN7/bb3VFOLy8qf7UnZs+VimUVdXsJe4V7Ryt9K7uqNKp2Vr2vTqy+XeNc01arWLu9dn4fe9/Qfsf9rXVKdcV17w5wD9yp96jvaNBqqDiIOZh58EljWGPft4xvm5sUmoqbPhziHRo9HHS4t9mqufmI4pHSFrhF2DJ9NProje9cv+tqNWytb6O1FR8Dx4THnn4f+/3wcZ/jPScYJ1p/0Pyhtp3SXtQBdeR0zHYmdo52RXYNnvQ+2dNt293+o9GPh06pnqo5LXu69AzhTMGZT2dzz86dSz83cz7h/HhPTM/9CxEXbvUG9g5c9Ll4+ZL7pQt9Tn1nL9tdPnXF5srJq4yrndcsr3X0W/S3/2TxU/uA5UDHdavrXTesb3QPLh88M+QwdP6m681Lt7xuXbu94vbgcOjwnZHokdE77DtTd1PuvriXeW/h/sYH6AdFD6UeVjxSfNTws+7PbaOWo6fHXMf6Hwc/vj/OGn/2S8Yv7ycKnpCfVEyqTDZPmU2dmnafvvF05dOJZ+nPFmYKf5X+tfa5zvMffnP8rX82YnbiBf/Fp99LXsq/PPRq2aueuYC5R69TXy/MF72Rf3P4LeNt37vwd5MLWe+x7ys/6H7o/ujz8cGn1E+f/gUDmPP8usTo0wAAAAlwSFlzAAAOxAAADsQBlSsOGwAAAGFJREFUOE9jYDT1/k8JBhvgnFk1rWTCnGJSMdwA1+zqsP///wuSiuEG6EZk+QAF0L1jj0UMQw6nATAxIHbFgkEuIM4AZDEkjN0FQIxhC5oYihyGASA2Eh4NgxEWBuRj7/8An7gYjzKNJXgAAAAASUVORK5CYII=</t>
  </si>
  <si>
    <t>iVBORw0KGgoAAAANSUhEUgAAABAAAAAQCAYAAAAf8/9hAAAABGdBTUEAALGOfPtRkwAAACBjSFJNAACHDwAAjA8AAP1SAACBQAAAfXkAAOmLAAA85QAAGcxzPIV3AAAKOWlDQ1BQaG90b3Nob3AgSUNDIHByb2ZpbGUAAEjHnZZ3VFTXFofPvXd6oc0wAlKG3rvAANJ7k15FYZgZYCgDDjM0sSGiAhFFRJoiSFDEgNFQJFZEsRAUVLAHJAgoMRhFVCxvRtaLrqy89/Ly++Osb+2z97n77L3PWhcAkqcvl5cGSwGQyhPwgzyc6RGRUXTsAIABHmCAKQBMVka6X7B7CBDJy82FniFyAl8EAfB6WLwCcNPQM4BOB/+fpFnpfIHomAARm7M5GSwRF4g4JUuQLrbPipgalyxmGCVmvihBEcuJOWGRDT77LLKjmNmpPLaIxTmns1PZYu4V8bZMIUfEiK+ICzO5nCwR3xKxRoowlSviN+LYVA4zAwAUSWwXcFiJIjYRMYkfEuQi4uUA4EgJX3HcVyzgZAvEl3JJS8/hcxMSBXQdli7d1NqaQffkZKVwBALDACYrmcln013SUtOZvBwAFu/8WTLi2tJFRbY0tba0NDQzMv2qUP91829K3NtFehn4uWcQrf+L7a/80hoAYMyJarPziy2uCoDOLQDI3fti0zgAgKSobx3Xv7oPTTwviQJBuo2xcVZWlhGXwzISF/QP/U+Hv6GvvmckPu6P8tBdOfFMYYqALq4bKy0lTcinZ6QzWRy64Z+H+B8H/nUeBkGceA6fwxNFhImmjMtLELWbx+YKuGk8Opf3n5r4D8P+pMW5FonS+BFQY4yA1HUqQH7tBygKESDR+8Vd/6NvvvgwIH554SqTi3P/7zf9Z8Gl4iWDm/A5ziUohM4S8jMX98TPEqABAUgCKpAHykAd6ABDYAasgC1wBG7AG/iDEBAJVgMWSASpgA+yQB7YBApBMdgJ9oBqUAcaQTNoBcdBJzgFzoNL4Bq4AW6D+2AUTIBnYBa8BgsQBGEhMkSB5CEVSBPSh8wgBmQPuUG+UBAUCcVCCRAPEkJ50GaoGCqDqqF6qBn6HjoJnYeuQIPQXWgMmoZ+h97BCEyCqbASrAUbwwzYCfaBQ+BVcAK8Bs6FC+AdcCXcAB+FO+Dz8DX4NjwKP4PnEIAQERqiihgiDMQF8UeikHiEj6xHipAKpAFpRbqRPuQmMorMIG9RGBQFRUcZomxRnqhQFAu1BrUeVYKqRh1GdaB6UTdRY6hZ1Ec0Ga2I1kfboL3QEegEdBa6EF2BbkK3oy+ib6Mn0K8xGAwNo42xwnhiIjFJmLWYEsw+TBvmHGYQM46Zw2Kx8lh9rB3WH8vECrCF2CrsUexZ7BB2AvsGR8Sp4Mxw7rgoHA+Xj6vAHcGdwQ3hJnELeCm8Jt4G749n43PwpfhGfDf+On4Cv0CQJmgT7AghhCTCJkIloZVwkfCA8JJIJKoRrYmBRC5xI7GSeIx4mThGfEuSIemRXEjRJCFpB+kQ6RzpLuklmUzWIjuSo8gC8g5yM/kC+RH5jQRFwkjCS4ItsUGiRqJDYkjiuSReUlPSSXK1ZK5kheQJyeuSM1J4KS0pFymm1HqpGqmTUiNSc9IUaVNpf+lU6RLpI9JXpKdksDJaMm4ybJkCmYMyF2TGKQhFneJCYVE2UxopFykTVAxVm+pFTaIWU7+jDlBnZWVkl8mGyWbL1sielh2lITQtmhcthVZKO04bpr1borTEaQlnyfYlrUuGlszLLZVzlOPIFcm1yd2WeydPl3eTT5bfJd8p/1ABpaCnEKiQpbBf4aLCzFLqUtulrKVFS48vvacIK+opBimuVTyo2K84p6Ss5KGUrlSldEFpRpmm7KicpFyufEZ5WoWiYq/CVSlXOavylC5Ld6Kn0CvpvfRZVUVVT1Whar3qgOqCmrZaqFq+WpvaQ3WCOkM9Xr1cvUd9VkNFw08jT6NF454mXpOhmai5V7NPc15LWytca6tWp9aUtpy2l3audov2Ax2yjoPOGp0GnVu6GF2GbrLuPt0berCehV6iXo3edX1Y31Kfq79Pf9AAbWBtwDNoMBgxJBk6GWYathiOGdGMfI3yjTqNnhtrGEcZ7zLuM/5oYmGSYtJoct9UxtTbNN+02/R3Mz0zllmN2S1zsrm7+QbzLvMXy/SXcZbtX3bHgmLhZ7HVosfig6WVJd+y1XLaSsMq1qrWaoRBZQQwShiXrdHWztYbrE9Zv7WxtBHYHLf5zdbQNtn2iO3Ucu3lnOWNy8ft1OyYdvV2o/Z0+1j7A/ajDqoOTIcGh8eO6o5sxybHSSddpySno07PnU2c+c7tzvMuNi7rXM65Iq4erkWuA24ybqFu1W6P3NXcE9xb3Gc9LDzWepzzRHv6eO7yHPFS8mJ5NXvNelt5r/Pu9SH5BPtU+zz21fPl+3b7wX7efrv9HqzQXMFb0ekP/L38d/s/DNAOWBPwYyAmMCCwJvBJkGlQXlBfMCU4JvhI8OsQ55DSkPuhOqHC0J4wybDosOaw+XDX8LLw0QjjiHUR1yIVIrmRXVHYqLCopqi5lW4r96yciLaILoweXqW9KnvVldUKq1NWn46RjGHGnIhFx4bHHol9z/RnNjDn4rziauNmWS6svaxnbEd2OXuaY8cp40zG28WXxU8l2CXsTphOdEisSJzhunCruS+SPJPqkuaT/ZMPJX9KCU9pS8Wlxqae5Mnwknm9acpp2WmD6frphemja2zW7Fkzy/fhN2VAGasyugRU0c9Uv1BHuEU4lmmfWZP5Jiss60S2dDYvuz9HL2d7zmSue+63a1FrWWt78lTzNuWNrXNaV78eWh+3vmeD+oaCDRMbPTYe3kTYlLzpp3yT/LL8V5vDN3cXKBVsLBjf4rGlpVCikF84stV2a9021DbutoHt5turtn8sYhddLTYprih+X8IqufqN6TeV33zaEb9joNSydP9OzE7ezuFdDrsOl0mX5ZaN7/bb3VFOLy8qf7UnZs+VimUVdXsJe4V7Ryt9K7uqNKp2Vr2vTqy+XeNc01arWLu9dn4fe9/Qfsf9rXVKdcV17w5wD9yp96jvaNBqqDiIOZh58EljWGPft4xvm5sUmoqbPhziHRo9HHS4t9mqufmI4pHSFrhF2DJ9NProje9cv+tqNWytb6O1FR8Dx4THnn4f+/3wcZ/jPScYJ1p/0Pyhtp3SXtQBdeR0zHYmdo52RXYNnvQ+2dNt293+o9GPh06pnqo5LXu69AzhTMGZT2dzz86dSz83cz7h/HhPTM/9CxEXbvUG9g5c9Ll4+ZL7pQt9Tn1nL9tdPnXF5srJq4yrndcsr3X0W/S3/2TxU/uA5UDHdavrXTesb3QPLh88M+QwdP6m681Lt7xuXbu94vbgcOjwnZHokdE77DtTd1PuvriXeW/h/sYH6AdFD6UeVjxSfNTws+7PbaOWo6fHXMf6Hwc/vj/OGn/2S8Yv7ycKnpCfVEyqTDZPmU2dmnafvvF05dOJZ+nPFmYKf5X+tfa5zvMffnP8rX82YnbiBf/Fp99LXsq/PPRq2aueuYC5R69TXy/MF72Rf3P4LeNt37vwd5MLWe+x7ys/6H7o/ujz8cGn1E+f/gUDmPP8usTo0wAAAAlwSFlzAAAOxAAADsQBlSsOGwAAAKpJREFUOE9j+P//P0UYzmA09bYH4v9E4noMAzisA7ZgUYgVM5v7fEQxACgoj66ICBwPNwBo+2QsCvBidiv/K2ADgBx+kJPQFRCJ7Rk4rQOTsEgQhblsApcysJj7PsImSSwGeQGrBLEYbIBzZtW0kglziknFcANcs6vDQLRuRJYPOg0MaUF0jKwGbABUoStUAToNT2xIGCwHN4ASDDONbIzuNJIxVkHi8X8GAIAQEkmTSFVLAAAAAElFTkSuQmCC</t>
  </si>
  <si>
    <t>iVBORw0KGgoAAAANSUhEUgAAABAAAAAQCAYAAAAf8/9hAAAABGdBTUEAALGOfPtRkwAAACBjSFJNAACHDwAAjA8AAP1SAACBQAAAfXkAAOmLAAA85QAAGcxzPIV3AAAKOWlDQ1BQaG90b3Nob3AgSUNDIHByb2ZpbGUAAEjHnZZ3VFTXFofPvXd6oc0wAlKG3rvAANJ7k15FYZgZYCgDDjM0sSGiAhFFRJoiSFDEgNFQJFZEsRAUVLAHJAgoMRhFVCxvRtaLrqy89/Ly++Osb+2z97n77L3PWhcAkqcvl5cGSwGQyhPwgzyc6RGRUXTsAIABHmCAKQBMVka6X7B7CBDJy82FniFyAl8EAfB6WLwCcNPQM4BOB/+fpFnpfIHomAARm7M5GSwRF4g4JUuQLrbPipgalyxmGCVmvihBEcuJOWGRDT77LLKjmNmpPLaIxTmns1PZYu4V8bZMIUfEiK+ICzO5nCwR3xKxRoowlSviN+LYVA4zAwAUSWwXcFiJIjYRMYkfEuQi4uUA4EgJX3HcVyzgZAvEl3JJS8/hcxMSBXQdli7d1NqaQffkZKVwBALDACYrmcln013SUtOZvBwAFu/8WTLi2tJFRbY0tba0NDQzMv2qUP91829K3NtFehn4uWcQrf+L7a/80hoAYMyJarPziy2uCoDOLQDI3fti0zgAgKSobx3Xv7oPTTwviQJBuo2xcVZWlhGXwzISF/QP/U+Hv6GvvmckPu6P8tBdOfFMYYqALq4bKy0lTcinZ6QzWRy64Z+H+B8H/nUeBkGceA6fwxNFhImmjMtLELWbx+YKuGk8Opf3n5r4D8P+pMW5FonS+BFQY4yA1HUqQH7tBygKESDR+8Vd/6NvvvgwIH554SqTi3P/7zf9Z8Gl4iWDm/A5ziUohM4S8jMX98TPEqABAUgCKpAHykAd6ABDYAasgC1wBG7AG/iDEBAJVgMWSASpgA+yQB7YBApBMdgJ9oBqUAcaQTNoBcdBJzgFzoNL4Bq4AW6D+2AUTIBnYBa8BgsQBGEhMkSB5CEVSBPSh8wgBmQPuUG+UBAUCcVCCRAPEkJ50GaoGCqDqqF6qBn6HjoJnYeuQIPQXWgMmoZ+h97BCEyCqbASrAUbwwzYCfaBQ+BVcAK8Bs6FC+AdcCXcAB+FO+Dz8DX4NjwKP4PnEIAQERqiihgiDMQF8UeikHiEj6xHipAKpAFpRbqRPuQmMorMIG9RGBQFRUcZomxRnqhQFAu1BrUeVYKqRh1GdaB6UTdRY6hZ1Ec0Ga2I1kfboL3QEegEdBa6EF2BbkK3oy+ib6Mn0K8xGAwNo42xwnhiIjFJmLWYEsw+TBvmHGYQM46Zw2Kx8lh9rB3WH8vECrCF2CrsUexZ7BB2AvsGR8Sp4Mxw7rgoHA+Xj6vAHcGdwQ3hJnELeCm8Jt4G749n43PwpfhGfDf+On4Cv0CQJmgT7AghhCTCJkIloZVwkfCA8JJIJKoRrYmBRC5xI7GSeIx4mThGfEuSIemRXEjRJCFpB+kQ6RzpLuklmUzWIjuSo8gC8g5yM/kC+RH5jQRFwkjCS4ItsUGiRqJDYkjiuSReUlPSSXK1ZK5kheQJyeuSM1J4KS0pFymm1HqpGqmTUiNSc9IUaVNpf+lU6RLpI9JXpKdksDJaMm4ybJkCmYMyF2TGKQhFneJCYVE2UxopFykTVAxVm+pFTaIWU7+jDlBnZWVkl8mGyWbL1sielh2lITQtmhcthVZKO04bpr1borTEaQlnyfYlrUuGlszLLZVzlOPIFcm1yd2WeydPl3eTT5bfJd8p/1ABpaCnEKiQpbBf4aLCzFLqUtulrKVFS48vvacIK+opBimuVTyo2K84p6Ss5KGUrlSldEFpRpmm7KicpFyufEZ5WoWiYq/CVSlXOavylC5Ld6Kn0CvpvfRZVUVVT1Whar3qgOqCmrZaqFq+WpvaQ3WCOkM9Xr1cvUd9VkNFw08jT6NF454mXpOhmai5V7NPc15LWytca6tWp9aUtpy2l3audov2Ax2yjoPOGp0GnVu6GF2GbrLuPt0berCehV6iXo3edX1Y31Kfq79Pf9AAbWBtwDNoMBgxJBk6GWYathiOGdGMfI3yjTqNnhtrGEcZ7zLuM/5oYmGSYtJoct9UxtTbNN+02/R3Mz0zllmN2S1zsrm7+QbzLvMXy/SXcZbtX3bHgmLhZ7HVosfig6WVJd+y1XLaSsMq1qrWaoRBZQQwShiXrdHWztYbrE9Zv7WxtBHYHLf5zdbQNtn2iO3Ucu3lnOWNy8ft1OyYdvV2o/Z0+1j7A/ajDqoOTIcGh8eO6o5sxybHSSddpySno07PnU2c+c7tzvMuNi7rXM65Iq4erkWuA24ybqFu1W6P3NXcE9xb3Gc9LDzWepzzRHv6eO7yHPFS8mJ5NXvNelt5r/Pu9SH5BPtU+zz21fPl+3b7wX7efrv9HqzQXMFb0ekP/L38d/s/DNAOWBPwYyAmMCCwJvBJkGlQXlBfMCU4JvhI8OsQ55DSkPuhOqHC0J4wybDosOaw+XDX8LLw0QjjiHUR1yIVIrmRXVHYqLCopqi5lW4r96yciLaILoweXqW9KnvVldUKq1NWn46RjGHGnIhFx4bHHol9z/RnNjDn4rziauNmWS6svaxnbEd2OXuaY8cp40zG28WXxU8l2CXsTphOdEisSJzhunCruS+SPJPqkuaT/ZMPJX9KCU9pS8Wlxqae5Mnwknm9acpp2WmD6frphemja2zW7Fkzy/fhN2VAGasyugRU0c9Uv1BHuEU4lmmfWZP5Jiss60S2dDYvuz9HL2d7zmSue+63a1FrWWt78lTzNuWNrXNaV78eWh+3vmeD+oaCDRMbPTYe3kTYlLzpp3yT/LL8V5vDN3cXKBVsLBjf4rGlpVCikF84stV2a9021DbutoHt5turtn8sYhddLTYprih+X8IqufqN6TeV33zaEb9joNSydP9OzE7ezuFdDrsOl0mX5ZaN7/bb3VFOLy8qf7UnZs+VimUVdXsJe4V7Ryt9K7uqNKp2Vr2vTqy+XeNc01arWLu9dn4fe9/Qfsf9rXVKdcV17w5wD9yp96jvaNBqqDiIOZh58EljWGPft4xvm5sUmoqbPhziHRo9HHS4t9mqufmI4pHSFrhF2DJ9NProje9cv+tqNWytb6O1FR8Dx4THnn4f+/3wcZ/jPScYJ1p/0Pyhtp3SXtQBdeR0zHYmdo52RXYNnvQ+2dNt293+o9GPh06pnqo5LXu69AzhTMGZT2dzz86dSz83cz7h/HhPTM/9CxEXbvUG9g5c9Ll4+ZL7pQt9Tn1nL9tdPnXF5srJq4yrndcsr3X0W/S3/2TxU/uA5UDHdavrXTesb3QPLh88M+QwdP6m681Lt7xuXbu94vbgcOjwnZHokdE77DtTd1PuvriXeW/h/sYH6AdFD6UeVjxSfNTws+7PbaOWo6fHXMf6Hwc/vj/OGn/2S8Yv7ycKnpCfVEyqTDZPmU2dmnafvvF05dOJZ+nPFmYKf5X+tfa5zvMffnP8rX82YnbiBf/Fp99LXsq/PPRq2aueuYC5R69TXy/MF72Rf3P4LeNt37vwd5MLWe+x7ys/6H7o/ujz8cGn1E+f/gUDmPP8usTo0wAAAAlwSFlzAAAOxAAADsQBlSsOGwAAADhJREFUOE9jYDT1/k8JHjWAWgaAAIwmBWA1AEQTw4bRcANgAF0hNjYMgPhkuwCGqWMAJXjUAO//APzi2/y5tNUIAAAAAElFTkSuQmCC</t>
  </si>
  <si>
    <t>iVBORw0KGgoAAAANSUhEUgAAABAAAAAQCAYAAAAf8/9hAAAABGdBTUEAALGOfPtRkwAAACBjSFJNAACHDwAAjA8AAP1SAACBQAAAfXkAAOmLAAA85QAAGcxzPIV3AAAKOWlDQ1BQaG90b3Nob3AgSUNDIHByb2ZpbGUAAEjHnZZ3VFTXFofPvXd6oc0wAlKG3rvAANJ7k15FYZgZYCgDDjM0sSGiAhFFRJoiSFDEgNFQJFZEsRAUVLAHJAgoMRhFVCxvRtaLrqy89/Ly++Osb+2z97n77L3PWhcAkqcvl5cGSwGQyhPwgzyc6RGRUXTsAIABHmCAKQBMVka6X7B7CBDJy82FniFyAl8EAfB6WLwCcNPQM4BOB/+fpFnpfIHomAARm7M5GSwRF4g4JUuQLrbPipgalyxmGCVmvihBEcuJOWGRDT77LLKjmNmpPLaIxTmns1PZYu4V8bZMIUfEiK+ICzO5nCwR3xKxRoowlSviN+LYVA4zAwAUSWwXcFiJIjYRMYkfEuQi4uUA4EgJX3HcVyzgZAvEl3JJS8/hcxMSBXQdli7d1NqaQffkZKVwBALDACYrmcln013SUtOZvBwAFu/8WTLi2tJFRbY0tba0NDQzMv2qUP91829K3NtFehn4uWcQrf+L7a/80hoAYMyJarPziy2uCoDOLQDI3fti0zgAgKSobx3Xv7oPTTwviQJBuo2xcVZWlhGXwzISF/QP/U+Hv6GvvmckPu6P8tBdOfFMYYqALq4bKy0lTcinZ6QzWRy64Z+H+B8H/nUeBkGceA6fwxNFhImmjMtLELWbx+YKuGk8Opf3n5r4D8P+pMW5FonS+BFQY4yA1HUqQH7tBygKESDR+8Vd/6NvvvgwIH554SqTi3P/7zf9Z8Gl4iWDm/A5ziUohM4S8jMX98TPEqABAUgCKpAHykAd6ABDYAasgC1wBG7AG/iDEBAJVgMWSASpgA+yQB7YBApBMdgJ9oBqUAcaQTNoBcdBJzgFzoNL4Bq4AW6D+2AUTIBnYBa8BgsQBGEhMkSB5CEVSBPSh8wgBmQPuUG+UBAUCcVCCRAPEkJ50GaoGCqDqqF6qBn6HjoJnYeuQIPQXWgMmoZ+h97BCEyCqbASrAUbwwzYCfaBQ+BVcAK8Bs6FC+AdcCXcAB+FO+Dz8DX4NjwKP4PnEIAQERqiihgiDMQF8UeikHiEj6xHipAKpAFpRbqRPuQmMorMIG9RGBQFRUcZomxRnqhQFAu1BrUeVYKqRh1GdaB6UTdRY6hZ1Ec0Ga2I1kfboL3QEegEdBa6EF2BbkK3oy+ib6Mn0K8xGAwNo42xwnhiIjFJmLWYEsw+TBvmHGYQM46Zw2Kx8lh9rB3WH8vECrCF2CrsUexZ7BB2AvsGR8Sp4Mxw7rgoHA+Xj6vAHcGdwQ3hJnELeCm8Jt4G749n43PwpfhGfDf+On4Cv0CQJmgT7AghhCTCJkIloZVwkfCA8JJIJKoRrYmBRC5xI7GSeIx4mThGfEuSIemRXEjRJCFpB+kQ6RzpLuklmUzWIjuSo8gC8g5yM/kC+RH5jQRFwkjCS4ItsUGiRqJDYkjiuSReUlPSSXK1ZK5kheQJyeuSM1J4KS0pFymm1HqpGqmTUiNSc9IUaVNpf+lU6RLpI9JXpKdksDJaMm4ybJkCmYMyF2TGKQhFneJCYVE2UxopFykTVAxVm+pFTaIWU7+jDlBnZWVkl8mGyWbL1sielh2lITQtmhcthVZKO04bpr1borTEaQlnyfYlrUuGlszLLZVzlOPIFcm1yd2WeydPl3eTT5bfJd8p/1ABpaCnEKiQpbBf4aLCzFLqUtulrKVFS48vvacIK+opBimuVTyo2K84p6Ss5KGUrlSldEFpRpmm7KicpFyufEZ5WoWiYq/CVSlXOavylC5Ld6Kn0CvpvfRZVUVVT1Whar3qgOqCmrZaqFq+WpvaQ3WCOkM9Xr1cvUd9VkNFw08jT6NF454mXpOhmai5V7NPc15LWytca6tWp9aUtpy2l3audov2Ax2yjoPOGp0GnVu6GF2GbrLuPt0berCehV6iXo3edX1Y31Kfq79Pf9AAbWBtwDNoMBgxJBk6GWYathiOGdGMfI3yjTqNnhtrGEcZ7zLuM/5oYmGSYtJoct9UxtTbNN+02/R3Mz0zllmN2S1zsrm7+QbzLvMXy/SXcZbtX3bHgmLhZ7HVosfig6WVJd+y1XLaSsMq1qrWaoRBZQQwShiXrdHWztYbrE9Zv7WxtBHYHLf5zdbQNtn2iO3Ucu3lnOWNy8ft1OyYdvV2o/Z0+1j7A/ajDqoOTIcGh8eO6o5sxybHSSddpySno07PnU2c+c7tzvMuNi7rXM65Iq4erkWuA24ybqFu1W6P3NXcE9xb3Gc9LDzWepzzRHv6eO7yHPFS8mJ5NXvNelt5r/Pu9SH5BPtU+zz21fPl+3b7wX7efrv9HqzQXMFb0ekP/L38d/s/DNAOWBPwYyAmMCCwJvBJkGlQXlBfMCU4JvhI8OsQ55DSkPuhOqHC0J4wybDosOaw+XDX8LLw0QjjiHUR1yIVIrmRXVHYqLCopqi5lW4r96yciLaILoweXqW9KnvVldUKq1NWn46RjGHGnIhFx4bHHol9z/RnNjDn4rziauNmWS6svaxnbEd2OXuaY8cp40zG28WXxU8l2CXsTphOdEisSJzhunCruS+SPJPqkuaT/ZMPJX9KCU9pS8Wlxqae5Mnwknm9acpp2WmD6frphemja2zW7Fkzy/fhN2VAGasyugRU0c9Uv1BHuEU4lmmfWZP5Jiss60S2dDYvuz9HL2d7zmSue+63a1FrWWt78lTzNuWNrXNaV78eWh+3vmeD+oaCDRMbPTYe3kTYlLzpp3yT/LL8V5vDN3cXKBVsLBjf4rGlpVCikF84stV2a9021DbutoHt5turtn8sYhddLTYprih+X8IqufqN6TeV33zaEb9joNSydP9OzE7ezuFdDrsOl0mX5ZaN7/bb3VFOLy8qf7UnZs+VimUVdXsJe4V7Ryt9K7uqNKp2Vr2vTqy+XeNc01arWLu9dn4fe9/Qfsf9rXVKdcV17w5wD9yp96jvaNBqqDiIOZh58EljWGPft4xvm5sUmoqbPhziHRo9HHS4t9mqufmI4pHSFrhF2DJ9NProje9cv+tqNWytb6O1FR8Dx4THnn4f+/3wcZ/jPScYJ1p/0Pyhtp3SXtQBdeR0zHYmdo52RXYNnvQ+2dNt293+o9GPh06pnqo5LXu69AzhTMGZT2dzz86dSz83cz7h/HhPTM/9CxEXbvUG9g5c9Ll4+ZL7pQt9Tn1nL9tdPnXF5srJq4yrndcsr3X0W/S3/2TxU/uA5UDHdavrXTesb3QPLh88M+QwdP6m681Lt7xuXbu94vbgcOjwnZHokdE77DtTd1PuvriXeW/h/sYH6AdFD6UeVjxSfNTws+7PbaOWo6fHXMf6Hwc/vj/OGn/2S8Yv7ycKnpCfVEyqTDZPmU2dmnafvvF05dOJZ+nPFmYKf5X+tfa5zvMffnP8rX82YnbiBf/Fp99LXsq/PPRq2aueuYC5R69TXy/MF72Rf3P4LeNt37vwd5MLWe+x7ys/6H7o/ujz8cGn1E+f/gUDmPP8usTo0wAAAAlwSFlzAAAOxAAADsQBlSsOGwAAAP9JREFUOE+10s1mQ0EYxvFECCGr3EcI0dBVKeFw6B1kFULpKqvSVSkl5A5yE9lmFbINJWSVVbZZhRBKmf6f8U5NT9pptbL4OWfmvO8zH06pfJG7/zh7wAzX6GCIFT7VpALWqDrnSoHGeLbvXirgMWp8wAKZjSfwdamApyhgbnNvuEQdW82lApZRwBVebX5kc/4oqQDxW7aGNkZo2riPkwDd8tTete1aCCji21h1xYAXNHAP38yzC61WiZqbOOAjYIM9dK67qDDDEarZQf/FErpMv2gI0HZaGBSaw8V9KwRIL2rO8WOzhAAV1635xsYnxV+Jd6CLusWvmyUO+IPcvQN8C4wQAsHzwgAAAABJRU5ErkJggg==</t>
  </si>
  <si>
    <t>iVBORw0KGgoAAAANSUhEUgAAABAAAAAQCAYAAAAf8/9hAAAABGdBTUEAALGOfPtRkwAAACBjSFJNAACHDwAAjA8AAP1SAACBQAAAfXkAAOmLAAA85QAAGcxzPIV3AAAKOWlDQ1BQaG90b3Nob3AgSUNDIHByb2ZpbGUAAEjHnZZ3VFTXFofPvXd6oc0wAlKG3rvAANJ7k15FYZgZYCgDDjM0sSGiAhFFRJoiSFDEgNFQJFZEsRAUVLAHJAgoMRhFVCxvRtaLrqy89/Ly++Osb+2z97n77L3PWhcAkqcvl5cGSwGQyhPwgzyc6RGRUXTsAIABHmCAKQBMVka6X7B7CBDJy82FniFyAl8EAfB6WLwCcNPQM4BOB/+fpFnpfIHomAARm7M5GSwRF4g4JUuQLrbPipgalyxmGCVmvihBEcuJOWGRDT77LLKjmNmpPLaIxTmns1PZYu4V8bZMIUfEiK+ICzO5nCwR3xKxRoowlSviN+LYVA4zAwAUSWwXcFiJIjYRMYkfEuQi4uUA4EgJX3HcVyzgZAvEl3JJS8/hcxMSBXQdli7d1NqaQffkZKVwBALDACYrmcln013SUtOZvBwAFu/8WTLi2tJFRbY0tba0NDQzMv2qUP91829K3NtFehn4uWcQrf+L7a/80hoAYMyJarPziy2uCoDOLQDI3fti0zgAgKSobx3Xv7oPTTwviQJBuo2xcVZWlhGXwzISF/QP/U+Hv6GvvmckPu6P8tBdOfFMYYqALq4bKy0lTcinZ6QzWRy64Z+H+B8H/nUeBkGceA6fwxNFhImmjMtLELWbx+YKuGk8Opf3n5r4D8P+pMW5FonS+BFQY4yA1HUqQH7tBygKESDR+8Vd/6NvvvgwIH554SqTi3P/7zf9Z8Gl4iWDm/A5ziUohM4S8jMX98TPEqABAUgCKpAHykAd6ABDYAasgC1wBG7AG/iDEBAJVgMWSASpgA+yQB7YBApBMdgJ9oBqUAcaQTNoBcdBJzgFzoNL4Bq4AW6D+2AUTIBnYBa8BgsQBGEhMkSB5CEVSBPSh8wgBmQPuUG+UBAUCcVCCRAPEkJ50GaoGCqDqqF6qBn6HjoJnYeuQIPQXWgMmoZ+h97BCEyCqbASrAUbwwzYCfaBQ+BVcAK8Bs6FC+AdcCXcAB+FO+Dz8DX4NjwKP4PnEIAQERqiihgiDMQF8UeikHiEj6xHipAKpAFpRbqRPuQmMorMIG9RGBQFRUcZomxRnqhQFAu1BrUeVYKqRh1GdaB6UTdRY6hZ1Ec0Ga2I1kfboL3QEegEdBa6EF2BbkK3oy+ib6Mn0K8xGAwNo42xwnhiIjFJmLWYEsw+TBvmHGYQM46Zw2Kx8lh9rB3WH8vECrCF2CrsUexZ7BB2AvsGR8Sp4Mxw7rgoHA+Xj6vAHcGdwQ3hJnELeCm8Jt4G749n43PwpfhGfDf+On4Cv0CQJmgT7AghhCTCJkIloZVwkfCA8JJIJKoRrYmBRC5xI7GSeIx4mThGfEuSIemRXEjRJCFpB+kQ6RzpLuklmUzWIjuSo8gC8g5yM/kC+RH5jQRFwkjCS4ItsUGiRqJDYkjiuSReUlPSSXK1ZK5kheQJyeuSM1J4KS0pFymm1HqpGqmTUiNSc9IUaVNpf+lU6RLpI9JXpKdksDJaMm4ybJkCmYMyF2TGKQhFneJCYVE2UxopFykTVAxVm+pFTaIWU7+jDlBnZWVkl8mGyWbL1sielh2lITQtmhcthVZKO04bpr1borTEaQlnyfYlrUuGlszLLZVzlOPIFcm1yd2WeydPl3eTT5bfJd8p/1ABpaCnEKiQpbBf4aLCzFLqUtulrKVFS48vvacIK+opBimuVTyo2K84p6Ss5KGUrlSldEFpRpmm7KicpFyufEZ5WoWiYq/CVSlXOavylC5Ld6Kn0CvpvfRZVUVVT1Whar3qgOqCmrZaqFq+WpvaQ3WCOkM9Xr1cvUd9VkNFw08jT6NF454mXpOhmai5V7NPc15LWytca6tWp9aUtpy2l3audov2Ax2yjoPOGp0GnVu6GF2GbrLuPt0berCehV6iXo3edX1Y31Kfq79Pf9AAbWBtwDNoMBgxJBk6GWYathiOGdGMfI3yjTqNnhtrGEcZ7zLuM/5oYmGSYtJoct9UxtTbNN+02/R3Mz0zllmN2S1zsrm7+QbzLvMXy/SXcZbtX3bHgmLhZ7HVosfig6WVJd+y1XLaSsMq1qrWaoRBZQQwShiXrdHWztYbrE9Zv7WxtBHYHLf5zdbQNtn2iO3Ucu3lnOWNy8ft1OyYdvV2o/Z0+1j7A/ajDqoOTIcGh8eO6o5sxybHSSddpySno07PnU2c+c7tzvMuNi7rXM65Iq4erkWuA24ybqFu1W6P3NXcE9xb3Gc9LDzWepzzRHv6eO7yHPFS8mJ5NXvNelt5r/Pu9SH5BPtU+zz21fPl+3b7wX7efrv9HqzQXMFb0ekP/L38d/s/DNAOWBPwYyAmMCCwJvBJkGlQXlBfMCU4JvhI8OsQ55DSkPuhOqHC0J4wybDosOaw+XDX8LLw0QjjiHUR1yIVIrmRXVHYqLCopqi5lW4r96yciLaILoweXqW9KnvVldUKq1NWn46RjGHGnIhFx4bHHol9z/RnNjDn4rziauNmWS6svaxnbEd2OXuaY8cp40zG28WXxU8l2CXsTphOdEisSJzhunCruS+SPJPqkuaT/ZMPJX9KCU9pS8Wlxqae5Mnwknm9acpp2WmD6frphemja2zW7Fkzy/fhN2VAGasyugRU0c9Uv1BHuEU4lmmfWZP5Jiss60S2dDYvuz9HL2d7zmSue+63a1FrWWt78lTzNuWNrXNaV78eWh+3vmeD+oaCDRMbPTYe3kTYlLzpp3yT/LL8V5vDN3cXKBVsLBjf4rGlpVCikF84stV2a9021DbutoHt5turtn8sYhddLTYprih+X8IqufqN6TeV33zaEb9joNSydP9OzE7ezuFdDrsOl0mX5ZaN7/bb3VFOLy8qf7UnZs+VimUVdXsJe4V7Ryt9K7uqNKp2Vr2vTqy+XeNc01arWLu9dn4fe9/Qfsf9rXVKdcV17w5wD9yp96jvaNBqqDiIOZh58EljWGPft4xvm5sUmoqbPhziHRo9HHS4t9mqufmI4pHSFrhF2DJ9NProje9cv+tqNWytb6O1FR8Dx4THnn4f+/3wcZ/jPScYJ1p/0Pyhtp3SXtQBdeR0zHYmdo52RXYNnvQ+2dNt293+o9GPh06pnqo5LXu69AzhTMGZT2dzz86dSz83cz7h/HhPTM/9CxEXbvUG9g5c9Ll4+ZL7pQt9Tn1nL9tdPnXF5srJq4yrndcsr3X0W/S3/2TxU/uA5UDHdavrXTesb3QPLh88M+QwdP6m681Lt7xuXbu94vbgcOjwnZHokdE77DtTd1PuvriXeW/h/sYH6AdFD6UeVjxSfNTws+7PbaOWo6fHXMf6Hwc/vj/OGn/2S8Yv7ycKnpCfVEyqTDZPmU2dmnafvvF05dOJZ+nPFmYKf5X+tfa5zvMffnP8rX82YnbiBf/Fp99LXsq/PPRq2aueuYC5R69TXy/MF72Rf3P4LeNt37vwd5MLWe+x7ys/6H7o/ujz8cGn1E+f/gUDmPP8usTo0wAAAAlwSFlzAAAOxAAADsQBlSsOGwAAAGNJREFUOE9jYDT1/k8JhhnwGYjnAPEHKB8fBqkBqQXpgRswGYhB7BYoHx8GqQGpBelBccFMIH4L5ePDIDUgtSguIBtT3wAgYMCH0dVT3wBSMfUNQHcyOkZXPxwNIBVTaID3fwAn5sGwmvgmbgAAAABJRU5ErkJggg==</t>
  </si>
  <si>
    <t>iVBORw0KGgoAAAANSUhEUgAAABAAAAAQCAYAAAAf8/9hAAAABGdBTUEAALGOfPtRkwAAACBjSFJNAACHDwAAjA8AAP1SAACBQAAAfXkAAOmLAAA85QAAGcxzPIV3AAAKOWlDQ1BQaG90b3Nob3AgSUNDIHByb2ZpbGUAAEjHnZZ3VFTXFofPvXd6oc0wAlKG3rvAANJ7k15FYZgZYCgDDjM0sSGiAhFFRJoiSFDEgNFQJFZEsRAUVLAHJAgoMRhFVCxvRtaLrqy89/Ly++Osb+2z97n77L3PWhcAkqcvl5cGSwGQyhPwgzyc6RGRUXTsAIABHmCAKQBMVka6X7B7CBDJy82FniFyAl8EAfB6WLwCcNPQM4BOB/+fpFnpfIHomAARm7M5GSwRF4g4JUuQLrbPipgalyxmGCVmvihBEcuJOWGRDT77LLKjmNmpPLaIxTmns1PZYu4V8bZMIUfEiK+ICzO5nCwR3xKxRoowlSviN+LYVA4zAwAUSWwXcFiJIjYRMYkfEuQi4uUA4EgJX3HcVyzgZAvEl3JJS8/hcxMSBXQdli7d1NqaQffkZKVwBALDACYrmcln013SUtOZvBwAFu/8WTLi2tJFRbY0tba0NDQzMv2qUP91829K3NtFehn4uWcQrf+L7a/80hoAYMyJarPziy2uCoDOLQDI3fti0zgAgKSobx3Xv7oPTTwviQJBuo2xcVZWlhGXwzISF/QP/U+Hv6GvvmckPu6P8tBdOfFMYYqALq4bKy0lTcinZ6QzWRy64Z+H+B8H/nUeBkGceA6fwxNFhImmjMtLELWbx+YKuGk8Opf3n5r4D8P+pMW5FonS+BFQY4yA1HUqQH7tBygKESDR+8Vd/6NvvvgwIH554SqTi3P/7zf9Z8Gl4iWDm/A5ziUohM4S8jMX98TPEqABAUgCKpAHykAd6ABDYAasgC1wBG7AG/iDEBAJVgMWSASpgA+yQB7YBApBMdgJ9oBqUAcaQTNoBcdBJzgFzoNL4Bq4AW6D+2AUTIBnYBa8BgsQBGEhMkSB5CEVSBPSh8wgBmQPuUG+UBAUCcVCCRAPEkJ50GaoGCqDqqF6qBn6HjoJnYeuQIPQXWgMmoZ+h97BCEyCqbASrAUbwwzYCfaBQ+BVcAK8Bs6FC+AdcCXcAB+FO+Dz8DX4NjwKP4PnEIAQERqiihgiDMQF8UeikHiEj6xHipAKpAFpRbqRPuQmMorMIG9RGBQFRUcZomxRnqhQFAu1BrUeVYKqRh1GdaB6UTdRY6hZ1Ec0Ga2I1kfboL3QEegEdBa6EF2BbkK3oy+ib6Mn0K8xGAwNo42xwnhiIjFJmLWYEsw+TBvmHGYQM46Zw2Kx8lh9rB3WH8vECrCF2CrsUexZ7BB2AvsGR8Sp4Mxw7rgoHA+Xj6vAHcGdwQ3hJnELeCm8Jt4G749n43PwpfhGfDf+On4Cv0CQJmgT7AghhCTCJkIloZVwkfCA8JJIJKoRrYmBRC5xI7GSeIx4mThGfEuSIemRXEjRJCFpB+kQ6RzpLuklmUzWIjuSo8gC8g5yM/kC+RH5jQRFwkjCS4ItsUGiRqJDYkjiuSReUlPSSXK1ZK5kheQJyeuSM1J4KS0pFymm1HqpGqmTUiNSc9IUaVNpf+lU6RLpI9JXpKdksDJaMm4ybJkCmYMyF2TGKQhFneJCYVE2UxopFykTVAxVm+pFTaIWU7+jDlBnZWVkl8mGyWbL1sielh2lITQtmhcthVZKO04bpr1borTEaQlnyfYlrUuGlszLLZVzlOPIFcm1yd2WeydPl3eTT5bfJd8p/1ABpaCnEKiQpbBf4aLCzFLqUtulrKVFS48vvacIK+opBimuVTyo2K84p6Ss5KGUrlSldEFpRpmm7KicpFyufEZ5WoWiYq/CVSlXOavylC5Ld6Kn0CvpvfRZVUVVT1Whar3qgOqCmrZaqFq+WpvaQ3WCOkM9Xr1cvUd9VkNFw08jT6NF454mXpOhmai5V7NPc15LWytca6tWp9aUtpy2l3audov2Ax2yjoPOGp0GnVu6GF2GbrLuPt0berCehV6iXo3edX1Y31Kfq79Pf9AAbWBtwDNoMBgxJBk6GWYathiOGdGMfI3yjTqNnhtrGEcZ7zLuM/5oYmGSYtJoct9UxtTbNN+02/R3Mz0zllmN2S1zsrm7+QbzLvMXy/SXcZbtX3bHgmLhZ7HVosfig6WVJd+y1XLaSsMq1qrWaoRBZQQwShiXrdHWztYbrE9Zv7WxtBHYHLf5zdbQNtn2iO3Ucu3lnOWNy8ft1OyYdvV2o/Z0+1j7A/ajDqoOTIcGh8eO6o5sxybHSSddpySno07PnU2c+c7tzvMuNi7rXM65Iq4erkWuA24ybqFu1W6P3NXcE9xb3Gc9LDzWepzzRHv6eO7yHPFS8mJ5NXvNelt5r/Pu9SH5BPtU+zz21fPl+3b7wX7efrv9HqzQXMFb0ekP/L38d/s/DNAOWBPwYyAmMCCwJvBJkGlQXlBfMCU4JvhI8OsQ55DSkPuhOqHC0J4wybDosOaw+XDX8LLw0QjjiHUR1yIVIrmRXVHYqLCopqi5lW4r96yciLaILoweXqW9KnvVldUKq1NWn46RjGHGnIhFx4bHHol9z/RnNjDn4rziauNmWS6svaxnbEd2OXuaY8cp40zG28WXxU8l2CXsTphOdEisSJzhunCruS+SPJPqkuaT/ZMPJX9KCU9pS8Wlxqae5Mnwknm9acpp2WmD6frphemja2zW7Fkzy/fhN2VAGasyugRU0c9Uv1BHuEU4lmmfWZP5Jiss60S2dDYvuz9HL2d7zmSue+63a1FrWWt78lTzNuWNrXNaV78eWh+3vmeD+oaCDRMbPTYe3kTYlLzpp3yT/LL8V5vDN3cXKBVsLBjf4rGlpVCikF84stV2a9021DbutoHt5turtn8sYhddLTYprih+X8IqufqN6TeV33zaEb9joNSydP9OzE7ezuFdDrsOl0mX5ZaN7/bb3VFOLy8qf7UnZs+VimUVdXsJe4V7Ryt9K7uqNKp2Vr2vTqy+XeNc01arWLu9dn4fe9/Qfsf9rXVKdcV17w5wD9yp96jvaNBqqDiIOZh58EljWGPft4xvm5sUmoqbPhziHRo9HHS4t9mqufmI4pHSFrhF2DJ9NProje9cv+tqNWytb6O1FR8Dx4THnn4f+/3wcZ/jPScYJ1p/0Pyhtp3SXtQBdeR0zHYmdo52RXYNnvQ+2dNt293+o9GPh06pnqo5LXu69AzhTMGZT2dzz86dSz83cz7h/HhPTM/9CxEXbvUG9g5c9Ll4+ZL7pQt9Tn1nL9tdPnXF5srJq4yrndcsr3X0W/S3/2TxU/uA5UDHdavrXTesb3QPLh88M+QwdP6m681Lt7xuXbu94vbgcOjwnZHokdE77DtTd1PuvriXeW/h/sYH6AdFD6UeVjxSfNTws+7PbaOWo6fHXMf6Hwc/vj/OGn/2S8Yv7ycKnpCfVEyqTDZPmU2dmnafvvF05dOJZ+nPFmYKf5X+tfa5zvMffnP8rX82YnbiBf/Fp99LXsq/PPRq2aueuYC5R69TXy/MF72Rf3P4LeNt37vwd5MLWe+x7ys/6H7o/ujz8cGn1E+f/gUDmPP8usTo0wAAAAlwSFlzAAAOxAAADsQBlSsOGwAAAPtJREFUOE+l0kFnA0EYxvGtUErIqdeeeiqlRG6lp5xCv0S+wVKW0lPJKacSSk79BqWUEHIKJZR8j5xKCWH6f9a8a2ynnWUPv8g7mecxO5vMOddK+XE0GP1liCU+MMUlqt9TBRfYwwU0Fyj3pAoeYMFHXOPdz2MkC+5hBTd+rYM1vnCWKujDClY4htbv/FqRKhA7smyg8NbP81iBbvnWf9exv2EFdXms4Ao7TGDhBeY4+Fl0im5YcI4e9IqeYBv1CCfQnlPof6G70WWWWSvI8YlnhGG7uKiwQF5g4Tf8G5awQJv1bhV+9fOvQF39BLqoGRqFpSpoI7rYnMt+APCSd3DankzjAAAAAElFTkSuQmCC</t>
  </si>
  <si>
    <t>iVBORw0KGgoAAAANSUhEUgAAABAAAAAQCAYAAAAf8/9hAAAABGdBTUEAALGOfPtRkwAAACBjSFJNAACHDwAAjA8AAP1SAACBQAAAfXkAAOmLAAA85QAAGcxzPIV3AAAKOWlDQ1BQaG90b3Nob3AgSUNDIHByb2ZpbGUAAEjHnZZ3VFTXFofPvXd6oc0wAlKG3rvAANJ7k15FYZgZYCgDDjM0sSGiAhFFRJoiSFDEgNFQJFZEsRAUVLAHJAgoMRhFVCxvRtaLrqy89/Ly++Osb+2z97n77L3PWhcAkqcvl5cGSwGQyhPwgzyc6RGRUXTsAIABHmCAKQBMVka6X7B7CBDJy82FniFyAl8EAfB6WLwCcNPQM4BOB/+fpFnpfIHomAARm7M5GSwRF4g4JUuQLrbPipgalyxmGCVmvihBEcuJOWGRDT77LLKjmNmpPLaIxTmns1PZYu4V8bZMIUfEiK+ICzO5nCwR3xKxRoowlSviN+LYVA4zAwAUSWwXcFiJIjYRMYkfEuQi4uUA4EgJX3HcVyzgZAvEl3JJS8/hcxMSBXQdli7d1NqaQffkZKVwBALDACYrmcln013SUtOZvBwAFu/8WTLi2tJFRbY0tba0NDQzMv2qUP91829K3NtFehn4uWcQrf+L7a/80hoAYMyJarPziy2uCoDOLQDI3fti0zgAgKSobx3Xv7oPTTwviQJBuo2xcVZWlhGXwzISF/QP/U+Hv6GvvmckPu6P8tBdOfFMYYqALq4bKy0lTcinZ6QzWRy64Z+H+B8H/nUeBkGceA6fwxNFhImmjMtLELWbx+YKuGk8Opf3n5r4D8P+pMW5FonS+BFQY4yA1HUqQH7tBygKESDR+8Vd/6NvvvgwIH554SqTi3P/7zf9Z8Gl4iWDm/A5ziUohM4S8jMX98TPEqABAUgCKpAHykAd6ABDYAasgC1wBG7AG/iDEBAJVgMWSASpgA+yQB7YBApBMdgJ9oBqUAcaQTNoBcdBJzgFzoNL4Bq4AW6D+2AUTIBnYBa8BgsQBGEhMkSB5CEVSBPSh8wgBmQPuUG+UBAUCcVCCRAPEkJ50GaoGCqDqqF6qBn6HjoJnYeuQIPQXWgMmoZ+h97BCEyCqbASrAUbwwzYCfaBQ+BVcAK8Bs6FC+AdcCXcAB+FO+Dz8DX4NjwKP4PnEIAQERqiihgiDMQF8UeikHiEj6xHipAKpAFpRbqRPuQmMorMIG9RGBQFRUcZomxRnqhQFAu1BrUeVYKqRh1GdaB6UTdRY6hZ1Ec0Ga2I1kfboL3QEegEdBa6EF2BbkK3oy+ib6Mn0K8xGAwNo42xwnhiIjFJmLWYEsw+TBvmHGYQM46Zw2Kx8lh9rB3WH8vECrCF2CrsUexZ7BB2AvsGR8Sp4Mxw7rgoHA+Xj6vAHcGdwQ3hJnELeCm8Jt4G749n43PwpfhGfDf+On4Cv0CQJmgT7AghhCTCJkIloZVwkfCA8JJIJKoRrYmBRC5xI7GSeIx4mThGfEuSIemRXEjRJCFpB+kQ6RzpLuklmUzWIjuSo8gC8g5yM/kC+RH5jQRFwkjCS4ItsUGiRqJDYkjiuSReUlPSSXK1ZK5kheQJyeuSM1J4KS0pFymm1HqpGqmTUiNSc9IUaVNpf+lU6RLpI9JXpKdksDJaMm4ybJkCmYMyF2TGKQhFneJCYVE2UxopFykTVAxVm+pFTaIWU7+jDlBnZWVkl8mGyWbL1sielh2lITQtmhcthVZKO04bpr1borTEaQlnyfYlrUuGlszLLZVzlOPIFcm1yd2WeydPl3eTT5bfJd8p/1ABpaCnEKiQpbBf4aLCzFLqUtulrKVFS48vvacIK+opBimuVTyo2K84p6Ss5KGUrlSldEFpRpmm7KicpFyufEZ5WoWiYq/CVSlXOavylC5Ld6Kn0CvpvfRZVUVVT1Whar3qgOqCmrZaqFq+WpvaQ3WCOkM9Xr1cvUd9VkNFw08jT6NF454mXpOhmai5V7NPc15LWytca6tWp9aUtpy2l3audov2Ax2yjoPOGp0GnVu6GF2GbrLuPt0berCehV6iXo3edX1Y31Kfq79Pf9AAbWBtwDNoMBgxJBk6GWYathiOGdGMfI3yjTqNnhtrGEcZ7zLuM/5oYmGSYtJoct9UxtTbNN+02/R3Mz0zllmN2S1zsrm7+QbzLvMXy/SXcZbtX3bHgmLhZ7HVosfig6WVJd+y1XLaSsMq1qrWaoRBZQQwShiXrdHWztYbrE9Zv7WxtBHYHLf5zdbQNtn2iO3Ucu3lnOWNy8ft1OyYdvV2o/Z0+1j7A/ajDqoOTIcGh8eO6o5sxybHSSddpySno07PnU2c+c7tzvMuNi7rXM65Iq4erkWuA24ybqFu1W6P3NXcE9xb3Gc9LDzWepzzRHv6eO7yHPFS8mJ5NXvNelt5r/Pu9SH5BPtU+zz21fPl+3b7wX7efrv9HqzQXMFb0ekP/L38d/s/DNAOWBPwYyAmMCCwJvBJkGlQXlBfMCU4JvhI8OsQ55DSkPuhOqHC0J4wybDosOaw+XDX8LLw0QjjiHUR1yIVIrmRXVHYqLCopqi5lW4r96yciLaILoweXqW9KnvVldUKq1NWn46RjGHGnIhFx4bHHol9z/RnNjDn4rziauNmWS6svaxnbEd2OXuaY8cp40zG28WXxU8l2CXsTphOdEisSJzhunCruS+SPJPqkuaT/ZMPJX9KCU9pS8Wlxqae5Mnwknm9acpp2WmD6frphemja2zW7Fkzy/fhN2VAGasyugRU0c9Uv1BHuEU4lmmfWZP5Jiss60S2dDYvuz9HL2d7zmSue+63a1FrWWt78lTzNuWNrXNaV78eWh+3vmeD+oaCDRMbPTYe3kTYlLzpp3yT/LL8V5vDN3cXKBVsLBjf4rGlpVCikF84stV2a9021DbutoHt5turtn8sYhddLTYprih+X8IqufqN6TeV33zaEb9joNSydP9OzE7ezuFdDrsOl0mX5ZaN7/bb3VFOLy8qf7UnZs+VimUVdXsJe4V7Ryt9K7uqNKp2Vr2vTqy+XeNc01arWLu9dn4fe9/Qfsf9rXVKdcV17w5wD9yp96jvaNBqqDiIOZh58EljWGPft4xvm5sUmoqbPhziHRo9HHS4t9mqufmI4pHSFrhF2DJ9NProje9cv+tqNWytb6O1FR8Dx4THnn4f+/3wcZ/jPScYJ1p/0Pyhtp3SXtQBdeR0zHYmdo52RXYNnvQ+2dNt293+o9GPh06pnqo5LXu69AzhTMGZT2dzz86dSz83cz7h/HhPTM/9CxEXbvUG9g5c9Ll4+ZL7pQt9Tn1nL9tdPnXF5srJq4yrndcsr3X0W/S3/2TxU/uA5UDHdavrXTesb3QPLh88M+QwdP6m681Lt7xuXbu94vbgcOjwnZHokdE77DtTd1PuvriXeW/h/sYH6AdFD6UeVjxSfNTws+7PbaOWo6fHXMf6Hwc/vj/OGn/2S8Yv7ycKnpCfVEyqTDZPmU2dmnafvvF05dOJZ+nPFmYKf5X+tfa5zvMffnP8rX82YnbiBf/Fp99LXsq/PPRq2aueuYC5R69TXy/MF72Rf3P4LeNt37vwd5MLWe+x7ys/6H7o/ujz8cGn1E+f/gUDmPP8usTo0wAAAAlwSFlzAAAOxAAADsQBlSsOGwAAAKxJREFUOE9jYDT1rgDin0D8HwueD8QgNfxAfBIqhowvgSS/AfFtIJ6JAzsBMS5DwAaAGEuBGMTGh0EGHANisgzApploA7BpLoWKwQ2YBsToGkEYm78zgRgkxwPEM0EMfAZwAvFeIEbXDMPMIAKfASAMMwRdcxQQE2UALrwFiKeBGJQYQDAQ8eHBYcA9EIMSAx6CGJ+B+BUQnyERfwBisBdCgPgwVJAUDEwb3vYAyzfmxSXYv1YAAAAASUVORK5CYII=</t>
  </si>
  <si>
    <t>iVBORw0KGgoAAAANSUhEUgAAABAAAAAQCAYAAAAf8/9hAAAABGdBTUEAALGOfPtRkwAAACBjSFJNAACHDwAAjA8AAP1SAACBQAAAfXkAAOmLAAA85QAAGcxzPIV3AAAKOWlDQ1BQaG90b3Nob3AgSUNDIHByb2ZpbGUAAEjHnZZ3VFTXFofPvXd6oc0wAlKG3rvAANJ7k15FYZgZYCgDDjM0sSGiAhFFRJoiSFDEgNFQJFZEsRAUVLAHJAgoMRhFVCxvRtaLrqy89/Ly++Osb+2z97n77L3PWhcAkqcvl5cGSwGQyhPwgzyc6RGRUXTsAIABHmCAKQBMVka6X7B7CBDJy82FniFyAl8EAfB6WLwCcNPQM4BOB/+fpFnpfIHomAARm7M5GSwRF4g4JUuQLrbPipgalyxmGCVmvihBEcuJOWGRDT77LLKjmNmpPLaIxTmns1PZYu4V8bZMIUfEiK+ICzO5nCwR3xKxRoowlSviN+LYVA4zAwAUSWwXcFiJIjYRMYkfEuQi4uUA4EgJX3HcVyzgZAvEl3JJS8/hcxMSBXQdli7d1NqaQffkZKVwBALDACYrmcln013SUtOZvBwAFu/8WTLi2tJFRbY0tba0NDQzMv2qUP91829K3NtFehn4uWcQrf+L7a/80hoAYMyJarPziy2uCoDOLQDI3fti0zgAgKSobx3Xv7oPTTwviQJBuo2xcVZWlhGXwzISF/QP/U+Hv6GvvmckPu6P8tBdOfFMYYqALq4bKy0lTcinZ6QzWRy64Z+H+B8H/nUeBkGceA6fwxNFhImmjMtLELWbx+YKuGk8Opf3n5r4D8P+pMW5FonS+BFQY4yA1HUqQH7tBygKESDR+8Vd/6NvvvgwIH554SqTi3P/7zf9Z8Gl4iWDm/A5ziUohM4S8jMX98TPEqABAUgCKpAHykAd6ABDYAasgC1wBG7AG/iDEBAJVgMWSASpgA+yQB7YBApBMdgJ9oBqUAcaQTNoBcdBJzgFzoNL4Bq4AW6D+2AUTIBnYBa8BgsQBGEhMkSB5CEVSBPSh8wgBmQPuUG+UBAUCcVCCRAPEkJ50GaoGCqDqqF6qBn6HjoJnYeuQIPQXWgMmoZ+h97BCEyCqbASrAUbwwzYCfaBQ+BVcAK8Bs6FC+AdcCXcAB+FO+Dz8DX4NjwKP4PnEIAQERqiihgiDMQF8UeikHiEj6xHipAKpAFpRbqRPuQmMorMIG9RGBQFRUcZomxRnqhQFAu1BrUeVYKqRh1GdaB6UTdRY6hZ1Ec0Ga2I1kfboL3QEegEdBa6EF2BbkK3oy+ib6Mn0K8xGAwNo42xwnhiIjFJmLWYEsw+TBvmHGYQM46Zw2Kx8lh9rB3WH8vECrCF2CrsUexZ7BB2AvsGR8Sp4Mxw7rgoHA+Xj6vAHcGdwQ3hJnELeCm8Jt4G749n43PwpfhGfDf+On4Cv0CQJmgT7AghhCTCJkIloZVwkfCA8JJIJKoRrYmBRC5xI7GSeIx4mThGfEuSIemRXEjRJCFpB+kQ6RzpLuklmUzWIjuSo8gC8g5yM/kC+RH5jQRFwkjCS4ItsUGiRqJDYkjiuSReUlPSSXK1ZK5kheQJyeuSM1J4KS0pFymm1HqpGqmTUiNSc9IUaVNpf+lU6RLpI9JXpKdksDJaMm4ybJkCmYMyF2TGKQhFneJCYVE2UxopFykTVAxVm+pFTaIWU7+jDlBnZWVkl8mGyWbL1sielh2lITQtmhcthVZKO04bpr1borTEaQlnyfYlrUuGlszLLZVzlOPIFcm1yd2WeydPl3eTT5bfJd8p/1ABpaCnEKiQpbBf4aLCzFLqUtulrKVFS48vvacIK+opBimuVTyo2K84p6Ss5KGUrlSldEFpRpmm7KicpFyufEZ5WoWiYq/CVSlXOavylC5Ld6Kn0CvpvfRZVUVVT1Whar3qgOqCmrZaqFq+WpvaQ3WCOkM9Xr1cvUd9VkNFw08jT6NF454mXpOhmai5V7NPc15LWytca6tWp9aUtpy2l3audov2Ax2yjoPOGp0GnVu6GF2GbrLuPt0berCehV6iXo3edX1Y31Kfq79Pf9AAbWBtwDNoMBgxJBk6GWYathiOGdGMfI3yjTqNnhtrGEcZ7zLuM/5oYmGSYtJoct9UxtTbNN+02/R3Mz0zllmN2S1zsrm7+QbzLvMXy/SXcZbtX3bHgmLhZ7HVosfig6WVJd+y1XLaSsMq1qrWaoRBZQQwShiXrdHWztYbrE9Zv7WxtBHYHLf5zdbQNtn2iO3Ucu3lnOWNy8ft1OyYdvV2o/Z0+1j7A/ajDqoOTIcGh8eO6o5sxybHSSddpySno07PnU2c+c7tzvMuNi7rXM65Iq4erkWuA24ybqFu1W6P3NXcE9xb3Gc9LDzWepzzRHv6eO7yHPFS8mJ5NXvNelt5r/Pu9SH5BPtU+zz21fPl+3b7wX7efrv9HqzQXMFb0ekP/L38d/s/DNAOWBPwYyAmMCCwJvBJkGlQXlBfMCU4JvhI8OsQ55DSkPuhOqHC0J4wybDosOaw+XDX8LLw0QjjiHUR1yIVIrmRXVHYqLCopqi5lW4r96yciLaILoweXqW9KnvVldUKq1NWn46RjGHGnIhFx4bHHol9z/RnNjDn4rziauNmWS6svaxnbEd2OXuaY8cp40zG28WXxU8l2CXsTphOdEisSJzhunCruS+SPJPqkuaT/ZMPJX9KCU9pS8Wlxqae5Mnwknm9acpp2WmD6frphemja2zW7Fkzy/fhN2VAGasyugRU0c9Uv1BHuEU4lmmfWZP5Jiss60S2dDYvuz9HL2d7zmSue+63a1FrWWt78lTzNuWNrXNaV78eWh+3vmeD+oaCDRMbPTYe3kTYlLzpp3yT/LL8V5vDN3cXKBVsLBjf4rGlpVCikF84stV2a9021DbutoHt5turtn8sYhddLTYprih+X8IqufqN6TeV33zaEb9joNSydP9OzE7ezuFdDrsOl0mX5ZaN7/bb3VFOLy8qf7UnZs+VimUVdXsJe4V7Ryt9K7uqNKp2Vr2vTqy+XeNc01arWLu9dn4fe9/Qfsf9rXVKdcV17w5wD9yp96jvaNBqqDiIOZh58EljWGPft4xvm5sUmoqbPhziHRo9HHS4t9mqufmI4pHSFrhF2DJ9NProje9cv+tqNWytb6O1FR8Dx4THnn4f+/3wcZ/jPScYJ1p/0Pyhtp3SXtQBdeR0zHYmdo52RXYNnvQ+2dNt293+o9GPh06pnqo5LXu69AzhTMGZT2dzz86dSz83cz7h/HhPTM/9CxEXbvUG9g5c9Ll4+ZL7pQt9Tn1nL9tdPnXF5srJq4yrndcsr3X0W/S3/2TxU/uA5UDHdavrXTesb3QPLh88M+QwdP6m681Lt7xuXbu94vbgcOjwnZHokdE77DtTd1PuvriXeW/h/sYH6AdFD6UeVjxSfNTws+7PbaOWo6fHXMf6Hwc/vj/OGn/2S8Yv7ycKnpCfVEyqTDZPmU2dmnafvvF05dOJZ+nPFmYKf5X+tfa5zvMffnP8rX82YnbiBf/Fp99LXsq/PPRq2aueuYC5R69TXy/MF72Rf3P4LeNt37vwd5MLWe+x7ys/6H7o/ujz8cGn1E+f/gUDmPP8usTo0wAAAAlwSFlzAAAOxAAADsQBlSsOGwAAAEhJREFUOE/NzLENACAMA8EwFFNk/3kCpotc2VBg6eTuY8ysGyewF463AbyCAo4WwCso4GgBvIICjhbAKyjgaAG8ggKOjwK+rAUpwkqHruWEswAAAABJRU5ErkJggg==</t>
  </si>
  <si>
    <t>iVBORw0KGgoAAAANSUhEUgAAABAAAAAQCAYAAAAf8/9hAAAABGdBTUEAALGOfPtRkwAAACBjSFJNAACHDwAAjA8AAP1SAACBQAAAfXkAAOmLAAA85QAAGcxzPIV3AAAKOWlDQ1BQaG90b3Nob3AgSUNDIHByb2ZpbGUAAEjHnZZ3VFTXFofPvXd6oc0wAlKG3rvAANJ7k15FYZgZYCgDDjM0sSGiAhFFRJoiSFDEgNFQJFZEsRAUVLAHJAgoMRhFVCxvRtaLrqy89/Ly++Osb+2z97n77L3PWhcAkqcvl5cGSwGQyhPwgzyc6RGRUXTsAIABHmCAKQBMVka6X7B7CBDJy82FniFyAl8EAfB6WLwCcNPQM4BOB/+fpFnpfIHomAARm7M5GSwRF4g4JUuQLrbPipgalyxmGCVmvihBEcuJOWGRDT77LLKjmNmpPLaIxTmns1PZYu4V8bZMIUfEiK+ICzO5nCwR3xKxRoowlSviN+LYVA4zAwAUSWwXcFiJIjYRMYkfEuQi4uUA4EgJX3HcVyzgZAvEl3JJS8/hcxMSBXQdli7d1NqaQffkZKVwBALDACYrmcln013SUtOZvBwAFu/8WTLi2tJFRbY0tba0NDQzMv2qUP91829K3NtFehn4uWcQrf+L7a/80hoAYMyJarPziy2uCoDOLQDI3fti0zgAgKSobx3Xv7oPTTwviQJBuo2xcVZWlhGXwzISF/QP/U+Hv6GvvmckPu6P8tBdOfFMYYqALq4bKy0lTcinZ6QzWRy64Z+H+B8H/nUeBkGceA6fwxNFhImmjMtLELWbx+YKuGk8Opf3n5r4D8P+pMW5FonS+BFQY4yA1HUqQH7tBygKESDR+8Vd/6NvvvgwIH554SqTi3P/7zf9Z8Gl4iWDm/A5ziUohM4S8jMX98TPEqABAUgCKpAHykAd6ABDYAasgC1wBG7AG/iDEBAJVgMWSASpgA+yQB7YBApBMdgJ9oBqUAcaQTNoBcdBJzgFzoNL4Bq4AW6D+2AUTIBnYBa8BgsQBGEhMkSB5CEVSBPSh8wgBmQPuUG+UBAUCcVCCRAPEkJ50GaoGCqDqqF6qBn6HjoJnYeuQIPQXWgMmoZ+h97BCEyCqbASrAUbwwzYCfaBQ+BVcAK8Bs6FC+AdcCXcAB+FO+Dz8DX4NjwKP4PnEIAQERqiihgiDMQF8UeikHiEj6xHipAKpAFpRbqRPuQmMorMIG9RGBQFRUcZomxRnqhQFAu1BrUeVYKqRh1GdaB6UTdRY6hZ1Ec0Ga2I1kfboL3QEegEdBa6EF2BbkK3oy+ib6Mn0K8xGAwNo42xwnhiIjFJmLWYEsw+TBvmHGYQM46Zw2Kx8lh9rB3WH8vECrCF2CrsUexZ7BB2AvsGR8Sp4Mxw7rgoHA+Xj6vAHcGdwQ3hJnELeCm8Jt4G749n43PwpfhGfDf+On4Cv0CQJmgT7AghhCTCJkIloZVwkfCA8JJIJKoRrYmBRC5xI7GSeIx4mThGfEuSIemRXEjRJCFpB+kQ6RzpLuklmUzWIjuSo8gC8g5yM/kC+RH5jQRFwkjCS4ItsUGiRqJDYkjiuSReUlPSSXK1ZK5kheQJyeuSM1J4KS0pFymm1HqpGqmTUiNSc9IUaVNpf+lU6RLpI9JXpKdksDJaMm4ybJkCmYMyF2TGKQhFneJCYVE2UxopFykTVAxVm+pFTaIWU7+jDlBnZWVkl8mGyWbL1sielh2lITQtmhcthVZKO04bpr1borTEaQlnyfYlrUuGlszLLZVzlOPIFcm1yd2WeydPl3eTT5bfJd8p/1ABpaCnEKiQpbBf4aLCzFLqUtulrKVFS48vvacIK+opBimuVTyo2K84p6Ss5KGUrlSldEFpRpmm7KicpFyufEZ5WoWiYq/CVSlXOavylC5Ld6Kn0CvpvfRZVUVVT1Whar3qgOqCmrZaqFq+WpvaQ3WCOkM9Xr1cvUd9VkNFw08jT6NF454mXpOhmai5V7NPc15LWytca6tWp9aUtpy2l3audov2Ax2yjoPOGp0GnVu6GF2GbrLuPt0berCehV6iXo3edX1Y31Kfq79Pf9AAbWBtwDNoMBgxJBk6GWYathiOGdGMfI3yjTqNnhtrGEcZ7zLuM/5oYmGSYtJoct9UxtTbNN+02/R3Mz0zllmN2S1zsrm7+QbzLvMXy/SXcZbtX3bHgmLhZ7HVosfig6WVJd+y1XLaSsMq1qrWaoRBZQQwShiXrdHWztYbrE9Zv7WxtBHYHLf5zdbQNtn2iO3Ucu3lnOWNy8ft1OyYdvV2o/Z0+1j7A/ajDqoOTIcGh8eO6o5sxybHSSddpySno07PnU2c+c7tzvMuNi7rXM65Iq4erkWuA24ybqFu1W6P3NXcE9xb3Gc9LDzWepzzRHv6eO7yHPFS8mJ5NXvNelt5r/Pu9SH5BPtU+zz21fPl+3b7wX7efrv9HqzQXMFb0ekP/L38d/s/DNAOWBPwYyAmMCCwJvBJkGlQXlBfMCU4JvhI8OsQ55DSkPuhOqHC0J4wybDosOaw+XDX8LLw0QjjiHUR1yIVIrmRXVHYqLCopqi5lW4r96yciLaILoweXqW9KnvVldUKq1NWn46RjGHGnIhFx4bHHol9z/RnNjDn4rziauNmWS6svaxnbEd2OXuaY8cp40zG28WXxU8l2CXsTphOdEisSJzhunCruS+SPJPqkuaT/ZMPJX9KCU9pS8Wlxqae5Mnwknm9acpp2WmD6frphemja2zW7Fkzy/fhN2VAGasyugRU0c9Uv1BHuEU4lmmfWZP5Jiss60S2dDYvuz9HL2d7zmSue+63a1FrWWt78lTzNuWNrXNaV78eWh+3vmeD+oaCDRMbPTYe3kTYlLzpp3yT/LL8V5vDN3cXKBVsLBjf4rGlpVCikF84stV2a9021DbutoHt5turtn8sYhddLTYprih+X8IqufqN6TeV33zaEb9joNSydP9OzE7ezuFdDrsOl0mX5ZaN7/bb3VFOLy8qf7UnZs+VimUVdXsJe4V7Ryt9K7uqNKp2Vr2vTqy+XeNc01arWLu9dn4fe9/Qfsf9rXVKdcV17w5wD9yp96jvaNBqqDiIOZh58EljWGPft4xvm5sUmoqbPhziHRo9HHS4t9mqufmI4pHSFrhF2DJ9NProje9cv+tqNWytb6O1FR8Dx4THnn4f+/3wcZ/jPScYJ1p/0Pyhtp3SXtQBdeR0zHYmdo52RXYNnvQ+2dNt293+o9GPh06pnqo5LXu69AzhTMGZT2dzz86dSz83cz7h/HhPTM/9CxEXbvUG9g5c9Ll4+ZL7pQt9Tn1nL9tdPnXF5srJq4yrndcsr3X0W/S3/2TxU/uA5UDHdavrXTesb3QPLh88M+QwdP6m681Lt7xuXbu94vbgcOjwnZHokdE77DtTd1PuvriXeW/h/sYH6AdFD6UeVjxSfNTws+7PbaOWo6fHXMf6Hwc/vj/OGn/2S8Yv7ycKnpCfVEyqTDZPmU2dmnafvvF05dOJZ+nPFmYKf5X+tfa5zvMffnP8rX82YnbiBf/Fp99LXsq/PPRq2aueuYC5R69TXy/MF72Rf3P4LeNt37vwd5MLWe+x7ys/6H7o/ujz8cGn1E+f/gUDmPP8usTo0wAAAAlwSFlzAAAOxAAADsQBlSsOGwAAAG5JREFUOE+VjMENwDAIA5OhOkX3n4eqSK4cakfhEeQ7E0ZE5JvXHe8Dn7rWsnKtZTD79oGa7bJyKttl5cDsbcEerNwnIWpmVk5+4sys3CJrWVk5W4CdB28PuMycQxW7zJxDFWDnwfbAqWst/12MB+3XXGPkZTU+AAAAAElFTkSuQmCC</t>
  </si>
  <si>
    <t>OS Process</t>
  </si>
  <si>
    <t>Thread</t>
  </si>
  <si>
    <t>Kernel Thread</t>
  </si>
  <si>
    <t>Native Application</t>
  </si>
  <si>
    <t>Managed Application</t>
  </si>
  <si>
    <t>Thick Client</t>
  </si>
  <si>
    <t>Browser Client</t>
  </si>
  <si>
    <t>Browser and ActiveX Plugins</t>
  </si>
  <si>
    <t>Web Server</t>
  </si>
  <si>
    <t>Windows Store Process</t>
  </si>
  <si>
    <t>Win32 Service</t>
  </si>
  <si>
    <t>Web Application</t>
  </si>
  <si>
    <t>Web Service</t>
  </si>
  <si>
    <t>Virtual Machine</t>
  </si>
  <si>
    <t>Applications Running on a non Microsoft OS</t>
  </si>
  <si>
    <t>Browser</t>
  </si>
  <si>
    <t>Authorization Provider</t>
  </si>
  <si>
    <t>External Web Application</t>
  </si>
  <si>
    <t>External Web Service</t>
  </si>
  <si>
    <t>Megaservice</t>
  </si>
  <si>
    <t>Windows Runtime</t>
  </si>
  <si>
    <t>Windows .NET Runtime</t>
  </si>
  <si>
    <t>Windows RT Runtime</t>
  </si>
  <si>
    <t>Cloud Storage</t>
  </si>
  <si>
    <t>SQL Database</t>
  </si>
  <si>
    <t>Registry Hive</t>
  </si>
  <si>
    <t>Configuration File</t>
  </si>
  <si>
    <t>HTML5 Local Storage</t>
  </si>
  <si>
    <t>HTTP</t>
  </si>
  <si>
    <t>HTTPS</t>
  </si>
  <si>
    <t>Binary</t>
  </si>
  <si>
    <t>IPsec</t>
  </si>
  <si>
    <t>Named Pipe</t>
  </si>
  <si>
    <t>SMB</t>
  </si>
  <si>
    <t>RPC or DCOM</t>
  </si>
  <si>
    <t>ALPC</t>
  </si>
  <si>
    <t>UDP</t>
  </si>
  <si>
    <t>IOCTL Interface</t>
  </si>
  <si>
    <t>Internet Boundary</t>
  </si>
  <si>
    <t>Machine Trust Boundary</t>
  </si>
  <si>
    <t>User mode or Kernel mode Boundary</t>
  </si>
  <si>
    <t>AppContainer Boundary</t>
  </si>
  <si>
    <t>CorpNet Trust Boundary</t>
  </si>
  <si>
    <t>Sandbox Trust Boundary Border</t>
  </si>
  <si>
    <t>Internet Explorer Boundaries</t>
  </si>
  <si>
    <t>Other Browsers Boundaries</t>
  </si>
  <si>
    <t>S</t>
  </si>
  <si>
    <t>T</t>
  </si>
  <si>
    <t>R</t>
  </si>
  <si>
    <t>I</t>
  </si>
  <si>
    <t>D</t>
  </si>
  <si>
    <t>E</t>
  </si>
  <si>
    <t>A</t>
  </si>
  <si>
    <t>Abuse</t>
  </si>
  <si>
    <t>Abuse is when a legitimate user violates the terms of use for the system without violating a system security policy.</t>
  </si>
  <si>
    <t>StateInformation</t>
  </si>
  <si>
    <t>Short Description</t>
  </si>
  <si>
    <t>Interaction</t>
  </si>
  <si>
    <t>ac0f9ea8-3b39-4ce9-bac2-6787124d7b48</t>
  </si>
  <si>
    <t>5d3b996b-aed5-4d95-8cf6-617bb67bf042</t>
  </si>
  <si>
    <t>cf377f97-9dea-42d6-ae63-b097c4a8ec4d</t>
  </si>
  <si>
    <t>0406a684-e06e-4643-ba21-0f63104d9131</t>
  </si>
  <si>
    <t>d64f8926-f09d-4d67-a86f-fb4ad5036451</t>
  </si>
  <si>
    <t>bc9c6e2a-15d0-4863-9cac-589e51e4ca1e</t>
  </si>
  <si>
    <t>Threat was migrated from V3.</t>
  </si>
  <si>
    <t>{source.Name} may be spoofed by an attacker and this may lead to unauthorized access to {target.Name}. Consider using a standard authentication mechanism to identify the source process.</t>
  </si>
  <si>
    <t>{target.Name} may be spoofed by an attacker and this may lead to information disclosure by {source.Name}. Consider using a standard authentication mechanism to identify the destination process.</t>
  </si>
  <si>
    <t>{source.Name} may be spoofed by an attacker and this may lead to unauthorized access to {target.Name}. Consider using a standard authentication mechanism to identify the external entity.</t>
  </si>
  <si>
    <t>{source.Name} may be spoofed by an attacker and this may lead to incorrect data delivered to {target.Name}. Consider using a standard authentication mechanism to identify the source data store.</t>
  </si>
  <si>
    <t>{target.Name} may be spoofed by an attacker and this may lead to data being written to the attacker's target instead of {target.Name}. Consider using a standard authentication mechanism to identify the destination data store.</t>
  </si>
  <si>
    <t>{target.Name} may be spoofed by an attacker and this may lead to data being sent to the attacker's target instead of {target.Name}. Consider using a standard authentication mechanism to identify the external entity.</t>
  </si>
  <si>
    <t>Data flowing across {flow.Name} may be tampered with by an attacker. This may lead to a denial of service attack against {target.Name} or an elevation of privilege attack against {target.Name} or an information disclosure by {target.Name}. Failure to verify that input is as expected is a root cause of a very large number of exploitable issues. Consider all paths and the way they handle data. Verify that all input is verified for correctness using an approved list input validation approach.</t>
  </si>
  <si>
    <t>If {source.Name} is given access to memory, such as shared memory or pointers, or is given the ability to control what {target.Name} executes (for example, passing back a function pointer.), then {source.Name} can tamper with {target.Name}. Consider if the function could work with less access to memory, such as passing data rather than pointers. Copy in data provided, and then validate it.</t>
  </si>
  <si>
    <t>Packets or messages without sequence numbers or timestamps can be captured and replayed in a wide variety of ways. Implement or utilize an existing communication protocol that supports anti-replay techniques (investigate sequence numbers before timers) and strong integrity.</t>
  </si>
  <si>
    <t>Attackers who can send a series of packets or messages may be able to overlap data. For example, packet 1 may be 100 bytes starting at offset 0. Packet 2 may be 100 bytes starting at offset 25. Packet 2 will overwrite 75 bytes of packet 1. Ensure you reassemble data before filtering it, and ensure you explicitly handle these sorts of cases.</t>
  </si>
  <si>
    <t>Log readers can come under attack via log files. Consider ways to canonicalize data in all logs. Implement a single reader for the logs, if possible, in order to reduce attack surface area. Be sure to understand and document log file elements which come from untrusted sources.</t>
  </si>
  <si>
    <t>An attacker can read or modify data transmitted over an authenticated dataflow.</t>
  </si>
  <si>
    <t>SQL injection is an attack in which malicious code is inserted into strings that are later passed to an instance of SQL Server for parsing and execution. Any procedure that constructs SQL statements should be reviewed for injection vulnerabilities because SQL Server will execute all syntactically valid queries that it receives. Even parameterized data can be manipulated by a skilled and determined attacker.</t>
  </si>
  <si>
    <t>If a dataflow contains XML, XML processing threats (DTD and XSLT code execution) may be exploited.</t>
  </si>
  <si>
    <t>If a dataflow contains JSON, JSON processing and hijacking threats may be exploited.</t>
  </si>
  <si>
    <t>The web server '{target.Name}' could be a subject to a cross-site scripting attack because it does not sanitize untrusted input.</t>
  </si>
  <si>
    <t>The web server '{target.Name}' could be a subject to a persistent cross-site scripting attack because it does not sanitize data store '{source.Name}' inputs and output.</t>
  </si>
  <si>
    <t>Data flowing across {flow.Name} may be tampered with by an attacker. This may lead to corruption of {target.Name}. Ensure the integrity of the data flow to the data store.</t>
  </si>
  <si>
    <t>If you have trust levels, is anyone other outside of the highest trust level allowed to log? Letting everyone write to your logs can lead to repudiation problems. Only allow trusted code to log.</t>
  </si>
  <si>
    <t>Do you accept logs from unknown or weakly authenticated users or systems? Identify and authenticate the source of the logs before accepting them.</t>
  </si>
  <si>
    <t>Does the log capture enough data to understand what happened in the past? Do your logs capture enough data to understand an incident after the fact? Is such capture lightweight enough to be left on all the time? Do you have enough data to deal with repudiation claims? Make sure you log sufficient and appropriate data to handle a repudiation claims. You might want to talk to an audit expert as well as a privacy expert about your choice of data.</t>
  </si>
  <si>
    <t>Consider what happens when the audit mechanism comes under attack, including attempts to destroy the logs, or attack log analysis programs. Ensure access to the log is through a reference monitor, which controls read and write separately. Document what filters, if any, readers can rely on, or writers should expect</t>
  </si>
  <si>
    <t>{target.Name} claims that it did not receive data from a source outside the trust boundary. Consider using logging or auditing to record the source, time, and summary of the received data.</t>
  </si>
  <si>
    <t>{target.Name} claims that it did not receive data from a process on the other side of the trust boundary. Consider using logging or auditing to record the source, time, and summary of the received data.</t>
  </si>
  <si>
    <t>{target.Name} claims that it did not write data received from an entity on the other side of the trust boundary. Consider using logging or auditing to record the source, time, and summary of the received data.</t>
  </si>
  <si>
    <t>Can you access {target.Name} and bypass the permissions for the object? For example by editing the files directly with a hex editor, or reaching it via filesharing? Ensure that your program is the only one that can access the data, and that all other subjects have to use your interface.</t>
  </si>
  <si>
    <t>Data flowing across {flow.Name} may be sniffed by an attacker. Depending on what type of data an attacker can read, it may be used to attack other parts of the system or simply be a disclosure of information leading to compliance violations. Consider encrypting the data flow.</t>
  </si>
  <si>
    <t>Improper data protection of {source.name} can allow an attacker to read information not intended for disclosure. Review authorization settings.</t>
  </si>
  <si>
    <t>Credentials held at the server are often disclosed or tampered with and credentials stored on the client are often stolen. For server side, consider storing a salted hash of the credentials instead of storing the credentials themselves. If this is not possible due to business requirements, be sure to encrypt the credentials before storage, using an SDL-approved mechanism. For client side, if storing credentials is required, encrypt them and protect the data store in which they're stored</t>
  </si>
  <si>
    <t>Credentials on the wire are often subject to sniffing by an attacker. Are the credentials re-usable/re-playable? Are credentials included in a message? For example, sending a zip file with the password in the email. Use strong cryptography for the transmission of credentials. Use the OS libraries if at all possible, and consider cryptographic algorithm agility, rather than hardcoding a choice.</t>
  </si>
  <si>
    <t>Custom authentication schemes are susceptible to common weaknesses such as weak credential change management, credential equivalence, easily guessable credentials, null credentials, downgrade authentication or a weak credential change management system. Consider the impact and potential mitigations for your custom authentication scheme.</t>
  </si>
  <si>
    <t>Does {source.Name} or {target.Name} take explicit steps to control resource consumption? Resource consumption attacks can be hard to deal with, and there are times that it makes sense to let the OS do the job. Be careful that your resource requests don't deadlock, and that they do timeout.</t>
  </si>
  <si>
    <t>{target.Name} crashes, halts, stops or runs slowly; in all cases violating an availability metric.</t>
  </si>
  <si>
    <t>An external agent prevents access to a data store on the other side of the trust boundary.</t>
  </si>
  <si>
    <t>Common SSO implementations such as OAUTH2 and OAUTH Wrap are vulnerable to MitM attacks.</t>
  </si>
  <si>
    <t>{target.Name} may be able to impersonate the context of {source.Name} in order to gain additional privilege.</t>
  </si>
  <si>
    <t>{source.Name} may be able to remotely execute code for {target.Name}.</t>
  </si>
  <si>
    <t>An attacker may pass data into {target.Name} in order to change the flow of program execution within {target.Name} to the attacker's choosing.</t>
  </si>
  <si>
    <t>flow.authenticatesDestination is 'Yes'</t>
  </si>
  <si>
    <t>(target.hasOutputSanitizers is 'Yes') and (target.hasInputSanitizers is 'Yes')</t>
  </si>
  <si>
    <t>flow.providesConfidentiality is 'Yes'</t>
  </si>
  <si>
    <t>flow is 'SE.DF.TMCore.HTTPS' or flow is 'SE.DF.TMCore.IPsec'</t>
  </si>
  <si>
    <t>source is 'ROOT'</t>
  </si>
  <si>
    <t>source is 'GE.P' and (target is 'GE.P' or target is 'GE.DS') and (flow crosses 'GE.TB.L' or flow crosses 'GE.TB.B')</t>
  </si>
  <si>
    <t>(source is 'GE.P' or source is 'GE.EI' or source is 'GE.DS') and target is 'GE.P' and (flow crosses 'GE.TB.L' or flow crosses 'GE.TB.B')</t>
  </si>
  <si>
    <t>source is 'GE.EI' and target is 'GE.P'</t>
  </si>
  <si>
    <t>source is 'GE.DS'</t>
  </si>
  <si>
    <t>target is 'GE.DS'</t>
  </si>
  <si>
    <t>source is 'GE.P' and target is 'GE.EI' and (flow crosses 'GE.TB.L' or flow crosses 'GE.TB.B')</t>
  </si>
  <si>
    <t>source is 'GE.P' and target is 'GE.P' and target.codeType is 'Unmanaged'</t>
  </si>
  <si>
    <t>source is 'GE.P' and target is 'GE.P' and source.implementsCommunicationProtocol is 'Yes'</t>
  </si>
  <si>
    <t>(source is 'GE.P' and target is 'GE.DS' and target.storesLogData is 'Yes') or (target is 'GE.P' and source is 'GE.DS' and source.storesLogData is 'Yes')</t>
  </si>
  <si>
    <t>(flow.authenticatesSource is 'Yes' or flow.authenticatesDestination is 'Yes')</t>
  </si>
  <si>
    <t>(target is 'SE.DS.TMCore.SQL' and source is 'GE.P')</t>
  </si>
  <si>
    <t>(target is 'SE.DS.TMCore.SQL' and source is 'GE.EI')</t>
  </si>
  <si>
    <t>(flow.XMLenc is 'Yes' and target is 'GE.P')</t>
  </si>
  <si>
    <t>((flow is 'SE.DF.TMCore.HTTP' or flow is 'SE.DF.TMCore.HTTPS') and flow.JSON is 'Yes' and target is 'GE.P')</t>
  </si>
  <si>
    <t>(target is 'SE.P.TMCore.WebServer' or target is 'SE.P.TMCore.WebApp')</t>
  </si>
  <si>
    <t>(target is 'SE.P.TMCore.WebServer' or target is 'SE.P.TMCore.WebApp') and source is 'GE.DS'</t>
  </si>
  <si>
    <t>(source is 'GE.P' or source is 'GE.EI') and target is 'GE.DS' and (flow crosses 'GE.TB.L' or flow crosses 'GE.TB.B')</t>
  </si>
  <si>
    <t>(source is 'GE.P' or source is 'GE.EI') and (target is 'GE.DS') and (target.storesLogData is 'Yes')</t>
  </si>
  <si>
    <t>source is 'GE.P' and target is 'GE.DS' and target.storesLogData is 'Yes'</t>
  </si>
  <si>
    <t>target is 'GE.P' and (flow crosses 'GE.TB.L' or flow crosses 'GE.TB.B')</t>
  </si>
  <si>
    <t>target is 'GE.EI' and (flow crosses 'GE.TB.L' or flow crosses 'GE.TB.B')</t>
  </si>
  <si>
    <t>target is 'GE.DS' and (flow crosses 'GE.TB.L' or flow crosses 'GE.TB.B')</t>
  </si>
  <si>
    <t>source is 'GE.P' and target is 'GE.DS' and source.implementsCustomAuthorizationMechanism is 'Yes'</t>
  </si>
  <si>
    <t>((source is 'GE.P' or source is 'GE.EI') and target is 'GE.P' and (flow crosses 'GE.TB.L' or flow crosses 'GE.TB.B')) or (source is 'GE.P' and target is 'GE.DS' and (flow crosses 'GE.TB.L' or flow crosses 'GE.TB.B'))</t>
  </si>
  <si>
    <t>source is 'GE.DS' and (target is 'GE.P' or target is 'GE.EI')</t>
  </si>
  <si>
    <t>source is 'GE.P' and target is 'GE.DS' and target.storesCredentials is 'Yes'</t>
  </si>
  <si>
    <t>source is 'GE.P' and (target is 'GE.P' or target is 'GE.DS') and (flow crosses 'SE.TB.L.TMCore.Machine')</t>
  </si>
  <si>
    <t>source is 'GE.P' and target is 'GE.P' and source.implementsAuthenticationScheme is 'Yes'</t>
  </si>
  <si>
    <t>source is 'GE.P' and target is 'GE.DS'</t>
  </si>
  <si>
    <t>(flow crosses 'GE.TB.L' or flow crosses 'GE.TB.B')</t>
  </si>
  <si>
    <t>(source is 'GE.DS' or target is 'GE.DS') and (flow crosses 'GE.TB.L' or flow crosses 'GE.TB.B')</t>
  </si>
  <si>
    <t>target is 'SE.EI.TMCore.AuthProvider'</t>
  </si>
  <si>
    <t>(source is 'GE.EI' or source is 'GE.P') and target is 'GE.P'</t>
  </si>
  <si>
    <t>(source is 'GE.P' or  source is  'GE.EI') and (target is 'GE.P' ) and (flow.authenticatesSource is 'Not Selected' or  flow.authenticatesSource is 'Yes') and (flow.54851a3b-65da-4902-b4e0-94ef015be735 is 'None' or flow.54851a3b-65da-4902-b4e0-94ef015be735 is 'Not Selected' ) and (flow crosses 'GE.TB.L' or flow crosses 'GE.TB.B')</t>
  </si>
  <si>
    <t>SU</t>
  </si>
  <si>
    <t>TU</t>
  </si>
  <si>
    <t>T2</t>
  </si>
  <si>
    <t>T3</t>
  </si>
  <si>
    <t>T4</t>
  </si>
  <si>
    <t>T5</t>
  </si>
  <si>
    <t>T6</t>
  </si>
  <si>
    <t>T7</t>
  </si>
  <si>
    <t>T8</t>
  </si>
  <si>
    <t>T11</t>
  </si>
  <si>
    <t>T12</t>
  </si>
  <si>
    <t>T13.1</t>
  </si>
  <si>
    <t>T13.2</t>
  </si>
  <si>
    <t>T18</t>
  </si>
  <si>
    <t>RU</t>
  </si>
  <si>
    <t>R1</t>
  </si>
  <si>
    <t>R2</t>
  </si>
  <si>
    <t>R3</t>
  </si>
  <si>
    <t>R4</t>
  </si>
  <si>
    <t>R8</t>
  </si>
  <si>
    <t>IU</t>
  </si>
  <si>
    <t>I2</t>
  </si>
  <si>
    <t>I24</t>
  </si>
  <si>
    <t>I25</t>
  </si>
  <si>
    <t>I26</t>
  </si>
  <si>
    <t>DU</t>
  </si>
  <si>
    <t>D5</t>
  </si>
  <si>
    <t>EU</t>
  </si>
  <si>
    <t>E3</t>
  </si>
  <si>
    <t>Spoofing (v3)</t>
  </si>
  <si>
    <t>Spoofing the {source.Name} Process</t>
  </si>
  <si>
    <t>Spoofing the {target.Name} Process</t>
  </si>
  <si>
    <t>Spoofing the {source.Name} External Entity</t>
  </si>
  <si>
    <t>Spoofing of Source Data Store {source.Name}</t>
  </si>
  <si>
    <t>Spoofing of Destination Data Store {target.Name}</t>
  </si>
  <si>
    <t>Spoofing of the {target.Name} External Destination Entity</t>
  </si>
  <si>
    <t>Tampering (v3)</t>
  </si>
  <si>
    <t>Potential Lack of Input Validation for {target.Name}</t>
  </si>
  <si>
    <t>{source.Name} Process Memory Tampered</t>
  </si>
  <si>
    <t>Replay Attacks</t>
  </si>
  <si>
    <t>Collision Attacks</t>
  </si>
  <si>
    <t>Risks from Logging</t>
  </si>
  <si>
    <t>Authenticated Data Flow Compromised</t>
  </si>
  <si>
    <t>Potential SQL Injection Vulnerability for {target.Name}</t>
  </si>
  <si>
    <t>Possible SQL Injection Vulnerability for {target.Name}</t>
  </si>
  <si>
    <t>XML DTD and XSLT Processing</t>
  </si>
  <si>
    <t>JavaScript Object Notation Processing</t>
  </si>
  <si>
    <t>Cross Site Scripting</t>
  </si>
  <si>
    <t>Persistent Cross Site Scripting</t>
  </si>
  <si>
    <t>The {target.Name} Data Store Could Be Corrupted</t>
  </si>
  <si>
    <t>Repudiation (v3)</t>
  </si>
  <si>
    <t>Lower Trusted Subject Updates Logs</t>
  </si>
  <si>
    <t>Data Logs from an Unknown Source</t>
  </si>
  <si>
    <t>Insufficient Auditing</t>
  </si>
  <si>
    <t>Potential Weak Protections for Audit Data</t>
  </si>
  <si>
    <t>Potential Data Repudiation by {target.Name}</t>
  </si>
  <si>
    <t>External Entity {target.Name} Potentially Denies Receiving Data</t>
  </si>
  <si>
    <t>Data Store Denies {target.Name} Potentially Writing Data</t>
  </si>
  <si>
    <t>Information Disclosure (v3)</t>
  </si>
  <si>
    <t>Authorization Bypass</t>
  </si>
  <si>
    <t>Weak Credential Storage</t>
  </si>
  <si>
    <t>Weak Credential Transit</t>
  </si>
  <si>
    <t>Weak Authentication Scheme</t>
  </si>
  <si>
    <t>Denial Of Service (v3)</t>
  </si>
  <si>
    <t>Potential Excessive Resource Consumption for {source.Name} or {target.Name}</t>
  </si>
  <si>
    <t>Potential Process Crash or Stop for {target.Name}</t>
  </si>
  <si>
    <t>Data Flow {flow.Name} Is Potentially Interrupted</t>
  </si>
  <si>
    <t>Data Store Inaccessible</t>
  </si>
  <si>
    <t>Elevation Of Privilege (v3)</t>
  </si>
  <si>
    <t>Weakness in SSO Authorization</t>
  </si>
  <si>
    <t>{target.Name} May be Subject to Elevation of Privilege Using Remote Code Execution</t>
  </si>
  <si>
    <t>Elevation by Changing the Execution Flow in {target.Name}</t>
  </si>
  <si>
    <t>Consider Mitigation Threshold</t>
  </si>
  <si>
    <t>Serious Consider Mitigation Threshold</t>
  </si>
  <si>
    <t>Ctrl+Shift+i = Import threat list from TMT</t>
  </si>
  <si>
    <t>Interface</t>
  </si>
  <si>
    <t>Out of Scope Justification</t>
  </si>
  <si>
    <t>PHD Internal</t>
  </si>
  <si>
    <t>PHD External</t>
  </si>
  <si>
    <t>Out Of Scope</t>
  </si>
  <si>
    <t>Interface Type</t>
  </si>
  <si>
    <t>Data Flow Generic Data Flow Is Potentially Interrupted</t>
  </si>
  <si>
    <t>Threshold</t>
  </si>
  <si>
    <t># of vulnerabilities</t>
  </si>
  <si>
    <t>Denial of Service</t>
  </si>
  <si>
    <t>Elevation of Privilege</t>
  </si>
  <si>
    <t>out of scope</t>
  </si>
  <si>
    <t>mitigation not required</t>
  </si>
  <si>
    <t>mitigation suggested</t>
  </si>
  <si>
    <t>mitigation strongly suggested</t>
  </si>
  <si>
    <t>This metric measures the potential for loss of life or physical assets through damage of the target device.
The metric may also measure economic loss of productivity or revenue.
This metric is based on the 'Impact Safety Efficacy' value. If 'Impact Safety Efficacy' is set to 'No', this metric shall not include a measure of potential for loss of life.</t>
  </si>
  <si>
    <t>HMT Report ID</t>
  </si>
  <si>
    <t>SABTE</t>
  </si>
  <si>
    <t>Class II</t>
  </si>
  <si>
    <t>Business Damage</t>
  </si>
  <si>
    <t>Patient Damage</t>
  </si>
  <si>
    <t>Legal Damage</t>
  </si>
  <si>
    <t>Suggested Collateral Damage Value</t>
  </si>
  <si>
    <t>Business / Legal / Patient Damage</t>
  </si>
  <si>
    <t xml:space="preserve">There is no damage related to business, legal, or the patient. </t>
  </si>
  <si>
    <t>There is potential for major level of damage related to business, legal, or the patient. For example, regulartory forces recall, attack may affect one or more batches of the product but not all products, moderate patient harm (excluding life-threating harm), public loses confidence in the product.</t>
  </si>
  <si>
    <t>There is potential for catastropic level of damage related to business, legal, or the patient. For example, regulartory forces stop of sale, attack may affect all instances of the product, legal action that threatens the business viability, severe patient harm (including death), public loses confidence in the brand/company.</t>
  </si>
  <si>
    <t>n/a</t>
  </si>
  <si>
    <t>There is potential for minor level of damage related to business, legal, or the patient. For example, attack only affects a single instance of the product, some patients/physicians lose confidence in the product, minor patient harm.</t>
  </si>
  <si>
    <t>lock password = cybersecurity</t>
  </si>
  <si>
    <t>Potential collateral damage either business, legal, or patient specific in nature. These metrics are intended to remove subjectivity of the Collateral Damage Potential attribute. The business damage, legal damage, and patient damge metrics are combined to provide the suggested Collateral Damage Potential value. The suggested Collateral Damage does not affect the scoring algorithm.</t>
  </si>
  <si>
    <t>g</t>
  </si>
  <si>
    <t>Post-Mitigation Assessment</t>
  </si>
  <si>
    <t>Vulnerability Assessment</t>
  </si>
  <si>
    <t>Pre-mitigation Score</t>
  </si>
  <si>
    <t>Post-mitigation Score</t>
  </si>
  <si>
    <t>Post-mitigation</t>
  </si>
  <si>
    <t>low risk</t>
  </si>
  <si>
    <t>moderate risk</t>
  </si>
  <si>
    <t>high risk</t>
  </si>
  <si>
    <t>Pre-mitigation</t>
  </si>
  <si>
    <t>Stores Personally Identifiable Information or PHI</t>
  </si>
  <si>
    <t>54fc78fd-d8fa-40d0-8d1b-e114ba54d573</t>
  </si>
  <si>
    <t>Not applicable</t>
  </si>
  <si>
    <t>Transmits Personally Identifiable Information or PHI</t>
  </si>
  <si>
    <t>5134edab-0754-4f38-a1f6-d588015571e0</t>
  </si>
  <si>
    <t>PHI at Rest Tampering</t>
  </si>
  <si>
    <t>Attackers may attempt to modify PHI to avoid billing, or to cause misdiagnosis of a patient.  Recommend using cryptographic signing to protect against modification of PHI.</t>
  </si>
  <si>
    <t>Spoofing of Destination Data Store Cloud Storage</t>
  </si>
  <si>
    <t>Cloud Storage may be spoofed by an attacker and this may lead to data being written to the attacker's target instead of Cloud Storage. Consider using a standard authentication mechanism to identify the destination data store.</t>
  </si>
  <si>
    <t>Data Store Denies Cloud Storage Potentially Writing Data</t>
  </si>
  <si>
    <t>Cloud Storage claims that it did not write data received from an entity on the other side of the trust boundary. Consider using logging or auditing to record the source, time, and summary of the received data.</t>
  </si>
  <si>
    <t>Spoofing of Source Data Store Cloud Storage</t>
  </si>
  <si>
    <t>Cross-site request forgery (CSRF or XSRF) is a type of attack in which an attacker forces a user's browser to make a forged request to a vulnerable site by exploiting an existing trust relationship between the browser and the vulnerable web site.  In a simple scenario, a user is logged in to web site A using a cookie as a credential.  The other browses to web site B.  Web site B returns a page with a hidden form that posts to web site A.  Since the browser will carry the user's cookie to web site A, web site B now can take any action on web site A, for example, adding an admin to an account.  The attack can be used to exploit any requests that the browser automatically authenticates, e.g. by session cookie, integrated authentication, IP whitelisting etc.  The attack can be carried out in many ways such as by luring the victim to a site under control of the attacker, getting the user to click a link in a phishing email, or hacking a reputable web site that the victim will visit. The issue can only be resolved on the server side by requiring that all authenticated state-changing requests include an additional piece of secret payload (canary or CSRF token) which is known only to the legitimate web site and the browser and which is protected in transit through SSL/TLS. See the Forgery Protection property on the flow stencil for a list of mitigations.</t>
  </si>
  <si>
    <t>067f1ca4-67a9-4ad3-9db8-6af397a1d632</t>
  </si>
  <si>
    <t>Authenticates source of incoming data</t>
  </si>
  <si>
    <t>Authenticates destination of outgoing data</t>
  </si>
  <si>
    <t>Checks code and configuration signatures</t>
  </si>
  <si>
    <t>01e68c6d-a550-48d0-b135-d8a138fc3eef</t>
  </si>
  <si>
    <t>8273e7f3-a478-4dd6-bac9-8cef1075de39</t>
  </si>
  <si>
    <t>ab62a54e-b678-42a7-87c2-79c9bc69024b</t>
  </si>
  <si>
    <t>A representation of a generic medical component.</t>
  </si>
  <si>
    <t>b7e00c0e-9a91-4c66-a122-d40509745d71</t>
  </si>
  <si>
    <t>iVBORw0KGgoAAAANSUhEUgAAAPwAAAEsCAYAAADn4t78AAAAA3NCSVQICAjb4U/gAAAAAXNSR0IArs4c6QAAAARnQU1BAACxjwv8YQUAAAAJcEhZcwAAC6kAAAupAaXh6jkAAAAZdEVYdFNvZnR3YXJlAHd3dy5pbmtzY2FwZS5vcmeb7jwaAAAADnRFWHRUaXRsZQBDYWR1Y2V1cxKbVFAAAAAPdEVYdEF1dGhvcgBGYWRvb2tpZS7S2fEAAAFAdEVYdERlc2NyaXB0aW9uAEkgdmVjdG9yaXplZCB0aGlzIHdpdGggSW5rc2NhcGUgZnJvbSBhIHB1YmxpYyBkb21haW4gbGluZSBkcmF3aW5nIEkgZm91bmQgb24gV2lraXBlZGlhIGJ5IGEgdXNlciBuYW1lZCAiUmFtYSIuIEkgYWxzbyBoYXZlIHBvc3RlZCB0aGlzIFNWRyBmaWxlIHRvIHRoZSBXaWtpbWVkaWEgQ29tbW9uczoNXG5odHRwOi8vY29tbW9ucy53aWtpbWVkaWEub3JnL3dpa2kvSW1hZ2U6Q2FkdWNldXMuc3ZnDVxuDVxuT3JpZ2luYWwgZHJhd2luZzoNXG5odHRwOi8vY29tbW9ucy53aWtpbWVkaWEub3JnL3dpa2kvSW1hZ2U6Q2FkdWNldXNfbGFyZ2UuanBnvXTIjQAAACF0RVh0Q3JlYXRpb24gVGltZQAyMDA3LTAxLTE1VDE3OjQzOjE31QAaFQAAAD90RVh0U291cmNlAGh0dHBzOi8vb3BlbmNsaXBhcnQub3JnL2RldGFpbC8yOTEzL2NhZHVjZXVzLWJ5LWZhZG9va2lld+S5lgAAAFh0RVh0Q29weXJpZ2h0AENDMCBQdWJsaWMgRG9tYWluIERlZGljYXRpb24gaHR0cDovL2NyZWF0aXZlY29tbW9ucy5vcmcvcHVibGljZG9tYWluL3plcm8vMS4wL8bjvfkAADwcSURBVHhe7d0J3LVxPedxM2bG0thF9khFopSsUfYs2ZIospUWopItW0ilRGRLqKhosUvWRChZh1CDxjaWIUuIaZiZ3/uZ5/fqN//Xdc65ruuccz/3fe7f5/X6vp7nvs451zn3fa7/9f//f+srNU3TNE3TNE3TNLhu6DahTwjdN/Tg0MOuyv8/K3Tn0K1Crx5qmuaC8Gohg/sLQz8a+uvQ/1mgfwu9IPQ1ofcPvXLo2HiPdw/dL/SNoade1beGPjvkRnQWn6NpLgQG+V1DPxZ6eWhqIK/Vn4S+ImSVcGjeIvS1ob8MTb131R+GPjfkdz0W1wl9UOjhoe8J/VzohaE/CP1a6HmhZ4QeFbpH6Lah1w01zZnwn0MPDP1FaGqQ/GPo50NfH7p36I6hDwy9a+iWV/VuoQ8P3TP0kJAL+s9C47n+IWT5f4gl/6uGvir0v0Lj++zSH4feO3Qo/l3odiE3y/8ZmnrPbfrfod8OWY246R7jxthcclykdwn999B4AZrhfzj0MSEDay03C31R6PdC9fy/HzKzreUdQmbNes7/FnpS6FtC7ApuUH42kGwx6nPpX0Nm2H354NB/CeV53eieHTJ4HxD66ND7hWwpbJNscT4+9HmhJ4RsfcbP57P9TOg+odcPNc1e3CJk1q4XGb009IjQG4cOyb8P3T5kSZvv5aK2317KTUP/I5Tn+c3Qe4W28Sahzw/V15GZ1eBbg1XKN4Wcw8rli0NvGlqDQf1xoe8OvSxUP+M/h74t5CbXNItwYT0mNM4ojHJfEjr2XpLRzLbAAMn3tpedyxuF6tbjR0JLtgevEfr2UL6eDLC3DS3BwLZy8PrnXv35ULxm6G6humpIMaD2wG9mYfn+V6F6ARl4Xx5ykZ0lNwnVJflDQ3Ngdc/X+P9/DM3B9uXNr/6LzwnleeinQnNhJLQl8To3z1cJHYv3Dfls9bO6WX9H6JA3meaEcGHYj9eLhmHpG0JvGLpWvHbo+aH8TG5I27D3zef+ROg/heZyp5DX/XrobRwI7PHzfMTwuAtbHbYCz7+/A2cEe8e4BbMysU2Ze9NrThyzGaPU34fyIjE7MGS9Veg88FqhXw75bFYbNwpt4ntDnmeVsnTr8bGh/BvYx98gZGZ+8dVjZKm/jf8Q4mLz3Ac5cMb4PgU2jUbW3wgxCDaXmLcOsfLWC+M5oXcMnTeuF+Im8xm5taZ4vVC6u0T5LcXevW5nrBDwKaE8xjaQS/4puAA9z8rgWmL79chQjZVgABXkJAaguUQwiokq+6dQXgwCUj4ptO1ivtbcPPQvIZ/3QxwY+NBQ/j43dmAFZuU8B8v69UNiEFjB87j9+RSW1F7D3cbjcB54u9B4U/+voXcJNZcA7qpfCuWX764vxPR1QhcBATs+989e+en/R3ScxwTZrOV9Qvm3oTuE8AuhPMZOMOJGadvhhvSWDpwjfLZPDP1tKH8Hf6MvDdmCNCcIow0fcI3w+pWQCLiLhGV3/g7j1uObQ47/3ZWf1iE6MP8+ZKDgu0J57CMdGEiDH5/7eeXNQrYp+XuQEN4bhpoTwsBgtMkv2YAR2XZR7+5pFBMpV7FScdw+fC3Ch/PvROLdISIuj32EAwNWHB57jys/nV/M9p8eqts5hlA+/eaCw8L8laEaRy6K7aIHZeTge9GVn16B5BjHXcxrqTdG2x2GQDwtlMfZEirccDwbLOPnZe++C7P6L4byd6Inh6ygmguIpJWM8iKzuii5U/DHsjTn71VjBHIPz3C2JvGmGv1IXELi5uIYv/aYRfcZIY/90JWfLg6Mt3z0dZvHoHcevTTNBlzo3DFmp/wSBZJIUDkVRNzl71at9TLb8nguxefCaCktNl9vEOTfjBHOTcRxGX4jub+X6noR4Z+Xlpu/O4+E0ObmnCM5pGac8cFyM51alFWNfjOrJ3zPeaObGpibsCTPwB6yPOd7T74slI/V44kbqsdkvV1UBDc9JZS/J9nGON6cM/iJhcDmLET2ouNecy72dy7y87ofrRemfXvlmaF8TN79NizNvzoklz9fw+AnYy+RSMTq7zFurXGrYFmcsQEXecAnoi5rJp6Z/51CzTmBT7guRc3qBuuSGPKKWTLjwM+rxbmmzz7WgcJHhfIxxkqFODZRXXDy0+1nR6OVEON8zlTGnr9XPs7zcQq8feh3Qvl72d6oRXieg7JOHkst+c/jrC6HfR8eF8rzfaoD5wwDrIaL8r1XbF/+PJSPe67iEpsQSSdnYOpitkLI8/g7T0XvqTqTz3m8A+cUEwBD7lysZMYU4e8PXZQArZOCNflPQ/lFWFKaXfbdq6uuUr/g87hErTM4TSWoqItXn2Nfv2t5P6Lqbq0H8JOhKWQZ5nNEMJ5XRFj6jIKvliA7UcGT/B2tJpfcOJo94BOuEV/El7q0MMOI2U0NuXpe4sM/b4wpvFOVaOS015VPSmLLrpuiDDl55ONrN60SrLTyObYQ57XQZH5OfxfltpbAplO3UVZNcjF6iX9EXHC1igtDk33VvoY1FwL/cZ63iiHwPMEIWWdd2hS3XmMQqn43JJpOKqxZnA/dikDZqN8KTb3GCmGbtbrOgM55XslMQL72paW4BXE9OpS/J7n5ZmBScyDUWcsc75Tl5SESNFSUyYCSKX1n6LzgxpbhqymGpU1kXP0hpADHNtxE8rky084r6vrl53TDW4M8gr8J5XmkLL9nqNkTF7jZpxam4BbiBz7EUsoXXmemKamecl5gQR8/3zYbg0oz4/PXinF0GzXsluZUxbkW1HJh/r/W5iM9uIblWgGxpSxdNTRXEdpYU1iJhVRxxn2xNH1iqJ57k9xgzoMvXorquJR/SWjbMjuz18jMZsnO/sFP/6shM9NY+XWTdtXSE5VWn//TofO4v9Xoo37OfSIDJV6x8dSIzueE2E+amdgPSa+sf0RWUZbpQ6De+R+F8twpFVXN+DXJJnWtyyKxXWRgSxWj0TZqXvu256qZZ2ujJrz9N09FDTOd816MpvX5dN5cmuILxpsmA17m+6/Fcj7jNshyf99znjyWQlIWzVr5hxPPzJi0JglkhA+WhXr8wmWVqfmeS7Ep67TPcK2Qsllvfimrn12pvbcO5fNtjZaghFZ9v12vN5vXQBWyOlJC7LxQ/x5VrjM3x32w0hq9R+I5tq3ALi1aD421xVk/uYcOgRm6GmtS9ufje/DVju4sy8BrsTezTJ5yrRlIcwo2KOGUr7m7AwsYSz7zhuwiM+aq7JPPS6BKLd01ii3nEFGVVom+nzyv1aSVUxMIXhhrjUl8marVtgZx4rrDjDOkn9WY3zRD/nioPp/Wdl1Zi5tUjaZL+exukHMQ/52v04dtCWrS1ffdtaSHCMApI6hzHbMp5VzGllujuHmFGu+LPTwbRp7XTZt79xAr1QuJ/d73hersZWmt5fI+/dkq9up8rXn+lOi8Xc0RxZ6Pr3MjOmYjhZHRDZnSGGIu/gb5Or3vljDWdrevn8MXhOrrUm6ih/pu16A99tTnGiVmfunfagpbHFvUmpTkevQ5Lg3qiYlNrjOuPbUqI4eybJpl+J+nlsK2CXMaDhrY1ZaQkpBzVoxNJckecQky3vK1OtYuQZ23+t5zw1G5uaa2T+TvvzahaV/GOnaCklQots8eV4CuHcUtD+FlkKNQYydc7xKQTrpMNsu7FMxa5phEtx2y1JT901SHVxZuNdqXfIFaI43nscQ+qzt01qxLCWxZuizWjCFfP3cbkCjuWd9/SYixrdo4iFLXosDlWIWXrH4SyVY1cCj19NAhBia37meGag09Vv0PCJ0UiiqwjNfAGbK/OWTygQyu0ciUEkW3JnvOsm7qfG4oZ9GrzHKwvu8nh5ZSM92W9njPghYpJbWWMJWXYHbb1b320HDF1a45JA14jK1QT8EAr88j2ZeyCQ8Bj8UYKSm78LzmHsxGTzKRWaPv2DJR079DwQhi5qn1yKpsH3yRaxgHXBXjz7F7zVn6ViOTPfXS5bClY75+6cpkjKkfU3B3YWk/el6UHTtraqpzalPXHjcBgTjj87XcqiuCfbDK5GqtobnyQ9aG+V5TzNqi4UZftz3dh4UOiTLJNdihSoLEVN30OTAsfV1oygZQZY99bB+z7U5dBipZtWRZX/fSS1c54xLXwFmKtNJ8vcF/1kY76dL1d0jtKrT5aaExAMt2bml68TZMGCIf63tYpWYDz3OLu6Lc9HGpQhIuRBwdMjTVIKguj1HCRteG3wrnrTMbdxL/dc27r9Ir/tA3shE3tnrx+d3nBHN4Xf2s4guWMBoNXZxLsJ1LS7/yWGfd6OE+ofr5qyzxd2F/PW5FyY3vkAY3hUbrxGW1Koz53Bn17GsEMoxhqmZGg27pnnEX7ohqsW8yBokJtwxfY1lllbfnTL+338HPGWzD6FjbNVd5rug8VV+OBR96XTXpub7JBmKbIwBGY4X6OZfOHNm0MvUDoV34O9qjf0soY/RdwEtzz/fBd5a1+bdpTnabnnTj/p9EFCqBdSh8Z6I5q1HbuNpWpejomKXNrvyssoTGZbtZSELKoUtBu4hUZZ2626ZYlNcWwJDVVUNC2R2m8rkZf54Vqu9bJbqK2+5YudEyBOvf3I3GXlTsgtBgAUZcT9XvW7V0htVYs75eySw3XHtc14DlraUv7weDnqSR0Qvjb2n1d1aYhLat/qpcw3OiJ93Ix5gEckNT7PKQSPe2Ja7vw1tzJgU0GYhEHZnFXVhZtXSUC0zJ5ENZMhNRcCzTm/bp5IIyyNakOLqrulDrisHef9ud3/551wXlM0kVlal26Fl/HPRLtLR2wKbve67YAPatLTgXy183vXFVs0uakszBpDPlpiXVgw8dL68oa52E3NzVZTiqd8iM7k3qL1dlcAhOmBPIsgTv+3GhbUUpyGy7th2y7YZlcT0fi/gcI5yLy2xWX7tJvihZZz8asuxnNReiKghmbQDKtkHPmsw49iMhlWzr97c0sKnO1gJ+9KyrlYE3ictLjv6xwkgNLgVR3jnkb8Gvv+vmZPU1ZYfx/WSjzDl4v3EVQ77jQ2dUmsSsovw9830YcIWEr/U87cQsOxY2cOexlDt0bLS9N8v6phJLKRe1Pe2avbrlNledL7qeUzz/El+oaL7af22Nlka+VaQKW0pbRcgAM3ubhUZqaC0j2lz8bevfqMbRey95BeIr+JCfGjL72Vr4LGsLSsANl6HUFk39OAOJuLDWrDhsA32uNIDZE48RlOw2S2wMltdTq062CquMNdflNtw4baFqQo7tle/kKAPfTORL9UZmxaXW3l34Mu4Vmop0qnIBmrXWBCn4EmwPsp5ZFavrktnWuURNpe/frMfGwAUl3vwJoSlDT8oFJvf8LLhtKN93SdyAm0f9zHXAHxt/v/rea6WLjqo0I4yX44A1cy7xs6sfME6EKS6/YxhwXfes99WWxUvE9ejzHBTGDb5pb2I5aanIgrkP0lIZmuqda5P4k80ea/A5xzBVcgNx51yCNE9JP3kOto1NqZ9SU8fOpCSB4qyofeaWGBNrYwk6ywHPFlTfe41MHtv21fbCo9vRUn2pi3XsUJOyChXWfAz8XiaYGkLus/9gSAk0q++U742NyzZgVWFRS8hcWhkw9tFmO3fNXRZPe31LJ5FxYwTWJtm/8IPPsaaOWAq5I6arrcoScan12J6xzgwMlbs+l4EzBnBwd50VdcAvmQUkOdXPfJYD3gVd37uKgdVWitvXTOr/4/aMJMXsgh1gtBP5rpamEVvxviBUz5NiS/G3PAZWYX5P8S9Tf4MprfJk2QtOxRy705mJRQtZ7pDKsmqnTS2lt8msLztrbfCBwbzJum9/uMRibQlvb1bDd8debpuwDKuvIyuktb/XUmrSyJL9ngCk+pnPcsBPJbqQ7dz1QiP21GPMwNwEHdfyuJU0eHzfS2DP2mTFtwRXPGStkXYOVkXGy65t8V4FZex51IGbOvFa2ZP44GvdHJbvtZHiKF/KkvBOy2BLpXoOM/tcw4ylVH1t6qwCUergWWJkVaGlft6zHPC1K27KpLENs2w16pmp55aNdhMZS3MRr8TSQaqOwqYtKluPGXnNanUJtr5j4hNZDR0EA9++dmrpPEcqpFgJ2GOsjbV+g5DkjnH5nLKE5+pbgtDKMdVW1ZK5g90Ft+nzaGZwFtSBu8R6Xqvd0lkNeJ+xNhpJzYnjFzNSl7bccHNdkYxstVV26hdCS7wbMNuO1YKq3FzcGA4Zbj7i9xnf9+ABUGZDWUCi7RhEpvyVo1xY+9zx3CBYxrdF4Uk4WfKlmQnNMuO+iA997mAXkVizoUZxNc091z5YSeR7LrnAxpLTZzXgeVLq+6YYP+eQhuWU2AqTwRxEUk4FVbEjLTUY+1tbxtfEp1G2nIxscz/fEkxW9b2WFk5ZDUMRg57ZVeDJ6EtlNFnTv10VEQa5qdkg5SbgBrQEkWFT7Zn4nOdiebntc6VEUx2bTKBhN1jCmGV2FgPezXuqyg+5+c6JXXezHvexDMRzXZIMYVPptFavPDq7qgSPCGe2ShjPVyUyUztu18Mh9vkGex1nrmfG42sCw5EEl2pk8WW6s/LF809vmvEFZbDYq422LbzU+dzRWGHn4ov0hY4GNlpSopolfwzssLwTETjG4YvWO/Ysn0U8/F5LGJNPzmLA897U9xy1K6U1YcQbt5dm+iXWctfo1LWgNPhSS7frWeThnBWvSUrMi+3tUl++mAOGzTo2uAfPOktxEndiEVBTsc/ueKLt3Bm5HBgbdrWDSjEi8n8vQWniTW5CM91c7JHGzynOOvfObkDjCoev9JiIiPM+PChLGINfjj3g2Ro22Tuq5vqSx5bfJPtsSYab62LsUkMGrgG8dCvqRjF2UtolEyPXntWs79KKzd/KZ2MjsiU2IRkn4yTIeMjbcq6Qt+6utCnlda4YaPxBlsyY7qC2GeNenXyeOXXY4T15FsY/uBlpNJSJ267PcXNbG1A0B51fvI8b0RJcZPVzHnPA2/Jts3dU+T3mZGPaQ0+VPDODyj+fi6AqN+3xPMQSvrR6k5sE+8hUgdRDSqbjWSUurYI7TYz7nGVPlcFqf73Er+25goU2/dFdVHMtmgw9YzojWb5v8jiM/lrvN9eFtBQRWd7D3X4JY4TgsQa8WU9ceH2vXTLrzTHCMoZNJfu4mSv1vWRyMJmMq7OUm+PSUGlBaK5bS+6pc+4jNoxzsYyfgz8EQ5tB5Iudmn2rWNPnwkXzsNC22cSyb24VXQUopgId7Be3dVox6yvXXF/jRrc0wmsOWdNO4NMSai09OsaAFyOwKSDLoGRHsCSdKnktsm2OIc53uSll1jW2JN6DDWD83lK2I7ZBS2dVM/6mALE14iEzCV1Y7PXN/vYuBqs9el0622NZTgshNaANNHduv7S7rtLMDwlZfu26eYgFmHMRWSG4GKe2IVYNc+6uZv8pFxAL8dqgoymyFjuvwRJqSiYdcsC74fnONu3Z/Q1r9xeenqkCFG62c0qZWcJPGeDIYFtamYkhdNuqRN6Gsm7jdm4KXoE5Hp1dYudaWob8wmBQyhMe66bvIwE1u/zUBqlIqU2ZcCzDstPmwmMxlVyzxh4xhRtTzm7OuYTR+HioAW/POzVjp1y4XK4j3EpTJcYkIs0pCjHWBawyEQiEWpJrYGJhe5o6X4q9QHi52IKpLYib1VTj0jky6QngUQX4EP3wLgws8jL3GL+m/jBztamQhiWX97C62LXfWtOVxoWsOMbU+axKxC/MmSmmUKkoz2WrMhc3mtEAaSDKv79RaCkGkhvlrjBsg2Nb0Qx5CT7H+DqrkTm17vm5txnLPHb/0BKftZl8095+lK2krYiJaoz93yTVpNiDuCwZYPVcVGjjmvnVzwui/OyBVVYVvDHHxVPlbqyOvqWmxAlLdjH0Yvunnj/Kl7nJSLcLN5UxQqzKjYatwpe9bblvRndz4upTcLKeQ2TfXKw86mtHuVgNTq4p6aS8DLZPZLZh8FRE099TDPyukGszLNfSnBUNQ9xU3Lvvm4Fy1zmEvU6lSleJjrMX5vKak1Is9mK8Qe4j16LVgyjJtdfUpUPEEiOL5SFDioEgAkmJInt6ltW5rqBNqjYB59p3CW6bsmmvWWV5zu/qd9Bw0v7WDL7toluSg2+pOXWOY4jRbmmnYN/rlH+c/C12uTlt3dxgpl4/yt/UzZKxzipPHACPCtcg25ICqHz++7qVyYrOzfooVWya//fFswK7AfhSp76EUS5QM5eL1E2kPnaInnMupKll674yK86F0XHqHIeWm9Uc99oUBtu2G7YBKkBlWyjsmAV5DPG++JybbgiMf9zRl2offh4wO5sZDOZxGW+waITJmjtGV9XIKcvcQ+A97NdG19g+Erk4FyuiqXMcSvbyh+jB7vvYtZT2XfpOGe3SKOfva++91P8/VwyeVgPsQrnq855ubrcM8RrIMK2PN9cYBTKEYe6qnydmIL9oS/xDNsiEm5D9vb3wUrtEldDhuTCATZ1jH9ly8IQcOqpQmfGp95uSWdbfcZvhbq18926q7BqHdKs25wyGsrq0fE7oWHdtMQkSiOwhVV+VU20lkPXLpmRl4nOpADsX25X8fVIMopIzDFiVhSWXSDYyk6V0m1E0wv95CCQ68Q2vbfs1Bxbr8bMeW1YV/PeSuNyMGfeWFAhtLjgKcdYLgoX6vJBlqrmC5jIWv6BD9x44FHONb9tkCc7zID6ABV8OBFcvz4i+C25utgBWPkKB23J+yeHqqUYZMQHnJUspy1QLWplL3aakrGTOGwbfVIEJ+3YD98khgSmChqyEDFqBP/bRvDe2a6NNpmlmUUtXEzfYoWKauWkY0lidbx8yiBUNmWPh1uzC59GXfy4CbOrvQttyA64FAk/GPAb7aIFKuyImm2Zv7CWrX54UvljbbomvWRCQpfg2Y50ZjkFOFWHRWG4INQrL9sLz5paIgvcd32eMsGNhluqrjiDfd/VsiDwTUSY5RQkn+/5DzqRsJOMNls6qTmDTXGFs7k9yshnb5sK3bw+5yd0k1FKyhT3npi6xil34LMJZrTQcMyjnIm1zPKf9LfcWQ1XNcHOTE9rKKOjmREoqjcU/ucBY6fnP92Xq87nxTZWwbpqjYV84FSknC29XYoagHV1s6uvMlIovsHYL35yKwGJAsidlkbdn3ZQKKjJvLiztU+cgYbKCWkQF2mZsq8FmpeH3YvhyQ/B6NwivX1PHEIqSjJ+JeCOa5szhqpq6IMX3T5VXYjgSt12fy7U3lV6ZKb9cc5sSaqwmPjY0FoPULHMuUx2DDVSFO7bVCWTJl3/ODTflmhSjkDH+jJyW4EvsHLwHUysfbtFd8RJNcxQYjDZlv1mCmxnTqGTwVMOTWOqpwBSzuD169QRYSWzrg2bw1ew+ufdzmdofKzC6DauY+nxbDrkLU8hayxRjv/+cZT7f/6Y8AxluTXPNkGE1Veo65WI3qDLiyzLZRbvJsCVyywBywZv9ZfJZ5u9KkayltwzIuWTRjNScTDsBNvb3OSjlA9iGbILVP+vm2YZsa7zod90Ui84wurR0dNMcHDPsVCeTUWbhOW2K3QyWWLotqWujRINxLmNRDp9xbk6+m9CcghTw+9QCEGwHY497VYNH70dK1mBHuDXnBhf/aIirMtNP9S8/BGN1XNuMuUxVpGHxPwZuTLVyjPcW2stWsal+HFkVHDpvoWn2xiyW8exVDE1TDQ2WzOKbEPk3VuexfJ7LVAkvrsBDhdca5HUmtyTf1gB0lAIRnU7anGvUqMsyXPajKraOsFjb18sAWxstJstvqjTz3K4tUNN8fD2xA6wtt5UI4PmF0Fih1+8+9mqfkhtlz+zNucdeMw1assqmYOTKC1tRhKWz/V1C48ye4g6by7YGiLwFawc9S7vZ2XlUfh2Rf7CtNiGbyJK+/k1zzcjmjGaoTT3DlEuqF7jihfqkbcPg47PnZ6+vJQkzaXHnFZiDm8xoJBNqWxuE+FxLilkKzpHEUs+7aUm+qZ/+lEGvac4l9qhZg21bY8pNlWZEqRkw9wiZGUXVPTCkRNNUIweDU2cde2UuLcfmDniGxvF86v0boLVwhJnYEt/nkJsvou4GIe42+QMkQEiWmsIQ9Xy0yZLvZig0OJ/nd5laDTTNuaUWlGB93oQAlHzeWim5VQNZFF10nE9+DjLwxnNmFJsecL8fGh9fKjaCbYjHz+e6oTTNhULSiYt3V5kpJZjzQl8q++6p4B37eo/P3cNbqo/nrvHycgLGEthL9YzQNur55Qk0zYVCqqiL91uv/LQZS/ClDTWkzjLwbfLnyw/3vLlW+nFbwdA4hfOO7ajmSpvwbdQIwfNYeKNptpKdSRQ43MXcSrVmdCsH++Zt5B5eEMscxgKW27rO2qf7nZYu86fiDyrZc4+Rr2kuFPzpmeHFLbULs3UdHKO4tRjk5vZBU97J6+YG3uh2Ut+Pm28XViaMdo8PbYp5T0kQ2kXu4TetLprm3MJqnRc799kupgpIjuKPVtt8Dvrdec2ufXPCIl7fy7J9CbIB6+tHzalHb1XhucJnm+ZCIT89L/Y5/d/51dVwz9ek7NU1xKhVblSx2dWtlt3Ac+fG0ut0muenJU0oIfxW/sBUg0WdZnbBXZfPX9riumnOBTljqdYyhzHxhfjbpd26IXxUSPBLPqaM1qY2VxmQI1Z9DvcJ5XlJ/MAUcvndHJSbsqQf4cqrBkglr+ZktlkB5GvYBprmwpHdTlWSmYu2VXnhpwzyGm2m1VJtwWwWV0yzkrXlzLpzGCv2MA5y9XlfVXMlAmUgjS4urPpTZD18sjqZ084ZNdFITEHTXDjsn13AS2YsRS+mmkryUY8hpkpRp+uPZVs4rVVADfhxbA4q3+ZrUmb5zAMgVWp0vZma2SEyT8GOfL59/RycT0eXfN13hZrmwiFaLC/iJfnvqrCOtenIEn4saCl8l4tsU+LLc0Jz2NanXsEJobLbknq4CWu2nhXDXATZ1PeTf9A0Fw694PIifrADC7DvrR1qUyz1UzcP2WSq24zPn9tb7nGh8bXi2d20dtXYF3rrppCv4yFYghr39X1tIZrmwqEIZWabsTxvK+08hYGmBHUdDCTzblMhSxVq6myvPv0cxp7pDI67MvbA5ZiWeXEHS/vrWc3UjDyfvbPjmguLPPK8mFm318Ctl/nkVfa6Uxbwm4Uym47xbg6W/vXcuzLVeA0U1czUV40Z58QbjIzNJdx4mubCYibOi9ngm2oqMQcGMf7sOjjIbG+/PFayzdBas+8carVdM+62irA3DdXtBuu9Zf1SZOi5UeR5aFsJ7qY595gJazUa1vB9UPM9LfNVBr5iEcpGy3zTq91xIa9zKuhoCZXn4kefGvB87FpkK6/teZbw2kjt2uNv4qmhfE9i4Z/zWZvmXPPwUF7U3Fzb6rbPQZy+rLWxi+omKUixi+p+o1p7z+rC71Cj6MQY7FNQUohwfT86T/31m2Y18t1raKzqsHOTYLZhNrTXHuvJj1IDnn9/EwpJjq+RyGIASq+tXWxZ4/nXrVzWIs+g+t2JcXGfczbNuSKX2Clpq4e8wHWfZdHflFevTNVDQkpZj3DzTb2mShGPe4d4HvbB6iQ7z1R9RKhpTgbJJaOl/XtCh96z2meLi8+uraPsu9Wku1soLfzVsFjFoKZZxCHLQ+soO76PFtdNc3JMpZA+IbTNIr4PutYK+Mle8VOytJ5aFYjqsxU5JLrbjl1gGQslBzXNySFmfOy2Siq9HPuiV/vdtmLcO2/SVMOMfRDjX20B5GeJQE1zstgvj75nkmAzp33yvrjpqIP/qNC22nT22YeyMdgyjF4Amps23DQXGgNgqiSUsNKsK38WsB/cPsQSP/V5rEYEx+yDQT3O7MRz0DSXhnuFxkGQssRfkl13CBS20GmmJsGQgB7W+aV2Btb8qYQckjbcLrjm0vHQ0NSAoCxaeSyD3iYk+Ghioehk/TxCb+3D56w+bBm48errU2IG1kbmNc2FRwuqqYGR0jd9btWYQyNNVcfX+nkM5E0Dn0vwMaHREl9fm91smubSct/Q2MixymNPCm3qy3ZsVNapyTWkyKW+d8pbs0komlmjCUcJxT20m69pLixaQ2VSyiaxdKtMc4iw3KWIkJOmu6kt9Tap3rOv8a9pTg5L6KmusKOEyWo0sW+Y6xpEDOpzv6vxRErZK8k3TdNMINz1a0JTg2eUZbUKN2dt2IMiG1pRb9uKsPjvaonVNJceIbFTA2iThM6yrF+LXHKfVRju+JmU9FpTFKNpLh3i6w0ae3qz6Nzls/x4efL222eJFYYkm/pZrD7Uq2uaZgsKQ3BrWSpbruOGIc0s5g58FnV58mc58L2XGnv1c2iWcS3sDE1zIVCfXSNFg+VBDgzcOPTE0CY/9yg+/LnBMofATF97vBN34lm9f9NcGNSVz7py4sy3DZKbh7KX+hyJmuMrP4uBp8T0uKfvxhJNUxBqmoEtPxuaW79eQMwfhOrg2iZlq7ShOjbiBF4Uyve1PemKNk1zFX5tA0Ou+nUdWIBadVMdZ7bpeaE5/dr34W1DtcKP/7fVvrn0KABhBmSQu7UDK1CEck7Azihx8vtUnt3Fh4aqvYEXoRNnmkuLpXuWmtaBZR92Va7dJDcbtfWOlY4r5ba+n9r5TXMpuUfIIFB5Zm1HGrDeTxWZWKKXhWTuXSd0SAQDsUvk+7jBdLPI5tJhds9e6gb+WiyRp/rJr5V2WKL2DonS2LXBpcy5LoDRXCo+OuTi/+vQqzmwAm62qe6yo34gpHT1t4e2pbBWec1SA+I2xBXU83eXmeZSkZZ1iTJryS3BLt0qlChAIY99TvCO5BdJModAll0thy2L7lok/TTNmePizwG3tpqNstZWBzmAtmkqPfXdQ3NKVnOn7dsLLxmbR+5qSd00J4HgFxf834bWznLjEnmbNlWakdwyFq2c0l+GDpHT/mmhel5huE1z8nx5yAUvPHYNElU2zc6Caj43lDH5tK2R5BeG6us3yWfdNzRX3f16Tp6B9ss3J48EGBf81175aTk3CdWBk5IsIwgH+R60rXCk8Nx6jm1Sw34fGCe55eo51wYbNc2F4ZkhF/unX/lpOR8fqoMmVePklcDK49k0cgpFKOs5tunnQ/sy1sS7X6hpTprnh1zsd7jy03I+L1QHDSkUWZfcnxjKx7ZVuxVTX8/DSPf5V/+tx1MaVuyDz1nP982hpjlpspvr2uXslMHu60OV2gJa6u0m3j9UzyPMFu8ZmuoHJ79+H8Zy13rYNc1J8+KQi/2drvy0nC8I1UFDBnhF5Zx8TOjtJiS41PN8WSh5YKg+RmLj92HsSGO10zQnjaATF7sCkGsQ+loHDY3L9jpz39SBDaiBV88jIi9RnirDf1M8DPsw5u+/INQ0J00OItb2NUhprYOGxth0/d3zMb3hN3H3UD3Pp4Qq4/ZBgs0+jMFCbgBNc9JksMvasFUzbw1TJZF3lduG8rFtkXKs5PU8dwpV2Bnq44Jn1sKoOGb1MeI1zUkjHdbFXmPclzLmvzOyVW4XysfM9pv4klA9jz19hVW+Pr6P31y7qXouEjvQNCfNn4Rc7PtUm+E6qwPnS0OVjwzlY6NBr/LwUD3P+4YqdcBbVWRgzxrqNiPVRrvm5Ekr/baBuAstnOrAeWGo+uHvHMrHNKrcRNbTSwnEqVg55GNSZvdBoFF9L/q5UNOcNOmH1yZ6H8TN18Fzm1DC+JbH7+nABp4Sque4Y6hi5ZCPsejvw+NC9b3o6aGmOWky+ETr530wc9fB84xQosBEHn+AAxv4iVA9R3a7gfJU6Ubz7z5Vaqw+VNOp70X71ANomgtBBp9oELEPymTVQSQxJQ2BXx3K4zWYZkSt+nwe1fj+Gp5bbwRr2NQgs2Ppm5PnOSEXuwH6Zg7sgVDXOoAYwbjtlKDOY98U2sQYCJM3Bxb17ITzS6F9q9NkSvCoblDRnDzfG8oL/rMc2BO16uog+v3h5x8ObeJvQvW5utXKn88EH3n1mlnug63A1HKe3Fia5qQx4+YFL/Bk3y6v9trfFqoDqUpV2ym871jbTsJMxglYgdw1tC9ZsHOUEOOmOXnGKjOKUOwLo5jzTtWn/7uQm8LIGFQzapuxby62AuLlp86v4m7TnDyCW+qFb09/KN4llG6/Ksk0I9XHPmqboW8J9w5NnZ/M/E1z8qjjNuaajwEv+6B7zKNDdblu+XyLUMUMXj9D6mGhQ/BGoU2Vda06GBeb5lIwdny1z55adu+D2b7mn7sBfFdI9pxkGx1g6megfWMDEr/Ls0Pj+VOPDTXNpYE7ahwE+0beTWEPrSRWbfW0SRpbHqoF1ENCU+9B7Aw3CjXNpcEMOBaX0AZqWzmqfXDe6g6c0iNCh4Crcer8KR6Fprl0fGZoHAwqwx6z0aJ4+18Lje9LluD7cq/QWIq6yk3tEE0tmubC8SqhcZanY8eX87/fLTSWjCYVbtbALSiabttgp30KaDTNhWeqPp1Bo/b8sXmdkGq3o+9eBt22bjUjetuL0KvnmNK2iL+muRSYGTO2vorbbsp3fgzeITR+Bq2sFNHYhVJaY635KQn3PWT76aa5sBhwLw+Ng+SloXcNnQWW+WwKY//4nwrpNDtiBfCY0K4lPGlG+dahpmmuUgtNVBn0a1tKr+GtQs8KjZ9D9p1+9LcMfU7IIB6fMyXJN/vU7muak4Rl/ldDU4OGD/2QkXi7sM1gbXezmfo8cyXK7lC95Zvm5FCnTsjp1OD519AhUmmX8BahbdFy26QUt/bQTdNsQQTemLJaJWhF2+Wzwt5ev/mpPnObJGT3+qGmaWYw1TuuSgjs2iYWa9GuauwLNyVGvtcONU2zgCeEpgZU6mUhN4ZjRuWNWFnw22+yzKu8c5afp2lOBlF4wmynBlaVzi3vFjpL1NP/21D9HIdKqW2aS4kBP5aQ3iR7/m8NvW7orOBXr0t8/xe51zTNQqS07spsm9JfhTSg4FY7CxTyeGIo31+/O8U3mqaZicGaHVoY5yzXzdzKUY+dZjbJVkD03lnAiv+0UL63VYl6+U3TzEAUm4EjaGXKtfWxoU0ln6skxDwytE/zx7lInqn17Rkcz2qV0TQXlvcLCbAxaLalkb5mSKnrbf76lACYDwkdG22kq/X+UEUwm+YkEdWWBR8VqJhT384gs+zPQbZN3xFakvK6hrqfp08ONU0zYPkrYMUgMUsayHNhzf+K0FS23SjFNj4gdCy0zRIfkO/nM+kJ3zRN4VNDOUie6sAKpLDO2du7oegJf6y9/dhDzpai3XVNcxW12zOIxWDUZXUtbxuqM+w2KXDxHqFDw4A33njkzTdNE5jRc2D8gAN7Mtd1R5bcx8jA++zQ+D5sFE1zqZErXi3bHxraB6uFuTN8lRp2ZuZDYbswht6uLY7ZNCdDGupIBdl9E0+eFKqDLKWrTb2xTElKqy3BoRBbX8+v/XTTXFreJlQHxOND+/CBoXq+qtuFtJdSNXbq8ZTiG4cqpyWdtp7bsl7IcNNcSsacd5b6tXDr/Xaonq/KgE9Umf2T0NTzyJbgUINepdp67i5k2Vxa6nKe9llO83XXc42qAx4q4U49L2V78fqhfRHsU887Vf22aS4FLwrlQLC/3qd1Mr96HVijxgGPqR7yVQ8O7ctDQ/Wc7x1qmktJrf/+Fw7swa7w2qkB/0OhqeemROXtmwBzv1A959TnaJqTR6moOhBeGFoLQ9jYKooyCYemBppyVPX5U7p5aB/uH6rn+/BQ01w6+LzrQHhBaC1vGqrnIsE3EmVE0/l5asB/Y2h83SiNJ/bhi0L1fB8TappLh8FYBwIL+1p0iqnnIpFu+J6Qn6cG/KNC4+tG7Vun7iGher6zaJDZNOcOFWzqQGAVX8ubhOq5SHUcpN99asA/OlRfo979Y4djnrMPcvbr+e4UappLB5dXHQgKWayNspM3P+7hVZVFVqGZKoAxDkZhvncejn1JaB/GQB9NNprm0iFdtA4EumFoLWNPuvuGrhfKcNrbh0ZUuc3nu+GoQyeWP4/RnHbR2xgbV3xQqGkuHZJL6kCgfQxaXxWq5xLwcpfy89TMWoNi/tyB4I6hPGbVsE/wjZWHzrF5PnrPUNNcOgTZ1IFAglTWYnVQk2O0cv7J8vMdQiO1sw0/Pr44lMd+zIE9UDU3z5W6UahpLiVjc8bnhvahLtFHTVnHa2bdrzgQ1Fr46tvvgyKcea5U95xrLi2W0XUwCJTZp3MMV58AnnrOlD39iGIb+bjU2DcOZS69Ypoq4+6DHPs8P/1NqGkuLVOdWNWc3wdLZsv58bz84SM/G8rHbQeE0ubPDwjtg+4zNXSYJAs1zaUlg2KqDlHi6iahPwvV8z49NPJbofqclKKT+/af528fz8uw2DSXljHslOzrXy+0L2Z6AzfP+9LQuF2oj6fM9B8c2pfnhMZzH6NgZtNcGN4lNA4KulfoENwgVNs/sdpncI9a9lMJN/su5WFgj+f9o1C3nmouNZowjktvYng7VCkos3ptOW0frXrsVAGMLw3ti0H906Hx3NJkm+bSY5CNg4MO2aJJAMxXh/LcvAFjRVkeg0PcZO4aquelF4esKJrm0nPd0D+FxkEirfWQZaMh8m7qvYhbbl+UyJYEVM8rZPf9Q03TXEWCSh0kKZFwh4Yx7xdD43sx1t0itBYzuMCh8bzdQbZpBoTZVuNa1SeFDo0l/ueF/iVU30tO/ppIOOebqofP7eixpmkGlI6uJalSIt+OlXCibvyYZffrIfn1c5Fh97RQPQf9YGjfphpNc9KMXVdTmkPsW1tuEwalhJka1y9Sb06xSaG4zwrVz0rfH2ojXdPsgJX850LjACJVbffJl9+FzLY629vTS5/dtMT/6JB4+/oZSdWcXsY3zUzeLPSS0DiQSLcY7amOhRvOV4Rqmq22z/cMGfgef7/Qz4fq50qpf9fBNU2zEOWo6qCrstw+1vI+EVors23q/Tdp32KXTXOp+YbQ1MAig1FrqWNi+7ApuaaKn/3eoaZp9oCr7jdDU4OMxMF/RuiYWMZP+eyrPj3UNM0BkOa6KTIuxUj26qFjIdrvZ0JT7/2YUNM0B2SqTNQo9ehuGToWcuOfHarvKUiHD75pmgMz1naf0stDEnH2LVyxCTn6tdf7I0JN0xwB6axjwctNknTDR34MbDH+PuR92BB+PHTM7UTTXEr4tnf1ch8lgEcnmUMjtr++j4aUTdMcEH3iDC457GZVUXd10G0SX/6TQ9cPHQo3n7qfN9PfONQ0zQF465CBLl/9DR0IxL8rErmpJPUoln4uvENFwYn2YzPI88uKa5pmT+yPs5T1rRwYEOoq7HXujK+m3ZuHDkGtuCv45mahpmn24EEhA0r9+G0IkPmW0KZw3KpDRemNhSol2jRNsxLuNWmxBtNUm6gpbh3iH68DcUqW44eomVcjAVnvj+USbJqTRyfZHExLClLY8+frdmnfktSPDNXz7ds1p2kuLdkYUsXXJbxTqA7CbbIFUNhyLR8WqufjEWiaZgXPDxlEz7zy03w+IFQH4S4J6Hm30Bp4Deq5xAo0TbOCbAhppl/CnUN1EM6RNNg19ec00qh1+KwY1hTBbJpLjXpwaXFX524J/O11AOb/dZzR2urXyrGq+4TWMNah19GmaZoF8JXnAOKaW8IXhvK1Umczn13jSoiKm3LfybhbQ02ooW460TQLYZXPAfRgBxagD3y+lpsuK+fcPZQ8L5TPqVriDUi0qKrn+IhQ0zQLeP1QDiA94ZbwqFC+Vgy9opT+/wmh5NtD+ZyqpTn19vBjMwvuxKZpFqDKTA6g73VgAVo75WtvE5LN5v93DCW6zuRzqlTMXcJbhcZzvFeoaZoFmDn/OWQA/YYDC/jUUA6+J4Z++er/bx9KDP58TkrM/lIyi6/qLUNN0ywkK8Ya+NdxYCY6uEpZHQdineEN/vHxNUvxbw7Vc3jfLnvVNCuwlM+B9JEOLOApoToQ6R6hRN35+hhLu1XFEmTq/WmonkeDiqZpVlCt7d/pwALeNPTSUB2MDwwlYzTe14aWMobVkrbXTdOsQPeZHEjCX5fujc3odTBWa//7hupjdbk/l18I1XOQwJ6maVag+EUa7uhxoaUw2uXrn+rAVerNhN4utARbjPp6ekGo+8o1zR6oX5cDSlUZM/MS5Kdn48c/cOAqYyHK64bm8jqhce9ONbCnaZoV6NlWB5Xusa8bWoLnm329PstXZzBOam7hCjO4lUJ9Lf1VqItfNM2eCMAZu7j+aIiFfAlvEOLmk9kmvn5MeBHZNweNLurrUmsTb5qmGXhoaBxgS1NmYdn+3NB4LrpBaBefGZpKupF998qhpmkOwBuHXhYaB9rSpBpYdtdqsykutm0IxZ0a7OwKnQ7bNAfmC0LjYKOvCS21jHv+Z4dqNJ6EmyncIKqlfxRbQNM0B8ae/VmhqUEn821NtZrbhrKqjkYVY+LMe4e2VcD9sdDS6LymaWbCsPZ7oanB95zQ9UJLEZGXufGaUIqUE5HnfON7VHmubrJN0xwRJahHC3uKb/zdQ0tRTuuxoalzTknI7juEmqY5AxjJagReFbfbw0IG8VI+J8QIN3XelMdrmm3TNGeABhJTAzKlI8ya2V7IrP381DnJTaFpmjPmtUJTA7KKG+27Q28RWoJGFiLnxvOpetux8k1zDbhRaByQm8SH/+jQkmw7te2yr12qptc2TXOGmLkNQmmzz74qzRzrAB3F7+51bx+ag+6w/xjK1zMWSpxpmuYMuV3IAOQaq9ZypaU+LjS1HK+y1BdtN8eN94Gh2lmGz79pmjPiVUPKUf11yLJ+iqlKNFNyjg8P7aJG+blZHKK3fNM0MxAYY9Bti31/51Ad2NvEzWZAb0M0XebU0++E1kT2NU2zAOG1fxH6wSs/bSY7zSwR3/02bhqqS3v965qmOSJ6thlsd7jy0zQq4tSBuUR60m3jSaF87q870DTN8chgG7PtFMJuXxLKQTmKe06Zq6nHyFZBY4lNCOSpz9fwsmmaI/GYkIE2ZV23p9Y5pg7IUarM1r5zU1JdZ1tDyT8O5XNZ8JumORJZS05BjBHVaHIgkmW99tA1vVVji88tP29SrW478uRQPu9eDjRNcxwY6wy0G1756RWwov9hKAciZS/4jw/lMbXsat+5TbK03xScUxtV2mI0TXMkFJww0G5+5adXoPlDDkJ6cSiz5Wp310eE9G6vz6WxvzttstrfN5TPyZtK0zRH4IdDBhprfWVcpteZ194+j39xSJWb+lzlq60Q1Merx38uNEV9rx7wTXNEsvjkJ1756RU8IZSDkN4mVMl0V8kvt776/9R3hMDHr+Z9HldZZ4rq4+89fNMcEXHsBto4s+ZSnwzuMYX1z0Ie+/yQ4hn5XFLMMqnFKiXiTFEj7tb0o2uaZibZTfbpV356BbX+nP37iFBYjyleIdc9n0t1tVC71XLPjbxm6OWhfM5tQk3THIm7hgw0FvlKneF/14GBXw55zGzO4JfPpdp3/v6hPG5VMPIpoXyc288NoGmaI1GTYmq316eE8vgfOTAgDNZj9wuJ0svnUm1OmTcUGm8ctgm/GsrHdZtpmuaIcLX9Q8iA4w9PasVZBTHGtk96ynnss0IMevlculUouVMojz/DgYL4/fq6rws1TXNkvi9kwKk+o9Ek+NfrYBxLWb0w5LgMN/H29bk1Lv9uoTz+9Q5cxQ0k7QCpbi/VNGdAjZzTyRWMcXUwqnpTyYQZraevf/X/qVpEw5I/j1eXm//X1/xKqGmaM0AgTYbR/kvIDM3SXgfk2Fk2E17uGdJppj7XDSCpraCzdJYbQq1rR2McQNM0R8TAzcHHAn+X8jNZ7mf/eMa2bFpx95BMu/rcuvxPPzyXnOg7NoPnXz2W8n7dGrppzhCDsTaWnIqFz7x2/ejymMQZ/eDq83IP78bAh++YEF7vkdl5KT74m4WapjljpMhm59cp/WIIBmge++TQ2MBCbD1qUs2DQo8vP6f0iG+a5hpxk1CGzU5JOWsGvPzZ3vs65Wfi3hMx97fl2JS+KtQ0zTVGbvzoMkuxpmf8PX1C6NXKz3P18FC3mGqac4JBzG+ucMU4WAXi5P/N8K9Rft4l7afn1K1vmuYaIBjmp0NTg5dY6bWKmnqsSgjtfUKW/03TnHPEx+v0Og5kgTfXLT8reinFNcWA5/GmaS4g7xhSS14TSQNceao3uvp/UtSyaZoT4zdDBrgQXLXkc8B3Y8imOUFywCtxVYtaPjLUNM2JkQNeQM2Nr/6fNKZsmubEyAH/lSGFM3LAy49vmubEyAEvgKaG2nbWW9OcIDng9ZW75dX/k/j5pmlOjBzw3xiqXWoycaZpmhMiB7zecu9x9f90i1DTNCdGVq3VoUZmXA747u/eNCdI1qXXquqDr/6fJN00TXNiPDdkgD8zlPnxyl03TXOCPDtkkD8vdI+r/59qSdU0zQmQtexfFMp2z78UaprmBMnONC8J6Rjj/08LNU1zgoiZN8gpu9BkE4umaU6M24dywKc6yq5pThRtnWtV2n8L6UDTNM2JcueQnu4G/NMdaJrmtHmf0ANCKtc2TdM0TdM0TdM0F5lXeqX/Czs7N+2GSMW7AAAAAElFTkSuQmCC</t>
  </si>
  <si>
    <t>Generic Physical Medical Component</t>
  </si>
  <si>
    <t>GEHC PDS Team</t>
  </si>
  <si>
    <t>Medical Device Model - Community Contributed</t>
  </si>
  <si>
    <t>4.1.0.417</t>
  </si>
  <si>
    <t>Version 1</t>
  </si>
  <si>
    <t>Version 2</t>
  </si>
  <si>
    <t>SSH Version 1 Allowed</t>
  </si>
  <si>
    <t>SSH Allows Root Login</t>
  </si>
  <si>
    <t>Checks Certificate Validity</t>
  </si>
  <si>
    <t>Ionizing Radiation</t>
  </si>
  <si>
    <t>Safety Critical</t>
  </si>
  <si>
    <t>SSH Protocol Version</t>
  </si>
  <si>
    <t>85125467-e259-4f47-8d0d-1af35b273f27</t>
  </si>
  <si>
    <t>1b60196b-9c89-48ae-b656-5913652bcae4</t>
  </si>
  <si>
    <t>499b5d6e-efd3-489c-b7a0-28b4b7d8900a</t>
  </si>
  <si>
    <t>d9f4030b-48f4-4b42-9069-ee18b2a1ea6a</t>
  </si>
  <si>
    <t>d476440e-e538-4aae-9bf9-7dd1a399b6db</t>
  </si>
  <si>
    <t>2cbf8543-9293-4ed4-a2b6-38c595ce1511</t>
  </si>
  <si>
    <t>Secure Shell Client</t>
  </si>
  <si>
    <t>Secure Shell Server</t>
  </si>
  <si>
    <t>Diagnostic Imaging Communications Service Class Provider or Service Class User</t>
  </si>
  <si>
    <t>LDAP Client</t>
  </si>
  <si>
    <t>Table that moves at request of software</t>
  </si>
  <si>
    <t>Xray Tube</t>
  </si>
  <si>
    <t>emergency stop</t>
  </si>
  <si>
    <t>(floor pedal, thumb switch, door switch, etc)</t>
  </si>
  <si>
    <t>Media to generate images</t>
  </si>
  <si>
    <t>(temperature, pressure, chemical concentration, etc)</t>
  </si>
  <si>
    <t>Read-only displays showing clinical information in public areas</t>
  </si>
  <si>
    <t>Abstraction of Ultrasound, MR, CT, or Xray Device</t>
  </si>
  <si>
    <t>SYSLOG Server</t>
  </si>
  <si>
    <t>Picture Archive and Communications System</t>
  </si>
  <si>
    <t>Data storage to a third-party electronic medical record</t>
  </si>
  <si>
    <t>Health Layer 7® - see hl7.org</t>
  </si>
  <si>
    <t>HL7® FHIR® - see hl7.org</t>
  </si>
  <si>
    <t>Secure Shell Protocol</t>
  </si>
  <si>
    <t>Digital Imaging and Communications in Medicine</t>
  </si>
  <si>
    <t>Controller Area Network</t>
  </si>
  <si>
    <t>Raw Ethernet Frames</t>
  </si>
  <si>
    <t>Other Protocol on top of TCP</t>
  </si>
  <si>
    <t>LDAP Connection</t>
  </si>
  <si>
    <t>TLS-layered LDAP or StartTLS</t>
  </si>
  <si>
    <t>8235f38c-74fb-48a7-98dd-7d72e6c63052</t>
  </si>
  <si>
    <t>ab2d0a35-6327-4421-98fa-1e331145a61a</t>
  </si>
  <si>
    <t>22c9f418-822b-4562-ab32-a9d4a7321007</t>
  </si>
  <si>
    <t>230c13ff-ee36-4e01-b7dd-3bd605b73f20</t>
  </si>
  <si>
    <t>ec6c012a-41c3-4b1b-9e0c-989cd6c60d88</t>
  </si>
  <si>
    <t>81315a2b-e336-477b-b5c6-96a8b1f3fe22</t>
  </si>
  <si>
    <t>722348f9-7b93-40d6-b19c-85f90982d0b2</t>
  </si>
  <si>
    <t>dc051418-d8f4-4b7e-9cf8-17ecec747fb0</t>
  </si>
  <si>
    <t>89873e5f-986c-44ac-82d9-6b7ed3cb8065</t>
  </si>
  <si>
    <t>60431d93-63ac-4250-bee3-e3e7362ea076</t>
  </si>
  <si>
    <t>d9ab7e33-078e-4e03-bc22-f4e8ec08365a</t>
  </si>
  <si>
    <t>18b14b48-7059-491f-8490-e601c3eb4ccc</t>
  </si>
  <si>
    <t>c58e72e8-1e6c-45b7-83fb-473a5c6a9160</t>
  </si>
  <si>
    <t>5476cd4f-351d-49a7-b847-3126cc042df2</t>
  </si>
  <si>
    <t>1fe67503-8bf8-4e28-9c57-fa5f910b80b9</t>
  </si>
  <si>
    <t>70069ce1-416a-421c-a32b-4eaba53d86d1</t>
  </si>
  <si>
    <t>0599ab67-b8a7-4af5-9576-6dbca6ab0376</t>
  </si>
  <si>
    <t>cbc3bf9f-8471-4c5b-8e09-f4b5a2b0c3e2</t>
  </si>
  <si>
    <t>03e74d86-3d3d-40fa-ae10-387e7086882a</t>
  </si>
  <si>
    <t>e2887414-60e3-4f0a-ad65-cabbcbb470a4</t>
  </si>
  <si>
    <t>a4d343c4-b3c9-46b7-aed9-d1210643208c</t>
  </si>
  <si>
    <t>7094f785-9375-415f-8f3f-f4238cc7989d</t>
  </si>
  <si>
    <t>b897df7b-c8dd-4791-9d5d-de6198ca0ba8</t>
  </si>
  <si>
    <t>96f71434-86b4-430c-977b-9878bf004faf</t>
  </si>
  <si>
    <t>1af7b721-cb40-4bec-b890-ec9965b598da</t>
  </si>
  <si>
    <t>5a9da026-7a42-4d53-b0dc-94aec4c787c0</t>
  </si>
  <si>
    <t>71d2c8cc-7c1b-4858-9279-17fbb2476628</t>
  </si>
  <si>
    <t>Centered below label</t>
  </si>
  <si>
    <t>iVBORw0KGgoAAAANSUhEUgAAAQAAAAEACAYAAABccqhmAAAAAXNSR0IArs4c6QAAAARnQU1BAACxjwv8YQUAAAAJcEhZcwAACxIAAAsSAdLdfvwAAAAGYktHRAD/AP8A/6C9p5MAAAAHdElNRQfhChkPMA3cxm9AAABgGklEQVR4Xu2dB5hV1bn+iblJbpKbcmNMbnJvkn+Sm3JNvbkxKjaUpoKCFRFREWmKIIgKiAVEsNAUEVHpvQ69DjD03nvvvXdEzPdfv7X3OrPOnjWcGebMzJlhfT7vczh7r73PmXHe9yvrW2uX8ObNmzdv3rx58+bNmzdv3rx58+bNmzdv3rx58+bNmzdv3rx58+bNmzdv3rx58+bNmzdv3rx58+bNmzdv3rx58+bNmzdv3rx581b0bdby/TJt8V4ZP3eXDJ++XfqM3ywfDV8n7/ZbJa9+slSe77hAar41W8Lh3rx5c1nfCZul59hN8snIDfLh0LXSfsBqeavXCmnRbYm88MFCeebdefLkm7Pk4VempwSZVmw6Iqu2HBVeF649JDOW7dMiMGTqNukxZqN0GrxG3uyxXF78cJHUfWeuPPpahlR8YYoXAm/ejI2auUNGz9opvKZlbNfk6TdxiyYQXhQRaN1zuTTvukQadVogtd+eI4+9MUPue3mqlGs4SW6qPa5QCLV22zHZuuek7Nx/Wr/yHhEgEuBnQcy6DFsnbfuslGZdF8uz7eZJ9TdmSqUX0+X2ZyZ4EfB2Zdu4Obtk8oI9MnXRXk0aXnnP8RFKCAZODkQAEr2nQumW3ZfJy8qT1ldEqtE6iAIqNJ4ipRSZ/l5jdIERinAfjw/pDx47J8dPfa5fec9xzvMz8P0/Tluv04AWHy+R59rPlydazdTCdUf9ifL3J0fLbx4a7oXA25VnE+ftlulL9smclQdkwZqD2nPyynuOcz4tY4cMmLRFPhu1Qd5XoXTb3kEqoKOAtnNUOD1De9PSz02UG54eK3+slia/vG9ovhKK8H7OigM67MfzQ36MV95znPOMGzRlq3QbuV6LV4tuS6VBh/k6fUEASiMASrR+qwTgx3cP9CLg7cqwYdO2aXJkLN0n81cflOUbj8jqrcd0+Mwr7znOecYxvvf4TdJVpQLv9V8lb3y2TF7svEjqvTtXHm85U+5vOi2WBvyl+kj59QPD5D/uHpRvhMKzJzsC8ALg7YowvDm5cboK9eetOqjJsmHHCdm+95T2nrzynuOcZxzjue5TFQV0HBQU1Jp2WazTALzpQ82ny12NJsstdcbL/z4+ShPqJxUHyXfu6Jd0UpHT831IV4hY8loD+NsTo+W/HxwmP7proHzj1t5eBLwVbxucvlV7Rrz74nWHZN3247JDkQfvefTkef3Ke45znnGM57ruYzbKByoNaNNrhS4GEk4/1Xq2rgPc3XiK3Fp3vCbUbx8eLj+9Z7B8r3Q/+WrJXkklFfUICpREJlT7ITtidTmzAHzfv1YfJb+6f6hcXX6AfO1mLwDeirH1HLtRhipSTFDkmKlC5KUbDsvGnSdk76EzcvLMBbnwxZf6lfcc5zzjGM91XN95yFpdB3hFhdMNlQAwr16lRVAIvK3eePk/FVL/TgnAfyIAZUIBuKFnUohFGM+MBPP7zPNDcjw94T45P6+85/il+gAeUoJ15/OTpWStcfLHR9Pk55WHyPfL9perkvhdvXlLKYO4PRSBjfecuSxTAPYowpNDn/v8on7lfUwA1LiYN82LACSBWK2UF+8wYLXO6SE334kwnwiF78gr7znOecYxnuteUt6f/gXC/8ovBQXA62qMkd9XGSE/rThY/u2Ovkn7nt68pZxRwe8+eqOuio+dvVMyluyTRWEOTd6//8hZOaTCf155z3HOM47xXMf13IemIPLpBu1JAYKpwCwpgCLVd1UKEPOqSSAWn0kvAqTGsxPek+NT6OP78cp707vAOMbr70q6osRKf9ewXqHD/weGyTV3DpR/vbWPFwBvxdPIfzsMXK07+/pP2iIjZ+yQKQv36Om+ZRuO6Hx/y+6Tsk0Rn1fec5zzjGM813E99+F+L3cJCmoUAR9sNk2H1DfXGZdZBKwQFAG/cmNIqiSQixAeMuPRCevJ7Snw4emZ6uOV9xznPOMYz3W19JRlhtz7Yrqu/v/jqTHyP4+MkP+6N4hUkilU3ryllL3+6TJNCMjRa9wmnc8TLpMvz111QJasPywrNh0NC2lH9XuOc55xjOc6ruc+3K/JBwt1QY2QWncDNpikc+o/PxZMAzKt9u3brbA6j+Sq9voMTWI8OeE8OT1CRHWf78Q8P6+85zjnGcd4ruP66Pek+Ef1/5u3Wd4/j9/Tm7eUMrwf+Tphe6dBa7QX7zcxKKJBbjr/yPPnKm/PtB+vvOc45xnHeK7jeu7D/bRXbTNHqoZelZz6+ppjdFHt/903VH5454CkEgvy4sEJ48nl+Xyq+nh45vdp8uGV9xznPOMYz3VcX77hpFiUQvNPLE2JRil5+J7evKWUPfvePN20g9d+p+9K6Tx0rXw2GhHYoht86P+fMG+3bv8l3OeV9xznPOMYz3Vcz324H/c1PQDk/6YASFHtZ/cOkX8v21++zrRalFiXSS48N0JDDk/UQfGRCIQ0hOYePD2vvOc45xnHeK7jeshPjcJ8xx+UU9/xluR9R2/eUs4If6nWN/tI5c7dl+tQmRV+NPVQKR84ZasmOn3/aSrX55X3HOc84xjPdVzPfbhfkFPP0BX1smFYTRcgTTXk/1kKgEkgF7k7BTw+k6k8PDskp7MPMeKV9xznPOMYz3V8Pzw/5P95pSF63t8ZoeTh+3nzllL2YPNpulUXj0jvPs075MfkylTzu45Yr7z7Rp3f95mwWVfQeeU9xznPOMZznVkJyP24L/fH+7MQiCm1a6umyS8qD5Vrsgv/DS7TKNxRvSfdoOhIMw8dfYT3BrznOOcZx3iuI+cn7MfzX5L8IEnWceBqvXiKdIQaBOsl/qB+R+Fpb97y1+5tki5VWmRo70jffuP3EYHF0vKzZdK290q9xBeCU9yjzx/C88p7jnOecYznOq7nPtyP+3L/MuqPumStsfKX6kH1n7z6+2X6y9duzsb7g8s0qvZM3SE2eHSmHWnnxcNDdl55z3HOM47xXEfBj+9G2H9J8oM8Gr0IpFB0TzIzgXiSmrBm4oaaY5UIDfYi4C3/jQU6hMGPvJohNUIRwBu93GWRvNptqQ7paesltyfEZ6EPr7znOOcZx3iu43ruw/24L/fHw5L7Q7JfVB6ivf+3Sjmq/zYu05iyY96eMJ5iI+Qmp2dBD6v6eOU9xznPOMZzHdV+0pJsc34bl2lMlbJ2YvG6w7qJipbkoSqd+mDIWr124jGVniBQv1FpUqzvwJu3/DIKc+VVKKxFQHnsJ1rN0ht51G8/X3nzhXpdP2E9U2avfwqW6Vfec5zzjGM813E99+F+3Jf7E15DNohG7k///7/cdAnvD/JgNO3gyWnfxatTcyDyILznlfcc5zzjGM88P17fWe2PIg+G54f8dFIeOHpOVm0+qpdUU0fhd8uMBMVIxPLfzBSpN2/5ZdcrcmoRUJ6a3JiKOLv4sICnjiI0YSkFPfJ6tvoy4D3HOc84xnMd13Mf7sd9uT+59W8eGqZbfwmv4zrqskMejPvTtkvvPrk8np2eAwPec5zzjGN8tsVIFy7TSJsI+/H8kP/Yqc9lzdZjMmn+bt1ByRJqZiaImhCA7/jWY2/5bZATD01OTKWe4tj9Tafq/B1Ck8vzR0lFH6LXeWeufuU9xznPOMZzHddzH+4XLaz9UJHu2yr0z9L550JeTd0DUrN6jyW8eHcD3nM8V6Q3yINR8CPnJ+zH80N+mqmYWUEciKgebzVT1ylolf6WXYfw5i0/jJD4T9VG6vyYzTpuf3aC9t4QmYo5c/iE9EybUaU24D3HOc84xnMd13Mf7sd9uf/PKgV5PyFt3MKfSyEZ5rpvXpBHo9pPwY+cn7Afzw/5WZdAdyIRFb9PipPUSr5qp0nevOWX/VrlxEzPMQdOpx7NMBAZT84mHpCbRplKL4Gp+pX3HOc84xjPdVzPfbgf96W4Rscf5E+Y99tIlrnufTnIo9ENSZGUaj8FP3J+wn48P+SncYoeBeomRE0IZrK/gzdvTvtpxUG6NZcluuzX97cnRunwHU90iwrlmcO/49lgGo15aj2dpt5znPOMYzzXcT334X7c9+pyKuzH8+eG/CCZ5rp/bpAEIzoicqJmQrWfgh85P2E/nh/yI6jUTOiT+IZrJsKbt/ww5uQpjOkptPsDIaAZ5S/KE0FqwnkIjne/vuZY/cp7jnOecYznOq43U2rcN8eV9Sjyw1yfcykk2RBP5vmZ6qPaTw2FnJ+wH88P+VkkxVRkQXwfbwVsVIBZNksrLavnBk7eqrvq2Ebr4xHrVWi4Rs+zv9VzhbwWrlRrqMLG8PJ8M/rxCdGp0FMlp1qPB+ePkWIUc+WE9H94NE1P5/HKe45znnGM5zqu5z7cL9s+/0QoCHN9LshHQyRp8mGen6k+qv2mBZmwH8/vyV/MbOL8+EU0FH7YmWaMEgOEYEg6i2mCDSoQAd1W2zdoq2VFHUtq2Vjz6TbBNFt426QblXnCTojL9Bh5O7v2sm8fXWnMmVOYgui88p7jnGcc4/W0mrqe++So0p8diqmx+InfGU0+TPMBBNQ0RznDfgNvRcsmLdit18rPWLpP70M3W4FXpoA4jhggBEQEbE+FCFAUYpcapotoryVPJF+keERvPVNuVN4pxIUfkzwL/9AgLlNkhO6QmaYd/nB/oHJ55s6ZyuOV9xznPOMYz3V5Ij4o5sbvR/cpqN8Z8/xM9SWsj3grOsb6eLw9xDcP01i07pDu/mIH3YVrDum5X7Oens00EQHmh83KOpbVkgqYKIDGG5bWkjOyuo48khVsVN7Dj02OOf74mLaD2LTHMn/OHy+vvOd4jqf1coribq6fORG8FQ1jXzxNfkVuHpoR7KJzRFZvCZo+eKDGys1HdScYwkBEQF/4OCUC5hFb7KrbdYSJAjJrAWbXGpayssKOijFFpaQ+b8/1x1eQuFLM9bNnB29Fw/Di5Pvskc+uOUsV+SH+hh3HZfPuk/qBFOylx066iMGyjUe0CBAJkA5QIDQ71bKzDnPFLLhhlV3Tj4I0gC48povMBhbMv99SZ5xe4EJhLvwqeTPXH2FB4Uoz1+/AwFtq2K233nqNwm+yQ8mby/+Bzi68f7ry/rNX7NehPnvnQfbt+07JnoNnZO/hM3oByI79p2XzrkAEEAm217L3qWe1GOvs9QYbYRrAXLG9zDaoAwT99rTcsqSV+XcWubi+Y27h/IPMZ7i+h0eRx38rfCWkUtEw9YW/ftttt9W7++67V5UqVeqiei933XXXWRfYBqv/xC1xD6DA++Pd2TWXHXQh/uHj5/XCjyMnzusttXfsPyUblDiQHhAFUC/QD9lUUQRTg2bLavO4bfax08/cf2+e3mK7arjU1l5tp9tuw84713fNLVwkzS+4Pt+j6KNMmTIX4E/58uUPKy61V//+fUiz1DT1BSuqL32kRYsWZ6dPn66fJnspe6x2d/08PPJ39sgj/F+gcn+IjfffeeC03kf/1JkLcv7zi3L63BdaBIgISAuIEthXnzSAWQOWirJ3fc+xwUM22V6bDTbZzJLpQAqBrLqjrZT+e3a0iV9xN1wLQDLNRdhkoPErQ8JP8HYl2DvvvPPPO+644wuFVxTPvhpSLjVMfaHvKpUaUKFChXOzZ88Ov/Kl7a1243QDDwKQZguA8ugU+hCAXUoADh8/p4l/8ct/yrnzF/Wz9UgFqAdQI9ACsDyoA8QJwIhsBEDPBNgCMCGLADBVl0xr8upQJ4kvF96uXHvyySfPKK6tUZz7bUi/wjfl9Sc3bNjwfPgdE1ra2KU6R2fenpxdRwAqBeB5+fpR2ioCoPhHqH/g6Fn9KK3TZy/IidOf64gAYdi064ReEho8qFJFAPN36+nAQAAyUwC6AnnWvpkKNBFAZSsCIAX4c7jyDgFgnr5ZqxHht02ePd3gMjv7QnTrmRHeyduVbF26dPknkbYSgX8PKVh4pvL9Gg888MCZ8LvlyNgAk+ffMWdPA8+waeH++Yv36rl/insU+fDykP1A+EgtNoHA+2/bGzxZxzxjH+EggkBIiCiILFgl1q5/UAOgF4Bdd55hu63Wmdtt6SKgVQOgCPhf9wQC8K1SfcJvm3zrPWCOk+AuNGkxNLzKm7dMe+ONN86pSGBoSMPCMaVAP1NKdGbVqlXh10psNZ7tJW/3WalbdrulhQ+gTA/2zieMJ59fsCZ4HLV5nBYzATybnoiA6UCiA9IEGoSYNUhftEfPIgR77Gc2AyE0epvtrotjO+0Gm20Gu+7QT85qvOtqjNY9+vTkm1136Mz7iiJgQRrC4M1bTq1ixYpnFQcrh3QseFMKNOj999+/GH6fhLZs5Q7dmMNmmOTnhOmE6zTw4L2ZCSAKmL3igM7tSQWIBNYrwlP1h/g8UBPy0xnIFCDenxkA3Q2owv/e4zbpTSN4wg5Cw5JRnrHHklH23GOrbfazvyfcbZc1+Gy4yUITVuL9pOIg3aJrtt3q3mdW+O29eUs9K1u27GElAgU/Vag+9GulS5fOVej/ggrDCceZm2dnXLw03pq98mnioYgHmZkORAQoCNINSKhPRMAr6QF5P6kCRUOihjEx76/C/3CTCJ3/K6Fhx102i4gtCHp9hjzQbJp+1Hawkmys3oCDhSUs1GFhDhtc2gtLvHlLVQujgH+EtCw4Ux/690qVKp0Ov0dCy5i1Xi/NNZs5sFin48A1erqOeXuKgZCYVAARoM+f4t4cJQT0BpDr8wrxqfojEhT+CP3pIyCK6DU28P6kF7oLsDsbRiyWxir819tthz0AZgaADTlYXsrTdliLzwo91uHzxF369I0AvPfBxPCn8OYttax169bnFRdfCmlZcKY+tHLt2rVPhN8jodV+vq/2wkzHmSiAHJ2WXWoBTN1RwEMEiARIB/Du9PpDdkL96Uv2amHgOLMGiEVAfhX6j9+kW4CJKij+ae9vrQOo3TYI/+3n2AX5v1UADKcA9Q48kUU63rylovXq1UtUJP5RSMuCMyUATzdt2vRU+D0SGsU3inDBQzMW61oAJIWskJZnzyMCdAZSFKQmgBDg4REDA2YLIH5axg69KQiiQd5PKkHoT22B6ILcn2fsUfwLOgCtlYCx8D94kCWbc9j5PwVAm/yg4/s9wp/Em7fUsrvvvntUSMuCMyUAtZs1a5ajFGD2vE16Mw5ycObimZKjMg9JWbFHvo4IEL6TDjAzALFZ4ktEgJcfocAr7xEIvD61A4qIeP4PQ/JT+KPybzYD4Wm2rAI03j9uz/2aY8SE/2wqwW482T3Zpma9DtK3b18Pj6SgW7duUq9ePSlTpoy88MILIVMuz5QAjAlpWXCWGwFo1nKEXoDDSjxCcUgJOVmkEzxDj0ggeJgmMwMQGiHAs0NyinvUCIgOeE+4D/Hx+jxrj56CDkpEDPlp/OH59VT+iTp41BbNP8b7sykny4B19Z/pPxX+M/3H/L8r/Dfw5i2/rEqVKvLBBx+E73JnKS8AFV6YIg8o8tGCCxlZlkte3qRzIAJEAqQD1ARYx09dACEgIkAMPlNEZ+EQgPTUDCgeEjUw3ceqP0SEoh8Lf8j7zXP2aP2l8s8eAEz9kfvT/GO8P/vy6ep/hUF6E04z/eeCN2/5aQhA9erVw3c5t5QXAEJunnILCdnamRV5eGYtAioSIFenJkBhECIjBHh0yI0YQHQD3hMpEO5DfLw+3X7MLCAmTPkx2wD52QGIDUB06P9SUPlnFyCm/sj9mfvPzd773rzlt3Xv3l3atm0bvsuZpbwAQDrIR/7NFs54ZESASIB0QD9Es8sinbfz4MxWSgiICCA303kIAn0DvL6r3nOcZiIEg+iBkJ/pRfr9EZUY+VXeT9cfff9sAUboT+MPlX/9yK1Y7p/Y+4NpM9aFP5E3b/lnNWvWDP+VM0tpAVi/cZ8mHVV3noLDRhyIAJEA6QA1AQqDeG0IjBDgyWngwatTI2ilQntye8B7jjPFh2BAfFIJQn6mGe0HbUJ+5vzJ++n6Y9qP0D/6PHty/0TeHwwatiD8qbx5y1976KGHwn8ltpQWgJlzNujFNmy9hQfWIqAiAdIBagIUBvHWpATmSbpEBE1UKE8uD8FJEZg14JXtvRAJQn06Cw3x66nrmWVguhFxIexnwY8hPzv/0PRjHrvFvD9bTF9zV1D5v+SW0iE6fTQl/Km8ectfe/zxx8N/JbaUFoCBw+bKXxXpjAgQCZAOUJCjKq+foqsIC3FrKgLjwVm1B6kJ54kMIPnznUKof3Oc1IH5fYQD4hNNkO+z0u/BZtO0yCA2MfI/Td4/Slf9Wfb780rBtB978eun75R0k95Gi9Yjw58qf+yf//xnvsBb0bO33nor/FdiS2kB+KR70GhD2I0I3Bw+QZenujA7gJeGsEwT4rmJCGjZhdT2I7UhOuA9aQPnCfWfaBU8XpsW37gn7SqRQWyCsD8gPyv+ID95/08qDNKr/pj2y+lDN9vlc0vwxYsX8wXeip4NGzZM9wrkxFJaALp9OliH29eqnPsvSgQowNGBRyMO3ploAMIiBCzSIXSHzIgBHp0GHkTBgPcU9zjP3D55PukExCeqME/bpc+fuX5Eh7DfeH5Dfh66Sd6fm8dv9Rs8z+lhk4UvvvgiX+D6LI/Ux5tvvhmy6NKW2inA4DT9fHvW2lN4o/pOAw75OMVBiGqEgIiAPn2q9qQHEBuvjigYsJSX44gFpCfUR0Dsx2zj9W9UIT8P32Su/9qqI7QIxchffoB+qoyr4+9SmDxtjdPDJgsu8iYDrs/ySH0UCwEYO3aszrWZazdPziUUpy7ARhwQ1QgBRUIadRADincIAl4d0Edg/g3hOc84UgkEhAdGQnzm+I3XZ5EPjT6IDzk/zT48kgvy56ToF4WLXMnE559/ni9wfZZH6qNYCMC4ceP0HDvVdv3U3MpDtTcmGoCgEBVPTURAyA6J2agTT44gQO6yQAlD2ecCsnP8DnUe0aDAx3UU+UgvyPWJMkg5CPl/eV/wuG1EiIU+Ouy/DPID1/8kG3Xq1JHhw4c7z+UE58+fzxe4Pssj9VFsBIAqO1NthN544Z/dO0R+qaIBCIoQ8FAOioR050Fi5uqJDKgVQG4iBAPel1TgPMW965S3J6UgokBQID4NPr8KvT4r/HhyLCL0rVJ949b55xYu72qjatWqct1118kTTzzhPJ8ILvKCc+fOyerVq3U01aNHD+nfv7/MmjVLTpw44RwPotcMGDBA2LH55MmTWT73qaeekhtvvFFj8ODBWc6DTZs2xcaAw4cPO8e5sGDBAnnllVfksccek1KlSrHPvW52YSkrP0N0/O233x77nPXr1+tjXGOOrVixIss1xRHFRgAaNXlPPxAT74sXvubOgZqY1AYQAiKC31UZrmcLEAM8eCAIgShA8BjUe44TOZDfQ3paegn1ERTSDIhPgw+be1DpZ4OPf83JU2QvgdbtxjmJZqNhw4Zy/fXXa9xwww3y9ttvO8dlh7Nnz2YBf+y1atWK/fHbgBRpaWm5vmbkyJFxn1u/fv3Y+TFjxsSdM9i9e3fcfU6dOuUcZ+PYsWNsXhl3XRSVK1eWjRs3xl13zz33xM7v2LFDH4sKgD0+v9GhQwctkgDhdY3JDxQbAejYqbMm0ddu7hVEA4qQEJO0gKIcIToFOsiLGPxWERlCEx3g0REGSM4rBT2Ocx5Pz3i8PQt6iCx+qoQF4lPl59HbeH0q/Xl97Lbrf5ALAwcOZIOG2B/rXXfdJaNHj3aOjeLMmTNx4I+f6829ssOoUaNyfY1N9Jdeeil2fMqUKXHfyeDo0aOxMbfccotzjA0ikJdffjl2DWDFW/PmzTWRSpYsGTt+7733arEw1z7yyCOxc/v379fHiGI+/vhjDcTIjC0ItGjRIvZ9pk2b5hyTHyg2AvDhhx9K1VqfaSJdpYgIIXmuO56ZiIBdeMjRiQqoExAZIAiQmggBYTDgPcc5j6dHPCA91xPqIyykG99WxKfQl6zHb0e9bCK8/vrrctNNN8VQu3Zt5zgbNvlBx44dY394kGfhwoVy5MgRHdrXrVs3dq5ixYraI2d3DeRds2aNXn9uzuFlT58+rT9X/X+MHZ86dWqW7wWOHz8eG0OI7hpjIyMjIzYe9OvXT38/c37mzJly2223xc6zCMacq1atWuz4wYMHY8cLGnw2KVObNm1i32fevHk6beH/g+uaZKJYCcCoccviCIUQkI8TEZAaQFrEgDoBKQJenEU61AyIEmywcWdAeOXp1XiuYyPPf7ujr74fRb5kPnefh4TYxMwplixZovNePCbgD55w0jUWQGIbNsmJIuxzhM3qf7xePtqoUSPZvn17tteY+2/evDl2TePGjWXnzp36uC0A6enpsfE28NBmDALgGmOjQYMGsfF8lmvMu+++G7sfK+DM8UcffTR27YEDB/Qxuy6wfPny2FhEjMIracydd94p5cqV0xEGaY79s0fvwTk25iBVImIjCiFd2bNnT2z8fffdFxsfBWJq3zs/UKwEgB/IRS5Abg5pWY1HyG4EgRCe4h3tujGo95Cd80zn4ekhPd6ejr68hvouRP/H5BakBfxxIgCgUqVKMmHChCzj+KO00aRJk9gfXLt27bQ3io6JwnVN9HOiSLYAEC1Q7DPjFy1a5ByHAJHP41Ht4y4BsOsCGzZs0Me47sUXX4wdj6Jly5b6d2Lua9/DFigbFHDNNV4ALmG5FQB+qVNnrHUSzAaRAUQmOkAUIDYFRMQB8J7jnGfcVUn09C607TghRq68gj9IyGOA17LPQ1YbPXv2jPuje/jhh3UOvGzZMk2y6PhE10AY+/MMmjZtGhtPqkLFPgp7DN/ddR8D0g0zFhBKu8ZlB1sA9u3bp4/xc5hjJtohrTDHmIEZMWKEnsWwxzILYu5rHwdEZdQkKN7axyn0MZ4CK/UVu0jatWtX/TkIuLlvfqHYCQBwkSyVYf8PSRZICwg7QdmyZWO/Hwhqg6k2CGn/cRpQ6Hv11Vdl/vz5ubrmtdde03UB+/vY5M4JEgnA3LlzY2P5TNeYS8ElAPaxXbt26bqGmRkg7OeYuZ5/m/pCjRo1nPeF/EQm5hzibM4xzWqOA7sGwM9mn8tPFCsBsL2Ui2ipiF79g3nzZIJFHkx98UcLWPeNN+EcXj0KctL27dtfsrJPipHbawYNGhT7TrkVAMJ7c60LUQFwjbkUbKLu3bs3yzFSBx5HZ94ToXDMxrPPPqvPQXTSl+g96IuwP7NPnz6xc0RM9jlbAObMmRN3Lj9RrATA9lKduqY7CZdKeKxO97jvnFeQ69IpSC0AqP9pWX4vNomjwOPhuSki3n///bE/SMCU2tatW7O9hpkB1zXbtm3Tn2tP102aNCnuOxkcOnQoNgYBcI0xWLlyZWwsICpxjcsONlERs+gxpjonTpwYe58INBNF78HPY38mgmjOEebb51iaa84hAPa5/ESxEoDoHycPCnERL1UQ/b55AdVuCG9A1d41Dk/lAlNO9nuIzTSaXWgbMmRI3Bj7GnNvclv7mqFDh+pzUQGwv5MBebwZwz1cYwwglz3FRweia9y6det0pEIVnxkT813J5821zPlHj1ED4BrzPhEobEbvwc9jvgcgijLnEAD7nC0A2f0s+YFiLQDARbxUgOu7Xg4oIhHiM08P8EDZEQxAbAMKaUzXcR05N6SyzwM716etNrtr7M+wryHs5ViyBQA888wzsfHse+8aw3p3M+aBBx6IHc+JABDZmPedO3eOXWtgxMSGF4AkWm4FwHijKFwELEy4vmNuQX5K5Zi5ZcC030cffeQca8MmN9Nf5K/mD69Tp07aq5vzTIXZHYc03mR3jbk/vQPRazhuCwChtRlvg3ubMQiAa4wN/r+b8QCS8r3NeRpqqIGY80xZmnM2USnoRY8hANQGTDfhgw8+qDsGzfV8Dr0H9EQgjHz36D3MMQNqAuZc9P9V69atY+ey+/3kB4qVAJg/XBdcRCwMuL5bbkGOTpHPgHlq1zgXyJVttGrVKvaHB/gDpsOQot0dd9wRO16hQgVNlNxcQ5RAfs3n4qHNcabNot8LMNaMufnmm51jbPBd7OkzwGfyWcy1263AiBI1DHNtdMoveoyGJo4xC2KOEV1BYqYG7Y5H/m2E074HkYX5PGAXAdmf3z6HOJlzLGJiqjU6Jj9wxQgAaNxiiJOUBQXXd8otaMKh2AbY1HHy5MnOcdnBJj/gj//JJ5+M/fG5gDeeMWNGrq+hhmA+1yYMsxT2dzKAdPY9CKFd42zwXSh82tdFgSgRidjXIRTmPAW86DEiLI4hekzzmeNRIMBr16513teIiIGdjrzzzjtx51g3Yc4ZkLLYY/IDRUIAXFsZ2TACYP9hZ4eOH012kjM/0aj5YOd3uRwQdpLzM43kOn85ILTFszGtxZQa3pfQmVyfP1SW6eb1GlswevfuHXfOgPZbmwCQ2zUuCoSCZhr1txJbDgzpiUyIliBi9Bo7UqE4GD1G74MZy/35zrT00hdANMHPg4cmajHjovfg57HPkS6Zc0RM9jlqKaQwdBKSYvH6/PPPx43JDyAALk5FUagC8OWXX8qlkBsBMGjYbLCTrMmG67PzAnJH1/Gcgj/m/IDrszxSHwiAi1NRFKoAuPYys3E5AmDwRL0eTuLmFa7PSgW4yJsMuD7LI/WBALg4FUWREADXH2ZO0fmTqU4i5wYt3xnjvLeHR6qiSAiAay8zG8kQABtdP5uu83YXyW3Ubdxf2n84yXmPVAVTU/kB12d5pD4QABenoihUAbhw4YJcCskWAA+PKwUIgItTURSqALg2M7RhBMDlmTw8PLIHAuDiVBSFKgCuvcxsGAFgasrDwyPnQABcnIrCC4CHRzFEkRAAdn+9FIwAsLGDh4dHzoEAuDgVRaEKgGs3UxteADw8Lg8IgItTURSqALg2M7RhBICebOD6QT08POIBVxAAF6eiKFQBYFvmS8EIAHvZR8GSTg8PjwBRfiAALk5FUSQEgBVc2cH1y/DwuFLg4gQoEgLg2s3UhhEA9olLBFZvgYxZ62P/9vAornBxwAYC4OJUFIUqAK7dTG0YAWD5pY3X2oyUCfN2y7g5u2TM7J0ycsYOGT59uwyZuk0GTt4ifSdslp5jN8mnozZI1+Hr5IMha6XDwNXyettRzl+mh0dRQJQHlwIC4OJUFIUqAK7dTG0gAJ06dZb0jLXSoOkgmbF0n2QoTFuyV6Yu2itTFuyRiaEQjJ61U0ZkbJehWgS2hiKwUT4ZuUE+UiLw/uA10m7Aanm7j1LHHsvl+eaDZdqMdc5ftIdHKoEHs+QWCICLU1EUqgC4NjO0MXvFAZm7UmFVJuao97NX7JeZy/ZLxpJ9WggmKyEYP1dFA0oE0kIRGKAigT7jN0uPMRulW9p6+XDYWuk4aI2812+VtOm1Qlp+tkxafLxEXvpwkdRt3M/5i/fwKCwsXbo0T0AAXJyKolAFwLWZIXjupYEyf/VBWbjmkCxae0gWrwOH9SvvF6w5KPNWHdQCgRBMWxxEAxNCESASGJK+TfpP2iK9x22Sz0arVGDEep0KtLeigNc+WSrNPlosL3ywUBp0mK+jAvZ78/AoaCxevDipQABc3IoipQSg1btjNbEXKpIvWX9Ylm04Iss3HZEVm47Kys1H1at6v/GILN2AGBzWQkCEMHP5fpmu0gJEgEiAdICawKApW6XfxMxUoMuwddJJRQHvqijgLRUFvKGigFdUFPCiigKe77hAnn1vntRqO0fadBjv/J/k4ZFM8Hix/EKREACzgeHQkYtkliIxXn+R8vIQH8Kv3nJM1m47Juu2H4+B96u3BGKAECAW81RqgAgQCZAOUBOgMGhSgd7jTRQQFATb9V8tbXuvlFbdl8ur3ZbKy10WS+P3F0r9dvOkzttz5KnWs+SxN2ZI2pilevNID49kYMGCBQUGBMDeJDQ7FKoAsOVys5YjNHnx/Jr8ysOvUgSH6Bt2HJdNu07Ilt0nNTYr8J7jnEckjAgQCcxYFtQEKAzqVEBFAYNVFEBBMFYLGBrMCLzT150G1H1nrtR8a7ZUbzlTHnk1Q15rM8r5P9PDIxHYgLSwgADAr0QoNAFo/EKzM1MW7tFVfQp7kBjPD/nx9BB9656TsmPfKdm5/7TsPKCgXrer91vU8Y07T2SKgEoXSAeoCUxfsi9LFEAtoNe4YFowmga8/ukyad51iTTpvEgadpwvz7w7V55uM1sebzVTqioBeKDZNLn3xXT9MAoD1/9sDw/7b6SwgQC49gqMolAEgLn7ifN365DdhP7k/JB53baA/Nv2npJdivR7D52R/UfOauw7fFb2qPcIAeJgRIB0gAKhTgWW7Zd0FQXQJ0AtYNi07XpaMJYGmCnB/qukTe9gNoA6ALMB1AGeCesAT7SaJY++NkMebD5NKikBuKvRZP1wx+zg+oPwKL5w/Q2kEhAAtiRPhAIXgLSMHTJWeWe8NN56jvLa2vur0H/11mOa1JAb8kP4Q8fOyZET5+WowpHj5+Xg0XOy93AgAkQC61U6QNRAKkAUgKAgLJOUwCA0pAEUA0kDuo/eKB9bswHUAVp2XyYtugUC0KjTAnm23TyprQTgyTeVALw+Qx5qPl0qvTRV7lYCUOa5ifr5brmB64/Ho+jA9f+0KCAlBYBOPcJyKvWE/zT2kLvjvfHiePPNyvsT9uP5If+xU5/LyTMX5NTZC3Ly9AU5ejIQgT0Hz8h2FSUgGGuUcDA7gJAgKCYNGDt7l+4LGJyeWQf4OG29dLamAykEttCFwEAAKATWfnuO1FACUA0BeGW6VEYAGk+Rss9NktvqjddPys0rXH9sHoUH1/+jogwEwLVXYBQFJgDk4eTjo2YGApCOACzbp4t/TOkR/q9XuT/FPrw/IT+e/5Qi/7nPL8rnFy7K2fNfyAklAodVJEB0sGP/KS0YJg2gRwBBoa5g6gBpSnDoCWA6sMfYoBDYmUKgEYAe9kxAVgF42BaABgjABClZa6x+pFZ+YefOnR75ANfvurgCAXDtFRhFgQgABbgBUQFYtEfn6wiAyf8RABP+Hzh6Vnv702e/kAtffKkfY3ReiQCCgDAgAKQBzAysMwKgIgkjAPQERAWAfoCYAAzMbAhyTQXWaB0vABUiAvD3GqP1c+kKE64/8isRrt/NlQ4EwLVVWBQFJgDFLQJAAN5qP06mT59e5OAiUSrA9V09Lg8IgGuzkCjyXQDowGNlHgJQXGoANyIAT46WPz82UmbM3iBTp07NM3jwJc8HdJ3z8MgtEADX/gFR5KsA4GnxuHhePDBELOqzAFoAnh4r/xcKwO+rjJD09PQ8489//rOoX5n8/e9/d5738MgNUkIAIBqE6648LwSEiBCyqPYBIAC31h0vN4QC8KdqgQB06zlDpkyZkifwKG71K9O46qqr9COrXeM8PHICBMC1yjCKfBMACAbRIBzEg4Bs1jFsWmYdoCh1At75/GQpXX+i3IIA1Bwrf3siEIDfPTxcfnX/UJk0aVKewXPmv/e978WE4Oqrr5ZPPvnEOdbD41JAAFwLkKLINwGAYBANwsXqABO36IKcTgNUFECYThSQymsB7m86Te5pki7llQDc8exEubnOOLm+5hj538dHyR8fTZPfKgH45X1D5c33xsrEiROTgscee0y+8pWvxITgH//4h3Och0d2QABc/Q5R5IsAQCwKbFTaqQNQeCMN6KOIOFARkrDcjgLw2qm4GrBKi+ly38tTpeILU6Rcw0ly+zMT5Kba4+QfT42RvyoB+EPVNPnNQ8Pl/ykB+GnFwTJhwoSkgbncP/7xjzER+OpXvyr16tVzjvXwiAIBcM20RJEvAkBhjfzapAFsyUX4racDwyiATTvw0uTqTAmyuw8iQCQAqQtzPwAKgHoGoHn8FGApJQAla42T62qMkb9UHynXPjJC/vvBYfKLykPkJxUH6ZWDbGOWTLRv316++93vxoTgmmuuke7duzvHengYFJoAkE+TV7fuuVyH2YTbsShgtIoCxqsoQHllvDNz9KQChOyIAJEAZKYmUBg7AtWL5P8Phvm/XQC0ZwD+RwnArx8YJj+vNET+o8IgubrcABk7dmy+oGrVqnFpwY033ugc5+EBEIAdO3YkRNIFoKkKpwmrCa/bWlFAZi0gc0aAgiChOiJAJACJITOFQYSgoPYENPP/Qfiv8v83ZqrwP2v+f0ud8Sr/pwA4Sv5ULS1WAPyvewfLj+8eKP9etr+MGTMmX/HrX/86JgKkBfXr13eO87iygQBs3749IZIuAC92XqSr6nFRgPK6eF9ycJ0KjN2kQ3MjAkQCkBcSUxikLjBVCQERAWJAw5AB75OxK7Dx/k2U99fV/2zCf1qAy4XhfzT//22Y///nPYPlmrsGyvfL9JeOH02WUaNG5Qvee+89+c53vhMTgB//+MfSq1cv51iPKxsIwLZt2xIi6QLwwvsLhSiA7jpdC1DeFq+L99WpgArFCcmpByACFAUhLeSlMEg0gBBA7EkLdmvvjiAY8B6RuJznAiBGb/XMzP3x/o2V93+ufdbqv5n+i4X/YQMQHYB/CcN/O///YfkB8r3S/eSbt/WRkSNHJhXTpk2Ta6+9Novnd4318AAIwNatWxMiqQJAEY1iGlFAs66LtZfF21JxJxWgAMc0HPUALQKKpJCVcJ0uQR0NhEJARIAYQHIEAfBvwHE8PsTXXl9dx3QfC44I+/H8mvxKbBCdjor8FP4oTLZSokSK0tR4f5X7R70//f+m+l++4SQV/k+ITf8F4f9I+V2VEfIrlf//7F6V/989SH6g8v/v3NFP/vXWPpKWlpY0PPLIIzHig5IlSzrHeXjYKBQBwIviTVlUg3fFy5pUgNA7TgQUOSEpZIW0zA4QuiMEEBqPDrlJDyC6Ae85znkiB8bj9YkmKPiR8xP2k25o8od5P/UIE/qToiBScbm/5f0p/tndf8ECoKD6/9fq8dN/hP8/IvxX+f+3b+8rX7+5twwYMl+GDx+eJ0TD/R/96EfSo0cP51gPjygQgC1btiREUgUAL4o3xatSWWd+nUIbIXdUBCAnJIWszA4QDSAE/ZQQEBFQH4DcVPMJ7WNQ7wPSBx5fE3/8Jh3yE1VQ8CPnJ+zH8wfkD/L+1z9dmhn6q1QFsTKVf1p/3d4/KP6Z9t9Y9V+F/1T/f1IhPvz/l5t66aagYcOGXRZc4f4zzzzjHOvhkR0QgM2bNydEUgWACjrelAU1pAKE2ITaLLaxReA9JQKQE5IyO0BKQDSAEEBkPDlNQ6QHCALRAVN6vEJ4jiMW1BGIID5T1wVen2p/UPAj57c9P5EI5EeUqFMw7YdYsfCHtf80/jzSImvur71/beX9TfHPdP9Z1f8flOuvwv++8o1be8tVJXtKref7ytChQ3MNpvrUrzGGG264wTnOwyMREIBNmzYlRFIF4IlWM3UhjVSA0FqLQOesIoBHJidnTr6TIivRAF6btAAiGzEgnIfgiEImguOcZ1y3kes18RESBIXogvu+23elzvmzkF9X/YOmHxP6P65Cf+b9Y5X/sPOP3F97/5rx3t8U/35acZBcc+cAXf3/Vqm+8jUV/pe4oafG4MGDc4W//e1vMeLT7PPZZ585x3l45AQIwMaNGxMiqQJACE0hjZA6JgIqz46JQFgTgJTMDlCVJxrAW2shUATGgyMGkJrIgJD+E0VyhAGy857jnGcc9QSb+Hh9ogw6/ehFIOfPQn6d9wdVf0SLVX8m9GfeXy/80d5/vN78Q+f+2Xr/zOLfV0v2ignAoEGDcgWWAxPu161b13newyM3QAA2bNiQEEkTAApnFNAIpQMRmBMfCYQ1AcgIKZkiDKKBTCGAwBTtCOEhtRYERXAbRAsc/2DIGk16Ugmb+AgLAkO08WpY8CPnjyM/U35W3k/PP00/hP6s+zdtvzer0D+o/Acr/7J6/2Du/9vK+1P8+0pIfjBw4MBc4emnn3Ye9/C4HBS4ABA6s3YeEaCTjh11bBGAfJAQMjJFSEpAUY5pOYSAcB0Cv9t3lRYDFuxAbKKDKDhOMRHSIx428REW4/WJOqj2U/CjMKnD/pD8TyryP6bJH+T9lV5KD5p+TOgftv3qef/qI2ONP9l6/5syvT/o379/gaJs2bJx9YPLwe9//3vnvT2KHhCA9evXJ0TSBKBikyk6hCaPJp9GBOx0APJReKPxBlISDeCdmZNHCGjNhcCte67QZCYygNgAkhuYY5wnzEc82NcPjw/xERYE5mUlNEQdTPU1aB8U/Mj5g7A/ID9FPyIXk/dT9WfNP00/OvR/KnPZLxt/mL5/3fgT5v4x739jJvlBv379ChTJEgDXvT2KHhCAdevWJUTSBICqOfmzEQE7HYB0kI/NNph6IyXAK2cKQVAfIGRHDCAznhxiIwpRkNtznnGMR0Tw+LT2srcfm3tor99xvo4+mOqj2k/Bj5w/CPszyc+Un533m5ZfQv8/W6G/Pe9vKv/R3N+gb9++BQp6BJo1a5YndOzY0Xlvj6IHBGDt2rUJkdQioC0COh1QJINskI4pQvoEYtGAJQQQltSAkB0xgMx4coiNKODZDXhPmzGC8YqKICA9rcdcj8cPiB+092qvrz6PKISpPqr9FPzI+Qn7bfIz5ZeZ9wdVf1p+r7VC/5+p0F+v+gvn/b9Vqk9c5d9G7969PTwKDQjAmjVrEiKpAkDxDBGAVJALkkE2SEeXnYkG8Mb1QiGAqBCWUJ35eUhMZAChiQ4gN8KgEb7Hy3OecYb0XE+eb4iP0CA4fB75PilJ1dcydLX/gaZhzh8lf51xesovyPuDqr9e8WeF/rrwV7a//NvtfeUbtwTz/i4BYJGOh0dhoVAEgB1zIBOkQgQgGdV1SEddgLybtfZ4YwpxCAFEhbCE6loMFImJDCA09QLIHQXnAOOoK3Ad1X1CfTx+jPhKcPD6RCFEI6Qm9zedqqv9FPx0zm+TPyz60e5L3k+/P3m/rvrHhf5B4Y+uPxf5Qc+eHh6FBwRg9erVCZFUAbhFkQgyIQKQC5JBNp0ShNEAXpjagBaCMCKo1WaO3osfMYDECAKERhTqK3JDcAN9TIHogXGG9IgJoT55vk18hEd7/TDkJ0Vhqo9qPwU/Ov0I+43nN+Sn6Gfn/VT92fDju4T+twWhvz3tZ6PBy4P0rj0eHoUFBGDVqlUJkVQBwIPiSSEV5GIdvUkJgmggqA0YIYCgpAZU5YkKIC8kxoNDaESB4iFNO5kIjnMe4UBAqC8gJtQaCPVt4iM8CJD2+mHIT6rCVB/Vfgp+5PzZkZ8pP1b76by/TL+g6k/oH6n622jXeZLu5PPwKCwgACtXrkyIpAoAJIJMkIrts25XJNPRgCId++rhfXnIBmkBQgBBmS2gRkB6AHnx3AgCXhxSa2GwwHuOcx7CM96Q/lElKoT6NvFZ1YcA4fWJSvg+pCrM87PC7/qnxgQFv+zIHy72YcpP5/239nZW/W106dJFPv30Uw+PQgMCsGLFioRIqgDgQSETU2jMo9NHT0pANIDXxftmCkGQGhCak5trMVDkxXNDZAgNEAZShhjC44iGJrwaz5SeJr0SFcTFePwY8fH6zwVen2k+ohSafMxUH9V+Cn5O8jPfHxb9EuX9Bt26dfPwKFQUigBgkIlNM+ifJyUw0UAWIQhTg3vDqADSQl4EASIbUcgOnMfLM57UonLo7REXQn1SDzy+DvfV5/L5CJL2+jXH6Id70uTDAh+m+qj2U/Bzkj+c788J+cHHH3/s4VGoQACWL1+eEEkXgGurjtB98yyeMdEA3tYWAghZVoXiFOKCqGCyJi3kxXNDZESBoh3CYAOic5zzjOUahISCI6TnftyXUJ+1/Jr46nP5fASJ7j7t9Qn5q6XpJh/m+Znqo9pPwY+c/3LJT/jPQz49PAoTCMCyZcsSIukCwE45hNKE1HhXvCy1AVsIICSFQmoERAWQlYIhHhsCQ2RSBUitAcEN1HvOEUEYwnMd12vSq/uR4xPq4/EN8fl8BAlh4nvR28/3/I0K+WnyYZ7fVPvtnN+QP7uKfxQIgIdHYQMBWLp0aUIkXQAw8mhCah6cQWGNtMAWAghJKE4uTlQAWXVkYAkCIHwHkNvAHOM8c/ia8Oo6rtekD709NQim9vD4EN+E+3wf7fWtkJ99/Vjdxzy/qfbnJue38eGHH3p4FDoQgCVLliREvggAoTT75f/mISUEVZQQqLTAFgIISY2ACnwgBkFkgCBAYCMKRAkQO4rgXDAOL891XM9z+yE9IkOOT6hvPL4hPsKEQGmvb0J+le/T4UeTD/P8TPVR7c8t+V966SX54IMPPDwKHQjA4sWLEyJfBIDn5P1MhdR4V3Jr0gKIBwEhIgtsyMGNGEBWSEtxDgKTKkBmhIFIISuCMYgH045ci6AQYUB67ssSXmoRpCI28REmBIpCH629P1ZeX4f8Kt+nw4/+fub5E031ufD+++97eKQEClUAMLwq3tUWAghI6E3uTeUdMYCkRAZMIUJcCKxFIRSG6zQCgmuSq/ca6jzjmHHgOq7H0xvSk37wORT4bOIH4T65frCdF16fhT2E/GzqSYffpZp8sgN5F4/39vBIBSAAixYtSoh8EwByaXLqmBAo4kFAQm9yb6ICIwZ4aIpygSAEogCZEQY8eRzC44bsVPI14dX13EeTPvT2fA6P7jYeH+JT4Sfcp62XQp/x+izsyU2xL4oOHTp4eKQMEICFCxcmRL4JAMaz8mJCoIhHoQ0iUnH/ReWhMTGArEYQCNWNKBjgzQ3MMcYAxuPluV57eov0RB+Ijw717x6YSXz1vUyuT6FPe/3LCPkN+IXzFF8Pj1QBArBgwYKEyFcBwCAahIN4hNwQkagAb4wYQFKKcaQJEJdQHRIjDOy9D6mj0OcUNNnVeK6F8AgLkQakR2z4HMSHOX2278Ljf1d5fB7gQbhvcv3L9foG7dq18/BIKSAA8+fPT4h8FwCIBuEItb+nCGiiAryxiQx4uAaCAHG1KCgSa2EwgNwG4THOs0EH4w3huQ8CY0iP6PB5TOvx+Xh8Q3wd7l9Grh/Fu+++6+GRckgZAcAgHKE2e+dTbCMqgJSQE89MFZ7oAOICHSUoYcCDQ+ooOM55Q3aezKsJr+5DUc8mPZ/H8l0+n7372LwzGcQHTPu98847Hh4pBwRg3rx5CVEgAoARapNrU2wLxCAzMjCCQIgeiEIgDHhwSJ0F6jjn/z0kO9dRyec+tO5y3xjpQ2+flxzfhbffftvDI2WBAMydOzchCkwADHHwvloMFCkhJw03hOUQlhAd8uK12XATcdACEYoEr+YY5xmnyR6G9hAegcHTQ3qd3yfJ29vA87dp08bDI2WBAMyZMychCk4AsAiRKL4x5w5RISwRAuSFxCZScAHR0EQPyc51hvCXM4efW7z11lseHikNBGD27NkJUbACgDkIFQVeG0BmQvd4BMfNGNf1+YnWrVt7eKQ8EIBZs2YlRMELAOYgVqqjUfMh0qpVKw+PIoGUFoBbb721drNmzU5/3CPDSbZUAzl/y5YtPTyKDBCAmTNnJkShCsCMGTMEuEiXKnjjjTc8PIocEADDr0uhUAUgIyNDDFzkK2y89tprHh5FEgiAza/sUKgCMH36dInCRcSCxquvvurhUaSBALj4FUXKCYCBi5j5DXL9Fi1aeHgUeRQJAZg2bZpcCq+/2cNJ1GQD4jdv3tzDo9gAAXBxKopCFYCpU6dKIrC/mRqrSfrcSwOdBM4tGjYdpO8HuLeHR3EDAuDiUxSFKgDp6emSCAhA06ZN42DIC154daiT5AZN1Hl7PIjez8OjuAEBcPEpikIVgClTpkgiIABRAnt4eFwaCICLT1EUCQF48cUXPTw8coEiIQCTJ0+WREAAmjRp4uHhkQsgAC4+RVGoAjBp0iRJBASgcePGHh4euQAC4OJTFIUqABMnTpREQAAaNWpUKOA5/12GrZPOQ9fK+4PXSMeBq6Vd/1XyTt+V0qbXCnmzx3J5/dNl0uLjJdK0y2Jp8sFCeb7jAqnfbp7+n+C6p4dHQQABcPEpikIVgAkTJkgiIADPP/98gQDSPtNkgPQcu0l6jNkon43eKJ+O2iAfp62Xj4ZnCkGHAavl3X6rpG3vlVoE3vhMiUA3JQIfZYrAs0oE6rw9V2q+NVuebtBH39v1mR4e+QEEwMWnKApVAMaPHy+JgAA0aNAg3zBq3DIZOHmLxgAwaYv0n7hF+k7YLH3Gb5Ze4wIxMEJARPDBkLU6GnhPRQNv91kprXuGIhBGAi8oEWjYYb488948qd12jtRoPUuqvzFTHnk1Qz/OHDFwfRcPj2QBAXDxKYoiIQDPPfdc0jFw2AIZOnWbDJsGtofYJkMVhqjjg9O3KlHYKv2VICAGCEF3FRF8MnKDdA2jgU6D1uiUwIgA6cArSgRe7rJIGr+/UBooEaj37lx5us1sefLNWVLt9Rny8CvT9WPOeaQ5QuD6bh4eeUWREIBx48ZJIiAA9evXTxqmTFsjI6Zvl7QZO2TkzB0ySmH0rJ0a/BuMVOdGZASigBgMmqKEQEUFRAQ9xgbRQNcR6+VDSwRMOvD6p0uledcl8uKHi6RRp6AeUOedufKUSgUebzlTqqoo4EEVBVR6MV0/4rzsc5N044bru3p4XC4QABefoihUARg7dqwkAgLwzDPPJAWQGoKPUWQfN2eXjJ+7SybM2x0HjnFuzOxAENIydmghICIgRSAaoEZgRIBIoKMSgff6rZI2vVdIq+7L5dVPlkqzsB5gUoFaKhVwRQHlG07Sj0W/pc4453f28LgcIAAuPkVRqAIwZswYSQQEoF69ennDC/21t4fUEHzi/N0yecEembJwj6Qv2itTLaSrY5ybpMYwdmwoBIgHKQNpQRYRGLJWOgxcLe/2XSlv9Vqh6wE6FVBRQOP3F8hz7edLXRUFUBAkCjC1gHtVFHCXigLKPDdRP+6cJyLXeLaX+2fw8MgFEAAXn6IoVAEYPXq0JAICULdu3csGxCW8x6tDfEg/dfFemb5kn8xYuk9mLtsvM5fvl1kK/HvGsn2Soc5NU2MQAyMERA1EA9QIMkUgqAkwQ8DsQPsBq3U9gFTgNRMFdFZRQMcFWaKAh5pPl8ovTZUKjadIuQaTpNQzE+Sm2uP0o87/+vgo58/i4ZFTIAAuPkVRJASgdu3alwVDfgiMV8fDZ0B6RfY5Kw7I3FUHZN6qgzJ/dSbmqWNzVh7QgsBYhIBrSQ+IIKgdBJFAWBMYs1G6pa2XD4ety0wFVBTQMpwVeMmuBbw9R54KZwSqtMiQ+5tOk3uapEv55yerNGCiSgPGy/U1x+pHnvOUZNfP5OGRExQJARg1apQkAgJQq1atXCFtzFIZPj2e/BAZ7w7xIf3CNYdk8bpDsmT9YVkagn9zbOHaQ1oMEAKigulL9urIQYuAjgSC4iAzBL3HbZLPRgepANODriiAaUF7RsAuBtppwK11VRrw9Fj5vydH68ef8xRk18/n4ZEICICLT1EUqgCMHDlSEqFz585Ss2bNHKP1e+P0dB55O2G/IT9EnqsIvWDNQUXyw7JswxFZsemIrNx8VFZtCaH+zbFlG49oMUAkiAiIBkgZEAEEBWFBYJgdyEwFMqMAmoRitQBmBDovCpqDskkD7lZpQFnSgHoTpGStcXJdjTHyl+oj9ePQeRoy/0NdP6uHR3bg2QAuPkVRqAKQlpYmicDSxqeeeipHaP3eWBmSvk17aIp35PyE/TNC8kNoPD0kX60Iv3bbMVm//bhs2BFgvcI6dWz11mNaGJZuOCyLVDRAxIAImHQAYWGqkFSAxiEdBVAQDGsBwbQgMwJBh6DuC7DSABqDHnsjfjagXMNJcnukDvCHqmnym4eG68efIwKun9nDI4pBgwZJjx49nHyKolAFYMSIEZII9913n9SoUSMhho1aootzxvvjqfHY5PGE/Xh+yA+x1yiCQ/hNu07Ilj0nZauFzerYhh0ntDgQESxTIkBKgICQQjBrQCoQjQKoBdApyLQgMwJ2GkCLMGmAPRtQndkAuw4QTgfeXGecXF9zjPyvEoA/Ppomv314uPxSCQCPQEcEXD+7h4cNngvg4pILKS8A1atXlyeeeCIhICFz9RT+KNbh/fHYeG7yecJ+PD/k37gzIP72fadk14HTsvsgOKP/vUMdQwg2qTFEAzoSUMKBgMxeEaQCJgqgIKhrARO36GlBZgRoFdZpQN9V0rrnirAxKLMnIFoH0NOBSgDufH6ylK4/UW6pO15u0IXA0fLHamnyOwTg/qHyX/cO1o9CRwRcP7+Hh8Gjjz7q5JILhSoAw4cPl0To2LGj9OzZUx5//PFsAfkoyEFGQnOT+zOdRyEPD05ev3pL4Pkh/479p2XPoTOy/8hZOXD0nAb/3quO7VRCgAggFAjGciUci9apKGBVGAWEtQAiDSIOGoRIA+gLYEqwk0oDzGyA6QkwdQCmA59uM0eeaKUE4LX4QiACQCHwBgqBSgD+VG2k/L7KCPlVKAA/vnugfhy663fg4WHDxSUXClUAhg0bJjnBww8/rCMBFyAd5CMXt8P/9EV7NFkp4hnvj0cnxMfLQ35If+TEeTl28nMN/n3w2DnZe1iJgBKILbtP6hoBqQBFQSIJIgr6CCZaacBAlQYwJcjqQWYDTB2AzkCmAxEApgPjCoGtZsmjr82QB5sHbcHOmQAjAA8Mk5/dO0QLwA/K9dePRXf9Ljw88P4uDmWHIiEAgB+uWrVqcajTqJ8uvvUevynM/4OpP3J0in8zw/Af8kJiinx4dkJ9vD2EP3H6czl99gs5c+4LOXnmghw9eV4LAynBtr2ndBRAUZBZA5MGkFrQIESqQcph6gDdqQNY04EUAluGhUDTD8AyYVYIMhOAADATUImZALsj0JoKRAB+jQBUGiL/cfcgLQDfuaOvfjx69PfhcWWjXbt20qVLFyd/skOREQDw5JNPaoUzoOrOHDzeFwEwc/94Z5P/6+LfhsO66k9xD1JD7oOK5MdOfa6J//mFi3Lhiy/l7PkvtCAcIgpQEQI1AgqFOg1QKQSpBAVF6gCTFuzWMw0IALWHWCEwTgBW6rUBeibAIQDRqUC7JfjvVi9AvAAMiAkA9QD79+Fx5YKnAT377LNO3lwKRUoAAOnA4MGDdZgdCMDGQACUF0YAaNSxC4C2AODNEYA9CIAi+fFQAL64+KVc/PKfcu78RS0Ah48HAkCqkJ0AUGNwCkCaJQB9kiwAFeIF4Kobe0rVqlU9rmCwsWflypWdXMkJipwAgPrPv60FgIJbdhEAebqZAUAAaPShAEgKQNX/wNGzOtw/dfaCJv65zy/qVABRQByoEWwPUwAEgCIifQSztQAEKUBMALJNARCA7FMAIwA6BchGALKmAJkC8BUlADXqvCUdOnTwuILQpk0befDBB6VKlSrStm1bJ0dyisISgJovv/zyKdcXygmosFNpRwB0EVDXAIIi4OiZQQ2A+Xq6/2jioQbAdN667cd1YY8C377DZ3WoT/HvxOkLOv+H/IePn9f1AeoEiAWiQfSAiBBNICpEF0QZRBumF6APAhAWAREA0wykawCmCIgAWN2AmTWAYG8AXQTMQQ3g3ywB4OEnrt+Rh0dOoARgZEjLgjMlAPfUrFnzhOsLJULvAXN1qy0bcTDnjgCwWw+zAHTmsezXNAGx2o8GHrr5COFNDwBpAARHBPD2kB4gCJCfGoHJ/3UvwKajeiYBMUFUKDCaZiAKj0QfiBDRiFkZyHZhcdOACIC1KvAJPQuQ4ZwF0NOASgBi04AIQDgNaGYBvm4JQPsPJzt/Vx4el0L37t2ldOnSH4S0LDhTAvCXu+6665zrSyUCW2+xK2/Hgav1jjzdRq7Xvfj9Jm4J24B3yNiwD4BQnaq9qQMwE0AUALGNCBDq7zsMgh4AjkH+zUwBht6fGQCd/ysxobPQrAmw24ERIcQIUUKcYusBPl0W7BDUeVGwLDhsBNJ9ANaCoLhGICUANAIhAL+rMjxLH4ARAPsRaK7flYfHpfD666+fVVxsFNKy4Ex96FVly5Y97vpSl0KfgXOlVY/lus2WHJuNOMi5yb3JwQnFTR3ApAH0AtDAQxQQNANligAhPmSn2Ldj/yn9b47RKwD5TROQ8f4m/I/L/9O3KvEJFgQhRogS4oRIIVavfZq5O5BZERi3MUjYCowA3IEA6CXBY/SSYFqBY52A9wSdgN9XAvDtUn3lazfHC0DHj6Y4f2cehQMpUULjxHdKyK7/LCFr/qeEzLu+hEwuU0KG3V9CejxZQjo1KCGtWpSQF98pIXW6lpCq/UtIhTEl5NaMEvLXpSXkV5tLyA8PlpCvny8h/Of6nLzgzjvvPKe4+KeQlgVr5cqV+7R169YXXF8sO5BLk1PTYEOObQqBdjOQTgOsbkCiAFMMZKkvqQAFQXr99XoAlRIgBpCeV44hEAgFzUPUDxaoayn+0VlovH/QBRiE/xQhyf/tAiAihVi92m2p3imYTUJZC6D3B2w9O9wTYLrc3zRza7Dbw7UALAZiLcAfWAsQLgZiLcA1dyoBKNNfvqUFoFecAADX78yj4GHIn2wBSLYIlClTZldIx4I3pTxXqyjgmOuLZQdCaXbefavnCt1rT889S3DxvGzW2c8RBegFQYq4pAKIAC29LPAxKwLx8ogB4N8co2BItIDnJ30g9KeeQETBDIPeGER5f1IO1gGY8D/WBhzm/3YXYGwGgNWA4QwAqwErv5x1VyCWA/+1+ii5NlwN+IvKQ+SnFQfJD+8cIN8r3U++eVsf+ZebsgqAF4HUQFEQgPLly+P9bwvpWDimvsC9FSpUOOv6gi6wqo4NN1llZ9IAPC6VdwpwJgpgTYCuBSiiQljagsndZ6tIIHMzkMO6LkBEQJivof6NOOi9AFTKgGDg+SE/hT9Cf7MUmBmHmPcP5//NSkAT/scWAultwear/D9zHUCsAGjNANhTgH8JewDYD+DnlYbITyoMkqvLD5DvKgH411v7yFdLZhWAbj2mOX9vHgWP/BAA1+dcDho1anRWOd+PQhoWrpUuXbp/jRo1EhYEa9TvpT0pHpXKOh5WTwfaUUBYC4CYEBSixkRARQI08FDFx6MjBHh3iE59APBvjkF8xpA6IBw2+Qn9zdRfkPsHqwBN9T9zL4Cs4X/cUuBwJaDJ/+0CYNxCIFcPwK1BE1BUAIDrd+fhYdCyZcuLivy7lPP9ZkjBwjX1Rb6ucpG26kudd31hA5bSUkijoMYa+2gUYGoBEBJiQlBydCMCpAPUBGgQgtQIAREBnX2Q3YBUgTUEjKHgRwrBnL9Nfgp/0e3AzM7Amd4/s/pvFgHppwSp8P+xMPy3twY3+f/1Yf4f2wvAKgAyA/BtMwXoIL8XAI9L4b777jujQv+JinM/DumXOqa+1N+VEGyqVq3aSdeXx4OyxTYttRQDiQKYZmO6jao74TdFOAhJTs60YCACKh1QIkDTDsU7yAyp8eoQnKiAGgGE598c4xxj8Ppcg4AgJHHkHx88KchsCEokkvlsgGUx7x/dDzBL+B9uB3abtR2Ynf9TAPxpxaAA+D1dAOzjLAAauH53Hlc2mjRp8qVysGdvu+226iHdUtOUCFylUPH2228fftddd+1U//6ngm6coYGGeXQ7CqDKTrhN0S1IBZQIKEKyPiAQgSASYGaAKTs8uHk2ABEBBCcqsMExUgZDfDoLKfghJLT8xsiv0g3SDub9Cf1N5Z/IJPZ0ILy/XfwLtwKzdwQ24b/dAGSvAYjm/xQAXfm/Qd3G/YTfmYdHuXLljlWsWHG1+ndDhR+FNCtapr74N8mbyZ/ZU49quq4FhDMChNsQr13/1boCDyFtEaAmwIYdeG5IjBDgzZklQAwgOeE9oIGIY5xDLCA+Xp+iInUFBIWw35CftOODkPyE/sxOEJkQocSeD6gil3jvn7kAyFT/7b0ATfhv7wQU6wC0FgG5yG9w8eJFuXDhgpw/f17Onj0rp0+flhMnTsixY8fkyJEjcujQITlw4IDs27dPdu/eLTt37pTt27fL1q1bZfPmzbJx40ZZt26drFmzRlatWiUrVqyQZcuWyZIlS2TRokUyf/58mTt3rsyePVtmzpwpGRkZMm3aNL0wZdKkSfqpszx2igdPsPMsO8+4PFOq4vHHHz+h/u4q8LdXhPHVkEJF3+ibr9VmjiYS4fQLilgvq/DapAJsvQUBISLemJCcdCCoCQSrBUkJIDFCQEQAsfUzAhXJmTEIoI6FpNcPCU1XxA+9Pr3+1BcQFsJ+hAby60eF9w26/uhR0KF/2PhDxBLL/bPz/qb/n+p/jdGidwOuOiII/ytnhv/M/7sagFyIkv/kyZNO8u/Zs0d27dqVhfzr16+XtWvXOsm/YMECJ/nT09Nl8uTJWcjPxpPsPOMiWqoiFICy4Z+ft8I0quU0zfBADcJoCEVRDYLpaUFFOObbIaARAZ0ODGV6cJ2u0JOrQ95ACFREoAiNGJAeIAg2OAbpGYNoQHwiCWYYEBSEBYExYT/kZ0aCqr9+DkDXxTr0J1IhYrEfCcYWYHHe3y7+hd1/pvpvLwGOC/+zmf+3ESX/8ePH5ejRo07y79ixw0n+1atXO8k/b948mTNnjpP8EydOLPLkB14AUsggDGEz4bOdCpBbQzTqATERUJFAkA4ETULMDuiUQJE2UwiC1AAxID0AiIIB7zlHqI9oEO5DfLw+Ib95LLgJ+23yk/eTnrAFOEVLE/qbpb9VXgk6/+Jyf+X9Syrvf53y/hT/7K3A6f4z1X/6/3MS/gMX+Q8fPuwk/7Zt22TLli1ZyL9y5UpZvny5k/yzZs1ykp/HTfPAyaJMfuAFIIWMcJmWWQgEkSAUxIJgeFlbBIJ0YLneiIOKPOE5dQFIixAwXUfuDqEJ5SE3nt0GxxAKxiAaiAfEJ6LA6zPVR9ERoTFhfxz5yftVmsKiH4qXhP5EMGbeXz8WPKz8k/tnev/MuX+7+PdD5f3p/vuW8v5fy4H3B2fOnMlC/oMHD8r+/fud5N+0aZOT/EuXLpXFixdnIf+MGTNk+vTpTvLzuKmiTH7gBSCFjKkyVsxBIHJo5tEhlksE2HiD1XdU4vHMeGjICmnx2kQEEBlCkx5AbgqGeHfAvzmGUGjSK9Fgfh/iM9VIZME9mXlAaBAchIewP4785P36OYCZ23/r0N9+JHhY+Wftf5D7B1N/9P7zHADm/k3xj+Yfuv+uukT138apU6ec5N+7d68u+kXJv2HDBl30c5F/4cKFTvJPnTpVF/2i5OdpM0Wt6BeFF4AUMggDcSAQRKKLDq8aFQHabZl3p1MQj4xn1tGAIqsWAhURELZDZMQAUiMIEJwIwYBjFPeIHEgjuCaT+EGln5CfqT4EB+FBgOhRiCN/mPeTvpimHxP6B22/8ZX/P1VLy+r96f0vo7x/Dot/Bqbi7yI/FX8X+an4u8hvKv4u8lPxL27kB14AUsggDMSBQFoEXssqAvWVCFAYpOkGT4xHhpxME9KUgxAQERC2GzGA1JAbkCoA855zjKHAxzU09zDTAPGN1yfkZyaCYiQChBDR6x8jfzjlB/lJY1jzT8+/HfrzABAz789zAKO5v+39LzX3H4Wp+LvIbyr+UfKbir+L/FT8XeQ3Ff/iRH7gBSCFDMKwW05MBBSh4kSgzRxdGKTZhnZhwnA8MuSEpC0UWfHWFAlpHEIMyN0hNR4dgtvgGFEDgsFY0gmiCcQE4hNhMPvADj9MRzLVR1ESIUKQTNifhfxh1Z/Hf9Hzb0J/XfgL5/3Z+MNU/mO5v+78y7n3B/Z0n4v8VPxd5DcV/yj5TcXfRX4q/sWJ/MALQAoZ02SIAN6TR2hRRdciEE4PmsIgD90k/MYT62jAEgIiAojLSkLEAC+uBUERG6+OMMSg3kN4xjCWa4gmEBNSDCIMIg28PiE/05IIEKv8ECSb/Gz2QdGPKT8779dV/0joz6q/YNlvpPLPwp9ceH8Qne5zNfpQ9HOR/1KNPhT9ouQ3FX8XkYoqvACkkEEYvCYdc4iAnQ6YwiD76xF244F1NKBISQceQkBEQH0A4kJgcnbIjCBAbLy6DY7RYMR5hANvz/oDxARRMcQ3Xp+Qn+lJhAhBIjqxPb8hP1N+LPc1eT9Vf9Pya0J/0/V3dbnMef/s1v1fCnlt9KHoV5wbfRKhUqVKp5UA/F/4J+itMA1vaYuAnQ4wO0BnHVOEeF5mCCAjpIScCAERAWvxIa4WA+W9ITOCALFp2SVKyERwjjGMNaQn1EdUSDW4NxEHkYf2+irf5zsgSAgT382E/VHyM+XHcl+d95uqfxj6x6b9yvTTXX/2xp+5gWuu39XoQ9Evt40+FP2KM/lBqVKlLioB+Eb4J+itsM0WAVMT0LMDL03Vc+t4XFKCIBoIagOQkxZcIgKKcxAXMcB7Q2YaiSB2IAyBONDAw3vOET1QU+AavD3pBfdCXLg3nYlEHnh9VvfRq4AgMWOBQBGt6Jw/Sv5wsw8afnTeH1b92fGHll8T+ue28GcjN40+FP1cjT4U/Ypro8+l0KZNm/Ply5cv+K2yvWVvhMyIAMUzagJMozE7QHiNp9XRQPOgYQgyIgR4ZRMRkJ9DXAiM94bMRAeIAuSOgnOMYSzX4O1JL7gX4oLIBMRXXl9FIHh9Qn56FhAmBAqhQrAQrjjyV1fkD4t+TPnpvD+u6n/5ob+Bq9GHol9uG30o+rkafSj6FUfyt2/f/svSpUsfU97/6vBPz1sqGD3yFM2onN9SZ5zeO4+wmvDa1AV4ug4khIwIAbk4YTmzBXhqxIA6QSAIQb2ACAFhgOCAfwPOMbugPX1Iep7mS5qBuNjEp9BHJKK9PiF/OM/PVB+CxRp/BIyw30V+pvzsvJ+q/9dvvrzQ36BDhw4XPHKORo0anWJDmjJlymQo8v88/LPzlirGY7KpmLNZBmvmb1YelbDapAQmGoCEkBEhICIgNSAvh7BaDJTXhsR4cIp2AGGA4BrhMYBoMBYBYQcf7kGagbjEiB/m+hWU1+c7UKNAmErVC+b5ESxT8LPD/izkj+T9V5V0EzunUH/ELTxyhScVPPFT1aiU0yf/VyUCbJhJOI1nxcOaaADy2UJAOE5qQI0AwiIGFAwRBKIDIwoucI5UAsLj6blWk17di3sajw/xCffJ9Y3XNyE/TT4s8EG4TMEvK/mDlX6a/OFin8vN++PgzVtxM0SAjTIIo/GopAREA5AN0kE+WwjubhwUCukdMGJAZACJKdZBaCMMNsxxIgjGco0hPd6eexLqa49viK8iESIS7fVrBV6ffJ8mH4SL7061n4Jf1POzzj9W9MtD3h+DN2/F0WiU+V2VETqMxqPiWXU0QG1AkQ7yIQQmIij73CRdI9BioLw03rpikyA6gMiIAqTWgOAhyQH1BBp4GMd4Q3q8Pfck7eAzbOJTpCQyobuPmoUO+ZVg0eTDPD9dflT7o2G/IX9ein5x8OatOBqNMoTP7JQbiwYUySAbpIN85NxEBKQGLLaBoBAVL01kYAQBIiMKkBqQNhjoY+ocYxhbvmHg6Q3pqTsgMohNJvEJ94Nc33h9dvUh5Ee4+O7M8zPVR7Wfgp8J+5NKfuDNW3G1n6vwmaaZIBoYrvNqyBakBUFEQPhNakCNwEQFeGlIC3khsREFogSIHQd1jHPAEJ70AkExpEdkEBtEhzzfJj4RSszrhyE/HX40+VwTTvVR7afgp3N+T35v3nJmeFAek41HhVyQDLIFQhBEBKQG5N94ZNKDQAyCyADyEh0YUQigPHoI/m2OM4axhvAISoz0YY6vQ/0I8cn1iVRiXj8M+VnaS5PPd+8IpvqSVvCz4c1bcTY65VgpRx5NPm3SgpgQhKkBNQI8shEDUgRIqwVBheuIAmSmdoA4QO4AwXvOMYaxEJ6oAk9vSM+9+Qw+C/GJEV9FJkQoRCps6IHX1yG/Kfbd0Vc3+TDPn9sFPjmCN2/F3SATpIJcthDoiIDUIKwRQEwIqlMESxAI1yGyFoZQHOIQHg/IHkzjMf1ImmFIj7fnM/gsxAcRYhcfTXzCfRWpaK+vvqv2+mHIT77Ptl55afLJFt68XQkGmSAV5LKFgHD7F5WHag9sogIIineGrJAW8v5RpQqIAmQGiIMNc5wxwBCe6IJ7GdJTh6Cyj/ggQtrjG+KrcJ9c31T5tdfPj5DfhjdvV4pBKjbLsIWA1IC19HhgExUYMYCskJYZBCMKRhhcMOcZyzWG8NwrRnrl7alHID6I0I/Vd8gkftDTz1Ze3wi9fk52871sePN2JRmbZFBII6c2QkBqQI0ADwwhjRgQGUBWLQihKJAuQGYjDjbMccZAdsZzLdV87elt0qvPorJvQn08viG+DvdVrp+vXt/Am7crzSCXFgIVXhMRkBpQaMMDGzHQkcHdg2KCAHG1KBhhyAac+9m9mWTnWsJ7ogyb9HzW98Mcn++AKBUo8YE3b1ekqT9+Kuk00TClRp5NoY2owIgBXpln6kPWa1R4jiAASIwwQGiAQADznnOMAYxHTLgHDTzck3vzGWzYyWfy2XyHAiW+gTdvV6yFJKCqTkONjgpCMSAMxysTkkNWwvNMUQiEAUITLcRBHeMcYzTZFbg2IHzg6WOkVxEIU3qIUL7m+NnBm7cr3iKkgIh4YcSAyjshuRaEMEKg/TYQhkAc3AjGGLIT2nMP7mU8vSZ9Hpft5gnevHkLzUUQBSIDIwgQVotCKAwQGQ8OqW1QtdfnFBhnyE6EQcqRL3P4uYU3b94i5iJKNoDERhzw4hA7QHgsPO+6ttDhzZs</t>
  </si>
  <si>
    <t>iVBORw0KGgoAAAANSUhEUgAAAQAAAAEACAYAAABccqhmAAAAAXNSR0IArs4c6QAAAARnQU1BAACxjwv8YQUAAAAJcEhZcwAACxIAAAsSAdLdfvwAAAAGYktHRAD/AP8A/6C9p5MAAAAHdElNRQfhChkPLzU5ntlAAABfD0lEQVR4Xu2dB5hV1bn+id4kN80UY7zJvSb/JDflGhNzczUqNqSqoGBFRBREmiJNREAUQYqFjqiI9F6HMvQBht4Zeu+99yZivv/6rb3XmX3OrJkz5cycM8P6fN5n5uy99jmb8bzvV9a31i7mzJkzZ86cOXPmzJkzZ86cOXPmzJkzZ86cOXPmzJkzZ86cOXPmzJkzZ86cOXPmzJkzZ86cOXPmzJkzZ86cOXPmzJkzZ86cOXPmrPDb/NWHZfaKgzJl0T4ZO2e3DJqyXT4du0k+GrJO3vlilTTqulRqtl8g/nBnzpzZbPDU7dI/eZt8MX6LfDJ6o3Qetl7aD1gjrXqvlDd6LJNXP1os1d+fL8++PSchyLRm2wlZt+Ok8HPZxmMyN+2QFoFRs3ZJv0lbpdvIDfJ+v9Xy5ifLpe6Hi+T5d1OlwhsznRA4c2Zswrw9MnH+XuFnUupuTZ4h03ZoAuFFEYF2/VdLy89WSuNuS6X2BwvlhffmyhNvzZKyDafLvbUnx4VQG3edkp0Hzsrew+f1T14jAkQC/FsQs15jNknHQWulxWcr5LVOi6Xae/Ok4psp8tCrU50IOLu2bfLCfTJj6QGZtfygJg0/ec3xcUoIhs/wRAASfaxC6TZ90+Qt5UnrKyLVaOdFAeWbzJQSikx31JhYYIQi3MfjQ/qjpy7J6XNf6Z+85jjn+Tdw/58nbdZpQKvPV8rrnZfIS23naeEqWX+a3FF9ovzhmbFOCJxdezZt8X6Zs/KQLFx7RJZuOKo9Jz95zXHOJ6XukWHTd8iXE7ZIdxVKdxzopQI6Cui4UIXTc7U3LfX6NLn7lWS5rWqS/PaJ0flKKML7hWuO6LAfzw/5MX7ymuOcZ9yImTul9/jNWrxa9V4lDbos0ekLAlAKAVCi9UclADc/OtyJgLNrw8bM3qXJkbrqkCxZf1RWbz0h63ee0uEzP3nNcc4zjvEDp2yTz1Qq8PHQdfLel2nyZs/lUu+jRfJim3nyZPPZoTTg9mrj5fdPjZH/eHREvhEKzx7rCMAJgLNrwvDm5MYpKtRfvO6oJsuWPWdk98Fz2nvyk9cc5zzjGM91fVQU0HWEV1Br3muFTgPwps+0nCOPNJ4h99eZIv/74gRNqF9WGCE/Kjkk5qQip+d+SFeIWPJaA/jHSxPlv58eI794ZLh894GBTgScFW0bmbJTe0a8+4pNx2TT7tOyR5EH73ny7GX9k9cc5zzjGM91fSdtlR4qDegwYI0uBhJOv9xuga4DPNpkpjxQd4om1B+fHSu/emyk/LjUELm++ICYkop6BAVKIhOq/ZAdscrNLAD3+/dqE+R3T46WG8sNk2/f5wTAWRG2/slbZbQixVRFjnkqRF615bhs3XtGDh67IGcvXJErX3+jf/Ka45xnHOO5jut7jtqo6wBvq3C6oRIA5tUrt/IKgQ/WmyL/p0LqPykB+E8EoLQvAHf3jwmxCOOZkWB+n3l+SI6nJ9wn5+cnrzmeVR/AM0qwHm40Q4rXmiy3PZ8kv640Sn5SZqhcF8N7deYsoQzi9lMENt5zXlq6ABxQhCeHvvTVVf2T1yEBUONC3jQvAhADYrVVXrzLsPU6p4fc3BNhPhEK98hPXnOc84xjPNc1U96f/gXC/0rNvALgnTUmyZ8rj5NfVRgpPyw5OGb36cxZwhkV/L4Tt+qqePKCvZK68pAs93No8v7DJy7KMRX+85PXHOc84xjPdVzP+9AURD7doDMpgDcVmCEFUKS6QaUAIa8aA2LxmfQiQGo8O+E9OT6FPu6Pn7w2vQuMY7y+V9IVJVb6Xv16hQ7/nxojNz08XP79gUFOAJwVTSP/7TJ8ve7sGzp9h4yfu0dmLjugp/vStpzQ+f6O/WdllyI+P3nNcc4zjvFcx/W8D+/3Vi+voEYR8OkWs3VIfV+dyelFwPJeEfBb9/ikigG5COEhMx6dsJ7cngIfnp6pPn7ymuOcZxzjua6WnrJMlcffTNHV/3++PEn+57lx8l+Pe5FKLIXKmbOEstZ90jQhIMeAydt0Pk+4TL68aN0RWbn5uKzZdtIvpJ3UrznOecYxnuu4nvfh/Zr2WKYLaoTUuhuwwXSdU//tBW8akGm1HzwUCKvzSK6qredqEuPJCefJ6REiqvvcE/P8/OQ1xznPOMZzHddH3ifFP6r/33sw4P3zeJ/OnCWU4f3I1wnbu43YoL34kGleEQ1y0/lHnr9IeXum/fjJa45znnGM5zqu5314P+1VOyyUKr5XJae+q+YkXVT7f0+Mlp8/PCymxIK8eHDCeHJ5Pp+qPh6e+X2afPjJa45znnGM5zquL9dweihKofknlKZERil5uE9nzhLKXvt4sW7awWt/OHit9By9Ub6ciAjs0A0+9P9PXbxft/8S7vOT1xznPOMYz3Vcz/vwfryv6QEg/zcFQIpqtzw+Sn5aZqh8h2m1SGLlklx4boSGHJ6og+IjEQhpCM09eHp+8prjnGcc47mO6yE/NQpzjz8rq+7x/tjdozNnCWeEv1TrW3yqcue+q3WozAo/mnqolA+fuVMTnb7/JJXr85PXHOc84xjPdVzP+/B+Xk49V1fUy/hhNV2ANNWQ/2coAMaAXOTuFPD4TKby8OyQnM4+xIifvOY45xnHeK7j/vD8kP/XFUfpeX9rhJKH+3PmLKHs6ZazdasuHpHefZp3yI/JlanmfzZus/LuW3V+P2jqdl1B5yevOc55xjGe68xKQN6P9+X98f4sBGJK7dYqSfKbSqPlpszCf4NcGoU7qvekGxQdaeaho4/w3oDXHOc84xjPdeT8hP14/izJD2JkXYev14unSEeoQbBe4i/qb+SfduYsf+3xpilSuVWq9o707TfpjgiskDZfpknHgWv1El8ITnGPPn8Iz09ec5zzjGM813E978P78b68f2n1pS5eK1lur+ZV/8mrf1J6qHz7vky8P8ilUbVn6g6xwaMz7Ug7Lx4esvOT1xznPOMYz3UU/Lg3wv4syQ/yaPQikELRPcnMBOJJasKaibtrJisRGulEwFn+Gwt0CIOfeydVavgigDd6q9dyeaf3Kh3S09ZLbk+Iz0IffvKa45xnHOO5jut5H96P9+X98bDk/pDsN5VGae///RKW6n8QuTSm7Ji3J4yn2Ai5yelZ0MOqPn7ymuOcZxzjuY5qP2lJpjl/ELk0pkpZO7Fi03HdREVL8miVTvUYtVGvnXhBpScI1B9UmhTqO3DmLL+Mwlw5FQprEVAe+6W28/VGHvU7L1HefJle109Yz5RZ6z4gTf/kNcc5zzjGcx3X8z68H+/L+xNeQzaIRu5P//+/3ZuF9wd5MJp28OS07+LVqTkQeRDe85PXHOc84xjPPD9e31rtj0QeDM8P+emkPHLykqzbflIvqaaOwt+WGQmKkYjlD80UqTNn+WV3KXJqEVCemtyYiji7+LCAp44iNGEpBT3yerb6MuA1xznPOMZzHdfzPrwf78v7k1v/4ZkxuvWX8Dqsoy4z5MF4f9p26d0nl8ez03NgwGuOc55xjM+0GGlDLo20ibAfzw/5T537SjbsPCXTl+zXHZQsoWZmgqgJAfiRaz12lt8GOfHQ5MRU6imOPdl8ls7fITS5PF9KKvoQvc6Hi/RPXnOc84xjPNdxPe/D+0UW1n6uSPcDFfpn6PyzIa+m3gNSs3qPJbx4dwNeczxHpDfIg1HwI+cn7MfzQ36aqZhZQRyIqF5sO0/XKWiV/n6wDuHMWX4YIfFfq47X+TGbdTz02lTtvSEyFXPm8AnpmTajSm3Aa45znnGM5zqu5314P96X97+lopf3E9KGLfzJCrEw2/vmBXk0qv0U/Mj5Cfvx/JCfdQl0JxJR8fekOEmt5PpgmuTMWX7Z71VOzPQcc+B06tEMA5Hx5GziAblplKnYDMzSP3nNcc4zjvFcx/W8D+/H+1Jco+MP8kfN+4OIldneOzfIo9ENSZGUaj8FP3J+wn48P+SncYoeBeomRE0IZqzvwZkzq/2qwgjdmssSXfbr+8dLE3T4jie6X4XyzOGXfM2bRmOeWk+nqdcc5zzjGM91XM/78H68741lVdiP588J+UEszfb+OUEMjOiIyImaCdV+Cn7k/IT9eH7Ij6BSM6FP4ru2mQhnzvLDmJOnMKan0J70hIBmlNuVJ4LUhPMQHO9+V81k/ZPXHOc84xjPdVxvptR432xX1iORH2b7nKwQY0M8mednqo9qPzUUcn7Cfjw/5GeRFFORBXE/zgrYqACzbJZWWlbPDZ+xU3fVsY3W5+M2q9Bwg55nb99/jbzrr1RrqMJG//J8M/rxCdGp0FMlp1qPB+fLSDGKuXJC+r88n6Sn8/jJa45znnGM5zqu5314v0z7/KOhIMz2uSAfDZGkyYd5fqb6qPabFmTCfjy/I38Rs2lLwhfRUPhhZ5pJSgwQglEpLKbxNqhABHRb7WCvrZYVdSypZWPNVzp402z+28bcqMwTdkJcpsfI29m1l3376EpjzpzCFETnJ685znnGMV5Pq6nreZ9sVfozQxE1Fj/xN6PJh2k+gICa5ihr2G/grHDZ9KX79Vr5uasO6X3oFijwkykgjiMGCAERAdtTIQIUhdilhuki2mvJE8kXKR7RW8+UG5V3CnH+x8TO/C8axGWKjNAdMtO0wxf3ZyqXZ+6cqTx+8prjnGcc47kuT8QHRdz4++g+BfU3Y56fqb6o9RFnhcdYH4+3h/jmYRrLNx3T3V/soLtswzE992vW07OZJiLA/LBZWceyWlIBEwXQeMPSWnJGVteRR7KCjcq7/7GxMcuXj2k7iE17LPPnfHn5yWuOZ3taL7so6mb7N0eDs8Jh7Iunya/IzUMzvF10Tsj6HV7TBw/UWLv9pO4EQxiICOgLn6xEwDxii111PxtnooD0WoDZtYalrKywo2JMUSmmz9uzffkKEteK2f7tmcFZ4TC8OPk+e+Sza84qRX6Iv2XPadm+/6x+IAV76bGTLmKQtvWEFgEiAdIBCoRmp1p21mGumAU3rLJr/qmXBtCFx3SR2cCC+ff760zWC1wozPm3kjezfQkLCtea2f4GBs4Swx544IGbFP6QGYrfV+4vdHbh/VOU91+w5rAO9dk7D7LvPnRODhy9IAePX9ALQPYcPi/b93kigEiwvVZwn3pWi7HOXm+w4acBzBUHl9l6dQCv356WW5a0Mv/OIhfbPeYU1i9kPsN2Hw6FHv+t8C2fSoXD1A1/58EHH6z36KOPritRosRV9VoeeeSRizawDdbQaTvCHkCB98e7s2suO+hC/OOnL+uFHyfOXNZbau85fE62KHEgPSAKoF6gH7KpogimBs2W1eZx2+xjp5+5//FivcV2FX+pbXC1nW679TvvbPeaU9hIml+wfb5D4Ufp0qWvwJ9y5codV1zqrH7/s0+zxDR1gxXUTZ9o1arVxTlz5uinyWZlL9Tuq5+HR/7OHnmE/0tV7g+x8f57j5zX++ifu3BFLn91Vc5f+lqLABEBaQFRAvvqkwYwa8BSUfau75/sPWST7bXZYJPNLJkOpBDIqjvaSum/Z0eb8BV3Y7UAxNJshI0Fmrw9yv8EZ9eCffjhh/8qWbLk1wpvK55d71MuMUzd0A1KpYaVL1/+0oIFC/xbztrad5qsG3gQgKSgACiPTqEPAdinBOD46Uua+Fe/+ZdcunxVP1uPVIB6ADUCLQCrvTpAmACMy0QA9ExAUACmZhAApupiaU3fGW0lcW7h7Nq16tWrX1Bc26A490effvE35fVnNGzY8LJ/j1EtKXmVztGZtydn1xGASgF4Xr5+lLaKACj+EeofOXlRP0rr/MUrcub8VzoiQBi27Tujl4R6D6pUEcCS/Xo60BOA9BSArkCetW+mAk0EUCkQAZAC/M1feYcAME/fou04/25jZ680yGVnn4/e/VP9d3J2LVuvXr3+RaStROCnPgXjZyrfr/HUU09d8O8tW8YGmDz/jjl7GnjGzPb3z19xUM/9U9yjyIeXh+xH/EdqsQkE3n/XQe/JOuYZ+wgHEQRCQkRBZMEqsU5DvRoAvQDsuvMq2221S99uSxcBAzUAioD/9ZgnAN8vMci/29jbwGELrQS3oWmr0f5Vzpyl23vvvXdJRQKjfRrGx5QC3aKU6MK6dev824puNV4bIB8MWqtbdnsn+Q+gTPH2zieMJ59fusF7HLV5nBYzATybnoiA6UCiA9IEGoSYNUhZfkDPInh77Kc3AyE0epvtz1aEdtr1Ntv0dt2hn5zVeHfWmKh79OnJN7vu0Jn3LUXAgjSEwZmz7FqFChUuKg5W8ulY8KYUaET37t2v+vcT1dLW7tGNOWyGSX5OmE64TgMP3puZAKKABWuO6NyeVIBIYLMiPFV/iM8DNSE/nYFMAeL9mQHQ3YAq/B84eZveNIIn7CA0LBnlGXssGWXPPbbaZj/7x/zddlmDz4abLDRhJd4vK4zQLbpm262+g+b7d+/MWeJZmTJljisRKPipQvWh3y5VqlSOQv83VBhOOM7cPDvj4qXx1uyVTxMPRTzIzHQgIkBBkG5AQn0iAn6SHpD3kypQNCRqmBTy/ir89zeJ0Pm/Ehp23GWziNCCoNZz5akWs/Wjtr2VZMl6Aw4WlrBQh4U5bHAZXFjizFmimh8F/NOnZcGZ+tA7KlaseN6/j6iWOn+zXpprNnNgsU7X4Rv0dB3z9hQDITGpACJAnz/FvYVKCOgNINfnJ8Sn6o9IUPgj9KePgChiQLLn/UkvdBdgXzaMWCFNVPivt9v2ewDMDAAbcrC8lKftsBafFXqsw+eJu/TpGwH4uMc0/1/hzFliWbt27S4rLjbzaVlwpj60Uu3atc/49xHVajcarL0w03EmCiBHp2WXWgBTdxTwEAEiAdIBvDu9/pCdUH/OyoNaGDjOrAFi4ZFfhf5TtukWYKIKin/a+wfWAdTu6IX/wefYefl/oADoTwHqHXgiFuk4c5aINmDAAFGR+Kc+LQvOlAC80rx583P+fUQ1im8U4byHZqzQtQBIClkhLc+eRwToDKQoSE0AIcDDIwYGzBZA/KTUPXpTEESDvJ9UgtCf2gLRBbk/z9ij+Od1AAZWAobCf+9BlmzOEcz/KQAGyQ+6du/n/0ucOUsse/TRRyf4tCw4UwJQu0WLFtlKARYs3qY34yAHZy6eKTkq85CUFXvk64gA4TvpADMDEJslvkQEePlxCvzkNQKB16d2QBERz/+JT34Kf1T+zWYgPM2WVYDG+4ftuV9zkpjwn00l2I0nsyfb1KzXRQYPHuzgEBP07t1b6tWrJ6VLl5Y33njDZ0ruTAnAJJ+WBWc5EYAWbcbpBTisxCMUh5SQk0U63jP0iAS8h2kyMwChEQI8OySnuEeNgOiA14T7EB+vz7P26CnookTEkJ/GH55fT+WfqINHbdH8Y7w/m3KyDFhX/5n+U+E/03/M/9vCfwNnzvLLKleuLD169PBf5cwSXgDKvzFTnlLkowUXMrIsl7y8aU9PBIgESAeoCbCOn7oAQkBEgBh8qYjOwiEA6akZUDwkamC6j1V/iAhFPxb+kPeb5+zR+kvlnz0AmPoj96f5x3h/9uXT1f/yI/QmnGb6zwZnzvLTEIBq1ar5r7JvCS8AhNw85RYSsrUzK/LwzFoEVCRArk5NgMIgREYI8OiQGzGA6Aa8JlIg3If4eH26/ZhZQEyY8mO2AfKzAxAbgOjQv5lX+WcXIKb+yP2Z+8/J3vvOnOW39e3bVzp27Oi/yp4lvABAOshH/s0WznhkRIBIgHRAP0Sz13Kdt/PgzLZKCIgIIDfTeQgCfQP8/Ei95jjNRAgG0QMhP9OL9PsjKiHyq7yfrj/6/tkCjNCfxh8q//qRW6HcP7r3B7PnbvL/Rc6c5Z/VrFnT/y17ltACsHnrIU06qu48BYeNOBABIgHSAWoCFAbx2hAYIcCT08CDV6dG0FaF9uT2gNccZ4oPwYD4pBKE/EwzBh+0CfmZ8yfvp+uPaT9C/8jn2ZP7R/P+YMSYpf6/ypmz/LVnnnnG/y26JbQAzFu4RS+2YestPLAWARUJkA5QE6AwiLcmJTBP0iUiaKpCeXJ5CE6KwKwBP9neC5Eg1Kez0BC/nrqeWQamGxEXwn4W/Bjys/MPTT/msVvM+7PF9E2PeJX/LLeU9tHt05n+v8qZs/y1F1980f8tuiW0AAwfs0j+rkhnRIBIgHSAghxVef0UXUVYiFtTERgPzqo9SE04T2QAyRt186F+5zipA/P7CAfEJ5og32el39MtZmuRQWxC5H+FvH+Crvqz7PfXFb1pP/bi10/fKW4nfRCt2o33/1X5Y//617/yBc4Kn7Vv397/LboltAB80ddrtCHsRgTu85+gy1NdmB3AS0NYpgnx3EQEtOxC6uAjtSE64DVpA+cJ9V9q6z1emxbfsCftKpFBbLyw3yM/K/4gP3n/L8uP0Kv+mPbL7kM3O+VzS/DVq1fzBc4Kn40ZM0b3CmTHEloAevcZqcPtW1XOfbsSAQpwdODRiIN3JhqAsAgBi3QI3SEzYoBHp4EHUTDgNcU9zjO3T55POgHxiSrM03bp82euH9Eh7Dee35Cfh26S9+fk8VtDRi62ethY4euvv84X2D7LIfHx/vvv+yzK2hI7BRiZpJ9vz1p7Cm9U32nAIR+nOAhRjRAQEdCnT9We9ABi49URBQOW8nIcsYD0hPoISPAx23j9e1TIz8M3meu/tco4LUIh8pcbpp8qY+v4ywozZm+wethYwUbeWMD2WQ6JjyIhAMnJyTrXZq7dPDmXUJy6ABtxQFQjBBQJadRBDCjeIQh4dUAfgfkdwnOecaQSCAgPjIT4zPEbr88iHxp9EB9yfpp9eCQX5M9O0S8SNnLFEl999VW+wPZZDomPIiEAkydP1nPsVNv1U3MrjdbemGgAgkJUPDURASE7JGajTjw5ggC5ywAlDGVe98jO8ZLqPKJBgY/rKPKRXpDrE2WQchDy//YJ73HbiBALfXTYnwvyA9v/pCDq1KkjY8eOtZ7LDi5fvpwvsH2WQ+KjyAgAVXam2gi98cK3PD5KfquiAQiKEPBQDoqEdOdBYubqiQyoFUBuIgQDXhdX4DzFvTuVtyelIKJAUCA+DT6/870+K/x4ciwi9P0Sg8PW+ecUNu8aRJUqVeTOO++Ul156yXo+GmzkBZcuXZL169fraKpfv34ydOhQmT9/vpw5c8Y6HkReM2zYMGHH5rNnz2b43JdfflnuuecejZEjR2Y4D7Zt2xYaA44fP24dFwnuhfvgexDtPhzCUWQEoHHTj/UDMfG+eOGbHh6uiUltACEgIvhT5bF6tgAxwIN7guCJAgQPQb3mOJED+T2kp6WXUB9BIc2A+DT4sLkHlX42+Pj37DxFNgu06zQ5A8ki0bBhQ7nrrrs07r77bvnggw+s4zLDxYsXM2DNmjVSq1atMPIZlCtXTpKSknJ8zfjx48M+t379+qHzkyZNCjtnsH///rD3OXfunHVcEOwVmZP7cAhHkRGArt16ahJ9+74BXjSgCAkxSQsoyhGiU6CDvIjBHxWRITTRAR4dYYDk/KSgx3HO4+kZj7dnQQ+Rxa+UsEB8qvw8ehuvT6U/r4/dtv0PsmH48OFs0BD6oj/yyCMyceJE69hIXLhwIQx79uzR1weJY8OECRNyfE2Q6M2aNQsdnzlzZtg9GZw8eTI05v7777eOCQLBUF/M0DWZITPBcShCAvDJJ59IlVpfaiJdp4gIIXmuO56ZiIBdeMjRiQqoExAZIAiQmggBYTDgNcc5j6dHPCA91xPqIyykGz9QxKfQF6vHb0d62Who3bq13HvvvSHUrl3bOi6IIPlB165dQ0RhueiyZcvkxIkTOqSuW7du6FyFChW0R87sGsi7YcMGvf7cnHvsscfk/Pnz+nPV/8fQ8VmzZmW4L3D69OnQmIceesg6Johu3bqFxnMfy5cvj3ofDuEoUgIwYXJaGKEQAvJxIgJSA0iLGFAnIEXAi7NIh5oBUUIQbNzpEV55ejWe69jI84clB+v3o8gXy+fu85CQSHJmBytXrpQXXnhBe0zw4IMPSpcuXaxjASQOIkhyoojgua1bt2oPy/LRxo0by+7duzO9xrz/9u3bQ9c0adJE9u7dq48HBSAlJSU0PohTp06FxiAAtjFBBO+DOkTwXGb3ARADCqmkJQ8//LCULVtW1yhIF4L/FsB9mM84cuSIdO7cWbfQ3nffffpYsLZBZ13wWtCgQYPQ+U6dOoWOx/Iegv+2nKJICQD/IBu5ALk5pGU1HiG7EQRCeIp3tOuGoF5Dds4znYenh/R4ezr68hrq2xD5PyanIC3gi4QAgIoVK8rUqVMzjOPLFUTTpk3DvqAUziLHRMJ2TeTnRCI/BCB4H5ACUtnGBUFR88033wxdF4k2bdrof6MZT/RgzkG64FgW0/BvMa8R4uBn8T4Q25wnquJ4rO/BjMsNipQA8EebNXejlWBBEBlAZKIDRAFiU0BEHACvOc55xl0XQ09vQ8euU/W9xwJ8eSCPAR4meB6yBtG/f/+wL9Szzz4rn3/+uaSlpemQPHJ8tGv4cgc/z6B58+ah8aQqb7/9dgYEx3DvtvcJgs0qzXiQnfsYMmRIaDwzKuPGjdOzElxrjhNNmPHB44DaC5FH1apVeZimFi2Kjeb8vn37QteuWrUqdJxIxByP9T2YcblBkRMAYCNZIiP4PyRWwBvxRQFlypQJ/X0gRhBMtUHI4BfMgELfO++8I0uWLMnRNe+++66uCwTvJ0ju7CA7AkC+n5P7YLwhK545SFZ+J3LiXI0aNULHn3/++dB7UmegAGrOGbC5hhnDjIk5jhiZ40xPciy/7iG3KFICEPRSNqIlIgYM9earYwkWeVSqVEl/wQBhIukA5/DqkThw4IAOobOq7JNi5PSaESNGhO4ppwJQokSJ0LVZ4dChQ7rmkZ37YMrQHCPiIHcO4rXXXtPnqKXg2bkmSD4eRx/8bIOlS5eGxrRs2TJ0PFgf2Llzpz6WX/eQWxQpAQh6qW6fpVgJl0h4oU7fsHvOK5ibp1OQWgBQ/9My/F2CJI4E3gmPCaGefPLJ0JcOFC9eXH+JM7uGmQHbNbt27dKf+9Zbb4WOT58+PeyeDI4dOxYagwDYxmQGyMIsQFb3MW3atLDjWWHz5s36fYPkO3z4cIbPBfwdEFzGEG3xN8Gb87kc4/+JGZtf95BbFCkBiPxy8qAQG/ESBZH3mxd89NFHmvAGVO1t4yCKDUz9BV/zJZ43b54movnyjRo1KmxM8Brz3nQPBq8ZPXq0PhcpAMF7Mjh69GhoDO9hG2MD9xp8ndl9UHU3r6OB4h7vRY5ujgU/IxLdu3cPjVu0aJGu5pvXwegpP+8hNyjSAgBsxEsE2O41NyDnJMRnnh7gLTIjGIAsBsyXU5ziOnJuPHDwPAjm2BTdMrsm+BnBawYNGqSPxVoANm3aFHYfiFHkmMj7IFIxr3v27JlhvBGyILJLvrVr14bG0Z9AeM/vTNUR2ptx+XkPuUGREgD+eDbYCBhP2O4xpyCXpML/+OOPazDt9+mnn1rHBhEkN3PK5Jrmy8UXFyKZ81u2bAnrOExNTc30GvP+9A5EXsPxoAAQBpvxQfDeZgwCYBtjgFhE3gf3bM7b7uPgwYOhsPzpp5/W4bQZz7X0C1BdR+i4F44HyWfGZgYTqvOTKIzfGzVqFDYmv+8hpyhSAmC+uDbYiBgP2O4tpyBHJ+c0YE7ZNs4GKvhBtG3bNvTlAnzZ6DCkaFeyZMnQ8fLly+u8NifX4J0pFvK5PJnGHGeKK/K+AGPNGDynbUwQfHnNeADxot0HsxrB8SwcYlou2DnI70YIg1NwiE7w8yPRp0+f0FgDIrTIcfl5DznFNSMAoEmrUVZSFhRs95RT0PxCkQvQFDJjxgzruMwQKQB091WvXj30BbMBbzx37twcX0MNwXxu8MvNLEXwngzo3gu+R7QvO6F1Tu8DEWOKzTYWIKgbN24MjUc8zDmm38xxG0hLgu+FiBnhCSI/7yGnKBQCYNvKKAgjAMEvdmbo+ukMKznzE41bjrTeS25AiEjOzxyz7XxuQBiKF2IKiuk0vrhMH5Jj02jCMt28XhMk6sCBA8POGaxevTo0BiA0tnFB5ObeERbugVWEzMmTKnB/PDUHwgbHBiMJSBk8Z8Nzzz0XGo/o2caA/LyHnAABsHEqEnEVgG+++UayQk4EwKBhi5FWssYats/OC8jzbcezC754+QHbZzkkPhAAG6ciEVcBsO1lFkRuBMDgpXr9rMTNK2yflQiwkTcWsH2WQ+IDAbBxKhKFQgBsX8zsoucXs6xEzgnafDjJ+t4ODomKQiEAtr3MgoiFAATx2ZdzdN5uI3kQdZsMlc6fTLe+R6KCqaX8gO2zHBIfCICNU5GIqwBcuXJFskKsBcDB4VoBAmDjVCTiKgC2zQyDMAJg80wODg6ZAwGwcSoScRUA215mQRgBYErIwcEh+0AAbJyKhBMAB4ciiEIhAOw/nxWMALA23MHBIftAAGycikRcBcC2m2kQTgAcHHIHBMDGqUjEVQBsmxkGYQSANklg+4c6ODiEA64gADZORSKuAsBur1nBCAC7rkaC5ZcODg4eIvmBANg4FYlCIQCskc8Mtj+Gg8O1AhsnQKEQANtupkEYAWBXlmhgpRVInb859LuDQ1GFjQNBIAA2TkUirgJg2800CCMALCcN4t0O42Xq4v0yeeE+mbRgr4yfu0fGztkto2btkuEzdsjgqdulf/I26TNhi3w2dpP0GLVRugxfL607TrD+MR0cCgMieZAVEAAbpyIRVwGw7WYaBALQrVtPSUndKA2aj5C5qw5JqsLslQdl1vKDMnPpAZnmC8HE+XtlXOpuGa1FYKcvAlvli/Fb5FMlAt1HbpBOw9bLB4OUOvZbLY1ajpTZczdZ/9AODokEHoiSUyAANk5FIq4CYNvMMIgFa47IorUK69KxUL1esOawzEs7LKkrD2khmKGEYMoiFQ0oEUjyRWCYigQGTdku/SZtld5Jm+WTMRul64gN8vGQddJhwBpp82WatPp8pTT7ZLnUbTLE+od3cIgXePpQXoAA2DgVibgKgG0zQ/B6s+GyZP1RWbbhmCzfeExWbALH9U9eL91wVBavO6oFAiGYvcKLBqb6IkAkMCpllwydvkMGTt4mX05UqcC4zToV6ByIAt79YpW0+HSFvNFjmTToskRHBTya2sGhoLFixYqYAgGwcSsSCSUAbT9K1sRepki+cvNxSdtyQlZvOyFrtp2UtdtPqp/q9dYTsmoLYnBcCwERwrzVh2WOSgsQASIB0gFqAiNm7pQh09JTgV5jNkk3FQV8pKKA9ioKeE9FAW+rKOBNFQU06rpUXvt4sdTquFA6dJli/Z/k4BBL8MCT/EKhEACzgeHo8ctlviIxXn+58vIQH8Kv33FKNu46JZt2nw6B1+t3eGKAECAWi1VqgAgQCZAOUBOgMGhSgYFTTBTgFQQ7DV0vHQeulbZ9V8s7vVfJW71WSJPuy6R+p8VS54OF8nK7+fLCe3MladIqvdGjg0MswKPGCgoIQHCT0MwQVwFge+QWbcZp8uL5NfmVh1+nCA7Rt+w5Ldv2nZEd+89qbFfgNcc5j0gYESASmJvm1QQoDOpUQEUBI1UUQEEwVAsY7c0IfDjYngbU/XCR1Gy/QKq1mSfPvZMq73aYYP2f6eAQDTx8NV5AAOBXNMRNAJq80eLCzGUHdFWfwh4kxvNDfjw9RN954KzsOXRO9h4+L3uPKKifu9XrHer41r1n0kVApQukA9QE5qw8lCEKoBYwYLI3LRiZBrTukyYtP1spTXsul4Zdl8irHy2SVzoskBfbzpMqSgCeajFbHn8zRRYvXhyC7X+2g0PwOxJvIAC2vQIjERcBYO5+2pL9OmQ3oT85P2TetMsj/66D52SfIv3BYxfk8ImLGoeOX5QD6jVCgDgYESAdoECoU4G0w5KiogD6BKgFjJm9W08LhtIAMyU4dJ10GOjNBlAHYDaAOsCrfh3gpbbz5fl358rTLWdLRSUAjzSeIQsXLswUti+EQ9GF7TuQSEAAeLxbNBS4ACSl7pFk5Z3x0njrhcpra++vQv/1O09pUkNuyA/hj526JCfOXJaTCidOX5ajJy/JweOeCBAJbFbpAFEDqQBRAIKCsExXAoPQkAZQDCQN6Dtxq3wemA2gDtCmb5q06u0JQONuS+W1ToulthKA6u8rAWg9V55pOUcqNpsljyoBKP36NFmwYEGOYPvyOBQe2P6fFgYkpADQqUdYTqWe8J/GHnJ3vDdeHG++XXl/wn48P+Q/de4rOXvhipy7eEXOnr8iJ896InDg6AXZraIEBGODEg5mBxASBMWkAckL9um+gJEp6XWAz5M2S8/AdCCFwFa6EOgJAIXA2h8slBpKAKoiAG/PkUoIQJOZUub16fJgvSn6CbV5he3L5hA/2P4fFWYgALa9AiNRYAJAHk4+PmGeJwApCEDaIV38Y0qP8H+zyv0p9uH9Cfnx/OcU+S99dVW+unJVLl7+Ws4oETiuIgGigz2Hz2nBMGkAPQIICnUFUwdIUoJDTwDTgf2SvUJgTwqBRgD6BWcCMgrAs0EBaIAATJXitZL1I7XyCzwayyH2sP2tiyoQANtegZEoEAGgADcsUgCWH9D5OgJg8n8EwIT/R05e1N7+/MWv5crX3+jHGF1WIoAgIAwIAGkAMwObjACoSMIIAD0BkQJAP0BIAIanNwTZpgJrtAsXgPIRAnBHjYn6ybTxhO1Lfi3C9re51oEA2LYKi0SBCUBRiwAQgPadJ8ucOXMKHWwkSgTY7tUhd0AAbJuFRCLfBYAOPFbmIQBFpQZwDwJQfaL87YXxMnfBFpk1a1aewdNueT6g7ZyDQ06BANj2D4hEvgoAnhaPi+fFA0PEwj4LoAXglWT5P18A/lx5nKSkpOQZf/vb30T9yeSOO+6wnndwyAkSQgAgGoTrqzwvBISIELKw9gEgAA/UnSJ3+wLw16qeAPTuP1dmzpyZJ/AIbPUn07juuuv046Vt4xwcsgMEwLbKMBL5JgAQDKJBOIgHAdmsY8zs9DpAYeoEfLjRDClVf5rcjwDUTJZ/vOQJwJ+eHSu/e3K0TJ8+Pc/o1q2b/PjHPw4JwY033ihffPGFdayDQ1ZAAGwLkCKRbwIAwSAahAvVAabt0AU5nQaoKIAwnSggkdcCPNl8tjzWNEXKKQEo+do0ua/OZLmr5iT53xcnyG3PJ8kflQD89onR8v7HyTJt2rSY4IUXXpBvfetbISH45z//aR3n4JAZEABbv0Mk8kUAIBYFNirt1AEovJEGDFJEHK4ISVgejALw2om4GrByqznyxFuzpMIbM6Vsw+ny0KtT5d7ak+WfL0+SvysB+EuVJPnDM2Pl/ykB+FWFkTJ16tSYgbnc2267LSQC119/vdSrV8861sEhEgiAbaYlEvkiABTWyK9NGsCWXITfejrQjwLYtAMvTa7OlCC7+yACRAKQOp77AVAA1DMALcOnAEsoAShea7LcWWOS3F5tvNz63Dj576fHyG8qjZJfVhihVw6yjVks0blzZ7nhhhtCQnDTTTdJ3759rWMdHAziJgDk0+TV7fqv1mE24XYoCpioooApKgpQXhnvzBw9qQAhOyJAJACZqQnEY0egehH5/9N+/h8sAAZnAP5HCcDvnxojv644Sv6j/Ai5sewwSU5OzhdUqVIlLC245557rOMcHAACsGfPnqiIuQA0V+E0YTXhdcdAFJBeC0ifEaAgSKiOCBAJQGLITGEQISioPQHN/L8X/qv8/715KvzPmP/fX2eKyv8pAE6Qv1ZNChUA/+vxkXLzo8Plp2WGyqRJk/IVv//970MiQFpQv3596ziHaxsIwO7du6Mi5gLwZs/luqoeFgUor4v3JQfXqUDyNh2aGxEgEoC8kJjCIHWBWUoIiAgQAxqGDHgdi12Bjfdvqry/rv5nEv7TAlzWD/8j8/8/+vn/fz42Um56ZLj8pPRQ6frpDJkwYUK+4OOPP5Yf/ehHIQG4+eabZcCAAdaxDtc2EIBdu3ZFRcwF4I3uy4QogO46XQtQ3havi/fVqYAKxQnJqQcgAhQFIS3kpTBINIAQQOzpS/dr744gGPAakcjNcwEQo/b903N/vH8T5f1f75yx+m+m/0Lhv98ARAfg7X74H8z/f15umPy41BD53oODZPz48THF7Nmz5dZbb83g+W1jHRwAArBz586oiKkAUESjmEYU0OKzFdrL4m2puJMKUIBjGo56gBYBRVLISrhOl6COBnwhICJADCA5ggD4HXAcjw/xtddX1zHdx4Ijwn48vya/EhtEp6siP4U/CpNtlSiRojQ33l/l/pHen/5/U/0v13C6Cv+nhqb/vPB/vPyp8jj5ncr/b3lc5f+PjpCfqfz/RyWHyL8/MEiSkpJihueeey5EfFC8eHHrOAeHIOIiAHhRvCmLavCueFmTChB6h4mAIickhayQltkBQneEAELj0SE36QFEN+A1xzlP5MB4vD7RBAU/cn7CftINTX4/76ceYUJ/UhREKiz3D3h/in/B7j9vAZBX/f97tfDpP8L/XxD+q/z/Bw8Nlu/cN1CGjVoiY8eOzRMiw/1f/OIX0q9fP+tYB4dIIAA7duyIipgKAF4Ub4pXpbLO/DqFNkLuSBGAnJAUsjI7QDSAEAxRQkBEQH0AclPNJ7QPQb32SO95fE38Kdt0yE9UQcGPnJ+wH8/vkd/L+1v3WZUe+qtUBbEylX9af+3e3yv+mfbfUPVfhf9U/39ZPjz8/7d7B+imoDFjxuQKtnD/1VdftY51cMgMCMD27dujIqYCQAUdb8qCGlIBQmxCbRbbBEXgYyUCkBOSMjtASkA0gBBAZDw5TUOkBwgC0QFTevyE8BxHLKgjEEF8qa7zvD7Vfq/gR84f9PxEIpAfUaJOwbQfYsXCH9b+0/jzXKuMub/2/rWV9zfFP9P9F6j+/6zsUBX+D5bvPjBQriveX2o1GiyjR4/OMZjqU3/GEO6++27rOAeHaEAAtm3bFhUxFYCX2s7ThTRSAUJrLQI9M4oAHpmcnDn5boqsRAN4bdICiGzEgHAegiMK6fCOc55xvcdv1sRHSBAUogve96PBa3XOn4H8uurvNf2Y0P9FFfoz7x+q/Pudf+T+2vvXDPf+pvj3qwoj5KaHh+nq//dLDJZvq/C/2N39NUaOHJkj/OMf/wgRn2afL7/80jrOwSE7QAC2bt0aFTEVAEJoCmmE1CERUHl2SAT8mgCkZHaAqjzRAN5aC4EiMB4cMYDURAaE9F8okiMMkJ3XHOc846gnBImP1yfKoNOPXgRy/gzk13m/V/VHtFj1Z0J/5v31wh/t/afozT907p+p908v/l1ffEBIAEaMGJEjsByYcL9u3brW8w4OOQECsGXLlqiImQBQOKOARijticDC8EjArwlARkjJFKEXDaQLAQSmaEcID6m1ICiCB0G0wPEeozZo0pNKBImPsCAwRBvv+AU/cv4w8jPlF8j76fmn6YfQn3X/pu33PhX6e5V/b+VfRu/vzf3/QHl/in/f8skPhg8fniO88sor1uMODrlBgQsAoTNr5xEBOunYUScoApAPEkJGpghJCSjKMS2HEBCuQ+CPBq/TYsCCHYhNdBAJjlNMhPSIR5D4CIvx+kQdVPsp+FGY1GG/T/7qivwvaPJ7eX/FZile048J/f22Xz3vX218qPEnU+9/b7r3B0OHDi1QlClTJqx+kBv8+c9/tr63Q+EDArB58+aoiJkAVGg6U4fQ5NHk04hAMB2AfBTeaLyBlEQDeGfm5BECWnMhcLv+azSZiQwgNoDkBuYY5wnzEQ/29cPjQ3yEBYF5SwkNUQdTfQ06ewU/cn4v7PfIT9GPyMXk/VT9WfNP048O/V9OX/bLxh+m7183/vi5f8j735NOfjBkyJACRawEwPbeDoUPCMCmTZuiImYCQNWc/NmIQDAdgHSQj802mHojJcArpwuBVx8gZEcMIDOeHGIjCpEgt+c84xiPiODxae1lbz8299Bev+sSHX0w1Ue1n4IfOb8X9qeTnym/YN5vWn4J/f8WCP2D8/6m8h+Z+xsMHjy4QEGPQIsWLfKErl27Wt/bofABAdi4cWNUxLQIGBQBnQ4okkE2SMcUIX0CoWggIAQQltSAkB0xgMx4coiNKODZDXhNmzGC8baKICA9rcdcj8f3iO+192qvrz6PKISpPqr9FPzI+Qn7g+Rnyi897/eq/rT83hoI/W9Rob9e9efP+3+/xKCwyn8QAwcOdHCIGxCADRs2REVMBYDiGSIAqSAXJINskI4uOxMN4I3r+UIAUSEsoTrz85CYyABCEx1AboRBw3+Nl+c84wzpuZ483xAfoUFw+DzyfVKSKu+m6mr/U839nD+S/HUm6yk/L+/3qv56xV8g9NeFvzJD5YcPDZbv3u/N+9sEgEU6Dg7xQlwEgB1zIBOkQgQgGdV1SEddgLybtfZ4YwpxCAFEhbCE6loMFImJDCA09QLIHQnOAcZRV+A6qvuE+nj8EPGV4OD1iUKIRkhNnmw+S1f7KfjpnD9Ifr/oR7sveT/9/uT9uuofFvp7hT+6/mzkB/37OzjEDwjA+vXroyKmAnC/IhFkQgQgFySDbDol8KMBvDC1AS0EfkRQq8NCvRc/YgCJEQQIjSjUV+SG4Ab6mALRA+MM6RETQn3y/CDxER7t9f2QnxSFqT6q/RT86PQj7Dee35Cfol8w76fqz4YfNxD6P+iF/sFpvyAavDVC79rj4BAvIADr1q2LipgKAB4UTwqpIBfr6E1K4EUDXm3ACAEEJTWgKk9UAHkhMR4cQiMKFA9p2kmHd5zzCAcCQn0BMaHWQKgfJD7CgwBpr++H/KQqTPVR7afgR86fGfmZ8mO1n877Sw/xqv6E/hFV/yA69ZyuO/kcHOIFBGDt2rVREVMBgESQCVKxfdZDimQ6GlCkY189vC8P2SAtQAggKLMF1AhIDyAvnhtBwItDai0MAfCa45yH8Iw3pH9eiQqhfpD4rOpDgPD6RCXcD6kK8/ys8Lvr5UlewS8z8vuLfZjy03n/AwOtVf8gevXqJX369HFwiBsQgDVr1kRFTAUADwqZmEJjHp0+elICogG8Lt43XQi81IDQnNxci4EiL54bIkNogDCQMoTgH0c0NOHVeKb0NOmVqCAuxuOHiI/Xf93z+kzzEaXQ5GOm+qj2U/Czkp/5fr/oFy3vN+jdu7eDQ1wRFwHAIBObZtA/T0pgooEMQuCnBo/7UQGkhbwIAkQ2opAZOI+XZzypRSXf2yMuhPqkHnh8He6rz+XzESTt9WtO0g/3pMmHBT5M9VHtp+BnJb8/358d8oPPP//cwSGuQABWr14dFTEXgFurjNN98yyeMdEA3jYoBBCyjArFKcR5UcEMTVrIi+eGyIgCRTuEIQiIznHOM5ZrEBIKjpCe9+N9CfVZy6+Jrz6Xz0eQ6O7TXp+Qv2qSbvJhnp+pPqr9FPzI+XNLfsJ/HvLp4BBPIABpaWlREXMBYKccQmlCarwrXpbaQFAIICSFQmoERAWQlYIhHhsCQ2RSBUitAcEN1GvOEUEYwnMd12vSq/cjxyfUx+Mb4vP5CBLCxH3R2899/kGF/DT5MM9vqv3BnN+QP7OKfyQQAAeHeAMBWLVqVVTEXAAw8mhCah6cQWGNtCAoBBCSUJxcnKgAsurIICAIgPAdQG4Dc4zzzOFrwqvruF6T3vf21CCY2sPjQ3wT7nM/2usHQn729WN1H/P8ptqfk5w/iE8++cTBIe5AAFauXBkV+SIAhNLsl/+HZ5QQVFZCoNKCoBBASGoEVOA9MfAiAwQBAhtRIEqA2JHwznnj8PJcx/U8tx/SIzLk+IT6xuMb4iNMCJT2+ibkV/k+HX40+TDPz1Qf1f6ckr9Zs2bSo0cPB4e4AwFYsWJFVOSLAPCcvFtUSI13JbcmLYB4EBAissCGHNyIAWSFtBTnIDCpAmRGGIgUMsIbg3gw7ci1CAoRBqTnfVnCSy2CVCRIfIQJgaLQR2vvzcrr65Bf5ft0+NHfzzx/tKk+G7p37+7gkBCIqwBgeFW8a1AIICChN7k3lXfEAJISGTCFCHEhsBYFXxju1PAIrkmuXmuo84xjxoHruB5Pb0hP+sHnUOALEt8L98n1ve288Pos7CHkZ1NPOvyyavLJDORdPN7bwSERgAAsX748KvJNAMilyalDQqCIBwEJvcm9iQqMGOChKcp5guCJAmRGGPDkYfCPG7JTydeEV9fzPpr0vrfnc3h0t/H4EJ8KP+E+bb0U+ozXZ2FPTop9kejSpYuDQ8IAAVi2bFlU5JsAYDwrLyQEingU2iAiFfffVBodEgPIagSBUN2IggHe3MAcYwxgPF6e67WnD5Ce6APx0aH+o8PTia/uy+T6FPq0189FyG/AH5yn+Do4JAoQgKVLl0ZFvgoABtEgHMQj5IaIRAV4Y8QAklKMI02AuITqkBhhYO99SB0JfU5Bk12N51oIj7AQaUB6xIbPQXyY02f7Ljz+Dcrj8wAPwn2T6+fW6xt06tTJwSGhgAAsWbIkKvJdACAahCPU/rEioIkK8MYmMuDhGggCxNWioEishcEAchv4xzjPBh2MN4TnfRAYQ3pEh89jWo/Px+Mb4utwPxe5fiQ++ugjB4eEQ8IIAAbhCLXZO59iG1EBpISceGaq8EQHEBfoKEEJAx4cUkeC45w3ZOfJvJrw6n0o6gVJz+exfJfPZ+8+Nu+MBfEB034ffvihg0PCAQFYvHhxVBSIAGCE2uTaFNs8MUiPDIwgEKJ7ouAJAx4cUmeAOs75n/pk5zoq+bwPrbu8b4j0vrfPS45vwwcffODgkLBAABYtWhQVBSYAhjh4Xy0GipSQk4YbwnIIS4gOefHabLiJOGiB8EWCn+YY5xmnye6H9hAegcHTQ3qd38fI2weB5+/QoYODQ8ICAVi4cGFUFJwAYBFEovjGnDtEhbBECJAXEptIwQZEQxPdJzvXGcLnZg4/p2jfvr2DQ0IDAViwYEFUFKwAYBZCRQKvDSAzoXs4vONmjO36/ES7du0cHBIeCMD8+fOjouAFALMQK9HRuOUoadu2rYNDoUBCC8ADDzxQu0WLFuc/75dqJVuigZy/TZs2Dg6FBgjAvHnzoiKuAjB37lwBNtIlCt577z0Hh0IHBMDwKyvEVQBSU1PFwEa+eOPdd991cCiUQACC/MoMcRWAOXPmSCRsRCxovPPOOw4OhRoIgI1fkUg4ATCwETO/Qa7fqlUrB4dCj0IhALNnz5as0Pr9flaixhoQv2XLlg4ORQYIgI1TkYirAMyaNUuigf3N1FhN0tebDbcSOKdo2HyEfj/Aezs4FDUgADY+RSKuApCSkiLRgAA0b948DIa84I13RltJbtBUnQ+OB5Hv5+BQ1IAA2PgUibgKwMyZMyUaEIBIAjs4OGQNBMDGp0gUCgF48803HRwccoBCIQAzZsyQaEAAmjZt6uDgkAMgADY+RSKuAjB9+nSJBgSgSZMmDg4OOQACYONTJOIqANOmTZNoQAAaN24cF/Cc/15jNknP0Rul+8gN0nX4euk0dJ18OHitdBiwRt7vt1pa90mTVp+vlOa9VkjTHsukUdelUr/TYv0/wfaeDg4FAQTAxqdIxFUApk6dKtGAADRq1KhAAGlfbTpM+idvk36TtsqXE7dKnwlb5POkzfLp2HQh6DJsvXw0ZJ10HLhWi8B7XyoR6K1E4NN0EXhNiUCdDxZJzfYL5JUGg/R72z7TwSE/gADY+BSJuArAlClTJBoQgAYNGuQbJkxOk+EzdmgMA9N3yNBpO2Tw1O0yaMp2GTDZEwMjBEQEPUZt1NHAxyoa+GDQWmnX3xcBPxJ4Q4lAwy5L5NWPF0vtjgulRrv5Uu29efLcO6n6ceaIge1eHBxiBQTAxqdIFAoBeP3112OO4WOWyuhZu2TMbLDbxy4ZrTBKHR+ZslOJwk4ZqgQBMUAI+qqI4IvxW+QzPxroNmKDTgmMCJAOvK1E4K1ey6VJ92XSQIlAvY8WySsdFkj19+dL1dZz5dm35+jHnPNIc4TAdm8ODnlFoRCAyZMnSzQgAPXr148ZZs7eIOPm7JakuXtk/Lw9MkFh4vy9GvwOxqtz41I9UUAMRsxUQqCiAiKCfsleNPDZuM3ySUAETDrQus8qafnZSnnzk+XSuJtXD6jz4SJ5WaUCL7aZJ1VUFPC0igIqvpmiH3Fe5vXpunHDdq8ODrkFAmDjUyTiKgDJyckSDQjAq6++GhNAagg+SZF98sJ9MmXRPpm6eH8YOMa5SQs8QUhK3aOFgIiAFIFogBqBEQEiga5KBD4esk46DFwjbfuulne+WCUt/HqASQVqqVTAFgWUazhdPxb9/jqTrffs4JAbIAA2PkUirgIwadIkiQYEoF69ennDG0O1t4fUEHzakv0yY+kBmbnsgKQsPyizAkhRxzg3XY1hbLIvBIgHKQNpQQYRGLVRugxfLx8NXivtB6zR9QCdCqgooEn3pfJ65yVSV0UBFASJAkwt4HEVBTyiooDSr0/Tjzvnicg1Xhtg/zc4OOQACICNT5GIqwBMnDhRogEBqFu3bq4BcQnv8eoQH9LPWnFQ5qw8JHNXHZJ5aYdl3urDMl+B3+emHZJUdW62GoMYGCEgaiAaoEaQLgJeTYAZAmYHOg9br+sBpALvmiigp4oCui7NEAU803KOVGo2S8o3mSllG0yXEq9OlXtrT9aPOv/7ixOs/xYHh+wCAbDxKRKFQgBq166dKxjyQ2C8Oh4+FdIrsi9cc0QWrTsii9cdlSXr07FYHVu49ogWBMYiBFxLekAEQe3AiwT8msCkrdI7abN8MmZTeiqgooA2/qxAs2At4IOF8rI/I1C5Vao82Xy2PNY0Rco1mqHSgGkqDZgid9VM1o885ynJtn+Tg0N2UCgEYMKECRINCECtWrVyhKRJq2TsnHDyQ2S8O8SH9Ms2HJMVm47Jys3HZZUPfufYso3HtBggBEQFc1Ye1JGDFgEdCXjFQWYIBk7eJl9O9FIBpgdtUQDTgsEZgWAxMJgGPFBXpQGvJMv/VZ+oH3/OU5Bt/z4Hh2hAAGx8ikRcBWD8+PESDT179pSaNWtmG+0+nqyn88jbCfsN+SHyIkXopRuOKpIfl7QtJ2TNthOydvtJWbfDh/qdY2lbT2gxQCSICIgGSBkQAQQFYUFgmB1ITwXSowCahEK1AGYEei73moMySQMeVWlAGdKAelOleK3JcmeNSXJ7tfH6ceg8DZn/obZ/q4NDZuDZADY+RSKuApCUlCTRwNLGl19+OVto93GyjErZpT00xTtyfsL+uT75ITSeHpKvV4TfuOuUbN59Wrbs8bBZYZM6tn7nKS0Mq7Ycl+UqGiBiQARMOoCwMFVIKkDjkI4CKAj6tQBvWpAZAa9DUPcFBNIAGoNeeC98NqBsw+nyUEQd4C9VkuQPz4zVjz9HBGz/ZgeHSIwYMUL69etn5VMk4ioA48aNk2h44oknpEaNGlExZsJKXZwz3h9Pjccmjyfsx/NDfoi9QREcwm/bd0Z2HDgrOwPYro5t2XNGiwMRQZoSAVICBIQUglkDUoHIKIBaAJ2CTAsyIxBMA2gRJg0IzgZUYzYgWAfwpwPvqzNZ7qo5Sf5XCcBtzyfJH58dK79VAsAj0BEB27/dwSEIngtg45INCS8A1apVk5deeikqICFz9RT+KNbh/fHYeG7yecJ+PD/k37rXI/7uQ+dk35Hzsv8ouKB/36OOIQTb1BiiAR0JKOFAQBas8VIBEwVQENS1gGk79LQgMwK0Cus0YPA6add/jd8YlN4TEFkH0NOBSgAebjRDStWfJvfXnSJ360LgRLmtapL8CQF4crT81+Mj9aPQEQHbv9/BweD555+3csmGuArA2LFjJRq6du0q/fv3lxdffDFTQD4KcpCR0Nzk/kznUcjDg5PXr9/heX7Iv+fweTlw7IIcPnFRjpy8pMHvB9WxvUoIEAGEAsFYrYRj+SYVBazzowC/FkCkQcRBgxBpAH0BTAl2U2mAmQ0wPQGmDsB04CsdFspLbZUAvBteCEQAKATeTSFQCcBfq46XP1ceJ7/zBeDmR4frx6Hb/gYODkHYuGRDXAVgzJgxkh08++yzOhKwAdJBPnLxYPifsvyAJitFPOP98eiE+Hh5yA/pT5y5LKfOfqXB70dPXZKDx5UIKIHYsf+srhGQClAUJJIgoqCPYFogDRiu0gCmBFk9yGyAqQPQGch0IALAdGBYIbDtfHn+3bnydEuvLdg6E2AE4Kkxcsvjo7QA/KzsUP1YdNvfwsEB72/jUGYoFAIA+MdVrVo1DHUaD9HFt4FTtvn5vzf1R45O8W+eH/5DXkhMkQ/PTqiPt4fwZ85/Jecvfi0XLn0tZy9ckZNnL2thICXYdfCcjgIoCjJrYNIAUgsahEg1SDlMHaAvdYDAdCCFwDZ+IdD0A7BMmBWCzAQgAMwEVGQmINgRGJgKRAB+jwBUHCX/8egILQA/KjlYPx498u/hcG2jU6dO0qtXLyt/MkOhEQBQvXp1rXAGVN2Zg8f7IgBm7h/vbPJ/XfzbclxX/SnuQWrIfVSR/NS5rzTxv7pyVa58/Y1cvPy1FoRjRAEqQqBGQKFQpwEqhSCVoKBIHWD60v16pgEBoPYQKgSGCcBavTZAzwRYBCByKjDYEnxHoBcgXACGhQSAekDw7+Fw7YKnAb322mtW3mSFQiUAgHRg5MiROsz2BGCrJwDKCyMANOoEC4BBAcCbIwAHEABF8tO+AHx99Ru5+s2/5NLlq1oAjp/2BIBUITMBoMZgFYCkgAAMirEAlA8XgOvu6S9VqlRxuIbBxp6VKlWyciU7KHQCAOo3+kALAAW3zCIA8nQzA4AA0OhDAZAUgKr/kZMXdbh/7uIVTfxLX13VqQCigDhQI9jtpwAIAEVE+ggWaAHwUoCQAGSaAiAAmacARgB0CpCJAGRMAdIF4FtKAGrUaS9dunRxuIbQoUMHefrpp6Vy5crSsWNHK0eyi3gJQM233nrrnO2GsgMq7FTaEQBdBNQ1AK8IOHGeVwNgvp7uP5p4qAEwnbdp92ld2KPAd+j4RR3qU/w7c/6Kzv8h//HTl3V9gDoBYoFoED0gIkQTiArRBVEG0YbpBRiEAPhFQATANAPpGoApAiIAgW7A9BqAtzeALgJmowbww4AA8PAT29/IwSE7UAIw3qdlwZkSgMdq1qx5xnZD0TBw2CLdastGHMy5IwDs1sMsAJ15LPs1TUCs9qOBh24+QnjTA0AaAMERAbw9pAcIAuSnRmDyf90LsO2knklATBAVCoymGYjCI9EHIkQ0YlYGsl1Y2DQgAhBYFfiSngVItc4C6GlAJQChaUAEwJ8GNLMA3wkIQOdPZlj/Vg4OWaFv375SqlSpHj4tC86UANz+yCOPXLLdVDSw9Ra78nYdvl7vyNN7/Gbdiz9k2g6/DXiPJPt9AITqVO1NHYCZAKIAiG1EgFD/0HHg9QBwDPJvZwrQ9/7MAOj8X4kJnYVmTUCwHRgRQowQJcQptB6gT5q3Q1DP5d6yYL8RSPcBBBYEhTUCKQGgEQgB+FPlsRn6AIwABB+BZvtbOThkhdatW19UXGzs07LgTH3odWXKlDltu6msMGj4Imnbb7VusyXHZiMOcm5yb3JwQnFTBzBpAL0ANPAQBXjNQOkiQIgP2Sn27Tl8Tv/OMXoFIL9pAjLe34T/Yfl/yk4lPt6CIMQIUUKcECnE6t0+6bsDmRWBYRuD+K3ACEBJBEAvCZ6klwTTChzqBHzM6wT8iRKAH5QYLN++L1wAun460/o3c4gPpFgxjTM/Kib7/rOYbPifYrL4rmIyo3QxGfNkMelXvZh0a1BM2rYqJm9+WEzqfFZMqgwtJuUnFZMHUovJ31cVk99tLyY/P1pMvnO5mPCf7XPygocffviS4uJffVoWrJUtW7ZPu3btrthuLDOQS5NT02BDjm0KgcFmIJ0GBLoBiQJMMZClvqQCFATp9dfrAVRKgBhAen5yDIFAKGgeon6wVF1L8Y/OQuP9vS5AL/ynCEn+HywAIlKI1Tu9V+mdgtkklLUAen/Adgv8PQHmyJPN07cGe8hfC8BiINYC/IW1AP5iINYC3PSwEoDSQ+X7WgAGhAkAsP3NHAoehvyxFoBYi0Dp0qX3+XQseFPKc6OKAk7ZbiwzEEqz8277/mt0rz099yzBxfOyWecQSxSgFwQp4pIKIAK09LLAx6wIxMsjBoDfOUbBkGgBz0/6QOhPPYGIghkGvTGI8v6kHKwDMOF/qA3Yz/+DXYChGQBWA/ozAKwGrPRWxl2BWA7892oT5FZ/NeBvKo2SX1UYIT9/eJj8uNQQ+d6Dg+Tf7s0oAE4EEgOFQQDKlSuH93/Qp2N8TN3A4+XLl79ou0EbWFXHhpussjNpAB6XyjsFOBMFsCZA1wIUUSEsbcHk7gtUJJC+GchxXRcgIiDM11C/Iw56LwCVMiAYeH7IT+GP0N8sBWbGIeT9/fl/sxLQhP+hhUB6W7AlKv9PXwcQKgAGZgCCU4C3+z0A7Afw64qj5JflR8iN5YbJDUoA/v2BQXJ98YwC0LvfbOvfzaHgkR8CYPuc3KBx48YXlfP91KdhfK1UqVJDa9SoEbUgWKP+AO1J8ahU1vGwejowGAX4tQCICUEhakgEVCRAAw9VfDw6QoB3h+jUBwC/cwziM4bUAeEIkp/Q30z9ebm/twrQVP/T9wLIGP6HLQX2VwKa/D9YAAxbCGTrAXjAawKKFABg+9s5OBi0adPmqiL/PuV8v+dTML6mbuQ7KhfpqG7qsu2GDVhKSyGNghpr7COjAFMLgJAQE4KSoxsRIB2gJkCDEKRGCIgI6OyD7AakCqwhYAwFP1II5vyD5KfwF7kdmNkZON37p1f/zSIg/ZQgFf6/4If/wa3BTf5/l5//h/YCCBQAmQH4gZkCtJDfCYBDVnjiiScuqNB/muLczT79EsfUTd2hhGBb1apVz9puHg/KFtu01FIMJApgmo3pNqruhN8U4SAkOTnTgp4IqHRAiQBNOxTvIDOkxqtDcKICagQQnt85xjnG4PW5BgFBSMLIP8V7UpDZEJRIJP3ZAGkh7x+5H2CG8N/fDuzBwHZgwfyfAuCvKngFwB/rAuAgawHQwPa3c7i20bRp02+Ug7344IMPVvPplpimROA6hQoPPfTQ2EceeWSv+v1fCrpxhgYa5tGDUQBVdsJtim5eKqBEQBGS9QGeCHiRADMDTNnhwc2zAYgIIDhRQRAcI2UwxKezkIIfQkLLb4j8Kt0g7WDen9DfVP6JTEJPB8L7B4t//lZgwR2BTfgfbAAKrgGIzP8pANryf4O6TYYIfzMHh7Jly56qUKHCevV7Q4Vf+DQrXKZu/HvkzeTP7KlHNV3XAvwZAcJtiNdp6HpdgYeQQRGgJsCGHXhuSIwQ4M2ZJUAMIDnhPaCBiGOcQywgPl6foiJ1BQSFsN+Qn7Sjh09+Qn9mJ4hMiFBCzwdUkUu4909fAGSq/8G9AE34H9wJKNQBGFgEZCO/wdWrV+XKlSty+fJluXjxopw/f17OnDkjp06dkhMnTsixY8fkyJEjcujQIdm/f7/s3btXdu/eLTt37pTt27fL1q1bZdOmTbJhwwZZt26drFmzRtLS0mTlypWyfPlyWbJkiSxatEgWLFgg8+bNk9TUVJk9e7ZemDJ9+nT91FkeO8WDJ9h5lp1nbJ4pUfHiiy+eUd+78nz3CjGu9ylU+I2++VodFmoiEU6/oYj1lgqvTSrA1lsQECLijQnJSQe8moC3WpCUABIjBEQEEFs/I1CRnBkDD+qYT3r9kNAURXzf69PrT30BYSHsR2ggv35U+GCv648eBR36+40/RCyh3D8z72/6/6n+15goejfgKuO88L9SevjP/L+tAciGSPKfPXvWSv4DBw7Ivn37MpB/8+bNsnHjRiv5ly5daiV/SkqKzJgxIwP52XiSnWdsREtU+AJQxv/6OYunUS2naYYHahBGQyiKahBMTwsqwjHfDgGNCOh0YDTTg5t0hZ5cHfJ6QqAiAkVoxID0AEEIgmOQnjGIBsQnkmCGAUFBWBAYE/ZDfmYkqPrr5wB8tkKH/kQqRCzBR4KxBViY9w8W//zuP1P9Dy4BDgv/M5n/DyKS/KdPn5aTJ09ayb9nzx4r+devX28l/+LFi2XhwoVW8k+bNq3Qkx84AUgggzCEzYTPwVSA3BqiUQ8IiYCKBLx0wGsSYnZApwSKtOlC4KUGiAHpAUAUDHjNOUJ9RINwH+Lj9Qn5zWPBTdgfJD95P+kJW4BTtDShv1n6W/ltr/MvLPdX3r+48v53Ku9P8S+4FTjdf6b6T/9/dsJ/YCP/8ePHreTftWuX7NixIwP5165dK6tXr7aSf/78+Vby87hpHjhZmMkPnAAkkBEu0zILgSAShIJYEAwvGxQBLx1YrTfioCJPeE5dANIiBEzXkbtDaEJ5yI1nD4JjCAVjEA3EA+ITUeD1meqj6IjQmLA/jPzk/SpNYdEPxUtCfyIYM++vHwvuV/7J/dO9f/rcf7D493Pl/en++77y/t/OhvcHFy5cyED+o0ePyuHDh63k37Ztm5X8q1atkhUrVmQg/9y5c2XOnDlW8vO4qcJMfuAEIIGMqTJWzEEgcmjm0SGWTQTYeIPVd1Ti8cx4aMgKafHaRAQQGUKTHkBuCoZ4d8DvHEMoNOmVaDC/D/GZaiSy4D2ZeUBoEByEh7A/jPzk/fo5gOnbf+vQP/hIcL/yz9p/L/f3pv7o/ec5AMz9m+IfzT90/12XRfU/iHPnzlnJf/DgQV30iyT/li1bdNHPRv5ly5ZZyT9r1ixd9IskP0+bKWxFv0g4AUgggzAQBwJBJLro8KqRIkC7LfPudArikfHMOhpQZNVCoCICwnaIjBhAagQBghMhGHCM4h6RA2kE16QT36v0E/Iz1YfgIDwIED0KYeT3837SF9P0Y0J/r+03vPL/16pJGb0/vf+llffPZvHPwFT8beSn4m8jPxV/G/lNxd9Gfir+RY38wAlAAhmEgTgQSIvAuxlFoL4SAQqDNN3gifHIkJNpQppyEAIiAsJ2IwaQGnIDUgVgXnOOMRT4uIbmHmYaIL7x+oT8zERQjESAECJ6/UPk96f8ID9pDGv+6fkPhv48AMTM+/McwMjcP+j9s5r7j4Sp+NvIbyr+keQ3FX8b+an428hvKv5FifzACUACGYRht5yQCChChYlAh4W6MEizDe3ChOF4ZMgJSVspsuKtKRLSOIQYkLtDajw6BA+CY0QNCAZjSSeIJhATiE+EwewDO/wwHclUH0VJhAhBMmF/BvL7VX8e/0XPvwn9deHPn/dn4w9T+Q/l/rrzL/veHwSn+2zkp+JvI7+p+EeS31T8beSn4l+UyA+cACSQMU2GCOA9eYQWVXQtAv70oCkM8tBNwm88sY4GAkJARABxWUmIGODFtSAoYuPVEYYQ1GsIzxjGcg3RBGJCikGEQaSB1yfkZ1oSAWKVH4IUJD+bfVD0Y8ovmPfrqn9E6M+qP2/Zb0Tln4U/OfD+IHK6z9boQ9HPRv6sGn0o+kWS31T8bUQqrHACkEAGYfCadMwhAsF0wBQG2V+PsBsPrKMBRUo68BACIgLqAxAXApOzQ2YEAWLj1YPgGA1GnEc48PasP0BMEBVDfOP1CfmZnkSIECSik6DnN+Rnyo/lvibvp+pvWn5N6G+6/m4smz7vn9m6/6yQ10Yfin5FudEnGipWrHheCcD/+V9BZ/E0vGVQBILpALMDdNYxRYjnZYYAMkJKyIkQEBGwFh/iajFQ3hsyIwgQm5ZdooR0eOcYw1hDekJ9RIVUg/cm4iDy0F5f5fvcA4KEMHFvJuyPJD9Tfiz31Xm/qfr7oX9o2q/0EN31F9z4MyewzfXbGn0o+uW00YeiX1EmPyhRosRVJQDf9b+CzuJtQREwNQE9O9Bslp5bx+OSEnjRgFcbgJy04BIRUJyDuIgB3hsy00gEsT1h8MSBBh5ec47ogZoC1+DtSS94L8SF96YzkcgDr8/qPnoVECRmLBAoohWd80eS39/sg4Yfnff7VX92/KHl14T+OS38BZGTRh+KfrZGH4p+RbXRJyt06NDhcrly5Qp+q2xnmRshMyJA8YyaANNozA4QXuNpdTTQ0msYgowIAV7ZRATk5xAXAuO9ITPRAaIAuSPBOcYwlmvw9qQXvBfigsh4xFdeX0UgeH1CfnoWECYECqFCsBCuMPJXU+T3i35M+em8P6zqn/vQ38DW6EPRL6eNPhT9bI0+FP2KIvk7d+78TalSpU4p73+j/9VzlghGjzxFMyrn99eZrPfOI6wmvDZ1AZ6uAwkhI0JALk5YzmwBnhoxoE7gCYJXLyBCQBggOOB3wDlmF7Sn90nP03xJMxCXIPEp9BGJaK9PyO/P8zPVh2Cxxh8BI+y3kZ8pv2DeT9X/O/flLvQ36NKlyxWH7KNx48bn2JCmdOnSqYr8v/a/ds4SxXhMNhVzNstgzfx9yqMSVpuUwEQDkBAyIgREBKQG5OUQVouB8tqQGA9O0Q4gDBBcwz8GEA3GIiDs4MN7kGYgLiHi+7l+eeX1uQdqFAhTiXrePD+CZQp+wbA/A/kj8v7rituJnV2oL3ErhxyhuoIjfqIalXL65P+uRIANMwmn8ax4WBMNQL6gEBCOkxpQI4CwiAEFQwSB6MCIgg2cI5WA8Hh6rtWkV+/FexqPD/EJ98n1jdc3IT9NPizwQbhMwS8j+b2Vfpr8/mKf3Ob9YXDmrKgZIsBGGYTReFRSAqIByAbpIF9QCB5t4hUK6R0wYkBkAIkp1kFoIwxBmONEEIzlGkN6vD3vSaivPb4hvopEiEi016/leX3yfZp8EC7unWo/Bb9Iz886/1DRLw95fwjOnBVFo1HmT5XH6TAaj4pn1dEAtQFFOsiHEJiIoMzr03WNQIuB8tJ46wpNvegAIiMKkFoDgvskB9QTaOBhHOMN6fH2vCdpB58RJD5FSiITuvuoWeiQXwkWTT7M89PlR7U/Muw35M9L0S8MzpwVRaNRhvCZnXJD0YAiGWSDdJCPnJuIgNSAxTYQFKLipYkMjCBAZEQBUgPSBgN9TJ1jDGPLNfQ8vSE9dQdEBrFJJz7hvpfrG6/Prj6E/AgX9848P1N9VPsp+JmwP6bkB86cFVX7tQqfaZrxooGxOq+GbF5a4EUEhN+kBtQITFSAl4a0kBcSG1EgSoDYYVDHOAcM4UkvEBRDekQGsUF0yPODxCdCCXl9P+Snw48mn5v8qT6q/RT8dM7vyO/MWfYMD8pjsvGokAuSQTZPCLyIgNSA/BuPTHrgiYEXGUBeogMjCh6UR/fB7+Y4YxhrCI+ghEjv5/g61I8gPrk+kUrI6/shP0t7afK5oaQ31Rezgl8QzpwVZaNTjpVy5NHk0yYtCAmBnxpQI8AjGzEgRYC0WhBUuI4oQGZqB4gD5PbgveYcYxgL4Ykq8PSG9Lw3n8FnIT4h4qvIhAiFSIUNPfD6OuQ3xb6Sg3WTD/P8OV3gky04c1bUDTJBKsgVFAIdEZAa+DUCiAlBdYoQEATCdYishcEXhzD4xz2ye9N4TD+SZhjS4+35DD4L8UGE2MVHE59wX0Uq2uure9Ve3w/5yffZ1isvTT6Zwpmza8EgE6SCXEEhINz+TaXR2gObqACC4p0hK6SFvLepVAFRgMwAcQjCHGcMMIQnuuC9DOmpQ1DZR3wQIe3xDfFVuE+ub6r82uvnR8gfhDNn14pBKjbLCAoBqQFr6fHAJiowYgBZIS0zCEYUjDDYYM4zlmsM4XmvEOmVt6cegfggQjere0gnvtfTz1Ze3/W9fnZ28801nDm7loxNMiikkVMbISA1oEaAB4aQRgyIDCCrFgRfFEgXILMRhyDMccZAdsZzLdV87emDpFefRWXfhPp4fEN8He6rXD9fvb6BM2fXmkEuLQQqvCYiIDWg0IYHNmKgI4NHR4QEAeJqUTDCkAk4d8vj6WTnWsJ7oowg6fmsn/g5PveAKBUo8YEzZ9ekqS8/lXSaaJhSI8+m0EZUYMQAr8wz9SHrTSo8RxAAJEYYIDRAIIB5zTnGAMYjJrwHDTy8J+/NZ7BhJ5/JZ3MPBUp8A2fOrlnzSUBVnYYaHRX4YkAYjlcmJIeshOfpouAJA4QmWgiDOsY5xmiyK3CtR3jP04dIryIQpvQQoXzN8TODM2fXvEWQAiLihREDKu+E5FoQ/AiB9ltPGDxxsMMbY8hOaM978F7G02vS53HZbp7gzJkz32wEUSAyMIIAYbUo+MIAkfHgkDoIqvb6nALjDNmJMEg58mUOP6dw5sxZhNmIkgkgsREHvDjE9uAf88/bro07nDlzZjEbWYoinDlzlonZCFOU4MyZsyhmI05RgDNnznJgNhIVRjhz5iyXZiNUYYIzZ87yaDZiFQY4c+YsRmYjWCLDmTNn+WA2siUSnDlzVgBmI1884cyZsziYjYwFCWfOnCWI2QiaX3DmzFkCm420eYEzZ84KsdlInRWcOXPmzJkzZ86cOXPmzJkzZ86cOXPmzJmzwmvFiv1/RYfkWrmEHH4AAAAASUVORK5CYII=</t>
  </si>
  <si>
    <t>iVBORw0KGgoAAAANSUhEUgAAAQ4AAAEsCAYAAAAy1V2YAAAAAXNSR0IArs4c6QAAAARnQU1BAACxjwv8YQUAAAAJcEhZcwAABrkAAAa5AYX6CGAAAAAGYktHRAAAAAAAAPlDu38AAAAHdElNRQfhChkQMy5C9qm8AAC300lEQVR4Xu2dBZRVR7aGX9zdHRI8QLDg7u6uwT14gODuwT0QAkGDRSAEJ4SEQIjrZN5MdCwjmcxMJiNv1dvfrlO3bzd1b/fthu4Gzllrr+6+fY+V/PVvrf8Jj/AIj/AIj/AIj/AIj/AIj/AIj/AIj/AIj/AIj/AIj/AIj/AIj/AIj/AIj/AIj/AIj3PrMMZcNGPGjBrTpk3rEUoooZxfwtxmjgfT/cwccuEm06dP/0zEhBJKKOetfCoA0jiY9hk7xo8ff6lc8FsuPGjQUFO1en1TpXq9UEIJ5TySajXqm8FDhgEe327ZsuWSYPqn/5g6dWrdAI1MrTqNzf0PFgollFDOQ6ldr4ljHnWC6Z/+A/3HAUeNWg29NwwllFDOfakpxIB5zpwPpn/6jxA4QgnlwpAQOEIJJZSEJQSOUEIJJWEJgSOUUEJJWELgCCWUUBKWEDhCCSWUhCUEjlBCCSVhCYEjlFBCSVhC4AgllFASlhA4QgkllIQlBI5QQgklYQmBI5RQQklYQuAIJZRQEpYQOEIJJZSEJQSOUEIJJWEJgSOUUEJJWELgCCWUUBKWEDhCCSWUhCUEjlBCCSVhCYEjlFBCSVhC4AgllFASlhA4QgkllIQlBI5QQgklYQmBI5RQQklYQuAIJZRQEpYQOEIJJZSEJQSOUEIJJWEJgSOUUEJJWELgCCWUUBKWEDhCCSWUhCUEjlBCCSVhCYEjlFBCSVhC4AgllFASlhA4QgkllIQlBI5QQgklYTmvgCNHnqImd8FSSVIIKZ1cov+fQnI5ebhklDxqHioQJflLmAeRfMVFipmceUXkvtw7R+4iKg/keiSQwuaBh6zcryLPiXiePUOi1w3uJfflGXLmLarPx7PyzLHfIUryF498V989Rdsk/V5Sv8O755D76bv5nsuJPB9tkSNPEb2Pu757lsg9g8/dfdx9o7/L+XrfoL21naPb13f/UM64nDfAkSN3UTNx1+tm9usfmqeOfWzmvvmJmffmp2b+8U/NvECeeuMTM/vYh2bW0Q/MrNfeNTOOvGNmqrxrZh15T3/OOPyOmX7gbTNt/1tmyqvHzeQ9x8zE3a+b8S8dMWN3HjCjnn/VjNjwkhnyzDbz+LLnTK/5q0zX6YtMh/GzTavhk0zT/k+aet0HmRrte5nKzR8z5Rq0MSVrNDZFK9Y1hctUNwVKVDb5ipY3uQTEmCgP5ishk0DAJxegEwBOAAJxJ6T8j0nLJMpdqIxeu0zdFqZmxz6mxZBxpuvUhab/4ufM0NXbzNA1283AFZtN73mrTKeJc02LoeNN/R6D5Rl7yDN2MhUatTeVmnY01dv1MA16DTVtRk41PWev1PPG7Tgk7fCWtMkpM1PaZsbBd8z4Fw+bvgufNY16P2EerdbY5JH755Rn9z0v78Ez5i9eyZRv2Fqebazpt3idGbn5FTNm2z4zesurZtTmPfr7+BcOmQnSzuN3Hjajt+4zT8p3Rm56xf7cuMsMXbvDDFi23vSYtcy0GzXdNO43wtRs39OUrd/aFKtUzxR4tLIuDgouQVumCmpnWuR+rv/s4gGQSz+pSB8L4OXMC0hbwMxVQEQWp9wCxrkfFpCMLHJlTJ7CpUX4aX/nM/6Xq6D8znfzP2oe8D1DJsh5Axx5pEHnvfW5mX/iF2b+yV+YBSe/iAh/z+Pztz4zc49/YuYc+8jMBjyOvC8AIiK/z34d+fB0Cb4HwMw4ZEFl6r63zKRXjimYjNmxXybBbjNs3U4z6OnNOil6zllhukyZb9qNnqGTtFGfJ0ydzv1N1dbddJKWqt3ClKha3zxSrqYpWLKqyV+0gg4OBgODiYEFEDLYAIeUYMJPBxp5HylrilSsbSo26aD3ARgeX/qcGbH+JTNaQI4JN3DlZtNtxhLTcuhEU7fz4/LdjgpmRSrUNoVKVTUPy4TjOR4pX8uUrNnEVG3Z2TTqO9x0njzfDF61VcFjmrzzzMPvKngwufsuEuCQ+z1aXYBDnj0WcPAZE4bnBGTqCWB1n7lUn4/2m7T7mJkkgD/x5aMKzCM27DIDlm8yvZ56Wp8ZkOi3YI227RPrXpD/v2yGP/eiGfz0FtNn/mrTacJc02zgGFNLALN8wzYC0PUUpGjLnALICsa+58qIBH0QES9AyGIAuwIcBBgABNqAvgbgCpWuqmD/SLla2g9FK9ZR8Ctepb4pUa2BtGsjbVv7U0TarkS1Rvo/vsNCxHmwXe8znmU5f4BDBm8SUERLEmjMe+tTM+eNjxUspgsIwCoAgWkHTiggwDaUfbwmICLMBICZIz/5XYEl6ncYyozDp+S8k3KNgJnsOqqr5uite80IVshnt5sBKzaZvgue0cnSafxTwkomm6aPW1bCasmKX7Zeax0kDJ5CpWEllfysBBXEDU4BjTyPlJFzapsqzTvr5Ok5e7kCGBN94suv6So+aOUm85gAAJMcBsTgY9DmLVJOJldJXfkY4NyDv7lv4bI19ZnqyjN2HDdHmNV6XfkBjMm7j5mx2/abvvOfSQ4cAbid1jfyGRMKdaNw2RqmSssupvWIKcqGAAHA7UlhHMPXvahsouv0xabVsEmmQc8hpnbnfqZu1wHK4toLCPeYvUKZE8AxKmAjQ5/doWANyDUbNNbU6NDHlKnXUkGZd1EglvsnDB4OFJx4wSFgD9J23If2gxHQtvmLVTAPlwQgqpsiAshMdkC5bL1WpkLjDtIOnU21Nt11DMAS9V27PK5tDhts2HOoadh7WCDyuzBB2oT/1e0+UBeA2p36qSrnff6zLOcR4ygjwCAgAesQkLBAEfwUNQXVBRBgwgMYE14+YlfkTbuVMTDZx+2UCSdqyZS9UPO3dXWdpWrM+8o8ksBEGAsAwmcwlkDNgZVYQDoh13hTV1Puw3Wh3gomquKsN73mPm06T1loWYmoFgyQ2o/1NVVadZWB1U5YSXNTQgYbK5KyEhmIrFgKJkJVmRSsOJWaddQJw/VGbtytExt2wCTnXo9NmqcgBRAACAxqBjmMRlfjYEK4SQFAYVsoKEykdJ0WppYMzpbDJpqu0xaZ/sJkhq7dqdftMWupaSCDmNUQGh0TOET4nAnGaluqVlMd9G2fnCbXXKzX4WfH8XO0HfgfE4sVllWVCVdGnqNq667aRqgoPZ9aaYas3qoqzNgdBxQgARPACMbVpP9ImZhdzaNVG1n1RSY0E513TMaKHCg4iWqHNIED7EFUT9oKUATEi1dtoO9Ie1cQFshz1Gjf29QRAARomw0eJ8A52bQfO0ufFWaKqqvsavYyYasrTa95TyubApwRfu8twue95q7U9+8pIErb5S9eMVlbZ5acV6oKagh2jDnHPpaf1s6hnyloWPUEQJggqzFUuf+SddJZy7XT0Omh30qJWdEEVBRIhEVM3vOGshJUFavefBCI/V0BBLXmGD/5XNjIkVP6fQQAQrATMKkBFPT4UaLfQ78HiSoBHYeVMIFaR1jJwAgrKSd6PCuW0lShtI8Kc6jUvKNOEt4BlWTKnjf1flMF+ADE7jKwmGwM4kKlq+mAV8OiTAqdJNGTCAkmDxMGhsCkgxozAVC1mg0eK6rBU8oK2o2aJqDS1xSvXN9el2umvF7Udfk/6gMrMLaYaq276yrLdWu076OAWb5BG5l49RUoFSQxkMq1maCAXulazRRAGvUZrkyo7+K1ylrGv3BY7VswrSeEuTDR2o6cptcGdAqVqqZgaw2qAgxpBQenWkSDg4B1EjgIexDVs0oLyx5oD1QxbC/NBQRbj5xiOoyfZbpMXaCg0EdAgEVjsIDeMNSujS+bEdJPT255Rccbi9eY7ftE/T0gY++gjJFDOgb5HTVurKjFY3fwf34KYG4/YAqJuuNt87Ms5w1w0NFWjQhEfk8JHkxqGAG69ZDV23QCtBw63jSUlaBhr2E6CVs9MUkNnYAJaI++jVEOWkxnoQKglqCeTNt/MgCT9wJGgnD/D8yso8JSBFj4HCBzBtq5GGnl79lHYT/vmun739YJD5iNlZVTWYk8G3YKVpbOky0r4TkZkLCHOl36m7rdBung5DlRTybuOqaq1oxDp/QZsWu0kclTrXU31Z2ZAIABwKGTJZhAEQBxkx7weMhOKiYRk6dgqSoKENgQaooqQFvV6zZQ7SpMaAx7XC9yDY/oSg6bkX6Cwhcpj15fT6SO2lZURZPVEwMg93XPqJNbnpnJnF9YFgwMMGAVbzl0gq7QqDnYSGCSk6UtaUdUmsdkRYfeA0hMegUjuQ7qX1zmkBIcGltwqN62h7DCfqouNBH1ifZvA3sYM0PZA+OJ5+m3cI2MGwDiee0bQB12O0Ym/3hhoNjH7PixKnIyOSjqb7DgoAprn7LoyN/TD/J/EfldVerD72vb+dr7bMt5BxxOlYB5MEmtymLVFyYuE5nBBeNgRW46YJQOiPKN2sqq3kZWkA6mqqx+DBC8BtBnJi5qBTSRCQ3oOOMjqwKTFlsJnQ7bSGIgFrywregznMRwa+0uGHH1M8AkYESzjnygXgtlJXJNVhvHSgav2qJUHJWE54Zl9F38rP4PdYhBB4ABRKxO/ZY8J8xlor4bE4AB9nDJKqLylE9uiM1X3K64AImIAxKd6PpZUbsKy4TmfFUd6rZUOwK/o0JhJwGE4gEH/9OVXu5lV3XncrUTWW0tUaCW8jn4XO0w0s8FBHhKVGuo9pJmg8boZIVhTX3VGnBhduNfRFXbKqrAQlURALniwp5oB8AHwOLvUsJiVK3wgsNI7X+8TO3HCXOYPF/VA5hDf2nfAQJOqEwsLMPXv6ieotECWrQ/nqcJylYtSEzHjibjAxBQ1VcWFztOP1a7mzJi+Yyxk8RmA3bLZ+7zYGzpuJKxU6RCHX97n2U5r4CDCUhjqgtWJqUaRdXLEhhNmazyPyYYA2vgyk2mgwwI9GpWFgYTlm6rr9ZVzwNgglER9yqDqenjo1RH7SQqBaoFhk9Wd3RsdO1Ju1/XgUsnMxh4pvkKHDxH8CxvR4kCSfBsfCcAOMdKWFmUlcikmPiyqDgvHBKKul/utV8pOmqUsh4GlIhOGvkOA7rL1IWmuejUdbsMUOaB7QA1wdoP7LuijuQTMAEYkgyxSUCSROuL6ITPI6s256jdRVbqmPaDlAIIJAOC4PpO+NxJ8Jn9DmpEMX0udV2KygH40UfYgWp27KN2D5ghfYpKqO0gbaJ2njWWWaJm0c812/UU9a+XqjGwEZhDEjjMTgYOjws4oLpigB2x/mXrNhbWyX1QjVA5AQb6YPKrb5qpwnhgoZYVWJDA7sVi4oBAFxVhpnPeENAI2LBVsaW/WWwEVNToDvM4cNJeT34q6HAt2G0AHCyMIXBkUKw7NjlQLHj7lyoLkVP2d/WySIMz2VgZYBBQegYUHgJotK7I0Fh0XFlRobCsVNBXDIbotbhWGXysZi2HTTKPTZqrFHWEAAiqgrIPGSQKHjIwFNCU/SDuOaPcxgokPKP928dKFExQg4SZMMBmY18RVsP/7OD7RAELxsK7DVu7Uz0O6tGZ8JRODgypqBp1OvdLAhN5J2wZrMSwCvXoyARVFhAwADeRsQU4qv+QTGTLEoLJHj35o8X93yfJviMgEbgwNa5BwIxnyV+soj4X6oz2g6hNMAVYhDO09hM2NlYAFZB1K7eCqIDHE8+9oParbgIgXaYsUECFsfWZt1r7f9DTW7zgAOubskfYAiqFMEE1lNPmMnGjvW2WDQgwAArc2wl/R4kyBsR9FnyPzwAYQAI2jNoFk8WmMXrbXv0JgwGk+A7Pwfk8AwZy33w423L+AAfu2GDyOaDwiYKHTMi5MskYWLAEjGzYNgCDYpXr6YpmJ0XxZL54wISBzIpbuGx1/S5AAsVl9YK94FLkmqgubnUAPKCjrBJ2pUgJJAIOAZAkgV6UBJ8lgUmS6HmBKMuS6zKgWO2g7thOeB4NoJLJwcrcT1gSqyp6uYLJgDHKpjDEMhlZyWFcTFbalfdXgIie1KgZom44mwHthSgrUAkiQRHsCSr2HFVPiMiVa7lAKD7H3qBtK0wIRoTrmGfBRoH3CBUS2wZuS4y+gCBqJG5aPD1MLia4UxFpe1ZvGIF6tkS1BBhGPy+TUYAVRgJrINAvGhwA5Dms6scEkGGxBBIG/eTaPOLiB9RhDYB3IDAJ7q/gItfheowFDTDEViFq5bQDb5kpe4+bya9Yzxtgpe5lAXuYMIZ7FqK+i9aYgcs3qDEVoyjvApvShUPAIwSODAoD3AcU0eJWdJ1o0umgPavzqC171N2FsQsQYNIAHgx6wMMGYxFDgQXe0mYGPyCCcZAVG/bRfsxMmZgbZZAe1MFhVwVrc4msUCL8bUEkGGQiDEALJqg1UawkpSQDF/dOUe8m/9dzj3+mg5gJgE6tA1YmBwNPwWQ7A3W3gsnAZRute1hoepuRU2xEpqgAFRq1U5YF40ItyV+iknooChO0JCs/Bk5nM4gIfwf/Y1AjRYVO06YYaRF+53MAgmtzTVyZeI3KN26nnhPsDA16DVHvEu5g1BGCvXAL4wED/AYs26CG5BEbd1vQkPejzXlv+heBztPesDR1mR/GqCiADjhoP3jAIdLWSaBtQTxFO/MdzlHwEKEvHWDIc6jxW5inM9qi3qBejhEWgTclWdCgvBNsiDHUevgkNYZj/OW9u81cYgaIOozXBZBTcAsWpBA4MigKHNKpsQEjUFOYVJEBZW0IoD5uPYxsTQeNUdcgagvUWAFEaLtbda3rzlr58QIQa4GRrtXjo8zUASPNC4/1Mh9Uq22+LFbS/C5PfvPDXXebf157nfm/iy4y/7riSvOPG240P9x5l/mmcDHzcc165o3HepptMxeZxbteSw4sMggjg1FUFD5zA90CTAAuUQDC+7vfVeR/TAC+p2Akk2OunM911BAreriCiay643YcVCDBNoLdpsuU+abF0HE6gYkrKV23haz8rU27Os3MUyUrmhfzPGyO3P+gefeOu82vbrzZ/PHKq8y/L7rY/HzxJeYv8p6/veY68+mtt5sDD+Yx64qUNBOr1jMtRB2s29UGLwFMuGRxNWNDwu4Ai2j5xETTYfwctUvgVsV9OWTVVjUCE6cCW3ABbjw3rGr6flELD7+v76UArO1i20Z/RtoAxmAlCYhjgQOS9L/k17LMjr5gAmtkMZ4PYbARkBB1gwUE4zbqK4xI2Z6wCNQkQNp6yyYIUI/UdsGOBmgynmq066EeNJhwjznL1QALM2EBYDzMAxxlcQhtHBkUAsCSTSJAI/idz3UwMREDQxSDTDtdVh4MWQR+jVj/oq68GD9xdxKRiSpSrGI9Dc1m1QWg8gmlZqWsJKrKU4+WN5/dda/5j0wY8z//kyH5/YO5zGtd+piVopPriiXPxkBhleH5JslgdAFefM6qORcgCSaCHfzB+0eJ+0yFCRA9kaRNcBfPlomnOraAKAOeGAMCvnqOnmYWSl8eyFvQfC8A6HvuROTru+4xL9Wob4YPm6CRtNgnEALVes1bJTSdOJoXouJoHDi8bd9ZnhOjsQPRuQKGFixsG6wRtew/l15qfr76GvMPAbS/3nGX+eHue82Pt92hf/98zbXmP5dd7n22ROTfl11mfrzpZvOH+x4wX+Z72HxarJR5vWYDs7bPEDNOGIJNPRAWMXWhuveJlm02aJzaxDBW1xC1kPGFi7tUrebqJUL1heFpnEub7hoxi1dosAAncT+oUrpw8K4CYvRlEVHpfPPhbMt5ZRzVVVhXEduoukoEKwSrdwQwolZ2CyCWxkLjGbAM3u5BIhWdhyGRVVE9EsJEWpWpZl66/yHz0yWXegfVmZD/LVXOrJ27Qij4ITNcVtuBogLhjh0IPX9mq66+0F6CvdB3YSgp3z96BVUQcSzMgQgi39P2kfO1XV6zq+dcodMHW3cyf5cJ6Hu+MyG/zPuwWTpkrDIK3Nvo+RHXtqh69AngrpMFgADoWACi3zHFey458p73Xpktv7vuevNq7gKmV93mqv5iUMeFjacONzb5RXiGCP8nVwjbDsFcBPaRK4QrGLUMVQxDLaA5l3aQd4/uT2xBvvlwtuW8AQ4Ml7oCCUBE3LFMJPmdSZESMJLZFfiOCIMUVMdgRog4Xgn89d2mL1EQad1vuNlctJT5j6gdvsFyNuT94qXM4JFTVM8HxJoNHK2MCKoL7SX4SeM4AqNgcsOrtEEwySKUPJhgbvDxk+8Qa0KbLJVrnWzb2fxLVA/f85wN+VWhoubppesiQBHdT/SLVT2SP7tX5DuACiqh7z5ZJceuv9l0yVNYA9hQfTXgTNRczWXBxiOAAZAQb4OBnj4mVgeDKCoP7cIYph0AyehFIASODArAYQdbAAxqfDydYUQAQyaVXbnshGJyKX2X//E9G0x1QjruddWrF4ydYX4vdNc3MM62/EOo9ZNlqijjQXCh4l0gpkRXJTwKLwEep1TF4V3Rg5OBowOSyHvbd7fvDSP7xLw0cbb56fobvM9wtuU/wt6O9hxg5glw8Lyu/xxwJIFeAID67Pb5lVUq+Mm7yXv+RVQT3z2yWg5ee4MpXuBRBQwMxLiUKbtQsWlHtfeQYoBhlIjh4aKuYUzFO8Z4jIxZeV/HsELgOAOCqqIgEdgtNPksEnBj3XORxpdB5gZiNHq7gakDUb7H97nmRlEZ/nX5Fd7BkFnyfyJT78mpqxVuUgYeXg/C5TEk6upE8JlQWn1vYgQCsLSRiSI6GQMvggAFk0zl6Hvmg/pNvffNbPmqRCmzSABbn5t+k2dV0APstF/kpz63BUQn1nZlmeW3BR/xXjs7yNfChjqWqy7A30PtHS2GjNc4oo7jZmu8DZ4iki4BDXW7yvjlnSJsmrZwY1jGamjjyKC4JDcmC2yBKDulvtLwEdCIBowALGKJA5Fti9aYf1+RtaARLU/efp/GPmAMRkcmVBqXJasUXhHsNKxSdsBZ4KBNFFDlMwVVBVM7IBfuPa4eIN+9skp+/1Aes2THfguAAXhEAwQA6N4pAo7uPeXdflWijPe62UV+vuQSM6ttN41OxZ5mg89sCgOxJRi/rdpmwT96EVAWFsWaQ69KBgVvB2hMw9pIPGl4GXg0No3sEDqaYaQma3YeyFaggfxXpMNdOdUtTGQlfnyMb/j9Scoj0xJ3IOBpB1ow0ZSJCQuTduF//D5XBujXhYt575PV8v39Oczclw5HJpCbNAoQ8jdh3PyPd+Hd+NzFT/yiTEXvNbOT/OOqq828peu0r2yyGxXWGLOy0Ak7BBwASX6699b3SwEgIXBkUAAOEJjVSVciXXEFNITSWtDwg0MsAWS+LF3e2+lZLb+55FLzcM6CGk+St0hZDarC/09MAIFsRInitsU7YiMg7QoNoGoS3hEB1EOnzC/LVPBeP7vIr4sUNzME3DTLWJ6fyYLAlgAMlwfi+lrfUcDkk/JVvNfLbvKHnLnM/ANv2+Cz484GZVUyJ6qWoJ5EQMSqY07CALAMSjLgCFA5YliDaXjAIZ7smfyUt7Ozizxz/S2a40EYOBGsxSrVVTdeswGjNdUeNx7xGLhrceWxOutEY4WWiXaydUfvdbObnGjRTp+XCWPVFTuBlHUoeAQMSoRYD7wQ75at5L1WdpRjvQbqohYtzttlJTACK4hY+w7jWgFUFgWidH3z4WzL+aeqyKACNJxRjUb3AUM8obP+cu/93o5Oi/x4+53m7Y7dzEuzl4i6s98skVVl/tH3zVLRX59Zu83senKy+bBWffPPa671np8W+fl/LjIlH8inyWGABwl5rD5EeZJ3QugyqgsuZVzLrr4nMRKbZyz0XjNR+Vno9q/KVzbvCgi90WeQOfDkJHP08eHmnXZdzOc165m/3Xq797xEZcvC1VEudme0/lAZlY3UfENtA6hppLofLVbKe53sKD/dcKNZKmPDNw6jJRpEABDbBh+HwJFRSbJxWOBgVVKaB3CA4p7OiCWb1u3wdnJq8vebbjZ7x880C098rtehs3Wl0BXCPhdsiBUU+r1g11ENOccV6btearLwxtuMq3OhYfCFSmveB/EAuPfIOekwdpaGOGvZvzVbzcQVm8zfMuhy/bxGPbNt2TqzSFb/lG2XTE7+wmx5Zot5r2UH89+LL/ZeKy3yZwHxBdJu2p/axx8raKCOabzNup2a5Yp3iRDtPbkLeK8TS7aNnW5WbXhR5AXztFzr6bU7zKrnXtC/naze8JJZs/Fls2bzbrNuy259rxfmrTTH+g4xX4rKh9fLd+20yGsDR/jbzyMRAAnGFTlBvvlwtuU8U1UccES5X6WBnd+fBqfhfR0SLbAFXwfHkz/leNCs3vVa5BoONKJZkBOri+MuxrD3gXl+8bPpYh+fXXaFff+gzgVJeCTmEWhEEppm7rbqqsVtycFpN3q6OVAq/XaNb4qXMhtkgkW3VVpl/caXzO/yF/ReNy2yb/AopeaoJLAm8lVgU3gmKBmgdUeoV9qkg9lx933ea8SSNQKCjBv6BY8UUatk1dpEuCTDqx1TwmQZUynG0dptexVAfNdPTb7PlSfZtdIijGWYR2jjyKA4GwdMw01QZR0CHkxepbhMZA2g8XeGkz89kNPbwbHkX1deaZ7dsT9yvoKGABX3jX4eBp7qpsI4iPQkNwS7A+nbO2cv9V47NSl7X95IG1AoR1UXTcIrpTEfuGzJg6BQ0WM1G6c76vX9lu3NQnmf6HZKWOT8X1VIn+HyL7fdYSa+eMSMUYbxgkbNkutCIR4S5Mj5IJSbHKItNyWmIq1dsVGBA1BC7SHMn2hc1CDnmbMAAng4FdgzjuTzjxq39N4jNVkh90p2rTQIi2HoVcmgqKoCMESpBTpRZeIyeS2IJHV6LPUFJP/PpZd5OzeWvNO2c4prBGHc8ixu0LlnYdWcLoBBdidJXCSVMWD57i/LVfZeP56MueWu5G0RXWVLAITaGLhtKUi096bbvNdITd7oPSjZ+2VElsj7/6ZQEe99UpM5Q8aaHjOXqv3GAkbPSOU2cj14T7KYN11/s/f8WPLc05u1n1yJBWqFUh6SiGHYjUvBd+xDx5IsREzchaeS29AWST/+plBR733iya4ZC/V8xs5pDDnGWOXzEDgyKACH0rcAPOhcJioTls62npYgl0M9LZ6OEFlx4KS3Y+PJ86s2R87nugCTqih6b+5rfe78nH6AymMHDXuuDFq1ResyUKyY720Vndl3/Xhy5Kprve3hSvUpgOQqYsrnfFhjQHzXiCe/KldJbRXRbZRReVpWdQyrvvvFk5cLl1B1BO8Rahg1PNh8SauV5Sthd8MT0Nx43U3e82PJegEKXNXU9CCZkJICmgu0eJ3aUGxVMQsabhFQJutRWZDnn97kvU88ea9Vx8jYUXYciC6GCiJ2bKW8VwgcGRSAg4YEPGhsbfS3BEAEKDRtXDoee4J2emS1OL0j1m/a5e3YeLJqz7HI+XQuwGTva1UUQAMhfgLrP6XqyDFho6S+i9ZqhS6MfQsOntKUcN89frzoYvPFZVeY1wQotlx7o5l/421m5K13m/Z35vC2R7QAICtvuNV73Xjy4623meV7j3sHbEblWJ/B3nvGkz9efoUpXrGurZMiahjqGB4lShfCsnhP3jdh4Hjmec3zIeMYA2uTx5/U8opsAQGQ0GewQg3bj+rTWOOIMfjHHA957xVLvqhaS69lAUPGLYue3iNQtRVAHIg4IMlCVaVuEzPtfAIO23Ei0sCK1tLoOmnZukADhT7Wz2IBx2YZRL6OjSfP7kyybzjbhjOIutWJICyoMEVdqLFA2jS5CuQokKRGbUu+f1jUgoOdepoNXfqaya27mA41G5tSJStrqT3Yg5sciUiOnAXNn9JRL2TbrEV2cpwF4Fgs70p9DN9940m7HPlVHSFyVtsjCjCcJAocqCrYNqjGRZIZHqmKjTvoLnIwD2qRTt//lvSPsI0APPjpWIdPlfigWRvvvWLJN8VKRoDDLjo2StQyZQEqmDL3A0QAFxZHkawCjloCHOcV43DiENmu/p/aTiB0WSZyPOB45uUj3o6NJ69Mm2fPl3vSmdyPztYOZ9Xg/kqF2XN1rWk+cIxWearS/DGt/sRm0NTAZFXDPgP7GLN1r5aTY+UrXbu5pmHrhEkHeLS+KzFjL/L7+x5Qz4IO1hhtlVF5v3lb772j5currzUv3HKHmXDnA6bxfXlNnocECB1YeNqBzzdelxggrV2+QduffB9qx6IGFa9Uz1Ro3Naw/QLVzrFJoc441TcymRVYT2+f1waN9N4rlnz/YG47XgEEYRlcX4PcZLGLFEEO9u2hQrq9N1XOs8irAnDMmHG+AYelclZfjGIcaVBViE3wdWw8+bZoCbUDWKA6PXqV+7NfypObd2tdyVod+2pBF7ZPrN6mu8Za4FqcKmqBDkpRq2AgJD+xYxkbKj9araHScy1h6MAjjQCyJkFjIbKtc2/dCpOVVVdVT1tlVLYuey7ZPX8UBvLBI8XNliq1zIiaDU3Vqg20yI3Wfg3YRbx3pk0A1k0JqmWrF61RTw39QOg+kxFjK2Uh2W2u6/QlmoBGBC7jx4EH/RxrESKex3evWELQoB2zgbrC4iP30fB6wIM8I5efE7jxAZCsAo5a9Zqef8CRBBquAyx6pwU4kPRQaAKBuCYDySWVMbi4PywCNWXomu1aVZz6C1r9qVRVra/RWFQWZR07DgjbeFfds5TIQ7emTiWl9fAgADQUDKbeaUqqHgESz8T68tLESuX9eMWVZvD8p9VYiF0mMjmkXX3tlag4NogR+3iX3mbHpKfMU89u10pgxGSgIpSSVZ/yAdH7tug7uvcK3tmJBsEFcSzPC0PxvVcsWTZrmUbZEjAH2yhQjB3lShu2zaTyG7VBqXk6ff8JBVIWAvqYsYQdjbGWsm0OjJrsvVcs+f6h3EltA3gIWNPuyl51PNnETcpcThdGCngwvkLgyKAkGUejQcMaJVVfTAA40htr8F7zdmbFrqPaocmAQwYbOjQg0GzgWAULVA/CxKkMzsbEVBhj4hAWTk1NzmGFA0yIimwn4MHepJz7iIAO+SlUWrcbKCXtZA+YqDDRRIrmSCyKEjmQr5BucMwqSzAUwEeb0a5M+AwJ4Er/QMmlbegTXJ7sgtZzzgotEQCwUhGLd8SdrO+HxyT6/UTY6Npt2AQTo9QAYLzznge87xVL5o6bqWwD2wYh3K44NX3Ehlwth0zQnfRggQocwWJgx1IQZJgCOBI1/hJcFzlfgTVgH0E7AR6ARQQ4jr6vz5BlNo56zRQ4pk6f3jOY/uk/sho4kkADA5KoCAIczkiZCHBkJMGNNPy3RXd/Zs1WBQ/tdLk/4dEAAPEHhITbSfGooZTco6K2UBwZiz6ZraxsnMMgJVAM9+2A5Zt1ewAMqlVadNHqUaw2bkc19iRh4jDoWaWZcAz+rvfm8j5nPFlep5Hu5wFwaBCUUGXakhVQATmm0PaI73+I/Z9dSa06R6QmG3sTNo5KgNGYMgG0CVtPoDKw0xz9a98t2M9FGAGf0Y64ZPG0sFETuTp78j7sfa9YMmXgSNOw11BtU9pSPTUCRlwbBtJ0wGj1rhBzQ79YGxZqhAB8DHXl8xp1vfeKJb+oXifZ+U4AW9qM+6CysJk5QYOoMNbGkUXAUb+ZmSHAIXP93AeOZExDJQCPgOoxkd3qmXKFiBaSjogG9XVwIvK3m28xn9RuYHaPnmLmrd2h1Z1YUalqzaBkgAIeRDtWaNhGSwESQk10pFa0lsGpzIPJJWoLejhV2GEnAAjlA9moiL1PASMK3epu9jKYYDLsW7L4nsQNo5NGTNZK4+NfOqwbB0GRGagMXtuuFpB11eUzJ5F2t39HviPi/h/JbpVJxwpK9CzAAWASN4GqwkQlXoNwebc1A0WieTcqzlNGoETV+vqZbtsgbQfYYI9oNnicOZJgIZ8n2nVXlgP4OHsKqiB9xIZQ9BkbbQH+FjiCxQijpbwHi0My74oASaLqrkbmphiHCOMUwKUtuR9thr0DBsI4zqoKYBY4Zp4fwGFB41PpWDIpScFGGLjWyEQn6+CVjogHHMhHjVp4Ozgj8sdbbjWviRowq2AJ0zi/0GtZ1RigrJ4kK8EkcAfCTEiJt8a4YKIdEUq/9y3dSAlbCTo5bl1iDdhICv2cVRPmwgQCVDC8vvpAYozjp6uuNmO37lWViUkNaKlBTsCUNkTti3YVRguTKUmi/gdoR861/2P1ZOVkn1VUFcADhsNer3ieus1YajqOn6Pt0WzgGAVKsn7rdB2ge5Dwe6M+w/V/JLYRTcpWBOzK91blGt53iyV9ajVRMIKxofqg5tEvsEFUQ+4xYPmGJOCgP+Sd3CROyWJfnTTbe594AstNOQYRxzhUVVHgsLVJdBwLWGUpcMw8H4BDJp8FCgsWEVotf7NqR9scWB1SA44Voi6kx0iaiPx48cXm8NXXmdm33GU6PvSwKSuDgP02YBTYQ9hLw4EHxV54D03yEgDBcPnk5j3Bto4bZbI9q0V8cCn2mLVMA8yIQfj0/sQYx5ePFNN72PZi0sMMrEVf3YIBAEcAQf6fJCn+H5Go7wXncU0ASUFJ7ofAsthcG6Mw7mjiJyIbGQkbgY3BuJA+857Rz/gfm0jBxiidiFv13VoNvO8WSzqUrGRVlLzFrRFWBDaImoRLlk2iBq6ysR5JwGE381I2Jr/rYiXjatmBk+aHu+7x3ieeRAcRRovahGQsc1/tB+kD+kXHeVYDx3mhqkSAw4GGVVtAZh2wRwSpj0oHS6dbxhHbxuFk97T53k4+W/KPiy42e+64x4ytXMd0EnWBSaHbSQZqC1Wi3NaOvAugAoi4XcOYNAj7k7BdIPuk/vnmxFyTn1WrbQFX2oh2VIrsVlcFDhtyrZZ+BwwKIE74LGAX8h2+q9+XgZ8EInI9lx0s19QVO9hYiXfDHY1XSRMBhY3YndGOKaAQC4OwjSWbQjOZcWNji9ESfAdPmffrNvG+WyxpDvuLipHhJyoLnq8qrbuY9uNmmqHrdqh7OgIc8h48v2VjuEY/NosFNL4qUdp7j3hClKlv/CEuoFBZWgQ4rJ2FfspK4Dg/jKMAB64xQEOQ2FmjGZgklbHBL4OLjmYS0uhKLeMwD8Dl4wZZU/37b5ddZg4XLm4WDHjSjHl+r04KJqUtaONsORjp7MrHhGGi2ZqiApIifP5zgvujfNCktbIx3h1mpm2owCHXlJ9MEMBYJ7gCggMOfiaBxlMEKcl3nMo41xmr5RwARIsm85xyLv+nv3R1RbivvJ+W0+NcuQ59xoSJFrcptBM+o7/fr58YcDTKWUDtGhHXrqgpeLwerdZYSxKwd+vILa+o6qb3FQZogcO2C7J5/krzp/sS8+Y4oYyDb/whNq4jOXDQfrwvn2e1V4U5H0z/9B/ZgnEEqyW/07GsViQqUUUaAxwrMlsKEsnJwExpDT9NTv4i4fDhMy2f5cpnFk6aq3YHgGGuDFzLqoId2Jiwyqjshsu2DWBbn+metb5rxpITnXqokdlNXnd9R5FZ6bi33t9NanmeaNFn0O8F/cG1HBjIefaaMgEAD/lp7U7yP/lORKRf6JsImKhE/z/pO/xOn7tnTZRx9Lgrh6lwf15TXqTiA/lM1VwFTZ0iZUzrmo1M/26PmwkTZ5t5y54zy57baVZu3mWe3vCSWSd/bxNG+mbH7uZ3ufN6r5sWYTvKWGoKou8nbQZg0QcOOABgwDjrgON8ieMQ4HADmgGEzsx2gsOfe1F1YzIeidrkdz7TeAkZuAzY1OwdrL4nH+vp7fjMkv8KAOxp2MKMe/5VVU+g8m7l5T2cXUInrEwsnnmRrPq+a8UTcmUi12WgynUJgecnn2kbBxPXgYFXIhM8iN8IRD+TZ+RaumIHgKfgJ6JsRdgFe8LaAr7uOvZaySX4nwjvzTVnHj5l3q3d0Ptu2VFieVOc0Ga0pzI1AVkHHLwramTW5aqcR8DhBg+l5inGgmGN2Ajce3gaaj3WT11rXactVvCAebBCMvB8nZZSXpy7wvz1zru8AyCz5JPc+czIFRs0MAz9fvqBE0qhSf1GNeH93T6ri6UdfNeIJ7t7PK55GYjaFEQAYNQ9JjXXtSDAoLYDWwWAQNzfwf9TqoL8j2vwnOTC4FEBxLmf2i6C+2mRZVW9UGcsmCibiWI2qr4AOAJAgBvncP7JqrW875bdhJif1fLe0e2TUmhDQFjZlLS/AgdsDfAQMMmyyNHzJslNgAODIQMRt97jQiU7jJ+jbjt2PCterYH6/tn8t3HfEep9QIXBwMgKyKD3dVxKWSJ65mv9hmnKuW8wZIbgKXl82iItOMOu8rwvKhhGUgyF1PwARGbLZPedH092CgXF1YuXxnktyOjl2qhDFjj8bZMW0Ykg16CvVI2UZ8crYr0mq5URsl8vhXRGiGpJyQE21+b+agwVkEH4nc/wLgGiGILxrBBv8VrJct53y24SywWbTKS9rCpmEzVnvRZUq8ewLACSlcBxXqTVk1vAioNLjnBpfPs1OvQxpeo018AeIisRQoqrNO9sWg+3XgtWuojKkgbwsCumdKR03AvS8R/WbWz+lqDn4kzIsZy5TesnJprHJs8zPecs11J6A1ZsMkPX7jAjNuxSV+3oLXsSLhL8/CMlTMOeQ4MYidFapxQgYYJbkP3sDADHZ8Ik3lWwI2YFgCf4jcxUhOjaVsMnaoIfG37jfu278FkFFL6PsHN/vwVr9H+4n1FD24+eqTEte/Kmv7ZpZgmV4H3tk1JoLxixegdl0cJIPvnVN83kvWzkdDLrqpyfL4wD4BgtqxOxDM0Gj9UqUTCM/MUrmlwkheUtZrcREPCgBmdtUVs6TZyrcRCsYKyAjob7OtCJM1ZBlZ2eiYq0fu12c6Rbf/Pr/AXVHuEbLGdaZhcuqXuQ1u0+yDTuP9K0HDJeY0CYcBQJYjL9dHliCW5b735AI1AJv6bwbz25tq1J8ZKqQ8rOMgoccg3USYzVXacuVFZYvnFbjQSlb/Tejdpq5GhNAX+C2igvAFMEVJBGfYcrwNXtNlD7ska7npqQVq5+a7ND3sH3btlFflmlRtrqtwIasA1pL+xAsGnAduSmXZZpbt2rLmPffDjbcv4AR8FSSt3bPDlNU6OpQwlIsM+q+uc1IeoR/btAicoaEdig52CNNiTzcfIrb2jnxKXiQUcyeTQ2Acu2/M45fIae/eTmV0zvUdPMuIo1zaZ7c5ovrk7/3impyd8uvsRUKFXFFK/aQEOjCb0mBJ1aH9XadDfV2/Yw3117nffcWPLSDbeoK5LgJ65LQBoRnMPXv3hmgUNWS9rdprJ3M0WFchOpSfQm/UYWMNmpRNQWr1xPwYxSBITWa3i9/A7IEPEJXSfxj9B9aqsmWqw4s4QtFN7sOSBNpRhpJ8s0PlV2hmo2YuNuVcG7z1pqukxbaHrOXakZxL75cLblvCkdmEuAA7bBylSyVhMdhDCMSNEX+Q4/8dfDQNh/hMzHhr2HaXIVxtIpr9p6GGos9UwOHfTyP2uEtYFN/O4+YxUd8dxLdjK06KxJWkyAqmWqmwllq5p9RUuZ391xZo2ri269W4v0kldBNicDiXcrJPdkNXrr+sSqYX14xVUaDMUWC8rMOvfT0PaRm145c6rKm58qzQY4CBWHHRYuW12T18iEJY6CKE5AnkAsTW6Td8zziICKgBpCigEsUxPeHn5Un1nrjsr5iRYrzgz5pwA4+7D42sQneI0YU7Q5Ra0Hr9oqatti3eZTQ++79Nexm7dI+dPmQmbI+QMcAgZdpy8yNTv2MaRkk3IOw0hZn8KCRxEdcNg+WKXR53vOXmae3LRbV0Is2D57hw56YReoKc6X7tyTdDKTgYI81M+o2KSjZq6Sh0I4cwlZMSnI02HcbDNu9nKzc+AI82WRR72DLBH57SWXmgcfSkovf1DAkgnHREK2CoPwnRdL/i3ysIBw4XK15B06aAWsfguf0chUZxz1gWpaxU0I2MuIDS+pusj2BjAHAEEnv/Qbfac5I8HvfEZqvS0fIKK/J/3fhYrTv4mWDjyb8o8bb9Iq8csPnfK2h0/cOJt1+D1NOyAzt/2YWao20icu4Q+VjnEfPb4zS84r4Og0aa7SXlZbJg0DyfddPteiL7KSsSpXaBxMkAXPqA4JNQQQkq+sQeyAfA4rQa1R16dMgghw7DuhNpM2I6bqNalepRO4gKzgxSuZUjWbaNYn+4HgScAwu1wmz8e1G2ZoJ7Am9+aK1N/QyRYls26+03tOPGlbtKx6nxr2GaaUmJR3XL+AJYbhDAGHtBXADDvD4Ip3i+LAFRq3F/VS1BUBWa2vCvNwgCDACCCkFLsoJF8YkKwGDrbX+KZQUXNg6Giz8LX3E2No8l3aCEaL+swewDBYFh1UNNgkqpzd8qK8srOU758Zcl4BR4fxszW9mmIurFyxgAPRSSarNB3AgAVwYApsWTBp1+saO4AKkjRJLHAAENYtZn3pEeAI6LdjHBgWAQ67ghZR8MBugC2ibpcBmj6OTWbCi0e06tfGFRvMj7clVrnKybTb71GKbldj3isQeceO6ag3Oq9keY19IVEOgBv3wiGd6Nh0AI6EJkKU2JX0F8rYyLpl0yO2pQScAI8qrbqYkgKuqC2oXrBGrY0h7+XexwJJNHCc3reZARx/v/hi87srrzJf3nq7+SJPfvNpucrmaPf+ZsvStWbuwVPJGGlaXf0IxnnUQVSU0VteNd1nLlXVRGuFsBWEqG6qylHYSPo83hg/m3JeAUf7sTNN5eadREWoopQ9tUbl/65gi+YldHlcjaW4MwmsSqmy6GoJcAjbgEZGR2piNLQ2jheVVmLhR1XRCl0y6NW2Ip3+cMkAPIR5AHQDV2zW7QzJM1m+44D5KR37ur50yx26UkP1I3q/3Au2U0Lu6zsnnrz/UF517/IuBIBNk7ZATVEPkhqP0z4RosUFfzGhCOyafuAts2n4ePNGlVpmU+NWZmrrzqZju+5axJnVFcMoYKvvJe/E+6jdionjwEREwSRKEi1WvGTmIs1lgmnSpywKJNdh6O45RxhR/5GmXIM2VvUUNoQqSHuXqdtSt54cuHKz7o1jI16DQK3ohSWtwBFhGx+pMZQNtFsOm6TqCUyDPmUcnc66/OP7bMp5BRzUpqjYVFZ6mZwuRdr33Whh4DEgMSoyOIgsJW7BqizvRVQWF7/Basmg1ypMeGEccMj3rFdlt3ls0jz1alBIh2vrSil024GHMg+ZGLU69VP3KVW07cY/J8zuJxOrVYl8ePNt6iXC61C8an1hUHXVv49xFm/D11ckluiGO3n2qufV/aeBZPKeuoKeKeBgchE+LTT+00rVT7v/T5ddbj6/7U7zas7cZkmBImZwkdKm4aMVzSPCJGk7B5Koms4wijChkYSLFS9eo33tQIN+oD+IE2kxZKyp3KyTtiX3s4bbYvoM7CLH/9knx25vEQAHCwvXk2sRf8H4SIt6R/uwAME2iMMh6pkFBu8WxmDAUsEiegw/FPV7Jsp5BRwUfSEeAE8GnXtaI3uE70D7GBS49XDlMpmHLt+kVbvWPb3J7JyzzOwfOdG82a2febdRC/OLchXNd3kLmLdad1IGwsBgQsw68oEZu32/ustqd+6vE1g9BQIYrrgu4MEgh3bCcojDIFitt4AVcQ3Tdhw0P1+V2ET/Wuhy0wGj1CZBTIcW8unQW69do10PsyNP4nVHD/ccGFlBNbxbWIJLRkuEekcL53E+17SZtR+Zv92S9kn+L1EPvrj+RlOlVhMLkpWTXLHYtTB248Ldetvd3vNjybMrNipoMOFRN8du22/6LX5OxxOxJPQjExfQUPYoYwsPFoZ1+o4oV4IPtZ3k3QBEVDHAgzZMK9gmYxsy/vCgYGuCQbsFyDeGs0LOG+B4SFbyFkPG6SrAakAnpwU4EGUDMhj23HCL+fza681f0piK/hsBjwjjCDodgyfh2nhq0NdZGaNXCn46lsNzUicTdySRk6ww5Nd8+1Ae7/1iyR9vvlVDtnFH95i93HSdscR0FpWr85T5Glk6q1PiCXo/3HW3WXT4XRn0n+pk0JgV+XlGgCNIr1+17VXvvePJr26/SwP8qAhGNXQCxKoLOFZr3U1Bv4rIyzkTa7+1TwtwoJ4I0xgjwE+EKtXoa7Ttod6LfEXK24UoUIVQl2C1lBuE5RLqDuBEgEMAgzIHMIeIOkvsRhzWAauFtQI42DYIEYBtEMSYp3BpXdzSOp4zQ84r4NB6nrWbqdXZS+tiip3M71x5jXdgxZJ/X365mSdgocAhA4OJxcrDCsRqxWrBAEtpqHXgoZGsAixFRK0gUhIjGO7azwSQfPeLJb95MJfN2RD1imjCJ7e8YkZodKGNMHxSmBMlAX3nxpNjj/VSFcUlVUWAI72qSjLG8ZF5o0tv733jyf66jTUfBXWyxxwByemLFCDxqGFw7jhhjjlUtKT33FgC46BWC7VeYRptRkzRSNQSoiJQKFntVPSf9Bv9COijhmJQx51MYBYgAfvk3RQ4DrytoqxDACU1wGX8wE7wpLCjHEwGzxx2lezGNpDzCjgIiCHCEE8JKkEihiMm88Z0BA6tXbddgYNB4VYMjGoETbEaEsGqurE8TzSQKXjIYMAyTqwHUY9Yzolp+CbB3Jf/LVlWB6it4XlKVz+KDDMZpiL7jpuT6aihyj62S9dstXYOWTktcGTEq5Jk41j0yuvm56sTB7M1MxerN8aB5Kjn9+jWCqh5gCSxIYnWHF21cI3uUo9BGMAn4ha7Au5OZ9zWsUSfye+on6gvdUQd7SFqKeopxmPsE7AptZNoYSWbsRwxkjJOPG1nvU2ouu+qbQXWSJg9AXgxbRtZLOcRcJTQak3ovW6i+r4XT8bemphujLzXpHVkNWFgMMEY2KgOTfs/acrUaaEqiaO6Ke+p1FcGBkZTwqVriI6e6K7yH9VppAMTYXVDZYowBTVCfmBWP7PVe25qgto0+4VDeh0mBu+YFkOfT3SCyPlMrhOtO3nvF0/+fuPNZvYBW0B5uqzwdnJamSaf4/0BKBOtx7FA1DmS5VoOHafqDupJNGi4SctP+gpGi3Gb3Jl+i9dqlq4rOTBPQJG2AsStnQPQtRXiSe6DWaQED7wuc6XfiFwmbqPtyGnqHcReo2wjHWP5bMv5AxzSwGqQrFBbDaXpaex66diDhOzTTaIja3AYA0AmF7oyIezkeOBdwcPBKhWLBSn7kP+huiy8/V7vfeLJiY7d7aAVNqB7ysgzwA5074+jQWlBYSG/LlzUe35q8lXBImaeTEwFyHSChoqcy8TZm+AuZ07ebNXRruCyujtPD7YX7CVJYPmheb9eYhXAJvYbrmouLnSYBO553PnRoKH9JCAPmOCBw0XaWlSaoQLIqKeWjUkfSNvzDFqjVcWCN8/H2AA4k7UhYCr9poZ1YVEAWMOew9T4C0AlYqvLTDmvgIM0+kfK1VT24VvdU5MHchY0f7jkUu/giid/v/Ems27dCwocDB4Gy/idh1QPZ1NpWAfbCsaNLZHBUe/e3OZfnuunJs/PXmoHLoARMI5ZFPvd/7bqzOQ64CZeMGqK9/y0yFfFSpkVu2OXuEubfGF2TV+QcDlDJ/NkUsHmcH0SM4N6xiQFOFjRVeT9P6jfzHt+LBnYpJ3amAB4VQ3yekAjAHfYLOBCJGfXqYtUxcENr2xMQFtjVAQwlG1ozYwkGxHPxnc0riMAD5gq1c6my2Ljkv7w5OAp0gjaGItNVsv5BRztemoIOb+nBziQLemMOvzpuuvN9gWrdUVlEmNfgHUQXl6DXIyKdt+OWPpqi7tymr8kWDsD+fnKK83UFw8ryyHkndWPiuBUOh+x4WU1tOFtIcW+jVDgEzkTZ1VOSNTaP3pKmrI7U8oKaY9P6jb2Xjct8uGDubXuRv8l63RfGQzAFPghFB6bjpY3DFb3D+onVmC6U5mqNsCqkI3T0LGToo/4DHUTdZLALxgKNUG0nouAA4BAv8OIqIZOkSJYnj4TTAh2JICuKqVjHTAwYRuwQqqfUXOEhYbd49QziHr7UPrG8dmW8wY4CPzRPJXS1fX39AJH07se9A6utMqvylY0G1Y/L6uh3TSa4C7cxFjIdacwWUWiVZaqwjK2XHuj91ppkVNFHzWDVz1vhq7dqUKIOIVues5eqaBFLAB1KzC6knjXrGId81M6ACpafp8nv3lt4AizeldqZe++MJvW7dB6remJiI2WHjUaqXuSCUtIP8ZnqoURtTl83Ytm9PN7dfJRWyXRfVWa5ysa9IuAugc0+Js+Q90kmhXjaadxc/S+gJbWRxXgQH0CyNRoK0yEqFuYEcDgwMOpNDANhFQFjTjeuMt0mjRPNxcnNiU6/ifZs2QTOY+Ao7juhFaodNUMAcf9oq6cvDJxa39K+dstt5n3pQ1eeqyXWdG2ixldv4XpVbKy6ZXrYTPyzgfMmhtuMR9dnvFtJqfUa66uOyYTRjVClDHKstsZsQ3lG7bWQDNoOLo5+vu4u3J4r5Ue+X3eAuaLKjW16O4bfQaZ4z0eNx80bW3+t2K1M1af9eWbbtMAr2KV6+lqXKlpR2FxvdUWAChD74l7QDUkk/RE2cre68SSJg/kO001iRbGEmomQV9E6FJIiKhSGA/xH4AGTAIAAMCoxEYsCKrHxF2vW5UqAA5UGWdkRmAhfAcXc7NBY7XUA8GB2LvSPYYzQc4f4JCGTsoPyVijt7k7Y6wjs+TEDTeb0kG1LIx1JNYRzUguDJ4B1DYGIXq75liol6CoeTBXYXPw6sQK/GSVUDag2EOoosXVvgDwEUnJyg8gMtGofcJO/tRiYbvGo/kLea8VS5rf81Bs0FC2UURd/KibABabf8M2sEs4BgEAUHQZxke+E4ZxVESYB6wkYsxVI6k9x4WXj9KAr8Ua8Ut5AfKNEg0nyGwBOM6LmqOABZOHjFRF6wzohqw+a2/OnlWknOCyrZurkE4kwIH3Jo+DVZHPGHzYetDLGfi6ogqY6gQRyZ+jgPnk8iu8184uwju2FBDnmTXmRd4BGwQAiOcMQMTmgH0CbxpAUqZOc3PwrsQ8U63vyukdB7QT9wR0cY2ibsJwUAVRQwED9aSIsF0FUae95z2t+StEDsOEyIDWrTjwBKmh1LIO3LaACKoNGdkaMEgpBgHFDDHmTBKtcu62gDTmogAC0ndkLXAUM+UbtNGJkxGjkl1hHjGFZGB+cU32XZWX33ibPicTScEhb/FAqGNB9qj8T4EiNgUvJRT9m0sv814/O8iYW+5K/szyHrwLk4oJrcV88hTTiUYKvgWS8uaAMDHf9WJJhztzJL9PcC/uwbUBZlgchZQx0FJRnUryqCeoG/yEVTwhLIR6rwSGVWvdXbNqqdyOm1XDz2EdIrp3jIAHBl3yYrBHETVM8GKewslTFLKrRIBj1qye5lwGDiYMuSGsthnxfXMe53Od+lXrm99flzGj3tmQ56+9UV3HkYmkYgHCCf/zvZ8TvsPEKCtqyxdnwKZzpmX6zXfa9/A8u5PI+zogASyl7w5dc733mrGkyx0PJL82bSPXhLkSck4EJ6oQxmYtbr3nTZn8H1s7xVvYKT40E19+3fQXJkJBKHJYytRraWo/1td0Dsouqrri4k9wz8pPDfhas12TKlG3XAEq3iXZ82RDoVgxm05PmzGjlwJHRsAjK4EjR54iNtCqoLVGpzboYgnnAUKa/diojenfY6D53Z2J7z5+tmTnNTdY0PA8e1qFd6SNGKSsptUq1zXH77nfe7/Mln9ddJEZdc+Dqo4ABErZ09iXDkjeTDDnqO/t9yVdh7YBNIS9EYCFQbZ6m+5qeCZjdcJLybfToOgOzMHZKWAbFFLGxkTR6HajZ2gFNUBCjaQB64CBwETwDJGwh60qo4teZsp5wzgYYKwOGbVGcy72EnRNKoazGoxesdF8WqGqd9BlllALdD7qSQZAQycWk0KosNYFKVFJIxTZXqDD6Jlma6tO5l8JbqdwJuU3wu56Vaytk45nU5ekKyGYwGT64rLE3mFcoBJxD+5F/wMaRSvW02CsVsMmaQoBE51qbagmLsVAE9P2vGEGB3YK2EbhstRCoSRlO/V44S6f/Ar7/tpIUsLRCcyjWhzFnDS6uFxNeV9/ndzsKOeNjYNORx/NCNtAFDjkOpQfZMXoOG62rZOx/22zfdp88+czXKU8LfLuFVeZGvfmthM/kNQHl/2Ofl/eiXbBJsBKjoeA90NvV9AYO0srkeFeXLJ5t/k4wTiIjMq/L73MvFqvqek9eb7GnaAWlBWq/0i5WroKq5E3iLFIS9/+eFFicSpLbrhVrwvDURYmCxA5T1VadjUth0wwfRc8o8lnuFs1ZkPzTWxS4ywBErJqe8xarsWEKSRMlDCGako8UCGMSl7U2AAwEIL0qLdKeDn7w+DijZfPlB3lvPGqUAkpo6CB0HEMHoK1MHBRzYtsV6gl+5ROF6q66bHe5tfprA+aiJy85jozVGj7Q7ICqtFTaKw1fJ5eW1QNocFP97n9DsbT4sIwSqjxkAGNy4+UfwxyBDINWmlBw62m5E6s3fiy+aBxS93f1PdsZ0L+ec215o22j5l5AsxEYNLOA5Zt0A2gMCwycZmIZA4DdgC6eoh4V59NRySPMDLfveLJtutu0rZlxWfPnUerNzLV23ZXpqGgIZOc8P25hIwLyyDq07KNj5Q5wCjajJxiE9PKVNdn1QjTOi1M04FjNLZk4q6jCjxkKo/Zvk/3R2kzfLLGHlFR/lxiG8h5E8ehcgYa3QEHVJMQdiIUGThMKtxn1KKk2E6bJyaarpVqm2V33m8+PwOBXE5+c+PN5vmCxUzbGuym1lTocm11N1LVjFWJFdjWFi2j9hzckqgdPDMCQOA+ZJ8ZgILvAxaUvsPIR8wHKzpuxe4zluq74Frk/XRikEshejsJWdDwBXuOmV2jp5gvRFU7EyDy89XXmM+r1zEvT52niXMakn3kfa3hOn3/KQUQ9qZB9yeojfRyQI6CR9Q20ZgUeUfNJ5HJriAqfQZIIpUeyOe9bzw5evV12qb0OZOdeIp2cm/UE1vS0RbpcaDhIj7ZFBsPCwWFeU7cwbS3ZjpLXxGaTlCX3Wr0iNo5UHdgILA8tvKgT5KS2c4NtoGcX8BxBiQJOGpqmDaVvqGi6KcMHlYeIgIxetnCyDZStciDBU3H+3Kb2ffkNDvvyWFO3XO/+e7W281fr7/B/POqq81/LrlUk7vIafnhrnvMH3LnM18XfdR8XrWWOdyjv3luyjwzcfVWHWTdZizRClSN+zyhg4vK7Ux4LPVETuI9Yp8WDHdFK9RRozC03glgw/80rkFoMBMPPbpej0FKvQFDIhVZ4QnRJvUbkEAIj+ZvGBa7ybuoRy2R+MbHZuO6nebgiAnm3TadzGe1G5ivSpXT6NEfb79TCxv995JLzM/CJCgJ+P2Duc2vylc277XsYA48Ocms3/SyWXgiMCoKQAHE1ssg15e2RfibnBs2ktZNiKQtWg4drypV+cbtdKIxwWEGqBRMeMDESukExG7uxMZTRBtzXfoTQ+Vjk+baItI7D6rbNRloiGjchgAegDtg6Xp9Pk0pEGYEaFgXbkWtYYvqRVg84efI0DXblMXW6TpA669gnFYVO1fAmjxjMjtKCBwpxAEHE5AoQSzl7JhOgI8mMcmEYsJBp21SXU0dLE414HcMq0xYVIEu8j0Gi93t/b2I798NQk3HDyYRKxhbM8BwqMvAPi9EIbLxc8thE3X1IleDRCiiJFnlsOLX6thXiwbxvPxkkvG/Rr2f0EhK0r+pVEXFbiYEG3OzsgOCpHMzWQGLaaJ7T5DPSZBDLL1+W4GDZ2TC88y+vJS0i83R8AEHTIdoSiYqz4NBkaK9UH3agUmIHYFQ+gqN2ik7gJVh4EWlSbs00p8la1pgxaBJHkyr4ZOkjVbYUHFpB2VhKfqLBDVcsVQ1JzfIJjH2VvUPMEKlBAg09V6uC2si9Z4KbfQr0aTJqqYHYyejKnZmSwgcKSTCOFIAB0lr0NPZMtFYiZiEDGIqRaE2aE1IKDOFj0V9YPWBIagdQSYtevD4Fw4pODBJtJJWMBHV0CYDkonDZCLDcuqrb6ndgepWAA+r1oDlG5QpkAfRl53a560yPWavUKrMyswWgfykgpTu8L5orTIYzieJCprMZNTEK2IKZNVkgnIv/oeVn2ujJqCDcw4xC0xsdT9mGDSsJAGHZTcYDN12ExrCLe2sbY1NSdqLXA7KAgB6TGwmK/YBgNRtQA1TSFjkPIAYbwjABEAxuWkPzUEByCJ9ZO0a9B0xGcRmEAxGvgwsEPe9dSFbjxULCnYS+p4saYCDjbtZcGxluLoybggtz/7BXj4JgSOFJFdVeqqqgp4L42AgqftN6D0TsvmQcUlJSaJzc64DD4xdrCisirqHiui0TPrRz+/TlV13x4+sZikARCYVqy73JF2eyT5BVv+Ju19XRoKFHgZDNih7skDrKV9HFKL+FGADdAhK0rTzfW/pBOR6mqkpE5Lfp8u1+R7FdlkJO4ybpV4AJiSTk5R87sn3eS4fCKRHnEeC6zIJJ8k9WOF5L54V9QgABUSYqDwzz0878K4AGrYZbAWEf5Pejj0iMVmrPwHKgU9v0hIELpuVPnZxGqS+R0BDnof/o7r2mfeMsjnUwOisZ4CAhYQFhYWFqFDACLVm6LPblT2SU4V6xDjD0Osbh9ldQuBIIUnAUUPTp6ljQdVpBjODPZIGvWFXsO9pUho0A8dZ+R3zwDAJJcZegk8fJsAKxESBfTBBdGUDQNzqJj8ZuAxUq0a8p8IE4vvOHmGpvoAABkbYQ/DT0X/7XTv5EM7hO6goDGQmC6yEhCxWXwKdSJTDm0S+BZPKlsWTZ0xHDY5YohMR4BDWgzrEcyijEiAAxGB4AB6BVXiyHIDo+8o5gAgAAxsCxB2YJiKwGN6NfuAZprz6phbfiYCGgNtpoCH3HbP9gAIOfYm7XvtegALvFSoHMSAYslFFaENYDOBMew9etcUWIW7kFpvsW28jNQmBI4UAHOiorCKuijW0VKs8ARwYxmRiQj0pvKJ1RUUlUSMX2aesIA48ZCABQrjmCGpipWnUd4Qax3A7YpEnAUpdvULbSXzi+ujRyjoADsKTRTQdm/vzP5nEKvweiC0b6MQmXjmgU8AQFYvVHRsGcSms1NBmtmXAVlNadH0KK2NYJeeHz/kOk4zzdfX1gEB6RCejgCXvTRo6Lk924Ws9fKIyM1ZpksP4HyyD7wGQcwFAYWkwNQcmMDPAMXEBeC3oRoAZkCJzVdpTWWAA4Ng0AFsADXaDzQiQJdYDj4i6yqWv1cZVkAphtU3Ndr3UyIp6ooxRgIM+JyTdxW2cK1GiPgmBI4U4xoE/nsK1UHYmGuzAMQMmOFtEaoUvWIforHgxMI5FBkMAHnYVKhG4+2qqiw5PCZb4btOXqN4+SoCJ1U/zGVAnZABr/QbYxmv2byaKggGDGmYSiBpXAxCJgEZgYGSyMekotYdKw5aOsAgAA3WE5y5br7UOdLwAPCNGPdQv1DC3tSH3PtPAocwtKJfHtgZ4GcjXwPCJXYjJiQ2BZwBgI+0jjENZAWqeAnkUgCqg2jaJbiOf6Pc4R9vqY9vmCtDWJe3aEWDBjUrFMWpwRFdBx/VKpDJ9HGEbsoCwkGA7YX8d2h11E7USpsLn2ESIcg6BIzjOeeAIJjpqB2naqCFMMrwQDjgYdAxWJiX1Lx9ftl5dnBpqTPAPGyXLNSIDgmsKGDFIuC40lpgEdGNsH3hLqF1JghSTiFUN+swqNVnoM9swUsUb4yxUfS6rLqttlDDYndrCysnqCI2HIuMBGrJqq+k9b7WA4BzdTBrAgEpTX4LQblZJWBbxEQAHrkUCmkjAYnIzyZnsPhBIj7Ca89wAGtsn0gYU58FgCPXH40G4f92ug5TaY2eC/VADQw28osbgJmVSOxDRiR6Ah4JDoGa42p4+UeajgPtp0H5WxXOgjUcJpoDRuOfs5Wr/IQT9tCro9K+oKqgseFe0ZkdgFJ3yqrUvYT9xSXBl67dOZhc7bRyeAxICR5TQiXQmNJKkI1yeeE9Gy2RWVSUADgUPVkwZECQ39Zy9Qq30rDQEKanRKxo8HhT2wbV1VbIh3xhOWbUAkNqd+qlqAE1n+8i+sjINWrXZDF27Qw2BGGcBAdQGJg0TjlWQn07PZ0Uet+Og2mMYsKzUeEdwB7NKYv2HXpep10onKLYXrPrqCchFJGrgDYBpyeTA7oEdRwFTVuAzCRys9kx43gcGhGcEIzKgyjPlE/pP0JsNWJP2eUzaRwCPvI6eT62Ud8OYab1EXIMVnf5hsp8GJCKuz1T9CADFqSIOOGAbeHcI9qJtWRTYaInng3UyFrD/EDfD80WDhqoo1OyQZ46u2QHLwKULmE+U50T9IveJXfk1WjRYZM6l+A0nIXAEwiS3FnF01Do6yehkPAsMIiiylnzTAWhXKgYpKwpMAWZStwtBPU11NTkdPOw97EArov9HtWGFJ5kKvZdAL1gIcRqswgSZsYUjYAIIMIgHLN+ooMBzqUFxuYiwHjYTAsAI7mo/ZqYOXq01Kro2k49VnMGav1hFyzAADHkOnhGBcqOvF6/WQHftx8ULYDHomYTxVu7ExE5WVnZWc2JVAF1tN6H+MB9sBtHtAzMClFEdUWNaDhmvkxlbCO9OqjvMCrVAgURYGioahmCYBIwMhqOAEi3Yf1Slg12cUoMp9UIx0FIUmbaEZcAgUC9cOLmzadCf/OSZ6fPStVuYBtLmbNKEagPz4z15DgoYjxDmyu5zDXsPle821wXqXGUdIXAEgjrBYIUJEKXZTFY4Jqv69fcd186P3hcDYUKhHlBVnJJxrIisjgQkOfBIprYEogMuABBVEWQiM4gwyBarVFcjCikBiDGVTaPrdOmvRWQAFFZeBjMWe+wQ5EJgoGUXOyY86hXnlRM6TORoEWqNCrvAfqEuQxn0PFMEMAIQQ1/H1lGpeScFHUCKic37oZqdKeCItJu0JywKOwAbZuNpoMoWbWGfUUBN1LtI+xSroJ4uit1gvMXzU7fbQGVqpLx3FoCFHT6+VIBkzTYzUtgCHhDeAQM07IzkMlzhAAu/E68BY0M1xBBL0F2veU8r28LVWkv6krEAsBOnYffrKaoTPdKH2DVEbeG5ktfseEMBCeBST5aoPagrbA8Ks8ROUkTaW9/XM0ayu4TAIWJXjqI6uQjlhjlgd3AWcWtjsNsgslIp/QU8oLpC4zFoMkBhAO1lUDDgStVsouqA9e8H1bM993VUl/RxJjADiZWfgUpyFwZVVAtoO6HmrHwYWFE5WIUplYdaBUgAOrAKzmOisWIz2DHaRdiF3E8BQ9STJLWpikZT4l7EeAfDGb4e/fy4DnyAg/f1AUFCItdQo6S0IQwOD8/g1VsEcOco6PE+gAPPHc2IaB/AxCXqYcjle9gaaA9KRrJBNNGyGtAVRMqq2kcwm6gN9A2qAhMXgOAnf2OcxmjZY/YyZZiwHyY1dgjsFaieVqVL2mslAhrCFpSlVa6n5xAlikuZsQBT0wA3AQ3YD4wGexXlBWFZPCd9SD9ntBREVkgIHCKObaCjYqTDJsBAY2BDN7Hm0+n8xK2p4IERLpgI/E20Jyso57FxNCoHejuBPoABqyf38a4sUYPRsQAmCpOH58KoyuAF2GAGrHAwFATrPIOXPVs06U0ml+rfAkSAgw527su1RXQSykDlmcj30EzZxm31eVuPmGx6PbVSVS8XDGWB4wxFjdJeArp2f9X3dFVm71eiVDHcQuExijIRIys87SbPnLJttF2wh0h7MLkBWAUSURdQzfDOkKzWsNdQDfGGpRGyjrHVCX/zOf/HqwNwUmqgSAVR6YQxKmDIfWhHbUPXTzxHABqwkaqtuuj1cNVid1H3MSqKgAcqCioQ76rBfPIz4o0jBkhYh9YdkWueS7aOEDiks8iuZOXFWMkAUv1+C6nUJ6zuu1t03237VDByzUTvl8FvDW4WPBYcfs+sW7rW7Or+uDlZuoL5KGdu88Utt5vvrrrG/PWSS7Xw7j8uutj88eJLzNeXXmbeuvJqs/3aG828G283j93xgCn8QP7I87gB6ia7nTB20uRAmExOSJtnMsn/3QSLHuQ60OVv/s+qqbRfJgV2HFZVPCzNBo/VkGvK+qOaQe0tSNoITraVtIbFL8yzO/eb/aMmmw+atTG/qFbbfFO8lPn+odya1MYm1SS6/ePGm8wPd95tfvtwYfNpnYbmeI/+5uVZS8xyuSYghF0BLxH7vU7ec0zTzIkEZdVnMjubAqwCsAQkHPtICYK0gb4XWcEBkGg2cJnq+o4wSFQ/WBpuZlRAK631bz7HvgLocA5grMF8ck2u79oyAu5BO2Igxfbianbgqh2zda8FWwWN95WtkmsDUIySduVvwIOUBWxSjQWweE8WAt5D75NyfGZTueCBg85ST4pMJgYThjdNg5ZVYsahU0rXcceyKvZdvFY9HTCR2QIUS0RvPTByovmuUFHNfvWlbCciVB2fddPtptK9eU5/1mDgxhNdsaL+tpPLqiRMKgcYUGRWO+gyKx/h1+zyjhEYhgVgMPCh2fNlxXx1zFTdhY0MWN9zJyJ/yJXHvNG5t1m+cZeyNKI1mUyAM3k52FZQXfBiYG9BRcNACrC71V/BMeo9o4Gk490Pee8bT1688VZlFzZdPzB8OsAI2l/bE9CQZ2Ci41LH+wTQoQ4BuLQdQAtwYEvBIwagAIioSyxG/06wOtlPF12ke/0kGwvZQC544GAwpExKwtUH2wA4UD+w3GP4bCNUnpV5lnznnRr1zL+uOHN1OFLKgauu1V3lfM/slehJJO/ECsZKnUcmBMZRKDXBXhHAkMlJxCYeBOg1AIk70sUxLBRwfF0mOGUAfM93JuTrR4qbzXNXmFnETwhYsds8q3GEfQj9xzCM4RSVKuJCjmYgrop78P5USvPdK56scBXj9XoBAEe1LZ/xf9oTrxRghtcN9QRgwLAKQ8PLhvcG17CGpkv7Uh5Bc38mPKV2lT8JE/M9Qyz58tLLkz1LdpELGziCAcFg1KSkHoM0ToAkMTof2knUIhmnGM3qtu5uNhcrbf6TwS0UE5FdV19vStyfL+bzR4OFYxdQbSg7NhsbK9JWVRI8EFj9WSFhThjq1Pgrg57VH4ax+IVD5kTrTuZfV17lfZ6zIV8Xe9SsW7tNV2vAi6Q32Mfjy9ebzlPmm6aDxmi0Ld4UInRhIHnwEgUMQSe9MoRHTOEcBbz3iCcTqDmaAiwi7atta4P3uG+pmk21LfHkYNMg4Q2mAWio0VeAF5cw2dAYW7GzsCAB1myV8Ov8iVUoQ6U97bmygVzQwMGkY1AwydA1mViwCzpek6mEdbBXBlmj/Ws2Ml9ffa23c8+2UEOz650PWJBIBhTyEx1fVkKCiTDWYSjErYqnBbcsHiLcq49Nnq+5NVTcBjCwYxA2Px2L/8FTumJuHzXZ/OMsMox4gqr3eq+BZu7rHyiAsWk3bA/vTt/Fz5pOk+ZaF2mnvmr8xP2JDURtEgL8agcBRKRt/pngbvi9o6ucJxsb0saixqImFS5bXWuI1uk6UMcDyWswNRYXF6YO26AdCRyjHAPZsZzD2OK5SZh8r0xF7zPEkhevueG0Z8sOcsEDB4MN3Z9VmSQrXHWuHgO+fmjzxDZdzD8vvsTbsZkl/ycy4bZ79HkBCtQrJgz6NrEnWOeJH2FSsTs+DIlVkRod2Gcw0GmkZWCgUxehAMbUvcfNJAGSk1Vree+b2fJViVJm0T5pf1GXsH+Qtcpzo1JhY4KBYFeo232gekEwbmJvIDgLTwzu2u8StCO0uvsha9MIxLE3q5oQ31JXUwpo086TF6jKYaNC37GBZeTLvPmp2oZgqwC0ptw3bqfV2QBygvvaj55hjoqK63uGWPLM9bd4x25Wy4UNHDJIsJ5DQd1WCLgiYRoE7wAgS4aMNT9fmnHD55mScffn1iJBDEjUELJaI5sw9x6qm04TbUp9DeIUoPzjXzxkCHQiCMkCxjvqXibeYNzqLeazvA9775VV8vuH8pilMgE1Z0QAHFbE848TAIGBkGVKjAaRtagAuJLxbpB/Q4TsVwluMNXsgXwKxgAFghs4zyNlNB4GMEbVgLURmUu+DIzUFXZiQyYX0IZBne0c242apgFqAA6MqGAp8n/aqZv/kMwL3zPEkmU33Oodu1ktFzxwYBPQrRBkRYCCjlj/suqs6KqLn9lq/pXg6nW2BbfusPI1RM/uKVSYyMkn1QBH5CRRjwQgMblwceKpgPIz8bAdABr8ran1m14xQ2Rl/CxH4l6IzJA/3J/DzH3xsExQUV0ExJmoPP8UYUjEmDy5ZY8ZumarshBsUATeEUlL3MaXN9zkvWYsaUWeSelqylpQfzTRTlQh2Bu7/rOg4HliA2llo0dtKUWb52I3nCYyNZJ6IEAGgDnXLozW1R/dV7ex9xliyYIbb/OO3ayWEDgC4KjasrPpOH62FpVBb2Ww/m/xUt7OzGr543XXm96jp+kKSNQj4e4jNr5swUJAgckFu1CDp9BnNfTi8pT/UYKP/JbuUxaatx/M471+dpFfPvyImbLjYCT3BLsTAML7aDCVqF3jdh7SvBDCvGEigOdXCe6817VmY816JWiMEH8MseTEwDLwosEibOFiawQFLAgAREWhVgfsDdcrLKhh76RkR9RJ676toCkAuPr3NGzufYZY8tSNt3vHblZLCBwCHNgIqjQXxiG</t>
  </si>
  <si>
    <t>iVBORw0KGgoAAAANSUhEUgAAASwAAAEsCAYAAAB5fY51AAAAAXNSR0IArs4c6QAAAARnQU1BAACxjwv8YQUAAAAJcEhZcwAAIGoAACBqASvoxskAAAAGYktHRAD/AP8A/6C9p5MAAAAHdElNRQfhChkQACBRJeGLAAB4AklEQVR4Xu1dB3gUZdfF/+NTQES69A4JbIIgqICKKIqiYgFCkSI1pOzubEjf2cWll5BtoUsLoiAqICiKCAgWLNiw946iKHY/6/3PfWdms1lmQwIRA3nv85xndmdnNtnZec/ee+bOeavIkCFDhgwZMmTIkCFDhgwZMmTIKBYrYmLOWWOxXFposaSstliWro6L2wO8ChzQHy9aFR9/nadKlf/Td5EhQ4aMkxcgoFgQUToI6jEsfwOoFDiwOj6+m/4WMmTIkPHPBFWpcsYqi+XCwri4eSCe9yOIqCz4ZXXnzn31t5UhQ4aM8glBUp079wDJzAdRfRRBPCeCI8s7dmyp/xkZMmTIOP5Y3amTZVVcnAfE8l4E0ZQb8P7r9T8nQ4YMGaUPFsNZNAeRBIDPwonlH8Rfq+Lj4/V/QYYMGTKix4aEhP8gy+mzOj5+AcjjYASZnCys1f8dGTJkyCgeEZnUv0VS4fh5abduNfR/T4YMGZU9OJMKI6kvwsiiQgBl4c36vypDhozKGMha/rvKYrkWhLAcOBxOEBUN224ddPDQ05vuPvTUJs+XT97fQ/8IMmTIOJ0jIpM6FE4KFRl397yYDj21kUBaGvZt3vfl05vDxfgzdMiQIeNUjmC7dmcVxsdfhYHPJPVVOBGcSnjv3iVFhKXhl0NPbry6T58qVfu3q3JWgqXKmQlVqvwHH1kSlwwZp1KsatWqGsq9AYVxcWsw2L+LHPynIp6dmlGMsL58ciN99vg9P983acjIrHZ1e4xoV6XZjTFVztFJS4YMGRU5Ikjq+8gBf6pj2/CBxQjr4BP30XuPrKZHPFaa07EFzYtt+UvQ0u6RYFxsPxwOmWXJkFHRYkPPntXDSOqHyEF+OmFt9270xRP3a9nVU8iu9myg1zYtpm35k8nToy25Ys6j/E6taZmlI3fIL99gsZypHyYZMmT8W1GZSCoSb60JhAjr870b6HUQ1ubZVppxYzdK61CHZsU2o8WWGFoZZyEcnw18n6N+2GTIkHGyghsnw0jqx8iBXFnwlFMpKgn33kdvP7icHvZlUv7YvuToVJduj21MBZ3a0QpLJ86yqDA+3qofQhkyZPyTEUFSP0UO3sqILbfcECIsFt0/fPRO2rvMQ4tSb6TMHi0oN6YBeTu1oeUoC/V9DrNxoH5IZciQUZ6xqkuX2qstltEYaFuB/+mDTkJHYZfz6eDue0Jl4Se719Fzd+VRYdat5LrGQukd6tK8ji1pqSWWVlos2n4WS5Z+eGXIkHGicVd8fJ0wkiqtK2elxWvL5oUIi4X3VzcuovtnJNHsYb0oLaYOzYhtSos6dRA6FpeF2OegtF2WIeMEYrnFUleS1PFhz+SkUFnIrQ3vbFtJ2wNZ5Bt/NWVc0JimxDYSOtZyXcfifbi7Xz/0MmTIKE1EkNTvxgCUKBs2XtcvRFhCx9pxJz25Yhotsd1MOZe3pZyY+pTfsTXdUaRj0SqLJV//GmTIkBEtCmNj60mSKl8Udo6nz7avDZWFn+5aR/vX5dNa5yi6/frzKb1DHdFIWkzHiov7QP9KZMiQER53d+hQP4yk/tAHjEQ54uWCGSHCEv1YmxfT5lmpNGfEZZTWsS5Nj21KCy3FdCy602Jpp39FMmRU7ljbuXOz1fHxiRgYkqROAnamjA2VhaxjvbttFe0oyKXAhGsoo3tT0fUe7NSWlscV6ViF8fGT9K9LhozKFyvj4poXxsUpGAxPAn8Zg0nin8eGKy8PEZbQsR5bS0+unEF3KAPJeUV7yo6pT/M7tiqmY3Hnu/7VyZBROWKNxdIijKT+NgaDxMnHR1tXhcrCT3evpxfX++hu1xiaetMF4jad2bHNI3Wsw7K9QcZpHzw3niSpiof9ee6isnDvvfTmA0vpgbl2mjeqN6VZ6tPU2Ca0sFN7WhGmYxV26tRV/1plyDh9YlWXLq0kSVVsPDru1hBhffHk/cJqZuciFxUk9qesi5qTK6YhBSJ0LCBD/4plyDi1Y03nzq0lSZ06WNerR8g2mXWsj3feRfsKZ9OKyQmkXhlDWR3qCR1L2M0YZWF8/MP61y1DxqkXK+Pj24SR1FGDQqJi4/37lmqExbfpPH4PvXxvgO65fTxNH3QhpbWvTbM7NqcllhhkWCEd62e2jNa/fhkyKn6ETbG+3zjxJU5NPDc9K1QWcnvDW1uX0UN5aTR/9BU0Ob4BeWIb0wLWscJu00GW1Vs/FWTIqJgRRlJvhJ/wEqc2to0YHCIs1rE+eKSQdi+eQguTr6esHi3JGdOQ/B3b0B1xnYr2s1im6qeFDBkVJ8JI6s3QySpxWqGYbTLrWLvupmfXzKVVGUPJdXVHyoypR3kdW9IyS2yRjoXyXz9FZMj4d8MgqcK4uLfCT2yJ0xdvrw1qhMW36ezZQK/ct4DunZpIMxN6CB1rZphtsr7PH2vbtaulnzIyZJzcCMuk3jFOYonKg6dVE9tkbzp5x/Sl9PPPO8o2Wd/vev30kSHjn48wknrXOHElKie2DBoQIizDNnnPUg8tTr2Rsi9pbWabzMK7Vz+VZMgo/+BbKnCSddNJ6r3QiSdR6RHVNjn7VppybZy5bXJc3Cv6qSVDRvkEkxQ7ReLk4inWP9NPNAmJo/D68rwQYbFt8oH7Fx7LNvnvVRZLI/1UkyHj+KIYScXHfx5+UkpIRMPejORQWcj9WG8/tELYJnvHXUXpum1yMMI2GYQ1TD/tZMgofWxISPhPWCZ10DgJJSRKi03Xl2Cb3Lut0LEibZOBO/RTUIaMkiOCpL4IO4kkJMqMaLbJd+ZqtsmTTWyTC+PiPtJPRxkyjo4IkvrSONkkJMoDryyIbpvsiK1L00xsk/leUv30lCHjKJI6ZJxcEhLljV3WcaGy0LBNfqwgl/wT+hWzTQ7vx1plsUzUT1UZlTX4bnicCMYU69+Fn1QSEv8U7u17tG3yUytn0DL7QMrVbZPzO0VM/xUXt14/bWVUpljVqlU1SVIS/zZMbZPV22jqjV012+SOLWhJ8X6sr6VtciWJCJL63jhpJCT+Lbwwf0qIsNg2+Y3NS4pskzvVp2kmtskrLJbz9VNaxukWG3r2rB5GUj+EnywSEv82Hh0/IlQWhmyTF6oUTLyWMi5qZmqbXBgfP1k/vWWcDhFBUj+GnyASEhUJ6y7pWcw2+aPH7qKnV8+m5ZMHh2yT8yJsk3FeP6Sf6jJO1VjarVuNMJL6KfykkJCoyDCzTV4/ZRxNH9hd6FizOjYXdjMGYQE/bbBYztRPfRmnSqzq0qX2qk6dEiRJSZzKeHZGdqgsNLVNjjnaNplbb/RhIKMih69Vq9oLO3QYvbhDh613dOz4v7CrJxISpyRMbZOXaLbJ2T1bmNom40f6dn1IyKhoMbtFizrzWrQYnd+69VZ/27a/FbRvT4tjYmhZx47hl3slJE5J3HVhN/oSRCXKwjDb5JUZQ8kdbpscFzb9l8WyVx8eMipCeJo1q+tu1Gj0tCZNts5s1uy3uS1a0PxWrcjXpg0VtGtHizp0oGWxsbSiU5hZv4TEKYp3wmyTWcdi2+QNnok0M+FiSosxtU3+fYPFUlMfLjL+pTgjo169K7MbNLjf2bDhH1MaNaKpTZrQjGbNaA4IK08nrCAIC2UhLQVhLZeEJXEaYJ/LESoL2Tb5Ld02OX/MlZR+fkMx/VekbXJhfHx/fdzIONmRes45Nyi1a7+WXrcuZdWvT84GDch93nnkadyYZjRtSrObN6e8li3J27o1Bdq2pYUoC5egLFyOsjDs6omExCmJLYNuDBGW0LG2rxG2yYtSBlD2pa2E3Ywv0jY5Lm6+PnxknKxIrF69RVLNmptBWKScey5NrlOHsurVo1wQlksnrOk6Yc0DYeXrhLVAJ6w7pI4lcRpgTdcu9MWee0NlYXHbZAtlhNkmh/1Av6QPIxknI8ZUr95jQvXqhyadfTYxYdl1wsoEYeXohHU7CGsaCGsWCGuuTlh+EJYU3iVON7yxYn6IsMJtk2eVYJu8smvXBvpwkvFPxsj//OfmMWee+ev4atVoUo0alFKzJtlq1aK02rUpA2VhDspCtWFDYh1rWpMmNLNZM5LCu8TpjCdKsk3u2oimxGi2yRHTfw3Rh5SMfyqGVqkSN7Jq1Z9uO/NMYsJKBGEl64Tl0Akrm3UsnbBYeGfCksK7xOmMTTdcEyIswzb5ieWabXJ27zaUY2abbLEs1YeVjH8iEqpUqT7s//7v7RFVqxIT1jgQ1kSdsKwgLAWEFRLeQVhuEJYU3iUqAwrj4+mzx+4OlYXFbZM7U3pMXZobW9w2GXhPH1oy/olA/mofesYZdOt//kOj//tfGnvWWTSxenVK0nUsKbxLVGYcWDgzRFjFbJNvvTRkm7wowjZ5TefOrfXhJaM8o3+VKmchw/pkiE5Yo3TCmgDCOpbwzoQlhXeJ0x27rONDZaFhm7wjmCNsk9O7NzG1TQbG60NMRjnEGQyPx/N/Q6pW7Q3CImRZNPz//o9GoSwco+tYUniXkIij+67qEyKsSNtkZxTb5NXx8XdrQ03G8YZGUlWq/F9CQsJ/PJ4+VT2ehDOHVq2qMmExhoGwRuo61okI70xYUniXOJ3w8UOFobKQbZNfCLNN5um/TGyTD5E25mQcR4hsasMGJipP1aDNdpbHk1hjbta4c4b95z/3hBNWNOGdCeso4V2/RUcK7xKnO17MP9o2eQvbJo9k2+R6prbJq+Lj4/XxJ6MMcQYRncFktcHjOZOJak524rnz0xPr+5yJjYeddeY2g7Ck8C4hYY4dE0eFykLDNnnXMWyTV1ssafoYlFHaEGQlSkDPmXkZGWd7PWl1CzzWJvNctrbe7FTL8OrV9hiEVV7COxOWFN4lTiesv7RXiLAM2+R9um2ys6+5bTLwoD4MZZQyRCm4G2UgZ1betLS6QY+tmc/l6OhV0y7C8srRdWrvChEWEE14t0vhXaKS44P7l4XKQmGbvCFA90wZR9Oi2yb/sLRbt//qY1HGsYJFP86uWLMCUdWam2VtwmQVUO29gqptQEB1jEqKbfuAQVgMKbxLSJjjuZk5oSwr3DY5b3SfkG1yQYRtMsrCS/ThKONYweUgi+yexMQaC3JT6y3KSW7jVW0XAQN8TvuEgMuRm3l1742RhFUW4d3wxpqtE5YU3iVOVzw8akiIsMJtkxckXUdZPVqQGtOQfBG2yavj46fow1HGsYLLwcTExP96UlJq+p3KeT5XSkefy9rHp9pHgbByAy57cE7yqE3hhMXC+wgpvEtIHIW7LuwuykFRFrKOtfMuembNXFqVMZRcum0y280Us02Oi9ujD0cZxwihXy0FYXH7wlKnozFIq7PPae3vVe1JfpcyJ+iyrwVp7RhU9T9/GYQlhXcJieh45+4FGmHpOtYr9xYcyzb5tzWdO5+tj0kZJYUgrKUaYRWwfuV0dOFy0OuyK35VCQRU+2bg2YS6tX8LERZQFuH9dim8S1QiPD1lcqgsjLRNnhzFNnmNxXKNPiRllBRGhrXQk1KTCSvonnw+i+1+pzUNhLUQ2IYM6+VxcbE/GYTFYMKSwruExNHYmnBTiLCOsk2+xNw2uTAubp4+JGWUFCy6M2Fx/9XCzJRGBe60+ECu/Tq/arMH3UqBRljKgdyB/b8JJ6wTFt51wpLCu8TpBjPb5OfXarbJ7mui2CbHx7+oD0kZJQW3NfA9g0s9iTXyMpIaBnNtnYI5tn4gqpSgqvj8LmUrZ1i+rOTPwwkrmvBulcK7hAS9sTI/RFhsm/zq/Qvpvulhtskdm0XaJv91d4cO9fVhKaOEOMPTp09Vb1padU96Yv383NQOAWfKFSCq8QHVPtev2jciw9ofdCmfDKp21t8GYUnhXUIiOvZmpYbKQsM2+RF/Zom2yYUWy2B9TMooIc5gZ4Zg0HbW7JzkOr6ctDYFudZLCpzKSJ/LPs3vsq8Dce0LqMqHw5s2/iNEWMCJCu9+KbxLnKbYdGP/EGGF2yYvtt5EOZdFsU2Oi1usj0kZJQUL73zTM9/wHMhWWvhzlAsLVCUBZaETpLUaZLUHj99N7tntF4OwGGbCu+GNJYV3icqMEm2Tr4tqm/yuPiRllBQeT5WiK4WecU18zpQuKAlv9Kn2ycBS7sNCWfjGtDFDvg0nrHIT3kFYS5iwpPAucRrh1cWzQ4Rl2CZvmplSom3yqi5dWunDUka00IR3jxDeF2ckNZyTnWrxO5VrWHgHAgG38iAI6xWUhgcHgaQMwiqL8G7MBi2Fd4nKgsftE0JlYaRtcka3JuSOOU/YzYTrWFiO04eljBJCeGGt8niq8f2ELLz7XI4+fpdVE95dyv3IsvYDnybUqhnqeDe8saTwLiFxNO7rd2WIsCJtk3P7tKMsE9vkQovlLn1MyighQo4NPseY2nkua2sQVS+fahuBDGsqcHfQrTyN5Yej2rX+3SAsKbxLSJSMj7eZ2yZ7otsmfyltk0sRLLyzfztIq1a+Orl5gZrW3ZdrGxwQN0ArKwMux+NYvpPW7/JjdrxL4V1CQsNLPk+IsMxsk6ea2Cav7tTJog9LGdHCEN7ZtYE9sYJu2/kLXMoNfqeShmxrMbKrR1EavjFXGf91OGGVu/AOwgp9cRISpzgeSyzBNvnCZqTGajpWuG1yYVycog9LGdHCEN7ZdTTPk9RwocvRMeiy9Qu6HMk+p93PHe9+1f4KsqzPB4GgDMI6UeHd8MaSwrvE6YgSbZOv7CBsk+d3PMo2eYs+LGWUEEJ4T0tLqM7CeyDT3j6Ya7s84LKP9blsc/xu5T4Q1n4Q1ydD6tcrUXg3vLGk8C4hEUcfbFoeKguL2SbfIm2TTyiMBlIhvGdYW/tyHT0DTuVWn8vuAVHdBTwNAvtgXOdORVYzIKzhTFhSeJeQMMXzs3JDWVakbXJaXH1T2+TC+Pie+rCUES2YsNgby2MbUStfTWkecNu7Ibsa6FWtOQHVvsKvKruRZb3jHHT9DwZhMUorvBuTUkjhXaIy4ZHRQ0OEZdgm71rsLtk22WJx6cNSRrRgwhKz56Sk1PQJ99HkzsEptut9qs0RcCmLQFrbQVive7NTDoUTlhTeJSSioyTbZPWqqLbJu/VhKSNahIT3RM1qxpeV0tHvTL1as0u2e0FYW4CXURZ+PrB6tZBzwz8hvMtbdCROJ7yzbqFGWLqOVcw2uUMdaZt8nCEaSFl4n5U7ut7CnJR23lzb5T63bQxIahZwLzKt54CPhzdr/Gc4YZVGeDe8saTwLlHZsM/ENnlbmG3y7WybbImY/isurp8+LmVECTEphdHx7stJahVUbT1QEg73q7YpyK7W+l3KkwFVeT+lV/dfDcIKCe8grDEgLCm8S0gUx4NDbg4RVqRtcmYvzTbZG2GbvDo+fq4+LmVECyG867PozM2yNVvgdFwAoroFyEJmtRzLXcDbU8cOOWIQFuNEhHdjUgopvEucrrjzgq70xV4T2+Ss4eTSbZPnRtomx8Xt14eljGjBhMU6Vl7GqLPnZWY28rLHu8t+XVBV7H4xKYXtEWRZr/mdti/DnRsihXdjUgopvEtIaHhzlTdEWIZt8v1smzyUbZNrS9vk44lw4T2Ya2swP9caG5hi7xtw2xORWeX7ncoDIK6XUBZ+NrjWOVJ4l5AoJZ7ItobKwtLaJq+2WAbpQ1NGlBDCu2fMmGpeT1rdoMvWNui2XQayug1Z1kyQ1YaAy/Essq6PR3VoE7JMPhHh3fDGksK7xOmMzVFsk5cI2+TW0WyTF+njUkaUEMK7zdZfCO8L1NSWfrdyMYhqKEjKDawJuJQn8Px9xzWX/2wQVqTwbnhjSeFdQkJDYefO9NnO9aGyUNgm363ZJk+5Lt7cNtlieVsflzKihSG8r8gad85iNakpMqyuvlzrzX6XkolM6w4sd4K03pqnjD9sEBajvIV3SVgSpxsibZNf27QozDa5jqlt8vKOHVvqQ1OGWRBpOpYmvKc0CjjtcT6noz+yKxsyqwK/an84oCqvgry+HPTfIueG0gjvhjeWFN4lKiN2KxNDZWG4bbJv/NWUbtgmW4rrWKvi48foQ1OGWbDwzs4NPFfhrFxbA2RUMflOe9+gS5kIksrzqfbNIK8Xsf6zoQ2KOzdI4V1CIjrMbJOfXFGybTJwpz40ZUQJoWOx8L6I5yr0pLVBRnWp36mMRoY1HVgP0mLh/aPx5xc5N5S38C69sSROO8TH0ycPrwmVhYZt8l3O28gzoEs02+SD0ja55AgJ72KuQo/SwqvaLgq47UP8qs2FzKoQZLU36Ha860y44UeDsKIK7zphsfCeKYV3iUqOl/xTQ4Rl2CY/MMem2SZ3rCtskxdE2CaDvDrpY1OGWRjCO3e8F3isTfJzbF1RDt6EzCoDy6XAY37V/pY3O/nrwTphMaTwLiFRMnZOGh0qCw3b5J0LnMI2OVO3TfZH2CZjadOHpgyzCBfeUQqe53WnWZBVXYtMyxrkuQpV+0MBl3IA674YFObccLzCu+GNJYV3idMd63tfGiKs0tomY7lZH5oyooQuvCdUn5+eWH9uVnKMz2W90ue0T/A7bfNAWBtBXC+AtD4d3rxJMecGQ3gfJ4V3CQlTfLg5mm1yN6Fjmdgmf7e7T5+q+tiUYRJCx2LnBiG85yS3KXBbL/G7lZEBp30aMqt1IK19flX5MOXSC/8XTlhSeJeQKBn75zhDWZZhm/xgnkPYJk/WbZOFjhXW3rCmU6eL9bEpwyzElUJPwplCeM9WWvhzlAvzVSXBr9qcyLZWB1y2vSCsd2eMH/adQVjHFN51wooU3mdJ4V2iEmH7bRG2ydsLabdhm3xxc802uVPbYrbJhXFxTn1oyjALJqzExMT/LvRocxX6nI4u/lzlRmRWk/0uZQmyrB0oCd/wuRyHwp0bpPAuIVEy7upxkdCvRFmo2yY/u2YurUwfQq6rYk1tkwvj43fqQ1OGWRjODYbwHvTYOmF5jc+Zmupz2f0BVXkQ5PUKsqyDg8+t9Y8I74Y3lhTeJU43vLu+uG3ygTDbZEf72iHb5FVFtsm/bujZs7o+PGWYhHBuYOGd5yrMz03tgGyqjz/XOh4Z1hzgfmRZ+/0u+6ejO7Qt5txQkvCeLoV3CQl6xpMeKguPsk3ubG6bjCzrKn1syjCJkPA+Oye5ToHL2jpftfcKqrYRIC4PMqu7QVpirsK0/leEnBuk8C4hcWw8NOyWEGFF2iZn9WxpaptcaLHM1semDLMQwntCwpkoB8VchV41rXsw1zYY5WAOCGsVSsPHQVjv5E2e+I1BWKUW3kFYUniXqKwo0Ta5X6dotsnP6UNThll4PFVCwrvPmdg43207HxnWAJ/qcARU+2KQ1qMoCd8IuJQvB4GgDNIyhHdjNmgpvEtIHI03C30hwipum9wzmm3yn8stlrr68JQRGZrw3qfqUo82V+H8XFunYI6tH0rCZJCVD0S1FRmWmKtwaMP6IecGKbxLSBwbT+aUYJvc5TxT2+TCuLhb9OEpwySE8L7K46k2Kze1XsA1qT1Kwsu9LvtYZFizgftAXM+DuD4e3zWumHNDWYX3GVJ4l6hkeOCm60KEFWmbnK3bJnsjbZPj4xfoY1OGSYSEd59nTO28DGtrX66jJ0rC4QGn/XYQ1tqAqjzFwrtr6E0h5wZDeDe8saTwLiFxNNg2+fOd60JloWGbvCZnZHTb5Li4N/WxKcMsQsK7TRPeA257N5/LNjDosmWDsFYgw9qNdW97s1K/GQyiYsIqk/CuE1Y04X1xBRLe+6KUxSE5Cmfjs5ptX1ZcHeX9o+EMgP92Q5Te7VF2X4NjagXpLwTBm73/8WIpjv1/8Z2a/Q8M/j8W4Dsy27ckXFXGz8vg/+PcqlWpGc6r3jiPJuKHbkk5f96TiVeXzg0Rlplt8nQT2+S1nTs3w7GQYRbs3MDCuydFE979TqWzb4rtep9qcwRctkUgre1+l/IaMq0vB9WoHmogLUl4NyalONWE9+vx//IhiURdELPZ9mXFTSBws/cvK87Cse8H8srHsTP7O2WFgu/E7O+EYzyIw2zfkjCgnD5vDXzegTiPVpyCWfjjaZNCZeFRtskXNDa1TV5tsYzG55ZhFjgjhPDu8WhzFfpcjo5+Z+rVIKokv8vuxXKLT9WE9+EtipwbTkfhfTCyQe2QFEcT/NqbbV9WDMdxMHv/40U1fAepyLjM/lZZwJmM2fuHowuyZ7N9S8KQKMfzeBGLLL68s8t/Gvdf0zdEWMVsk5WBlHt5W8o2t00uxOeVESXOSBDC+xghvHtz0tr51dTePqdtjM9lnxV0KxsCTvtzIKyPUy67+FeDsMpLeF9YgYT3EfgfcTyOQlt8NrPty4oJ+Pxm73+iYKI1+3ulAWsn5+B7NHvfcFTF9724jGQxBj9SZu91IojHj+IppXcK2+Q7Q2XhJ7vW0Ytsm6yWYJscH/85PquMKBES3j2OMbV9OY5WQdXWAyQ1zK/apqAcvBN40q8q788Yf+v34YQVTXg3vLFONeGdyx4cj6Ngwecy276ssJei9DpecFln9jePhUxku2bvZwYmXLP3iIYkZNRm73Oi4Pc1+3sVFS8HpoUIK9I22dGxnqlt8qr4+Fh8VhlmwYS1dGnifz02W62gx9ZsgTP1ApSCt6AUzAJZLfer9l14/rbPpXxtODccl/CuE1ZFFd65vMLhOAoXHEc5ZIaMKOQQg3LaCQIPRy6QAWJPxuC8EceQszyzfQ1weTj/ODStXijfI9+LRe/G+E4j13csI3HbohA0/80CfN+RCAJT8SOWgu+hRbVqpvsyWuE1s79XUfFY8phQWcg6VrhtckYU2+TVFksqPqsMs8BZcAZ7vAvh3ZHY2JttjUcJeB0yLDuWC/wu+8MBl/IqHn8xKMy5oazCuzEpRUUV3qMNsO74PGbblxXRspnSvj+TGF8AMHsPxpU43mb7RQNfHWQBP/J9WNOKdoGgLEJ/tOPZB+9vtn04liPb5uNitj+Dyc1sv4qIey43t02+I20w5V7Z3tQ2GdiIzykjSpzh6dOnqidRE94Lcq2xPpftqoDbnhh0KfP9TuUBkJWYq3B0bLuQcwML74Y31ukgvFd0wmIEcJyikRbrTH6U12b7mSExSsk2GZnddHwvZq8Nwndp9l5mOBHCYvBn+Q8+k9l7pOF/NNunouLDLStDZaFhm7zOPZam3qzbJsc2p8WditkmH+GmbnxWGSYhhHePZ0w1b9r4ut6clHbzVaW3V7XfBqKaAdwDiLkKM67rW8y54XQS3k8FwmJwyWj2Pgy+Mme2jxks+HGJ3J9bCMQPB76Hxvghiny9EdaV9js6UcJicD+W2XscT5vFv4n9c9ViZWGkbXJIxwqfFdpiuRCfVYZZsI61weMRlsnz1dSWfrdysV+1Dg2qiiug2tcEVOUJlIXv5U1O/DacsMoivBveWBVVeD9VCIvBFwLM3ut8kJDZ9pHg7IUbQiP3vwSZsbENa2eRrzOmIDMOf69oKA/C4quCZu8xCueS2fYVFY+MHR4irEjb5MyLm5MzzDY5THjPwWeVYRZCeNfnKvSqaU2DbltXX6715oDqyAg47Xf4VWUnSOtNkNZXA8/UnBtYeDe8scosvIOw5jNhVSDh/VQirGhX4KojQyoN6Q+N0hPmwDEwtpkRpSzkOwLC3ysayoOwOKMzew++GGG2fUXFMW2TO9SjebHFbZOBHfisMswCZwG3NwjL5HmZmY0CHnucz2ntjwzL6ldtBSCsbX7VLoT3oecVOTeUh/BueGP928L7qURYLH6bvRdjDjJWs33C0dzkKhxfabwj7PhHKwv5diEuG8PfzwwnSli+KFkgg8tis30qMt7dsFgjLF3HMmyTZwy+iNKEjiVtk8sSgrAM4d3vUmIKXI4rsZyIkjAPy00grBeRYX06oWt8yLkhmvBueGOdSsL7qURYTCZMHGbvpx5jMEcT1HsiK47cNtrVQj5WkdtG4kQIi7NEbicx25/vNwwn1lMFz0zNCJWFbJv89oPL6eFj2CbjOFyJzyzDJITVjGeMJrwHM21tUQJeipJwlN9tm44Maz1I6xmQ10euYcWdG04X4f1UIizGeVHKpWM1kV6LHxCz/bixNXLbaGVhaXrTykpYTFKcOTpwXrQuoe+svL6Pk41otskLk2+IapsM4pqJzyzDLFjH4rkKl7Lwnp7a0qumXRRw24egDFRBVoVY7kWW9Z431xpybigP4d3wxvq3hfdTjbC4gdLs/UrqSOdjWxsZceQ+3I+1zCRrEWWhyZW6/wDHcnCIdjxPFB6cL2Z/r6Ljzm4X0JfIrIyy8ONddx/TNnlVfPwz+MwyzIItk4uE96SmPFchMqqbQFbpftW2zO+0P4bnb+L5IcO5IZrwbnhjlUp4xwlYwIT1LwvvpxphmelQDO4UN9ueEa3b/mKTctBAtLJw5DGu1P0ThHUdskOzv3Wq4K1Cf4iwIm2THR2K2ybr+/x5V3x8HXx2GZHhqVIFGVbRXIVed5oFWdW1QKrPaQ9i+VDApRxAqXhwRIumIeeG00V4P9UIK1oDKf8ds+0ZZrfiMNhny2x7xswoZSGXbWbbGyhvwroU//upaDETjidzbaGy8HPWsQzb5LF9aXI02+T4+Jvw+WWYxBkbNvBchWnV53vS6y/wpHYITLFfAbKa4HfZ5iG72ohM6wWeqzC1d4//GYRVFuHd8MaqiML7qURYLDpH6wLn+/HM9mEjvDOj7HO8mFXCFcnyIix2k7gN58y/pW2WJx645foQYZXWNrkwLi6I4yDDJELC+6Kc5Dq+nOQ2Prf1Er9bGYnsahqwDqS1DxnWhzMmjvwhRFgYBKeD8H4qEZYLJG/2Xoxo99mxe6fZ9ieCG/Cdmv0txvESFhNxfZxLPXDucEe7mbZ2qkLYJu9aHyoLefqvUtgmv4HjIsMsDOGdO94XqpObg6wuDLocg/2q4gRWgbT2oCx8x6/aDw/6j+bccLoI76cSYd2CbNXsvbjR0mx7RrTu+BMBl6XRvqtoxzOaWwODb8g+HTKpkvDasnkhwjJskzfOSqE5wy8hR4y5bXLh+ec3xbGTERlMWCy8L0xJqTk3y9qEhfegmjYAmdVkv1NZElBtO0BYb7DwPri25txQrsI7CGsZCOvf0LFOFcJiJwOzK32MaC0DJTVhniiy8bnM/ma041mWTvfTEXtMbJMfDWaXaJuMsnAkjp2MyGCPd9FA6kmsMVMI76kWENU1yK5SkF35UQ4+CLwCAjs4umORc8PpILyfKoQ1DMfP7H0Y0SyTh+KHwmz78gCL4WZ/UxKWOTZee1WIsMJtk5cqt1BONNtki2UVjp0MkxDCe1paQvUFuan18nNTO+Q77VcE3bZxyKrmAPeDuPaDwD5Jv77vLwZhnajwbnhj/ZvC+6lAWKxdRRPb6yHD5ezLbL9orgfcJmBWmplhLL4zs/fgHi4u5SL/piSsKIiPp08fvStUFprZJs+JtE2Oi/sMx06GSYQsk2fnJNcpcGW0RjbVK6jaRgRcDg/KwbtAWk+DtD6YPznxSIiwTIT35FNMeK/IhMUnLovmJV3li9YXFe1WHMa0KFcUzbAI3wk3jJq9D3trRW4vCSs6XinRNrmuqW1y4fnnd8DxkxEZ4cI7z1XoVdO6+6cogwJuJcfvsq8EWT0uhHe2TNadG04H4T3aAGN7Yn7tWOByjLvMmTh4Ygi+ghY+kKMRFs8Gw5lTJLKwPTeB8vRjZt3m4WCxPdrVtGtx3M32aYDvqqw/CtHsXsx87/mYmG0rCSuOdpZkm9y9KbliTGyT4+KScfxkRAYTFs9VuNDDcxU6Gi/yKJ1BTjcAaSCqRSgHHwV5vR5QlS+HntdAODeURXg3JqU4pvB+kgmLyQEfv1wRfkMx3yNnts2JgkuyWciiwj+LAT6G7NFuth/fU2i2T0mIVhYyvPjewreN5mhqdpN1ZcOGPpeFCMuwTX561Sxhm+zs056yzW2T78PxkxEZOKuE8L40MbHG4oykhsFcWydvjq2fz2VLBln5QFxbkWWJuQondov/XRAWcKoL7//EtFThg3NSlAF8IuASzeymZQMlzdTDk1yY7VMS8vDdmL0XI3K6sdFRjufxzHF4OuKjMNvkT3evF7bJ691jadrNF0jb5DKGaCBl4Z3nKgQxtQdpXY7l2IBqnw3cB+J6HsT1iWv4TT+FdKx/QHgP/4L/aUQztTsRhBPWaGSVZtscL7gH6ljun+xAarYvtziUdZ5BBg+eaBkbu0eEl5gJIDCz7XiWoPD3rKx4Idw2ee+99OaWZbR1nkJ5o/pQWqew6b/CZ4WOj++GYygjIkLCu8/jqA20WpDr6BlUHcMDTvvtIKy1ftX+FMrC9/1OW8i5gQlrBE7mYwnvzgoqvEezBD4RhBNWtJmlywq+VYWnbj/WLMhcokXrvTqRqbL4IoHZezLCjfWiTVXPU3iFv19lxfYI2+T3txfSrsUuYZucFWabHK5jFcbHZ+MYyogMIbwnJJwZ9NhqsfAecNu7BV2OgUGXLRuEtSKgKmKuQmRdXw86u4ZoID3Vhfero4jTJ4JwwuIWArNtooHJhieFYHG8PbKS/tifva5Ke6vKzSA1s/dl9MNnNdunNCipD4ynCDO2uwoZtdk2/HnC36+y4u6eF9MhlIOiLNRtk58pnCNsk9W+McI2Oe9oHetRHEMZkVFceE9s7HdqwjsISgFRLQyqyiPIsl4PuJQvR7RsJpwbTlR4Nyal+LeEd85Y+D48XnJfEfc0lSXD4/+V92UTOnY44HItXAzntgCeput431/i9MN79y7RCAvEZdgm3+OZoNkmt69NM01sk1e1alVNH6YyjMBPoWggXerRLJN9WSkdQVpXg6yS/E67F8styLJeAmF9lnp5T+HcYCa8TzrFhHcJiZOJZ8Ntk5/QbJO35U+m+bddQZPjG5jaJmPZRx+mMsJCCO+rPGOqsfC+MCelnV9VevuctjHIsmYB9wbFXIWOj2YljfqeCcvQsU5l4V1C4mRi2/CBIcIqsk2+PWSb7IxpQD62TY4LGwfx8dP1MSojLHThvf9ZPoejti/H0Sqo2nr4VNtwv2qbgvLwTuBJkNj7AbfyzSCUggZhCeFdJ6yyCO95FUB4l5A4mVjbvRt98cT9obKQbZOfu3NeyDY5s0NdmtexJS0Ls00G9uljVEZ4GML7iqysc+Zm2ZoFcuzdUAreAmQFVMcdftW+CyXhW8BXg+ucayq8G95Yp1LHu4TEycRbawIhwvp8zwY6cP8Cum/aJJo5pAcpum3y4uK2yX8s7dbtXH2YyjCCnRuE8J6SUnNhZkqjAndaPErC65FV2VESLgAeBnm9CsL64rZO7YVzwz8hvEvCkjid8ZRTCZWFPP3XOw+toId9um3y+ea2yastlhv1YSrDCBbePZ4+VQ3hvSDXGutz2a7yu2yTUA7OD7gdm5FlvYTHn2UOuEo4N5RWeM+RwruEhMCWW24IEZZhm7z3jqm02HojZV9qbpsMBPRhKiMszkjQhXeeq9Cbk9JufnZqb2RVtyG7mgHcAzwLfDQ/Y9J3g0FWUniXkCgbCrucTwd33xMqC4vZJvePF9N/zYltIXSsULURH/+aPkZlhIUQ3jd4Es70OcbUXqCmtvS7lYu9ztRhPqfdDeJagyxrL5bvIcv6ZhAIylR41wnreIX35VJ4lzjNYWqbPLNE2+S/7+zYsbE+TmUYYQjvc7Oyzlks5ipMvcCrpt7idyqZQZeyzKcqO1EWvhVQla+GNmoonBtKI7wb3lhSeJeQiKM9k5NCZWFpbZORZY3Qh6kMI1jHYuE9LyPj7HmZKY0CTntcgdPaHxmWDaVg0K8q2wI8V6HL/sXE7p015wYpvEtIlAkbr+sXIqyjbJN7R7FNjotbqQ9TGWFxhqdPn6qeRE14R+kXA9Lqi+VElIJ5WG4CXgBhfXr7yIE/n6jwPlcK7xKVEIWd4+mz7WtDZWEx2+Qbzqf0DnVo7tG2yR/rY1RGWAjh3aML70GXrS3Kv0vznbbRftU2HVgPwnoG5PWR32k7Eu7cYAjvhjeWFN4lJKLj5YIZIcIybJM3z7FqtsmxdWlaTBNaaOlQzDb5ToulnT5OZRhhCO9smTxfTW0ZVG0Xed32Ici0VL/LVojsaq/frbyL0vDwQN25IarwDsJSmLCk8C4hUQw7U8aGysJw2+TAxGsovXsTU9tkLJP0YSrDCCYsnqtwbta4c7xqWtP8HFtXr2q/CZlVOjKrpSCsHVi+6VftX93aqrlwbjhe4d3wxpLCu0Rlw4YrLw8RVqRtcm6f9pQVZpsc2i8+/l59mMowQmsg9VTNyxh1tt+pnJfntMeBpK5FOWj1u20Bv8v+kBDeVeWg/fKev0UK74Y3lhTeJSRKxkdbV4XKwnDb5Kk3abbJs4+2TT7sqVLl//ShKkMPIbx709Kqz/ck1p/LwvsU+xU+p31CwG2f63fbN4Kw9rPwPit59I//hPC+TArvEpUA+/PcRWVhCbbJ4dPYr+zc+QJ9nMrQQwjvwaDtrEU5yXV8OWltfG7HJX63MhKYCqJah5Jwn19VPkSZeCTcuaEk4d3wxpLCu4SEhkfH3RoirHDb5IJJ/SnzomamtslYZurjVIYRooFUF94D2UoLENWFQZdjMMpCJ8hqNcrCPT5VeRePDw+uU7t0wjsISwrvEhJFWNerh6lt8orJQ0i90tw2GYT1iD5MZRjh8VQJCe8FHmuToNt2flBNG+BT7ZORVS0BUe3A8g3g0FhLB+HcUJ7Cu+GNJXUsidMd79+3VCMsEJdhm7zBM4GmD7owZJu8pLht8s+oRM7Sh6oMDsO5wRDeea5CLK9BGZgScDn8AVV5EI9fAWEdzBzQ71cpvEtIHB+em54VKgsjbZPTotgmr4mPv1wfqjL0EJbJQnhPT6yfn5vawedy9PG5beNAUnNAXvejLNyPx5/Mz0z+np0bpPAuIVF2bBsxOERYR9km9zC3TS60WKbp41SGHprwbrOdNTsnuQ7QxpdrvcSn2kYgw/Igu7obZPV0wGX/AOXhtwPPKnJuKKvwbnhjSeFdojIimm3y6szh5Lra3Da5MC7uKX2cyjDCEN5BWrXy1cnNvWpad/8UZZDPac/1qcoqkNXjwDsBl/L1sMaac4MhvBveWKbCu05YUniXkNDw9tpgiLAibZMdUWyT17ZrV0sfqjI4DOHdI+YqdDTOd9vO96q2ASgH0/yqfTHIajuyq9dZeE+88Hzh3CCFdwmJsuNpNbptcnoU22RkWTfoQ1UGhyG8ezyJNfI8SQ3n59o6eXNs/Xy5tmSUhD6Q1laQ1svA57ePHKQ5NxxDeDcmpZDCu4REEbYMGhAirFLbJsfH+/ShKkMPIbynpSVUX5CbWg/E1D6Ya7scy7F+t302COs+ENfzwCc+p+27QSArKbxLSJQdJdsmx5nbJsfFHdDHqQw9hGWyIbzzXIW+XEfPgFO5FaR1O7A2oCpPAe8H2DK55tmhBtLyEN4NbywpvEtUBry+PC9EWGa2yTNim9LiCNvkVRZLI32syuAICe8eFt5Tmgfc9m7IqAZ5VSUnoNpX4PFuLN/2u5SvR7RuIZwbShLembCKCe8gLA/foiOFd4lKjr0ZyaGy8Cjb5K6NzG2TLZbh+lCVwcF3hrPwznMVsvCe51Q6g5xu8Kk2BzKtRSCsR/D8NSy/tF3RSzg3SOFdQqLs2HR9SbbJbaLZJi/Xh6oMPYTVDFsm52UkNfS5HB39ztSrkVUl+Z2KN+hSHkBJKOYqnJ2iOzcch/BuTEohhXeJygphm/zoXaGy0LBNXuscTbdfb26bXBgX95E+TmXoERLeZ+Wm1vN6Utr51dTePrdtTMBpnxVUlQ0BMVeh8jFwZGDV/4SE91FSeJeQKBMOLJhJX+3bTF+KsrDINnnuiMvIEVvH1DYZaKuPVRkchvDu8zhq+zxJrYKqrQdKwuEoA6eApO5EdvUkHr+P5TeD6xY5N0jhXUKibNhlHU9fPbNZgG/TeW97IT12DNvk1fHxifpQlcEhhPcEreM9mGVrFsixd/O5bANRFmaBqJZjuQvE9RYyra/GxHU4LuHd8MaazYQlhXeJSop7+15OXz37AAjrAZSGm8VtOvtWz6Y7HIPJGWabHKFj3aMPVRkcLLzzXIVrMjLOXpiZ2ajAbY33OW3Xg6zsIKkFIKuHA6ryKh5/kXnTtf8zhPcRUniXkCgzPt5WKEjrELKsz/ZsoJfvDdK6KeOK2SYvkbbJJUZIeOe5CufnWmN9ObarkFklBl3KfCw3g6xeBHF9mp+Z/EN5Cu/GpBRSeJeoLHjJ56Gvn9sicPCpjfTWQ3fQg/MdlDdas032mNgmg7y66GNVBkII754xY6p5PWl1vTlp7fzZSm8Q1W0gqhnAPSCrZ7D8CMsjA0FQJQnvdim8S0hExY6Jo+jr57cKwuIs68PH7qTHl06hgqTrotomA+n6WJXBwTqWzdb/LJ/DUVufq7BHwGkfFlQVl0+1r0F5+ATI6j3g8LAm54WcG6TwLiFRNqy7tJeWYYG0vnp2C32y5x56du08WpkxlNS+MULHirRNXm2xbNOHqgyOkPDuGVFrbtaEZj5n6gU+l/VmZFkZKAuXBVTlMTx+E48PJV7URVgmn5DwDsLyMmFJ4V2iEuLDB1bQ4f0P6mXh/XRg0yK6b3piyDZ51tG2yT/hx13aJhvBVjOsYy1MSai5MDOlkZeF9ynW/j6X3YbsqgDYhuzqAHDQM3rwLyUJ71YpvEtIlIjn5zjp8AsPCtI69Oxmenf7KnrYn0n5Y/sK22RPbGNaEGGbvKpz58v04SoDccaGDZpl8qxcWwO/S4nJd9r7YjkRmVUelptAWi8EXPZP/arte+HcIIV3CYnjwsOjh4CwHhL46vkt9NHudfTEiunCbiarp7ltMojLo49VGQhhmSyE97TxdYOZtrYoAy/1O22jQVTTQVLrQVz7sO5DLL9l54ayCu+3S+FdQkLgrgu7I7vaSt+8+BB9jSzrs6fuo/33eKkwdwS5+pnbJgNP6GNVBkJYzbDwPic7+1xNeE+7yOu2Dwk47arfZSsEce0BxFyFI9q0FMK74Y0lhXcJibLh/XuXgLC2idLw0LOb6PWtS2nj7BSaNbQXOWKkbfIxwxDe52ZlneNVk5oG3bauIKeb/E4lHculwA6/an8T5eEh+5WXCMvkchHeQVg8KYUU3iUqE56dmkHfvLRNgMvCDx67kx5dkEu+Cf1osm6bXBBhm7wqPv46fbjK0CyTPVXzMjLOnpeZ0ijPmRQXcNmvBVJ9LnvQ77I/5FOVAyCsg3OsY34qq/BuTEohhXcJiTh6aOjN9O3LD9M3AGtZnz6xgZ5aM0uzm7msNeXqtsnLw27TwY95vj5cZSB04T2h+tL0xPp+V3JMYIr9CpSEE0BS85BdbQR5ibkKg6ry3SBkVoY3lhTeJSTKhjUXdBU6liAtZFlfPLORXro/SHe5bqPbr4s3tU0ujIt7WR+rMhAhy2QW3n05aW18buslfrcyEhnWNBDV3SgL9/lZeHfZjwyuV6dchHe/FN4lKineuauAvn3lEZFlHdq/hd56ZAVtyVNo7sjLKM2wTdZ1LL0s/PuOuLjz9PEqw9Cx5mQnnhvIVlp4VdtFftWaAJJyAquQZbHwznMVHh4TFyOcG8yEd8MbSwrvEhLR8ZTTTt8eeETg6xcfog8fv5t2LnNTYNK1lHFBY2GbbDL911B9uMpgwmLnhrlZ484p8Fib+JyOLv5c640+1T454FYWg7AeRZYl5irMullzbihX4V0nLCm8S1QGPHBTfzry6nY6cmA7SsNH6PN999Ezd+XR8vQEyu3TjrI71Kf8iOm/CuPjl+nDVQYL70xYeRmjzvY7lfO87jSL32m9BllVCspAPzIrfa5C5fP8rBRhmSyFdwmJ4wPIhw7t2yxIi7OsQ88/QAc2L6J1U8fT1Bu7mtomr7ZYPtSHqwzEGZ4+faqy8D4/PbF+fm5qB5/L0SfodoxDVjUnoCqhuQpZeB9Y7SwpvEtInADeWJVPR157lL4FaX314oP0zo7V9KA/nfJuu4IcsXVNbZPXdO7cWh+vlT5Cwrs2V2FyG5SAvXyqY0TA5fAgs7oLGdZTWPcBlt8Oa9LoL75FRwrvEhLHh73pSfTd6zvoO5DW4Vcepo+evIceXz6VClKup/TuTYVtciDCbqbQYpmgj1cZ4cL7QnVyc6+a1t2XaxuM7CrHr9pXItPiuQrfwfLrSRdfIJwbSiu8G95YUniXkNBw/zVXaoQFHHn1UfriuU30/AYvrcgeRs4rOkSzTV6nD1cZhvC+0JNSc26WtUl+tu18r2obEFQdDmRYi0BW24Xwripfem4b8us/JryHfakSEqct4uPpq+e20HdvPEZHXn9UlIWvP7SM7p05iaYP6h7NNvkQ6836kK3coXW896m61JNYI8+T1DCYa+sUdNn6IctKBkn5QFZbQFwv+V32z5Fx/cDODScqvBuTUkjhXaIy4r17F9P3bz4mSOvwgUfo/cfX0sMF2ZrdjG6bvDDCNrkwLq6zPmQrfQjLZLaaYeE94LK397msfbAcC4KajeW9LLxjyXMVfjfonJp/mwnvTFhSeJeQODb2z3GCsHYK0mIB/rN999MTa2bSIvtNlNWjubBNPmr6L4slTR+vlT6KhPfk5Dp5LmtrX66jZ8Cp3Bpw2m9HhrU26FKeDKjK+yCsb0a2bakJ7zphSeFdQqJseCzpNvr+LRAW8N3rj9GXL2ylFzcGqdA5klxXd6RMM9vkuLgH9fEqwxDeea7CfDWluVe1ds9XlUF+py0bhLUC2AWyeouFd/tVl/52osK74Y0lhXeJyoitCTfRD2/vAmHtou+QZX39yjZ6c/tK2jTPSjOH9ohmm/zj0m7d/qsP2codRFoDqceTUtPndDT2O5XOQafjepSBCsrBhcAjIKvXgi77F3OsY342E94NbywpvEtIlIyN111NP7yzS5AW48gbj9JHT6ynHUtV8k3sF9U2GWXhJfqQrdxRXHjPaOhzOTqCtK5GZpUUcNvzQVYPoCR8CfgM5PWD4dxQ3sK7vEVHojJgY/+rQFi7Q2Dx/eDzm+mZu+fRkrSBlNWrlalt8ur4+Cn6kK30ISyTWXhfkJtaL5Bpbw9i6u1z2sYE3cpMPN7gd9qf82vC+5GEenVKLbwbk1JI4V1CQsPWITfRj+8+DmiE9T2yrK9eeYhe2bqI1t4+hqb0jxO2yXlH2ybv0cdrpY+Q8M5zFfpyHK14rkKfahuOstANkroTEHMVItv6Zkx87J/FhHcQ1ni+RUcK7xISx8Ru23j68T0mLA1MWt+8vp3e3llIm/IVmjPyUnK0r00zY5vRYktMuG3ybxsslpr6mK3cESm8B3Ls3VAS3hJ0KZkB1XEHiGon8BbKwq+yB/YXzg3lLbxLwpKoDDiweBb9+P4ekBYDpAWw+P7x0/fSY3e4yTfpGpoc34Cmmk3/ZbFcqw/Zyh0h4T2FhffExgVuazyyq+tQDtoDTvsCPH4YBPYqll94c1J/HFxK4d3wxpLCu4REHK3p0oW+eXkb/QTCYhjExWXhFy88QE/dPZeWpN1CWT1akCum4VH3FQJ5+pCt9CGcGzwsvGckNSzItcaCqPqCpBKRWc3HcjPI6kUQ2GcoDb8fCIKSwruERNmwNyuFfvpgbxHeZ+yhH97dTV+/uo1e3LyAVqsjydk3hrJj6pO3U3F/LOAlfbxW+tDmKvSMqeb1jK8bdNnaBnPTLvOq9ttAVDNAXveAuJ7B449YeB/WtNFfJyK8G95YUniXqCy4p8+ldOSVh+mnD5/QEEZcnGl989p2emP7crpnZiJNvekCSjeE97hihPXXXfHxdfQxW7mjSHgfU3uBmtrS71YuRkY1FHD5VPsaLJ8IqMp7IK3Dk3pc8Eek8G54Y6UwYUnhXUIihLsuupA+23EX/fzRk8ATGgzi+lAjrG/f3EHv7r6TNufbtQbSDnVoTkdtYorwyqMwPv4qfchW7mDCWqpbJs/NsjXzOR0X+FzWm1EOZiC7WgayegyP3wS+mjp2qHBukMK7hETJuKfPZfT5Y3fTzx+DrAwI4tLJC6T1I7Ksb9/eSe8/cTdtDUymuaN6k6MDd7w3pyVxseFXCnm+whx9yFbuKLJM5rkKMxsFPPY4n9PaH5mVFVlVEKXgQ8AB4CBI68dBIKvjFd4NbywpvEuczngs+Tbhe/XLJ08V4eOnjiIuzrKOvAPCenIdbQ2m09zR0QlrdXz8vfqQrfShCe+JiTWCubYGyKpi8p2pff25tokgqDy/y7YJ5PUCCOtT4PtBtTTnBkN4HyeFdwkJgYdHDqaPtq6kXz97mn75NAxRiOsnZFpHkGG9t2ctbfIqNGt4r1BJuDTc413DG/p4rfRRJLynpQnhHWXgpSCrUUHVNh1Z1jo83wd8CML6dlS7VuUuvEtvLIlTFdyysFuZQF/s2UC/fr5Pw2cGIomrOHmxlvXNmzvo9R0raD2L7jdrovs8XXSP+BH/Vh+vMljHstn6C+F9vpraEkR1UcBpHwKoIKzVICqeq/BdkNhh+9WX/V6i8A7CSmPCksK7xGmKOy/oSo9OGEFvrfGJ1oT/HXxG4FfG5wbCicuMvDTCOnRgGz2/0U/Lc4aT2jeGcjrUF9PXR7Q1MP6nD1cZHk+VkPDuVZOaBnNsXUFON/mdSjqWS0FaO1AqvgEcmmMfJ5wbpPAuUZnAbgtPuxX6cPMdgmx++/I5+h/ji2eLcJChk1c4cUWQl0FY3723mz58ZgNtX6aSP6m/mFh1SkwjKoiYWFXHz/pwlaE5N3iqasJ7SiOeqxAkda1ftVmRWQUCbuVBlISv4PFBZFs/DPxv1XIV3g1vLCm8S1QUrLukJ+1KHUtvrJxPR159hH776nn67VA4nhOkdUziMsm6mLB++HAvffHKVnpuk5/W3H4bTbulG01uX4dmdWweeS+hgXf14SoDUWSZ7Emvn++Z3CEwZfIVKAknBFTHXGRZG0Fg+0FYn4CwvkuoX1cK7xKnFbjMe+S2ofRKwTT68un7BUH9/vULwH4NX2kQxFWMvIqI61jk9UuIrPbQFwe20ivbltDG+VaaP74vpXdtJKb78rO9zNHlIF8lfEAfqzIQmvA+Zky1RTxXoSe5jc9tvcTvto4ESU0F7kY5+DSI6wPg27GdO/4phXeJUx3397uS9nkm06c71oJonqU/vnmxCIdBVuEwiCuSvEqRdWlZ1j766ZMn6ci7O+mT/Rtp/5YC2uS1kz/5Wsrq1VLckjMnlmeA1rIrk2rDro9VGRyG8M5zFQaylRZe1XaRX7UmBJyOXBDWKmRYjwPvgLAO5wy6/rdSCe8grEjhfZYU3iX+Jdxz+aW02zaO3mSx/L3d9OeRl4GXBP741kAYaZmRV3jWpZPX0VnX80VkhVLwx09BVO/tooPIqt58vJD2rJ1Jd08fT/kTr6LsXq0oM6aesJVZ0Kk9rQg37yvCryu7dm2gD1UZHJ4qRcJ7gcfaxOdM6eLPtd7oU+2T/U5lSUBVHgVxCeHdl2P9iZ0bDOHdmJRCCu8SFQlru3ejR8YOowOLZtJXz22mv75/JYQ/vwNZGRDEVQryCicuQV4RxMVEhUztV5SBP3+O0u+jvXT4nR302UsP0Ju7V9MT6+fS/fk2Wjx5IM0YcjFloAzkzIrJioV2LgXD/NxDKLRYZuvDVEZY6ML7qLNBUOd5s1MtWF4DkkpBZuUPuJStePwKHn8O0vphYPVqUniXqFAo7BxPWwcPoP1zc+nzXevoT5DO3z8eoL8YP4ShGHGZkZdGXLx/SVnXbyAqARDVryCqnw+CpD7ZS9+8t5M+P7CF3n3qbnrxoUW0s3Aa3TsvhZakDxRGfTmXt6XJsXVIjWlIczu2EJkVk5VZKVgYF/fy0m7dauhjVEZYnLFhAwvvCWKuwgW5qR0KXI4+PqdjHAhqTsCt3Ifl8yCtT5BtfTesaWPRQFqS8J4uhXeJfxg8DfzTLoU+3LIcxPEc/f3za/T3TwZe1fCjhpKISyOvSOIqIi8mrt9BVL9/o2VWvyGjYpL66bOn6MiHj9NXbz9Kn768md5+Yi3t37qAdt85nTb5HLTaPYqC1htERsW+7Y6YOpQT04CmdWwq+q34iuBybmHAeW9CVm+tiIlpoo9PGRFRNFchC+85yW18udZLfKptBLIqj99lvwtZ1lOG8J7Uq/sfUniXONlYf2kvelyZQG/fHaQf33+c6JfXi+NnBsjKgAlxlSXr+kPPtLgE/O3r5+mXL56hHz59kr55fxd98eqD9N6+9fTqjuX09P359OhyF92bl0or1VspaL+BZg7vRerVsZTZvamYjt7ZoQFNj21K8zu2Eq6iS7mb3aQE1LFd6lbHCCYstkxm4T1fndx8fk7Khb5c22BkVDkgqRXIrnZj+TYyra+njhv6v1IL7yAslQmrBOF9sRTeJUxwZ7cLaPu44fTqktl0+MWtgniOIqloAGGFyKuUWVdRhgWSQin461fP0U9fPE1HPt5Dh956hD56cSO9sWc1Pb81SDvXTKPNgTRaM3UMLUK5lz/xapp6SzfKvbwdpXVuKO4LZI2Km0G5v4ozqoUWnOcgKm4M5R/nyKwKz48Atj5VqlTVh6WMaMHCOzs3COE9y9ok3207H+R0Q1C1OZBdLQJZbcfz10BgX/pU5Sd2bihJeDe8saTwLlEWcJn37PRMOvj4ekEcpmRUFpSQdRVlWMimQFS/oeT7BST1w+dPIYvaSZ+/tpXefWYdvfjwEtq7fjY9uDiL1s2eSMuyhpA/5VqaMbQHOZFFpV/YVJR7GR3qium6bo9tLFwX8ju1FoI6tyvw7TZCpzIhqtWd4w+v7NbNv/jmm1txlcNtRvqwlFFChIT3xZ6khsFcW6egy9avwG1PAmF5QVhbkGW9JIR3VflhYK1z/pbCu8SJgtsNjDLv54+fMCed8oIgLC2z+vP7A4Kk/nd4P/18aB9998leOvT2dvrghfvotd2r6JkH/LRjtYfu99popWsELVBupDm3XU7u6+Mpq2cLUjrVFTM2Z3WoJ5o+p6Hc414qbydUDSj5WJ9ikhLZlDlR/b2ix0UfLh1w7VJfxsSrMK7a85R7rCPrhHWGNixlRAvR8Z6GAybmKsQB9OVY+2A5FpgF3Avieg74mIX3ke1bH5fwPkMK75Uaay/sVqzMMyWWckRRZvUq/fnDK/T7kRfpl6+RRR18kg6//xh98uoD9NaTd9H+bQtp97qZtGVhJt01YzwtzRpMvqRraPqgCyn3yvbiXj+lQ20xf6AzpqGYqZlLPdakeOKIRVzuWfCjq5MU61MGSRlEter8zrT8qj6/Lrp10CcFGcmPYEz58ePPV+Kv5Vvi+Ao9JwyJiWKKeklYx4pw4T3PZW3ty3X0DDiVW4OqMgUZ1lqUhE/iAL8P0vpG6df7d0N4NyalkMK7RCQKO3emrYNvpP3znKLMY2HbjFjKC8UICpnU79+9JLKon77cR99+tJsOvvEQvffcPfTyY3fQk/fl0bZlubR+bhKtUIdTwHYDzbr1EnL160SZFzULlXm5KPNYi5rZsZnwXPd1bCOEcyOL4lluOIsyzt0QScXH04pLe9LSm6/7e+GkkX8Ec60/B13KIYyfN0BSO/yqbZlPtWf4cq03B92Tu7LrL0syrCWzRKMPSxnRwhDegx5trkJvlrW7z+UYCLLKAlktx3IXIIT3ecqEX8osvIOwpjFhSeH9tEao3WDrCtEFbkYs5YVwguJS74/vUeZ98wL9dOgZ+u7TvfTl24/Qhy/eR6/uXkn7Nvvo0dVT6D6UeaumjKKFk2+muWP60JTrO4uu87SOdSldF8vdKPP4qt7cTkxQmhbFBCWyKBBUeBbFn9nIolZ270Z39LuSFo8eQsGsFAJB/Q2C+gtj5g8sf/G77N9gDPE8CXuBNT6n3R1w2ofl80TGOY5WPo+jttSxShlsNcPC+0KPNlchUtTOQafjehxYBZnVQiwfZuEd+BIH/8eBIKqyCu+GN5YU3k8fHLPdoJwRTlBc5v32LYvlz9L3nz9BX723gz56eRO9sbeQnnuogHbeOY02F0ymO6ePpcWZg2j+hKuEWV5u77Y0Wb+axzqUGnseTY1tIhw/WSwPWHBORpR5hhbFnzlU5nU5n5Zf0ZuWDL2ZFljHEcZFMQjCUu2MPwOq8j+sOwJ8jLH0bNCtbMCS5Zax3lzb5YFMTcda5RlTTepYpQjNaqZP1aX6XIU+V0pHkNbVOOiTAm57PojqARbesRRzFSbUryeEd8MbSwrvlQMn1G5wHDiqzDvyIv16+Hn64Yun6PAHO+nTV7fQ20/fRS88sogeXz+LtizKpLtmTaBl2Xw1rz9NT7iInFd2oPQLGgvfdO1qXkPyxGg6VJ6uQy3s1J6WgKDCxXIGf+ZQmQeIMu+W62nhpFEEIjqKpI6CTlh+1f47xs4PWPd5wOV4Oag6+EKWL+iyJfMFLr7QledJasjjj8chhqQkrGOEEN6Z4YXwnjmpPQ5ob5/TNsbvVmbiMf8iPAt8BBwZ18UinBvKQ3hfKIX3Co3NN14b0qHKpd2gBJRU5n378eN08M1tmg61Q9OhHrojl9bPS6LlzuGiaZP90YUOdXFzSoutI6yHS9KhloXrUCYEtfLiC2nZDf1oEUg6kJNqTkol428Q1V8gLJSF9p/x+BDG0hvIuB4FFuN5WnCKbQDfwzs3y9rE0LEwHqWOdYzQO97ZMtlRm2vqIGprZFfDcKDd+FVYg+UT+AJQgyvfZA++vkTh3fDGksL7qQeequqktRsAJZZ57z4aKvOe3RqgHWs8dJ9P06EWOG6iuWP7kPuGzpTZqwU5uN0gQofiMo8bN0urQ61CBil0qJEJVDB5khkBlQnFdCxV+QXZ1mE8Z/eTPSAudkNhV5QEJAUXBrITW3DztscjhfdShSG8z83KEnMVzs+xd8OBvQUHPRPLO3DQd2L5Fg7yV97c1J8TuIH0eIR3ENZcEJYU3isGKky7QZQyb+viLFHmLeF2g0nX0LTBWruBUeZxu0FuRLtB0KTdIFKHEiTF7QYl6FAnCoOwMG7+DLrsvyLTOoLlB1j/NIjqbmAqysMRfDtcgcvaenZOTh0pvJcyiLS5Cj2elJoLPZmNCtxp8YFc+3U4qPagWynAr8A2HPhXQVhfAD+yc0N5CO+GN5YU3k8OKnq7wUPcboAyj9sNuMybPeIScl2jlXmOGJxTMaVoN4imQxntBoYO5bSZEk25Ilx4V5XvMJ4+AZ5H1XIv1s/GWBobZOHdZW8/SwjvHim8lybChXeeq7Ag1xobcNr74qAm+l22+VhuxkF9EQf7Myy/H9asSVTh3fDGksJ7xUBFaTc48smeMrYb1DvxdoMwHYrbDUxJ5Z8ECAuZFZeFv+H591jy+HmRx5M+rhJ5nM3HeAvaxjbwetOq85yhGJKSsI4RwjJ51Zgx1Zanja/rzUlpB+K6zKvab8MBnoGDeg8O9jP4leC5Co8k9uouhfcKivB2g58+2GNKLOWJcIKK1m7weqnaDRr84+0GJx06YeHxb/ix/wE4iPH0st9lZ685XzDXkex12fr5XI6OfIVeXCmUhFWqEMI7i36a8J7UCmXgxTioQwEX6u5CHOi9QZ6r0KUcnjZ+2P/KKrwb3lhSeC9f3FkB2g1K0qHK2m5g3PZSmnaDVZFlXmnaDU4mihPWj0xYQRAWfvgfxHgSt+iwaaY327hFJ+Ns2dpQyjCEd4/NViuYZWvmc6ZeAOa/GQc9Awd2GfAYHr/pdzkOIdv6aRDIyvDGOi7hXScsKbyXDZE61L/VbvCz0W4QqUNFthvc2iukQ5V3u0Ew+7jaDU4KhOgepmFh/HAv1md4/FIow3I5kjXCEm6/grDkPYWlDNaxWHgXcxV6Uhp5s63xPqejPw6sFb8GQRzsh4ADeM5p7Y+Dzj3nbym8nxxU1HaDZ7YEinSo27V2gzmje5P7urhQuwEb2ZVbu0H6ibcbnAyEyErrwxJXCfH4CMbNx1ju9zttmwChYfmdqVdzs/ZioySUGVap4wyunz1CeB/bAFlUTIHLcWXA7ZjgU+15OLgbQVYv4KB/ioP+/cj2bf4qi/BueGNJ4f3YWHtR91Om3cA7qR9NG9Q9arvBbJR5rEMFS6lD/dPtBicBIbLSsiv773j8E8bT13jMvYxPYRyt96u2mRhLY30uax9/VnLMUk96/Q1SdC9TCB2LO969aePrLvKktUH6eikO8igc3Ok4uOvweJ8uvH+rXHP5H8Ok8F4uOKrd4IcDpsRSXihGUKxDnUC7Qdox2g0MIzuDoMzKvJPeblDO0HuujBJQdLhjyaXg78AvwHcYP59jya1BO/DaioDTrvpU23A87hXMTGzLYy7sfkIZpQkmrA0ezTJ5vpraMqjaLsKBHYKDrOLArsYB5y7dd/H48Ly0Cb+Wh/BueGNVNuG9WLvB16d2uwGXecdqNwgnqH+93eA4EU5M/DhMp9IyKpfCGdWfWP4B0mKh/ZeAy8H9V1/i+TsYR/jBR6XiVnxep13xqvab5ruTu/G8oEuzs8+VjaNlDCYsY65Cr5rUNOi2dcUBvgkHOx1Ywr8OWIq5CrH+50EoBc2Ed8Mbq9TCu05Yp7PwXqHaDXQd6uS1G3ShO67qU263vfxT0Amp2PNipKQTE85/Jqe/8NqfDKxnkuKbnH/D4/8BICr7j1h+ix/5g/wjj9d4Bqpt2G657jV3W77T3pcFd9aM2S1FemKVMYoJ75kpjZBdxeHAXwuk4pfCj4P/IPAKDrYQ3hMa1pPCexREthuICRJMiKW8cFSZV4HaDYIVrd0gDDpJhQhJI6gwktLJSbQniDLP/ifIh32uUO4JJwZkUna+CgiSUn7EuPgey2/wHpxVfYxt3gTYPOBhPC8MuO2zfTyekAjwbOt8W45mkyz1q+MJIbxzx+18T3p9f5YS43NZr/Q57RNwgOfigN+PA78fy0841R3fNe5PKbxrqCjtBqxDfWOmQ1XSdgOdkIo910hJJySdlHBOa6SkExQIRyMnVSMnvKZnUOxvxVf97D9j/U94/Qes+w6PD+N1bvnhbnaeGu9NP3e1s2mfat8CrPQ7lTl4rnjd9iHYrzc3jLIHncc2otYGj+dMWQ6WPUTHu2eMJrz7ctLa+NzWS/xO60gc4KnA3fhCnta/kG9zhgz4rTIL7+HtBr988qQpsZQnSlPmvbZntZhMwdChVk4ZWdRuICZTaElpneqJdoOccms3SCpGEv82jjtr0q7oMULEhHOeyzuQE0o8l/K9Rk72b7GvRlDc5uNWPsbyfWRPb2LJs6VzRvU4tn1QjBnVzkaY0/DDb8M2Q1AKXsH367LDL1uTi1tyZDvD8UW48D4nW2nB9hd+1ZqAA852GGyL8Ti+qHfw5X0dcFp/HoIMq7II7xW93WDL4kxaO2O80KHyE68OtRtM7nJeqN2AyzyhQ+lTUpVWh6po7QZmmVOIlAxCMkhJfyzIiQVxzpqMcg7AvpwxhWVN9h+DTEyaBnUY+AqvfYHXPsP2qC6UD/AefPHpTTw+AHDV8TSwG/ty6ceVyBqdqGbheWaBSxmP7W9hl9E8p9KZL2pxKcgTUCxdysYDUrs6ruADZwjvBR5rEzYY87usN+Kgp+GLW4wv4VEc+NfxJX0J/DTw7BqlFt4Nb6wShXcQ1ooKQlinSrvB0WVes1C7AU+TLsq8WK3M83OZ16k9LT2GDsWPK1q7QXjmxI8jSQrPuYQrOWvStCbOmH5GyVYsa8K2ImvC8iDe6xOs/xDnO/dOvYX1r2Gbl4H9wDNY/wTW7WQnE2y7CY/XY7/VWM/mfPMDLocHS75YNZGzKu5o9+Wm9gx6bJ34quD89MT67I6CBMEoBWV2dTxhODew8M63C/AB5oONEyEF8OHL24ovhr+4z/Fl/DCseZPTSng/rdsN4op0KC7z+POGE1RF06GKSKmolMM5V1xr4qt0RtakZ0wMQU4uo5zTtCYja/K7HF/jdZE1YVu2/ma/9VDWhPfnfinWn57F608CyJyUR0FwDwlyUu0bsO5ObLsC4CzK62OfdqfdzTPi8C03XjX1NuwzyO+0XoNteuVn285nUwFvWlJTb1paXSYrm63/WRs2SLI60dCE97S06vwrkJ+b2qHA5egTdNrGCdFQVe7DF/G89iUr3yVdetEJC+/GpBThwns4ifyTqNTtBhd0LVeXzeOBICSdlIoIKkrWxMRUQtaE7TQRnLMml3IE2/JsNVrWhB9YvJeeNYmb+ENZE4iIs6Z9ImtSlZ14/DC2fQBLnpfzLqxbhfdZimWBsIXRyOl2vFcOCGoy1qcEnY5xPtU2wpdrG+hzWvuLDvbc1Iv5FjcmqvzJKc3ZuomlFlQwNdhogK3JZRvDiUdIeGdB0JeT3AZfVi/xZbjsSHPtd+ELewpf7gf4Mr+ZMeHW35iwIoX35AoqvMt2A73MS77tpLgbCAKKeC7WlZQ18RW6iKxJEJPQmqJlTcrXGjEpB7HkK3U8+S/Pp8l66xvAAax/Adsia7I9GXAru7DNdiy3+t32jXif9Ti3OWtaHnAqi7i5E2Q0F9tMA1Tskxl0K3a8nuTDjzePB/z9BDy/SSMox5X4e5f6c5QLOZtijyue55NlFf7hXwqiYr2Km0NZcpFlYDkGC+/8C6AJ74kt+EvAlzOIf1FwYq3El7sbX9TbOAk4tf5lMMiqogrvFaHd4FddhzJtN4iqQ/0D7QbHN5lCmaGTVIiUNILSn5cxawLYluUHbPM99vsWj7/Buq80chKyRFHWpPU8vYrnL+H583iNr2jvxeOdOGe3BdzCiPJe7UdXWYn3WxJwOYKcNeH1mcAUEFhOAeu1Lnsq9p8oPOHc9mHIjgZ6VdsAUeI57VewtTFbMPmcjgsK3NZ4X1ZKR86kFqipLbnpmmfCYdtjdj8R9+cGNaISWRXGF4aZJKvyCrZM5oO7MCWlJs/oke+2nY8v7wb8qjjwRS/CSbEdxPU6vlRujvtpUO1z/z4R4d3wxiov4d1oN3jv3kX0vy+eMSWW8kRJZd6hd7bTRy9tpNceX1VMhzop7QYZ/0y7gU5IxZ6LdSZZUyhzKkPWhCXP4/cNtvkaS764cxD4FNt8hNeLZU0AyjnlGZDQE/jbu5AV4dxE1iRu1retxz5rsP4OrFuI9/OCkGbj8VSs59vN2DrJDsKahOdjtazJKrKm/Fz7dUGX7Sq+qpePCsOfk3IhyKmLmF7epcTMc9nasm+cZsXkaLw4I6MhX/UTk6J6bLWWejw1+N5A0b3u6VOVtSomKtaIMcQkWZVzCOGdfxn4lwK/Lp2EM2KuLRknhxdfKM+tJuYqxPKH0TFt/4oU3iedROG9IrYbvGWUeetm0QML02mNrkMZ7QY5fdpRWucG5GhfmzJj6pGqtxvMLqsOdf7JcdnUSSpEShpB6c+ZkKJnTWwPrLUOlDZrUou3DoB8XsXjl/Das36nDVmT43FgB9ZtA0FtxnIDtlsL0lqJv7EYRBXA8zxsPwOvTcE+2V6nkoaMKIWboP1OZTSypGGsN+Fv3uDNsfVjnZazJr5/lr3gROsBznvWcLkfcX66ljnxHSCsRbEHO0smXIXwbTV8kUp0q48BSXk8ZxplH2tURGSQlCSqfyiEjuVNS6gu5ip02dvjS2Kz/LE4edg8n8XI5wDWCb5Lu7bPHydTeD+V2g0CtutpppgzryNlXNwsNJlCeLvBPG430HWosrYbBMup3UAnpMjnIYLCYy1rEtmSIKViWRPWa1fo+F467mnSyOknPNZaB47KmuyfY1mUNbkdLDFw1vQKsB+k8gxe24vtd4KAHsHf3IL3vA+ktA4ZUSHWL8PrC7A+v4B7nURjs82J9elYzw2aiUGnYwwyqlvx2iCsvxHrrwVR9fVnK719uY6eXtXaPYjqQTh+ZiXHzMtMbMv9USyQc9bEV8lngZy8Hr6q56jNHemiFSExsQbbibMexVf6mJx2ezxVudwLK/lk2XcSQ1jN8BfCvyJ5GdbW3EOCX6lbtasj/GumPClONJyEeemJvw5l4R2ENZoJC2VhNOHdeZzC+6nabuDoaG5iVxHaDSJJSTyPyJrwWENY1oRl1KwJy1BPEx7rDZeCnETrAPAO9tfLOa11ANs+hWWxrAmP78E60ToAElyMx36Q0FxkSdODquLC+iysU/BDmgzSGYd9RqGcG4r1t/ictutBNlf7kDXhOco55cJgjq2rMKXMcnTEfu3FxaRspUV41iTu7gAxzUksypoEOaG0s2EssK4rZpfqgxIvjJxEqUehDEqS1L8R2hehCe98C0Egx94Nv0oDOb3GybYcJ9Eu/NrxpWH+xfx50Fmac0N5Ce939upBu07BdoO0+BNvN1gZrkOdQLsBE5BOSqHnWIYICo/LkDWFiOkYWZP9U2Q1H+J93sN7vo19X8eSb1fZj+U+bLcHy8fw/GEs9ayJb/nSsiaQUQHW5+N1bh3wYJmL9enInqwgpUS8dlvAnTYs6HIMRPk2oMBpvabAZb3Sm5t2mfhRzbJ2Z82VXRBQHaCcS27DWZNXTWvK9+3NRNbEV+28nvF1PY4xxbImLucisyZBTrr+pHejC1IK06IkQVWEMJwbWHjX0+POSLGvx0mk4GTmZrmHcfK9CvAtCz8OOa/BCQnvgY6xtHHkIHphwXT66oUtFa7dwHDZFO0Gyddqt71cwbe9NDrhdoOjbns5gXYDM1ISWRMvNZQyaxIiuJY</t>
  </si>
  <si>
    <t>/9j/4AAQSkZJRgABAQEAAAAAAAD/4QCuRXhpZgAATU0AKgAAAAgAAYdpAAQAAAABAAAAGgAAAAAAAZKGAAcAAAB6AAAALAAAAABVTklDT0RFAABDAFIARQBBAFQATwBSADoAIABnAGQALQBqAHAAZQBnACAAdgAxAC4AMAAgACgAdQBzAGkAbgBnACAASQBKAEcAIABKAFAARQBHACAAdgA2ADIAKQAsACAAcQB1AGEAbABpAHQAeQAgAD0AIAA5ADAACv/+ADxDUkVBVE9SOiBnZC1qcGVnIHYxLjAgKHVzaW5nIElKRyBKUEVHIHY2MiksIHF1YWxpdHkgPSA5MAoA/9sAQwADAgIDAgIDAwMDBAMDBAUIBQUEBAUKBwcGCAwKDAwLCgsLDQ4SEA0OEQ4LCxAWEBETFBUVFQwPFxgWFBgSFBUU/9sAQwEDBAQFBAUJBQUJFA0LDRQUFBQUFBQUFBQUFBQUFBQUFBQUFBQUFBQUFBQUFBQUFBQUFBQUFBQUFBQUFBQUFBQU/8AAEQgBpwJYAwEiAAIRAQMRAf/EAB8AAAEFAQEBAQEBAAAAAAAAAAABAgMEBQYHCAkKC//EALUQAAIBAwMCBAMFBQQEAAABfQECAwAEEQUSITFBBhNRYQcicRQygZGhCCNCscEVUtHwJDNicoIJChYXGBkaJSYnKCkqNDU2Nzg5OkNERUZHSElKU1RVVldYWVpjZGVmZ2hpanN0dXZ3eHl6g4SFhoeIiYqSk5SVlpeYmZqio6Slpqeoqaqys7S1tre4ubrCw8TFxsfIycrS09TV1tfY2drh4uPk5ebn6Onq8fLz9PX29/j5+v/EAB8BAAMBAQEBAQEBAQEAAAAAAAABAgMEBQYHCAkKC//EALURAAIBAgQEAwQHBQQEAAECdwABAgMRBAUhMQYSQVEHYXETIjKBCBRCkaGxwQkjM1LwFWJy0QoWJDThJfEXGBkaJicoKSo1Njc4OTpDREVGR0hJSlNUVVZXWFlaY2RlZmdoaWpzdHV2d3h5eoKDhIWGh4iJipKTlJWWl5iZmqKjpKWmp6ipqrKztLW2t7i5usLDxMXGx8jJytLT1NXW19jZ2uLj5OXm5+jp6vLz9PX29/j5+v/aAAwDAQACEQMRAD8A/VGiil/z1oAQUtFJQAtGeaKTvQAZozRS0AJRniij1oAWjNIOlFAC9qSiigBaM0lFAB3pc0lFAC560UlFACiiiigAoNFFABRRRQAUdqKKACiiigAooooAO9FFFABQKKKACjvQKKACiiigAooooAKKKKACj1oooAKKKKAA0UUUAFFFFABRR2ooAPSiiigAooooAKKKKACiiigAooooAKKKKACiiigAooooAPWiiigAoNFFABRRRQAUUUUAFJS0lACmiikoAKKPwooAKKO1FAAOtHeiigA7e1LSfhRQAGij8KKACiiigAoz0o/CigBaKO1GaACiiigAooooAKKKKACiiigAooooAKKKKACiiigAooooAO1FFFABRRRQAUUUUAFFFFABRRR2oAO9FFFABRRRQAUUUZoAKKKKACiiigAooooAKKKKACiiigAooooAKKKKACiiigAooooAKO9HaigAooooATtS96KKAA0gpaO9ABRR1o6UAJRS0UAJRS0YoASilooAT8aM0tFACUd6WjFACUUuKa9AC0elMzimNLtqb62GT0VTWVpJCoIX6ipYpNxIznBxwMU9euglqT0U0dadQAUUUUwCiiigAooooAKKKKACiiigAooooAKKKKACijtRQAUUUUAFFFGaACiiigAooooAKKM0UAFFFGaACiiigAoozRQAUUUUAFFFGaACiiigAooooAKKKKACiiigAoozRQAUUUUAFFFGaACiiigAooooAKO9FFABRRRQAtJRQTgUAFFJv9qN3tSAWimeaKUSA0wH0lMeYJj1PQHvR5oBAI/WldAPopvmilDZpgLQRmjdikLY7UARuSAcYz715l8Zvi/ZfCnw3c6hOvnzQoWKjgD8a9LlchSQMnHGa/Mz9oz4kXfxM/aBsPhteXbW+lXesBSqMB8gHKk+hzXRhoKpeXRGcpW3OY13/gop8T4PE41C106Y6CJcrGbYBWT/AH+2a+4/2X/2o9F/aI0JnhV9P1u1A+1WMnJGeAQfwqT4nfBfwbF8Fda0OPQrO3tbLTiYnjUeYGjA2fN1ycD86+Hv2IV1Pw1+01p1gEkto7+2lM0e3AZUzsrr5YYim5roZxkfqqshGAT8x5IxUpPFVYj+8KknOT174x/jVnNeXc3Wo6iiigYUUUUXAKKKKYBRRRQAUUUCgAo/GiigBO1L3oo70AFFFFABmiiigAooooAKKKKADNFFFABRRRQAUZ96KKACignA6U3efSlcQ6gUCkLYOKYxaDTS+KC20ZxSvcNh1FMWUHtxR5ozjIz6ZpiTuPoqI3Cg8kA+hbFKs6E43L/31SuMkophlA6YP40eYOKXMr2AfRmm7/agNnpzVDsOopMnuMUZzQIWiiigAozRRQAUUUUAFFFFABRRRQAdKO9FHegAooo7UAFNcgAEmhmwahnYEKGOB6ik720AfvBHBqJp1QkFgMdc1458a/2mPCXwTtlXUryO91aXIjsbX55Gx6gdK+NviB+178QvibPPFouoSeGtIkYhLeLiZ17fOPu/mK9XCZXicYrwRhOtGJ+i2seMNH8PwmbUdRgtIwMlpZAK4S8/an+FmnMyzeNNMVxwR5v/ANavy28Q+Hte8USltU8QanqBPUXV67Ae33jXF6j8HwpaQKhP95lB/nX0tLhaaXvM5frSP1s1T9r34UWumzXMXjCwupI1ysED5dz6DjrVL4d/tYeD/H2oz2iLd6QkQ3ifUSqpIPbBr8fm+GdylyDawt5inJlICRIPVj6Vnav4os9DuhZya22u6sPlFutwyQRf8CyBXnYvJI4bqaRrc2p+99j4l0nU1VrXULeYN0KuOa1UkGOGB+hr8Ffhx8ZPGPhvVDc39/d3tun+pgi1RyE+nzV9CaD+3J41tLdWC6lGsfyjaWY4HHrzxXjLBX+Fm3tLbn60lwOpxQTk1+aWh/8ABQrUo7lEv77UTCAGZZLQvz3GSK9Aj/4KKaW9sJUnCOfkAmtyn8h7U/qNR7DVVH3SxHXPTrivyV/bv8D638JPjiPEyps07UphdWN7GpxFKp5Vj7hh+VfUOk/8FALK4tYzLbWtyc8sspUgfQ4rxj4x/tT6X+1T4I1rwlYx2en3EHESXxVULHIyrHvTw+Gr0G4Nbg5xkbHin9uLXNK+G+gr4k0i2SKWGB7wwzZaVcA5PHfr+Neg/sWaLd/FLxr4g+Lt5psel6RdxLYaNCoziNQd0mfcsfyr83dc/Z1+Jl9owsLm7jvZLbCiFb0NuhU4BHPTAFfpJ+yb8ftJ+Hnww0TwZ4l0i40QadF5aXAiLRyMSWJ3LnnmuytCdOhywiEXE+04TmQ5G0YGAeo9am6V5tafHnwNPMwHiC0SQjJ3koQPxFbdp8UvCOobRb+I9MkJ7G4Ga8ZUqsV7yL5l0OvLKuMmnAisiDXLG4XdFe28qHoY5gauwTh1ysoYHoM5rG0uqGnctZ560bhUKuRnPFLu3UFEoOelKKanSnVQCUtFHegAooo70AFFFFAB2ooooAKKKKAD0oNFFABRRRQAUUdqKACjFFFABRRRQAUUUUAI3SmZI609ulQu3XtUttbId0h2/nGaYZAcncMDua8L+PX7TOnfCGQWMNvJqGqyL8kQX5FJ6ZPSvjHxt+2H4x8WTXVvJ4xh0GIHi2jwHH4gZr1sNllbEpOT5V3OeVZRP06n1K1thuluYowOcs4rndW+KnhTSVb7Zr1nAF67pK/JDUvEPjLxNteLxlq9+ZjtG2/lC/UAsBWU/gXxDJEV1TU72ZmOT50rvkfrX0VPhhuN3Vuc8sSj9VtT/ad+G+kHE3iWzY+0lYo/bN+Fq3Ply+JIYk/56k8V+Ykfw6sYImMp84nruVjj9Ku2nhTwnpnkNcacNTY4JQh8A+nSuetklHC0+acZfImOJR+jF3+3f8Jba9e3TxCt0yrnMYyMU20/bw+Fc0Zf+2Mc4+YAf1r4GtbXwEryCTwlbIAu7EceSaxbrTfB2vO4tfDq6fCikhvKxlu39a8vC4ehXnyKlNLuxvEan6Qw/tv/AArnKj+3o1LnA3Gt3T/2r/hnqRHl+KLGP/ek/wDrV+UM3gi2dIvLtEkjOQML9avWPwzW6gaKPTBARz52cCvpZcOwsnBtk/WGfrxpPxt8F63Iy2XiKxuCDjCSV11rqVreIHhnSRTyCrCvxWs/CGsaLdumnXccbYDF4ZyrfWtiHxZ8TfDGqw3Vt4v1S3jiIby1uyy8e26vFrZHV5rRNlX01P2bVhjI6etLvG8KTya/OP4Q/t1eNtH1GC08VW8uuWDuIhdIi7lz6nrX6EaFrMGuaVZ6hblzBdRiRQW6ZGfWvBr4WeGdpHRGopG1nNFIv3RS9qwNAooooAMUUUUAFFFFABRQKM0AFHeiigANRbvepaqs4ByeAOD9alu2omK7EuFHpn6184ftQftNQ/DOyl0DQZI5/FFxGSOdwgyMAkV2H7RfxstvhV4SaO1T7Tr18RBaW69QW/iPsBXyV4Q+Ed/r91caxrLm71C9k82SSTkqT0Uewr3sswUak/a1tEc9SfutI8ktdBn8TX8mpa8ZrvUZjue5nJP4LnpXQ2XgWycARMyewNe8T/CGQqC6nAHy8cLWHefC+7tyxiY5Hotfo9DEUKEOWDPLnCUjzFfhvd8uuZ1HQjtWddeFZLOzu7/Um+z6bajM00vyrGPr6nFepx+F9ZtpBCJPIQjeZDysYB53flXxZ+1N+0JH8R/EI8E6ZqEWl+HLF3Fzcu5zcP06AdBXn43NlQg4xZvSoW3OV+K/xZ1n4hXF1pvg2FLXw9AxtzNG4El0B1OT2z6V5t9i17QbFY73wybqNjlJAmXz7kDmorb4fwLJC1h410xWA4yzqV5+ldI3hX4gWsSHS/FC6ih6eTPgD86+Er4qpifebO9RS0OfOt28UKifwxqlu45Zo3ZR/KnJ450QlIxc6vYHOCTcb8fhitmTUfijYti8tGvkHB3YfP61n3XjzVbJdl94MsZyPvFojn37VnGtKCsPlTJ7XXLTzJTaeMjDkA4u4Cx/pW1B4j1eeKOO11vR77AyPNtwmfx3VykPjjwxfIyan4RNvk8i1TH8xTbi/wDhndXK5s9W08hesZUjP0yK3WIkL2aO2tNV8SwI0h02zuzn53hl2qB69eKgW5GnXv2l/D1yrtyTaXYIz+ArlYvD3gvUCq2PiK4si5+9c9vyNammeEp7aKWTTfiBaYXgI4YZrrWMlBE+zR3GjfGW60j7QGm1C2aYGMNMjOUHpuxWtZfHW8ihS2XxK7Kpzsnttwz9TXnw0jx9F5Ys9ft9SRlBVRIelNkt/iFZOTdaJBf8ddwOBWkcXbdGfKezWX7QGpWriSO50e7YjbiaMAn82rqtO+P+pzRrI2iaZcMnzE2z7Scc8YavlTUPFj6VOser+DoEcnJJGM/Q4qtLaw6tu1Tw4Zba7h+eaxJztHqD7da6KdT2jtYNj7J0P9r0rcMlzb3cMQfYUiuCDH9a9T0H4o+P9Wv45fDnitItGuMbI7qRWZ+4IJ5r4O0TWl1exjlghaHVE+SZHXCyD1+td5pHgPWo7WHUbc+TZIPMEm8gpkdB613ywMKsbiVblZ+h0X7TvjLw5Jbaat1YeIdSjAV7KGIu+3GOSrcGtJ/28U8GRXT+NtCTT5uHt4befLMMcjbyc1+bPhLU/GegeI5ru2uriyimukVLhusgJA55qh4Wv7qbxt4s1W/Md7qVnGht4rlyxYkvuYDHbA4rw6mEi3ZGqqNn7ffCz4r6L8XfCtnruh3aS2txCrmJWBaEnB2t6H613W+vxh/ZG/aLk+CfiTUo7+/WGGeFZvsUjkJK7SJnPpgEnHtX6bfDX9qHwf8AECGYJqVvDcRKpKFxhiQDgH8a8Gvh3Tloaxke1A5py1kWPiKxvEiMN5bzB+hikDcVeW6Vj1GCcBhyDXNaUS7lrNFQLMSQOhJwPepgeM0J3GLRRRVAFGeaOaMUAHaiiigAooooAKKKKACiiigAooooAKKKKACiignFACSHCE1RuAYoGHJ+8c/gautggioZIhIjqejAg/jST95Cex+On7THxa1rSv2hvFdmJ0vtPhuIh5UwyVGxMgHt3rg9L8f+DNTus6lodvbzv1kdmJPv1r63/aw/4J6a/wCNvHur+NvCWpwzm9VWfTrgEMXVQvBGePlr481v4AfEL4eSrFrfhu4iKt1iBZcf3s4r9Gy3HYdUlTmeZODvc9d0O/8ACGpRRLY6tbWzqOI1YDH613Vhpj7UeG+s7kdV8yQHP6181WOkJ5rpNt82J/mBO0L2/nXZ2mnA2ypvCEjIYP2r6pT9tK0NEZPQ+i9HsbgxNu0rTbpP4sMP8a1o9N0sQ7Z/BsMgbnckpGfpzXhnhTSp50YRTugXvng0/XTfWW4fa5B7jNc04TvyuIrvseweI7rwn4NsVuj8N31OR+DGl8VOPp1rlD4x0jXN7RfD6LQIApCm5u92T9OK8O1TVb7cyvfyn6k5xXMazfXV/D5b3DlV5G85JNef7KdOpdOxfPpax7jqV/aRqwNxYWyDny42UkD865fVvGmkaeNkuuKin+CMivCbqzlVdxG589Q+KZLYR7gzDEgHy5bcWPpXrOulG8pEOMmz1a9+JugaN8yxtclhwxOCa5HU/jTG90WtNKDMOAzMSP51yVlouteJrtfsej3t0zf6uNICcD3zXp3g/wDYq+Lvje8t3g8NnT7SZgDNcnbtHrgZ/nXz+JzGMbu5pGnJnnPiP4o6/f2/lxTQ2SFhwihdvPWv24/Z/Y3Hwf8ACskjiZvsUJaX++dg5FfF3wx/4JWeROl1458RR3i8MtvZIY8exJzmv0E8O6JbeHtFsNLsYRHZ2cSwxr04UYFfBYyuq87noU4cqNiPpSjpQBtFL0rgNgooooAKKKKACiiigAooo/CgAo70mcUZFACFsVg+JfEdr4X0a+1O+cR21sDIxPYYrbdgCckZAzXyL+238TXtYtH8D2Fxtn1DMt5tPzLECAAfTOT+VdWFw/1itGHQznLlRxHhkXvxy+I9z4q1cM1t5zCxjfokWSFIHTlcV9TeHPB1lbW6oYU+UAKQOv1rwH4P6ha6bYQRKFiVVXYvQhew+oFe86N4jjOAJFOT619VjKFSEfZw0SOaLjJ3Z1Uvhy2eNR5afiKyrvwRFKp2xqMnAwK0otcUYyQT6ZqPWPGdpoHh/UdWu5ES2sbUzs7NhenHP41897TEUottm65T4U/4KPfHG3+BngmPwlolwkHijXFLSmIZaGE/Lknt0J4r8t9NsvB1/bx/2lruo2903LFYCys394kivQv2gPjpD8Zfjp4g8TeIrRtTtN5trSCOUqqRoWHB569fxrmFuvhlqreWbLUNMzyCZw4X2+7WPtJV3eZbsthkXw48Mahn7H4rgeQ/MTOwiP6gVbX4SX0SD+y/FGnSjsqX6A/+hZ/KoZ/AfgK+Cmz8XyRP18qaAH9QRTofhJI2Do+uw3KvwCZFT/69bW5XpsTdMRPBnj/SnMttdz3IXoIrnep/WrP9rfFCz5NpNMoH/LS0Rh+ZHNWJfg/8RdKtvOt7vzYD/wA8rn/9dZ0d/wDEPQ7kDZd3QTgqY2kXj6VpFKe2gn5AfiVr1s4XVNAtp3B+YSWyoSPwApW+I3hW7Y/bvAtqWY4aSNyCPyNSt8XvGGmEi90azZD/AM9bM8/iTT4fjXZsgTVfCWnXEZPPlKUbP4Gt/Zq25Iqah8LNTCie0utLyf8AljCXx/PNR/8ACI/DPUpCLTxReWj54863KD/0Gp18bfDnU5Wa/wDClzaq4wrw3JAU+v3aWK1+FOqhx9qu9Nbs0nz/AOFaKmuXUnUswfCqG6lB0Tx7YKAuV82+EJx6YJFS3Pws+IOi2ct/p/iRNTQcMlrqXmNj1xurH/4Vt4S1GXbpXjO3bcciKWHBHtndxVXUvBeteES09tqzG2XkTW0pb81yeKj2cZSVgbsaFh451DUtukeMo2vbTGxHeMBom7MTwfX866zwH8G9Uv8AxAJdIvoY4j86F5gPOUchc57jjmsbw3fQeIzDDrVoWuwMRzqu0TDuPr0P4V9T/CTwJ4ch09dSnsrz7JbJueAyFSCB/CcV9DSpRhC5m22Zfh74PDwpokuo6zpFnepPJ+7CSAzM/cAZzjpWB408QvpV8llbxfaNY6JpFs3+jW6/33J+UEenXmvTPiP8U/8AhGyukaPaR6h4luogbS0lQstnCcgO+D1znk+lcj4Q8E2OnQyG6eS4v7g7p7yc/NIe+Pb6VdJ1KlTkjszJxjHVmB4GtZ9Z8T2EPiC6kuYftEcpljJ8lGDA7Rjr0xkcV5P498B6lpfjXUr0XzWieefLlg+ZmXtgDn86+ztJ0DwvfaGRCy2bWy8yKw2gA5J9j1r51+I/xK8OaNrF7Z+HbE6uyHa+oTPvUE9hjjtWtfCRw7bky4z6HlWoaPb6zawRz6fJd+W2TPPHteT6nrRp+m6x4WuY7rRLy6szG4dbTzjtf1HBqGfxBqV+rGeURIWyFixxTotRkBGZ2YDox615EqdKbu0bJ2PQ9G+LuoaDp0d1b+LfEHhvxbA6smnmeQ286DOe5XqRX1L+yN+3b4hPxAk0X4g6pLc6PqcXmQSum77IzYKgkDpzXxPJrcN5CkGoRLcLtOycJiRD6Z9Ki0rXLbwf4itbzUo5bize2jiDQPjBwuM8HkEVx1MJFvYTlqf0C6Zdw6hBb3EMiywSIGhkHRxjORWmOlfHX/BPP9oyx+K3hXUPC7XRl1LRX3IspzJ5LD5fwHI/CvsUEDjPNfOSjyyaOpbC0UUVIxKKWigAooooAKKKKADpSbvahjgGo9wwDkYqG2nZICTNIXwaryX0MTEPKikdicUhuEkwVdTnpg9afvpX5SeaKLQajdUEbgrkMDzg47U7JI9qFJMolDZHSgGmRuCODmgzoP4h+dLmQCSSbG6H8Kimu44UDuwWPu5IAFc18RfE8nhjw5dahbENMiYQHkE9+PYA18uWvxE8X/GGLWtMl8RWtnpaYRDbIEc5Ax8xJ7muvD0KleaSWnclyS3Pr+HXLGVvluY2wcHDAgH3NWhdpIoZPnHfaQcV+d3jX4KeJPBPhi/8Q3XjjUF0+1XcwivFw7nO0Hjvg1yngX4bftE/YbTxU/iK+iiufmgsH6heqlh1r1/7LjJ8saiOf2tk7n6alRKxZGKknHTk/nXxp+1Z+1/Y+E9T/wCEN8O3UM2syExzyS23nLGDjqWUgd68h8W+Iv2hYIpWuL2aFo2HzRRHA6ZzXy78QdDu/B+qXWoeI9Smm1y9lMwWQjccgc4xnHFehhsrp0J89WaZm5qUdD6ktf2SovjDHLr2leINOknuiZLkC4EW0ltx+XjGK8a1L4R3up/GG58IeGr2TURokSm+uLWQtGnG5ue+BXjVh8RPFGnW01vo+tz6YkgPnbGOSPbnrW/8K/2hNd+Dljr0elNBNd6tFItxeXiFpmLLt65FdOJxVak9ZaGSpqW5y/jL4m+LfDniS50vTdfnWCFyhKgcEdulZ1n8VPGl7KPtetzFM7fnAOT6dKxZPMuZnu7kCSe9kMpPv3/nXSfDzQhqPiqMyKJrK3/fzq3TJXp+Zripzq16l1N29TVxSLMuseI9dst7X02OfnRRkVg3t9riRFX1CZx2LY6167Y/Zrme4a1tktrRyQE65OcZFcd4l0ZbWRmGSvXFejXw1Xl5lJmcXFPU5jT7We+0Ga9lvC0sRI2FjkkV6B+zj4Vh8V/HrwPpl0RdW91foDExyrcrkEGuAsbqGzLwP/qZTzzxX1H/AME79J8I6x+0FDNeSul3bx79N3OADKOoHHJ6V4dapKMGrs61yvY/VzTvBmiaRbxw2Wj2FnHGAqiK2QEAdO1ayQKsQjT92g/uDb/KphIrAHcMEZ/CnLtYZBBHtXgOV92b2VtCFYAT0C46EVL5Zzndn608Lg0tQlYAoooqgCiiigAooooAKKKKACiiigBrdqaehpz9vSmSZ2NjqKm4Fa6uVsommldVgjQtIx7Cvyl8eeOp/iR8b/EOvOfMt4pvstupPZCSf/QhX6J/tH+K4/BvwP8AGWpGTy5V0q48s5wfMaJguPfJGK/KDwXcyWmmRTsSZpmaRmJ+Yk9STX2fD1Dnm6jODEztZH0R4Z8SyW8UbK+3KhsZ9a77SPiZJbOmZDwfWvnSw8RfZ0RSxGAO9ay+LI1UbXGa/QqmFjU1aOJTaPq6w+K63ERBkwfUmvIP23/j3/wjn7NWtW9o/lz6yy2QUNhgu8ZI/wC+a88h8ZiOFgZD09a+dv22PG/9o6n4W0i5aQ2S20F3JGmSASgJ49ea+SzfCQoUmddGfNofPWjS+A5dOjXVY9VW7JyZIgpGf++q6Oz8N/DrUJAn9u3VsSOGnjyB+TVlQJ4AuADc3F5bTnooiYL+WMVoJ4P8H6nkWus26uRw07bP04r42nyI63qXn+DHhy+ZjYeONOYEZCSxMDUb/s96q0BfT9Ssr4AZGyYrn8CKg/4UvBcn/QdfspHxkLFKGJ/KpZfhB4ssYN2n3dy5AyQkzAfzrvTi9o3Is0Qn4S/EXw4Vms7WdV/vW06n9MinweMfin4ZkIF3qkSrwVbLD9DUEVv8SvDuWW91DjohkaQflzV6z+LnxM0VSJDJOndZ7JDx+K1r+7e8Wg1ET48+LImA1HTor9s/euYjn9RUlt8a9KuZGGpeC7GRyfmaMDOPxAqx/wAL91GdP+Jp4Xsrsjq0tqEB/ICo2+L/AII1YhdR8A2UL5y01uzAn8N2KwkoLZhcgu/Gfw31CRvO0XUbPI+YW6R4H0+YUx7T4a6rGvkapqdh/wBd0B/k1TXNz8IteKl/tuku3BEKMwX36GiP4a/DfVyE0zxwyOf4LuMpj8SoqHK6smUUb74WeHr+3M+keMLKaTGRA8TK59ifWs7wt4Z13TNUC2TeTMjjIlf93Kvr/OruufBh9H1GFdO1iz1GGQBlmtJgxXjjPPFb+i6P4htkFtIkGsQKdivFKDJGfzz3BrXD2uS9T6U+Cfw117xTq1vENMgntpJF80SH7o55HFfRfx11m0+GnhGBRaxSLYBY4UQYZ5hgKnuC2BVL9mfw5J4J8HR6hd3bXN5JGAq7y2OmQa868U+J0+L3x3ktZbhLnw74duCFjl4SSfOVJB+9tcjrnpXfWqS+CLElY1Pgp8DrnWDca/rrGTWdVfzmJGfs8R+6n869I8T/AAPEFnJKJUhWP/WsR91R1NfQfw+0XTrbQUncRPO6Yfy8EY/CvlD9u39oGPwbpUfhXw9c51e9UG4kjbDLHjlc+vIrtwuKdDZakzhzHzP8dPifaPNceFPDMjHTLZxHLdqcGRuN34dRXhkjGFjtQ49fX60yWXypCeVV/mX+8c9c/jmhGkfOMlQM9aqUZ4qbqVGSkoqw8FnHIwKfC237v61DBcwFSd5kI6he1WIpIJzhN34iiKpxdmBPCpO5idxPp2q2sf2q3ktpSNjrkE/wnIqskZiPQirUWQGJ6Yx+NE5Q5rES0eh9Vf8ABK/UTo37QWtaZO2wy6YCp7P80lfrknyhuckV+Ln7EmvvpX7RfhQHdDNdPHa7wPvKZDkH1HNfs7HuUEsSxwB6V8ZjI8tV2O2DfLdlv8KKiV6chy5rg1W6LTuO/Cl/Ck9aD1pjFx7UUnambqnmQEmelFVnlAbG7r2FJJM0W3O4j2GalTT0Q7E83+rPbpXz9+138W9c+Dvwyn1jRrKa5difPuYusCdzj6V7tc3UKxkvIoGM4ZwK84+MHjjwro3w/wBfm12exv7MWblrCVkcudp42nrXRSVTnTUW0ZNp6XPz90/4yQ+MbY3t/wCJPENmVGXDTKf5PXDeLP2p7/wAstxoPiTW7gRNuVpHG0+2N9fOk3hrxNa61c29rdXBtJnZkCDK4J4GatR/BvxJe7W1S7C2hbc1vgBmx05HJ7cV9/GjKdFRVPVnI9Jan7Xfs4/FC7+Jfwb8P+J9XX7Fc3UOGMzgFgP4vxrV8U/H3wD4TYx6n4ms4ph/CCSR+VflWnjL4q6t4esPDw1S+g0SxQQ20NgrQ4X03IAT+JqzafAjxtdOs93ot9dyOMh7sNLx65bOK8+lw/CU+arNIqpXurJH31rv7fXw40Yusb3mo7DjNpGrbv8AvphXKS/8FMPAMchQeHvEb/SGH/47XxlefCrXNHib7RodxCR3WDI/QViv4ZWCRmktypxzvjYf0r3Fw5huXRmDrtHt37TP7e8vj7Q0bwTpN3avYKzyx6mqDzQ3BACs3rXy3pvxx1a90e3lCvZtOxnlWIhVBDHjr7VT8YaYC5a0zFKx8r5c4cn7o9+9dx4b/ZC8Qar4at7iS/trS8nj8x4XKqU5yB+Ix+dY4bAQwVa17jnUlJKyMbV/jNqWq+Ezp0txPLFPKjkGTP3c/wDxVepaH+2B4m0y2igi1OWOKBFjRC2en415H4r/AGdfFnhLWNN0P7Kbq7u0ZlhiIZuTgEAH2rLv/gp400gE3GgXgAPJELZr0qfsnVcqkEyJJpWPrHwr+2z4ie/tkupkuwJEEm/oVyMj/vmvlf47eJrrxn8TdW1S6cSB8eXHn7oyeBWA2katocvmXNlcQ+XgkMrdc96TxlZzWOrw3Mi7YbuIEMRj5u4/lXDiYU6k7QgoryLgjmXUn5lyp6k+/pVS4llZgx2gLzzV+SdVXy2HyAYPYk1NpWhm4X7ZeDyrUHCo55f6V81iaPNV9nI6opWJpLNo9Bsrx0dYx5myTHBPy8V0+msfBnw4ub6RT9q1c7iO6gndmo49TvfGmoab4Zjgit7Jm3qqoF2AdT7ZrT8e2U3iTxVBoVmPK03S4/Jkn6ISo2n9RXfSXs42ijNu50fgOANo9u1wdyxrtDeufm5/76rD8byf6wDG3Nd54b8R6NoegwaTLpLXVuv37xM7t3T64AArgfH8UCl57KUS2rHA55HtivfptuhaZgrcx5vNgXKueUHOKt6J4m1HwNrmi63o0z22pWNwJITGcZwcgH8/5VSZTIOTxmm3LQrNCHZlAOcgnvjP8h+VfGVafNUaR1I/d/4G/FzTfjd8PdN8R2MmfORfPiHVJccj6Zz+VelWpLK2eWzye3+e1fk9/wAE7fj4nw4+I8nhLUb5o/DesoVgLk7IroEbQPTILj8q/Vq0DKCuckH5sdPw/CvExFJ0p2N1sXqKYCR1pd/Nc5Y6iiigA/CiijvQAUYoooAKKKKACjtRRQA1+1MfhT2FPftTJPmUjBrOQLc+Wv8AgohrA079n29h37WubiCI47qZFBH61+dGlSslpFjogwB2r7u/4KbSlPhBbxHOfttsxx0x5qivgjQtVhWNVkPFfo/D7jTpXPOxG5vLNKVGRx6037Syt941tWt/YToqZxx3p0mn2bNlWznrX3yqqxyWRkR3jyyxxLlmZgAPWvn34zeIoNV+MF+l9frBFaE2yrJDuVVVdo7j0FfTEeiQtKrIy7hyM18leI9J/t7xt4nlN3ptvOL+ZFiugQ5+ZhxhSP1r4riKfNCyOuhHW5cstPsdWG63NlfgcZB2H+tR3/gmxul5skhkJwRHcDP5YrAl+HGrEF30uO7jAz5lrMgH6kVRm0K/0RQ0drqFp6bcEf8AjrGvjIy01idGput4HitJQYpL2AqOGjOaX7Hrtm2bbXbhB/dkb+lZEWu+I7aPcNZuVA/gm8zgfkant/G2uAgssF+o+9uIBP8A31irUqK+KTXoF+5tR+M/GNgAIry3uivZ4iSf1rXt/jB4lKAX2hWN4ijDAKyk/rXNRfEWeLIutJiiQ/xQsGb+lXLb4i+H5Dia21OJ+7qq7c/99VSqQX8Of3jv2NN/ipoM77dR8IGInqRISPyxUUviP4c6nw1m9k3UjZkfzpE8U6FfHYuqxwqe1yjE/mAaebPQ77A+1Wl33wjFf5gUN1JbyTHd9hkfhj4fa4B9k1f7PKxwEdQOfrnij/hRVpqAuX07Xbd/LAKo0gyfyqCfwNYXyObexChvlDCVeD64zWe/w6t0ncrLcWjqPvIoI/Q0uX+6K5E3gTVPDtzGVvyrqSAx/wBXkdjzzXqvwtgvPEOqwWt/bx6dOSFF9Gx8uTnj5T/jXHaJd3llEtrJN/a9pECBb3alQR2xwa9H+FNxo3h7X7bVJbCWNhIHa1bBReeo/wD1dq7sLSildMTdtz66TxsnhLwPdwWjReZawfuncHEkp+X19CTUfgr4F3Vn4O0n7Xp1091cL9tu7+NwGbzGMm77v8O4fgK8jutZPivTrS2BZY5rwXJkRtrCPBAA/OvRND1TxfFFdW+neNb2KyWPyYobuVwojxgg4J7ZrtpRlUqO0bmcpWZu+Gfijq+hTazFZ3u7SdOBXfKcszAdM5x+lfC/xL8dXfxK8YXPiC5P7ydmdEB4UE5xX098XfGHiHwb8GdT0hl0u4sL2Vit7bFjKXIAOcoPbvXx3FB5caqjhgvH1FXUUpzVNRsOOpC7mWYF/TluwoaRrg+XAx2dGcdqdNG0lyqxjLSfKqHua2tE8MtaoZr79zCp3FV5yew/Gu2FSNOLT6bitd6FLT7eEIY4ow4U5Mg4zWpDCZJ+EEa57V22l/CjWPEsNvqNzZjStLlAeOPkO3pkAY/Wulj+E1ldPHbRi4hmP8QXgfrXzWMzajQlodkMM6m553a6cb13jWJm8obmkxxj0+tb/hL4QeK/Gsy/ZdPNvak/651JAHUE19A/Bb9mnU/F3iKPSrecNpUGyS8klyMkk4C4znoeuK99+IGi3tjdW3grw3aiK/dVWeVOBHABznHfoK+bx2byr2dFfM7qGDhF++z5K8CfDDU/hX8Q9B1+01KO/wBT0i6juVgRcq+GDEcHOK+1IP26rzRBJJrnhZo4OCrfaNhJ/FTXnPjtfC/wG8Dvd3Fsy6rj9wjgebM56t16Z96+GPGnjS/8Z6jLqGrziXzWOy1ySqj8a+YjXxcqnc6a9Kmloz9UvAH/AAUH+GXi3WE0rUL5dC1CV9kUNy4JY+navpnT9Ut9RtY7u2mSW2kAZJFbIce1fzwahe27RGBGIiX7scWAB9MkV9N/sJ/tfaz8LfG2n+CtUkm1Lw1qlykMQzue2LHHQnGM88H1r36cpNJSPM5EldH7Gi4ywUja5/h6mnmXHJ4rgNV8aNqTpY+H5vPuJFy0+MBR2561478TZ/EHgci5m8RXIvJjkRRMe/vmu2MHJ2sR5n0+0oztzye/auT8X/EvQPAtq9xrOowWqr1jLDcK+ZbP4w+JdCNuuoa5cPBP90iYll+vNeUeNfhja6vrLeJLzVJdX06cjz1mYmSPd0+XkfrXfhsD7Sooz0MZy7Htfjb9v7wzpDSpoOlza668I0coUE/Tae9fOHj/APbr+J2uySrp0Njo1qxxsETtKPTnfj9K6+2+Fngc+W9veRwjjgqAf0rcT4N+B7sxvLqERHTgDOa+6w+WYTDpOULnJKrI+Q9b+MfxI1SK4uNR8X6hGN3CW5Cjrx1Br0L4U+BrPxtpUV94r8cXUs87FzBO2VIz0xnpxXXftDfCfwt4S+FV5qem36SXXmqoVeCcuK+ZdD8RzwwIo+URjAbdXrunh5pezjb5GDlLc+1dE/Zk8LatcW1rYeJoQ0jgBVCk9/evH/jp8RvC/wADtSuPD+jwR67rNq/lS3Eh3IjDrwP8a4n4c/EC/wBM8V2N2twVxnIJ6HBr5z8VT3vjX4o3ha5MNpdajPPcXTHj77HBx+VfPZlWrUJWjU0OmlG+rO61H48a94j1xJjcx2UaLxDapsXPvkmt/Tf2lPHixhItacBBwMZ4r581S6Gm69fLE4eFJNkbr3GBzWppetIigsxGRhq8yhjG3+9kW4Hvlr+094/t5CZNRhuV/u3EW4foRTX/AGlPFE74u4NNkB+9ttyOP++q8liu45YwVdX+pqO7SdvlXAkYjAz1Br6KhjtFFPVmMqZ9afsu+Fk+OfjWfWtbtYrbRtHQyAKu1ZpSQFHPpzX15qXhLRbKG81S4KC3tF810zjIC8KP0r5d+E/im28A+F7XR4W5BMkgGAC+K6j4h/EFtV0rSPDqTmOXUpEnupM/cXO4j/vkY+tGKwuIknN6XHTnF6djtvh14EvPGt9c+Pb5njmuG+z6fCekcak/Nz7muvv/AAbqm9wpjuc9plJ/kRXKaL8T4rDT7O1gm/cWaeTEoP8AD1JPvW9a/E9ZBxOAw5OTSjha9CCur3KdSLZj3Hw81DULmOG80nTXilYDPktlVzyT83rmvin9qfxXo3if4hDS9DhjgttIULI0XRnyc/yFfZvxu+OqeA/hRqmqxlTf3tvJBbBTzkgqD+ea/PPwf4WuvF3iA2CiOSWd/PmlUkj5j3OParUXZuW5HNcXwf4Om8Vah5rwOlqvzAjvXoWtfCqW9sY3hLK0fEcY6Z7GvdPBfw2WwsIbaMKvlAJkDqfX6V0N/wDD2eFRKGyO4FTHDwnHmnuQ5voeEfCr4OappGn674q1O3KBFEFuzfd5ySR78Crdp4L32X2uUEW4zuYcF2PUk/WvXNI8H6nrkslteai0WiWf711YkIx9B715x8X/AIhwRRNYachgs4jt7Atjvwa66WFhTV1qRzSPL/FOsw6PmC2dQVG3I9MmuB1PUN8JVWzuOSTUet6mL65d3BGT2rIuJQy4Gc+9cWJqPWKNYeZDK+1OGOKo3khlCgn7vSp2fdGc8AdapTnnA4PXB718rXi4e/ex1NPoWdD8Vz6Hq0E8UzRywSK6lGA2kdCOPXFft1+xX8erf45/BPSr951fVtPU2l982SzISN34gA1+FsWnz6rd7LVBJLjBZV4Cnrk+ucfrXvP7PHxh8Yfs1ay114feK+NwpSWzLMI2z36dfwrJZdiMXDmSEqqhufur5pLY6jH3s04yEYwM++K/M7S/+Cm/jO0kQeIPD2mWyLzmCdmYj6bBXuHw9/4KT/DTxVcQW2qm60W6cANLcRjy89+VJP6V5NXA16TsaqpzH2QJFIzSKxauX8G/EPw147sVutB1e31SFuhgbnpnoeldLHIuCeQO2a5Ho7M1Wquib1opFYNnHSloAKKKKADpRRRQAUUUUANY4xTWPB7U56Y5wp/KlumC3PjX/gpvZPJ8F0vQCI47q2BbtnzlxX5fQ6o6AYfH41+uv/BQPwtP4m/Zq8Q29uhd7YLdZ9PLYP8A+y1+NdvcllIPUcGvrcnrcsbHBWV2dxbeJGiAxLlvrWlH4vuYxnzODXnC3u1qnGoOy9cCvuFiNDmcbHplt42uA6ky4HrXhz+BL/xr4s169tDbuFv5TtadVlb5m6LnJ/KuttNQ3XMClvlLc1xw8EeItc8Q61daCdix3sh2+ZtY8npXz2cv2jR10diW4+EnjOyZc2WpRW7c7omkI/Q0wS+KdCbyjf3MCp903NspXP8AwNTVgat8R/DmYZLe/kA+6xBI/lTz8a/FVgVjv7GJcdTNATn9a+YXs1uzoIh4q8TMh+1tp9+CMYKRRkj/AICAaqzaxZzr/pfghLl+8lvJL/7K9bkPxt0y5I/tTRY7lsdYV2Z/nWlZ+MfAmpRK8mnXGml2wSJgR9elXo/gkrEtXOQEvg9kBvrDUNEB/wCeayN/6HmpItK8J6p8tl4paInhUu4UQfiSgrt0sPBepRhbbxPgk/6qaIMB+OacfhFDqbq9ncWWpRE8EHYf60+WT6pglY4yL4Zi7UtBrOhXo6BDdRKx/BWFZNx8LdcVnNtostwM/e0/dKT+AJrsNU+CF3azsVsnXHzZt5c8flWXJ4H8Q6QS1tf6hZxjkZGealp2s4lHIXfh3V9GG17bW7J1GcTQugB/EU+y8Q61ZDMOsx8jGJirH9a6u3vvGOkkCLUY75ic4u48/wBatWvjTWYLrzNV8N6ffRbCNsKlTn171l7P+6x3icvp/wAQtetyYlSK8fdkv5K4/MCvQ/h/49ur+7uYNQ03y1kiYCUphVOOOa4P/hJALuSeLw+1sDliDLxz/wABrqND8Z3GvabPaGxjsREd4lzktx06D0r0sOnT3MKh7p4T1EWv9n7c7Y7ELt/2iR/h+tdgPFv2W25bBPJzXkWg6r5GnWzs2ZGXH0FbOr68kel5Ay22vqsuqU43b3OWpe+hp/HnxMs/gDw5pqyHe07yuijPBIxn8q+f920Fh1Neg/E6+kuZNIjP3Y4Q35mvPZVO4Ac4NYSlH23OXFtLUjtXZr8SscCIEhh1Ddq9y/Z28Dr8R/Hmj2eqzeZpiOZbpZDgcEYz6A814jYxN50wONpbH6V7B8MPEF14T1++kt2CZhj5H/Aq+XzOpKlhZ1I9Wd2HSc02fpvfeGPB+qW5SKzgSLOLeNeFiUAjn0OK5PUfhl4ctLaWaCKNRtOJCeRXzNpnx01GO3VTPnoetdN/wum51HSljMuDI2MZ96/LsVOc480j6yjGmfRfw48Sab8MvCupvEF+0MpnkkY8sB9wD/x6p/gj4jiZL/xNqqLNqesSvO0knLR25BbYPQjjjrxXy9428dXx8K3VrG22UPF83+yN3H6100HxRXw94Y1HnYLOzbbz0JG3+tcUK0owUSqlONmz5+/a4+LrfE74o6iiyE6ZpknkW4BwMd/1Jrzj4a/Du8+J17Mf9VpUAz9p6A+26uP8SXkt7qN5cqDNLcTtLj1yciv0v+Cnwn8M+BPhBo2kXqKb6aMXU0oxk5A+Wvd/g0lJnkRj7edlsfI978EtL1KOOGHQgFhGBcxyHc34ZrqP2Z/2frO2+ML6jPbO0WnwC4CSKSFZST/QV9b3Hgrw8pBtpggx0wKyfB+kW+j674hubVxtFm4JH+6a58FiZVsRys7K+GVKk2j0r4NfEG1t9YuRMRt2fL8uCMV5d+0t8W7TxFfPBBlJIHwsnTGDXM/DOW61PxhLbW8jfLG7H6ZFeS/FWWaDxVqySOTtkIAP1r9Ap0lGakz5ubtGxUvfF097NGZLySVRwFY8LXpvwo8Tpqf9oaLfv5lvdwO+GP3WXpXgFrOHLbq7/wCGcDHXS0ZbeIJCefcV7EeVzjKJief+IPF17pGuajYC4kAgmdBz0GeP0xWenxFvo4zm+nGOQNxrkfHeoCPxPrrljv8AtL55964W51+VFYhj+NfpeCUatNXieZVb5juPiD8Q9Q1jSY7GS9mlh3ByjE4zmub0/UXjiVD92uUl1OS8kQscjPSthJeeu3ioq0UnorD5nbU7Xw/qMv2otkZLcY7cGvKLi5ljluogSolnkLkdfvHpXoPhy53XKf57GvPbo7ruX/ro386+Kzmj7x30XdGJqlqGkCquVA4x1NZEkzQhl5AHWupuY8ZzwD6DmsQ6Dd6zdyW9pFJdOBkGMdPrXxe8rHQx+lahMqwlXPzHGM17F8GfBGrfEbxLH9ki862g5dz0H41c+B37J/iLx7ZyatqUElpoqghQF+Ynpx+Ne+eH/hXrHw/s7nT9CJ0e3jO+a5uFz82PXjjGP1r3MrwjqVfauWiOecvdOen8DeJ9Mu4/tljcxwb/ADJJTGwC7eeT2HUfjWPe+Kn1HxDf6uislr8sNvn/AGIwrEfVgTWzd/E7xdrujTaXojtPZbhHNqVzGcunooro9H+JcOm6LbaTeeFre8trUbPtABVmPcnj3r76lXlXltdI4rpLQ4iz8cPAqYnK4yzbjiuo0Lxm+o3FtGHdXkbB+lX5dT8B+Jiy3OhTWb9Mo4AJ/KsnVLvwf4G028u49R+0XrLi2tgR8p9zXp18VScOVrVHLyTcrnHftG+Ol8Qa1Y6HBKZbLS1VNq8hnYbifzavYf2efhadC8IHVJ7YPqV0MByvIXt/M185fDPwpcfE74k2Vk+5muLoTTt1wu/OPyr9QfCPgyDT9Mht0ixFFGEUY6gd6+MrV0ql+h6UVaJ5SztpEcJEZyqAMQvGa2dLmufEkkdrGuGkwowORnvXo+reB7e+TBQ9MkAVWj0u08A+Hb3XZwF2Rv5W7+8Bx+tdFTG0qkVGG43Dl1Pn/wDaG8XW/gvSP7C02VY2ILTlD8xNfEHi7xFLqUoxJnPbPNepfHDxxL4i1e8ldvnZzjB7V4VdOJJeOtdF5RpmcSKaRsDPWqs0pzV0JvU59cVAYwp6D8a8PEVlFam8VqV922PIAYjnFO0rRZ/EeuxaXYhnnfDTPjiJT6ntUV/cpbouxDJM52og/iY9B+dfU3wY/Z21PSPCK6rfWpS/1DEnI5CY4H868vBwhjMSvaP3UbVLxjoZfhL4M6PDFFptpdKs+7EkqnLFu/4Vx3xOl0zwDqkug6My3uqRc3F395EY84B6dCK9W+LUyfBXwuJnff4j1HEcFuODEhGdx/Svlya6uLm5mlu5DcXUjbpJT/ETz/8AW/CvocbjUmqGGWiOOEHN3Ys08lxK0klw88jcNu7fSmfZvNxhtzD1Qf4Usab2HO33qaQbGz8wOOoHWvJjScneZ1JWO3+Dnxw8U/A3xdYa3oGrTrEkq/atOYloJU3YbKnuV9K/Z/4DfGfS/jh8PbHxJpgAd1Cz227cYnxypHYj096/BjVbqSysT5Efm3EvCj0NfYP/AATQ+M2qfDr4i/8ACJ+IJGj07xAAIQxwI5geT+II/KvNzDCQ5OeBcJ2fKfrnCRucA8A1NVaHO9v7pORVnuK+Vhe2p0BRRRVgFFFFABRRRQAEZ601sBSadTXG5SKAOR+J/hkeM/h14m0LaGfUdNuLZNw6O0TBT9ckV+BHiTQ5vCfivWtEvCRdaZdtBLjuOuf1/Sv6HzD8+7J65/TH9K/HH/gpJ8Frj4ZfHCLxJZW7x6L4jh+UgcPOrHeM+oDL+ddNCs6UtDOaufMGwhsnGDyCO47U0tk4zgVDDOVjRQQyhQAT16UMxJzX09PMlFK5yyjfQskGIxuvUHPFY2vaTr2o+Lz/AMI+J0nnjWX/AEZipJIGTx361qyOGRV3gH0zzUOr+INd8OS6fquiXbWtyiCElUVhjGM8g81OJxccRE1guUhi8X/FbQHeB5dVcR/wz7mUfmamj+OfiaKMJqOkW96oPzGaAZz+IrUsfix8QzmW5ktdUVhyJYkBI/4DinyfGCUjy9T8CWdznrJFHJn9GryFCFjS6M0fF7w3qMbDVfCgBI5a3hQf4UW178K9ZTmyu9Odj/y25AP4E1oyeNPh7qEIXUNFudNdvvLGpGPzBqOPw18K9WwbXV1tHfjF7PtA/HjFSqXULoi/4V74HvRt0vxmluzc+QyygD9KQ/A7UZxv0fXob3byoabb/OmP8FdGvXZtL8Vae5/hWC6Rj/Omy/Azxfbp5mm3N7OByGikbB+mK1Xu7Be5PD4P+Jnhr57W+KAdGinJ/QU8/EX4o6U/l3sV3eqv9/dsNZP9lfE/w0+37XdxY5HmAP8A+hA1bi+LPxG0tALxDqCA4Pm2iHP/AHyoqrvvYRcn+Od6i+Xq3he3kkxtMhiUnH5Vag+M/hSW3YyeHltpiu0OkKjmqv8Awu6ycquueDbWWTHzv5brn8jWdq3jP4fa1ZE/2W1nKDkRxlsfrVe3nD/l4Tyk8nj21ukiW002K6gAG7zHVSPbmq+tay2t6cSulppttCc+ZDjLe2RXPC98KzfvbbT1L4yY5blkX8gwNXf7Sur3SJ4ILeC200Ak+SWfnH94k1vDFc0LMJHoNjdH+xrPjaWG4AelX7/VY2sNuOi81zmlXjXXhi1uIxvZFKjHpxUEk8r243sRvU8Gu2NZ07WMWrm14x1A3t1YjB4t0GfXlq5jBLKcdRmul1vbLb2EqgbhEFb8CT/WsGRcNkDgHGK9CL9pB+ZCWpWt22mYsRtDA579q3ZfE/8AZOqMjBl86NcMO4Ga5+M4upomXIkGAferN0Vv9jzphocKcjtXjZlTc8N7M6qbtJM6ePxqImALk8evSur8NeNo5rq0AbeqsCc/WvL72DQsmQakIsISVkYDByB/WorKW10iVLm21WGcZ+4JFIr4KvhW4WPSjWcHdM+pNd8VWt9ppJXOZFDe9S+LNbs7vwNryquJXiALdz8wrwyDxOLvTJ8S5IYMdproLPXDqmj6jAHyHiDdeeoNeV9WcWjtWIvHU4HS5Et9UshJk/vk3FueMivrAfHQreW8bHMKxBBntjvXyBrt01syzoMKoBz9OtdBqnieZYLHVIcvaTx+WABkBhXfUp+1hY5KdZ056H2HD8ZknjBVyDt6g11PwY8Zf27D4xnZjJsiZcsc4/divhCw+IrplWcjA7nFfV/7HF0PEPgDxzeglgsjRFgc8eUv+NPAYP2dVM6q2KdSPKz2P9meNbv4h3rnGPsz9fqK8W+M0WPGOvOzfKtywGf96vX/ANmNpI/F945HH2d8ED6V478Zy0nibWgUZi0+7aqHnJBr7qnZyseNUV2eZqWjckEYr0f4R3IbWJiDz5L815pNvZcCNowO7Ka7n4Mt5mtSLvAJtpGx9BXoUpRUjmkjwDx1Jv8AFWu9/wDSX/nXH3MKTLjAGOtdZ4wkz4l1lxghrl85+tcvNKAhYDJr9Fy2ovZqzPPqLUzlt1hlBHQHpWrGQxXIzx3qgp81xuAGfSrMTHdg9BW853kTJWR0WgHE528HyyRj1rhWQ/aJT/01b+ZruvDihrmQZ+7Ea4x1/fTcf8tG/nXy+b6yOmiRSFVDM2QFGcjrXuHwFgsfBfww8S+IZ44pdRv7pLGJCQWUfMxYflXiF0m2Mngg9VboaXTddubWO2tfMdYUuFnG1jjcARyOnevgU0qmp3y+E/R74YftDWXhXQdO0xrdJYLVVDeYoO5iucn8TWz8YvirpHxTfw74UKDS9O1KQPqUkOEzCCB265+avibRPGcQeX7ScgoCozxnbjNa2p+LF1LxLp9wly0aJEIkAbjA5x+Zr7CrRpTpQ5HZ+RyKTW5+jRtfg/rNpBFCqWVsBtigSMKEHqAOlYN9+zr4B8VXBj0vxHHDcTNtVZCQTntXxBD4rv223EN4wbHQN0q/pPxS1DTda02R9QlDx3KMTuxjkV0LB1KNO8K1iGr6j/2h7oeCfGVz4S0i5jlhtUXzbmPjJy2Rn8q8MuLZGkLpLGRnL+aMn8K7f4q38l94w1CRzmSdlkaQ8krzXCxIk7jIMj5AUD3rpTl7L35XYJWZ9TfsV+FEt7+68RzIJBuMSbxknt/Wv0M8OrDHYjdjcFAFfI/7OGlwaN4U0e0Mexz+9lU9eTmvqXTdUgW2ALDPb6V4VeM7bHSpK1ja8gyzEA/eGPrzXzz+2X4uXRNIt9Cgkwpi811U4Gef8K+gtN1CJpTOTlIUZj6dK/Pv9q/xu+ueJLxlk3YcoPQAVjgqTlX1FUasfL/ivUDc3ckhYg59a5XG6YsO9a+oSK0r7nDZOeayncIwb+Fs/n2r3MRU5Fyo54kbzBSRn5uwqMWsqxmadlVQfunvW7pOjra2h1C+j++CqIemazb6HZE8soLKoLbD0z0A/WvDrU51LTtoaJ2Z6H+yH8Il+Mnx5sLWdTLoemTG6uZHGUAUFk/XbX6tT6VomiWFzf3iRCw0mAyuXAwIh0x+Rr5J/YS8HL4B+Fz+IJoxBd6s8m4sMbozkjHfjiui/bW+KreFvhLZ6DZXDRahrRYs6ty0A42/TJNcSoyoJyXU15tT4X+PPxhufH/xU1HVI4JLxXmkjgTP3Ig3H6YrnSkshgRYPLeRQyx/3Qf/AK+aufD9bLRvEUlzr0IutNeFRHIeHVvTiu2n023srC91+YR29vPI32OJvvbegxntXpYOk5++yZvojlmt7PRYVNywkuTzs64qq+vys52wqYjxgis66Z7uVppTmTOOT0FCsFTYzgfWuqVSCfLcizGXsjma11C0UKsEoMsb9wD2rtdY+IoTxZ4c1jS0ksXsXDb0+Q7ty/MMd8Z/OuQVAwKEB1I79jVd8tbqHzI0RK4PT9PpTdJVKUgUveP6EvAviGHxX4R0nVrd/Mju7aOYP67lB/rXQ18+fsJ67Jrn7MfgySeXzZorXymOcn5TgfoK+glbIHvX59UjyTcTuTuhaWkorMYUUUUAFFFFABR1o7UUAGBXhX7Wn7P+n/tBfCy/0KceVqFsj3FhdgZMUuB0+uP0r3WqUh2RtnLMrcZHVqVgP5z/ABBpV74Q1i50bVrdrTUbKQ288fYOOOPY44qJphHGGbjjJHcV+r37dn7Clt8atMk8XeD7eCy8aWwMssYIRb3+8p7ZxnBNfkvr/h3UfC+sXWmapaTadqMLlJrWYEGM9CB6jjOR61opa6kOK3NK20m9ntTfras9mP8AlqvQVHdLJqWj3Fsq5dR8tXoPiFrFp4Ofw5awotmxy0hwCP61kaZqDwSJco5OOJBXRGz+Fk2Z2XhvwzBd2Vuwuo/mAUhhjnv3rvdN+E8t9B+5ltS+f4ZMn8sV4/Ihgu2tvkAYeYpBxnPNWLXVdQsCGgnubfnG6KQ8H6A17OFl0kYtpHrF/wDAy9Kb3sVnbPJUZzXJat8Fl3EzaYIQOp21Dpnxg8XaJhLbW55E6Ykc8+3NdRZ/tF65tVb/AE2wvh3eVQW/lXpONOS95E3bPNrj4aW1qzbI54nHQwSbT/KqsfhXWLCTNhq17av1AkO8fzFe3RfHLw5elF1Xwwi56vaBQf5irsPjL4a62+Ct1prHjM65A/ImsfZUH8V0VFniEWv+PNJJ8i9t7pl7Swnn/wAeqyPip4rZTFqnhi2vlH3mgJjJ/Q17vb+DvAutHdY+KbLJ/gkjZTn8Vq0fgFLdLv065tbpT/FBOFJH4kVH1SDfuzL5j5/f4h+FJwBqngqa0cja7rPuH1+4KpT2nwv1eF5V1CexmP8Ay7+SD+uf6V7hr3wL1ixUAWjSeu3D/wAs1xF58HZFlYzaXKkn97ygKmWDj0SFzs8Sn07wxFfP9kjutRUOVAUhQBnjsa2gt9eQLZW8S2Vg4PyMdzfU8CvS7T4XzxSMkduqnnhYsN+PHWnx/DXUriSSAQvCCMtKRwqjqSe1ZfVGlZse5wPgYXK6JLaFCWWTYp9uev5VqyW7i1SWW3dIDlBIwx83I/nXpvwX8BJrPiLUHktjPpk2BEcYw4z830wTzUnxU8VaX5lx4TsokmgtGKGaOP5RIP8Aa9jW0qbUV3FsjzSZzeaHCRkGNyKzp8MGcDhmyB6CrmhE3D3VmzDDD5cnvVTloRt4PUg169CUXBWMHdFLULZnhWeE/MhzgdamjLXYjlD+W4GHXGc1ft02KpXlu+ajnsy5Z4fkfHOeK5cTDmepe6ILTR7XUxfmeFGxGQM8clgf6Vw91pZtjcJCoTyhuBVMj+dejWJEEcyyfede1Ykej3Rv7syFUtZFxgn2rwq+EVro0hNpWZyfh3W7kX/lSSExSrtYgYAauk8M+MZtG8Wx2lw/+iysYGJPTIOPwqrJocWl3m+OIvascMQucMO9O1vQoPEtzC+mQzS6iV+W3t4md5COmAoya+eq0XHc64tM6jxPZ+UZ48AgHcvoVNcbZ+NLrweJLRYlvrMnciTHbtP616Xoen6truhJZaroOrWmuWw2OJrCVNyfw9Vrz7xr4P1Owyt1pt6jE8M1s4H54rkpRSnaRo3bVCWnxTs7mV4rrw7G8kh2qI5epP8AwGv0B/YZ0AaR8GfG897EmnvfXJljtd+7avlIMZwPTP41+eXwv+F/irxB4otJLDQr25jhmLMzW7bMLkk5xjtX2T4M8az2Vg1tNGYRK22QRnDEj5eR+FXVxMcNK7Whk5ts+p/gc8OneIJ/s8fz/ZnJJH0ryb4neM4rXXb2SSOI4k5Vlx2rpfAei6teNNd6LqT2rmIgi6Yjg+nWvG/ilCbbWfs2pXSs+QJpIkJJO3scetdNPM4aySJvc1h4t0zVLMKbOHeehWn+BdPgtNSvrgOLZlgkVFYeteL3+saNo0rRn7XP3BV9v9a868Y/tCXulvPBo1pJCDkGWVxnH510U8e6rvFCkkXfHVqdN1+9Ekqu0sruNp9SetcswYqwYAY71zXhDXb3xRr17fahcPcSsvIbO0HsBXUXhAkcc4z0Hav0fJcRJx9886rHUqAgyKFq0q7RnvVaHAmBHWrWAvzPX0cKyqSMJI3fDGRcXpI4EVcoxXc565c9PrXVeHHfzL/d3i4rlYFDysDwNx6/WvEzJ3ZvT0RDdbfKYEZzWHPJmNokJya37rCysp6YrEvrYA7wcD1Ffn1dNSdjtTutTX8P6ot7ZqrZ8yPhgTzW69xINPiuMlWtSXYd8Hp/Ktn4CfBOT4iareXM18NMsyh8uWXKqxx2Peu81j9nLxJ4enlX9zd2MhYSOJQfkAGD+pr1Y08RKlGaehi5RZ51B4hntUjxJuyMcHjNMv8AXppULA4dfm6+nNZWj+G71tGhupbG5KnlZNpwfpUktg2RvWVcYYqyEdOa6lWrT05R+7bQ6y7vTrdna6lIxaUoYmB9B6/nVXwzELrXtPiAwrSLn+f9Kr+GZY2a605y2Jk+QEfdIz/jWz4DtS3iW3Vh8sLA/oa9uhWi4qNrGUj7D8FeJFs7xRGcIESNfwUA17Dpvi8SMn7zAHrXyjoWqtHI8gYgBzjn3ru9O8VmAAmXBK4xXuzw0XSukY8zTPpV/F4s/A2t3yyD/UsFPfqK/Ob4s+IJb6/ldm3eYzfqa+svF2v/AGH4MswkJa4YLx1PBP8ASviHxjeGa6XBzjJNeXCiqV6nUu/NucfOwaQhhzU/h3TDr/iOzsIhwz5JbgADk5/Kqc7eZNxxW94NvP7Jn1HUVwGWLy0PoSADXi1qjdSxrGKOh8ewwW88cMJzFGoQAf3h1rjHb7XJBbsuRPKEwPxqxd6jJcFTI+87ixOc1W0r994k00ZwFbzCPpj/ABrv9spUlCPewOKTuz7X8JeLjpHhTQNFRxGLWKJNnYkAZ/rXzt+0z46l8afEdbZ5i1npUIijX3PJ/nW/pvi3drk8pJaGENznjha8N1rUpNS1i/vGG4zuW56gZI/pXTmNKnRhGEOxlFts0vh54Zfx7410XTVbbFJI0kq/wgDmun+OutxDxlP4fsVB07So1gDL3kABP6mrvwOaLRxrmutiHyLUrE3+0SOleYaxqrT3uoXspLyXEjSM55yeleZKosPRZtFczM7UdSGnvFFFEZ7qUbiVOQAP/wBdWNK8QrcTpbXtmFaT5VZTnmux8CfDt5rA6lKvmSTHCbuy1pL8NPtEvmFAHjckHFfn1TN48711OhQ7nF3ds9lI8XTuCfSqxj8pZELHJJbj0rtPHWmiyurYMuGWBdwx1rjrgrwVByIzn8xX3mBrutRjJdUcTVpH65f8E0riR/2e9Pjd9wjZsA9huNfXS87fpXx7/wAE0bOWL4C2krk7ZGcr/wB9GvsFRllPtXx+K0rSPQjsh9FFFchQUUUUAFFFFABRRRQAU1lDcU6kxQBWkUKzIoBY92GQK+dP2kf2KfBH7QVlPcyW39j6+Vwmo2Yw+7sSOQR+FfSLqGyCKbsORzQB+HHxq/Yu+IXwXuJ2v9Fn1LSoiSmoWykxsvqzDPPtXg7aWbQyFVDFT86PIE2/hX9G15p8F7bywzxLNHJ95HGQa8U+Jv7HXw2+J0k095o6W2oHkXECgMDTvy7MLH4hy6MNf0Y2iyNBqUOWtpg33u+Pzrh7K916HVY7aSVoZixV43XqfWv1C+In/BLq4tpXufC3iqO4k3blhu7cx7PYsGP8q+P/ABn8Gtc8HeOJ9O1mG3mv7cYV7ViwYfXAr0ML7WtO1NaGUkux5Uy6xbErsgmUHnctQT6rIh/0jT3YjqYwcV6Je+F7qIv50DxtnJDp0/Gst9Mmi4Svp1hq0Vo7mWiOVttTsrrBdZLbH98Vahu7Kdiq3cTkcAECteXSxIpJQMe4K1mz+HIbgEtAI/dBSftofZTIk10HvEwQGPBPrHn+YNXLfWtW0wK1rqd1Bjstw/8AImufk8IJJLm3nnifGM5pF0LVbRisWpBif4Xqfar7VPXyElc9L0b43eO9CCGPWTJGpziWMP8AzFdbpv7TviiJt+oWGn6on+1EEP6EV4Sy63aj5rdLlRznNPj1WaL5p9MZG9UNdNOpRfx6CaaPqQftMxaj4dNxZ+EbCK/jbEmN3ODz/FWL4i/aatNZ8H3dpceHYtN2HdczWwO948fdHJ9DXgmneJ7Wzd3YzRI3302c5/OoZvFFrbanHGY5XSVd4ZU6A8YPPtXBiXDm92Rstj6n8X/tC+E4PhLeDwJov2PV2UxSsoJ8iE4+YenPevHvEGqaYPh1oa20cTr5LXFzehs+ZKSWOW9cnpXA+H/Ednpz3Ud00qW0x2YZcDBrLttLtL/WJdKjvXTTpH81F/gPO7bj3rKNaNO99bjS6lo3ojvYrqzP7ogEe571s3iRsRcQ4McvJx0XPasa/wBIk0mY2k8LRiH54inAZT/+qptIu1tmNu6k2znOT2Nc2HxTpTcJCqJNKxpwrtwo5x0Na1vZLMnziqIt3tnV9hNvjKyHoBWnazrJyp3r6jgV6lapoRErXVgqZ2jmsyRdx2P2rbupCQcLj3zWUyeZudzx/e6VipXjqOSKc8AdSiZP3WIzwRzn+lfof/wTk/ZU0yxs1+JGvJb395dq62NsfmFupPDY7HA7+tfnNd31sweFZBkcMV6itzw38X/Fngq3SPQvEGpwLCP3aCfEa4Gcbe/SvLr01NaGkbo/fCfwlol/JvudHs3lPBZoE3Njv0zWfq/wg8F69EFv/DVhcAdMwivD/wBgT42eIfjj8HRrHiNopr+zuWsvOjzuYKqkZz/vV9QqSR6fWvCdPllqbp3RyGh/Dfw34asvs+naDY2UB3JtjgG7ByOv418U/tHfsSap4en1Txj8P5XuEYNPcaXdcjdyT5fQ4xj15r9BQi4xjiqs6ec7rgMAuCOhFZSpQqO0kS9D8efh/wDt36P4Ptzpmu6BcwXMY8rasbE7hw2ePpXJfFH48eFPEFsdWjW7CzSEhCMBST9K9Z/4KI/sp+CPhf4h8PeI/DltJb3esXM32m1YgoxxnI/E14RovwG06fwn/aLoZJMeYYyuVU5rml7KF42JueS+IfibYXAYLbSgn7pbNYGjaNH4+8Qx297INOtA2ZJc4OPxrrPiJ4TtbaK3CSZcZHTpXBaI2n6dfXsl5dSwXMab41HR+ehrrw8lCPNFCep9kxfs2/Du1+E8N/4a1s3erKjyM3mg/MpPDfiK+dL6KRZZVYbXU4df9rufyxWj4J+IF14e0XVkt7kzw6pb+ZJAThY2UYBA9cKKq6jfJqhivkOGuELOB6ivuMsxEEtTnmrmSgP2qMfX+VXynmcVWAH2uL/d/pViMnzK+qw8ottxOWaubOgf6+5/64VzgTOD71vaBIRNdZ6+VisX+BQo5LEY/GvLxk7zaNYKysVbhBJIFI696hitIp9Q0+zJBWaYKxz271bngkEuNuRisq4jltLi0uMcxSbjXyFVpVFc6lsfpV8PbH4Ry+H9N0t5f7OaC2hR9kmPnwuT+dY3xA+G+m638RbDwD4O8Sz7byD7Ve308wZYEJIVQTwOhr5S8G+O3/t/TPtJb7PLMm/ngqO36Vrt8UG0vxdrE9pI3z4Rm3clRnA/Wvp3TfJBRlZPoYculz7Gsf2ZvEuk6XHpumf2Zqum2g2xDYrM4HfOa4Xxj8FNUjV/7R8DyAKcNNBGwH1GK8y8PftHa1YyRi31KWAqOAGyK9L0H9r3xQNG1o3F0lzFFZTFS2cg7Dg10zjWoO0WmY63PD/iFYeFvAt4kcFsTrEi8xbshB7+9cD4QuG/tiW4PyBlYgDtVPW9Uutb1S91C4ufOuLh/NLHqB6VBoF4ba4uME42HpTqSvKF1ua2uj2HRdTQ2BXd8xJOfWtW11JhIoZ8jI/rXmdpq/l2yn2FWLPxQ32wISduARz3r6J1ly+z7GLR7z4810j4ZWMLNlQ2R+Rr5O1+78y9cjpX0V40mW4+GNhPvJBIGPfaa+Z9ZmxOQq9eM15uKly07JlLQzZD941YjuFg8OTtk/M5B/Oqjg7T6UTSM/h24RV4jfJ/OvlKstbnTFFY6ghiiRWwn8TVZ0G4d9aFwoby4kOJD0I44rmYrhJr2CBxiKaRUIHYV6DfyoYVs9PhWC0hJDMo5Y9v61vl8vatx8yK2iR0GiXclxpuryIcCOEk/iP/AK9cPHyJC38aGun0iZrbw7rQjclmhAP6VzEQzaqz8HGK7sVUlVrpExjoegWUx0v4Z3EfyoJXA+vWvM76DzBbW4586RVPvk12OqMZPA9nkkqZclfXg1g6ZAl3q+jCTAjacfo1eXmr5aTa6I0j7rufSnhLT4LbTbO0ZVCJEM/U1sSeHPOWRY1CAnrWNoGns7+Zk+WuB9fSu3RjmL5Sy5AOa/Aa0pOreL3ZlOu0z5y+MaSWfiwRMcqtuo/SvPZU/wBJYZ4aLp9P/wBddt8WtQGpfEK/RW3Rw4TPtiuKjhaZ5ZM4dfkX8SK/d8rjKjgqalvYN5H7J/8ABPnR/wCzv2Z/Ccu0r58Jk/Mmvpgda8f/AGUPD8nhf9n3wVp8i+W8WnxZXGMEqDXsA6V81VbdSVzvjsFLSUVkUFFFFAAKKKBQAUYo7UUAFFFJmk2luAY5pG5HWlzTJHCjJov2Dca4whPX2rz74g/Gjwr8OYJjqOowm8iUk2kJDSkjttrvpp1SJySQAMljwPzr8Ov2rvG+par+0r45nsdUuBBBfyLbSo29AN2MAV6WV4OOMqWqOyMqsuVH018df25PEfjXX4dF8MWeoaH4fUfv7mZGLytnplc4GMV86+OfiTrr6LfQR/Y7W8Z932vYPOwewJGa85034z+LNPh8t7mC+tyfmWW3UHI+nNbVj8YbS8YHWfCenXrNyWR5FI/8fr7ylks4NOg9DldYx9P+Jniq1tII8LeQYw32tdxY9zyDWvH8T7dgE1Tw1Ax7vAoB/pWzb+LvhvrIxd6fe6ZL0/cbio/MGtW28IeB9ZTOm+I4Y2b/AJZ3hCn+Yr6CnRjSjySRzyk5O5zEPibwJqKsk0Vxp0jd33ED8s1ai8MeGtWTNh4httxHCuxB/UVs6l+z/LfReZZXlnqEZ6C3IJ/ma5LVvgrrOln59FvFUf8ALSONgMeuaHRpz2RDbRoj4ZXJJa3nguh6rKv+NU7n4a6hE+97Bsk4BAyD+Vc8/hvUtHYeXeXts/XBfp+GK19O8b+NNBYG31OSUAYCyQqQfxINZTwkVFuxopshvPB17AwD2skR75VgBVRvDFw5VfLkUEE5OMV0138c9fa2eHUtAtbuV1KiY5XqOvBArrrTw7oWoWlvL/bUo1NojJLaMoCRj2bvXkVaOH/5em0XzHj7+H5CAzR7ivAJHP5UkHhya78xFhdWYcPt6H2r03w7e+DdWt3E2sCynt5DGGmAAkwcZGeueteqeFvh1p32K88QHU7W/wBMtIWlJjdeoGQuB34/WuKpgsM4OUWEW+p8ofEnRI7O6sdJKK7rFvlP+NcNaW0I1AxrdpbJD/q1GeGHT9a6rxPrM2r6jqesyMEBJ4boAM4A/P8ASuD0TxTBZm4mmsEuLqUkxb849jXyVX3GkjqR6ZY+JGm09LbxNZSOinbFqSDIK+/epI/BpvB5ukX8N9bDogcA47dcVzum+JrfU7f/AE2R+B/qAnyCnWSW17c+el7Jpyxj5VhO0N9RVynBtNha51dvpmqaa6x3QYoeVjblQPwrciTQjH/p1wLUjkrGpH9K8vk1fUjeS51mWZFbEfA4FZ2oXuoTSfNebweMMoraWLha1hqOp6T4i8X+E9JtQbUyXsucbVBrz288QXXjK9dFc6VZRf8ALNfl3CsxLFo2xkeZ1z1q9bzKXQywbyOWI4yKxVRzdkNxHI1uoAhRpMcYRclvqatizuZod0dqbcn+N2xgEYrSu5DD5cdrbpbjbuzjJxVOSaW5yk0jbMY44r0IUrK7Juj6R/ZO/bRvf2U9Bv8ARb6z/tbSL28N2REcyqxRE49vkyee9frz8M/iHZfE/wAE6X4hskeO2vYw6iTqOOnGa/nnu4mkt2iYKY1UhSck/nX7Vf8ABOvWl1r9lzw0xYPNAWjbnpwteRjKaWqLi7n1COlVpxkMM8HnNTRyrIPkYMPUVwnxm8bJ4D8CajqRcJKEKxZ7tivMoU3VqRitwm7LU+Av2/vGI8XeP9BiimElhp00ihlHygkAHP5CuU+HtjPP8PdahjTz4gjbZAM5A5rl/ibqLr4D13W9SZZXeT90HPVznpXh/wAPP2m/FHgXSLvT7WCC9t7qHbskHKk/jXRmmVOlUVjlpT5nqZ/xEieOVU2cmRtxYfd5rw7xJKra+xgIkXOFyMiu98X+Nda8TedJcRR20pYtsiGTXm9vFJ5rK65H99uDXPQoOmrM6DsNCsZrXT7me+mWFbqMInPAG7B6dO9b9pciVlCR+THgIiswA+o5r6J/4JxfCnQPjP408ReH/FGm/wBqaU1tgNvw0Z253L6Y61618bf+CXuv+Ezc6n8P9QfWbBf3h025j3zAc4CEYPr2PavbpVqVJpEONz4jDH7VCdpXAI+bjP0q0MK26n+JPCmu+DNagsda0q70u5jZ45YbuM5Uj0OB3qByTjFfX4OtGUbxOScWmamgFBqTRTTCBZRt3t0Feiab8HIbmNWtNYtLqRxkBpABXkykH5Scr71Kl7PbSI0U80eDxscjFdrpwnK8xO8Vc9P1D4C+K7YPJDaJdr1</t>
  </si>
  <si>
    <t>iVBORw0KGgoAAAANSUhEUgAAASwAAACkCAYAAAAt6RN0AAAABHNCSVQICAgIfAhkiAAAAAFzUkdCAK7OHOkAAAAEZ0FNQQAAsY8L/GEFAAAACXBIWXMAAAUfAAAFHwGBTEU4AAAAGXRFWHRTb2Z0d2FyZQB3d3cuaW5rc2NhcGUub3Jnm+48GgAAABV0RVh0VGl0bGUAUGF0aWVudCBDVCBzY2FuhyexzQAAAON0RVh0RGVzY3JpcHRpb24AVGhpcyBpbWFnZSB3YXMgYWRhcHRlZCBmcm9tIGEgcGljdHVyZSBwb3N0ZWQgdG8gcHVibGljZG9tYWlucS5uZXQuIEFsbCBvZiB0aGUgaW1hZ2VzIG9uIHRoZXNlIHNpdGVzIGFyZSBpbiB0aGUgcHVibGljIGRvbWFpbiBpLmUuIENDMC4gVGhpcyBzaXRlIGlzIG9ubHkgaW4gSmFwYW5lc2UgYnV0IGNhbiBiZSBlYXNpbHkgbmF2aWdhdGVkIHdpdGggR29vZ2xlIFRyYW5zbGF0ZS4M6rE3AAAAWHRFWHRDb3B5cmlnaHQAQ0MwIFB1YmxpYyBEb21haW4gRGVkaWNhdGlvbiBodHRwOi8vY3JlYXRpdmVjb21tb25zLm9yZy9wdWJsaWNkb21haW4vemVyby8xLjAvxuO9+QAAN71JREFUeF7tnQdYk9f+x73jf2+nttraq7dqW/fAhXuguADZe68AgRAIScgghIQQ9gpbhgwZAuJA3OLetmqrrXZbO63ddtzu9vd/zwuxgEcNkAnn+zyfp8W8kPAm58M55/2d8w4hISEhISEhIRkIeZTiyU5GUbzQyWQKc8Ss6ZMtJ016zglhsczcZ+E8M/bUqeOlZtMnRWmL56hQz0VCQqLj/J1C3eARz1OoG/1sCrrRU1j85z9P2aJGP/65MV7Tp09iLphnFjV39lTuvLkzFGtWLZFar14qWW25MMvZcU2Gl4et0slhTZGvp20JM8RN5eVmUxrg61DFiwosZwa7bQoLdtsijQtviOUEbuGwfHcrEqLa5PGRu4Q8xpE0JfdIZir/cEJcxLnMFP6LhTnxZ1MSY67kpAmulRXKX81I4V/LSRe8U1WqvI7YVJH20Z7tpTcR+1rLvjp7bPN3L55q/vbC6Zbf37y8B65fO0hz873j8PXNczQRwV6fXTiyBbTB6X31MGfmNA51jkhITCYPU3Rt+KMp1A1/OoX5uHGjl5hNm2SDGv2i+bM8ly+ZG4YaPWLxwtmSpYvmplquWCi3sbJIsbFanufksDozyM85w9/HoRgRzfItDg/1rEaI+SE1PKqxs5ie20X8kNZ4EXMPPzrgAPqvXBLRLhGGnVQmRB1LVcScVkgjL1KN/MWSfNlFVaboKmJjSdKbuZnC94tV8TdQg6+rTL+F2N6Y//WBtvLvEccPbvru4pkWQFy91Han4X9y/didhv/L7csAP14zOTgR/p++9dJe0AZXTrUSYZHoNlOnPrcoJNClTSZhNUlF4btRY0+Ssnehv+6osaP/5mWJzqLGjv7KbyiQv5Ku5L6O/spv3KB8My8r7n1Vluj9mvKUD9WNfe+O0s/Ujf3s8cY7jf1ef+V/+OIitjERdA8RFolJZc6cqV633j+J/TATBj5EWCQmFSKswQ0RFolJhQhrcEOERWJSIcIa3BBhkZhUiLAGN0RYJCYVIqzBDREWiUmFCGtwQ4RFYlIhwhrcEGGRmFSIsAY3RFgkJhUirMENERaJSYUIa3BDhEViUhmIwrr28m6or86Gglw5ZKVLITkpDtJTZZCilEKciEsjlcRCklxEP56bKYMiVSK076kcdOsaibBITCoDQVgfv3sUKkvTIC05DiRiPmRmZkBDw2bYtm17r9iwoRSk8WJIlAkgKy0etjTkw49fXcI+50CBCIvEpGKqwvr12yuwdXMBKORCSFIkQmNjE1ZC/aGmpgYkcQJIVYpg384K+P37V7GvxZQhwiIxqZiasG7fOg+qrARKJHyorKzCikYXlJaWUUNJHqiyE+gtcXCvzRQhwiIxqZiKsNAGeZs2ZoGYkkZTUzNWKvqguXkL1auTgjIxlt7AD/daTQkiLBKTiikIa1tTEUjEPKivr8dKxBBs2dICMqkEstMlJj3PRYRFYlIxZmF9e+tFuidTUJCPlYYxgObOEuIFsLe1HPs7GDtEWCQmFWMV1pH9m+jyA9STwYnC2EBSlcbFwM33TmB/H2OFCIvEpGKMwiovSYGsrAysGIyZrVu3QbxEAIf31WB/L2OECIvEpGJMwvrzf1ehQJUIxcVFWCGYCllZmZCTIYE/fngN+3saE0RYJCYVYxEWmriOE7Jh06ZarARMjaqqKhALo+gyDNzvaywQYZGYVIxBWKgIVBQbadByBV2A5t94XBZ8esP45gjVEGGRmFQMLSw0bJLGRUN9fQO20Zs6aF4rlseGt1/bj/39DQ0RFolJxdDCSlUKobq6BtvYBxJoMv7y+VbsOTAkRFgkJhVDCmtDoRIqKyuxDXwgEieOhbde3Yc9F4aCCIvEpGIoYZ0+2ggZGWnYhj2Q4VPDQ2Oa0yLCIjGpGEJYX358BqTxAmyDHuigOS1hbBR8//kF7LnRN0RYJCYVfQsL1VqJBGy64eIa9GAAXQ0V8iPht+8Mv10NERaJSUXfwqqryhpU81b3ora2FjLTJNhzpE+IsEhMKvoUFtpHShovxDbgwYgqNxvatm7Anit9QYRFYlLRp7AUMp7JLGbWF2hH0w/fPoo9X/qACIvEpKIvYZ073mSSC5p1DZrLE/AjDbb9MhEWiUlFX8KSSrjYBkvYTq+fLC1UYs+briHCIjGp6ENYZ441Qm5ONraxakKaUgHJPBak8Vkg4bBg8+ZG7HGmDNq99Pq1g9jzp0uIsEhMKvoQliyeh22kmqBMkMCp0iT46Ugtze0DVSAK9YOWlq3Y402ZOGEU9vzpEiIsEpOKroV16cw2yMpMxzZQTcjkR9yRlZo3NudCarISe7wps2HDBtjRXIw9j7qCCIvEpKJrYSUr+lfRniu4W1i3dpVBZBgDsrKyoKRkg1HdnKK/iIVc+PmbV7DnUhcQYZGYVHQpLLT8RCYVYxvmg0A3d0iSyyDUwx6+3FvRTVilojA431gCV3ZUwuFqFTSpkkAl5UF6HA+kPA7IJHF0Yab6Z9XW1gGbxez2842Vurp6KCtKxp5PXUCERWJS0aWwqsvT6QaIa5g40CX+lCQFyPnRUKYUwweHt8D3L+2DQhELahLYsDWVD0WCDln9evnQPfn0+HbYlC6FxNhokMdLQMDngve62ZCUKLvzPLm5uXc9v7EgFvL0ttaQCIvEpKJLYSUmxGIbZE+QQORUryhFEAVv7a3HSuh/F/fTIsI9dj8+OtwCfIYX2C43A08rc8jNzgZPJ2uwWzHLaIeS6CpokSoRe061DREWiUlFV8J6/81DkKxUYBtkV/Konk4CJwLeP9SMFU5/uNZWA2FudhDgaA0bZDywXzkPlsx8HmT+iyAxcDEE+7rRrwENH9EdnXu+NkOCNvxD92XEnVttQoRFYlLRlbCK8xX3XYaDelVxXA7sr8jBykYbuFuvAnOz6TTzzKbBh9QQsyCeDY4W00EZvBT8becBixkCHlbzISTAC/s6DQXqZemjmJQIi8SkoithJSfFYRsiAu3fHhvBgE+ObcOKRluEudvB7OlTaWEtmTsTvjzTRv/7jYONYLV4Bkh8FgLPfR4kM5YCw2EBFOTnYV+voRALY3R+qzAiLBKTii6EhfZ5ipfgd2WorqoGaRSTnpPqKRht88OF/ZAnZkNcqA+8trOm22M/vXwQvGwsgO3cISyEu91KuueHe92GANVl7dtZgT3H2oIIi8SkogthHT1QCyUlJXc1QDTJLY1mwi+vtN8RR1O2DDZnSuGjIy3dhKIvIr0dINzRnBYW6m3J4iV3vW5DopAJsOdYWxBhkZhUdCEsVVbCXQ0P9VwErFBsz+r2+T2wvzwTqpNFUJUspP8f9Y56HqcrPGxWgNRvIS2tALf1d712Q6JMUsAHbx3GnmdtQIRFYlLRhbCSFXcXi8bxOPDx0a1YYfTk6s5qWlzliXxoLUzGHqNNbp/fDc4rZ9DC8rOZRxea9nz9hgJduNBliQMRFolJRRfCio/rXn9VXFgErcXpWFkYC7F+trSw5AGLgc1kdHv9hkYmjcWeZ21AhEViUtG2sL746DQoEuXdGlw8JwIrCWMikxtECwvh67Sq2+s3NGhYeOONduz57i9EWCQmFW0Lq31PFZSVld9pbDlZmXB68/2X0hgDhXEsSApeQgsr2HYufYWuqzQMiS6HhURYJCYVbQurKC+xW2mAjMfGCsLYqE0VQoL/IlpYSUFLgBns200ahiZRR1cLibBITCraFlZ2xl9XCFG1dnlyHFYQxka5jEMv11EPC/1c1nYThqGRSsTwwxcXsee8PxBhkZhUNBHWV5+cheOH66CoVAEZhfGQmCsCiUoIMekciMyIhlBlBDASmTT2bE/wjQ2FQB4THL2coSxNBMfq8umdF3CiMBZyYkPuyArhZWUO3uGBEMQPBwYvAnhioUGvHqJh9v62jdj3pz8QYZGYVHoKC9X81NZngzJPDNyMGAhOCoeAnGhgNiWC8HgRiE+V9IqYfdkQ2iCHwFwO+CeEAEvGBLE8EtIUHGgrz4Cvz+7CCkTfxAU7dhMWy2kOOIoC7vwe3P054KEMB8+oQMg10BKe3ExpN9loAyIsElPK38ZPfFaUkiWEuCw+hFA9paBiPnAP5HSTjq5gbU8B/+RwYFMSS5SzYSclMLRkBicUXbKrOBmiXTsKR9UIPOaBHd8X+7p9c2MgIjYaKxVdkiQXYaXTH4iwSIw9I8bOfiFmrotF80qW81W/Dfxf+9Jz0gWsFiUESUMgXsqCgzW53Zbw6JJcaggrDLCDMIdFdybe43wWgB3PB/s6EZFbkyEoWr+7mMZLRFrfPpkIi8ToMmzUU/Mmr5ydvyTQ+qhjEuMz7oFcbCM0JsKpYWSoOBg25kjhx0sHsKLRNt+c2w1ZfAZw3BaByGs+2Av8sK9NTWiNFIRy/a09zMnJgSsvtWLF01eIsEgMmScff/jhZWP+8xhrzKgnaidMHXthjoXZxyu8V//mpggC3/woYFE9A/HJYmwDNEY4uzKAIWFAcYZYb8NFZaQPhNmagbeKg31NXXGlXtsmPU3Go6uu9dXZWPH0FSIsEn1n2OSxT2atmjvmvPuKyV9Hu8wBWUDHsEaNkiLedyHw3c0h2H42ONvOBSe3JWDvtwrsIh0gqEwAohPGMSy8FzF7soARGwCnm3VfhJrBDQS3VVPpCw2419IVwdECCObob2iYly3DiqevEGGR6CVPPPHQczOef2qjw5LxH3WtH+otaOdNtgslMDtzsPNeQQnMESK2JGEbpzHAyOdCYboIK5oHgYaWn1ONCveYGrRzBMNhCaxaMQNij+RjX0NPXAXBettHKz1FghVPXyHCItFphj3yiLnZC081OC2f+J16KYk2QQILcUI9sMXgEO0E0TvTsI3UkLBblJAQF44Vzv0QBztBNp+BfQyBtr6J9rKmC0gtHJdinxtHUIUYclQqrGC0TaJMu1cKibBIdJJRIx53Nhs/8or9som/sRxmQbiLOQTazaZBw7wIx9kQ7TyHHvZJqOEfTka9BTVcH7s5YOdlAW7yQGrYaDxzX9E70iBRGokVD466NCEIPBcC03EJ3Dx+99bMN9obIcJ1FcT7LQJ3dF5LBdjnxYHOSwiXhRWMtokTa3fnBiIsEu3m0UefeX7+5IJpi6Z9aBXl/JtfMQ9CG2QQTg3buhJSnwBBG0XgmxcFbkkMsKd6Rw7hduAQuAYcPJeDk9MC8KYaYqzHX1sC9wah9wKwc5wPjrHuGg+VdE1EnQxqCxLvkk9P0FAw3MWCvluOyHs+eKwxh0wBEyrS40AYHQiOrmtgrctycGBYgQPXFaJ2pGKf73748/Uzj4VKG365fRkrn75AhEWilTwzYYzDXGeLHQ4KxqdoYhfXSHoLqjr3zmWDHRIZ1WtytZsLIp/e9cakVA/E0c4cXCQ+er3aGNWWASuYDuCoDLkDdW7AMswBggUBEJ0YATGp0RCWEArB4mAIlYYAO5UNAZJgcBX6gR3HFZwkvuCZxgT/0lh6Qj1mbxb2ufqCnyAMKxhtk5ycBJ9cP4aVT18gwiLpS54aMm2M4J/LprQ/bD3ni8fs5/80wnPpn88GrIbJQWthIcsRPFRsiN6jvQaGiD2cD6jcwdZ/NbhR8kI9EJykcAioHpeV82JgVMdhf7YusBJ6Y//dGPAShmIFo21yc1XwyvntWPn0BSIskt7kqYfGPn30X1P++91Q9yW//YdpBWM49vAM1x6GcW3hIakLDKlkwpA6Fvw93QsejrKCYYzV8JT/SvivnyWM87SAiW7LYabParAIdwD3bHafew28g7nUcMgN7JwWUr2uBVhJ4Qh0MqeHn/robblnR0JEixL7mKHxEeqnh1VRsRH27SzHyqcvEGGR3DdD/zNiwaTls1SL/K2O2suDvkaiwDUARFRbOthmhsO4cBsY0hwNQ7bG4KkOh7/l+MFDcY7wGHMtPBG8Ckb6W8Kz3itgPCW0RWwnCKJ6QpoMLdEEsgs1dLJ3mK9xj0tE9bbWui4D3v5s7M/UGpQUbcT49X2Gxk9Pc1ioeLShJgcrn75AhEXSM4+MmjrWf6bd0toVTIdXAipEP/a2NxLZmgaPJFC9LZysEJSwHpE4wyiqZ/Yc3xnG85xoxgmcYSz13xGBlvDIKjN4yGwcPGo+Hp5ZPw/mx7qBQzbrnj0yJLf1ITYQ4tJxC6wHgTa9s1lvDqwW3dZwUZIHXrsK+5ghCeKGYwWjbbRd7U6ERTLkoWEPPf/CgmmKBV6rd1uJvG9QPaU/cR/y3vA817G7pJqi4HGxI0zmOoFVSghwNJnfokTJ3pkG9imhMMF1OYykxDVs3gQYaWMOc/lu4FHMvWsLmcAiLjjYmdPV8jhR9QQdG94g6/YztAn/UB4tLdxjhiJ6dyYIpfe+07U2IT0sEm3kH8PHjLKasnpe2TKG7Rn37Mjb2rqyp2YGyw6GsNbAkGgreJLqSc0XuFOSysAe2xu88jmwMMAKZkY7wnC3JfAEYzVM5zqDf7XkzjHs1lRYaze/246c98PJ3hyY9QndnkebWFPDQmOqCXNXhuttcz8iLJK+ZvjYORM5c11XbFkd5fo6s1H+G+7D3F/8SmPpq2OTnJbCUIEDmFNDOW3vtoDWEaLnCGuUw3KpHwwTOsK/0rxgEtue3rMKHYN6NmscFoKCGvrhJNWT9bbm9Pq/ns+lDSJ3pIJ7Dhv7mCHw4gRj5aILiLBINM6/hw6dOGHp9PRFflbt9onBn+pqmxb0c1GN0RquO10Qiv7NvTAGIvpQ0Ngb1sS408NGZosS0BXLIVs4MILqzflUienH0dzRWvsFd+4ucz/QMWscFoHwWOFdz6MNjKXEgdmYCIwwH8hIlUJykgQUcjEkKaQgEvIhWamAvLx8qvdVi5VPX2ho2AyNtSqsfPoCEdYAy7BxT82dYb0ga1mI7THnVObXumqAiKCqOLoh2suC6B4N7hhdErFVCR65UfT/o8n4Z1jW9HzZM9G2dM0W/e9Ur8nOTrNqeWnAYnrivutzaAv/ciEE18RjH9MnEdIw+PN/V+8SAbphxDuv7YcT7XVQmCsDi6ULwNneGhQKBVZEmoL2dj+0t/qu5+srRFj9z99XLpgVIQ7x2adgB14QBHvuXT5vjmvnY/rI/42c+Kyr2fpF1eiqHiWRn3EfVG2B5rpc08NpUaHhH+4YfWIl+Kvn4kv1rB5K8aDrwCwTA+/8O6NSDL5Omkkr1HUeBFC9Q/X3ahND97IC09nwztUDWBG88cpuEMSEAC86FJQJfHjpWCucO7yN6nUpsSLSlKysLLh2aRf2OfsCEVbf8tiksWPXOK+2yJez/F96v73p965rwVpyEz+b9NzoKZ3H6iKPjDF7IdjcbWWDJdv5mq7mo7rCbFLQNUUIja7w6QkkT3TVS/31ZE7H1cnxMY7djnMWetLV7jhJ9cSW6pHpYv2hC/VaUa0a7jFdE5QdBYcP13Zr/K1bCoEZ4g3REUGwIS8Z3rp0GG68duIOpw5ugdTUFKyINAXdVRvdXbvr8/YHIqxeZPzo0WPYPs4vbUoR37zWVtNNUl1Bi1dXzp8V1/lt2spTY+ZO4i30WdO6LtbrPbRWDffB1CboypZXAYfuGbhlRep1LZ6moEJW55SwO1/bZYbDkIoweDTOiRLrXyJDr32di2YT8KgAFW0UeOd7tQQqwbCJu/82xtompFICHEUkXKV6UGgRcrFKBtGsQBBxw6GpugDee/V4N0l15diezZCelo4VkaaIRbHwxw+vYeXTF4iwepEAh3U7NL3RgJuVRV7nt/U5j48YMWXCspk5SwKsjjqnM7/Q164DSIa28f5AiRFY25KxxxgT6yV/SQDNpT0ucIAhDZFgKf/rtleIiKZE8HXUrLDUw34uRO/Ufm/IVhqg890jIrelQGByBEgz+HBwbxUkJXAgnOELAg4TjuxpwMoJx6G2OsjMzMKKSFPi48j2MgbJhLH/mXawIutrnJxwcHxddnR+a6/y0LBhL4xfPF250GftEZfUsNv6vENMYKUYVnPc6Ct+upys1zZIrl2/RhX0aFg4mefc7d8R60NtNKrPQhsDrg+2uuv7+wu6X6BjUgj2sb6CroYG5scAM5kFCVkCSjIi4LKD6fmodIUIXj23DyukB3FgRw3k5ORiRaQpCrKBn2Hibbuqoje3ccrghV2lvu3vHd99J/+cOfEFNCE/tOPLjlCSel4tKWp4840+JUUvIqYEtZbnAYxaKfYYY8cuoftmfZNiO5YFjeDY3jWMRSUYLg6a9bLc7OZATNdhpZZAfxToRdF9GGKjq6GBRTwIUoYDN4MLCpUYNlanQ1VpCrCYfsBhBcMGVTK8/XL3+ai+sKtlI6hU/bsJa2ZaPFY8fYUIS8MoIoPO4MR0L65sr/p1xvNj1nV+Ox0P65Vl7x1o/LNUzvsgjRtymcfwvBHk7/S5N9PtF//0SL2WBqC7G6OeCVo2YoiSBG3iU8yjNwVUfz1H6E4L659pnsDALLuxDbfTqJeFjrFna2cuK3J7Kj1Mk+QIoKIyFXbvLIO8EjkkqoQgyOJCdGYMfWPYgMQwYGZzwJ8SEiONBaxUNghz+JCQK4S0fAk0NuXB+28egm8+PQ8ZyQIIDfYCYQwT2poqsNLpD62NZVBQUIgVkaYUqRKx4ukrRFgaJj+OfR0npvvhZbu6vPPb6aTHhL6MOw7xybFtUJgmBHZcCITX6WZtW9eSBM+8aOwxpgjqrfhS0lJ/vVjsRQtrSGMUrJDePcmNNgb0tJuLlVRP7J0W3vX9mhLRrKBvnR+fyYe2tjL49dsr2EaoKW+/tg/EsUyIDAsAqTAKzh3ZjhWNtmipLYbi4hKsiDQB1WAd3F2J/V36ChGWZvlHiYz7EU4090MRGXih8/uHjl9ilpkZx/4Fd1xP9lblQIQwmN4HHNcQegtaGoKGTegKVbcrZwME+kphKvPO12uTgmFIfSQtrdkCt27HqlnvtworqJ5Euc8D/2LN67KY6IaqaWy6R7S1pRB+++5VbMPTlGMHaiAqwh/4nFDIS5fB1fP7sXLRBegqYmlpGVZGmoBKGj774BT29+orRFgaJkfIehMnl/txqq7gxwnmU1vW8T3fiaWGXSolH3scDjRfVpAqhLBSIbZhPIiuJQmoMRv7ffz6C7r6pv5/14JoGFLKoIWF5rO6HqfGryAGoikZ4STVE1uGNfZnqKHv+pzMAkkaF462b8JWkmsK6oXVbswEdrg/xEQyYFNZNrxz+ShWKLqmtlxFb8CHk5EmaPsKIYIIS8NIw/2O4MTyIEIljDsf7IwkLvaY+7EpTw6shgffIFMNugqFJtFRBThauoI7ZiDSVVieJTwYUhxEC2t87N1XCtXYO2u24Z9Dj2Eh+mPAKBNBOCUpJdWTunC2Bdu4NOWLj86AQhoNYcHewI8KgYOtm7AC0TdVJVlQVVWNlZEmaPuehAgiLA0T6LCuEieUByHiBsNaRTAtkiRFNPaYBxEl/Wu4cy9QSQLqTaGhn3od3WCiq7B8K4QwJD+AFtY4vlO347qCbm6hyb5ZAfazIXJ7CgQV8YGVEklPfqNCTFyD0pQrL+0AXlQQcFhBkJkkhpdP7cZKw1C0NpZDeEgA1Nc3YGX0INAuDZuoniLud+8PRFgaxnz6pNBPj2/HCuV+vHuwEUbEucDjQgfwD3XDHvMgFJTocA0OFSC6pDHpAk9jWFhrSLoKyyUvCoaUhdDCGsPvvkSnK+iGFBHOD558l/otBP9AR3j32kFsI9KUBy2FMSTXrxyDnU0VoJSJICY6AlJTU/t1d+gkRSLcfO849jz0ByIszTO8MUv2GU4oD2Id35tuPAtjPbCPP4i0pO6TvmGb5bA+3h+sRT70Fa+ujw1WugqLnnRv6Jh0nyi495AQ4eio2fpCpZiBbUD3485SmIhAEMaEP3ApjL55l5JUU00hSEVc4MVEQUFBAVY+fUEmFWDPSX8hwupFeluLpWZDXgJYC3zA1ccWvn9pH/aY+7GtJAVYW5PpxbNo2Id23TTGdX2GAvU0u1aPzxd60LJCzBLirxKqsQtahxVUT2LDHLENqCfvvdEOIl4ovRQmXsCG0+0tWFkYCtSrq6tQQVKCEDhRrH6VLdyPrHTtFoyqIcLqRcI97BpwQtGUC1vK4GJLOfax+/HNud1gG+4C0bs6FjyjMgX1zpoEtCVyWre6ssl8Z1pWf6sMA5v0vxZGd4WuGE9jgYP7Go3utsPytsQ2IMTJ9jqI5XRszZKuEPd5KYyueONiO1QUZoBEEAOxPE6/rvxpQnZ2Nlw6sw17rvoLEZbmeXLN4vktvVme05P/XdwPdekS7GMPIiYhnC78nMyyg3/LXeH/lB4wmm0L9jksbIMcTHStdEdrIIdz7WhhPRW1vtuaSLQtTmAmG7ip0VBemQrf3noRbrx+ECI02CuL4bSo2y3XW5uLui2FeeeVI1hZGIorZ/dSPfsUSIwXAo8bDZWVVVi56AKJmNtNMtqECAuf0bNnTgl0tLMs5rB8dytlUa9ubyr4elu9Cm4cbMQKRVM2Jgmw//4gclP4MDPK4U5BJOLhgiCwYjrDKs+1Gt3Db6CC5q/UawlXJvrD36qZ8K8cP7CielfsHWkQlBIB4kweNDbnwY9fXbqrEYR7rMBKqithDnMhQRxJz0cJYsJ0shSmv7xyejfkZchBHMsBsUgIdXX1WKHokubmLVCcp7jrHGuLQS+s0aNHj1mxYn6wp5tVHpKTXMJ6bXtzwW3cpmPvUX+Nj2zKwwpFU/oqrJvHt8NzPpYdsqqNgLnRzlBfkkw/9vXZXeDqbXvXLa8GC+qblTqo2PB4sCU8w7SCpQxbiM/iQ+uOkm49IxwCpuNdghJ7LwCGgznYrzADa4s54GK3Ck4daMaKwpBcPLET8jITaUkJY2PpPdRxItEXcnmCTq4OqhlMwvrnk08+OnP50rlCH2+7aiGPcSQnXfDOifban9B+1riT0xO04LS1JPUumfSGQ5U58NaeOuxjD8Ke5w1jxa4gkrHghwv7uz322ckd4MHxuqsxD3QCKoTgpAyF51fPhVHLZ4An2xP2790Iv3+v+ZKYJGEgxLiZU8O+BRDsshxsLeeBt4sVZKfG6XUpjKacOtgC6UlxIOBFgzwhAZqamrHyMASJCdqvbu/KQBXW/40c+cQsi6XzBWo5ZSbz36Xk9PNPX7+MPRGagNaF1WUldBNFb7l9fg80ZMRjH3sQJ7dsgBuHm7GPIZRilsnvvKAJaPjrnBwGK0LtwCnSDRhcP9jVuqFPO1ui3ldmMg+8XW2AHx0CdRU5BlsKcz+O72+iXmc8LakEaTxs2dKCFYYhyc7KgvMnm7HnWVsMBGE9PmHCmHXr1i5Ni470a8jLFJ/YuCHp+msXd/7am7+ymoDmP5ryErGy6A0Viljsv/eXL07vBC+Jcd1lWFtwD+SAXwYbolKiILtIBh++cwRuvX8S+z49CLQUJiUxBoTcEEiK58ChtlqsJAzNgdZNkCQVAD+GDWn9LOTUBwnxPOz51iamJqwnpk8eb21jZZESFuy2JSEu4lxZkeLjq5d2/qHNfaPvBVp5vrssAyuL3tDXeSxN8AlxxTZ4UwSVb/gomcBP40BZVSp8ffMc9n3RhGsv7wKpKAJ4UcGQIuPDheM7sZIwJKjavK25ApLl2qk21yf5+Xlw7ED3m1zoAmMWFn2lDk2GS+PC6Z5TbUXaR1cvtWF/EX1w/dpBOFabjxVFb6hOFsFPLx/EPtZfYmNMt4eFtvoNyOVARDIL5NkC2LG9BPozhN+5tQiiwv1AwAmBisJUo1oKowZVm2+pKaAaYrDWq831iUTMwb4H2sZYhNWtjCApIerV7Y353/S1y68rXr3QChe29L7wsydo4v36gc3Yx/rL7ooMiGj+a/dNYwZteRNaHQ/ByREQm8qBvGI01DuKPfeagOajSgvkIIhhgFTIgpbaQqNaCqOGltSmAlCII0ESEwDNpQnUsC8CKwJTIC01GV4+ux37nmgbfQvrH08//fREO6uVEcwQN5VCym5JS+Je2dFc8N2XH5/BvkBj4sKpFriyoxIrit5wdWc1nK4vwj7WXz4+uhV8042zmFQtqCBKUIJ0LuQWy+H1y3uw51pT0FIYNNTjRAaAUsqFs4e2YiVhaFC1eWVRKiRSrzVRwIC2mmQ421ZwBz41BMTJwNhBVyizdbQMB4euhfXY8sXmymB/51qZJPxoYW78u+eON/2MK94zBeg5rNL+z2HdPL4N2or7Vx5xP7x4HXVJhgYJilEZB8FKSlAZXMguSoBL57b1+z51Jw7WgpAXAhJBBOSmSYxuKYya1y8chErqfUaSkvGDYPem7pLqiqkKSyziwfefX8C+T7pA18L619RJ41RzZk5ps7NesVXEY+zLTIm9vL+t/OvPP9Tu1qn6ojxVjJVEb0BX85qy5djHtIFvjM9d8tAHqHCVsVFMC0qUyaN6UDK4Qg2j+7MDJwIJbnN19s+MALcvwhletysKUo1uKYwaVG1emCmlelFhkCoJg/amDKygemKKwioqKoTtzcXY90xX6HxIyPBav+fYtnyoLYj7VRrj/3FUkPOL3o6r96+ymLd32eI5hxxtLA9QQ8NjBdnxb6M6KU2LOA1FdZGCrqXCieJB/PwyNSwokMMqtisUp4mwx2iDAL5+7i6M9lJH98ND2wPHZcXSd4F5TUsXRVCRbmZq7A9hwZ63YlhBX7Y1lf2GE4QxcOlkGxRnyWhJJYtC4HBzFlZK94PPYWGlYKygoWCaUrv3HNQEnQsrxHv9/pf2lQGOI1tVsCk/7gdpjN91hvf6845WSw4vWzjz5Iolc48G+Tu3Z6TwX9Rn2YImoKtWWQnRvZLWW/vrIVbKgrlcV/hHWSgMyfWDLZ3LanSBjygQK5j+wt6RCuh2ZOy0KJDnCKGmNhM+uX4Me576wltX9kJMZMBthp/bLTGP+fX5o9v/xAnCGEDV5llJApDFhoIqMRJObMvFikhTTG3Snc9lYddl6hqdCyvUe307Tlb340iLCsoy+d/Hc/zeiwhwOOe83qJ95ZK5p1ZazD/JCvE4RYns2vamgtuGuoqI3qiN+TKozoyH13dtgh8vHegmDLSjA5pYTxdGgLe3HSxzWgl2bE9gprBBXhAHadliONtY3O17tAVanB2o0vwuL/cCzT+F1SZAYHI48DK5kJIXB3t2lWt9vuLYwU2/h4d4fMmJCLiZl57wvTEuhVGDqs1zkkW0pHLkLDi5Q4WVT1/gmdCQUKmQw7WX+3expK/oXFhhfnZHcFLqC3vrM6AwOfr72HDPt6ke2RkXm+WnVlvMe2n9uuVnRDzGi4Wq+Bsn2+t+0Zf5f/7mFThzuAHqylOhplABDVSvqSpPDjUlSjh9uP6et3g6d3QzXGurwQqnv6TGs/u0PAd9T1Axn76ZpziLDzlFCXDhTEuv1uRpAio9KFRJf/TzcvyCFeLzeU1p1s/GuBRGDbohRJqMA8lx4dQfUS6c3pmPFU5/MRVh5WRnwq5tZdj3Vh/oXFjhfvbHcPLRJkhkeUlRX8WEuV0LcLc662iz/Dwlskv261e8KBWHX+osOP3TWIaVR/dW9XubGhwXWjeCtd96rJB6gqrIA7LY9J2F5SoRVFSmwY03D2Ffb39BS2Hkcaxvw4O9PhVyQj8/1Fb7O04OxsLB1hrISOSCJCaQkhQPzuhIUl0xBWEVFhRAXVU29j3WFzoXVoS/w0mcZHTNud0boLU6BTLiw7/mhLq+Eehudclu3bIX11ouvODpavWyUh79xv6d5be1faNHTTi6rwreO6A9YV1vbwRfvj+MCVwN7J3pd8kJLRZGV+9Q/VMs1UtIpYZ3u9vK6A3scK9PG1x7ue0PXlTgVyGB7rekQvY3xrgURo262hwVcsr4wVCjEmKlokuMXVgbNpRAaVEy9r3WJzoXFivQ8TROKIbi7K4S2FGV8nu6hPkpNVx93d1+5avr1yx+1c5q+eUgf8erBbmSGxdOt/zSnyUhDwJNVO+ryMbKpzd8fHQbsKRMGCVygb+Xh8KiuI7tZdDdnQNyoiEihQ3SHCEUlyfB1Zd39bu84EG0Nhf8wmR4fBHF9L+1QaX83hiXwqhBkmrplJS62hwnEn3B5xivsIqLi6EgR459z/WNzoUVGeh8DicOY+PMrmJo3iD/LUnI+CjC3/41L6dVr9lbLb9qu27pG+xwn7eqSpM/Q8NKbTX60n6UNaBbhwVH+8J/I9fD39I94RG2NczwXgUCqveUlCuCpqY80MfKAXo+Kjf+hwBvp88jGD5fNlfn/2yMS2HUvHnx0J1qc4UwBNqq713IqW+MtYelys2B6vIM7PtvCHQuLHaw80s4QZgK6hqyhBi/T6jh7Zs+LmvfcLZdedXJzvItXnTgB/vbyn/E7U76II7sqYTTm3t3pfBEXQEk8kJBLomAvFwJ1FVnwOG9VXqtNEZLYQQxwd8G+bp8JuaGf3m6vcWo56N6U21uSIxRWKkpSQadYMehc2FxQlwv4kRg6qhryCTRvh8EuFu962a/8h0HG4t3vN1srifLom9dONX8B7qKiDvpag7sKIOKNDG8s68BKyjEtV01UJUhgfIcKVw5vwP7c3TNyUN1v8dEBX4eFe53M1Ue+62xLoVR07XaPE3ChPZGzarNDYkxCQvtyy4WcuHFU/27Bb8u0LmwYkLdXsE1+IGKuoYsLsr3oxBf2xveLmvfdnVYfd3HY/2HBbnxn6MtaroOK9GwCvW2KgsSYVOhAmry5FCdmwDVKhlszJPBqUO19yyP0BW/fXcF6iozfgkNcv+cGxl0s6o44wdjXQqj5uWTu6AoM4GWVIo4tE/V5obEWIRVWFgAAl44vdIA99kwNDoXlqP1sqv7GjKxjXsw0bYpDbJlrG/YgU4fBLpbX3d3WvO2m9Pq66xQz0/2bN/wsz6HdTi++uQsZKUI/xfB8P7M2JfCqDlzcAtdbZ4iYUFGAhOObMnGysAU4Bl4aQ7acjlOHAutW0qwnw9jQefCojJs/LPPWlsunSMLdLeq4TI9TqRJQj8kEusA1ZCpFOxvooJdPvZ1WfuRp9Pq990d13wcGxP8xYunmv7QduFmV0xpKYyaEweaISdZqJNqc0NiqB4W2tE0UZ4A6Sli+o8W7nNiTOhDWLg8QSR2b9Q1ZGkS5rdRwc63GN62H/u523zg7W79qVIW9f1rF/u+wPjYgU2/R4R631kKc+3FA1gxGBOo2jw1AVWbR0BRcjSc2pGHbfSmjL6FhUSlTEoEZWIsfPh23zdN1DeGEhYuRGIPANWQNZXKf5fxA2+H+dp/Fupr/3GAt+1Nf8/1X1UUJf2CKsp7vsFojqxIJf2feilMY3XBT2jvcJwYjAl1tXk8N0hv1eaGJMDbCaTxYqivb8AKRlug29RLxHzIyYiH915vv+vzYuwYk7BwGTnlhWd9Vi2dm+fjsrqVHeT8SqY0/Esise6cbC2Emvy4X4Usr6/D/R1uBXrZ3nS2s/wqJMD9U0ks68sT+5uNuvQAgQo5GytVoJSwQR4bApuLJdiGPVApy5PC7VvnoboiAxJlsRAfJ4TCwqJ+34QCfX9eXh7EUZJKSRJD65Zira8P1SfGLixcnhg/7lkb0hO7P7ww929wYjAmulabx3MDoblUhm3Mg4GyfGm3holKYk4eqoeCXDktGqkklpKOAFKSlZCfXwCbNzfSQkL7UtXW1tKUlZVDamoKfZxMKoDkpDjIz5HRW3sbyzra/mKKwsKFSKwHnFCXL3CSMDTqavO0hGiqJxUMW8vl2AY82CjLT8A20K6gntHH7x6FM0c3Q1OtCmo3ZkJ9VTZNI/X1ob3VcOONdpPuQT2IgSIsXAa1xCKDnD/HCcMQoGrzqs5qcyQpY602NySaCIswsIWFCy2xJeZTjkrCHUDG8YSs+FAYiBIL87H7GScPfXH5zB4oyJDS+3Mli6hzXJeKbaiEDoiwNGOwCYuO2cTRys1pvoDYKHcHBcsGBMFWMJAkxgp0wIpEl/SsNj/UlIltnIS7IcLSjEEprNmT/puqFhaOgSCxCH97rFS0jbraPFXCgqyEcJOuNjckRFiaMSiFZT7l2XScqO6HqUmM6WeHFYw26FptrlJEwontA6Pa3JCUFRBhacKgFNa86WOzcFLqLfeS2P7NWViJ6JNQH1usbPpKt2rzlIFZbW5InGxXvJedJnylrjL91sUzLX/ocgNJU2ZQCmuB2ZhcnIC0gbFIjOG1Hiue3rBvWyXIhKxBU21uCFDvNEsa+qX5rEmxnR/PJ555ZviidZZLOP4+DsUspuf2VEXM6WJV/I2Duyp+NNSdooyFQSmsxTOfy8PJRldgJZYQplOJBfdBWGjJTlO1ChQCBnCD7SDUefFvBUo2tqER+s7p1jwoSY26Heyx7tzSeTNKn3566MTOj+b98k+KFxbNn+Xp5LA6M9DPqV4uiWjPSRNcQ70ytBvuQK6/UjMohbVk1rhCnFj0CZJYUuR6EIbYQDzLGRK53pCdwNSaxAI9NRMWqjZvqlKBhBMAUQE2kBPreOc1yphrfyXC0g7o9mAlqdHfIkktmz9jw1NPPT6p8+OojTw5x2zKinWrl0rcXazLRfyQVnQTYlWW6H10N/XvPnsJ2/hNkUEprGWzXyjuKg9jQZsS83e/t7BQtXlFngLk/CDgMexAJXDCvh4irP7RKanvkKQsFs4oGTFixNTOj6C+8n9PP/30xOVL5obZWC3Pi470a1AmRB1LkkW90dKg+hRtJmlqS3YGpbAszF8oxTVQY6QvEkM31GD4OnWT1BsX26GckpSY7Q2cACsokbhin68rRFi9p1NS33dIyqz4mSefnNH5sTO2PGk2bZLNSosFiWiuDPXKFNLIiyUFsvfQXaN++OIiVhiGRpvCOnNgM8yZMdn4hWU5f3wFroGaCg+S2KHmXOCyAuhq89xkISTE+AGfsR5K4x8sqa4QYWlOfWHcTzym29k1S+fmUZIy6/yomWL+PXLkE7MWzDOLQnNlqFcmEYadpIaY1/btLP+m5xbf+qa/wjretumPRBHrRrC3c9tC85kx1O/7WMevbcSxXDChCtdATZkSiQuIGWsgym8NhHqsAierxSAKtYYqhSf2eE0gwro/9YXin6OCHF9ZtWRW/ejRI5d0frwGckZPmvSck/WaZXGMQNdyfnTAATRXhu6sfvH0lj9+/OoSVjLapC/C2tNc8rNcwHrNz9OhYeqkCf7U7/Gvjl/HRLJ6wcRNuAZK6A4R1t0gSbEDHC6vWjanbvQzI9Z0fqQGe4ahUoxFi2ZFeLpZ5aFSDDRXVpgT//aBXRX/u/necax8+oImwnr9/G5oKMu4zWMFnl6/1qJ0zJjR66jX+LeOl2qCWbtwUh2ugRK6Q4TVwWZKUqwA+8trls2pHT1y+FrqI2S6H379hi7FQL0yGyuLFFSKES9i7lEXyF69tLPX9yy4l7Aun9wBxVkJn4b6ux2xWGyeb4ALHLrLusWTN+MaKKE7g1lYDYVxv7D87S+vXT5n05jRw037L7Rx5sn//nfkYoul8wWoFIPHCdySlyk+UaiKv3Givfanb2+9+EBhnT2w+Y90Oe+6v6fD7qULzSXUz3yi40cPsFgvm9KEa6CE7gw2YW2vkP0ex/a8Yr9mYfmYMSOtqI8KkZT+g+aXps2cPinU0W51VjjDvUYqDm/PzRBdbdtWctPd0eoLMYdxzdvFpmnm9InenccP7KxfNrUF10AJ3RkMwtq+Uf57LNP1LTc7i4apU8fZUh+Pv3d8SkiMMKMeeuihFdR/B9cfErvl07bhGiihOwNVWDsqFb/zKUk5rF285YVxo3ypjwSaayEhMc7Mmz6mURhkebsq0QPbUAkdyMPX/VqQFIlt9KZGa1XSH7ww17eRpCaMHeVHfQyIpEhMKqOmvfAMw3Le+HK3NbOOhbks+qhA6PQnruEOVky9h9VanfQHN8ylQ1LP/xfV3/xfx1tPQmL6eWzCmKccFpuNzXNcOWOPn6352yls618bUn2wjXkwYIrC2lef9oc40vNNJKlJE8aaXpEgCUkf88/RTz++bOakUWlrFk3c7rLK7LW4YMvvNym9sI17IGIqwtrfkAayGN+P/FxWt841mxhMvXdEUiQkQ4f+e+Lk50cKV8x9od7Z0uxcpMfSz8tl7tjGPhAwZmEd2JxOS8rNbsXuqRPGcqm359GOd4mEhOReeeb5Z5/0Wzb7+WLnVWbtoc4Lr+cLHAfMPJixCesgJamETklNn/wckpTxL1wlITHiPDpq+FCredOfzbRbPq3V18b8ajLb+hdTnQczBmG1N2ZAPMeHlpTZlHF86hw/3nGqSUhItJ1/PProo7NmTBoVv37Z1C1eVnMui4Itv6tJMo15MEMJ62hLNigFgR8iSc2a8gKS1NCO00lCQqLXDB/+8JgZE5/hrFk4sdpj3ezTke5LPiuTumGFYWj0KaxjW3MgQxLyabCXVfvSeTOE1Kka1nHGSEhIjClDx4952nOh2dhyO4tpRwLt59/I5Nr9gROIvtG1sJCk0iUht/xcVh1ZMGdyBnUunu44JSQkJKaSR0YOH7YOzYNZLZ6y23Pd7NdlYWt/qUv2xkpFl+hCWMc7JPU5ktTCOVPSqSHzM52/NwkJyQDIPx599F8zZ4wfJbWcP2GL8yqzS+KgVd/WJPV9J1FN0ZawTmzLpSQVqpZU2iOPPDKq83cjISEZBBk9ccxTEeplRRHuiz8q1cE8WH+Ehe69p1KwaEktmjsllZLU6M7XTkJCMsjz+ISxT3uolxUF2Jm/nRlj+1tDKl5EmtJbYSFJFadG3Y7wsz1tuXh22vCHH3628/WRkJCQ3DP/HPX048sXzRyXgurBvKzmvE7J5+faXs6DaSKsrncxRjcI1fAuxiQkJCT3ztND/z1x9uTRwnVLJjdQAnuR67viNrpdGE5Uau4lrK53MV5OSWrEiBFTOp+GhISERCcZPWHMCNayWc9VO6yYfjLUeeHHhT221+kqrJ53MR4+fPi0zp9DQkJCovc8MW7Uk74LZ4zNt7OYti/Icf5bYa6LfmL52/8Y4mV91nLJrIL/EEmRkJAYaf41fNhjrsOHDl3U+TUJCQkJCQmJYTNkyP8DEY+mmK7YwS0AAAAASUVORK5CYII=</t>
  </si>
  <si>
    <t>iVBORw0KGgoAAAANSUhEUgAAASwAAAEsCAYAAAB5fY51AAAAAXNSR0IArs4c6QAAAARnQU1BAACxjwv8YQUAAAAJcEhZcwAACxIAAAsSAdLdfvwAAAABYktHRPOssb7uAAAXj0lEQVR4Xu3debAdRd3G8cawCQQRSMmqIFFBkEVRAhYEyogGRWWVYgu4YKEsihsY+EdRCIoIqICsCUFkU8ASRTYRkE0LLSJIFYaomCAhRAUhCUv7Pu95eUnIc2/uWWamu+f7x6eKIvfOmf71zHPvPafn1yHG8CIA5ECBFQEgAwQWgGwQWACyQWAByAaBBSAbBBaAbBBYALJBYAHIBoEFIBsEFoBsEFgAskFgAcgGgQUgGwQWgGwQWACyQWAByAaBBSAbBBaAbBBYALJBYAHIBoEFIBsEFoBsEFgAskFgAcgGgQUgGwQWgGwQWACyQWAByAaBBSAbBBaAbBBYALJBYAHIBoEFIBsEFoBsEFgAskFgAcgGgQUgGwQWgGwQWACyQWAByAaBBSAbBFZVnn8+xFNPDfEPf/D/jvJorjXnmnv37+gbgVWFu+4KceutQwwhxF128V+D8uy8c2fONfd33+2/Bn0hsAbpn/8M8fDDQ3zVqzoX7kuuusp/PcpxxRVLzrmuAV0Luibc16MnBNagXHppiOuss+RF+5KNNw5xwQL/fcjfs8+GuNFGfu51TejacN+HrhFY/XrkkRB33dVfrIv7xjf89yN/X/uan/PFve99nWvFfT9GjMDqx9SpIa6+ur9AX2m11UKcPdsfB/n6+99DXHVVP+evpGtl2jR/HIwIgdWL+fND3G8/f1EO5+CD/fGQrwMP9HM9HF07uobc8TAsAqtbv/pViK9/vb8Ql2W55fj0qCR33tmZUzfXy6Jr6NZb/XExJAJrpBYtCvHYY5f+BLBb48aF+KLKbl4D+dAcvutdfo5HStfSccd1ri33GlgKgTUSerN02239RdeLiy/2r4N8XHSRn9tevPOdvCE/QgTWstx0U4hrreUvtF6tv36ITz/tXw/pe+qpENdd189tr9ZeO8Sbb/avh/9HYA3n9NNDXH55f4H16/jj/WsifXprwM1pv3StnXGGf038LwLLWbgwxI99zF9Ug7LyyiHOmuVfH+n6859DXGklP6eD8vGPd65B9/otR2C9ktZK6Y1xdyEN2t57+3NAuj7yET+Xg7b99iHOmePPocUIrMXde2+I663nL6CqaJmEOxek58Yb/RxWRe916pp059JSBNZLbrihsxrdXThV0pP9L7zgzwnpUMuYLbbwc1glXZO6Nt05tRCBJVdeGeKKK/oLpg7nnOPPC+n47nf93NVB16auUXdeLUNgnXtuiKNG+QulLmPG0IYkZfPmhbjmmn7u6qJr9Lzz/Pm1SLsDa8oUf3E04Zhj/DmieUcc4eesCaec4s+xJdobWF/6kr8gmrLCCiE+9JA/VzRnxozq1uL16stf9ufaAu0MrJR+Yi5ut938+aI5Eyb4uWqarmF3voVrX2Dpp5O7AFJx3XX+vFG/q6/2c5QKrbh3512wdgXW17/uJz4lm24a4nPP+fNHfbTSfOxYP0cpaVkn2/YElp4LdBOeotNO82NAfVL6QGZZWvT8YTsC64ILem+01oQ11ghx7lw/FlTvscdCHD3az02KdG3rGndjKUz5gXXZZf033WvCpz7lx4PqHXqon5OUaZ3W5Zf78RSk7MBSC1otF3ATnDpdgOwaXT89u5fTb+OL07VeeNvlcgNr5sxOUzQ3sblg1+j67bCDn4tc6JovuHtpmYH1738386BqFXiGrD6XXOLnIDe69nUPuDFmrrzAUueD3Xf3E5kjdo2ux3/+E+IGG/g5yJHugQK7gJQXWKkvDO2F1o+5sWJwTjjB1z5nBS4sLSuwtBuNm7jcqSeSdhh2Y0b/1Kr61a/2tc/d9Ol+zJkqJ7B+//tOn3Q3aSU46CA/bvRvn318zUuge0L3hht3hsoILL3/sNlmfsJKoY/a77rLjx+90zIAV++S6N545hk//syUEViHHeYnqjTsGj1YelNaLapdrUtTyELk/APrqqv8BJVq2jRfB3RPraldjUv14x/7OmQk78D629+ab11bN+3qw67R/VNLarWmdjUule4V3TOuHpnIN7D06/z48X5iSjd5sq8JRu5zn/O1Ld3OO2e9PivfwFIfIDchbaBPfgp+/KJyf/pTvs+YDkLGPbTyDCxdcFVvF566vfbytcGyqRW1q2lb6N7JdP+APANLv9a6iWgbdo3unlpQu1q2TaYP1ucXWBde6CegjbbaqsjnxSqzaFGnBbWrZRtddJGvU8LyCix14VxrLV/8tjr7bF8rLO3b3/Y1bCu1onniCV+rROUVWJMm+cK3GbtGj8zjj3daT7sattkhh/h6JSqfwLrlFl9wdD6idzXDy9ryNEQvMnovNI/A0rZXvPcwNH1Er09OXe3Qefg3x77+dcloa7k8AusHP/CFxssmTvS1Q3sXGHdD95irXWLSD6xnnw1x/fV9kbEkdo1emnaScbXCknSP6V5zNUxI+oF1yim+wFiafrXXR/eujm2kG/ANb/C1wtJ0r7k6JiTtwNKnX217uLlf+uje1bKNvvpVXyN4utcS/8Q57cD6yld8YTE0do3uUFeCVVbxNcLQdM+5eiYi3cCaMyfEVVf1RcXw2DU6xP3397XB8HTP6d5zNU1AuoF19NG+oFg2fYRfUB/vrt1xh68LRkb3nqtrAtIMrCef5LerfukBcVfb0qmF9Lbb+ppgZLRL0/z5vr4NSzOwTjrJFxLdaeOu0Rdc4GuB7px8sq9vw9ILLH0srzbArojojnaNzmBtzcBoe/Z11vG1QHe0LivBJTLpBdbUqb6A6M2JJ/o6l6jEXb+blOCGJ+kF1pZb+uKhN3ovsA27Rj/8MF1oB0391lytG5RWYN1wgy8c+tOGXaM//GE/dvTnxht9vRuSVmDpAV5XNPSn9F2j+UFXHfW/dzVvSDqBpZXJtACpznbblblr9PPPh7j55n7M6J/uyUcf9bVvQDqBxVKG6pW4a/SZZ/qxYnASWuKQTmDRoK96pe0aPW8eD8fXYbPNfP0bkEZg3X23LxQGL/GHW7vymc/4MWLw7rnHz0HN0gisT3/aFwmDV8qu0fffH+KoUX6MGDz9cHDzULPmA2vhQn6tr1sJu0a/5z1+bKiG7lHdq24uatR8YF1xhS8QqqVdiNx85OAnP/FjQrUSeDa1+cDae29fHFRLq5i1JMDNScoWLAhxk038mFCtffbxc1KjZgNLD1eOHu2Lg+rluGs0y1+as/rqjT8Q3WxgsUK5WdqqPNG+R9bs2Z1eTW4sqEfDj+o0G1h0FW3eZz/r5yZFkyb5MaA+DV8vzQYW70U0L5ddo7UOSM9EujGgPmPH+vmpSXOB9eCDviCoXw67Rm+/vT931K/BH3DNBdY3v+mLgWb87Gd+nlIwfbo/ZzTjW9/y81SD5gJr/HhfDDTjLW9Jc9doPfuodr3unNGMBjc4aSawtJaG7pDpueQSP19NYvfm9OjebWjVezOB9Zvf+EKgGVpfc845fq6a9vjjIe67rz9vNOfOO/18VayZwNLfwK4IqJ86Sqp5opunlOhxHHbEScepp/p5qlgzgbXnnr4IqI+WM6T6W9VQtMGuHtx240G9GnqAvpnAWnddXwTU4zWvSW5zgRFTm+fjjvPjQn3UDNLNT8XqDyz1YnIFQD022ijEP/7Rz01OtMOzfkt0Y0Q9Zs3yc1Oh+gPrhz/0g0f1tFnDY4/5ecnRzTd39l10Y0X1Lr3Uz0uF6g+sI4/0g0e1NtggjzfXu3X99fym1ZSjjvJzUqH6A0uLztzgUZ011ghxxgw/H/3Q+0k67oUXhnjssZ1+Se99b+cxGtF/6//p3/Q1+toqthrT+jGeM6zfLrv4+ahQ/YH1utf5waMaWuR3661+Lnqhpn9qC3TIIb0tM9D36Ht1jEE2EDz9dP96qI7m0s1FheoNLH0s7QaO6pxxhp+Lbj33XIjnnhvihhv61+mFjnXeeZ1ju9fs1ic+4V8H1am5n1q9gXXHHX7QqMaECf3/Cabvv+aaEN/6Vv8ag6BjX3tt/+f61FO0LKqbnlpxc1GRegNLP03doDF4WmvV75vsWoKy447++FXYaaf+PyrXIyNs/1Wf88/381CRegPr85/3g8bgTZ3q52Ckfv3rTgtld+wqjRkT4m23+XMaqRNO8MfG4H3hC34OKlJvYOm5NTdoDJY+oXP1Hyn9JtzkUgG9ts7BndtIqE2OFsi6Y2OwPvABPwcVqTew3vhGP2gMVj+P3Wgre3fMJkye7M9xJLSMwh0Tg6X3DF39K1JfYOkNVRb4Va+ftTEpvsfY63skWjKx6ab+mBicFVesZm3dEOoLrLlz/YAxWPok1tV/WfS+UYo/UHROvb6ndfnl/pgYrCee8PWvQH2Bdf/9frAYnHe/29d+WfRpoN7sdsdMgc6tl08P9ZNfrZ/dMTE4VTxFMYT6AotNU6t31lm+9sPRTV3n0oVeaclDL396nHiiPx4Gp8ZWRfUF1sUX+8FiMPSnUy+/mmtRqDteirS41I1hOH/5C88ZVk27GrnaV6C+wGJbr2rtvruv+3D0SMxmm/njpUgr4nt5jIcH7qtV47Zf9QXWMcf4wWIweulNpGcD3bFS1sv6LDX7c8fCYGhBuKt7BeoLrP3394PFYPzjH77uQ9HH/oN8kLkuOuduuzz89a/+WBiMAw7wda9AfYGl7dDdYNE/rep2NR9Ozh+C9PImr3qQu2Ohf7q3Xc0rUF9g8T5Cdfbbz9d8OOpJ5Y6VA527G9Nw9tjDHwv9q7GRX32BNW6cHyz6d9ppvuZD0fKAnPf407l3u8RhyhR/LPSv32dXu1BfYG29tR8s+nf77b7mQ9FCP3ecnHS7888tt/jjoH/bbONrXoH6Aovnuqozc6av+VBKeDD4oov82Iby0EP+OOiflsa4mlegvsCi3Ud1/vUvX/OhaFMId5ycaDNVN7ah0J67Ohtv7GtegfoCK+f3TFKmp+VdvYejnWzcsXKiMbixDUXveS2/vD8W+qOd3F3NK1BfYGmrKTdY9KeXi0Xbb7lj5WTXXf3YhsMPzWq89rW+3hWoL7AOOyzESZMwaGq45+o9HH2q4y68nPTyyZT+jHQ1RH90b7t6V6C+wEI62hpYyB6B1UZt/ZMQ2SOw2qiNb7qjCARWG7VxWQOKQGC1URsXjqIIBFYbtfHRHBSBwGqj3B9+1tqzXvq7I3sEVlu1rb0MikBgtVXbGvihCARWW7WpRTKKQWC1WVs2oUAxCKw2a8s2XygGgdV2pW+kiqIQWG2n5QElb1WPohBYCHHWrBDHjPFBkQKdm87RnTtahcBCx223hbjCCj4wmqRz6naTDRSLwMLL9AmcC40mnX++P1e0EoGFJamDqQuOJkye7M8RrUVgYWn6rabJPw/12vxmBYPAgqf3tJp4I16vqdd254TWI7AwNH0yV+eSBy1d4NNADIPAwvC09kkLNrXK3IXMIGy+eYg//SnrrLBMBBZGRo/E6FPEQT4wrWPpvSoeZsYIEVjojsJF7V3Uk6qXJoD6Hn2vjkFQoUsEFnqnP+HUqlj91bUphHay0fZb2jNQ9N/6f/o3fY2+lj/70AcCC0A2CCwA2SCwAGSDwAKQDQILQDYILADZILAAZIPAQsfTT4d40EEh3nuv//cm/Pa3nXPSubl/R+sQWOhYvA/WBz/YCQv3dXW4774QP/Shl8+Hvlj4PwQWQpw5M8SVV345IF4ycWKIP/pRiM88479vkJ59NsQrrwxx991DXG65Jc9D56ZzdN+HViGwEOIeeywZEK80enSIBx4Y4nXXhbhokT9GL3Ssn/88xIMPDnH11f1rv2TPPf0x0CoEVtvddJMPiKHot51x40I84ogQp04N8YEHQlywwB97cQsXhvjggyFOmxbikUd2juF+qxvOzTf7Y6M1CKw2U7eEt73Nh0O3VlklxPXX7xxPjfhE/63/p39z39OtLbekw0PLEVht9r3v+WBI2fe/78eCViCw2urJJ0Ncay0fCinTOevc3ZhQPAKrrfQelAuEHOg9MDcmFI/AaqMZM0JcfnkfBjnQuasZoBsbikZgtdGECT4IcqJupm5sKBqB1TZXX+0DIEfXXOPHiGIRWG2i9VKbbOJv/hyNHdtZ3+XGiiIRWG1y0kn+xs/ZySf7saJIBFZbzJ4d4mqr+Zs+Z3psaM4cP2YUh8Bqi0mT/A1fAu1z6MaM4hBYbXDPPUt3QCiJxpZSHy9UhsAqnTYu1YPG7kYviTZudeNHUQis0l18sb/BSzR9uq8BikFglUythddbz9/cJVJnCNopF43AKtnibY/bgnbKRSOwSjVU2+PSacyPPOJrguwRWKVSS2F3Q7fBXnv5miB7BFaJ1ErY3chtcsstvjbIGoFVmkG2Pc4Z7ZSLRGCVJse2x1WhnXJxCKyS5Nr2uCprr0075cIQWCVR62B347bZUUf5WiFLBFYpcm97XBXaKReFwCpFCW2Pq0I75WIQWCUoqe1xVWinXAQCK3dqEVxS2+Oq0E65CARW7tQi2N2gWNqUKb6GyAaBlTO1BlaLYHdzYmm0U84egZWzktseV4V2ylkjsHJVetvjqtBOOWsEVo7a0va4KrRTzhaBlaM2tT2uCu2Us0Rg5UYtgNUK2N2EGDnaKWeJwMqNWgC7GxDdO/54X2Mki8DKSVvbHleFdsrZIbBy0ua2x1WhnXJWCKxc0Pa4OrRTzgaBlQO1+lXLX3ezoX9bbUU75UwQWDlQq193o2FwzjrL1x5JIbBSR9vjetBOOQsEVupoe1wf2iknj8BKmVr70va4Pqr1Aw/4uUASCKyUqbWvu7FQHdopJ43ASpVa+robCtW79lo/J2gcgZUi2h43i3bKySKwUkTb4+bRTjlJBFZqaHucBs3BY4/5OUJjCKzUqIWvu4FQv0MP9XOExhBYKaHtcVpop5wcAisVtD1OE+2Uk0JgpYK2x+minXIyCKwU0PY4bbRTTgaBlQLaHqePdspJILCapha9tD1On+Zo1iw/h6gNgdU0teh1NwjSs/fefg5RGwKrSbQ9zg/tlBtFYDWFtsd5op1yowisptD2OF+0U24MgdUEteJVS153MyB9mrv58/3colIEVhPUitfdCMjH0Uf7uUWlCKy60fa4DLRTbgSBVTfaHpeDdsq1I7DqRNvj8tBOuVYEVl3Ucletd91Fj3y96U20U64RgVUXtdx1Fzzyd8opfs4xcARWHWh7XDbaKdeGwKoDbY/LRzvlWhBYVVOLXdoel492yrUgsKo2fry/wFEezbW7BjAwBFbVHn44xI9+lN+ySqa53W+/zly7awADQ2DV5Xe/C3HCBH/BI1+aU82tm3MMHIFVt1/+MsS3v91f/MjHO94R4g03+DlGZQisJmhLr0svZSFpjjRnmjvNoZtbVIrAapIawV12WYjbbutvDqRDc6S5onlfowisVKhd8sSJ/mZBM/Rm+m670RY5IQRWau6/P8RJk0JcYQV/E6F6qr3mQHPh5giNIbBS9eijIZ5wQogbbuhvKgyeaq2aq/ZuTtA4Ait1L7wQ4i9+EeK++4a40kr+RkPvVFOtk7v++k6t3RwgGQRWTubNC/GMM0Lcemt/82HkttkmxDPP7PTXd7VGkgisXN13X2eL+y228DcklqZaqWaqnaspkkdglUCPhJx6aog77RTiqFH+Zm0j1UI1UW14bKYIBFZp5s4N8cILQ9xzz3ZuJaYxa+yqgWrhaoRsEVgl02ps7dKjjT/337/MTxw1Jo3t7LM7Y2UFetEIrLZ55JEQp00L8fDDQ9xxxxDXXNMHQYp0rjpnnbvGoLG4MaJYBBZCnD278yDvd74T4ic/GeIOOzT756ReW+egc9E56dx0ju7c0SoEFoa2YEHnt5jbbw/x8ss74fHFL4Z4wAEhvv/9Ie68c4jbbRfilluG+OY3d/48GzMmxNVW69B/6//p3/Q1+lp9j75Xx9CxdEwdW6+h19JrunMB/geBBSAbBBaAbBBYALJBYAHIBoEFIBsEFoBsEFgAskFgAcgGgQUgGwQWgGwQWACyQWAByAaBBSAbBBaAbBBYALJBYAHIBoEFIBsEFoBsEFgAskFgAcgGgQUgGwQWgGwQWACyQWAByAaBBSAbBBaAXIQX/wuUqSooiT3HIQAAAABJRU5ErkJggg==</t>
  </si>
  <si>
    <t>iVBORw0KGgoAAAANSUhEUgAAANsAAAFpCAYAAAAV9l2KAAAAAXNSR0IArs4c6QAAAARnQU1BAACxjwv8YQUAAAAJcEhZcwAALiIAAC4iAari3ZIAAAAGYktHRAD/AP8A/6C9p5MAAAAHdElNRQfhChsULBN6xItkAAB8i0lEQVR4Xu2993sdyXnn6z/h/nx/ke/d57lxHXblta5lSTMrS/I6W2sFr2XPWPbK15K89t218gw5OXOGOedMMAFgJkCQYABA5BwZwUyORqM00sxoRnXr8za+B4VmAQRJgDgYFB5+2d3Vffr06a5Pv2+9lX7F/7mkpKQHomhiUlLSxCuamJSUNPGKJiYlJU28oolJSUkTr2hiUlLSxCuamJSUNPGKJiYlJU28oolJSUkTr2hiUlLSxCuamJSUNPGKJiYlJU28oolJSUkTr2hiUlLSxCuamJQ0bv3qr37IPTF7VkF/++gjpocffmiEOC5U7FwfcEUTk5LuKIB5/dYNd+XyoLt86aItr165VBDbeYX776RrVy+brl+74m5cv+pu3rjmbt28bt959ky/++EbN0zVVZWm9WtWuaeemOWefHKWXRuAx657ChVNTEq6o65duuAuXzhrujp43l2/fNHSWGcZE8dIsf0xceyNK4Omm1cvuVvXLptuXPXpoYaOQdeuZmADa+zap0jRxKSkMXXlyhUDAbAEF0vAu3Lx3Ih94TGhQvDGUggRsEm3PFDo5jW/bwi48HNYUixu7PqnSNHEpKRRdXUQq+TdwiGoEOuAdu2yt3BXfJpfoquXzhVEemiJQvDyCqHJQxYqD6G2EefhuoqofBhNTEqKCrfs8gUs1UWzVrJkAsOs2BBYLAWfALwy6I/3unzxzG2A5XWvsOkznCPBljQthUt28YK3Uh60DLhMZGiUdxUpVwGZAGMdlw8ZfMGxo+leYUN8PsGWNO1E+QfQAC6zasNunjJ2XmR0ljomBBP48sfHxOdCmABY64JrLNiwvEUUlYwmJiUVBGiDF70Vu3LJXRq84C6dB6JBAy6MRCK2lSZgWJeUNl6FsCkKGSqELQQN8fkEW9K0EWU0QFNkj3VcyMFzZ92F82fN2rGk3guxDZAcN3iR/Wfc+XP9/pgBW780iHX05/DKgxXTnWATZCFs+ixwJ9iSpoUADcjyoAk2WTpL9/t17IjjcTv9caQBGgCyvHL5drBiul/YLp0/Y61ZYr9vChRNTJrhAg5goXI4A+SCz9BXDLKzfb223tba7I5XH3W1NSfNqmHh6k/XuupjVbYEsq7Odldz6oQd093VYfDRIsQgHIdbmWBL+sCKyB0g4OZhfVgCWwaGB8/DduXiBdfd3ub279vjOtpb3aGD+w2u3p4ud2D/XtfZ0WZgnTs7YMc0Nda7gwf2udN1NQawLF8I1WgSbDHg2A6l4/iMoCMYs2bNquhvnQJFE5NmoCjbYHXk5inQgRRFJDiCmk7XuWNVR62t4tGqStfYcNqAO1J52J0Z6DOogIx9WLi+3m430N9bgA1LmQcrpjxsKMGWNO11/lwWzAA2ZVRletYz8C668wP97mjFYdfc1GDWq7LikIGE+4gFY8n2saNH3MkT1daIWG4px7OOdO6xJHBC2EZTDDZeGFVHKqO/dwoUTUyaYcJ9pHx17mzfkMvoM/qV4bD9MHiDbqCn2x3YU25AIQDjs1gxtrF2uImHDx1wPd2dZtUa6uvMmqHh+rrxVQncL2yUJ2O/eQoUTUyaYSJDUv4aPOctD2ANNbO6dGHAMiwiHREgOXG0yiwXVg0L19/X4/buKbM0giFYyYrDB71VqTDhYpJGEAVXFdcyhG0s6O4HNgIkdMmJ/eYpUDQxaYaJvmKCDbDUiJg2jLYcgo3MS5kN60aZjEAI7iEWi8BIe1uLWTNgwoIBWWtLk1UjsI3lw61U0GUs3Q1sedBC2LC0sd88BYomJs0wAUDBsg16EDxgSG0azdr5zJtBBwS0+ic9WydKeeMKQYsr7uLZM/64rC6Obcp5rPNZIJKFzMMV073CJlD5PQm2pKISlqejvdksAd1fcB+vDXogsEAeOkv3mRlIAAfrxhKQLpzBGlKndc6CJ1kzruHK7wxIX1Y7y74MoHuBbSzgxoINqx37zVOgaGLSDNP1q9es7IWrByyZ1cos0DAYWQPkYd0Ox90oPP/I7xmpGHDZOm0jL/t9l4Y0EjSuESuL1Y795ilQNDFphunKpcvWIsQihd4i5WHLlLmNiIx8+/6REiyxfaMphEwKYRtp0a6YBJ3SZeFwb/ktybIlFZUunr9gLUAs2OHdwTvBhiiDjaXws3fan1cIGhJoIyuzh0HLw5YBR8TzYoItqbjU39tn4X/qv7JgBmWuEIqRoI0HtjspD1heIXAx2OQ+YsHQSBeSzw51cr1yKfqbp0DRxKQZJkL2at1BwEPRw2FlAY+Ryh8zUgATSx+PQuhC2CS2BVlWfszKkPoM5+A3UGajbi/2m6dA0cSkGSbqwoANK0BEEVdyOPPHQLuzMusX35dpJGAxAQ4QhbBlLmJWJovBps8KNn5X7DdPgaKJSTNM1LHhRmLZzvX3+cwaBjbi0Ix0KW/ff2cNQ5VVllM/NzKN5ViwDYMWt2y8NBJsSUUl2jbSuoOWIGd6ewqZNgQqD9XdQkbGzyym0kaCFiqELe9GCjYAG3l9w6AhucOpbWRSUSmEDdeLjB7CFkJz+QKBh+GK67uRgAuhC9PyYj/fjxVT1FFBkRhsAo3rt/KaB44uP7HfPAWKJibNANHS/7q1UzxvFdpYAOsG099jGVaZWFAM695gi8GEsD4xaT/XAFxAJthC0Ia/Y6SlTLAlTZnoHEoLeFrdA1ZDw2l34kS1tdKnFzVWzRoMDzWrCkEZlkC7WIABxY4N98ckqIAirxA6zgVcYahfsI38zmHQaKbFeQj2JNiSJl00wKVCl6AH9WfAhOUiFE7LfGCr8aDRMh8RSKDjKJYta/0fZmQpDtudFMIj5QGLieP4vKxbDLTh7wlB67fPJ9iSJkW4hVguwvdAZa1BPGDAhdSfTLDVeWsm2BjWIKvUJvNmQ4OPhCwD7dJ5uq1kEjTDmT2uGFy4d2NJxyXYkopGuIbqGR0CRRtHLBVLJPBk4ejsWV9fZ7DhRrY0N/rj+8yynR/otcx6e4YGMFryn/f7/XmHgAjBGE06JgYWQEhhuj7L9wMYoMmNvBNsyY1MmhB96EMfcjdu3BiRsRDbChIQmWM7K3tlaRLH9na2uZaWJnfaWzVgI0ByZqDHLBvHZHVWwwEIMrMgu3CGsHoWWh9LAmw00EZLkwCN7xVsd1tm43wJtqR70rVr19zFixfd+fO+3HWBjJbBE0KWl6DTMYKvv7vD3EhgY3wQWvwDG6NqcWwWJBnO0GR6gXZ+AIuRWY2xlAcJ5WGS8tuyVnw31wBg+dB/+DIQbCjBlnRPMhfRZ6Qs83g3z2ckylNsM5x3fkhv1m1QVX8coAFXBloGjJb93V2uud6X1epOuabTNa6jpdHOz2cATZ8h45uLilWjrHZx0F26dMkDn81og0uqwEvosmo9dF21Xtj2y0E+G+jikLuroI6NwnXVAzY01S9i3TQEncTx4XfjTgMaLnPs3k6BoolJUyjKYdZsype5CFrw1pdFAjKWBtIVMi6BEIIeHsah8fQFGccCzTB4w60uaCUCZA21Jw04wabPZVYig41rGbxw0fV297iG0/WusbHRNTW1uKaGRtfc2GRiPdxGrc0trq2l1dTS1GwiTWpqarJzoeZmv7+lxcTx7a1trqOt3XW2d7juzi777r6eXuudMNDXbzobCAvGvZK4d4DGknJs7D5PgaKJSVOgRx951N7MyiwKdpDp5R5lFidzBwErGxp82LIBFccAjKDTUuvs7+/s9KB5N/LUcVdfc8K1NdX7DNtr+7FsfIdZC//dXAsZ/0hFpdu2ZavbtWuXV6kr213qykvLTKyjPWXlJtJKd+027dqx0+0o2e5Ktm5z27eV2Lppxw63fXu23L17tysrKyt8fm/5Hrdvz17T/r373MH9B9yhAwddxaHDrvJwhan6SJU7VnmkoKN+GzF4bPXRY+7k8ROu9lSNLQ301nbX09Pn+vo8iGfOFdxxpiyeNWtW9JlMsKKJSQ9Q/f3+zezLQ+d8eejy4CWDjYAFFc2MXpWVXzLIcCEBApgATQI40iXA4tgshD9cjgEkLFhvR6u3aLUetpNR2LLvA/LzZgXrak8ZBFs3bzEQdu7c6XbvLPUwAVWmst3lJtJ3lOy0NNZ3bt/lIS1xWzZt9Z/fZuumbdvd1q0lrqRkhz+fB7MUSPcUziORtqdsr//efR68A+7AvoMevkPu8L5D7tDeg+5A+X4T+0NYM/j32nVwDl4Qpbv3ul07y00AjsrLy111dXX02UywoolJD0A3btzyZZRLhfIQbhKu2Inq4zYeY+nuna7meLW5kYJMSwEVSukS0AAYcLGu7UteA90dVreGdUPtzQ0FN5LjABR3k3IR40QyOQaZF9jIzNu2bfMWC8uVQSYgLFP79O3bvLXyoAk2tgGsZCsWLhOwIWDjuPAcoUjbt8cD5SE7dOCwt26V3rIdcRX7Kz1sh93BPR7AAmx7TayH59i356DbU37A7fXLstJ9ptJSf30eNizrwYMHo89oghVNTJpErVm12gINF88P+jLIgC+/tHlX51TBRWJpb+c9Za7q8CHX19XpIctGtpJo+a51gQYggkt1ZbJoGTzZ8awP9HTauI9Yzwy2Jvsc+/U5LKrKd8CGtQA2uYdYrzxwLAWbBFhYNFk1wWZWzS85RrCFAhgEaCMs2sEKU+WBYeAQx3CsxPHZOQ74+7nfrBqQ7dxR5i3bHoMM4HCLKysfyBDl0cSkSdDDDz1UsGAU9Jsamn0Z45hlHN7WZBDKOgf27fdph/yb2GfAXTtdS0O9ZXq6lQgyg2cwC3UDhwBjadbLw8JxAjG0fuwj9E/Inzo21NrYYP3Y2M85ss9nYXUGZD118rjBtn7tOrd29Rq3Yd16t2nDZrd54xZzD0ORpn1aX792g1u3Zr0tN6zb6Dau32RLreddTEGIgFrCSkplO8pd6Xbvwm735b0dHhoPOek6Tp/lBVC6a4/b7VUeQIdVAzZc4qqqqugzm2BFE5MmWFgyIOvq6HSN9Q1WiOfNi1UAMmDL3sS4TZR7drm9pT4T7dxhsKncFpbZaMMouIAuBApxPOnsZ13bLIGNZlqCjTIiET0+JzfSwv4eNuqrgBHguLbNGzd5gDYaeEAnALHYiHW0euUqt2rFSrd86TK3ZNFit2jBQtPihYtse9mSpSb2r1i23K1cvqKw5HOIc4TnDLVhtf/uVevcxjUb3Ka1GbQb128oCCss4JctWe4WLlzslixe4ZYuWelWrljrVq/251271q1fvz7B9kHQ1ctXLGxN+JpwONEyImwZUNnbGNgogxBxI1pH1G6vt3CH9+9zdSdPWJ0YmR5IAAwLJmiAA8DCbYGGAE2wkc5xZ/u6XXd7i802wxRPzK+GmwjQVA0Mn5/zZKLcSOAGi8xvITpJRXgohlYIRZkQN5WZbJh0g+/BNaYsunNHidu6ZZNpy+aNbtPG9W7D+rVu3drVpvXr1phIYx/H6Hh9ZvuWra7EAyURKeXehdqyabNBd/xYtWtsbHYdHV2us7PbopE0EBgcHHTXrz+wEZOjiUn3qZvXb1hdEBmToAcPG5gEGuFwAg47t1OmwX3a6nb79X1+X8WBgzYl0/GqIzYPGmU2rI7KUgJMEmhI66E1Yx2AcAc7W1tcfc0pOzewUW5jsB+gACagziyaLCKAZhXhiKoIoqb8trNnegui9UletLVk2d/X5Xq6211nR4uHstF/Z50HsdYDXu2t5TF34niVO159xB07WuGhPGyqOnKosF59rNL2I9Y5zvZXVLojlHMPHrAXExMxMvkiQOOCA3V52W5LwzrGntMDVjQx6T5EGB/IqLglskj5i7oi1T2VeRex1MO2kzonDxqQ7ffu42EPY8WB/QbayWNHDQpm+MSNUxMmWSfgAQYAFFgCTWU4xoGkBzaNjAUVQNEqhR4C4TVjieipLbA4J+djWwqB4zcylxsCqtGUB3Kgv9v19Xb6a+swALs6Ww1Chj6X2tuaDErS2c9xfEaf6+5qcz0d/nP+xUFgBxe3uT6bjLG25rjBC5SVFQdsOqt9e8uLZarfaGLSPejy5ctWJqMC9dSJk1YJTEUs1kyVu4C2q2S72+rLPbtKttlb+VT1MbM0xyorDDJtk4lwIXHhpCzjZ0GRzF0cFiBRL4dLB2AaxOdOUyYBHsESWlwQ9eRcGWhZ+J/vBHaJ66CieyywBJeUTwc6LB4SSDGxn88ANS1keAkoGESUFGuN5e/paDdQgbS56bRZztN1Jw08ypqx3z0FiiYm3YUeeughq5jGktXV1Fq5jPA91gw3EZnL6C3ZZl9wx5JVHa5wtSeOG1yI+jTmPAMyQvG9nR1m0QQZ66GFQ2qSxGSDgEWQgyVtC/OWayxxLIByPspsGl1LwPFdAk3fzbqaiCFZubzyQIYCIi0FodbD/Zw/Zrmp/wM4XkgAx4sGayjL2FBfY+4xVj32u6dA0cSkcYomP7Tlo1xGsyCsGWUzoomyZhb08IV0IKv0LmUNzYi85as5DmTAdsSDVmktOQhcnOn1b/M+X4j3SzITmZ/MjZUho1s7QJ/RAAvX0FqZ3CVgoWbPmm0uGA12aS4G1JlFy2CTCynYtI07KdG0LC/gxbLyQkCsh4odK7Gtc9OomO/kmmRpC8D7a+X+cD+4flxnOsbiPiPmjMPKx373FCiamHQHPfLII66jo8NcRtrfYc1wGSmXARiw0f6PwAflM8pjJ49Vu9P+WECjXR+AnaqusobAQAZgRBtZ4iYh3uCybLhMlOE6WijXtBhgEzFf9Jn+AYtGksGtRb7PyJnLqorw4QweisbJ1BsiWsHEZGW7IcXSCLZIZwc8dMG2jqEfHR1Xr1ykHxuD/VwqrLPMhmnIWvsDJ78DuAEPqw9wt27cjP72B6xoYtIYImRMS3VawBNlpNUH1gxXUaDJolFvduLoMQPsVDVuY7VZNlRfe9x1tTe582eycH5myboMOIl0lpRJCAbw1qZ7Sey67lXARnhelgRXMgNKwA1blHBdoMVgC0ESNBJpgMX3EtWU2A6B07nUOxyogEugXbt0eYQYDoIeCryEAA+LiZXk3FS/8IKM/f4HqGhiUkSEj4kyAhkBkKNHjvuyWZW3ZpTNdg3Vm3nISgjjl3jrVWluIi3r605Wu1O4i1UVrt5vd7Y0urO9ne4cAQAg6+ksuI+ybLiQWDDcIFykNWtWRa/rfrVq1Sor12A5rQuOd40Hz3jQzp1zVy9cMMnKUdVAo2frRxdaOe/S5aV0uXr8HoTLJ9dP67jGiGNVTpV0LhQCD1gANpqATuDxEmF9iufXjiYm5UTlNC5jfd1pC+dnLUAOZ82APGS0BFFFKvU6BD8I3eMm4i6iuhPHXFdrkwfMA4UF80sgYxm6j0CHFcNdJKPErmeilQ2LQEPki+5Md7eBBnQFmTuZwab+c2R8FMIWAgEoYZkqBlcesPA8goprQuokquER1ImUDqWMIoao1pCUxjF0QEWk018wdg8egKKJSYFwbU7X1lnZDMioN8M93L5th6OFOVaN5ksERHATgYyWHwQ+FAShVzSNfwGKzHyhv98AAyyaTgk2OnFSf0Qmi13LZAnrCWx8LzBc864yEmyybCzVQzyESyJNkIWAxUALwdLnBdhokGloBNMQZACExUJhkIXyLMv8PtIny0u4g6KJSUOiWRJuI6ARzicIAmiUy8p3lrntm7NII60+Gr3Vo38Y4Xtgw6oBWlebt1Bn/YP2MOGqkeGyt31myQiCECChXo0MF7uOyRRlGXpGA1vBSnk3UrANw5BFJ4f7zw1DwZLjAI3fhrsoqyXLFcIlhYCNBhaTHt66dtW9fv2a+/6N66Y3bt4OT15UZD8xe5aJdSwaEVspdi8mWdHEGS9GsCKkD2iE81VBTZkMC0bwg7Z55UPWjLox1ZkBGm5jS0NdASjqgXizk/H0Vme7q63VtTU1Wsg9dh0PQvRSpt0mLUjI9FyfgeBdyRAKWTXBBhykAxKfyVsvATbyHLdbrxAuTd0bg4tzomMeLhSCJahCAVdeUwSZFE2c0SJgQOaj3qyq8oiBRntGKqcFmpXNSktdw6lTZs1o/UHFdFZBfdTD1e4zRlb+IoPIrVKmtDJZe6uFqWPX8KBFTwQaGZPxqSQm84eWRmLcE0bgssGFPEDAJOslCxaCJbg4V/58o8EFWCFcIWDrVq8qCGsliyWQ8or91ilUNHHG6uzZs1YmAzRC+tSfyW3EqtGCnHX2NZ+usQgjqvEuI8v2pnr/Zs/KYlY+G4q+6S1P6J56H6xIkbTXM9HMjPA4bhmtV7C2LLHILBG/haieAiShBRNgodXKW658mSsETbCF1iwG2pPeYnHf1ntrNhpkSg/3xX6zNJ5jJkjRxBkphmgjAELFNMBh0dTcCsCooKZtIxXSDbV1Blitt2LHjxy2SCPjepz3oBEIGY4uZpmR0D1NorBmFOxj3z/VonMrrUlYpw8d/en2lZW6PbuzvnUM1UBLE3WnoYIdUQcIlFhEyqQK8QsWWTy5lLJ4eWsnIKUwXVB+/8ZVb/WumWKRx3Cou/x2TOyXqC6gOoH1Ix7u/P2ZAEUTZ5x4o1Oxe+L4MevjRcbasX2bKyvdZcvtWza7g3v3mKtImcxcxqMV3ppVusbaE+5MT4e7aO31sjIaSzIYmY1mQ2RQKllj312MIlhCvzHqC4GNlvMVhw9atxw6m1Ivh/WjeoLoqaCTNQQ8QZcvw+XLcXlrKIsYwkgvdfVU16SI4eSIKJuNNBvkKOyCJKn6QqKcjKh/07panwBd7L7cp6KJM0r0oMZtBLSqI/SVqrDOjfSJCkGj7gzQiDZaxPHEUe82nnYXaNnuYaPODNCwbGQiMhqV0jQbksWYLuLls3vXDusbRj8xOn5yX3gh0biXern7hU0W7k7ACaCJhE2RVX0/9ZlIsGHlYvflPhVNnDGipT5jDFJRbd1h/BscyIAN0LZu3OB2bttqARBFHGkZQouQzpYGA+3cwLA1w30kM1mU0VuzSXpDTrrIdNwLIMOioWNHjxhsdbWnCpaNQM9EwIYEGEu2M9iGh+QbDTYBx/6xgLsdtExZT4JMvGQSbJMgml4BGfVn6hJD2YzmVrJoDLhTefBAoRXI8SqgO+kzVqu7eK7P9XW3ubP99DmjfJIBRyt8XMciafx6T6INI6DhTkvAhvXHjbT5ASYBtlCCZLywjWXd4lYtA21wqI8c1wdoVgWS3MiJE8NcEwwhtA9oBEUUDAE0LBuQZfVmhPSzbjAM2U1YHwtmFu0MmclnKlxJL9xGIo6x75xOYqTgCg8YY4cgXEjKa3TExLIxvsj9wjZWmQ2NBlsMuPHCFgNNsKmPHMEsej/E7st9Kpr4gRZjzB8/ftwG2WEYOUCjO4wijlg2ektTf6a2jSytyVVvh7tw1lswb83OetDCXsc0eSqWerP7FT0bKisPu6PemmHRZNXoiqMOmRMNW2jhQlDQeGBj/3hhC0HLw8Y1J9gmQFg0hppmUE4N4pmNLVhqoGHZyEzARsTxaMVBcx1pDYLLiCUDtjN9PkN5wOiNzLLVl98IJce+czqKUae4R6PBlrdslFHvFbYQsmGNHNRoLNiUNhpoKIQN0NBllh40FQEQ9aMJtglQZ2enO3bsmDtw4IDbuzcb5hrQaLXPkGfWkNj6mlUbbAxTgFVrbTyd9TnDknnI5D5SsUsXfAaloXlQ7Dunq6hzPHLEQ+ZdR4QLSXAE2HAj82W2EDZAu5syW97CIaAIgZsM2K6wjmXzsFmxgOLAEGypzHYfomOiBkZlrEYbJnvXLmt6tW3rZgtzAxdDE2DJTnrIqEfraK63iCOV1WEdGi5Ha6vPYD1FM/fXhArLRjntePVRk2AjOCLLhiuJ66zKelrGEBiizKpe0pR/CDgAXFi5jQRbqBA4KVbXFgIXwibgRgMthI1r4Hq4Ll4GCNC4bureYvflPhVN/EAJ0DSkXDZGYza8tYIhjC+Ii0QdWvWRw672xDGDjb5nF3AthrrGAJjegMz60tdXNDNaTriAjcBIscOm9fHCJtDuBNskNQyPJn5gdOXSZXMNiTgyTDbDUjP2PO4jo+oCmjIRQRCsGqLLCy1C6NgpXx7fniWuEw8q9n0fFBUjbHlXMi+Bdi+wydUFNq49wXaXunblqqs5ecoqrRkbfsG8+W7dmrVD49RvsKijwtmE+BV11PRJ6uyJJQM0yiG0CZwkF6Oo9EGBLQRtpAuZXQvXJNgQbTu5/knqIR9NnPY6c6bfGs0SRWPyh/lz59kkDkzagGi9z8jD2ViNmTWja0yndx1lwZBA4yHMFNDQnWAjQFKssI1m1QSbwv1jwUbvhth9uU9FE6e1Hn30EQODTEJj2tfmvFqYLYUZVIAPt5LyWeXBfWbRAE0WLYSMehcyDuebJNeiKDUWbIpGThVsMeCUPhZsoVULYcN95Dlbhbb3XmgBlGAbp2hyg2tI0GPRwvlu5Ypl5kIunL/ApiBSq5HD+2lcfKzgOlI2o3UIsGXBkKzpzkyyaNJosIWh/9FgI7NOd9gmqYdGNHHaigakZAIyA+4OYf2FC+a5FcuzucAO7dvvXUafgbzoi0Y/NAbZATDKZ4h1ewDeFeVclwcnpVFqUavYYMuAG4YtD9xEwUaFPL8hwXYHMfALD5iHSxtFMgPAUYe2ce0aG5RHIxI3na53rQ21rsNbNI3ZSEAEi8YNBzQyFEGW2Hd90EWlttpDjgc27jfAjQYbGZqMLdDUgiSs3I6BhsYLG/tD2ELQpNFgIwppYf8E251Ft3ZuEA9WD5iyAw+cVg30u6KVQ18Xs574QnCHv6mtjTaRO+F9QMvcyE5r30hGun71WvS7ZoKAbTyWzfq1TRBs92vZ7hY2gYbVFWzkFSz0JLVxjSZOO9EukYcLcFgldQLkhupB8ibL3mJ9BhsDpfZ1thlkBETMffSfJyMxLW/se2aK7gQbkV7BRpl2vLCFbuSDhi10Iwl+KT8k2O5CjHRL9Mjg8kvqSABOb1JuJv4426xj2fq7e7KRiYfKaFn08YxlHD4b+56ZpPHARl3bRMMW6kHApjyRYBungAPQuEFYpkxZS249WG4qD1wFYbaBjIfAkhvNTSaTxL5jpmks2Aj/FxNs2r5b2AQa+YH6Natj62BSxVbLT7H7cp+KJk4bUfcFXICGRcOyMWMlN5UbisXSg+VmcmPZ5iYDo0R/LDJK7DtmooCNBgGCDY0HNl5YwKbysmDjfsdgi0EmTSRst1u1DDa5keQNwv4JtlEEZETDeJhYN4FHZ05uJjc6g2nYL+cG85Az65ZVYHOTyRix75ipEmzUVcZgU5Ote4FNwE0EbOF2DLbRrFqm4TJbsmx3EAV0Kq8BjocMcFg1bi4gIdaxbgClhzz84LNmWTQs/qD1R7tfjQYb9zuEjWcwVbDldTewZflj2I0kf1iFtvdw+C1cc+y+3KeiiUUv5lrmxtGxk9YfvZ1t1uyKMUIYLJUOgXSPoTcu9Wgcy80GLta52Yx+TM/tGzemdM6uohSV2qEbqTKbYCNi21zfYMO0M0IZE3MwCUlne4cNpNTd7a1Ej3/J9XqrkZvoUBMcMpsowMWgE2i0HAE0rSMN2qqRlfODuup4nUvfAeCADmQhaHg85t10ddoLwyYZ8dcbuy/3qWhiUYvx5oFNbygAY6rcA3tKrfMn/dCAzXrg9mUuJcdh4XjLEYEkrbm52TJV7DtmutSCBMgkrJxgo8zWXD+6G9ntLVvPUJAEK4FbhuehIJYs22iwSYIns2wZaCgcxvxeYctbNsFGvSEviNh9uU9FE4tauIqKNuIqsAQ2rBawUVGNRbNJBofAAjBZNI5nKLre3klxFT4QGgs2ym0PAjagUUCLoccBCogEW8yNHL8LmfVfC2Ej7M/vADbc39h9uU9FE4tWWR1ar8HGjeMGYrGAhyHnaEh8w994G3PfQ8eD0huMB8g6YWluauz8SZkYXUtupGAL3ciJhi0GHC1+KE9TjuL40HrRS/t+YQvdSKzaCMs208tstH2k4M0NxDqpDMaNZZ2bTLpuJAIuXAcepm2f9+W05karCI99R1Km8cIWC5BQhdJFkOQ+YWusqzXgsmZ27QbYrWuX7XnnQbsTbAJNsJFPeElnjRoy2KxZX4Itkz0sDww3jpvFjeNmcWNZJ03ruAU8UI6Xn84DJ1Nwntj5k4bFIK3AJtAQbqTC/0Qjm05n7SPvBBsu2XhgywPHyNOaIlnPGaAI+ectG+njgU1WjbySgZY1QCfAhgXlt/AynqTGDdHEohMPiofGQxJoiJvITeMGcoNZ8pbiYQGZWi7gLvC2Su7j+FQMsAEVFo3nzBRRwAQ4wAVQEw9bi/8tDQk2QAEa4OFGcfO4abqJAjB7ONm8zoLNLNuQ+8hcXrHzJ42UYAvdyHyAhChwU2OdZdC21kYPW7OHrcXD5l2/7jbX09vhYcsGs2XkaMraRJEpb/PcxnYls7pSLBjwcLxajAAS6QIs1N3AhuRK9vvyPXmH6+fFwcshdl/uU9HEohIdQnlD8hCAiJukGynIuJm8pbhxoUUzq+bfqLx1J+kGfiDV2Nho1otGxyytXi0XDMEa9HS3F4ASVAB14aJ/4Z33z+C8z+TBPNxMD4wyOHAHh+vLkCY9ZJ3ymcppWDYmQgwnQ2T9R2/ccj/8/k33g1vMVprte/N1pgnOjpFev855h8/HduiOFsD016iG7LH7cp+KJhaVsEoKAZvFwqJ5wPSm0hLQgC9zNTOLBmC4Lcl9HL+uXbtmI0cT+lf4H/eRwEjY4p9IoeDDdVTjY4QLOeDvvdxGlki9MnhxAhtLwvmIUL+2w/oywJSryBJIWAcauZGSrFpo4aTQyinfKO9g4XAnu7va7EVCkGQShsKIJhaNbly7bsDISgERQ0bTOkRWDXGzEOuCzT7jHy43biZ3BL1bDQwM2HwIzMm2f98eV16228R8bUyMKDFnHSDiWlp00ls+XHXU5NcbhtpOKg0o1ZSLyJ9VEXjxjNSsy0D1++0YDyxin/ZzLBDQDhaYAAjwBJGAAjzSgSx0I3khU03EUBjUyVJdpMlTGG3t8KED9ruZfZYXSez+3IeiiUUj5gnjJgugwTP+xgGYfxvxRtJbSlYte1MNgenfqDw8mhDFzp0UF6CVlJS4zZs2uGVLF7s5r7xk0uBJiPRlixa6VSuXuw3r19qxmzauN7G+efNGk4Z2p/wHOHTyZdIKa7Hhn40mI+EZYzXJ6ExGuWvndhutms8COZmfYMxoE15wLsDnOGZL5RwseUkwVTOD8XLOkm1b3MYN69ya1SvdqmWL3cqli9zyxYvc0oUL3OL58+w3Ll2yyMasYRBfqpti33ePiiYWhW5ev2Ft1ABH5TBgw6pp9hG5AIj1TNnx+N28UWPnThpdTKfFPAhkysWLFrgXnn/WPf/cM27ua3Nsmww5b+6rbt6cV9yC+XMtDc2f95p77dVX3KtzXnav+uXixQvdEq+1a1bZZIoaCvD1WzcsYtzU0OiuXs5g6+nqtuHhmXuBTA60LBGAAAzBGlzR8FolLKjmPwd+vnP5siUmwOGlsHrVCluSBlAL577mlizwcHnQEC8PHc/LBDgnuI1kNLEoRKNVfixWzSwV5TDv4tA6RLBh0QiMYNVC2BC+N9Ytdu6k0UXD7KtXr1rFv7wDuXNy9XD/qGzmHiNcRNx1XC8yfqO3Qm1DaZTnKKcxToy+4/s3rlsRQds8Z543jZjxRGjUjBSMwa0EtNECF4DM93BduiZth9dOkUQijygKSh6z8uJlX1a8cslcVV72se+6D0UTp1zMDUZjUFqKW+gea+VBQ1g2a9XvwQK20KrJjSRDcMNj505KmiJFE6dc58+fN9CQgeaBA7R8mU2gAVlYZgM0uS1JSUWiaOKUat3qVd5iZdFGWSykbYCyerUehqEb7p/GflwNXIaOjhQUSSo6RROnVNStxGDLC9AEmyybQv3UFcXOnZQ0hYomTpkoRDMWBMEQ4IkBZxbMu4/n+7t9+Y32kpllY0lZjfZ5sXMnJU2xoolTJupRNDCPwBJwsl6AZhFIDxuA6RgiXoT6b1yfmUOGJxW9oolTJspbgJa1ABmGDdAEm8L9AlBBEj6brFpSESuaOCWiSRVuIHUetIHMWzYEWMCGAI2ljqNOJlm1pCJWNHFKFFY2Zl1kRpbbWGagkZZZOiwcSyouqfiMnTcpqUgUTXzgogUBVo0WC4A0OmyZVKbD0nFcqldLmgaKJj5w0VpEzXFkuQCJAAjLrB8blixbBzb2maXzn8GFjJ03KamIFE18oHr4oYfMogENbmRm1bKx+mW9AA0IgU2NkoETqd1c7NxJSUWkaOIDFbN7UubCjaRSGquVWbeh+jQPFml0ywA2Go6GsOFCrlmzKnrupKQiUjTxgYpu93Q+BBoNkdbW1Og6W5vMTVTAJJyFRrABaAqMJE0TRRMfmB7yLiSwMIgMXTOwcHt273KH9pW706eOG1y4jVg0leUK8q4n9Wp0i4idOympyBRNfGC67EGhMpryGpYNK1d74nhhhGMFQ4abcA0HUPgM/ZVi501KKkJFEx+YzhB99KKshqXCsrU2NtiYEF1tzQW41ISL7QzAs3Ysn4udNympCBVNfCCi0XGvL3NR9hI4FpX0cDGOXxaNzKyaLJyWwIYLefNGat2fNG0UTXwgYqIElccEkVzF0IrJhWSd49nHZ7q60vzXSdNK0cQHIkUVsWSAJKC0rn1yIQUb6QwYw6i9sfMmJRWpookPRPkIIzCF4CGOQUAm2DiGSRCIZMbOm5RUpIomTrpoC0klNeDIZcyDJthIF2wci1vJIJ+x8yYlFbGiiZOuSxcHbwt8ABWACT7SgI1lHjaWsfMmJRWxoomTLixbaMnyVo110gRbHkDGHYydNympiBVNnFTR8LivJ4MrlEALoQohBDi2Uey8SUlFrmjipAqr1tudWawQNFkvSW5muF+WLnbepKQiVzRxUsUw0/29w6CFQCHWgYoAirYVhezpaE8uZNJ0VTRxUoVls86iAWgoD5ssm9IRUUjc0Nh5k5KKXNHESRXlNYYVD0GTQthUPsN91D6sXeycSUnTQNHESdPsWbNteiBcyRAyCaAATFaNdaVpPXbepKRpoGjipIlpgoAtb9kAKVwHNlk5iSZaTP8aO29S0jRQNHHSRGU2biTlthCkELZ8cEQWjeDIk7NnRc+blDQNFE2cNOE+EhzJRyMBSsDlYUOsp/Ja0jRXNHHSBGhYtXyltmBDIWxsK0DCeuycSUnTRNHESRNDIABTCJjWBR6gaRvQ7DNDoyXHzpmUNE0UTZw0hbCFkJEm+IBNaWbdzngX0n+OXtyxcyYlTRNFEydFf/voIzb0nCCKwcZSsLFtLuTZbCBWJhWPnTcpaZoomjgpqjpSabAJsBA2lnnYAA0ocR+Z+T+N5Z80zRVNnBS9futGAbYQLoGH2KY+jXVZP1xIYGNQoFs3U7vIpGmraOKkiLnTAGa8sLFfZTbcSGYVBdbYuZOSpoGiiZOia1cv3xE2Wo4Am6waSwIjDMba1Fhvk9OfS4GSpOmpaOKkiGHCgU1WiyWwhfCFsJlVI91bNiBjePLWlibX6KGLnT8pqcgVTZwUKaoYwhaCxjagaV3WbaC/14Ymx7IxPHmLB252araVNP0UTZwUYaHyli0PG/3Vwn1m+YYsG5NvUG47caI6ev6kpCJXNHFSRAg/jEbeCTbt5zPAVld7yp30oHV0tEXPn5RU5IomTopwB9WCJIRMysPGkro2rCFltVMnjxtwsXMnJU0DRRMnRYAGcKPBhkLYqNwGNtzIhvo6cyNZj507KWkaKJo44WLGGtxBXEkijnnIJPqssZRlI0gCoJTVrl65FD13UtI0UTRxwkW7SNzBELaYhQM20oFN4X9ajySLlvQBUDRxwvXE7FkW9gcadaERbLJiediAkiHsgI3WJ7HzJiVNI0UTJ1y0iwQ2XEKslYAKgaO8BmwhfJTZgO3KpcvR8yYlTSNFEydc169dKZTZBBcWDtioyMaCsQ1wgjGE7fJgKq8lTXtFEydcgo2IZNiFRhYMwEhXgCRMp13k4IWL0fMmJU0jRRMnXMx9DWy4kUAEbFi0tqbGgpWjjAZsglGw4X5eOJf6siVNe0UTJ1wERmTZutpaXe2J4+5oxWF3vOqIa21sMLcR4UaG5ThkPQUGUkv/pGmvaOKEizqyqiMV7mhVpWtvbjKoDu7d405VH3M1x6sLZTam78WaCTaWZhH7Uug/adormjjhooc1rUBqa066+ppT7uSxo+70qZOu6XSdifIbbiSwAVgeNsaZjJ03KWkaKZo44QI2ldnkLna0NLu6kycK5TUsGuU4uZKCDdeTcSZj501KmkaKJk64gI2yFwIsLBkwqXymJbCFoAm27s40GnLStFc0ccLFyFqABjghTIIMAFnHqrEu0BJsSR8gRRMnXDTXor4McPKQaTkabLieXR2d0fMmJU0jRRMnXLT67+xoy8L4HqDxwFY4Zgi2X/3Qr0bPnZQ0TRRNnBTR7IogiSAaDTYCJqzrOJp4dbZ3uDWrVkfPm5Q0TRRNnHCtWbPKLBvgFCDyy/HARoU4sN26cTN67qSkaaJo4oSLocMZig5wBBIaDTZtI8F2/eq16LmTkqaJookTLlxIxhCRZRNM44Wto63dXbuS+rQlTWtFEydchw4cdMerj7oL588aTHIVWZqr6MU29WxqRUL1APvVGDlNrJE0zRVNnHBt3rjJHak87BhKXFYrtGgSsKm3tvYDHVHMND9b0jRXNHFCdfH8Bbdk0WJ38MA+cyNl1QQTCi0dsCldx1kU0382dv6kpGmiaOKE6nRtnVswb74rL9ttldoAJZAEVbitPm2sq0kXdW0AFzt/UtI0UTRxQrV75y63eOEit71kqwGDpQKmPHQhbGEbSdvnrRquZOz8SUnTRNHECdPg4KBbtWKlW750mdu0cb0FOtS6X7AJPtZjsLGPiCSfZUi82PckJU0DRRMnTBUVFW7ZkqUG3Pp1a2wYcWAL4QIqwcc64X/BpnIdsNG2Mg1plzSNFU2cEF2/ft0tWbLErBpNrYCNKZ9UDgMklkCmcpoFQzxoSCDasUOwXb6UBv5JmraKJk6IKisr3eLFi93K5Svc6pWr3No1q2xYBIZAkFVjPJKG2hp34miVDY8gFxP4BCTbhP1xI1NEMmkaK5p433rkkUfcypUrDTYsG7CtWrnc7dtbnlVSe5ia608XhkXYsXWLDQBEhfal8+dsCWyCEsiISBLNjH1fUtI0UDTxvlVXV+cWLFjgli1b5lYsW+7Wr13nNqxf6yoOHzRLdqyywlUdPmTWjJG2GB6BMUkAkTIbsOFWyrUEMs1ciksZ+86kpCJXNPG+tXbtWrdo0SK3atUqt27NWrd29RqDjWmfGutqXUtDvUGHdUOsI5XXVI7DqlHGo8pAsF0avBD9zqSkIlc08b7U0tLi5syZYy7kmjVrzKpt2rDR7d1T5g7s32ugUW5THZqGsWNcElkylefMhSSI4i2bKrZTuS1pmiqaeF/auHGjmzdvnlu+fLnBhlWjITJh/+efe8Zt37LZQFNUErdR1QGyaAAn2ExD5TWWqXI7aZoqmnjP6urqcq+99ppbunSpwbZ69WprQdJY32AW6Z//29fdd77xr4UgCFABnUADOkUkVW4DNmvm5cU5cCVTfVvSNFQ08Z5VWlpqsFG/tmLFCrdu3TpXc/KUjSFy5fKge+XlF91ffu4vDKYR0Ua/LivHNhBi4XSc3EfBlnoAJE1DRRPvSVRiz58/38pqgEb92sH9B1x7a5vr7e6xyTG2bytxn/2zP3cnj58ouJICLBSwAZrq25TGuiKWsWtISipiRRPvSY2Nje7VV18tuJDbtmx1tadqXE9XtwHHeP24k3/yR39s9W64kriJACQ3MgSObWBTOsfJ7QTEI0cqo9eRlFSkiibek7Zu3VoIjFBWw6q1tbSaVWtqaHQtTc02G83ffOmv3X/7+j8ZbFgowSPwQuDYryoAxLEAxzq9vmPXkZRUpIom3rVu3LhhoMmqbd682cpqrc0tJiwawGHdXn1ljrmSgCS4gI2ltlki0gmUkAaMwEY6S8pusWtJSipSRRPvWrW1te7ll1+2Jlpox44drq6m1gbqAbb6utPuRPVxcyv3793n/u5vv2wz2QyeO1sos6lMJgundVk21nUMdXI0TGaSxdj1JCUVoaKJd61NmzaZZQM0IpBlZWVmzRij/9SJk25PWbkr2brNqgEOHzzknn7yKatvAzasFxDJPZSVk4AxdDMFm1qVxK4nKakIFU28K12+fNnaQeJCUom9YcMGt3//fiuvNZyutwgkkUmabW3ZtNmAW7RgoZv/6pxCXZusmABjXduhK4k41j4zkPXeTh1Kk6aJool3pZqaGotCEu5fv369WbbDhw+bRas4dNhG1qLJFqDRmgT4aL711KzHbWJENdOSuwhIbMvCsexsbTHIBJsdd6bfYKP+LnZdSUlFpmjiXYlgCBXZsmpbtmxxBw8edMeqjhZgo+U/lm3DuvUGGs23nnz8Metac+XiBYNHZTdgktuIgA/YQkvHMdYvLnW7SZo+iiaOW1evXrWyGi1GsGiI8tuBAwdc5eEKK59RVmNYBKwaAr6jR6rc4vnz3KJ5cwsWDICwbkQaAU9wIdLDQAnHAiEiKvn6rRvR60tKKiJFE8etEydOuOeee84CI0AGbLt27XLHjx830NCuHTttWATBtnXzFmtBsmf3Ljfru9+xfmxWBhuCTZZNFkwwhm0lEfvUmiTVuSVNA0UTxy36reFC0m8N9xHY6Dja399vldq4i2W7SwugUXajzAZs9Gt74rHvudId2wvQAJGWsmDAZhZsyLqxzj6WfI5jKLs9/NBD0WtMSioSRRPHpb6+PguM0Bub8hpdayi/UcH95ptvGmzUqe0t32Og0UQL2LB0wAZUK5cuca++9KLBI4BC2JCsGNDR7UawkYasGsDvo+1l7DqTkopE0cRxibo0OonSYoTACFaNwMgvf/lL9/bbb7uqyiNu35697sC+/W7j+g0F2Khzo3IbYBh35Lvf/IYNjwA0gCXQWMqV1HbYmkTpBEpYpw1m7DqTkopE0cQ7SsPU0cof2GTVcB/5e++996zlCKBh4WiUrB7bpDEkOVYKeF554Xm3ce2aQhVACFt+CXwKlJzpziwelo7P0gbzyqXL0etNSioCRRPvqGPHjrm5c+faOCOU27BqO3fudD/72c/c+++/b8BdujhoARLg2lGy3QIjRCZJoykXwyMQeaQlyQvPPG1AAY/cSEEWAsd+1bkBmyKXBmpvn7VYiV1vUlIRKJo4phimjnKaDVPnrRqgUZnd0NBQAI2/d99+x8CqOlLhSrZtsQF/du4ose3607Wuob7O2jfW1Z5yjz/2XXfo4H5rfkUaTbEI6RP4YF1LpTNl8LleX3br7LSlrBv7UiV3UpEqmjimCPcTgbRh6lasMBeSSCR1bvqj3Ob8P5psMVbk7l07bJDWHdu3GWyMjMx4kVglQFk49zW3Yslis1Rs4yrKqoXWDfEZG5+kq8ud7cksHJbOrFufdyvTUHdJxalo4qjCqlFWoy2khj1AjOlPOU1/ZuE8bK/fvGUjaqF1a1e7XTu3u2NHj5hlw43saGk2kAiUPPbtb1l1gLmIXqEbGQrYKOv1tLW58319Zt1IpxoA0LBuV6+msltS0SmaOKooq6kdpCqyKbMNDAwYZCFwv3zvfffeu78wN5Fh7NasXmkWDtgaG04baK2NDWbJsGhf+4evuHlzXnGXL5wvlNtCyGTZWCdQ0t3aWrBsbNt5hsaWpBlX7PqTkqZQ0cSoqD/DdaSchoAM7d6927311lvmOoZlNiwbYnAeymwMP15WuqsAG4OzYo2wUixXLVvqPvmJj9u2IpMxCTosG6LMBmykYdk0KFCybklFpmhiVLR3xH1kyAOF+7Fuzc3NBplAKwAHbO//0v30Jz+ychvAMa/2qZPHXVNjvbmMdCAFOmBBf/T7n7E2k1cHL0ZB4xiWuJn9Xe2us6XRrJv2Yd2AW8GUX/3VD0V/S1LSFCiaeJsuXrxYiD6qgyiwlZSUuO9///sjLBoWTgGSTO+59rYWd/jQARt+HLeSAVsZ4/9fvv41V7Zzh1klKqdxI//sj/7QYAIc0gXibcD1dLqu1ia/ndW7kW6f89ZNZbfBi6lVSVLRKJp4m7Zt22adQwFNTbMI91dXVxtg+gvLbFg1g829765eueQqKw65E8ePGXDA19XiAdy71zXX1RXKXq319e6PP/MZt9Fbz8EzZwrhfSKP7GfJdl8HUUx6A1Ax3uJhG264TDUB1g13kiqC1Lk0qUgUTRwh3ETKajQ2BjTcSFqLIHppC7AR5TX+AsuGcB+Zn43yWktzowU4BBHrnf57rnkL+vKzz7ovfvaz7uLAgOttby9AZu7iEHgmD1h/N6NvtZoAzdxLLGBfj/UEwJUEutjvSkp6wIomjhBD1AGYWorQDhIR7jd3MfdXSPOLX7zzrl8BwvfN2mDdAA3LRsSR+rT25iYLilB3Bij03v6DT3/Kbdmw3l27NGhpavGPu2gwmYhYYtHY11pwJyUik0BHZDLNWJpUBIomFsSoWdSrCTCAw6KxfuXKFWPqnXfeKQA2Aj5WbTOD7Z23f+aOVx+1MltHO9ao3cL/gGb1Zn6b5c2rV9zLzz/n/uoLn7cqAQFGGY792s7gIgrZ6cHlHFlvbpX1FCwBNixccieTpljRRBONiimXARhwUU5DWLkjR44YZOGf3EmAM5dyCLb333vXIpIELWiSRbmtrbXZ2jhquAO1CgEm0rB2f/iZT7tN69baCFxAlwGWlc2ACdjQmd7MynW1NRt0uJLsRwRdBBzfH/udSUkPSNFEE3NiAxZuJNBh0WiWBXw3b94sgAVkwCWr9otf/MKWVGgjXDhajBD2p6kWriTlNrmGciOxcgBCGqF/+rlh3YbhGhmR7OvNLBqWDeAULGE/x7MEPBvm3LuTWDcCNbHfmpT0ABRNdJcuXbLyGXBt377dLBuwARptI0O4QtcxXP/B99+wsSOxZLU1Jy04wjS/NN0iIokFAzIEYKF10/Iv/uxPrc0k8AkgQQds3V1tBevGEtgyAIddT4Cj/EagBOgefjj16E6aEkUTrQIbwAj5AxvQ4UKy/sYbb9xWrxZuv/76666zs9OGsqMrDa37AQ5VH6sy2Khza2tqNKiAjHUgYh3RooRWJGtWLHdf/pu/NvCAB3eSzwBQb48/1gvIcCMRoGXBkswaAhvnw7oBHO4kbmXsNyclTbJuTzx79mzBfQQ22j+yxNIxvoj+gEyWDFfyzTffNKvH55jql6HHmb2muanBgMOVJDiCK6myG4ES6sK6Or1V6uqwliU0VqY7Dp8BjH/6+lfda6++Yu4ox2KdqEvr6faQ9WVLuZPDVQHZwEGABnDo4oXMneSzqRtO0hTo9sTdZaVu81bvPu7c4baWbLN1rBrDIPzkJz/JAKPCeijKSPADMCiLAdHKFcvMbQQgymaE+QmIsI2AD+AOH6p2zad8Waz5nOvr73T1vUfdnDUvuu+8OMs9Pv9p9/jib7umc5Xu6JFd7u//8guurrrCnT2fWbHB9vMGleBSkAQrp7Jb6F6y78KZPhNpVIjPmjXrtt+elDRpoqI6TGj17trqtWsMMqDbsm2r27Rls1k1DXlgf/D23rvu1s3rBtP+fXvMPaQZ1vp1a2zdIo5DVgsRoGA/FgxVHTviTh71Zbd6bwHb2111U7X79nP/7LYfXuE27pvnvvny192uihKr6H7Jg/Gdb/yjOzfoP9vd6c62D3qXkkrsrHKbSCRACS4k4GTxWALbxbP9BttAquxOepDC1dPGQw89ZC4jbuDO3bsMOIY6oLx26NAhizJapNGDRvCDgANWCuuFiwhYuIUHD+xzK5YvtXWgIh0gEe0V1QWms7/R1dRUusbakz5twDW0tblnX/uWW7T2G27B2v/uvvvCP7vKYyfche6Lrqu21v3dI//Zbdu5xlu3c26g62KhfAZgKHMfM2sHZAAIcECGOB7IBs8NGKhd/toGBy+MvCFJSZMlINEAp6dOnXArVy53JSVb3fbtgLbdlps3b3TXr19177//C6uYvuQzKG4jva0FGJaL8haWixYiDH9QunungcU+LanroswEbD1nfbmu47RrqjtlZbu27lZXWb3TzV30DffS3H91JeWb3MCZC669tsXdGjjntq1d5v7+77/kOv15+rvogsNEigzsmgEXWjJFJTtbm2y/rBsCOCycriVVByQ9EJHZgIDAwRYP1dq1q70lw7ptdtu2Uae22gPR5v3G920uNKwTgQ3gwWqxTasQhjt47tmn3bKliw1AghyrV62w49jme8jcfA+gsd3dN1TPdrrR1Z486lo7T7m+gSZvcZq8W+mtVF+va/HwDrS1+jJau7vgAfqXf/w7N+eFZ93VC5cNKMCRywhIQAdksm6ANlzZPVyuA1KCL7qea6nvW9JkC2sEDACHtQISoEMbN6wzl5Bx9Clv4TJitbBkLPkcoFF/xpAHe8pLLUCCtcTCYdn4PJ8lQ7MEPpSV55pdR5MHpt1DVV/jmltPuKbmGtfV0e0h9i5qe5frAKS2JtfXWONunulwxw+Vus984mOuYm+lu3LxnFkuQcRSgMltFHwcFx7DOsCdO9tn1wV0T8xOAZOkSVSY+YGJJZFEAhxEDIERsIAHiFT2Arit3gIuX7bEtmkdAnQEShbMn2uZl89TdgNk+pVxHN/FZ1lva6t1Pe3N7mxHp2uqPW0Ws8u7kkBIwKS1s8e1cnxno+ttr3E9zafcTe/CPv/sS+5zX/xrAwdggAe4wiXACTa5lYIwPNYs3EA2nALXHL1JSUkTISp/yfzAxBLhHpqbNxTcIA0QWQIjzatw/7Z5VxMLyGcBDeAWLZxvgJFxOQfuJdaOc/FZwOM8LDs9RD2dDa67ucHD1O2qK4+5xgZfDuys88d4+L1la/RQtPTUufbOWtff0e/amy667v5L7g+/9Fn3/NNPmHXDSiFgwq1kyTZAAZwAUzlOAGrf5QtnDTgqzVOFd9KkSRlP1kAWQOuIMg9uWEeLdx39UtsESLBe20u2mvVj6APq2HDLsFzARqSSshvHsU06AuK2tgzAbm/JON/xqiMe2sO23tkC6L2uob3BNfbUuNa2077sdsb1Nl5wvWfOurJTO9wnP/G7ruLAXgOOaxJAAo0l27JiLEMLp2O4B1QHIIBLvbuTJkW0LVSGIwMqgwo4icwstfsyVFtr5lpSxvved79t61g/BGyyiFg0WoNs3rTBXEhAw6qZhWy54NVrTbU6Wmtd3alKGz35ZFWd62npdy1N3vr5zN/Z3ea6m066mx0n3GB9qeupL3GXrp10C+fOcX/5uc8aNJllGoaLdf2ecF2/R1aNNI7HIgIbzcFoKpZamCRNuMj8AEE7Qpo3ITXiRaxrG5cTYDgeYFhXwAR4gIx09nNeACQwgnXbtHG9uZNK5/jW0wOuvdFDVd/sGuqOuqqqcrdr1w53cF+la6v30HT0uK6WPtfd2OWutx50b9Q+5t6o+qK7Uf1V90bbMgvff/lv/sp971v/6i6dPzMCMtZD2ELp5cF+HcMSYAUcvzdVCSRNqMj8wIIlohymBryCTgAihcklYJMFE3xsE1TReVkHPspu8+e9Zq6n0ttrG1z9sdPudHWj9c4+XFnmduze6Mr3bHfHjhx0nQ3Nrr+1z51pqncd5Y+7i9v+nftByf/kLm34n91PjnzerFFzfa377J/8odtVssVAASLBI/hQ3tpl1o19WTecTF2FFibqtJqAS5owAQVWBtGfjBb1gi7s+sISaCh3YcGQgCMN9xGLhXROrB5QARfWDVcS6Dj25Ilq13Sq3NUfP+Zha3bVlcfdrtINbsP2BW7bzpVuT+l213jipDvX0+L6m3a6pu1/565s/L9d1zO/4gaX/Yp78+D/5hpqT1p5rWxnifvaP/y9bQOK3MQQtrDsJhD1W2W9SVP5DUuJpaOVTAIuaUIEFMAhQAAuJrl+HAc8CNAEU8Fa+f3U13EsgAEWVQaIbjUvPP+s1b+xXXN8m1mwyv3H3b49+11Z+Ua3qWShW7V2kdu2abOr2L/Hn+OQ6+3e7S7UveAaF33E3Vj/a+5W2YfdG3V/6Mt6/vuaG8wabViz0j3x2HcMGCABuDxcSPBl1o2gUPYy4eWSuc5Z+ZVzEqWkagDg0hgmSfetGGyE9lEeNonjWAIX6wIOSwZEslzU1zGilsQ+giW0MqET6fET+6zf3P59Fa68bKfbvHmltVg5tP+ou3L+kmtvqXMHj+x3Ld0t7kzXQXfuyLdd84bPuPPV33OXuvcUoqWAhTWa8+Jzbu4rL9p6CJVcRzQSuKwcKguOKykwAQ5osZx048GKX792JX4Tk5LGI0EmkICMHtS4WBojxMYEGTpOavZg2dKDhSiLARdAARotSxAV1Qw3zpK6OPTqnJetMnzfocOudN8ht//wIVdavsXt2b3Df9dF95PXnXv/pz93bS0n3KrNO93BE5dca0evO9e6wF1tf8yDd8idanjXymfABhyqmpj13W95q7jeGhuH1kwWbhg071p2Z+VSfivK3EkmW8yqBrBqWLirg+et/g3g0pDmSfesECBgwzohwZffp/RsX6N3GWs8YKcMMuCqPFzhqo8ec/V1p63zaFdHp81ACmxUeh86uNeVle5wzz/3lFu3boOrqqpy+/fvLwz8Si8DtpnrDWiZH4DJODg/wZeuTlqf8P0NZo14EbAEFoIadSdPuH/+2lddlQeYwX4ASBaM/VgxlriOofvIuiwc23Q2ZcnnqQpgsg/OR/r1y6kMl3QPGgYncycFVpgepoXgAdnpupNm0RjugM6jR49U2eT0DIlwpKLSwDt+LHMpgZHwP8Bt2rjW5nhj7oBXXnnFPfPMM+6FF16wGXLmzZvnFi5caLPeLF2yqFBtQFkQ0BAtTHBvAQJrDGwAw/b+8jL3zf/+/9lcAgytACCyXAKN4wSagCQd2IbLb5n4PCN8ARzns3q4i6lrTtJdSuAIqhCsULJ4uIzqv1ZzqtqXxbJxRQh+HDpw0FV413D/3n2uZOt2t2HdRrdm1WqbS5t5tWk3SUsSYNuyeb0BNnv2bPfYY4/Z8sknn3RPPfWUe/rpp91zzz3nXnrxeTdv7qvW/AvgsIyUDQUcAMnlpbzFElAAYt2qle573/qmwZKVxYaBkvKwsQ1sEunaxzkAjrFMOD/Qnh/qmpSUNC6NBlcevhC2DLQThXKYRswq213qtm8r8XBtcMuWLHcrlq10q1asduvWrHVrV6+x5lxEImk/+ewzTxlcgKXls88+a+uA9/zzz7tnnn7S3Ej6xlFtQLMwvk/XR1WElkDHXG8Ag7BGSxbMd0/PnmXrwAI0QMQ2EOlY0iUBpwGGdBxwcg5AAzos25mBbIjzqiOV8ZublBQKeIBIkGmdTCy4iDZizYYt2olC1xosGhardNdut2nDRrd65SoDbPVKXwZbv8nAw7ItX7rM9mlSRAIkTNTBBPhz5sxxL730krmTCNCAD6tGzwLmdKN+jqZhgEdZTi8CynG4v6pcBwrAAxDgeOm5Z93cV14ulLewfgJLVivcVhqf51jOl9+PVcPCXRo85wb6mROuNwGXdGeRYcmsKq8JMEHIEsiINjIyFiF83EZcOiwa1mrXjp1u88ZNZr3WrFproK1cvsrcyLWr15mFA7Z9e/a6t37yU/eLd9+2Ht8//vGPbdi7W7du2VDmfX19NiqXBoed++prNqcb4ru5DlxKwAN6XTcvByrZaeHCOuCFbiLWjTnfAE4uJSCFYOlYAYXCSn3t03EAR8TTegyc6zfoUuV30pgCHNxBrBVAkYnJ1IJMwx8AmcL4gIZFAx5A27JpswdrvbmL69asN8u2ZNFSt3Qx1myNW7xwid9e7K5evmJT/zIy1/u/uH3mm3C6qZ/+9KcWzcSaYd1wP7kGgjBzXnnJXEquLyvDtYyoXGeb5mNy/Wjo/J1v/Ktbv3qVTdRBukALYRNIoUgLo5T6HOdV1QDQUbdnFeGXLqZBYO9S3C968TMSwI3rV03UafLyYkAp0j8QQ8czliJWgQwKWLJcqhMjoEEGBy56XVM2w23EHdxR4kHYvMWsGi4kVg2LBmCyaEC3fOkK197akYFmI+D5/xidKzfQq/4K634x0Ndv30GAhGvgGue+Nsf9w1f+3q6Bl4JcSWTlN79N6xaEpaNcRcTyq1/5rzboK6F7ARdCl5f2qwwHeGwPw5n1FqBpF3VxAMc2XXQ+EJljksXz4uWo5xW2vWUd0amX/MlzVT7FA5uW/Q4t8yMPAOPy//wt79798Ec2etaFc+fduTNnrfK3panZwvnHqo5axLG8tMxGR2ZIcmYfZai7FSuYvy1brl691i1evNStXbve9fT0GTv8CTDNB6C/ELbCn0965+dvu6rKI27blq32nVQn4JI+MWu2e/65Z8zKAhQPC2umXgdqGI0rTNtNHg7W+wuf/wubrIMAhyyfwAoBYx+StWMJdEjQDQxVjlMBTmsToMOtBDqrAE9u5ZjieeAp8YLHM+E58uy4dyoWsESCkpct8QLWY+csahVgkzx0WCBZIXP3cvsAgLLXm2++aZPaM0z5ihUr3KpVvqy2crUtFyxY5MrL97qbN1/3H3Tu3XeHXcR332XOtuG/vFUrWLwhC3jj2nVzWfeWZ4GYwwcPWb833MuFC+aZ5QUsWTXefDwgvTH1oLBwBFf+/M/+xMa2xKWUxRJAYRktFPsFoARsAo7mXbiVgAZ0gxfP2vfhOaxZM3Jszpks7gVj2jDAEuVwwAE6YOPFyLPSi1PPlCXPFFHMoTjDOn0O8SCmzbzpWa4e/U8Zn2W4rmVHR4fN35bNSppZtaVLl7u6unr3zjuZ9YKl994bBkp/Og9/QHabdfObwI51pZ4OiwpoWDoqz4GMgAnRSiDSA1KPcJYCjm2WuHgc+5df/Lxbu3KFRRWppAYoAAIqopaCbzTorGqApmBDzcFk4QCOMtyVi+c8bAOFCT1mspWj3IVnIWvF/WCdFxsNExT1DV90ehballfBsZoXgvPwjFnyXPme2PcXjYaytf0pw+czfn5bkDBxPVFDxMT2hPFxKa9du2b7+Qs/xx/uoz4/1new/v1br1uzLyrJaYVCUzCWuLLAV15e6nbv3mkFam44EBE0AarQ9eCBAKK25VL+l89/zi1btNAii4DFA9SDDeGSwjQyQW+uKw+wYeEotwEdFg7gGGcTK8db+Ez/QPxBfEBFoEPuIL+fe494CfFSwv1GeATcM907lkgvMG0ThGJbASmenTXL864nz7ioX2pDeTv6p+iglkCishZLxv6nWRUuJHVmp06dcj/72c9sP58RPKyHkUbOI+BYMqliWIa7evWqq6+vtxYpWDEAownYierjBhwuJbAxgOxR7/Prx1zxN1o+PW4J0AkwAcgDYcnDPn3qpPtvX/1HC5pQduOtqTKc4IrBJgGaFAInS0fmoAyHgA3xvTOlu44AQLwMgQzgJGARbPl1JAC1LSiHQeuxewu0NDbg2WEp+Z7Y9Uy5hvL3uP4ECOB0dXUZZFgzgiQXLlywffyFFkqf4Q+gQqjYFx7LBIunT592DHVOXRuuIqARmKGNJeBh5ahuQPQ8iP0o3m74/xS8iVZSNmAb4U4CJOk8mBNHq1zpju3mTsp1EWR5uGLQsU0vAXofAJ2A0xuZNKAjWklQhtYnCNcVDyB2/dNdFCnIH3gUvNiADim6aGXawKqFgCEBlUE0vB2uCzyWutes06ABNxP4Ytc2pSKTk+HzCv8ARGk/+tGP3MmTJ811JAJJq/23337b9vGndUDKg6U/zhVaPqwhDwfADh8+7I4dO+aOHz9uc7vVnDxlkGHJdu/c5XZu32HbN6/fiP+gQNTP8HAR1k1hY960WDoyfHj8GzdvFAImgsmijkMKAdMxLIFUwLEEONxJtgGNjMASdweoWQIcU3MNDg5a5gyvYzqLly5z8/E8AQyLhgCNbQACNsDQugBiG4Xr4bYgVdollh7AK966sQ/osmfRbk33iq53huX2Uf5C148/gAEEWudjzRhIlb8QHJZa5y9vvcJ1/ng41dXV7uDBg66iosK7hUfNHW1qanKna+ss1E9QhNA/kcj+3smfeUYPTHAhYMNNEXQ6BthIw40ELvrYARzbsnDAxzYAql2l9SDwv/38+fPu3DkP4MWLNrFJ7Hqmg5h+68yZMwZZT493xfuz6g8sm4IiCOskWASRLFoeKG2H+/hMwcL55WWfdv3SBXeVgJTf5tkokNJcf9peuLHrnRIN5fnon2DDQsky0bOamW5oXpWHKAZVHlj+2IfLyMSK9F3DogEcVhLYampqDGqsXGlpqQVdmGTxQWbG82fP2UPLV2ZbWcxDQxSS7VA8aJZ8ho6sgk1SuQ4rR+Yho/BWRmQe3vZMZzzdWqAQoArLw6E1k0WjjCYvg3X2E9y4FxEttsblA0Cc6cJZ71ae89D69QEmx/QvvE7/DFoa6tzNq0XSw34o/4/6J8v085//3EBjBtIf/vCHI2AKIcu7i/k/Pkv7x3379rk9e/aYS4rLeOTIEbNsCMj4LjqSAhpuSfTiJ1lkimHIMuuG1UJYKawb6aEyy0c9HPOCZ+NsyrUEMiRrdwFXykPGG5uCfvZW98tB/6aeBlUFf/voIxZypy5MldECDWlbARG7n0PWjvJceM/uRoX73Tcs7isvK2A759fP+HsMcLz0KMPx3bHf8EA1xED0LyyrAQAdPZnYXn9hmYy/mNupz3MsDY1lrQiCYMGwZqwjXEmWO3bssGOwfNGLfoAi46seCOh42CqPydUkTdZNVkzAha4laXx2oNdnTC8yBFaSTAJo1M1lrlIWtcMKUPlbjJW2chOxZpSHWScKCFxYM10/UhSSY4CM8rJFh4fuWQGeu1Rfrweqx7vz3pJxz4eBy8S95d7jTlJepzI99lsemIyEO/wBDWWKgYGBoZThP2AKrRl/+W2CALiKu3btMosGVFgyXEjgY1v7d+/ebRXlxVR+odWDuUkeOmUQBIAZfEzukTXnwlVEgAZYeegYar2/p92dG+AtnUGJyCgqm1h1waWLZjXIrGRg1oulGw/Pk7IZoAGWoAIoQQZgVHUINI4TaCxDyzaaZMliYr9As7nVh15kVlXgQaM8h4Xj3vNsiEDTHOxRb41jv+mBaIiH6B8ghdZKEOUBYzu0gvp78803XW1trSsvL7c6ub179xpcWDNcSBtZywPHOu5iMViysUTGUZ2dlU/8Q+TBZ3VzWRAkL9KBqq/bf66zxWBj2duVuaIhcDpWls7cSw8dIuMCHdcwVYX+Rx55xCwaL0OCIFyPXgbApJdCWIkvt1HWTKCNB7Y7SefDwuk+srQXl7+HigLjVfC8rLqnvXXqysRDXIz5B1iCLlwXZPpTm0cqqSlnARkuIUuslwb3QYCHlaNcxj7C4NELLDLhivCAeWiyboJK0nb2Vh3a562ZBGxd7U0GHtCxX1ZQkAq6YWuX1dOp6oBqC6YovvWAXCMaGvT29rrubm9VPHA8L2ACMMQ6gAEbLwTSVDYbhsK720MaCzbua6jYMSg8b2bthl9Y3E/uHfeQ+4n1AzgsHHOyT4mFMzpG+ctbr/y2/gBOAF6+fNngoUcA1oyylwBjXRaNdY4hzB+9sCKXvdG9RcuqAIZD/SyBTA++AJC3bETJznjXh2Vfp3/beuAQ8AFh3tLpnCqLKFRuFo8o5uXBggXBmrCMXeu9irIigRqVtSSVyULIaHANZLJk4fHSeGEbr0JLOXJfdv+4Z3ph8UwArrOjxTFQFS5o7DdPqoyQO/yFkIXr/Amyt956y9xAJrsnYok1w3IBFutYMgRslM1Io54pelHTRGQwAae3aQgb6wVwPGwA1t+VQWfq9aB60DrbGs3KGZBD52Epy6g03CLKIlTmUl1AD3HaXl68kJWPVFYCwjs1yp09a7ZZacSxEi4qnxc4gAUcchOBC7EvhExlMinvMrKtqKX2jQTkdt3Juum8Emkqz+m+y5U0C+fdTUZlY7AohmDkd8XuzaTJSAn+sFj5shd/Y6UROMFSbd26tRDkADSV0wALcQwgUmcWvZhpKIIWPDTcyuyBZ5DJ2oXAZb0E6C2QSVHJgms5VFUAZAJs+HOZ6NJjEUyfiULY6NKDlPkBD7FNPZiul4bQNAxgCTxAAjg6nnVtC6y82CfAZKlQCBXLELRwWwrBQSFcofLHSeG5OH/ss9xHwUZ9HMBh3RjzlEbr/IbweU6qAAZrFYOJvzCddQmLRqt/oopUcuMSKmQPaLJebAOc9hP+j17INBeZmqZgBFBwUQRZCBwP3vq/DUEjCxiCRVpYXWDg+XQAQ1QX6Bx8jwYcEnTDOlcIrAgQ1oGCsougBDjBJUg5PrRipElKY78AQyFsebAmCzadN9Ttx/l7xf3zwBUCJt6r6PDuu9rLci2xZzrhGuKoAJD+BFkYANE6LmNbW5tBRrMthfSBi3UAw11EQEbnUlqGRC/gAyRcMt6UWDkyNKAAEQ9YIBUs3RCEeRhZss2xwJbV5w2VCTlmSEAXfk7iuyijqFyXRTWpv8tEBqSFC+uCDbEOjJLgywMoayZglMlH2w7T8ul5MGKgofxxkixo/vzhMbj43EvuE7CZhevz5/UuO6NrU35rbjptvzH2TCdURo//E1yxP5XTWGKZcBPXr19fsGS4i0Ama8Y2kFF+I9qImxn98g+oCCrIglD3xgMXFLJgAMQ2wLBeAGoImtDShdAh0tmvY9kWoMpYgtzKeWcZPp02mefseKwmgRYyGPAAUWi1BFgesjw4oykEKvYZpYdQoBhoKH+cjs2fN6/CcUP3lnvC/TAL1581TOB+MRtSY0OtBZliz3PCJLdQf4TvZcHC1vxUahNRZDx+6sQACrCwXlrHXQRAjUtCHduHPjRNuqxPsIjkkWl56NbCYqg+LoOP+QZo1DwMSygyhsDLpws8ZRTS2KdzsU26MpjgAzze6nyOzMU2IPFCQILJIMhZL6QMrG32K2005T+b3xcChWJAjZWuCu3Y+dHI44fvqb2EBrL6N7Zp0tXayEhyNeZ6x57nhGiIpVH/aJVOEyqCHwQ3sGqyXlg1trFeascIjNSn0SIk+oUzTARQKBPhWmLhAA7w1NQL5aGSwnStCyAk6BAZJ4RPn9E2rhMZjKqGlsZaC8oADPVOjOuhynoBAoD56GFeYboyeKix9iFBI+l+SLH08Hjmg5fy59b3Dn9upOWX1ddLCeCwbriVYUBpQgVQWLawbMaYjYTlKWfhDgIRVgu4cBWxZiqXsS2XkWNoyhP9ohkuQupkAPUiyFqd3J6B2AYSuYkCbPgtDiQ+vc9nZJ9xZOkUyVTmUYYyqKh2GFJ7S73BBniARAdbJj2xMuZQBgXC0SAjLQYh6/nt/L68wt+t3x4qnx4ei0bCFrdwIz+TWTcJS2/3aOgetzTXW/mNl8+kjGcyxJeVx4guEvhQpTTWCoAUxgcurBrWDAEhwQ/WaSsX/YKkEdIQeqFlk4briLI3sVmmoca2Wgo41s1ieSgFJp8BPOaqQ2bxVGHuLRvVDMDW3FCTlVk8MIBGCBzrWyhn+kwqUASLABNkUh6ocDu/L6+RINw9bLoXw7r9OrMASSbuV+HlNfRSIpjE/ZNn0NSY9eLnnkx4K5M33njDmuBgxYAGSwVggAVklNMUaZTbKMhwK1tbW+MnThpTtLQhM+C+ZdUFPjMF5SBZtVCFynAvWqKQWZR5tJ4HL7R8rFNeY9J/3uhkUJsNqNNnNH8+XUMMqkz5zD22snMOvyBuU5e/hjHEeKWxdEm/+24ld5J17hX3Ak8DgDV6V0tDvY1jQ7k29vzuSQpwABUWTV1dAIwlgMllBC6GQ2BJ587p3LO4WET5gICELAqZ3TL9UMYIYUMhcHm4lIHsOJ8mhfsIBDTWncr29TO2JqNIA/vtsLGNRoNNMI2m/PG3a6QlkvR9sX2h+D3jlQALRbrule4jLyS8AoDDnaSnwBOzZ0Wf3V2L5lQhYBIAYsUADbiYGVT1ZR/UgWqmUq/fulEIpAAe6zx8QRYqzEAsDZzcsUonEymNbSb8bzpdkx3vy300X8qAyzI5cGk9rmFYwowfk2AdTfHz39n9lHQfYtK9CbdHE/t1f1gKOFxK5iCktcnlS+fd1St0e8q6P1mjgcFLNqbpo488Gn2mt4kuL8CGZZP7CGCU2YALyICNUa9ShHHyRZUBD5LOjoVMG8kQkjIT6bhDiPXwM+Exgs3e5IFlUwZWJleGvz3jD8OWPyav4c/EFQY48spgziqepfwx+l0x6feH23lRnpWrzbbur45nKmkEcAROsNaUnWmxw73r6+k1d3bwwjirC7BeBEKwZJTXaBWi8hiuIqH/6AeTJl1qaqWyHOCREQSawNI266GUrgzHutUn1Z60/WonyHl1fkQZUutxKcPH9g0rBCumEJy8BNvYuv078tcg4S3k1dmBVc/UBXhdtG/lJZK5wYBIlQAvqNOnjtu94yXFvWR5duCMCevGXBgMUMX88aPCB1TABWTARh0Z/ZWiBydNiag2ADplJpZWtvNvX0EkuLStMohBNQpsZCjcSDJeeG6WY1soWbexM3iofEbPNGy1YooDNqz4ObN</t>
  </si>
  <si>
    <t>iVBORw0KGgoAAAANSUhEUgAAASwAAAEsCAYAAAB5fY51AAAABHNCSVQICAgIfAhkiAAAAAFzUkdCAK7OHOkAAAAEZ0FNQQAAsY8L/GEFAAAACXBIWXMAAEv1AABL9QH8MshUAAAAGXRFWHRTb2Z0d2FyZQB3d3cuaW5rc2NhcGUub3Jnm+48GgAAABN0RVh0VGl0bGUARW1lcmdlbmN5IE9mZjbypZYAAAAKdEVYdEF1dGhvcgBUV1gsFodXAAAAKXRFWHREZXNjcmlwdGlvbgBTdG9wIGJ1dHRvbiB3aXRoIHRocmVlIGFycm93cyIgSCQAAAAhdEVYdENyZWF0aW9uIFRpbWUAMjAxMy0wMi0xNFQxMDozMToyMyVRJ+4AAABIdEVYdFNvdXJjZQBodHRwczovL29wZW5jbGlwYXJ0Lm9yZy9kZXRhaWwvMTc1MTE3L2VtZXJnZW5jeS1vZmYtYnktdHd4LTE3NTExN14S4vQAAABYdEVYdENvcHlyaWdodABDQzAgUHVibGljIERvbWFpbiBEZWRpY2F0aW9uIGh0dHA6Ly9jcmVhdGl2ZWNvbW1vbnMub3JnL3B1YmxpY2RvbWFpbi96ZXJvLzEuMC/G4735AACJuElEQVR4Xu29B7gcxZ2vrc373d373Xt373d3715fWxqNAghEEDkHg0zGmJzWwiBsk2xMMsFIIotskJHQkc45SggllFEWklDOEsoZAU5rWBvb2KT+fr869a9TXV3d0z0zJ0jqep73qeqqOT0zPV3vqaqurm6Thzy4YVCnTv+1vlDoWNO+/Ym1hcK54OrBxeL3BhWL9w0qFJ4A/ZA3bHChMLS2ffs3BpFicQK2Z4IZ2H5rMED8JuKp+NvRSL+GshGIByCvP+K+tcXi/Ujfivg6vOYi5J0+sH37bgM7dWo3pGvXf9AfJw95yMOBHHq1afOXNe3afa2mUDgTwvh3yOZ+CONnSI+HgJZBLJsgj43Y3gDeQXo94nWI16JsDViN9CrkrQQrwHKwDPtZirIlSC9G+SLECxG/jXgBmA/RzUNMmc1F/hzEsxHPQtwgukJhOtLTkPcmmIr0KMQ/RfzA4HbtbsRrzocojx7wta/976BNm7/QXycPecjD/hLYWmIlZysJLZleYAzktAHxTohgBwS1HfE2sBXpLYg3o3wTYiUs5L2DWAkL6bUoW4N9rca2EhbyjLCwz6UoX4K8xdhWwkLaCAvlSljIm4tYCQtpJSyUzcB+lbCQ19Aya99+CtKTsc9JKJuI7QmAUn0DMWX2ItK3oSV4cR1aZgMKhf+mv3Ye8pCH1h5GtWnzV6jcB6MSfxutnX6UByr2++A9sBe8i7I9iHeDXZVIi60sbPulpVtZIJO0sN9EaWG/rrTGgbHYJyU8Gnmj8PcvI+/WumLx7CGFwlfZmtSHJw95yENLhl5duvxtbbt2J6Oi3o1KyspKAf0K279E/Avwc6Q/QBwvrYa/2QESpQWqLi2QKC12DRGnl1ahMBrpUeB1MBLlr+FvBqHsXuzrm0gf3Ou00/5aH7485CEPTR0Gtmv3L6iYV6EC1qNSvgs+QsX8EJXxN0j/B/g1+BVIlBaourRAorTwmRulZY1ngbKlhfJEaaH8NcQj8HfDUc4LBYNqCoV76wqF84Z+7Wv/Wx/WPOQhD9UIbBGgwp2BCvckWIUK93tsfwx+B34L/hN8BBKlhYqbWVr4m0RpoTxRWvYgPEglLZQnSgvpyqSlr24ibwjy6vEZn8D2VehCdgny7mMe8pA9qKt47dufiIr0HCoW5fIn8An4I/gD8n+P/KpLa1CStJwrh6Aq0rKvHIKItOwrh4hTSQvvmSgt7DMkLVCHdC3KXgI3DmrX7jCOB+qfIw95yIMbKClUpJNQeV5AK4FC+RyV6DPEn4I/I51eWoWCkhbKE6WFdNWlhXSitFCeTVrOdAfEEWkhnSgt5GeR1mDkD0L6RbTGbqC88oH7PORBB06SRGV5FFAigeZL8AXIJC2kE6WFdGZpoTxRWkg3Sqt552hVVVogKq1Coaa2fftXkf8U8i4a0bHj/9Q/Wx7ycOCEUby6VyxewIoEPgciKgUqiREWKooSFvL+jFgJC+kGYRWLZjwLeaaVhbTqGiI2XUOkI4PwiP1XDlvZHC38XdY5Wo3jWXq6A7aVsJB2B+E5W9+0spBWwkLZIOy3BnkDkUdpDUD8CuK7ILKTBnTr9jf658xDHvbPgArQASd9X5z0lEdIUi54XaO0rFYWyCQtpBOlBaouLUigoukOyMssLew3UVpIZ5YWiEgL9Ef6FbTE+qLskiHt2/8v/fPmIQ/7R+AsbHY7cLJHWlNJoGJklhZIlBZIL60qTXdAXmZpgURp4Xhmk5YzCI/yiLT0bxQrLZSHpIWyn6HsZeRztv0h+ufOQx72vcCBWlQEdvtYKb1CSkmitEDVpQUSpYUKmllaIFFa2GejtFpujlZZ0kIXkTeDvwzurWnX7ph8kD4P+0zgKgM4ce/ACb0L+ARUDt5BeBAZhEcckRaoaLoDvk+8tAqF/XaOFmgchI+RFtIhaSHvJXw33rN52k+Lxb/Tp0Ue8tC6AgfScbL2xH9dVn6fdColtbRQnigtlGeWFipkorSQrrq08J7x0kox3QHbEWnZVw5BRFrYZ3WkxVUmCoXH6wqFM3kLlT5N8pCHlg28WoQTtCdgRfeJppp4pYV0emlVaY4WyjNLC+lEaaG86tJCOlFayM8mLT3dAXmx0gKN0mrf/kXwKJfymZvfx5iHlgoUFU7I63EyssXhk0tTUZa0kE6UFtJVlxbSjdLyzNFCOrO0kJ8oLVCWtNAyVsJCVy7zdAfQOAhfLJpWFvKUsBBzMvDzKP8Jb1bPb8DOQ7MGnOwX4kTcCnxCaVJw8jcOwudztFrNHC1gXzmMSAuItJ5DN/HHvHdRn055yEPThNq2bTvjxJsCvDJpLlAJGqXlGc9CeSppIV3RHC2QWVqQQEXTHZCXWVrYb6K0kM4sLZAoLXYNk6SFsmfBd/MVI/JQ9VDzla/8kz7hKAevRJobVILM0gKJ0gLppeUZhEd5RFogUVogs7RAorTQxcsmLWcQHuURaWGfidJCeWZpofxZbD+Nsiv7denyj/p0y0MeygtqBc/27W8HHwKvOHzg5PXmNwGJ0gJVlxZIlBa+e9WlhX02SquM6Q54z4i0UJ4oLZRXXVooD0uLq3E0SOsZlPVB+qR8Dlceygo4yQ5VlccvihA42RrShUKkrBnwDsKDyCA84oi0QKK0sM/ypbUPzdGyB+FBVFrVnO4QIy3wdE2h8MOBxeJX9GmYhzwkh9q2bf8eJ28vnDys9D5BhMB/Um+6mUktLZQnSgvlmaWFCpcoLaSrLi28Z7y0WmiOFsozSwvvGZEWXv8k8i/k3D59WuYhD9GAk+YknCxsFfikEEtrlhbS6aWVz9FqiTlaIWkhX0kLMW+uvremffuiPj3zkIeGwEdh8cQCrPQ+GYQoJaWWlBZO9MzSQjpRWkhXXVpIN0qrGedo4bdRwoIMEq8cIi8yCI+yppyjpa4cIk8JC/lc1eOp+mLxCeRfMjW/zScPDDgZjsaJ0SJzqqoNTvLGQfgK5mghnc/RKnOOFkiWVokrhyiLSAv5T6L83tq2bdvq0zYPB1rgFUCcHPfihGArxCsA/EcOcLI0pn3ogfbYck2p8mqBk7xRWp7xLJRXRVogUVogs7RwLOOl5Yxnobwq0sJ+E6WFdNWlhVZforTYNcS2T1qPIe6erzd/gAU+ph0nDE9yb6U3OLKypRMSkEdaJm1dOQz9TROCkzyztECitEB6aXkG4VEekRZIlBbILC2QKC38Btmk1bJztHzSeqKmUPh+fefO/6xP5zzszwEnwjX48VkxvZXdxhaMpH15Kh3T0sLJFtpuRhKlBcx4FuKqSAskSgvHpurSwj4bpVXGdAe8Z0RaKE+UFsoTpYV0ZmmhPCwt58ohykPSQtnD6CIerk/rPOxvgWsT6RPCV7kj4AQJxW6enY8T0KR9eb7yZsJIC583s7RAorSwz0RpoVLFSyufo5UoLfvKIba90kL544Pbtbs0X19+Pwv1HTv+H/zQPLl9lToETopIa0niJEpJaV+QFsoTpYXyqksL6URpIZ1ZWnjPeGnt43O0UG6khXwlrUHt2t3ys69+9X/o0z0P+3Lgch74gX8OfJVZgZPA4Cv3keW1rQCvtJBOL619eI4W8jNLC+lEaSE/m7SqPEcLcUha2H6grlhsr0/7POyLAT8iF9Zj5fRVYgV+/FDsprPmKVrZlUPNgTxHKzQIj+5U1ac7oKzZ52ihzHQNkfcY6MN/0Dj1/6KhBuRhnwgcr8IPOQw/qq/iKnBiNwgDclGxbNtp6wqfW+7LC5V7pGXS1n59+2wKcDI3DsLnc7T2tzlaRlrIexTbl+Wrm+4jQS8Fw/+qcRXXSIKxSjvSstOueCQulafSHmkRfgZ7u7nA+yZeOUR5VaQFEqUFMksLv0NFc7RAZmlhv4nSQrrq0sI5kygtlKeSFug55F/+5R90tchDawyDO3Ys4Mfjie+tsITyiECxVEFadhonjnmNYOf5ypuJzNICidIC6aXlGYRHeURaIFFaoOrSwu+WKC2Uh6XVCudo4T0fxz4bpFUs/nBA/nj91hkGd+hwLH4kVhxfJW0QkpaSF0taNvxbU+7m6XQcOJm8+UKp8iYkUVrAjGch9g7C13Xq9JthRxzxm5GnnPLh2PPO+3D8FVd8NPGaaz6c0rPnR1NvvvlDzW/e/O53/2Pyv//7r8ZfeeUvx1544Qejvv7190aedNK7Q7p25WPQolcO8zlaEWmhPCytFNMdkKekNahYvD+/paeVBfywl+DHYSXzVU4llhrGjrRUno1TLvj26SPLa1sB3iuHQElryJFHfjLum9/8ZNptt/1p3qOP/nnJq69+umrs2M82LVjw+c5Nm77cs2dPILz77rup2bt3r2HPjh1fblu16rONc+Z8suaNN36/bPDg/5z3xBO/nnbLLe+/cdFFO4ceeeRmfBbvlUNsR6RlD8KDqkgL6URp2VcOQVRaLThHC3kypvXwwHbtuurqkoeWDPhBeCWQFc9XKZVEREy2tEJ5FvihG2LZ9qSz5imwX8ax5ZpS5VXmy7qOHb8Y1b37F9PuuOOLxf36fbFm4sQvt69b9+Xu3buNkNLgk1MctrRKsWfr1s8htD8sr639zewHH3x/wpVXbh9y+OHrcTwrnqM168473xl19tm8wtggrf1xjpZIiyuaFovH62qTh5YI+AFuwY/BloKvMhoxCfjxGmItJRv1ekknSUuLJ5TnEPkbwSMtk7b269tntRh6xBHB5B49ggXPPhusnTw52LllS0A5+fCJKQmfnOLwySmO9957L8L21av/vPr11z+c+/DDe9ES3FTbqRPFFZEWjmWstLYvX/7xe7t2fT73gQc2ojy1tJBOlBbyE6UFwtJq4jlayJOB+EcGFoun6eqTh+YM+K/DlRa8lZIoSWnxiKxC6DIb/p1J6/JQnsSOeCQuladw/lZoqvGs+i5dgglXXRXM79s3WDdjRrBzxw6vnOLwiSkOn5iS8MkpDp+0bN7dufOLjbNnf7zo+effm3TVVRvrOnVaimMaGYRHrAbhR5999tL3338/+OCDDxTrJ0z4xbBu3eairOrTHVBW9TlaINMcLeQpYSHdp7ZDh7N0NcpDcwT8SL1x8L0VlCIg0pLKKi0DxaLL7f1KOq207DROFvMawc7zlZfD0G7dgjdvvTVY8dprwQ60oHbt2hXBJ6c4fHKKwyemOHxiisMnqST27tz5+fopUz6a/+iju8d0786uY+jK4aJnn91JYdnS2rV+/ScTr7ySc7uqLi3kt4o5WkBJC/XiPFSlfIJpU4YABxgH/CXgrahEJKFaWExDLD5pSVlaadmY92G5m6fTceBk8eYLpcrjGH7MMcHMe+8N1kyapFpRrqB8+OQUh09OcfjkFIdPTnH4xBSHyEjYvmLFH5e88sp7k66+eh1aX29vWbjwY7tcpPX+3r1fzOvdexMqe6K0cF4kSgvpqksL51uitFCeSVqDO3Q4n3VKV688VDvoH8NbYYktJgPzgFsmaZYp7DwblMVJq6Vhd29Kz57BilGjgh3btgU7d+70iikOn5ji8IkpCZ+c4vDJKQ6fnOKwhWSze/PmT908EZawevToD+oPPXSWSAu/eaK0UB6WVkvM0XIG4VEekRb2GZZWsXgRqlYurWoHdcA9lZZQKhSSAXkhKBxdhh/M5EuaZarczrPAD90Qy7YnnTVPgf0yji3XuOWjzzknWPTKK8G2DRuUpFxcMSXhk1McPjHF4RNTEj45xeGTUxyumJJwpbV92bLfje7efUG1pIXyRGkhnVlaKE+UFsoTpYV0H3COrmZ5qEbAAX0IBzdUaQWUBQOByGqgjkVKBuSJtOx8/r2KWa63Bdm/SutyybPfn2Wy7Zb78kLl+m+95fZ+O3UKJvXoEawcM8YrKRdXTEn45BSHT05x+MQUh09McfjElIRPTnG40np327ZPp/TosdwnLaQTpWVfOQRRabWCOVpApHW6rm55qCTggPLJy40V14KSUbICaaVlwDZ+pDDId/PU+0hal4fyJEaZSVtxqTyF87eSxn/UYOiRRwZzH3kk2LxypVdMcfjElIRPTnH45BSHT05x+OQUh09McfjElIQrrQ/ee++LOQ88sAHnR6K0kM4sLewzUVoor7q0kO+XVqFwkq52eSgn4KD2wMH0zrPCwTVisqVl8gB+BCMmIyhdHsqz0WVeUIbPpNLqM2gkzTKTtmI3z1duQ1ENO+qo4K3HHw+2otu3Y8cOg09OcfjEFIdPTHH4xJSET05x+OQUh09OcfjEFEdEWJqV9fV7ajt2nIHfaL+co4X83hDg0br65SFLQNP1MhxE7wx2HGQlJEFaTHYrS+BrbWmptKfMpJmvy7ygDD90JF8+lyp383Q6DgpK0q+dfHLw9ssvB9u3bAmJysYnpzh8corDJ6c4fGKKwyemJHxyisMnpzh8corDJyzyztSpv6w/5JCZ+M0i41mo7JmnO6CsVc3Rguh61RWLXXQ1zEOaQMvjAP4BhCq2YLeiREy+rqFAYYisFMzzlEnalZaUGVCWJC3386Zh+PHHB4v69w+2b93qlZSNT0xJuGJKwicnm+1o8W2cP//L1WPHfrG0ru7zxa+88tmCp5/+9K0+ff488557/jTjzjs/0fwR/GH67bf/fsaPfvT72Q899Ae85g8Ln3vuD4tefvmPK1977ZP106b9efPixZ/t2rLli+YQFvHJKQ6fsMjWBQs+Gn700VzxIXEQHnmppIX8VjVHC+fwQwMKha/q6piHpDCwU6d2OHDeVRcoCtXtI0hTOHYrK0laIiUD8iqVFmP1uXTsptPk8VaZt558Mti6caNXTnH4xBSHK6VSbFu3Tt22s+hnPwtm/fjHwaRrrvly5BlnfIGWRdWWpEFeaEmaIYce+sGYc8755Zs33/wfENtHS2tqPt4wY8af9mzb9oVPVDY+McXhE1McPlkJO1at+v2o00/n4oDZpFWF6Q7Ii0gL52OitFCeSVrIvzd/lFiJoBff4x363gpuZCVAGjaUj5KVLjeyEnSZAXkUj1vG91KxLue2IJ9FpXWZ5NmflWWy7ZaTuoMPDmZABptXrw62b99u8MkpDp+c4nClJGzftClYM3FiMP/pp4PJN94YvHbSSaHPadHs62iBPfib3a+fdtreqTfd9IsFfft+uHbixD/s3ro1IjGfnOLwySkOn6yEPZs3/2ncRRe9jd82UVoor7q0UJ4oLZSHpVXGHC10D38wpGvXfBFAXxjVpcvf4kDNBpHKggMZlhO3wat2noby8UlLymwxKSRfl/G9QiDfzZPPpNK6PJQnMcpM2oonfvvbwYbFiwNbVOUIi/jkFAcFtXPbNiWoub17B+Muvjio69xZfaaUVLyOFipIdmk5i//VduiwHa2xPbPuu++XK4YN++2O9es/aylpcdrDxMsvX4TftiJpoTxRWkhXXVooT5QW0pTWd3rlyy1HA38oHCRfJTEysgX1KvNBGmmZPB2LmIygdH4oz0aXeUEZfmiV5meVfEmzTNIjTzstWD5qVOATlY1PTHH4xOSyZc2aYOErrwQTr79ezY6X41omietoASMtlGeWFv4mUVo43pEVS/E3WyCwXfN69/7lO5Mnf8wboX2ScvHJKQ6frIS9O3Z8Nvn665ficxhpIZ0oLfvKIYhIC98zs7SQTpSWfeUQ21FpxUx3QNmlqKL5bHgJOCg/wsGJVA7kG+FQTDYqT5fHSUuEpdIW3K8tLZX2lJk083WZF5Thh47ky3eoRfdvzqOPBts2bw58gvLhk1McPklx3tb8Z55Rrajajh0jx7ZCKpdWlR4bBsIrlhYKm+oPOWTztO9+990VQ4d+tHvz5s99siI+McXhE5XNe3v2fP5mz57L8Tm80kK66tJCeaK0QGZpId8rLdSDE3V1PbADDsbpOCg86SMVQ2REMdmyEmxpiaSMrJhGPoWTJC0D8zxlkmaZws6zQRl+6HAeGH/11cE7ixYF29AVIz45xeGTUxyU1LaNG4MlNTVqORl0myLHs8p4pYV0orSQrrq0UB6RFtINyyx37Lhh2i237PEJi/jkFIdPVDa8cXra97+/Eu9dlrSQnygtEJZWM8zRwnneIK2G6Q4H9nMPB3zta/9bj1tEKoSRFRigYyMpHSv0axXYpnCkTKWRT7moWOcZdJkBefixGmIrX9IsU9h5Nrqcn3/I4YcHC/v3N6JqSmGtmz07mHbHHUHdIYdEjmMT01zPOlTCwrnSOJ6V8NgwlIWewDP7vvvgJr+wiE9OcfhEZfP+u+9+Mf273+VCgqHxLHS3Mk93QFmrmqOF/Htr27b977r6HlhhQLduf4MTkusTRSoCRWBLSoE8SiiNtGwon3KlZefjszbEUq7zCD+zxPihgzfQwnln8eKIrASfnOLwCYpwvtay4cODNy67LHTszOdoBnASNw7Ct+JnHa6fPPljn6hsfHKKwycqG7a0pt96K5dtjh2ER14qaSG/Vc3RQsv9u6y7uhofOAEHoD+IVAJWOJFVOdKS19hQPj5pSZlIySD5ukzEZEC+m8fPXs9W1YABXkm5+OQUhy0q3qoz75lnguHHHWeOlxw7nFAm3VzgPROvHKI8Ii2QWVogUVrAK62hRxyxZe+ePV/6JGXjE1McPkm5oKX1+dQbbliGz5FeWlWY7oC8iLRwviZKC+XZpFUsXqCr8YERcDCuxZf3VoAB7dopEZUjLRnPsvMEJSiUUUCMTZ6ORUxGUDo/lGejy4TR550XrH/7ba+c4vDJKY6t69cH8599Nhh29NHmWOHk8aZbgKpLCyRKCzRKK+FZhzPvuusDn6B8+OQUh09SLhyIn3jNNVymOVZaOHeqLi2UJ0oL5WFplTFH69UOHQ7X1Xn/DnomO0/WyIk/gEAE5UjLpFkGZNtGpKXEpbcF/CAhaam0pyyURtngDh2CWb16BVs2bQq2opvmE1McPjG5bFq1Kpj54x+r6Qg4USLHzKZUeROTKC1gxrMQR6QFqi4t/EZb1o4fX7I7aOOTUxw+Sbm8u23bn8ecd958fJ7IIDy2U0kL5Y3SKmO6A45dZmmhPFFaqAMP7vcz4Xu1afOX+LJ8xFLkhKdglKyEFNIKbWtsaRlJ6VilkU/hJEnLwDxPmaSHHX98sGL8eCUqG5+c4vBJirDrN/exx4Ihhx0WOVYtRV2xGLx2xBHBuJNOCiafeWYw/fzzg7mXXhq8fc01wcLrrw+Wfuc7wbLvfOfLFTff/OVysOzGG78gKPt84XXXffbW5Zd/Ov2CC/485etf/wT7+OPII474PfaZWlo47onSwm8VkdbUnj3fn3Xffb+Yfe+9P59z330fzLn//g/mPfbYLxa+8MKvlr366q+X19f/Zs3Ysf/JB1hsXbr0k92bNn2WRVw+Sbns2rDhk5GnnspnIaaSVqXTHXzSQjpRWqWmO+BvfNK6eVSbNn+lq/f+F/ClH8YXjVQECoFC6q9jQ4K07LSSlI4V2KcB29y/lKk031OXczuELjMgzyetCf/+78FGtH5cWQk+OcVhi2ob/parNQw75hh1bPie7vFS4PMwji3XlCr3MfTgg4M3TjwxmHnBBcEifM+1t98ebH3wwWDvk08G7z/9dPABuqYfPPdcVXgP+9rZp88XG+6++7PlPXv+ec6ll/5hwmmn/W54ly6/wWdPlBbSqaSF10WnO8Q8oBXpVXUdO64aceKJa8dffvnGabffvn3+Y4/tWVZT83M+1GLH2rWfvLd3byZhkR2rVn2M7jwfJRaRFtJVlxbKE6UFMksL+RFpIb1/LvwHWXEFBnYTQpUDX1iJSWSVJC0iklLgbykhkZXECpYJdj6gfMqWVseOwRyuU7Vli1dUgk9McYisVo4bF4w844zQ8ZFj5Evj5InmeUgqr0OXdvSxxwbTzzsvWMxbhu6+O9jx8MPBzt69g12PPBLsQitvN9jzxBPB3qeeCvZCWO8/80xVpRXH7kcf/WLN7bf/+a3LLvv4jZNP/hCfleKq3hwtSAvpRmkVCkZayIt9QGvtwQcvGXfxxWtm/uhHmxe/9NK76Hb+esfy5b9/f+/eL32yErYuXPgRWswzsP/M0kJ+orRAWFrNNEcLcZ/97lH4/bp0+Ud84a0gUmEomf6QEmUUkRVJ0TWkhJi2YwXL+B76NTaUj09aUhYSli6vR3do2ahRXkH58MnJx4YlS9SNx/jx1TGR2E778hT4XLHlKPONa712+OHB1O7dGwR1113BZt6Eff/9wZYHHgi2PvRQsB3C2tGrV7DDlhYk/a4lrfcgrfc9kmlKIMov37nrrj/Pu/zy344+5phf4rtlnu6AstAcLcRKWEirVhb+sZrH4CPPCAt/x8d/LUFe5FmHQD3rsK5z53ljv/GNpbPvu2/DqiFD9m5dtOi3aI2FJLZpxoxfDTn4YE4srWiOFvJbzRwtdOt/+NNi8e90dd/3A74UD1ak4lAOlJUrrCxdQ4XeF9N2rNIsA3ae4ErL5OmY+az8jF8/++xg3fz5wZYSLSsXn6AEttI4RaHu0EMj4vEJyJen0vpvCU4kb3rUUUcFMy+8MFhx883B+jvvDFDxlaw23nNPsPG++4y02PXb5khrJ6SlWlmUFrqFoZaWRyzNBbqSny/9znc+Hn/yyb9EJStrjhbyItLCbxEvLbSykBcrLcRccobjVXPA7CGdO88ef9llSxc8+eTmtWPHvs+u4bo33vigtmPHkLSw36pLC1Q03cEnLeTHTXe4WFf3fTvgC56KL8QrSKbyEEqAYlI0kbRMmmVAtm1EWkpcelugFPg5J/XsGWxav17JKquwiE9Wq998M3j9rLNCMhLxhPIkrctccKJ48wkHyKefey4HwoM1t90WoHsVrL3jjmD9D38YkdYmLa0tIq2f/KRRWn36BNux/Q7+hsJ7+9prg7mXXaYEOAUiH3/qqcGY445ToOUTjMT7ktFHH23yJ+A1U/HaWRddFMy74go1Nrbm1lvV+7Hl5hNSFnY9+ujnS2644Xdjjz/+5/juIWmBRGmBzNJCOlFawEgL5Q2PwdfPOnztpJPmDj/yyJnIi53ugLywtKow3QF5maWF8kRp4T2VtFDWZ5+/dYfNRHwZnhShisRKSOEYYZEqSSu0rbGlZSSlY5VGvrSyJE+B7ZmoqFs2bzayKkdatqi2Yl+8+sen4IiQiByXODGlpR775VU8CmXld78brPze94JV3/9+sBpyUNKCsCitdZa0Nt59d7BJS4utrRX4u/lXXhm8ec45AQSgBuF971VN0E0K3sDnptAgHiXR9/r29cqpFJDtp/OvuurDoYccsgeVsSrSAonSwm/XKK1CoaS0kG6VzzpEeVhaGeZoYfvOXl26/K2u/vteUF/Ic3JSIq+AkLBIhdKy00pSOlbgfQ3YVqLS+KRFoSzo3z8iKhufnOKgrNZMn666lpSSAu9F5LjY6ax5ww45JHjzG99Q41LLbrpJsRytIcpnJYTlSmudbmlRXguuuSaYBjlx8J2D8O6+Wwp+lnEnnBDMueQS9dmztsTQdf1yWc+evxt19NEc5/JfOYyRFsqrLi2UJ0oL6czSQnmjtFrBHK1BxeLZuvrvW6G+Xbuu+ALeq4KvaDFVQ1pEJKXA/ikhkZXECpYJdj6wpVV/1FHBigkTvJJy8cnJhZNK2VLjCgr8/upY4P0kbfIkjTLZdsvdvOGHHaZExS7WEshqKVonnA+11JIWW1pKWFpai/FaXhVk9w0nXGTfrRXOA2MrjIJl99UnKR/vP/ssW5R/mHTmmby6GJVWiukO2I5Iy75yCCLSQiWvurTsK4cgIi28Z2ZpIZ0oLfvKIbYj0kK+kRYE2GdQp07/pjWwbwROJsOX4Y8aPulQESkrwSstne+TFuXjCsuODXgvSohpO1awDMhrbCit4aedFqxbsMArJx8+Qdmse/vtYDS6OfgxjWRMGu8XyZMYZSZtxZIeAVHNOP/8YOG11waLrrtOCYutK1taSliA4058Ha8Mjuja1exnX2fE4YcHs7/5TTUVI+00C4juk0lnnMEpEZmlhXSitFCeTVqFwgyUt7pnHYKKpIW8W/epCaWw9B340JETjOL4GSUFJFYgX8SlYuT5hKVkJaCc+2Pajg14P0qIaTtWaZbpzyN5ZCRaKuuXLg02e8askvCJiiyuqwvqIRb8iH7wnviRVZrHR/IlzTKT1vFwCIdjS/OvuipYcPXVwQKIiIPgC21p9eihxoEWIT0V34l/w7/fnxnZrZuS8q5HH/WKymXDXXf98Y2TT2ZXsapztFCeKC3kJ0oLZJYW8hOlBcLSap5nHZ6gddC6g36QBG+tCJ1Q+DLBzwCFZMuKYoq0soguo4hEVhIbUE7pMG3HBryvEhSQ2KRZBmR79KWXBhvWrFGyEnxyisMW1eZ33gmmoOvF7iV+vNB4VQSU4UeO5KtjRliOmGuvo2UQzL38cnWVjYPiCyCtt21pXX+9khZbHRwsb03jUc0Fu928Gskrmj5Ruay7887fj+rWjQPzTTpHC3FougPSSlgoM11D5EUG4VFW9ekOKEu8cojyzNMdUOZOd3hwyL/8S+t/gAW/MD5s5ESibKQlpaCoNE0trdC2xpbWOFT2jevWhWSVVViEslq/aFHw+rnnGvEoaeG9bGkZkQkoi5MWb64eA/lQQnO+9S119e8tLa15trSuuSaYcd55alKoe+wPVHgRgV3j93g7kUdWAsq/RKv0N0MPOmgrzt9mm6OFdGQ8C3mJVw6RVxVpgYqmO/ikhfyQtOqKxQu1FlpnwAc+GB+cd+qHThyKgWJSLStUzOaUlp0WKCsFPtdYVPhNGzdGZCX4xBTHstdfV2tiUTaUkogprbTsch43jlO9CflRVrMvuSSYS2HZ0oKw3oK4eCMypwW4xz2nAR5Hju2VEtfORx757M3u3ffiPG6xOVpIl5zugLywtKow3QF5maWF8kRpYfuR2rZt/1XrofUFfcAjJ4yRlcSomE0pLRKSFD6DalEBOyY1nToFi0eM8MpK8MkpBF4zp2/fAH18JR0O3ouwfNKyZcXjIzF+ZJWu69hRXQ3jxEzOS5oJRFqqlYXuK5l61lnNMkdqf4Hi4hXSUuJae8cdvxvRtStvJUslLZAoLfymjdJqpjlaKM8sLZQnSgvlYWmlmaPVrt13tB5aV8CHvRgfNnKSUCSUVD8dR6Sl88qVFuXjCsuODfgscdIa3KVLsHzCBK+sBK+owCZ0Jcfjv7cRFPYXJy2CH9GkTZ6Vfg2Vakr37mrplukXXGCkNevii420plBUlT+u64Bl5JFHqukdPlkJ7z7xxOczzj+f9ypGpIXfqerSQnmitJCuTFpNMN3BJy2UR1ta6HlpTbSOwDWe8SF5mTh0YuDDh2QlsQGVl3Ji2ohM0GWUkoqRl6WVZccGfJ5YaXXtGqyYMsUrK+KT1TvLlwejIJWImLA/JS47z0aX2XCweOwJJ6grgNPJeecZac2AtCguTu7kLS/ucc4pjwmnnKJuDfIJS1iD1ha627yKmEla9pVDEJEWzoGqS8u+cggi0sJ7Vl1a9pVDbEekhXxOHr+rVU1zwAfqCSInBEXjyqqUtMppZSlZCSiniJi2YwM+lystSdfiP++qmTO9wiK2rFZPnx4MPe64iJiMuJDvk5ZJ6zIyBK2liWecoaYgECMtCItzrdQkz2OP3acmee4r8B8FZ9LvTbgNaEefPp+OP+WUXXh9rLSQTpQWyrNJqwpztJCfWVooT5QWKEta9e3aHaN10bJBP2KeP2boRKAAKCdF27YhWTE2LSq8zqDzm1NaNsyrh4TWLljgFRahrBYPHRrUQjKq26fBD2RkpWCeU8bYpHU5r+pN/vrXg8lnn626gkpYWlrTzj03mHj66fmAejPAG8XX/eAHXmGR95999sv5V13F9biUtPA7NkprP56jBVJLCy2wyHgW/smqriHK7msVT9vBh7oVhH58fBEjJpGUj5aSlp0WKCsFPvvQk04K1i9e7BXW/H79gkH4r8zX2cKyxZQkLSUrgtbSqGOOUXOrlLDOOkutfCDS4lyi17t1Cx3XnKaHrdp3n3rKKy2y+pZb/nPIQQdxXCs0CI8KGX/l8ACfo4V8JS2c88drbbRMqG3b9u/xgTgwGfrRQ60rC1dYSlYS42+aUlqCkZT+nCIrV1ojzjxTjVHZsuKVQApHyUpivD6ELjMgT6QleVy1lONVbD0pYeG9JkFYIq28VdWysLWlbvfxCItsfeihT9Ay5rhWSFqQQEXTHZCXeOUQeYlXDpFXFWmBiqY7JEjr/hZtZaGl8CN8mMgPTgH5hEWkzI4j0tJ5FUsLZSIsOzbgsyZJixNAN6xeHWzetCmYetddpozy8UlLyoysBOSJtDhjfSxacBNOOy2YSCgtCEtaWa/zMV75WFWLwxuteesTb5z2SWv3Y499Nu7EE3kjdVWlBRKlhTqXTVrOIDzKI9LCPqsuLZT7pdWx48laH80bhnTt+g/4EOzTh35oVnqK6GUgknLxScuAv6ecmDYiA15p6XxbVCFhEZTzMzFtxwZ8ZoqGaTtWaZSN/ta3gvE9epg8QQkK5SItk6djW1iqC4i8+oMOUmtVjT/lFLXonZEWWlkTIK7hXHkUr81pPbAFzJVWfdLa+9RTX6BFzFVOY6UFEqWFc6NRWvvxHC2UK2kN6tDhoRZZThkf6k58gMgPTAG93LZtQwwY+6CI3NiAyu1KyyssossoIpGVxAaUU0RM27EBn5uiYVpik2YZkG0bkZagRKXBD2RkxZhXAvEfWQnrjZNPbpQWRMVJovVoefmOZ07Lw1UhNt17r1daHIyfcdFFvIm6cRA+QVr2IDxIJS2UJ0oL6cqk1cxztGrbtWveVhbnVOBD8obR0A/LSk1JvQRhUVpMlyMtisnAbU1zSctG5bFMfz9bViIsCskVFsEP1CirE04IxkJYfHwWBUVpvQFpcflgXlp3j2VO64L/ULiks09aXNrmrcsu41pbVZEWKnmitFCeWVp4z0RpYZ9Vlxbe0ystyOz+Zp2XhSbhlXjzyI+qZAV80nLFJXJykRZVc0vLTgsiJ2lBKbCtRKVjlUZ+nLSGHnJIMPr444MxFJYtLQgrvwq4j1EsqmV94qQ174oruJ58RFpIJ0oL5dmk1RJztKqwJA22G6XVnI+6xwfggQ79mKzgRlYSp+waujSXtAQjKXwPikhkJbGCZQK2lag0Ko18V1psWY3mQxi0sMZAVBQWu4X700J6Bxq8RSpuMH7BVVf9AhWyUVr70RwtaWWhwRIZz0KrKTIIjzj2yiHe5wdQyV80GKUJA96cT8GJ/IgUjIjKoFtZFFMpablxRFo6r2JpoUyEZccGfBdKiGk7VrAMyGtsXGlxWsLrxxwTjDr22IYnx0grC8LKB9f3fTixl0+tjkgLeXMuuYQrmjbpHC383T4/R6tZnrJDc+MNQz8eKylbUxSW28qqRFoGyIByYrqktHS+LaqQsAjKKSKm7diA70MJMW3HKs0yYOcJIq26gw4KRkJWFBbXTae02NIi7CK6xy9n34TTUXwrP7D1NePCCzkQ36rnaCGdWVqgoukOtrTqCoUeWitNE+oLhY54oy9A6IejSJSwYqQl41kUUbWkJXFZrSyCckqHaTs24HspQQGJTZplQLZtajt1Crhc78ijj1Zzqoy0QL4UzP4HJ/36HijLq4dTzjqLt6zt13O0UJ5ZWihX0kJZ3yHt2/8vrZfqB74JCP1gbFX8FDIiaaTFdDnSopgM3NZ4W1lEl1FEIiuJDSindJi2YwO+nxKUg8pjGZBtwtVBRxx5ZDDyqKOUsMgoLa5cVvsvnPDr6x5yntbYE07gKib5HC1bWtYg/KCmWpVU3+QcmShKaYisskrLJy4RlA3fQ8WQQnNKy07bKEHhuxuwjQMfDDv8cLXWkmphQVoUFbuG+dpV+z9c+sc3EM8Z8TgnNuM1+Rwtj7QguD5zTzvtr7VmqhfwRleA0I+EDxH8FBVeARFlbWm5shJcYSlZSQw5NIe0JO3rGiphEZYRyGpo165qgiHvQ1OtLC2tXFYHDrO++c2IsMjWBx/8Y13nzlzloWnnaKWY7oDtiLTsK4cgIi3sM1FaKM8sLbxno7SaYooD3owHJfQDsfK+CPn4pCXikpaUgXmAYiolLTeOSEvnVSqtV1EmorJjA75rkrTq0d0bTlFpRFrD8quBBxx8apFPWqtvvfUjlOdztDzSQj36ntZMdcLATp3a4Q0ig+0UD8VkpIWYkpLYbWVVQ1oGyIJyYrqktHS+LSpbWAqUU0RM27EB39cnLQ6yDz3ssGA4WlfsEoq4KCs0d0PHK2f/B90dLkHjldbcb33rA1TYxDlaSGeWFvITpQXKlhYYge9U9ekOiM0gfF379s+M6Njxf2rdVB7wQfkEjNAPw6kMSlRAhEUxlZKWkRfyqy0tictpZSlQThExbccGfGdbVjUdOgRDIaZhEJYtLabxQ4SOV86BA2/j2exZeplXDseffDJXeDjw5miVuHKIsnO1bioL+rHznAgX+lEoB4qqEmkxX4lLb9uisuF7ubGSE6Rh4LbG28oiuowiEllJbEC5LSuJDfjuSlqIOZN9CITF8StKS7WwQH5vYA5Xkt3tWeVhZ58+fx528MFqPAsVNzKehbzEK4cor4q0sN9EaSGdWVogUVrsGsZJC627Xr3atPlLrZ3yA3Z4Boj8ICIpn7TSdA/jpOUTlwjKxrSoII9mlxbgulZKVsCWVh26iL7jlXPgweWDfHO0Vn3/+2Y8CxU3cRA+rbRAorTQxcsmLWcQHuURaWGfidJCeSZpIb+D1k75gW8GQj8EK7QtK8EnLSGttFxZxQmLNLe0JF3TsWNQj9ZV/SGHKGEJXO/KPVY5BzZxN0tPP/98syQNKm5maUEGjdIqY7oD3jMiLZQnSgvlVZcWym1pXaa1U17Q3cHI3KuXUWlfgGAoJ4nTSMuIC/nSmlIgL+t4Vqy0dF7F0kKZKyzG7A7yqiBlNQQoaTHOpy/keEAlDN65666IsPjcw+GHHsr5WZErh9iOSMsehAdVkRbSidKyB+FBVFpVnqOF+LGKuoW17dqdhR1FfgRKSrClJbErLUrKyIowD1QqLYkNkElqael8kRYJCYugzJXWYHT56igs3cJS0kI6H7fKiYNPnIagItJac+ut/4ny5nnW4T4yR2tA27adtX6yB74RCB18VlpbWK6sGNvCophEVnHSMvJCfrWkxTRlJbESF/J90uJ3EllJbEC5yIpXBWvR7TPC0i2tfNwqpxScCe8Ki7zZvfu7KN9/n3WYdY5WoXCV1k+2oJ/m/B8gdOApEkrpeaCE9bWvKTm5lCst5lcqLdXKIkxrKKZIK4voMltWEhtQzquCgzt3VsKypcWVGdxjlJPjY81tt0WEtfPRRz+t79x5E8pLPusQ6czSQn6itMBUGc9CayfxyiHyIoPwKKvqHC1sP1HWaqQ4KGdjJ6EDji+nJKREZWGLysaWlgLpLNJiWrBlpUC5LSklKokhmWpLq6ZYDGq57jplpaXFFhZveHaPU06OD66DtufJJyPSWnj99b9CZTWtLKRVKwsVOX66wz40RwskS8u5cljbsWP2biE+wPPYQeiAs+KalpUHV1hKVhJDCCItIa20IrICrqyEppLWIHT7OKudojLS6tgxdHxyckox6+KLI8J67+mnvxx55JFbUVkj0mIrC9t+aTnjWSivirSw30RpIV11abFraKRVKFyiNZQ+4A95BSN0sCkQCquUtCROIy0jLuRLa0qBvKxdw1hp6bxypcWxq0FoXfEBqKaVxdg5Pjk5pUClDjb/+McRaa25/fbfolw9Bh/ESgtklhZIlBa7hojTS6uJ52ih7CGtoXRB3zsYOdhKVl/7WiZpSRwnLV8rqxJpSWyAcFJLS+eLtJSw8L3ZuuLVwZC08q5gTpnwcW9cSjkkLWxPOOUULvhXsbRQ4Rul1UrmaCGdSVoDstxbiDf8PnYSOsi8UkZZPUdhWdKKE5crLREUZUUxiazipGXkhfxqSYtpykpiJS5KyYZ5QFpXAyEmThS1pZXLKqdSVn7/+2FhgQ133/17lG0EIWmhYidKyx6EB1WRFtKJ0rKvHIKotCqco1XXrt0pWkelg/qgzgFmJRdZxUnLyAtlFJUL5aRi7CuLtJhfqbRUK4swraGYIq0sossG4HsrWQFbWjg+oWOTk5MV3mvoWw9+0hln7EHFTZQW0pmlBQnES6sVztHC36VbckavLPoxCB3gF1GBn4M0KCshqXvoykqwpSVdwyzSYlqwZaVAuS0pJSqJIaKs0uLCfBRVSFp56yqnSizp0SMirM333fdHVNZNqLgVSQvlidJCfmZpIZ0oLeRnk1bSHK327V9ItRIpXhi52Rk7aJCVYAmLcvIJS3CFpWQlMaQg0hKySMsVlisroSxp4TuzO0hpDbSk5R6bnJxy4bMp9z71VERaE08/fQ8qc0haSDdKqzpztEKD8LVNMN0BZRXN0UKPppPWUnzAF+6FPwodWFbmZyEKyopyUrElrbhWlkA5SZxGWkZcyBdZKZCXtWsYKy2dFyetVykrQVpaeVcwp8r4Vihd/4MffIwKy8mkSliowJFBeFT0/X6OVl2HDudpLcUHvHgmCB1USoJyqpa0JI6Tlq+VVYm0JDakkNarkJOSFltYOsbBDR2XnJxK4WTSyFjWs88Go489difOt0RpsZWFbb+0nPEslEekBTJLC/tNlBbS1ZNWoXCH1pI/6NUZOB8kdFAppGe1nERagk9aceKKkxZlRTGJrOKkZeSF/GpJi2nKSmLCwXYlLEtWaHmGjklOTrVYduONYWGBFTffzBujN6MyG2mBRGmBqksL3clEaaE8LK3qztF6MXH1BnR5jsCLQgeTzx2krISItCgqne+TlpEXykRSNpSTiiGKLNJiflO0tNjKElnZ0sJBDB2XnJxq8fpRR0UeEfZe375fDD34YD7TsKrSwnncKK19YI7WgELhq1pP0YAX3ApCB5Pdo2cgG8pKYp+0BFtaSlQWrqwEW1rSNcwiLaZjpYXykKQAxaRiEZYtLaTZwhpAWSGmsLh+vXtccnKqyZrbbw8Ji8y+5JJfouJuQflmVHKvtFCeKC17EB5URVpIJ0rLvnIIotLKMEervn3707WeokHvNHQgKQJbVqWkRWFRTj5hCa6wlKwkxvuJtIRKpOXKSoiTlkwYpayUtHJh5TQDfOS9K6wtDzzwJ5RtRb000kI6UVpIZ5aWPd0BhKXVwnO00KK7SespGvCC3SB0IJ9HJXZlJXG1BuHTSMuIC/kiKwXysnYN46TF7iBlxRaWSIvCco9JTk614QKQO3v3jkhr3Ikncr2sdNLyTHcAEWmhPFFaQ488cj7iZp2jBcLS0nO0sN1X6ykc6jt3/mf8Qegg4sVKTE9TTh7sVlZTS8vXyqpEWhILSlg2+O5sbeWtq5zmwrf++9IbbvgI9ZBjWbHSQrqUtLzTHYZ167Zk0rXXrp33k59sXVlX996m2bM/3LNly6fvTJ78a5S3mjlagzp1+q9aU40BBZEJo1y/nK0pgZIyrSuNLS3BJ604cdnSklhJChKhmERWcdIy8kJ+xdLCd2brSuTFbfzwoWOSk9NU8Inh7k3Rux955LO6YlEJC5W5QVgZpzsMP+aY1ROvu27z/N69d6+sr//l5rlzf7d3+/bPPvjgg8DHjpUr/4C/zTTdoRxpIT/VdIeBHTocpDXVGND8+gFeHDqA7DKxdZVZWthOkpaRF8pEUjaUk4rx/lmkxfyKpEVJUVb47hQW5eUek5ycpmTjPfeEhEUmnHrqeygrW1rrJkz46P333w+IT1Au7+/d+2Vt587sHmaSFt4zXloppjsgzy+tdu3O0ppqDCzAC0MHjyKgnJKkJbFPWkJSS8uVlWBLS7qGWaTFdKy0UO7KSq4QiqzUrTmI3WOSk9OUzL7kkoiwlt14I+dk8YnRsdICsdJa0q/fL0RYaaU16qyzluJvW8ccrQ4demhNNQa8gINzoYNHoYisKpEWhcV9ubKycYWlZCUxZCLSErJIyxWXaVFZyKC7La28O5jT3PD+Qvfhqzv69PkMZTuAkRbOzURpodxIa86Pf7zHFlYaaU3/7ne5n9YyR+snWlMNQc9wZ781dPAoIYrKlZbEPmk11yB8SFzIF1kpkJe1a0hRqVin8+5gTkux8e67Q8Iio48+mg9e9UurxBytiVdfvS2rsBY8+eQO+8ohSCUtpBOlVc4cLTAgNON9ULt2nZAZOmi8OtYXkqGcJI6Tlo3dympqaflaWeVKS01x0NIi6ik5OTktwLzLL48IC3m/gUB2ojxWWkh7pfXaCSe84wqrlLRW1Nd/gL+veI4W0pmlhX1Gu4dt2/6r1pUav7oImaGDxi5R369+1SstG0rKFZctLcEnrThx2dKSmILq16WLEpPIKk5aRl7ITyMtyoqxkpWWVj6dIaelGHPccRFhbbjrrj+ibJctLVTo1NJ6d8eOz7NI652pU3+Dv43M0cK+qi4t5CdKC9Qj70itK/8VQlZaCouSsqGcXHFVQ1quvCgpm5cgkqmPP65aWFmkxfxS0pJWlZ12j0dOTrNRLAa7Hn00JCw+Wae2Q4c9KE+WlhZWrTMIv23Jkk98wiI+Ye1YvpzLNS/A3yYuSYOyqk93QFn0ymGx2F3rSg24vwBCB40VXrWwrFZWWmlJHJGWzouTVpysyLBLLw1WLVoU/BTisruGWaTFtE9aSlIoF2lxwqh7PHJympMVN98cEhYZf/LJP0fZLlRmJSxU5sQrh8gz0npn8uTf+WRFfMJ6b8eOz/D3kdUdkJd45RB5iYPwyEslLeSHpVUsXqt1pYQ1HoQOGMVhhNUE0qKw+B6urGxsYc346U+DdevWBfXnnqu23fGsrNJyxSUtK5JPZ8hpaWZddFFEWPOuuOIjlPH2OSMtkEpay2trf+OTleCT1tAjj+TM+Ii0QHWllWa6A3qBWlfqpue1eEHogFEylFRaaUnsk5YSF/ZHOamY28BuZfmERZScOnUKVi9bpoQ16cEHlZzipGXEhfyQtJCXZjyLwsLBCR2LnJzmZvQxx0SEtfaOOziOxW5hg7Q8g/Co7BFpgXfefuqp0FwsH66wxp1//hr8bWtZR+txrSvVwuLEtNABo4CeApTUUx5pSRwnLRu7lVWOtF677jolK7Jo/PgGWQGftHytLAPy00jLPRY5Oc0NKmmw5/HHQ8La/fjjn6OMN0MnSsuMZ1nSmnnnne/5JOViC2vKjTfy71vLOlo1SlY1X/nKPyEzdLDwQiUrIY20bCgpV1xppeUT15yaGiOsdWvXBj878kgjLcqKYhJZxUnLyAv5SdLiHCz3eOTktATrfvjDkLDIiEMPfR9lIWnZg/AgLC09R2vi1Vfv9gnKxRbWrLvu4v6yL0kTIy2kE6VVcroDb4L2rTLKOUhPQkxx0qKkbCgnV1ylpCWUktbLhxwSrFm5slFYYNSNN0ZaWVmkxfw4aXE6h3s8cnJagrfRs3CFNfH003+NSsxJpJmkNebcc3f4BOVDhDX/scf49J4mW0cL6WzS6tixwPGrc7AROlBsZVBYIi3KyqClJa2rtNKSOCItnRcnrVE33xySFZn1yitKVK60pGuYRVpM29LiE67d45GT0xJMO/fciLDeuuwyPnPhPdTbRGmhPCStYcceG5ntngSFtfjll9+HQFKvo4X8qksL+UZabFxx0ui1yAgdKFZcJSstLLuVZYTVBNKisCgpu4U1b/jwiLBWL1kS/BSfM0laQhZpkXzCaE5rYfSxx0aEtfLmm3kLHbuFXMHh3Vp7PCthukNtp06b33/vPa+c4lhRX/8r7LPsx4ahLPHKIcoyTXeobdfuZO+kURFWpdKSOE5aqksIVKzz7FbWzw4/PFi7Zk1EWKT+oouMsEpJy4gL+SFpIc/tGrrHIienpajr2DHycIoN99zzZ5S9jwpMYalWFtKppLVn27YvfGKKY9348R/i78zDLLCfzNKCeMqf7uBIq6ZQOI9XCB8BoQPFCi7CipNWqUF4n7Rs7FZWnLRev+mmYO3atV5hTXvmGdUCSystV1gG5NvSco9FTk5LsrNPn5Cwdj7yyOeoxLzPT1pZsdICIWltW7ny0/cytLI2zZ79O/xt7BN4sM+ItEB1pWWNZ6H3cyW7hD/DRuggUQS2sISs0rKhpFxxlZLW7JoaJSyftFYtXhy81KGDkZbEIi2KSURlhKXzRVpGXsgn+RXCnNbGhrvuCgmLS8+g5fVzVOyItECjtDyD8Fvmz/+EwkorrU0LFrD7mf6xYU08RwuvvYktLDa3QgeJsnhCS8olTlqUlI0rLJGVxD5pCXz/FyAjThaNExYZdvnlSk42Iiy2sLJIi/n9EbvHIienJfHdovN6t25ccz2ztDbOnPnHLMLatnTpJ/i7Jn/WIdKppDWoULiTwpoNQgeJAqGwRFquvERWBuTZrSxbWq68UkkL25SRyCpOWrP69YsIS8lKYghIuoZppNUfuMciJ6cl8T2YYsIpp3Bs6Rfg56jYidKyrxyumzTpDyKsNNLasXYtx8uq+9iwMqXFK4fYby8Kix8kdJAoHhFWRFYE5XYrywiLYDuLtCR2pTW1b9+IsFxpsQX2UufOEWEpWUkMCXnHswjybWnlNz3ntDZmffObEWFN7d6dUxt+CSLSQjpWWmvGjPm9LaxS0tq9adNnEEiLPOsQ6ai02rd/hsLi3dyhg2QLy5aVUIm0JE6SFsezlkyf7hUWsaU14rrrIoPvQpK0jLi0rCitXFg5rY03zzknIqyZF130Mcp+BTJJa+Xw4R+7wkqS1rs7dnwBefgeGxaRFsoTpYX8RGmBNNJ6kcLaCkIHiUKyW1g+caWVlsRx0rIRYb1y/PFeUQm2sHjbDoXlDr6nkZYrrIHOccjJaWkmnnZaRFjzrriCa1X9qtYSloxnIY69crh88ODfZhHWe3v3cm2uNejChR4bhrhxPKsZ52hBkP0oLH6h0EGigFxh+aRFXGnJIHyctGwoKVdclNaoW27xispGhLVm1aqg36GHeqUlsUiLYhJRGWHpfFKTt7ByWhm+1UcXX389V23gwLtXWsArraWvvuoVFvEJi+Dvvc86RBwahEdeZmlhv1mnOwxsgwS/ZOggUTqPg2pIi6ISXGGJrCQWZr36qldSLiIt3r4jwnJlZQuLLawkaeXCymltjDrqqIiwltxwA6/e/QfIJK2lAwf+zicrwScs/F3sA1oRh6SFdKK0QEXSAvWch8W1m0MHiWKisERarrwoKYldaVFYCuTZrSxbWq68bGk9B3GsXLTIKygXEdbbY8eqcS9bUi62tKRr6EorF1ZOa2MknwbtCGvZjTf+SddbIy2QKC2wZ1lNTaKwSEhY2MbfmWWWXWmBRGkNsqXlGYT3SQt/kyStEewScgAvdJAe+7//1wgrSVpGVgSyCUkLeeVI69XTT/fKKQ6RVs0ZZ0RaWS4+aQm5sHJaIyMOOywirBU338zpBh8mSQsVPyKtpTU13kF3G1tYagzLeZhFtaWF8kRpIW2kVVcojKaw+OVDB4lyegzYcZyshEqkJTGlNerWW4M1a9Z45RQHhTX1iSdCwipHWjg4oeOQk9PSDDvkkIiwVn7ve5+ijMslZ5LW8hTCIo6wYh/Qiu2ItJpyjhbiCV5hUVIiKsEWVpy40kpLYp+0pvfrp4SVVVqruIJDp05eabnyipMWDkjoOOTktDTDunSJCGvV979PYXGV4AZpFQpKWjh/E6W1bNCgyDysOJSw3n2XdcIsswwi0kI6UVoozyathDlaaMFNjO0SlistJS6Ix5aWPQifJC2ybO7csoTFVpY7+C7Y0pI4JC3EeZcwpzUyvGvXiLDQJaSwfotKnElaK4cNC810L8XeXbs4Dyv0rEOkG6XVzHO0wDjvoDvl1JTSoqAEERX52XHHGVmVI63FkycHz0NAtqwEW1ausOTKYS6snNaGb9B96Xe+82kthIVyJSykVdcQceKVwzVjxpibn9Owe9Omz9GqiTyBB5hBeHTh4q8cVnmOFvb3OltYfNZZ6CA9QVkJEIxPWq68kqRFYSmQ5wpLpMV42HXXRYSVVVr1F19srhhmvXKYL96X09rwTmvo0YMtrN+hMkekhXSstNZNnvynvXv3euXkY/uqVXyf2GcdIh0Zz0Je4iA8ylNJC/v1SUtdJYxMHKWMKKtHy5CWxOUMwk/o3dsrLOKTk485gwaZVpWLKywlK4khrPx5hDmtDd/E0UXXX0+RcCiH61WlltaG2bM/pbDSSmvLwoV/wt83rAvvPDYMVFVaIFFa7BoifwiFFbk1h8IRWfmkJbEtLWlV2WSV1tzhw72yIj45+VizenXw6kkneYVFXGEpWek4vzUnp7XhuzXnrcsv/xSVmbfnpJIWUNLavHDhZ1mEtXH2bE5QjX3WIYiVFkiUFgTUKK30c7RqKSy+ceggPQl5PAKh+KRFQQnSsrIpW1po4axYvNgrK8EnKB/T8KNKd9AH5SSxLa385uec1obv5ucZF17IK/t/gAS80gJeaW1fvfpzEVYaaaELyVuAQg+ziJMWyqsuLZSHpAWJvUphcaehg0RhPQqZUFpKVDHCSistJS7s05aWe+XwZyee6JWUi09QLry/8JWjj1bSihOXLS2J+0Oa7rHIyWlJfMvLTDnrLAqLMlHSQsUuLa1i8Vfv7tr1pS2sUtJaPWoUhWhWLDXScq4cglTSqnSOFv72Z3zMFzNCB4kCobAEV1rltLRKSWvI1Vd7BeXiE5SPKY89ZoSVRlrklVxYOa0M3wJ+404+mWNY7K6Vlpae7jC0W7f/cGUl+GRFlvbvz32FllnG+6SWFtKJ0kJ5Nmm1b/80W1iRJZI5AK66hBZppOXKK420RFjj7rvPKygfPkG5rF6+POh32GERaUkskrLJn5qT09pY3rNnRFivHXHEp6jEf0J5rLSQDklr9FlnfeSTFfHJisx/4okPIRCzYin2mSgtpBul1QRztNAlfMj7EAqu+PkIxBSSlpaVbxC+lLQkThrPmmbNcE+DT1Iukx95xDyBR1pVLrawuCaWeyxyclqSdzwPoajv0IFdQiUsVOIGYVmD8MiLDMJPuuqq3/pkJfiENevuu39dm/DYMOy3WedoYX93cHmZPsgIHSRWZCUsApmkkZbEtrTslpUQJ623J00KVq9e7ZVTHD5J2axesSJ4pVs39X3SSIsD7+6xyMlpSXb27h0S1g5sI58TRzNJa9ptt/3eJyobV1hTevTg1cXEZx2WkhZbWdj2S8sZz0J5orTqCoUebWgtbIQOEuck9aGsBAiFwlKxllVcS0taVjalpPV0oRCsglyqLSzCteGllVVKWozR9Awdi5yclqK2QwfVorKF9c6PfvQlyj4DHMdKlBYw0prXp88ffZJysYU19sILOam8YcVS5wk8oKzpDsjLLC3QIK1i8VLvo+p5qwpFJdJSMSTjSkuEJbLKIi0lLi2sl447TslK8MkpDp+khFXLlwcLRo8OXuzcOSStOHFRWq/mUxtyWgmjPI+qX37jjRTW5yAiLRArreWDB//ZJygXW1gjTjiBN003LrPskRb+wWeWFkiUlj2ehfdsHM8qFs9ml/Ab2AgdqJ9ZLSzT0oJgTNcQGGERboNypVVz0UUhYZUrrdmDBgUTHnwwGHrNNcGAk08Onod8OB5HWXHp5TTSyudi5bQWpnnmYM255BIK6wuQLC1njtb66dNDc7CSoKze3bnzy7oOHczif6BsaaE8UVqlpjsYaXXocCxbWEdiI3Sg+qPSRoRFIJis0nLl5ZPWiJ49I8IqR1oDTj21YdVS4D7nMElaErOFlT/9Oae1sPDaayPCmoBzHGVGWqjYidJCuZLW9vXrI3OwktiycCH3G1qxFChp2VcOQVhaTThHq7Zt285t6jt3/mdkhA4UVy2gqEpKC9uUVdx4VpK0JOZ41ji0iqohrBE9eqgpGXHSEkRadstKyK8U5rQW1txxR0RYXNBPl3ulhXREWvVdu/7+3Xff9YopjjWjR3Mfah0t7LPq0kI6UVooj7a02rb9720YsMFmY+hgUUK9QSXSktiWlt2yEiY+9lgwu64uGN+7dzDshhuCV844Ixh3//2ZpTXxkUfMUss+admtLMrJJy22snCQQsciJ6fZKRaDXTifP3j2WSOrXY8+6r4ulbTGXnDBHymsLNJa9OKLbJ2Zxf+QTpQWyhOlhXSjtMqbozVTyYoBG+tA6GBQLpRUKWmpGNtJLS3uy8WVlnvlcPAll2Ruab01fLiRlSssysmVFvN80spvgs5paV4/6qjgvb59g/efftpIa/Wtt4ZeU2sJC4JTwkJe5MrhjDvv/JMIK620Zt5992/x90pYiCNP4AEVTXeotbqGyAsPwvvnaNVrXSlh8YkUoYPB+VG9v/KVzNISYYmsskhLiQvvS1447LDMwlqxaJF66o4IK4u0bHH1z7uFOS3M9PPPD/Y+9VSwF8JSUxsgrbnf+lbkdajMiYPwKP/jkv79P7OFlUZaE6+++kP8feJjw0CzzdECT2ldKWG9CEIHghWbwkqUFgRjuobACItwG1QirSWzZmWW1oBTTgm1slxpCUnSym/RyWlpltxwQ/DuE08Yab0HaY094QTva1HZE6W1cc6cL7IKa9hRR3GVh9CKpcAvLc94Fsoj0gLlS6tQ+KHWFYRVLP4QmaGDwMmjlJQtrYiwCASTVVquvOKkNWPAACOstNIaefPNSlIlpYXtOGlxHAsHKHQ8cnKajWIx2PLAA8Gexx8P3n3ySSWtPZAXJ5J6X9+AV1q1nTr9afeOHSFZlZLW9tWruZ/QuvA+aYFEaQ0qQ1rAKy289kqtqzaci3UxMkMHgHOxpFVlC6uktLBNWcWNZyVJS2IZzxp9110hYaWR1rQXXjCycmOftASRlhnHyoWV00JwWWQOuO9+7DElrT2Q1urbbvO+1iEirTHnnvupT1aCT1hrxoxh6yy0+B/wPusQVCQtlCdKywzCF4unal21aTOoXbtOKAx9eU5t6AXhuNIqNZ6VWVoot1tWAqX16rnnZhbW4unTzZLLaaRlt7IoKpEWhe0ek5yc5mDWRRcFO/v0UVcFRVozked7rQcjLcjgs9n33/+5T1Q2rrDmP/EEB+tLPjYMRKTVVHO0atq1+5rWVZs2o9q0+SsU/AGEvjxFJNKisNJKS8XYTpKW3bqSlpXL0/gMK5ctyyytl7t1i5WWLSzKyZWWdAt5e5J7PHJymoOV3/tesKNXr0ZpQViv45z2vTYGI62VI0d+6ZOUjSusyT16fAx5qHW0SkkL6URpoTyztJB2pbWgV5s2f6l11RB0QeiLc+VRCqtSaYmwRFZx0vKJa87w4RFhlZLWiO98R8npGYiHonJJK638sV85zQ0fnLr1oYeC7Q8/rFZmoLQ23nef97Ul+LK2Q4cvdrzzjldSLkZYSA8/+mjeMO191iHSVZcW0o3S8szRQnqI1lRjgN0GoTD0pVmpRVippQXJmK4hMMIi3AZZpDXugQe8wiI+WZHpL7/cICwNJSWxT1qCK638Np2c5ubNb3wj2AZhbfvJT4y0Flx1lfe1SdRCWKO6d49cHUyCwtq8aBFbZmYdLcSxjw1D3DxztAqFn2hNNQYY8Qd4QehL80rhwxBNkrQiwiIQTVZpufISYdVcfLFXVsQnK7J8wQL1UIvM0sK2LS1+f/eY5OQ0JctuukldIWQraxuERWnxUV++15Zizv33l+wOuiwdMIAD7qHF/5BOlBaourTYysJ2g7QKhau1phoDCs4AoS/Mm6AfhphsaUmryhZWSWlhm7JKNQhvQWE9VSwGK5cu9QqL+IRFXv361804lk9aEvukJVBa+cNVc5qL4YccEmxC92/z/fcbaW246y7va9OwZuLEYM+ePV4xxfHm977HW3oiK5YiHXlsGCgtLc8gPMoj0gKx0qpp1+4YranG4LsJGn1HJSYRFmXlk5a3a0ggnLKkhXJpYZGZgwZ5ZSX4hMU14imlcqRlt7Lyq4U5zcWM889X41Wbf/xjJa2tDz4YvHXppd7XlmJI167B7p07lbCySOu1E0/ksjShxf/KkRZIlBbcklpaNV/5yj9pTYUDXsg3Cn1xSqVXjLQorLTSUjG2k6Rlt66khUVG3nabV1Q2rrDenjDByMqNXWnZwnIH4V8A7jHJyWkKVn3ve8HGe+4x0toCafGeQt9rSzEFXUuRVVppbV6y5EsIwrtiKUiUFgRUvrQKhfg5WvZNz25A4UgQ+uKsyOwW2tISKpGWCEtkFSct8tIJJ3glZeMKi/TD3/mkRVG5JEkrX9Qvp6kZe9xx6oETG+++O9gEabFruPK73/W+Ng3LBg/OLKyFL77IyabJjw3T0kJ5ZmmVM0erho/2igtoht2GF4W+ONeHUuNYAkSTVVqMTdcQGGERboNS0lo0fbpXVDausMbceae6iZuicqGkJPZJS6C08odT5DQ186+8kuu1K2ltoLTuvZcPTPW+thR1Bx0U7Ny0KSKsUtIaf8UVHHCPLP4HwtJqxjlag4rFa7SeogH2jKw+yltUfmILi0A0SdJyhWW3srJIy5bX+D59vJJysYU1f8wY1aJyW1mZpIVtSiu/VSenqRh+6KHBujvuCNb/8IdGWuvxz7a+c2fv60sx+YYbvLISfLLauWVLUNu5c2TxPwjESAvpRGkhXX1pFYsHaz1Fg57xzg8XOgAUTpK0pFVlC6uktLBNWaUahAf9v/ENr6B82NLiI/DTSktin7TylUhzmgredrP29tuDdT/4gZHWnDIH28mK4cO9orJxhbVy+HDOvwqtowVZmPEs5CUOwiMvMgiPuKLpDmA5naT15A+wW+TR9byvj8ISacUNwtvS8nUNK5EWZ90vmT3bKygXW1iceCrCqlRa+RSHnGrDVhRvxVkDYYm01qF19drhh3tfX4p6tNZ2bdvmlZSNK6xpt9zCG6ZD62ghrlhaIFFaIF5ahcIgraX4gBf3xotDB4FjOG4LqzmuHDKWLiGZ8NhjXkH5EGEtheT6onUUJy2JfdJyB+HzdbJyqg1ntq++5Ra1mqiSFrqGHM/yvTYN0267zSsoHyIrLj8z9LDDvIv/IY591iHKM093CEnLMwjvSOtWraX4AKt9HS8MHQQ+q89uYfmkJVQiLRGW3cIiIqxXzzvPK6c4RFo1F1ygBt8pJ4ldaSlBOditLJFW3srKqRZD0Lpa1rNnsOr731fSWgPZsJU16uijva9Pw/oZM7xyioPCWjVyJG+W9i7+B8x4FuKqSAskSsuMZ7Vvf4LWUnz4abH4d3ghP1joQFAqPmkpUJZVWoxN1xAYYRFug4i0IIzFM2d65RQHhTXtpz9Vj8O3pUVRuVBSEvukRfKxrJxqwdYVpy6wSyjSevvaa72vTcOos88Odu/e7RVTElNvuim0JA3iTNICidLCPhOlFTPdYW1t27Z/r7WUHGDFyfij0MFgpX0IAhJpRcQF0ZSSVlwrK4u0xuin6aSFwlq9cmXw4hFHKFnZUE4Sp5UWW1r5Kg45lTL0oIPUMsjL0cKypVVJ62pRv35KWFmkxauDQxoeHZZaWihPlBbKqyGtgVpHpQNefCsIHQyO3zwEkWSRlhIV8hkLidLCNmXlG88Sfnr88cEqCMgnpzgorbH33htqZaWVlsS2tPK1snIqhbfh8EZnsvzmm4MVkNZbl1/ufW0aeCvO9k2bjLDSSmvp4MH2frzSQjq9tKo0R6umWLxO66h0GNipUzv8kf1F1BrnFFKctJrzyuGcESOCVatWeeUUx7J584Jn8D2qJa0B7vHJyUnJiMMOCxb36BEs/c53QtJ67cgjva9Pw+wHHwzJKq203og+iedLyCSztJBOlBbSmaQVWmE0TcAfbQWhL8MuGWVlC8tuYTXXlcNhN96YWVhk6PXXNwiLQD5x0pLYJy0Rllp6BhJ3j1FOTilmf/ObwZJvfztYii6hkhbO51kXXqjKUIkjry9FXefOwRb0OrIKa/PixeqBF/a+aq1WFsqUsJBX9ekOiJOmO7ylNZQ+4I8ij/7i9AYlLEjEbWH5pCVULC1s2y2svp06BcvefjuztN6eODHoi+/gSkviOGnZ2K2sfIG/nKyMO/74YNG//3uwGMJaglYWx7HI0C5dKAvv35SCUxl8shJ8siKz7vOvZIrP0Sgtz3gWyqsiLRAnrYe1htIH7OAb+OPQF+ElfQqqlLQUKM8qLRVDJNI9VK0rgdtApPVGnz5KWFmlVXf55WoibJK0bCgpV1y2tPIB+Jy01B90kJpjtfC660LSmnTmmWXLio/+2jB/vldUNq6sdm3fHgxL7oJmlhZIlBZIJS20Mk/XGkofBnTr9jf6DUNfxO4WutKKiAvlpaRlWlcC9i/CSpLWC8ceG6xcsSKztOaNHataWSItSsqGcnLFlSStfAA+Jy2cxsBpCwvBouuvDxZDWvOvuso8b7AcaXEZGZ+gfNjCWjpokHd/DonSAmY8C7F/ED6jtCCr9XSP1lC2gDeLrPP+Iq8WQjgPApEW47TSUqJCPmPBtK4EiMRIC9uUlW88a0ZNTVmtrEEXX6xaVG4rK620JBZpcWVW9zjl5NhwXSvKacE114SkVck0htqOHYONCxZ45eTDFtbo7t29+/TgvXIIqiIt7NOVVvxyMqUC3qg7dhD6AuwCSQsrlbRQJq0riW1p+bqGaaU18JvfNMLKIq23Ro0Kj2URyKcSaeUz4HPi4P2Ccy+9NJiH7qCRFmCLq9Qge1L5m7fdFuzatcsrpzgoq9XoZfj2l0BqaaE8UVooT5aW/cDUrKHXaaf9td5x6AuwdSOyMtLSuC2sJr1yCFnMe+ONsqRVjxMm1Moi2I6TlsQ+aRH1eHvnOOXkoAIqMc27/HI1fkUWXH11MO+KK4L6Tp3Ua5KkRHzlXPNq87JlSlhZpTUe7+3uLwVeaSGdKC2kG6VVeo7W+rlwjtZPeQE7GQBCH56V8wHIxhZVS105rLvuupCw0kqLCwI+jZOJkio1CO+Tlo20svL133Ncxp5wgmpdzb3ssuAtiIKiorRGH3NMw2sKDcMJqLDmb+x03LgW512JrLII653ZsyNTGTLQ1HO0+mrtlB/qCoUzsbPQB8eOlYjc1lWLXDmEKBZMnpxZWOT1228PnoJs0kjLhpJyxSXSypdTzhGGd+2q5lxRWHyYhEhr0te/HhaUdc7YgoqT1XDIjrPabWGllRYH6X37TAM+T+MgfBPM0RpSKJyktVN+0Iv6/RyEPjwrMoVVSloRcaE8rbTcVlactOpvuCEkrLTSWrZgQfD8oYdGpMXvZkM5SVxKWrzXMF+dNIfdvennnaeENedb31JQWrMuukgNlsvrUGFDf+fiK188cGBEVoJPUsKGt94yVyTLBZ8n8cohysuV1noOQWntVBaws6dA6IP3R/eHsmLXUKRl5AWRMM4qLYpKsFtZEWlhm7KS+AkIYtGMGWVJa8qzzypZGbB/u5WVVloSU1ov5F3DAxt0ubgeO+U06+KLg9mXXNIgLcRcDtn7NykZe+GFwa6dO72yEnyyIhOvv967zzLILC2QKC20OB/Suqk81BWL7bFTfsjQB6dIypIWykRUElNOvlZWWmn5WlmppIXXDMR/QmllGWERbJcrrfzBFQcub5x8cjADYuHSx5TWbEiLshp17LGq3O4OhijRMmfLjGNQPknZ+GS1btq0SsaufCRKC5jxLMQRaYGQtF4tFDpq3VQnYKdzQehDsyUhsvJKS+O2sGKvHBKUpZGWirFtpAVJzBs/PruwwIIJE4K+OFmySkviOGn9rMQJmLP/MRpSmoF/gFyNQaRFJp52Wuh1oTEsK+0bhBfm9O7tFZQPV1jjK1gJIgEjLXze8qVVKEzUmqleqC0UrsYbhD6wzMnySUsBkXhbWKAppjsMxH8xV1hppTXqzjuVsNIOwvukZSOD8Pn9hgcOI488Mph27rnBNAqLXHBBMBPSmnL22aHWjcgoi7RGnnlmsGPrVq+c4hBZrR43rnHf1Se1tFDuldagYvFyrZnqBb0SKfuboQ/Mii2iEoywCESSRlpCGmmpmLLSUFjCzPr6sqS1cvnyoN8pp2SSlg0l5YpLpNU/H9Pa7xl+2GHB1G98I3jznHOC6Vpa09HK4hwseVyXT1C+PJW2/tHVdegQrJk8OdhZYuzKx84dO4JRZT7fMANeaSGdKC2kKa3do77ylf9Ha6a6ATt/AYQ+LC/j262rNNJyxZVFWm4ry5XWy/hPxAX</t>
  </si>
  <si>
    <t>iVBORw0KGgoAAAANSUhEUgAAAR0AAAESCAYAAADAPAGuAAAAAXNSR0IArs4c6QAAAARnQU1BAACxjwv8YQUAAAAJcEhZcwAACxIAAAsSAdLdfvwAAAAGYktHRAD/AP8A/6C9p5MAAEITSURBVHhe7Z0JlBxnde97RiPJm2Spu+WNzX4YAjyWYBLC8sIJAZI89heSA+SFlwDBCSRsCUmAFwgGzGONeYYQnAAG2+pujWzLkmx5kW0ZiFnyTHAgJhAbpJ7WakmWrF02UO+7pfpmbn39q+qq7uqe7pnvnvM7Pseaqfq+e//3P7eXqir58JEngqA0trm+7Nwt9epLWvXq703VK3/YbFQvnKpVXjnVWP7k7evPOSX6UR8+fPjoLqbq1XOMufxpq1651fz3QUOQSqPyvVaj/P4tjcoTo0P48OHDR3rIRGMmmV9rNso3GCP5eZuxZKZ8t0xBcrzo0D58+PARj62N8rOMYXyz3UDibGssD7avWhayddVy/BlLs175xtSqFc+LTuHDhw8fpVJz5enLjUF82TUMy87J04P9154UHF07ETx8/Vjw0+tLMR5aPxYcMf/2wDWnhIZExzAv1b7QmnzkydEpffjwMV9DpptWvbLFNYlWvWxM5NTg+LrxNpPpxOG1C4MdxqjcY8pLrtbkivOjU/vw4WM+RfCB0riZPt5lzOBh1xz2Xt2d2bgcWLM42Nb+8uvBqUblFdEyfPjwMR/i3g3nLzbNf61jBsGu1UuDY+t7NxuNvPTaNbk0dh7Dz1q18qui5fjw4WMuh7yvYiacGx0TCPZfezKaRlHI+z3OOR9qrVzx4mhZPnz4mIshX+CbqlU26uaXlz/yBjEZRdHIyy19bsPRrauqz4+W58OHj7kUwWRpQateuU03vXzkfbzgl1OdePDak7TpCIe2rlzxi9EyffjwMVdiql5+tW722TAcyz7zUk6vxfB9eZ8pWqoPHz5GPWTKMS+r7tGNPluGY3Hf4zFT2Eej5frw4WPUw51yDqw5CY1gkDy8vuR+l+dnW+rl50RL9uHDx6hGOOXUKz+wzb191fLgYTCB2eDougXhlxDt2gz37rzizFOjpfvw4WMUY6pRfY1q6qGYcjTyUb1en+Gz0dJ9+PAxajHMU45mp/PlweaqygujLfjw4WOUYqpWfa1u5gPXLsamn22OycusRuxl1o/umSwtirbhw4ePUYjoezn/YRs5nHLWc9MPAw+al33KdIJmrfyOaCs+fPgYhWibctYM55Sj2bFKfZrVqOzbXltSjbbjw4ePYY5Rm3Isck+eadM5weeiLfnw4WOYI7px+nTzjsKUY9l99WnadH7Wumr5U6Jt+fDhYxhDppxmrfJD27jbG6Mx5Vjkm9L6TWUzsd3q77Psw8cQR6tR/Z+2YYVRmnIs+9zbYPibfvnwMZwRfS/nR7ZZR23Ksch9mJ17Ld/nLwj14WMIYy5MOZYD18XvvWP29pfRNn348DEM0TblrFo2klOORn+E3qxVDvykdsaZ0XZ9+PAx29GqVX7fNqggkwI18ijR9hF6o/z5aLs+fPiYzQg2lSZMU86pKceye3XsI/SftlaueFy0bR8+fMxWtE05I/xejsuxdePysbkynmoj2rYPHz5mI6Ip5z9tU8qUQ807yshD/2ZMpxJsaVQviLbvw4ePQUezXnmdbsi5NOVYHpIvDOqbfTUqN0Xb9+HDxyBjPkw5ln3XxG/25R9d48PHLESzUflfuhHn4pRjkS8Mbo3fc+db/vIIHz4GGNGUc69twrk85Vj2u8/MqlVeGaXDhw8f/Y75NOVYHl7fdnnED+RLkVFKfPjw0a9om3Iac3/KsYi52n2HNMqvj9Liw4ePfkWzVvkD3Xhz4dvHedhhXkqq/U9tvvzck6LU+PDho+iIppz7bNPNh/dyXA5dt0ibjqH8zig9Pnz4KDrappx58F4O4TwddM+9V5WXRiny4cNHUeGnnBmOrF2oTSdo1qoXRWny4cNHUWGa6w91o83XKceya3XsIX2HdkyetSJKlQ8fPnoNP+W0c3Rd/NYXzVr541G6fPjw0WvIR8O6wQ7O8ynHsnv1Em08RzZPrjgrSpkPHz66jbsuKy2cqpd/bJvLTzkzyCOJlekEU43qJVHafPjw0W20TTnz7Hs5nXCelXVsql49J0qdDx8+8saJKaf6E9tUfspp56g77dQrn4nS58OHj7xhXla9QTeUn3KYPfFp5/i2evlRUQp9+PCRNfyUk51j6933dvxN3H34yB2tevmNupH8J1bpONPOw5vry86NUunDh49OcWLKqWy2TeSnnM4cWz+uTcdQ/UKUTh8+fHQKP+V0x96rYzdx/+lU44zHRin14cNHUrhTjtzKgRrM085xuYl7Y8asp2qVr0Rp9eHDR1K0auU/mm4ag59y8rE3/sian22brP5ClFofPny4cc9kaZFpFD/l9MDx8AF9sZu4r4zS68OHDzfaphz/vZyucB7Q9/PmZPlJUYp9+PBhQ6acVr2yxTaLn3K6J3xvR007rXp1MkqzDx8+bJjGeJNtEsFPOb3xwDWnTOdSaNWWPzVKtQ8fPvyUUzzw3s61Ubp9+PDRbFQvVM1hppxF2EiefOxzp52rlj8lSrkPH/M3ZMoxDdG0jeGnnOJ4aP1Y0Io9jrjaiNLuw8f8DT/l9BfnvZ2fb65VnhCl3oeP+Rd+yuk/J76lPDPtNOuVK6P0+/Ax/6JZq/6xbQbh4Bo/5fSDB+LXZP2sNbni/KgEPnzMn4imnCnbDP5K8v5x4ns7M+Zu+GJUBh8+5k+0TTmDeC/nhlmG1jQgnCvQ/f12fMyvuHfD+YuN8IudcqjJRxHaWwEcW+fcb8ffXdDHfIqpevVPdANknnKoSecTlJMc7Lkmfi/lrVeVHxmVxIePuRuZphxqOE8ybv4ScJ+T1WxULo3K4sPH3I2pRuXNWvjhlEON5OkNMB1hz+r4c7K2XFk9OyqNDx9zL6Ipp2VFv33STDnUMMPGBgf6mWEnMp22p4LWqp+KyuPDx9wLd8o51O8pxzWLYYPWPAB2x6edw/ddceYZUYl8+Jg70bcph5p5rkD7LQB32mnVKx+NyuTDx9yJqVrlLVrouaYcasj5DOUoJ/dfvUQbz8GtX1lSiUrlw8foRzTlbLUiT51yqMk8naFcpnBs3YQ2HUP1g1G5fPgY/TCi/lMt8ENr1ZRDDVQgD28YG0porYWiDCYJZ9p5cPPly5ZFJfPhY3Rj8+XnnmQEHZ9yqEm6hBo6Mzf2GTpnRmivPeOYztG2aaf8vqhsPnyMbhgxt0851BAdoMZMhAxg2KF9AJSbroiMZ9fqpcp0Kg/sXltdEpXOh4/Ri/Yp53RuAAdqtjaocecqtH8F5TArR9bHp51mo/LuqHw+fIxetBqVP9OCTppyqJGmoSb0cK4UlOck4tNOdffOK848NSqhDx+jE9GUs82K2U451CDTUHN5skM5jXCNRnNk3UJlOoZG+c+jMvrwMTrhTjkH1y5ubwZqHE9xuPmOIOPZufp0bTw7WpOPPDkqpQ8fwx805YSCp8aYDW4aMLSG2cAxH4uYzmFn2mnVKm+NyunDx/CHCFYL+OA6M+VQE/QDavpRgfbTTxzz2WH+OKi6bZUvdUYl9eFjeCOacrZb8YZTDgm+F6hh5zKUg6IxpiMvgW3dBLmlbFRWHz6GN5r1ytu0cHuecqgJPSegfPWInnbkUc93XVZaGJXWh4/hC3nz0Yi1+ymHGsuTHcppTuSPhK3fCcpviMrrw8fwRe4phxrHUxyU8wzIpSqqjvcFm0oTUYl9+BieiKacHVasMqa3CZoaYxDcPGTQGgeBW48EDrjv7dQrr4vK7MPH8ESzUX67Fur0lEPiLxpq7B7Zfc1YcNV7xoLff0EpePaTSsG5Z5WCUxaXgurppeDJ55WCFz2jFLzzVaVg06fGgmOyTzhG19Ae+4EyGhc97TRrlR8Gk6UFUal9+Jj9wCmHRN4r1KAF851/GAte/uxSMLGgFJitZUKM6M9/pxQaFR2zMCgnReGYzoG1J02bzgnKrzZ79eFjOAKnHBJ2Hqjp+sjmlWPBa55fCsbG2FiyUFlaCj79lrHgqHzvBc7RFyh3vRIZz7ZVsfd2/j34QGnc7NOHj9mNwqYcaqgBccvHxsJpxWynEF78zFKw7zo+V9+h3HbJgXXxaafVqPy22Z8PH7MbzVr5HVqYmaccaphZ4OMXjgXjPUw3SVzwuJJpUj7nQKHcZ+ShcNpZPl1bM9F+NwhKY2Z/PnzMTrRNOas7TDnUFP3ils5cYl4KmW30jSc8uhTslYkHzj0Nrb2fUF1SeHDtydOmIzRr1ZeZvfnwMTsxVS+/Uwvy4HpnyiHRFw01cgau/sBYT+/fZOWVzy0Fx7tdp7vXotG1SuChm8Zj047hX/y042NWYvv6c04xAtxpxTg95ZC4i4Caskv+4/Kx4OTFbBL94OI38Dq6gnJTBI7ZaNxpZ2pl+TfNvnz4GGy0TTnXmymHxNwN1GwF8qpfZXPoF4sXloItNV5LIVAOe8ExnXDaacxMO6165U4/7fgYaOCUQ+LNCjVSn7jz0v6+j5PEhS8t4Xr6AuW4WyLj2e9MO1tqlV83+/LhYzAht7PUAuxqyqFmGQAvezabQr+RLxvedyWvqe9Q/nPy0I3jwdZGecZ4apWNZl8+fPQ/ZMpp1iu7rPjC7+WASNugZugHG9t5aON4yIPXjw/0vRyXT755Zi1t66S99AOqTUb2rT1lxnQMrZWVZ5p9+fDR35iqVf9CC++QfGIFAg0h0ReFaljbyJ1Ye/HsvLSyvOCCbGvVe8O9FwXVLIXjNznTTqOyxuzLh4/+hTyapOOUQ+LuFdWE1KRZ+bP/Mbums3CiFOxbz2vrhM4B5qhX3Dom8MB18WmnOVl+ktmbDx/9icQph0TcCwUYDPGy58yu6Qjf+yKvrRv6ZkSO0WiO3bggaKlpp1WvXGH25cNH8dE25cgnViTYbuiTybg860lsBINk4yf7t8++mBAYz541p06bjuGnWyZPP8/szYePYmOqXn2XElpw6IZFLNIsDMhkXB77CDaCQbLyfw9u34UakDIdmXa0FgyfM3vz4aO4kCnHCOt+K7KuppxBGM2t6ZxdYSMYJFeJ6cDaQmhPBVG0Ae2+9jRtOsc2T644y+zPh49iom3KuT7jlNNPo6Gm7cAFj2cjGCS3X8JrS4X23yO9GtDRGye06QTNRuVjZn8+fPQeuaecfhgNNWIXvHQI3kj+0ZW8tlxQjrrE1gtr2YH7r12ijedgc+Xpy80effjoLVqN6l8qYfGUU7TRUKMVwB+/bPZN58AGXlvPUB5zkteAjmyIP4rY8Ddmjz58dB8nppzqbiuqtimnKKOhJuoDF71+dk1H7k5I6yocynFOsprPrquXatPZI5oxe/Xho7to1Sp/pQR1YsqJ/hqSUDNDjdIvbpvhi389u6bz1Mca07HrobX2C6pBRmy9yXCEwzcs0qYTyJ0kzV59+Mgf90+uOM2dckiUmaFmKAplLGnc+InZNZ0XP8uYNayrDdpjUVBtMpJkPjuunnkUsWHrvRvOX2z268NHvnCnnIPmLxoJMRUSfa9Qk2bke5ePoxkMij96aUbTISgXvUI1y4BrPgdviD+cr1Uvv9Hs14eP7NE25Zi/ZCS+REjg3UIN2CX7bphd0/nQG3swHRfKVS9QHTugX3ptXx17XM29/uF8PnJFs175ayWg4OCGDFMOCbkbqMEKZDa/ILjqbws0HRfKZTdQbTsgxnPgev9wPh9dxokpp7LHiqfjlEPCzQM1UB953tPYEAbBd/6J19QXKNd5oXqnsE09itiYzt3+lqY+MkXblEPv5ZBA80BNUjS3M294yey9mbz/RlgTrb1oqAZ5cOufwP718VuatlaueLHZtw8fybF7bXWJEcv0lLPTnXJIkFmhZigCt4k78JELZ8d0HrGihOtJhPZaBFSbrGgtAMc3Log9rsbfwN1Hx2g2Ku+2ghGmpxwSYBZI9L1AzZmT1R+cHdN5/tPHcD25oJz0AtUsK47hWPati9/ka2rViueZ/fvw0R5tU458L4fElgUSeDdQ4/XI3V+anU+w3vSyAkzHhXLWLVTHLDimc/yWBfFbmtarN5r9+/DRHs1a5T0zQjFTzo1myiGRJUFCzgs1VsEcuGl8IE/2dPnYn/TBdFwop3mh2mZBGc8Dzg3ctzSqF5gc+PAxE9GUs9eKJNeUQ8LNAzVPv9h0gkedwcbQT9ZcPADT0VCu80C1zoIxnWNm2nFuabra5MCHj5nIPeWQSPNATVIUkbGk8esXDP59ne9/hdcyDe2lKKgGeSANpGGMZ+91sVua/nxzrfIEkwcfPkqle68qLzWimJly5BMrEpJAgswKNUOvUPNm4MKXD9Z0xs3LuUPy0gPW0hHady9QbbJCmkjg2C0TMuHMGE+t8iWTCx8+5K6AlfdOC8OAUw4JMAsk+m6hhszI8U0LYnz8LYN9M/m8s0ux89MaM0O56RaqWRZcfSSwZ03slqYPb59c/miTDx/zOTpOOSS4LJDA80IN1wHd2Glce/FgTedFvzyG6yBoX6lQ7vJCNcyC1gpw9Ob4Tb6ajcqlJh8+5nNMNSr/W4sivMZKBEMC6wSJOS/UVAlQw2ble19ZgObQL97y29lNh6D9I5TTvFBtO+GYjeb+NbFbmh6574ozzzA58TEfI5pyHrCC2Hn1UhZUJ0i4eaDmcaBGzM0dMxzcuCAYH2eD6AeXvM3swZ6f1pYTylEblOs8UK07AaZz5Ka2W5pebHLiYz5G25Qj7+WQkJIgoWaFmsSBmq0jylg6ce7ZbBD94PpPKNNJg/bUAcpdG1SDrFDtO+EYz/3XxG5p+uCPJ5efbvLiYz5FT1MOCTML1AwKaqhUqGlz8MJfHtwnWD+s8RoyQXtPgXIbg2qTBdJCGsp0Dps/aFZrgnxFw+TFx3wKU/i/0SI4dFOGKYeE2AkSvYKaJhFqyB6Q91lMKvrO4oWl4MjtvIauoNwkQDmPQTXrBGkjjch45A+b0tz929efc4rJj4/5EDLamqJnn3JIeJ0ggUdQcyRCTVcQl75zMJ9gPeWxY3j+wqC8AVSLaaiGnSCtpCAfUljNCa1G5c9MfnzMhzAFzzblkNA6QYKOoEZog5qqT2z89GBM53d/vc+mo6GcOlBtpqGadoK0k4Dc3F9pr3nXZaWFJkc+5nKEU06jss8Wfuc1MOWQsDpBAjaQ6Nug5imSrzKt6wbzsfn732DyAOfHtRYJ5dqBajYN1TkNV0eAewP3Zq3yByZHPuZyTNXL79NFj005JKQ0SKgRJPAY1CS9Qo2dwjHzO8uXsFEUSe2iBNNJwt1XEVANFFTDaaj2aSiTIfQtTY3p/NDfwH0OR9uUI98+tmIg8SRBwowgQceghugWaticPPvJ/X8z+btfzmk6BO2/W6guCqprCGkhCWUyLg/eEL+Be6tWfpXJk4+5GK1G+f262OGUQ4JJgoQYQeKdhoTfDdSMPfL6Pt8vecF4KTh4K5+7Jyg/eaFaKajOIaSNJMB0jt86HmxVtzQ1fMff0nQOxubLly2Lv5djphwSSRIgPhJqDBJ6HqjZCuZjfb7w8/GPLuF5C4VylweqnYJqH0I6ScIxHvcG7lON8m+YfPmYS9E+5SxmcbiA2EiYMUjYWaGm6gdfO8Haj/fXdF7xvLET56I19APKaR6onhGkBdRMEsp0jt+2wJ127jD58jFXIpxy6pX9tsDhezkkCg0JzEBiDCEBZ4WapwgiY0njR6v6+wnWX78uMp00aO1FQLnOCtU4gnSBGkoiMp4H1ju3NK2Xn2Ny5mMuRKte/ltd3NQphwRlIPGFkGCzQE3SC9TMGThq1nLyYjaMIvjy+0zu4LwdoT32gpv/rFDNDaSRENIUYUzn2Mb4Ddxb9cp6kzMfox65phwQEQkuhASaBWqIbqBG7ZJffFz/3kz+1he6NB2C8pAXqkkWSAMG0kwI6Qt4YG3slqbGhM54msmbj1GOtinnZphyQDQksGlIlGmQ+PNCTVgQr3lhf0xHnjix7xY+Z89QjvJCteoE6cFAGmrTGXD01onYDdwNK03ufIxquFPOLvrECsRCogohEaZBQs8DNVsf+MAf9efN5MecVcLzFQ7lLg9UuzRIGxGkpzbNOexZG7ul6U8315eda/LnYxSjWa9+QBUzPuWAOEhEISS8NEjYWaGmKoqvM40P98d0fuvZY3g+XFtRUE6zQrVMg7RiIG1pk3E5unFCm47wGZM/H6MWqVOOIwgSTggJLQ0SchaoeXqFmj2Bu6/szydY73xtgukkQfvoBcp1Fqi2aZB2DK7OQpTZaNxbmu6YPGuFyaGPUYpmrXqRKuKJKQdEQGIJIXElQcLtBDVJt1AD5+Dg7QvCbw6btBXKZe82+YXzZYb22i1Ug05QrdMAHZHmyHSO3Oze5Kt6kcmhj1GJ5srTl5vCPWgLGE45UHwSCYopCRJqJ6gh8kIN2iPyzWGTukL52ud7NB0XykVeqCadoNonQZoytOkPjGfXtbHbXuzdecWZp5o8+hiFaJ9yFsUKTqIIIRERJMxOUAPkgZqwQF7+q8V/gnX/TXyuwqA8ZYVq1AnSQhKgL63BaZTpiE61bpuN8ttNHn0Me3SackgMKJokSIxpkOCzQo3WA8e+PsH880TwV68r9s3ks6slPpeB1tYzlL+sUN3SIF0QpDWD1mOIMh5/k68RjKl69YOqaNNTDhU/hMRCkPjSIHFngRoqJ22NbkylE196X7FvJj//GWN4nhjOOmkvuaGcZoXqmARpJAnQXZLxHNzg3OSrXnmdyaePYY3W5NKyKVTblENFR3EQJLg0SMydoObJQax5qbkzcOcXijWdt/zOOJ6nI2ovtNdcUK6zQHVNgjRDgAbbjEcwxrNt9cxNvgzf97e9GOIwBfqQKlZw6JZFWGwUBUEiS4LE2wlqlAzoxsTG7YI9GyfQPLrl0r/o0nRc1F4pF5mh/KdBNU6CtEOAFsl49t8Qv+3Flnr1JSanPoYtZMpp1ioHbKF2Xns6FhnF4ELCSoIEmwY1RAZ082FzFsAjz2AD6YaNnzVrhnP0TK8GRDVJg2qeBGmJAF1q0zl++4JgW+y2F+WvmZz6GLYwxYlNOQfdKYeKT5CYCBJoGtQAHei3ybi86FeK+wRr6/V8jkLpxYCoRmmQBgjSFKG1GaGN54Hr47e92ForP9vk1cewRNuUc40z5VDRXUhASZAokyDBpzBoozl25wxvfXUxn2CVTy/FjovnLZpuDYhqlgbpgSCNuWiNRljTOXbbAvdC0OtMbn0MS0zVKh9WxYlPOVRsFxINQSJMggSeQl/NRhtACn//V8WYznOfNobHb4PW2iuDMB/SBkFaI5TpCNZ49q6L3/ZiS6PyRJNfH7MdW7+ypJI45VCBXUgsLiS8JEjQCfTFaKi5M3Lb54r5BOuNrzB/qeH4maA9dUs3BkQ1TYK0QpDuXJTpCCemnQm5sZc2ni+a/PqY7XCnHPleDhbVhcRBkNiSIBEDhZoNNW6XbNtQzCdYn3x7D6bjQnvOSz/NhzRDkAZdHOMRdl8XuxD0odZk5REmxz5mK2TKMYU4aIsSfmJFxXQhUbiQwJIg0QKFmQ01Z0FUTmcjycP1l5i9wrF7hnKRh7zmQ7VOgjTkQlp0cUznyK3xSyOm6uVPmBz7mK0wRbhYF+TQxgxTDonBhURFkFCBQsyGmrAPyPsxJrU98eM1fOxCoRxlpV/mQ1pyIU26OMaza83SaY3LWwly2xaTZx+Djq6mHBKBC4mJIHE69Gw21GxF8I1k5P0Yk96uWXJKKTiadA53HUVBucvCMJuPMh35kqvVuWCM5z0m1z4GHSb5H9GFSJ1yqOguJB6CxOgwVGZDzZ/CJ97em+n88pPG8Lip0Lq7hfLZiTzmQ5ogSGMupFWNMh75gETpfefmy889yeTbx6Bie21J1SQ+25RDxXYh0RAkQoeuzYYaKC/U0DlZf0lvn2C97iXjeNxc0N7yQjnuRNHmQ1pzIc1qItM5eJNzIWit+scm3z4GFSbp2aYcKrILicWFROcwa2ZDTdsD967p7ROsi99SgOloaM95oJx3YkiNZ/vq2BNB7w0mSwtMzn30OzJPOVRcFxKJC4lNYf86onjToAbJCjVnQcj7MaeezIaShWs/YXICxy0MNxdZoRqkEdWVat4G6caF9KchDWuM6Tx4Y/xC0Gaj/Lsm5z76Ha1a5f/oxOOUQ0XVkChcSFwOAzUbasCi+eYJLnhC959g/eBqkxc5Dh2/SChHWaCapDFExnPsduf5543KXf62F32OaMo5ZJOOUw4VU0NicCFRKexfQRRpEtQAnaBm64XIVDrx2t/qznROWlQKDsu64ZgxaG294OYtC1SjNLKYD2nJhTSpcfXssO+G+IWgzXrlBSb3PvoVbVOOXGOli0JF1JAIXEhMipEyG2r4DHzwzd19gvXUx43h8TJB688L5bITVLMkhsB4jm2aMNNO7ELQW0zuffQj5DlAJsEzU86apfGCUPE0VHwXElFE7umGBN4JaqQ8UDN3weTHuvsE69Uv6sF0NLS3vFB+06AaEpEOSCMxSF8a0qhGa9th7/XuhaDVC0z+fRQdrXrlozrRsSmHiqahomtINIpcZiOQqJOghskKNWwBfG9Vd6bz/jeN4/F6hvaeFcp5ElTLJGbReI7e7j7/vNow+fdRZLhTzq5r1ZRDxdJQsTUkFkXfphtqkKxQYxbIIbOXhRNsLGnUP2LyBccrFMpHFqgGSbh1TWIWjWf3utjzz3821TjjsaYGPoqKZqPyMZXgmU+sqEgaKrKGRKIYKsOhBiyCbzFPPC//m8l3N0zO3GPROYuAcpQFqkcSVGcX0Ugn8yHtuZB+LY7hCEduW6hNR/icqYGPIiKacg7b5E5POVQcDRVWQ+KIsEJCkbmQWJOgJkiDmq1bXDNQHP3WwjZe+fx8byZPLCgFB/45fgw61zS0xm6h3KVBtUmCak7MgvHcH7/txdH7rjjzDFMLH70GTjlUFA0VVEOiiMhsNgKJlCDhp0GNlRdodG0InXj36/OZzhPOHcPjELQ23ENeKJdpUK0Iqj0xYOM5vNGZdmqVD5ta+OglxLlNMuNTDhVDQ4XUkBgiCp9uSOhpUCNlBRqZGj4rX74o35vJr/i1cTxOVtrWT3vMCuU2DaodQVpw6WQ8AunSQprWOMYj31WbNp1GZd/utdUlph4+uo1mrfzx6YQaDt3aYcqhImpIABGzajjUOFlwGpWauVu+dUW+a7BkMqLjdIO7L9x7FijXSVANCdKEywCN5+At8QtBpxrlPzf18NFNtE058r0cKoCFiqehwkcUajgk6CSoUbKgGpKatgj23rEwGBtjgyFkMqLj9IreawjloxOU+ySopi6kDRfRVCfzIZ1aSOMaZTw7ro49EXTrPZOlRaYmPvKG3JZRJTL9vRwqmoYKHjErhkON0QnVeNScXfHtdB5zdvZPsL59pVkXHCOEzt0FOgeYo05QLQiqLUE60QzIeA7cdJI2HbnJ1x+YmvjIE9GUc8QmMXXKoWJpqNARmQyHxEaQeAlqhjRUo1EjZobMoAO/+ZxspiMT0QNf42MkQmvMwdCYD2nGJc14SLMa0rzFTjubFgTbJtW0U6vcE3ygNG5q4yNrZJ5yqEgaKnJEYYZDYiVI/Gn0ajTU6Dl52+9l+wTrvEeM4e/ngvaQgWnzyWtAVCOCau5C2nHps/Hs3+Dc9qJWfZmpjY8skXnKoeJoqLgRQ204vZgNNXMPfO692T7BevF/K8B0XGh/KfTVfKj2LqQhlz4az7E7JoKtk/omX9V/NrXxkSWmGuVPziQu5RMrKoyFihoxUMMhkSfRrdlQwxbEpn/K9gnWO39/HH+/EGjPKfTNeATSgYa05NJH49nnXAjaXLX8uaY+PtLiJ7UzzjTJ6m3KoWJGFGI4JEaCxE10YzbUnEXxLzPsuG0hmozLP75/wczv0TGLgnKRQN/MhzShIU25dGs81AuKo+5tLxqVdaY+PtIi05RDxbBQESMGZjgkZsI2RR7DoUbsFmUuaZxRZqPRfO1LZg/wu23QOrqBcpNAbvOhmrqQNjSkLY1osR/GY6adveudaadW/q+mRj4oNk+uOMskKX3KoSJYqHgRw2o41CQINV4eyAAy8rxndP4Ea9cm/t2O0FrzQvlymDaerOZDtXUhjWhIY5o00xFI4xa3LxRHzXTaasyYjuHLpkY+KKZq1U+pRLVPOZR8DRXOMFSGM0izoSbvggtflf4J1jkrxvD3uoL2kRXKn0Mu4xGozhrSioa0pumT8exeG7vtxcPb6uVHmVr50NE25VxXzJQzEMMhsRJ5DIeaKgvUyD3yqXelf4L1gl8p0HQ0tL9OUC4dpo0nq/lQzTWkGQ1pTpNmPKR1jdsjEe3PP6/+namVDx2SFJ2kXFMOFcswNIbTb7Ohhi2QGz6b/gnWn756HH+vMGjPnaDcOswJ49E94iBvT6ieOtSaXFo29fIhEU05R22C2qYcSraFimQYOcOhxkmDmrNX/h/z4w3ppvOZ9yzA3wuh8/QC5SINyrViLhuP/OG2PRXxN6ZePiTcKedw1imHihPR0XRIFBoSlYZE6dIPw6FGzAuZQwpHzO8sOYUNR7j1H80e4fcScdfTDZSbNCjviszmQ1rQkJY0pEVNwcazI/788/tbk4882dRsfseWK6tnm2TMTDnuJ1aUYAsVxjDrhjNsZkONn5NfecpYsGC8hGzdyL+TGVpzVihXSVANFENhPAWbzsGbndte1CpviVpv/sZUo3qJTkpsyqHkWqgohjlnONRoWaDmHgVoL1mg3CVB9YiYi8azPXbbi+pPgk2liaj95l90PeVQMQwdDUcgAVhIPBoSnyaL4VATJEHN1Qlq5FGF9tcJyiNBtYmYa8bz4E3xC0HNH/rXRC04/2KophwSjYZEpynScKiZ0qCGLZK7OkC/UyS05zQopwTVSNF34yGNaroxHmU2mm3qQtBmo/zdefn889Qph5JpoQIY5oThUAOlQQ3aDWQkRULn7AbKQRqUY4LqFTGrxlPgtLN/Q/z551ON8m9ErTh/olWrfFon4fCtC2eSRIkUKPmG2TYcEus0JHKCmiYJasg8kDEMGlpXVignSVCuCapdxFwwnvC2F+pC0Fa9clvUivMj2qYc/b0cSqAFEt/RcAQqtIUEYiFxaQY93VADZoGafpigNWeBcpQE5d6FahgxcsajDMfywA3xC0Gn6tVfilpy7odx2f+rNz+UUw6JSjNIw6GG6wQ1dweO3LWoUOgcHaG9dIJyRlANXKiWET0bD2nQQtq1FDTtyG0v9PPPTR+ujlpybodx13PMho/ZjWeacijZBm84ADUyQCYxCGgtCO2tE5Q/F6qFC9U0YqSMRxmOZU/8+ec/b61c8bioNeduJE45lDQLJdqAxbFQUS0kBguJSNOr4VAjENRUSVDTAmQCqXwnJ3SMDtA626A9J0G5JKg2GqptxNAZD/WMxTGdo7c7TwRtlD8ftebcjNZk5RFmo9NTzv2jNuWI2NJMh8SrIfG7UCMlQQ3qQI3eBhlI0dB5HWj9MSgHSVBuXahGGqpxRN+Mh7RsKWja2R1//vkxufYxatG5F81G5VK12a6nHG84BmrKCGroGGQKGdn7jUXBj25YGGzbtCg43Mux3DUpaE8xKB8E5diFaqWhWkd0NB7SmIW0aSFNWwownsO3OdNOvfKRqEXnVgxsyqEiWqj4FhKNZZgMh5owghp4Gmr8DoipfP2KhcF737QgePoTx9ou+lw4UQoec85Y8IevHA9W/91EsOdOPk5H3LVG0B6nodwQlGsXqpmGam6wukDNWEhrFtKohbQdQT0RQj0kKMOxOLe92H/vVeWl0qdzKszGPqM2GbptmABKkgUS25cph8RiGRbDocaLoIYNoQbPyMYvLAye+ZTsT/cUziiPBZe+ZyJ48Nt8zI7QHgy052koVwTlXUO101DtDX0zHtK2pYBp5+BG50LQevVdpoZzJ6Ip57jd4P1Zvn1MCTVgESxUPAsV3EJCsfTTcKg5CGo2AzVoCDV0Ru7/+qLgVS/K9oC9JJ5w3ljwndVmfXD8zMC+KAfTUN5cqAYaqqGGNGDoyXhIqxbSuCXJeKiXBGU4lh3XxJ5/vu3eDecvNvWbG2E2NLtTDhXbQgKxzLbhUHMZqCGxcXMi79U85fH5ppsklp5aCq67dALPkwvYK+UkhHLoQrXQUC01pAVDX6YdgXQuFDDtHLg5/vzzqXr5DaZ2ox9tU04v7+VQ8i1UMAsVWiBxWKK/XiSwEBKkhcSsoWZwoaYyUBNis2blX0/wnzcuDM6qFmM4lvHxUrDqU8Z45Bx07jzAvik/mEsXqomGaqohPRj6YjykdUuv084dC4Ltq2emnWat8sM58fxzs5nP2k0JfZlyqFgWKrCFhCEMoeFQ02FzdiIyGc3uOxcFT/2FYg3HcurJpeDbDbN+97y0tk5ADihXIZRXDdVGQ7W1kCYMVjeoKQvpUCDtWkjzQgHTzn73the1yitN3UY3tl5VfqTZSM9Tzsi8rCLxakj8GmoeQ1uzUUN2wm16xav/e2/v4XTiUWeNBbu+zucOofWm4ebDQHnDHGuoRhqqsYW0YejadATSsECat/Q47Rwz0078+eeVb470bS/MBuJTTj++l0NFslBhBRKDZYgMh5oLmzAJanCH2y/P9tjgXnnvhQvw/DFoD2k4uaEcYq41VCsN1dpCGjGM2rSzz70QdNWK55majV7Iw73MBkZryhGxJJkOiU5DgrWQ2DXQLG5DYdMlQQ0NHDY/++xf7M/LKpdTTioFP74ZXmYR7n7ScPJEucSca6hmGqq3BbRidYQaE0iTFtKyQNq39DjthM8/VxeCNhvlG0zNRi+mGpW/t5sQDt+W4a6AkLiRn3JI5BpoEreRsNkIauAU7poczJRj+dDbMkw7Gtoj4eSLcoq511DtLFRzC2nFkGo6AmnTQnoWqAeEAqadvdfHp53WVcufYmo2OtE+5SyZ2SAlQKCEGTDJFiqMQIW0kACE6K8TCQjFZiGRWkjcGmgOt4GwyVyoYTNw0VvTn9xZNM962hiuoyO0Z8LJXVt+qQYaqqGFam8hzRi6Nh7StEA9YOl52lkYtOpq2qlXrjQ1G50wi/6cXbww0lMOicxC4rSQqDVuQxhiTUNNRVCTpvHdGZ57wWBeWlnGxkrBtjui89Pa0qC9EzqHhrY8Uy00VEsLacAC2rF/yFBvAmnUQroWqBeEHk1HcG578dOfrFz2GFO34Y9oynnILr6nKacb06ECClR0S5LhCCQwCwnTQoK2uI1giDULNZMLNWYaymwsZ68YrOkI36iZvep10FrToFy46Fwa2vJNNdFQPS2kA4G0YxilaefI7YuCqcbMsCC3oTE1G/4wix2tKSf6a0SCQXFZSJAWErLFbQBDrEmoiVyoGZPQDa44ZI4zsYCNoZ+s+cwErieE1k+4+SB0Tg1teafaWKimFtKChTRkGKVpRy5RUv17eOtXllRM3YY3tk8uf7RZKE85Am1cgEQN9ZRDYrSQiC2u8A2x5qDmcaEmJKipFTu/vghNod988cMppiPQXpKg/Gh0bg1t+acaWai2FtKEBXQ0yGmHeimE+k7Q/Wk4tDH+/PNWvfy3pm7DG2aR/6AX3JcpR6BCCFQ4gQotFD3lkHgtruANsaagptFQ0xHUyMBBc0y5TMGUbaCkTjoa2hvh5slF5ZhqgLWyUI0tpAuBtGToatohjVuoL4QCpp2d18aef75n5xVnnmpqN3wxp6YcEpOFBGgh4VocsetmwGbRULO5UON24IzK4N/TudN9T6cTtFcXyplG5dqtQwjVy0J1FkgbFtDUwKadAkzn4C3x2160apW3mtoNX5jFJU85Am2YkmPAZFqoAAIVTKACC91MOSQ+CwnW4ohcNwE2iYaazIWaNYm7Z/ilJw/edJq3m/3L+WltSdCeXSh3GpVztx5YMwvV2kIaEUhThkKnHeoNSwHGs0M9/7xVr2y567LSQlO/4Qn5aM0sbvimHIEKLBQ55ZBYLY7AtfixOTTUXC7UpIQyG8u73zTY7+k87Qlj7eugtSZB+9dQDjUq925dsHYWqrmFdCKAtkZp2nnwpvhtL1r16u+ZGg5PyB3lpxfYyDjlCJCYgby0GtSU4whbiz6EGsNCTaWhpiTcJld89crBfiP5PXL9FawjhNZOUC40lEuNyr9bH6yhheoukFYE0pZhINNOAaYjbFO3vZiqV/9taC4E7TjlCLRRSooBk2ihxAtUKIEKKwz7lEPNpKFmJKi5FYfMsX7hvMG8xJI3rb+7JnpplQbtw8XNhwvl1KJq4NYnhOooUO0tpBcBNDZK086+G4f0+eetevmymUXNsymHxGlxxKzFjs1goSbSUBO6UDMnsOqSCTSJonn9b4/j+RHakwvlRkO5tahauHXCWlpIAwJpRiCNGUZl2nGffz5Vq2w0tZzdiKach+2iMk85AiRkUKZDQkDRWEhoAglTcISsRY5NYKHm0VDzuVATJ3D43xYHh+5eHDzn6f29n85pp5SC+2415zPnonUkQvvTUI40lGOLqolbL6ypQBqwkG4E0NqomI7wwPr4haBb6iuebmo6e+FOOUfcKUegDQqQEEyehRJOxRGomJZRnXKo6TTUtIA0vpiN5j9vWVT4rUotcr3V6ksXxs+Zx3xorxrKlYbybFF1idWMamohLQikHQG0FprOiBjP0dvjzz83rDR1nZ3YXF92rlnAzJSz1k85IVq8Bi1sFL6FGsZCzaahZgVije/wtdqi4KTFbBy98OF3TOD5QrKaD+1ZQzmzUK4tqjZu3bC2AmnBQvoRQHOjNO0MzYWgzXr5H6cXUsSUM4ymQ8ISSIwWJVwtahS9hZrFQk2moSZ1wIYHNn55YVBZVszEIxPOxe+cCF++0bk0tOY2aO8ayp2Fcm5RNdK1C6H6CqQJgTQkgOZGyXSkt/WFoFON6iWmxoONTFOOQBsTIBG5TYeKIlARBSlyv03HEa0WNApeoCaxUHNpqDkV9FKqE/dsWBQ86fzejOe0U+ElVSeyTD2UAw3l0EK5F1SN3PphjQXShIV0JIDuhs54qIeFO9ouBD3UXHn6clPrwUWzUf2n6QUkTTkCbQwS4KecBKixLNSUCmzsNL43w77vLA7+7r0TwYpyPvORq9YvfPWCYLM859wej86VAu0lBuVCQ3kUKPcWVStdwxCqs0DaEEhLAmhvZKYdYzruhaDNRuXdpuaDiS2Tp59nTjo95eymT6wE2pAACZgTpuOIVQsZhS5Qc1iooSzUjApq5kSU2bjs+tbi4LIPTQSvfOF4+AmUKX8b8jLqmU8dDy5620Tw72ZKouOE0LkToD3FoJxYKJcWqoFltkwnyXhI2wL1gkC9IxRhOoIxnp3XxC4E3TGwJ4L2NOUIkIDCTIeKJ0TFbSs8iUMgMVlIgIISaibDEagxBGomCzWhgpoYIWNIYf+/Lg5+ePOi4Ku1RcHqzywMbvriwuDudYuCXd/kn0+E1gLQ3mJQbiyUUwvVQVA107UMoXoLpA+BNCW4+jMkmo5AGheoH6h3IqjnsDcF6mXBmM4B59KIgTwRNPOUI9CGBEgAJSqEkitQIQQqnECGI5AwBBKSQMITHJFqAaPABWoICzWSQM2noOZtg4xgNqC1OdAeY1COLJRXgWphGWXTEaiHhDzTDvWyYEzn+Kb4E0ENP+j7E0Gn6tUvTJ9QppxbE6YcgTYEG59rL636ZjgCNV4ENW0b1PxZ+H4H6HeyQGt0oL1OQzmyUG4tVBNB1U7XFGsukEYE0pQAGgxNJ8l4SOMC9YRAPSQU8RJLTMewf0P8iaDmlc9LI3soPporz/wv5iTxKUcWQgukjQiw8b6bTlRUKjgKg0QkkOgELU6DFi4KW6BGEKh5LNR0EdSsMajh0yBjyQMdMw1as4L2PA3lykI5FqgmgqqdW1esvUBaEUhbAugw0XQE0jn1hEA9JBRoOicujVBPBK2VvxpZRPERm3IM4Xs5w2Q6VDAhj+EIJCCBBCc44uzacARqHIGaLYKaNAY1OUHmUQR0LoLWrqC9T0M5EyjHFqqNkGQ8VHuBtCKQtgTQYm7TEagvqIeEIkxHiIznAfcZWSsrz4xsoriIppyf2pPslu/lJBmOQBsRYOO5TYcKIFDBhAGajhYsClqgBhCoaSzUaIaO38Oh5ibILIqGzutCe1BQDkIoZxbKtUC1EVQNdW1DqP4C6YW0JYAWCzMdgfrIQL2HPSpQTwuR6biXRrTqldWRVRQX5sBftCcQUqccgTYiwMYpQSGUUIEKIFDBhDymQ+IRSGiCI8qOhiNQAwjUMAI1WQQ15jTU1C5kDv2E1uBCe7GkfYGQcidQri1UH6EI0xFIY4KjxdB0koyHtC5QbwjUS0KeaYd6WohMR3AujfjZVOOMx0Z20Xu0TTn2vZy8pgMbLuyllUAFi4rpFhmFIJBwBBKaoAQ5bThppkPCF6hZLNRgBmxKCzWzC5nCoKD1aGhPEZSLaSh/AuVcoBoJqpa6xqgBgTQjkMYEV4+GRNMRSO/UGwL1klCw6Ry5baE2Hflg6e8jy+g9pmqVL+mDT085w2Q6VCiBDEcgIQgkHIGEJihBaqGikAUSvkCNIlBjGagZY1AjW8gE0vj3jNDvpkFr09C+IignIZRDgXIuUI0EVUtd4xDSAWlGII0JoMncpiNQf1AvCXlMR6C+VqYjyK1slDcc2V5bUo1so/uQkckcjKccgRZGGxBgw7lNhxIvUKGEfpqOI8bCDUegxjJQI05DDWyh5ifIVPJAxyRojRbam6XIl1lUKyGP6QikG4F0BpocCdMRVP8f7sczslKnHIEWRRsQYMNDZTokGIEEJighThtOkaZDDWXAJrRQ81qo6V3IQHqBzuFCa7XQHiMoNyGUS4FyL1CtBFVTXWvUgkDaEUhrgqPJwkxHoH4yUA9irwrU24Luf0P80ojq7u3rzzklso/80Zpccb45UL4pR6ANCLDhRNOhRAqUeIEKJZDpkAAEEoxAAhOUELVAUcACCV6gBhGooQzUgCHUtBZqdhcyjaKg82lozRbaq9DvaUfVVNcatSCQdgTSmuDoMjSdJOMhzQvUIwL1lEDTDvWqQL0taA8wHLw5/oysqUblzZGF5A9zgMv1wTJNOQJtQHA3a8DECJRIgRIvUKGiIrrFRQEIJBiBBCYoIWqBooBJ6AI1hkCNZMDms1DDWqjRLWQS/YDOraF1C7TXCMpRCOVUoBoIVDOBTEcgPZB2BNKa4OrSkGg6AumeekSgnhLyvMSi3ha0B0Rsv1p9WbBeuS+YLC2IbCR7dJxyBFqQQBsQnI3mfmklUOKpQAIZjkACEEgwAgnMEWGq4QgkdIEaQ6BGMlDjhVCzWqjBLWQOnbgngv6tE7QGC63dQns2UI5CKKcC1UCgmgm2rq7xkCYE0g9pTQBtjqrp7L8xfmlEq1Z+VWQl2cP8YnzKkWus3JPRggTaAGx0JEyHhCUoAWphonAFErpAjSFAI6V+EZAaVaDmtpApENZkOkG/S9BaLLQHgfYcQbkKobwKVAeqmaBqq2uOmhBIQwLpDbSZ23QE6hPqKaFPpnNs04Jg62Rs2vlWrmdktU059tvHLrQggTYAGx0q0yGhCCQsQQlQCxOFK5DQqSEEaiADNVwINamFGlsgM3ABYzl0z0kx6GfwWC60JgvtQ6C9GyhXIZRbgWohUN1UbXXNURMCaUggzYE2h8p0BOpv8gLDPufSiKn6il+NLKVzmF/4sv5lnHIEWpBAi4eN5jYdSrhABRKGxXRI4AI1hEANZKCGC6EGFaihLWQEFsdEXKNJwv09PLaG1iXQXgTau5D0hjLlVqBaCFQ7oV+mIzjaHGXTkUsjtuqnRjQq6yJLSY9M7+VYaEG0cAE2OiumQ4UXSCgCCUtQAkw1HIEELlBDCNBAhb60IgOwKNMgY8mCPgaew0Jrs9B+BNq/gXKGuRWoFgLVTiDTEUgXpCGBNCc4+gxNJ8l4SPsC9YpAfdVH05F77exZ5zwjq1F5YmQtyTFVq3xF/1LilCPQgmjhAmx0ZE3HEV+hpkPNY6BGC6HGFKiRBWp+izILMpM86GPhuSy0RoH2JFAODJSzEMox1UKg2gkDNB2hr6ZjoF7EnhWox8kLBGM6R29bGLT0UyPq1S9E1sLRWrniceYHf2Z/IZxyzIHwBAItiBYuwEYTTYcSKFDCBSpQ9BejrahUeIGEIpCwHPHNCdNRJkEmMs0PHOhnIvQx8ZwCrVGgPQmUAwPlLIRyLFA9qHaCra9rPKQNgXREmhNcfRqG3nQE8gPxCoP4xozpVI5vnlxxVmQx7dE+5Syc36ZDghKU8LQgUbACCZwaQaDGMVCjhVBjCtTIAjW+0MlwXLNxod8xdDQdgdYp0L4oB0I/39dRNda1R20IpCXSnODq05BoOgLpn3pFoN4yUC9izwrU4wL5QWQ6hzc6F4LWKxdHFhOPrY3q480/zkw58olVdBA8gUCLoYULsFFKSAglUKCEC1QcMhyBCi+QUEhQghKeFiQKViBxUyMI0Di538+hBhao4YU0wyGDSQOO0dF4aK0C7U2gPBgod5hjgWoiUP1UjXXtURsCaYk0J4BG+206+L4O9axAPS6QH1i/MOy6NvaMrAfun1xxWmQ1M9GqV65QPzQz5XjTaUcJTwsSBUvCFqgRBGgcarAQakiBGlighheSTIdMJQvOcbzpRJDuQKNzwXQO3ew+I6v89shqTkTqlCPQCWghAi1ccDdpwIQIlECBEk6FEbzptEMNbw2hj6YjdGU8tDeBcmGg3IVQnqkmAtVQ1VjXHrUhkJYE0h1odC6YzkObxoMdV89cCGqGmi3BptJEaDjysCz7D5ajt5pFqQPgCWghAi1ccDdpwIQIlECBEk6FEbzpxKFGF4o2HItzvJE2HcGbThzyBO0ZhgM3OheC1qqvDU1n8+XnnhT7B4O4VOwAdAJaiEALF9xNGjAhAiVQoIRTYQRvOnGo0YW8pvMfDvQzgnO8rkxHoP1RLgyUuxDKM9VEoBoKc910BOpb6nGBPEF7hkF8ZJu6NMJMO/86fWmE+R+32H+QR0t404kgQQlKeIWaDjWMgRoshBpSoOalRhd6NZ0k43GO503HQLoDjc4l09l/Q/xC0OkvC8qbPPofjt02z15ekUAEEpSghDevTIcMR6CfFdTxvOkYSHug0blkOkecj8+31Fc8PTSd6FHBP7f/sHftafED0AloIQItXIBNYkIESqBACafCCN504lCjC9504lANBW86ccgTtGcYxHSOOqbTXFl9Rmg6Es1G5Wr7D/I8m/DyB3sAOgEtRKCFC7BJTIhACRQo4VQYIY/pCCQSEpSghFeo6QjQNNRgIdSQAjUvNbqQx3SELgxH8KZjIN2BRueS6bhvJm++fNmyyHLkfZ3qL+l/lPueHr89OgCdgBYi0MIF2CQmRKAECpRwKozgTScONbqQ13QsaYYjOMfrynRobwLlwkC5C6E8U00EqqHgTScOeQKYzv1rYl8S/EFkNzPh3oR977pTvekQSngjYzoCNXuS6QhkJllxjuVNx0C6A43OiulQzwrU4wJ5gmM47vs5rXrlo5HVzERrcmnZ/ONO/YN71+c0Hlq44G7SgAkRKIECJVyg4njTaYeaXUgyHjKTLDjHmTacJNOhtQq0N4FyYaDcYY4FqolANVQ11rVHbQikJYF0BxqdC6Yjr5L0lwMNR35SO+PMyGrisbVRfpb5gaPqh8PrKOQGPW0nocXQwgV3kwZMiEAJFCjhAhVnWExHIHFTIwjQOInXXlFDCtTAAjW8kGQ6AplKGnCMVMMRaK0C7U2gXBgod5hjgWoiUP1UjXXtURsCaUkg3YFGR910jm2aCHbFHksj90yufDqyGI6pevXl5gdjxrNt9bLwUROxk9BiaOGCu0mDbB6TQgkUKOECFWcOmY5ATRZCTUkNLFDDW4owHvjdacPpt+n4q8zbod4yUC9izwrU44L2AYsxHLnmasfVy+KGU6/cufOKM0+N7CU5tjSqF5hfmNK/LOy4RpkPLYYWLsBG+206aDxUeIGEIpCotPAMQ2c6AjWxQE0vKHMg8wghoxHoZyMGYjgGylkI5VigmlDthGExHdK+QL0iUG8ZqBexZwXqccExHHmuufOI4RM0Kt9rrjx9eWQrnWPH5FkrzC9uajuQQb7evGfdacGhjYuDY3eYjdjF0MIF2Gii6QiUREq4QAUadtMRqBmocQzUaCHUmAI1skCNb+lkOjnpaDgCrVGgPQmUAwPlLIRyLFA9qHaCN5025CXUwVsWhzdj32kGEfIIwze3XFk9O7KT7HHXZaWF5vXYW80BtjsHnKFRCbabl1+71iwNjWivWcjeG7JgfnZDDm7MyU2nBXuycnMObnFZks7GnNzazu40bsvJ7VlZ2gN0PAdaWydo/wbKWQjlNwmqXQyn7qSNJEhzgGg2hPScBPVKEtJz2IuA9PH6U8Oe3r32NDPJLA1f6cilUugDMxw0vHf6qvJuozX5yJObtfI7zMFin255PB5PxJ6pevkT8gopso1i4p7J0qKpRvk3DJ9v1iu74MQej2feUP2J+e/l8uGTeENkE/0LeV5xc7L8JGM+r5tqVC85cSlF+WtmET9o1io/9Hg8o40xk38z/f2NVr1yq+nr6wyfkVc8zVr1Zdvq5UdFVpAjSqX/Dw0/9G9AQWjuAAAAAElFTkSuQmCC</t>
  </si>
  <si>
    <t>iVBORw0KGgoAAAANSUhEUgAAAM8AAAD2CAIAAAD+lkRtAAAAAXNSR0IArs4c6QAAAARnQU1BAACxjwv8YQUAAAAJcEhZcwAAFxEAABcRAcom8z8AAAAHdElNRQfhChkQKxOYhX30AADSPElEQVR4XuzdB9RfV3nne3fLstVlyZIsybLlIhfZllzxYFIICTPkhkBogUDKmuQmi+QyhEkhoSaUQIAEsI0xmFBSCKGbakILLfReAwFMLxkSuElgMnPv55zvX2f+lvSK17aGZGbNXu/a69l7P/35nWef80qWD/n//s/4P+N7Nf4P2v7P+N6NfxNo++///b/PqJGelv/tv/23f/mXf4ned0xse/FM+wdrjB7NdM7TBg9n1Dg6mhgi8Oy1s9Bw2pit/7cb/8pom8/sPLbmAVRF/+t//a9Vwmh/Iox4pp29QHCAMeobxmy96JGJybdxbzYm56lFz3O2eTPM/e8x/tXQtlDGv/3tb0cEL4R5v+ixOSmpwJbtTPuLH8kaey0nKy2NGBrzPsw7Oc/Z/vypEYMR7dRoOX+675hniP5faPyroW3qB/vN2nxtYmi2P9/2pjHkfqzZBLv29x1xzo/ZwU0ce8lOyzyPbp4f85C6JWMwdmPrM+rf9vg39JUgZUFwghrolMd9i2Q5bSY1cU70TRpEFi/FSoaa5zurMXDs8WFaTrFMwzJBSoRgpK3hdL9j/jT6f6Hxr4m2+dxNiR7TOOx/5zvf+eY3v/nP//zP3/jGNz70oQ+9613v+shHPvKpT33qb8fxmc985gtf+MJXv/rVz3/+8za/8pWvfOlLX/r6179uB23+2p5hcxp/N47/Mg5q/35u/L9z4x/3N/5pHBOdk+2EpOigz21L+4Z3A7TZJuX/8A//8K1vfYuH73znO5/3vOf9yZ/8yZve9CbO4ySbA4nsNUbL/0iJgQEzkdz4X2X8a6JNsiIkrqwhjBtuuOF973vfu9/97ve+970f/vCHP/jBD771rW99xzve8YEPfADgIM9AfOITn4C5j33sY/axgeBnP/tZsgYINiDS+OI4VLTx5S9/OUTOj3k4zg+4bIbOaNBUdV697nWvAwLQ4QMaSuz/zd/8zWtf+1rPiSV/XvOa16AhLEBj9gAwN+D9v/yXPGHXaSLxGBNtf9LQCK9ssQ520jjfFP8tj39NtM33M7PEffzjH1celfvrv/5r5fzoRz9q55Of/CQk1dUgDLDsI+x8+tOfhi0E5uAFTOpXRcfWNuttI3JmXc2YoOMIJ5H2DUfzQ3WbldyMAQh4/oQnPOFnfuZn8v9pT3vaz/7sz/bwvPSlL73b3e7mmUG//vWvv9Od7oQfMohPGGoEF7NhOQErNtkwtLF4bMYAauZRwQyXTvGMjvxbH//T0TZBaupkez2IoGYHUODshS98oQq9/e1vd29qb1ClbYAXbCHe//73v+1tb3vDG96A581vfnN3Kzh+7nOfe+Mb34gZ7HREDNgwvOUtb9EU0Q0INvRIV5gjM37dhXJK4LIWaAdkI6AQ7QjNwxG9X9MszQwxGv64wRwav75LeSCmnzPAmqq9hk0jow2bzAknBoJZ7Mh+Sw7QH/i8b0hsz0MPrWRGNEdMtFMj+ns/vhe9bT68KWw5KgueUZV70Yte9IpXvEL94APazN5mlNCMhjM8r3rVq17ykpe84AUveM5znmO+/vrr8Xfb4lRXPH/5l3/pyMvQc5/73D//8z/3YvQXf/EXzx+HfcPSYM6pJXFSwRpQ9EjaIoYLeyTe85732ERgNndxuzGJODLqtR4PDICLBuV06r6Y0ea9RvodAWuDTo2ceD3bRQx8aJuOLPMnQwTBLsBppTqcVg2Cpbc8l+F2VGGejvgej+9RbxPnfITollKs8C9/+ctrV3oPqLlJ3UfQ8MxnPvNZz3oWoMCZooLdK1/5yuDShQttf/VXfyX16kq2SihJJTfUydBjhi+Lv/3bquhtT5/AxihOstMdbVR4tQwH9vH80R/9EfiOKocuaz9mR9jsxGzYMShEcwyPIzvgEpgippH+dCK4apM4bOmm/DTyEMqlSLo8QpLz4he/mP+kdDtPLMB5gN2zem3XyHSZ7JV8Y4Ld93h8T9/b5sN2Nbz61a+WO6CRRLdPs46l5Vx11VWPeMQjHvawhz3qUY960pOe9IxnPMMlq8+BHajBX41NC1GDmg30QBK1ioRQJMTwjbC/rwQDAQfKr5BqjBhgMgeLNqHBtfW7v/u7V1xxBZEAAbXq/Wd/9mc4LfkGjpjhmJPAwQH+AASMioszrOx3EGkwRBvNNnsq+Mx5tMFV6br22muf/OQnP+UpT5GQZz/72X/8x3/MtMeMOCe950ks5KH1vCnV0j7Ba3jKb4y87+X4XqBtesiKU7f3FgVnL3vZy1TC0J/suAq1LkjyAv6ABzzgN37jN37v935PmR/84AfD3FOf+tTrrrvObavt4cGp1YU2zze0mRW4TjO0oHGMyBkGKBiQoZbmCDsTwuouyU6bBk4lf+QjH+lTANraYZS3nMFv+fSnP53PfLC0DwpufPtXX3314x73OE5Cw4Cs/Y28gqfsznbH3uaRIOjITIk2/5jHPIYtKEfzxwvDn/7pn3r8NDmBk/L2JsP6nA6n52l18x1uov+1xveot4lTtNCmWoCiGN2DOoFHE9o8uDZ1CMC63/3ud+WVV6qcx9RHmZc2NYM8TzOAahgeaPwaIdlqjMfrv1vYcH/5gFAe8/zwfmY4Nbtz8bt24cYdTYlKBzUeDjjdg1SEHvPoRz/6mmuu0SzxKKpNVzm3SYGLPqfrOAIL0BGFRwgPJwXLSYgZwD4ODMZssWckSIRytMGo9gZwZB1xUr/ncw0Mnnju/ZVd4JMZbyNCo0of7RO1NzkfEN2zYx1mY2p13+PxvUBbsWnvnvvaUu9bmpMdsHM/unEg7CEPechv/uZvelKBjEjPolnK5PqJT3yijghqBhEaZBxiukbRdThVt0R43OeH/aFljahSPzthBWG22Y6Sx4mIAciYhiFEQHGktBAQA9PADRz22YUPMMVp2DRCjDF0rRuPjnQydGizA212vBWYW3rMWCyZRpmRFl9Fup3saXJA/9rXvtaDRCGYhks8MKfn+ZhI/H/zm9SjpvfoSS5B8NLPAMVA9JbmRnjsYx8LZ3/wB38gv0GttKbBUD/3iIdYC6Sn97agJr8qwYSh2MEO4MzTCHxByuw0VLXEADeBbOxos/c2PNE0E2kHW5uGpdm+mSwiGmiwAQoiRHa07xCv0zCXhgA3fB3sefXUsMGobEw5CTRmoXmBc7dqdWDnYdbIxQWjcIZf/hFf/epX5y/Wf5Vxc9Amwnmn5zFhWGKYNmVT/HqSfIGX0QWqgXlePZFeyB7+8If/1m/9Fp4D/5YSzsDRxRHa+p0ZqMEK2CEMt6SaQYahDOYRbMOwdKQM0wCIaSg5HjACIEcD4kZIEUGEBnPLZlIDXsY2iTM2xPxwOhHzo00DDV6QgU7DhDZQ0xdZkTpYKQlTZ5oITUvr8hLpEx7g5MebnCR76oRMiayql4uVEj1vSrIaTWWaxr6blpOtWzhuMtpqyIYAFnKifc8TQLj1ujr7FVpXpxcaGdHSoMcHgVdsBUt2ocGcRxOnGw0ue22STRABMmhDy6+a9SJoh84giMAGItGNEWM3GgoPneYaWP2JQkubwQsO4rQcwDLC0WyJLfq7DuJ7jWBKCaOhrVc3l6l3Nd72eM8nfB4TXsssRSel3uR0OIQsaXJywmEgw4BNUbzS+IBQx0kDteiG5YzaB4i3fNzM3raXK3Jhx35YtJQg7626kecS5qANzvQzPclTKB1a2sMe9rAHPvCBePqSMvZ6md13uFN8/0Ow9xWocoGCEVuwZaiW90L9so8J37kSLd0YYLGBNuxPA0QMR12Lwcg+No1ZdwltxoQD/Gg7eMxEmm0OaNrfSO00BnVzg1oMaWjJrrbkK5j/890owtgXDfIPRv2ixN3am5ycyxIgisKHqgx/61vfqmt6pQvE37Nx89/bxBbIZus9w2PkFV7V4UyP6d4EDlmAM0DR8LU0V6d3NVkgQs93DTtD2puX4n67C20qYfS6pvDM0e974td+7dc81t4IHSntCLOBAUpC2DRGpA0DrczYlBynqhs+LQGXHvWj1lujuDQbpcJDcxAxgB5EwutNGoya2UrPAL0Rbd2kZhAR+EL5mc+/ikTIiSRLlIsV7DzPHvhePXnexQpqoGwAHyXGJL7XOMDRTR03E23z5qdEgILeox5QpU5ANvwy7c1vdnVCW29pV1xxRS3Nu5cvc1J9ExjfNSqGfGf1yNIpg0quzCDi8QUXKKcWlH/0R38UIp/3vOf13oYBntAjwGYjkE0DUBqO1J6UQK6++uqHPvSh973vfZ/xjGcw0UsnB9xTkIENP3AQR0eEoZs6QlvaWgKc59ZNKmppkRwZ2G9+OpquhcqhFh7IficHc3zu66EnE8jwf/Ob33RZa9Xe5xLPUGMyehDHzbxJIwCl2MwK7+r0rqB1qwooeFGDCR2uq9MNqJnB2ROf+ERpJdUn+uKH4GVfg9HAaNZjIMBz3GUqiSx6jqX1QQ96kPzyxylbQIAHEez2OxSbEjy+AV3KLvpHP/rRULt9+/bb3e52LuVHPepR97rXve53v/vpc3B8zTXX0DYBLpQ073fQ35it54ZNgmaq2gltoKADSXIJL9WN/eIAYuKUWMx4PDmeEwPmDG6rznve854eTi9w2PQ2HZS5PmBTZaAPOuBuMtqYnx6jhidD7XuXcpcZ+pnZ0oA/7/VPetKTHvKQh+gToOCxm2KYQipNB4gtBs+rT32QQvggBSZAMRtaF7iwqPNhcI9otOpnE08427elGXgMxXaq6qCmJWiQF1544ZlnnnnOOeeYL7744jPOOOPkcWzduvXOd74zzBnEIQM+MrQYtBmzrT3DzjzaEHR6ZTQgABqmR9pciswN9F5jr03IUx2PuqBkxkOoZ8uMMMGOOR3O3QrZjLpn+2P+ZDPRaOcWjpuMtqoeRETCY681uhd49YpmCA8arrvuOrFdeeWVj3zkI3/9139dtPI4iZuhdvFh4Hz3u9+tR+pYNDOh3+hYBiSZFdtbIMR4cB0FMkuEU4Ra7ou2AWjjCAQecfeOL4zLL7/8lFNOOe200378x38ccDU59G1uc5snP/nJ97///WHu0ksvFZrKaQwEwaWB/q6DrWm0bM4NQ+FdcNDmSfa+YQS10l5C5ofNiaGdvTqChu2x57z3OTn0MuexdxUon7u1lzlWWJQi9+xNvXYWOQ6EtimwKYZGS+lQdTH42AxnfXjCAUD01fn4xz9eS3MHOZp/QNNA/2RinjbmaSJyAWpj3xz+jMsrICu+EvQziIEnvS3YWZqVLSS1g8BjDm2IfYd6g5qLRkSPe9zjQO3f//t/f6c73QnU/uzP/uyXf/mXN2/e/Pu///viUrAdO3ZodXe7292ccgw4qAU1QBnQtIgRqoxoMw3cQ0/O1Gx8Jai9fuNKDQR7lcPYK3t7jfjNsuSegTm3qj4nFm+60qjVyaTXRI1NNy1Ff//3fz8Zipgg2HJqgYsfC6Jt8n4vwuxlwmtZ11lQA4JwBgfCcMU84QlP+J3f+R0fBNqbZ4Xg9P7RY7ff7ADWtB8uLb2reQRlSseCaQnSSpmTJgiTJkfVye3gEreDdspJiauKoe0AA48upQBi+bmf+7lNmzZ5VNTGM6OH+bjZtWuXLg5qt7/97V2v559/vvnhD3+4JqFzgBpD8DFA6bsN7k2jpTk/c8ZSm+l1is6vfe1rsiF7njpjyo+x3zTuO7DF+Y//+I/SIhyY0+HEqz33WyrvwUwDN8yJSG4F5R5PA1vTzJO0NS9+fJebdK94wJkTvvuM+hkvlUdL6LcbnvU//MM/9H6tpXmPdrXt69C+jg5pG8NoBErDG568dz+yKx2MMqTAE9qcqodZG3Mqj045BuWySbAxom4YlXPfQQk2YILXO9zhDqeeeuq9731v+PYiKCJqf/7nf57Fq6666ra3ve1547jkkkt+9Vd/1as3ZPATMuhBfNcRzuaHTb5xIGcsVRrajG5nhIfcg6oE0DB9yDemjO01JLmjiTC0KJBSQbF4kGRJq/Mg9XnnbVggGptvCHZl1Svd/MU6tbSFjB5gHAht83c/d+Fd6kGKWxAGZ5zT3jQbvnp55/1jHvMYONMVvBNMT+E0KDFmi9HdeY/nT2VTfoUKT9oSQsfyAQ9krmkWASu0OXVkqBagSB/EuPv0V52pm9RQQpxTOacxq/Y4nPp80ykf8IAHQFsvbb5vNGwNQHRi1xJ+9md/1tGtb31rPlx99dVE6A9qi+ltM2NzIzdYrwHTZklhg06bAgE7r3Gajdp7x4K5HtH5lC5mTHmm1kXkQdIXJM3z6b5yQSmuVH/+859nwvvS9AGb+DRuql1jQbRNOEip+HnjgfC4Q5tKK7wy9Iom6Y997GMf/OAHQ5u27CkklYbJp4mY9qfRfsOpq1PG5VeQ4azZfSoRWpdXN5XubQPgMJsVkldeJZ/97Gff5z73uf766yXOkRHI1LLSNtB7DUpASoxMXHDBBS5K3cu7midHD/NZ99M//dM63CMe8QjfEN7bIE9VlAogVKXLNEjtd8zM3HhMzoS2HLakU8uENrSdUsFDD6H8uBA9kPIMfDK2Vw7nB0R2ap7nrJXYcS14YHyD+4zzfKqmjySpE7UHzyWuEbILc/BX7RI0H8Dufsd3uUlTqqhc0VH61YZZPfikhaiBd+r+kq07zptmgvzY15WpIc+fMpEVeZE7NZvaVfk1JrTppmAEbbAObdKBWb7wqIehQhqtF69e5tRJLZstFyq5obqUeKJ+8Rd/8Qd/8AdBzVeClgZe2uR973tfzfs//sf/KEZPlKi3bdv2Uz/1U7LhGoIJJnh+gN42M7PPyD2EQIQZsAYAfuITwz06fvB2VB7EhVnh+0tEYKcDIfbN9jTms42Q7WnZcAt5UPu9j7nLQSNXZZjjT69x6F7BE69qN2l8F7TR66n1NubGdI1KrhnOnvOc53DLw+01+ZGPfORf/MVfyHiPy3T/5k3hzV/K809bhCFfkCqtjZILYZBkSDHa1193d72t34xjk32nU8EMPpvVSaaqqIE4wIAVUj5I73//+59++uk+AkANam9zm9uI9453vKMurmWK94d/+IftbN++XcOTDWxiHxE1QCpi35GVfQfHehhynsOGJZ38AV+OYZtOSwvaJhC4UqXOC65Wh5hyO41pOQ+ONruIjapDiWfYm8MTn/hExfUUwZxIpdrLHCdlGwOU1zUm8cWPBdE2AGH8q1FMMsyMO1SZJbdPTs3MADt+JDLFg4guqmZj2m+0b8dXt/yClCRKawmdhmWb0KatuqkBDuwED4iOOICtAqiQL1NPqk01DmSKNL/cd3REVpgeIe9k0OYl5ld+5Vc84hC2ZcsWl6wX6nvc4x6anM/tzZs3+1x17/h26SsBLMwLjZmlfQbHDNb3QlvoN5K1WXLMU35sgqOXOVCDlV7p5jPcGAq5Twmm5LeMNns/c3t4f/Bq5IZVX59BLlZhyrb25n19EpnULnIcCG1mr2hy6glmo190uWv6e9v6rYAne/NIn3diohHzdB67CCRU+kolwI29bBgl1HA65PcjH37P+9775re+5bWvf91fvu61b3rLmy0/Mrzq/I+/0KEqbjoeuky9vfV5VanU78BVN2KWX/DyHXDPe94TvB74wAeeddZZZ5999q5du7yYetJ+7dd+TWO7/e1v78HDcMMNN5ASBdDMA25Uuf/BmfmxENr4Y1Blp1OjXBkyU5aIw5z7VJ+DOWP+E/JmDKXxHeq+UmiAE6MO5zn0DHuZ8aizOGO9ieNAaPM2yhireinAmdXSEv70OUDBxrMJQ40BU/tDm4GeHguEq7OsSeWApxFY8zgzBqA1PvoR8HrL2966F9qqk3MZ90j4yKJTs5EXdFhUYMUzLKv3vqM7S3W9DgrQ64H2tmnTJl0N4RN1586dYNefX+3evdurm+T0i3iA2Atqxkzv/sYAsbmxF9oQlrRxKbRh6LRMTEN+SpcjDPLZa5z+1BdryZ8vQeMAl2AFcimbqXWxaiuKruEBAMB5m5Jnhg7mTWron3KqpTHQbz0A3APtRptA05iW+wZmzIPM0PZ95kilzE75lTWNrQxOo5waQ6L3oO11b3g9wIU2m2O9hlLpLnzjpLcZOi2hzVNR7e0YjLbcd9QhQAF6hAlJeiTM3eUud/Gi9tCHPtQr3aWXXgpqP/ZjP/boRz/6yiuvBGhWWCdOcJobA6z2N3J4GuwaiMDESbHYoSG0gZ2lzVLRmCVoRJu8eXkwG9hcrL3J+ZyU6nIu/5VALfZbo2nMv2Ebau0VQmI1mjAAcF5hOXYw0aYtuzXc2bqa7HthMjz3IFgM5vyekLTfMKZNBP88E75r5FTKpMYoa5alO3oaNhuA9d73v28ebe9+73ts4lEqehTegyERvtfkwoA2xWBL5WoVVXG/o6KGSB56Tfmj8S8J96QBlvdX36QPetCDPO5e1zB3ewJQMJ2Q1xihtfcY8HXjkVHEEOOenExqDaowdGpEyNJ0CQQ4XbYXWYOsV2GpNvcXPeRfmaZaTCVbaGAgZXYpe7Vwmfo+LRVe3SDPe/OM9aaMBdEmQqC+7rrrQhvtYG4Ixun0BAhgimF+zO9H876vAQmSTUPWeiLLmqVEDxndMwaUjXfEsD+i7a1//bbXv/ENAOcFDtq8zI0lG/4zd1WhBA4ATkuTIElRrS444UQsNDrV2HCqFuigvaNoctdcc41vtKuvvlre4Y9yUMYmBGwIywFKB2xs+Tk/SoKRqmAkUoQdSrhkkG1zTMkMbaHKKHUGqDkyv/e977XEQ9b3o67h4fnGN74x1cJ8YLRNTQth6DjafH831gxw0uITiua0LX4siDZKvb5AG8KFLcXFI5LJBlfye94qen6JwdJrhJLIWsntWTRLSqkscYi9htMGtL3vA+9/29v/+o1v+iuA0+TcpNDmaCqYd1vewpl0mKXbprrCRPWuVex34DQTwcZVIjT3Gy+yXA0BHWFG0GbTO+KAnRsrH/B14xHPNGiYRs4LVgYYRWRrwNrozxD+noGnEdqM4Xkdv67gDEHcjLaD5r9vVa8uMNef7sxXZ98xVm9g6AbTGr23eYDdbJqO9Oo+0utuFe8ocRPGgmgDXo81M6CmsfWXyULM9KAYeTa5aMw/N1qgVuxqI1VOpamMIMqdpdmpgXA0DVIJGj4I3v/BD7z9ne/4qze/CeA0Oa0OBB0pDM20id/XqJ7v3QLauM10Nat4qt5yv4O40vbrDEQfmwZ4CTwrYWtaEjHjsZwfCc4PUtMgMj+EYC4bBW6HCD28wi8JA9D2QA2MIozQNj26/a01S3O/j8RAg1vFA+9p7A/4jVmFDjjUFLz0ttqNlyhL7c0bi/cKF92Mb9FjQbR56aHxZS97mf7pqgZtMcu7Z8UMUvMeT1AzJtq7qk4uj+VaEkuN2ZAp2Sm5YyYHmol2BpTtGQPWvDt//GMf+NAH3/Gud7pDAU6TgzYQVO8YeKU83re42hPChFObfJjwFLHvcMRPBFdbTsQAnxF/lsXSsiNEprkaRAzEXgPbNAaIzQ3Om2WAw2JHUIWNnixadmpElMAGOsAhzLpa4AtzlmABhZzU4aDtK1/5CuRVo33HfNfo9yDgBbgwgNDYYO5Vr3qVTgR/cS5+LIg2rdJt7dWnX+gpIddF7jNbFhb6wEYbHPWK6ttQ7ohIJaKklKZyat53DPjaM4JRA9o++OEPQZvvA2j763e8HdrcpEMl9wyOddPpQGa0ajUgozFb3/QxgGhu7LvTmLkyjrC13zHCbBjRQ4B7ICUJdoinEMN0ND/akdJpgJcBWAaQqdeENleTmWYN20er+7Ffl8zKts+ouG42r1JkPcNuTzgDuP6ruac//enoGfeix4JocyXpbfSCWmhjUkgKBvJqWW/r3uyjgX/N+rb0SQdmEZaX6XEMUuaIhcaIsf8xJrTpbQDnSnWx6m0VrOqqzYSM5vaNoW43HjEsNEY1szHbWmDMDOwZA5RuPAZM7UHVvmMW7TgkpPyIF3/68diZR5tMTskMZ40JasaENm0pAmjePv4jKRR6GqHNNTV9sQ5NYhzT9x90vvCFL/SuRoMLdF+0Wca5+LEg2lhymeqZepue2QxwEqpp8dUAtdDWQHulUx7JqgxSMJ8aKRsgtnADO8DoJp3e29ykPhr67S5DFaZhKaERxjzDAaAz4mo/Y3Y8jhQ2Zlv7oG1+MD2NAVl7xiykcZSNaIQUlSXLBBF2SmDJnLJqBLJpzLC2B20QAyuN0OaNFuGUe74bNA7Ic8POSjgOmNP/vLi7N1Vc6UGtOzS06XkHH239Bpl/vGQ1X0WuG/PPC7iXAJx9vHR1iqEiyZdEYJaReZxNY0zvMGYV2DNmu+OYbY1jQhuove4Nr4e5d777XXbUm7muyMrfmF/GYLhbIxY/yM6PtEXsd+x1OqJuNkKPUUSzIMfRUlomSCFKVDk05HPfMUPZnhHOGqHNXO26TMFOETUOhCVXdQ0FdVm5kZTSq7Ydb70GKeJw5j3YDGqhzdv80572NA0PLkewLHYsiLYXvehFLlM2glqXN9qQxNqbhwPs+Ad2vS0pp8RJUGNKWWPsZbNRihc/PvaJj7tJIQzO/vJ1rwU4n6Xved9wLyikrIWMIGJ86tM3+vnbz3zaz6c/+5kFf8YxE17EGDA1N8KWMVvvA7h5eh5zhlRIiPyA1AQXBDAFshmUFh6Ym43Eg1qjrqZ8VdAMat6OqilmtdPkBMUZnrBYL1RB8JqHmqHPeZmDNpfsQUPbi8d/Jo320clhMG9wVyTc8kAAHEd946gTqMkj/yRovpmN0JqN4Sm+McjK+/yoHsZsvWfobb4J3v3e93hvg7bXvPYv3/BXbwQ4WWYFQ+VsDOKmT31yr59P/u2nFvqZxkzFnrFfZ4z2G7OtG48CLOT5USpKTqOkCUThlXka8hyABkCNY6/lNNo3RqQNI7Slp8IZijh0i7HPGa5Ifa7iQhifuZcnBiXam+vS6KUtzKFf+tKXHmS0wS/A6ZZ5bPBeDAZHzTkHZ3KqSDIIZAbCfkk0j7m9Ec7GWszGrFxzY1bkG99Bxsf/5hPe0ryr+Rp9/RvfcP1fvsbPa18//BVT/siONM0Pl+z8j0+KvXbmf5zOxPYZpX7fsVfLmVV7bkxVb4xdZhizbI6D583hQO17P+7txRENVNHPXBanndHIDHnRxmhzZjRblE9jMPmud7E1vYj7+AMpdEunpLQ9y361BmQIwJpHm1e6a665Rs87aGhzN1NKY64bwhDYFAzPCrUsmNUmwE04C2SNvaA2A9GNX/D3HTMmferTf6tdzbe3V13/aj9SwEnZUaGKZEgoUPrxnmf2STH9tL+fn5s4xgINvxuahsoZ8/T48jP7x+rmB4fnh1rODzukmICPcl5ug74dqEIEL8REOzKqjjGhrTm3ZQYd4NoRxeQnYLGeh+BlBi8Ztl+H+5+FtleP/zQpJzgtEgGDkYAR86MsBDJjr35mDmTGDGV7cAY6/ex1x82/bH3q05/088m//Zvp5xOf/PiHPvLBd77bt8IbXv2aV738lS972Suue8WrXv6q619pef1fvtrPa7zImm88vNuKyPCVHTE/nIbdV776VX6iW776NbOjiFe86pV+7L/ixsNn2vzwrLoc3DgGouW0KbGNTicawytf+UoVhVQ4kHm5lVKJLdWI4FXyEQFrHmQNskY4mwaQGT2Q0NaYfzbGZ2E2gMmYPQHjCH/S5dKDNvwzrCx6LIg2KZNE3kBPaEM0G+HJqG8ZMyjtAZO21GvQNHq5NsbX8eGdfb8/02v7Z2747J6fT8//wN/HPvHR977/PW/967fAXIC77uUv9fPSl73Ez0uue/Hwc+MhQfNjtjvuz4iXvuRFL3nx9DMtX/aKl1/38pe95LqX+rH5whe/6PkvfIEf4/nj8OU+P9o00M/bM+bpafz5ODoye0uGPA+Dukq7nIOXxHpQ5VnOe5IbEwSxBb4amzEPtQOjDaDN8x16Aty+UHNUh/MwwMZTnvIU4gett9ELxQwLRngiF5LgxdkobCPY1cAaYa6rcIa1cczg1tgHZ/3MQ+2zn7vBzw2f/5yf+X1sXuO8bL3rPe9+x7ve6X50t/bzpre8efazzyiP5W6vbA4L529+Uz/oafmWt721P72YjvpLKI2yPz/qo42xbw7d1JhtXX99vdZAt2/G5sLiiR4DEF2LMt91YUxEhXAUT50sYsDaHrTN8DU35qHWBboX1KYO15CrMUmzIbR6m+7rqbjqqqvQM6wseiyItrLg4eA9SMEQSIHR2MiGEbCMsaPt/R42YWtfnO3V24LRhKS9fia0+UFPm/hduzD34Y9+xGv+eyVfCT74geYPfni4cVSlgW6o0EKDhpREvEcp9yzRXhbN/aChvKLu20LmlxFTjefH1FemkiPs46eZq2Gr59nokTZCm4GYR96ENmPyCjE68j+gxm6D0caEMwPIRmgNA/Rnj9Q4xqdyuExDm29SDs+wsuixINpA2/PHUaEWNmCJdh5hjb1Atl9sfebGY/jN3I0RNt/G9v353Bc+7wcxzxZNFmSnV71eAe3M+xNt8NPSnNvTpiXg9hLZ22TL+R87H/vE8Gu/j358+IMNqeipGzEw+41GENGHGtMSLKIbnTaCjoHH0ik91KawkciMb8/DEx3OJqgNj83Y3kKbMY8z+GgAWXNoC3C1tAlqxgxoYwvXfbQ3PdjS68eTn/xkOvf6i77fdSyINqo5wSfYUhLxIyre/Jhhag5VkHTDOBDG5/cZXxjH5784/ASjftqZfvY6+uKXv7Tvz5e+8uWJ/sKXvjgvfiNbNx6f+xzADgMRzc95c37mIT4RgXv285kbph/9uZ/h/WCcp5/paEpXhFG6ZotxBP0eg/GhvtEYsT28H5vDdxAMeaHNALV6W12tsS/gjNBmTGibMGfM36SQ12zoQT5orrjiCrCbYWXRY0G08YZzPVVCLQVG2Jof4awxdq5hBDVjtp7bmY35yu35salA/dT8pp+Ffjer6/RVq/dMDUkHQn3XH2H9j59PfPJjH/+b6WdafuSjH/+or5I9P+0PhNOPKfwntHs/0TY//OGP+vnQh0Bh+EFrVSPPMEKMfA6Xwty1YLZZGzPjtDRreMM1P36lOWpn6GkjyGBruMvH/+XI1NWMAXR77tN58E19bkIeqDWPDW4YM6zNoS2QwRac2fR+5SaFNjzzf+tsMWNBtPnouPzyy3/sx37sP/yH//CjP/qjZvS/v/GwudeY37/DHe5AcK/xf03jjj82/fzYj9/Rzx3v9ON+fvzOd7rTne9y55+4q5+fuMvd7nLXu/dzt7v/5F3vdo/px7Kfn7znT93zXvc2t3/3e9zTJtm74Rl/7n73n/QzLe9857vc5S53uyudd7kb+k53+gnzT/zEXZlgrp8sztMtJ7uWP/mT97oHW4zybbRiaXP6sbSJuNe97n3ve//0T+0Zw2Ic97nPfdCO27/nPYkPA+3oZ37mZ9B3vOMdf+RHfuS2t73t7W53Oyltefvb3770mtElvPSWc5XCaZbmNuMkOw0Kf+iHfohmc8QP/uAPmhto4wd+4Ae+f8+Y6O/7vu+7cBxAPMPKoseN0DZ90H7nO9+5zW1uc8ghh6xbt27lypUrVqxYtWrVmjVrNm7cuHz58tWrV9tB27FvrF+/ftu2bccff/zatWstO0LjNCzR7VBoSRxtbN++3Q7xDRs2nHjiidu3n7Zp0+YtW07aunXb2WfvPOOMM0866eSTT95+2mln7L7gojPPOqefCy+65FaX3frsc861ib78Nt9v3rX7wnPP23XOzvPQjs47b9dZZ52za9cF55+/+5xzzqXtzDPPvuiiS3buPM8+zTt2nGWfITT9RM7Ycdb2U0+n/7TTd5x19k706Wececr209B+tmzddvIpp1o6NW/bdgpvTz31dJpPOeVUNFdPP30HtTYpNDNkiRaCJR40QQHat0mQlJlv9tHNvJKQTZs2Sc6WLVsiDBmWqyntlmZpNKuLWWIlHF3VzDaXLVtWIeygly5dSsNxxx2H7ZhjjpmY40yJTbT5hBNOmGQZsrR55JFHwsYjH/nI0LL4sSDazjvvPBoZAAKDQ1AivK1bt9oUeU444l+54Aoemwg8gczSTDCQiZMq6ZM1hH2CmzdvxgZyGzee6Eee16yR1g1UKs+JJ26xuXnLSX4g4Ph1J2w6ccuJm7f6OWnbKZb2163fAAHmEzZssrNh44lqRgnscqoCU0uVWXXT6XTz5q2WeGjbuGkz/WTp97NV1U862dLR+hM2OrLZKROgIw0E/QAHc7yl00wnK/x3ZMn0+DQNQU08ZD2/+WMHjccSjx2lD2EyKb0lX+qkCy11jhCSJqUBQpIxRJRYs52WBvTYxGDz2GOPpbZaBDI0VZZmy7QZRx99tM3cIO6ULMAdfvjhD3nIQ27RTboX2jwErAYyxiQst5iHOX6LudMeuLJgNgjiD0lcLEj7nlSq7NuEVDuOaJBxVfGYIRSp5x4aVHHDCZvPOP3s4AVYeozCQwZC7cMEBNhZe/x6/QmNbdPGrZtP3LbtpFPXrjnhxE3DcvspZ2zZfLLNrVtO8XPKyafb7+jkbaedtO3U9SfA9MknbqZ/x4aNW04+5XRLP9tOPm3jpq2bTjzJ5inbz4iHHj8c27hhS2pP2rqdOUu0mU7ECetPXHf8RvOE7+DYj0jBTrBBzZFcImzKTClS6fCkxlIqjXJb17EMFjilFGHGaaDNEquHmQ07Cldjc4SmBK0cCDtm2gbhkSaYToZCWLYS1Il++7d/O7QsfiyItt27d2uzYoYn2s2smkUYXNgGHfjD0yj4XHRkB2EI1Y1JqqylKhFHrmCCpCVak6gJzapy4jaFVEWzYp+x4xwzWKj61pO2n3b6WapuuW79ptPPAMdtTrds1e02Asr6dZuU3BywlJwSS5gDX5rNdk7dvgMU0KAWqmhAI+hPIf2ssAhn9s0wRzb9iNNPOwtkGaIHzQTYwTHNZ+7YGabHPrVRdObwZBamWeyWwCcDTjUd+7jHtAxPo3RIVDeMDFvaRIBOhXBqpwzjsQwriMqxZMkSMx5LbNCJ04zBTIM6VtY2J5o2UnaIx4kIbb/zO79zi/4sYR5tF110EY0shQyhZowfIQlRMPqco5qcRJQa+2RPOsklMkDKoMeSFE569Dw8aLOjrrNA1sWnQjABJYqHqNInbNgMBOhAgAARBCiAyKmnnRk+zMSBDAj8BDWotYmwA2R0hgkoQRChf+3xG+gPUmyZw5yZIfoZcupnUuIH5jJHD/0w58iy54T1gRDRiVuCWjdvz1XXrh2A63nDowvKnudQZnqG5U0JVFo+IQBhKXWOAAsbwoADp5b4zeqCqAREtCibiDhDWJzR9Q6mcYYqS5t2DEt6zMZBfm+74IILjjrqKHGzykY+WbLaUrScjsFRmOOcI0iSI5t4eAZk8mITvzkiwVNOOYU2zBINZyVdGdasXq9CcKCoCuY2dLupsaYFWwiFBwU9xtIMEAPCNm9bs3bgRCu8qtfYKKGNTnSA6/qDCUCJQeME0xobnZqlDqqlwR9tT3zSVb/7iN9DO2WOGxRSQtDDwIp78/i1Gyhn15LyQrCDAeBACsI8Tp4lwQ5vCBs2iRTahAxetTeNzb6l/BigI12yF9QMm0pgR2J7UMMcTIRLDAphidmRJTjS4yikxklJS/UKlBgQpKIxWCIsJ8xZuvHsQ9vDHvaw0LL4cSC0ab/M8Fgzy7yPEeBgWA8Hf4YzL3J+C8wHJILH9muBgdKOJxWDJT1oSZQpDI6ArKccsNVjeL7Xn6iW6qeKKqdmah+wgprGA1v6DSiAyOo16x1pPN2nTtWYFHF4goneopSfZi9bMBHybMZJyhVMM4RRBcqAa8nuipVrn37ts6648qnLlq/ODebcmBwDLAr90E8JnegM+XG6epUbfatYvJx5WsFDmGI0w5xZSsy9SLQER3mQq4YUqff4QA5Xh+zJmM0eZkcK1A6G8GGJ3xxiOoU5zHjQ6qV8lonjUTU1VXHzEUccoaYIbL4SbIZX2iZBSHjoQx86/1+lLGYsiLaLL75Yb+OoqJjh0/nnn3/Xu971Hve4x93vfvdf+IVf+Kmf+qmf/umfvvc4fu7nfk7+pIbf5h7HBPU8jkKhIzv9oqSep7GVMmXw2KiHVIDaqpXHq1wdSKkslVaNYQuMdJczzzrXEhRUvTcqIAsfO87cWQtUdUoIqj0Q6DQQBgFgEeY6Ou3UM9FgQQ/UUkK/7kinbnfJpbe+9FaX3/ryH3jms/7kaU9/5u4LLvn+H7jd933/DzHNNx2LYK56MHoRtKRWMzbTDMrDS6HXu/He9MIgUmgbn7vhgxSw9DkZKHxEvU0Oe4DhRtICWRjqSIbhxgBBybTEQykGgLM0Owp/jqQdASgIS6oCmWFZabSYXbt2XXLJJYidO3deeOGFYOCdyms3EzhpwAlwhx122MMf/vDQsvixINou3H3BsccML6EeODfIijXr7njnu3/o459601+/563vfL+ft7zjfW9953vf9NZ3vuu9H3rpy6/fsWOHUEUiDM2Pf9zS3mjgJcIR5MmFDFoOyd6yRQyAKGVu23IEbYDq+ZYENOvVad36DdtO3u6r0wep2Yen5TifBmRm+KjzhUsEAKFhyBEYmS3rW47MdUf7lps2nLh50xaFH75/N520auW623zfD43/Ztn73vCmd7ztHe9/89ve88a3vkvgr3jNG8+94Fag1hUcrLtSdTJLOINFQATxGAAd4OqyA+f204BMAkQKZLClt5mlTjbkQa7kRH7kUPZkzKajWpFNA7OqW9osveFGhi2VgAZ0/AHLDH/2iSxfuWLN8Wthe8WqlUuPO3b12jW//aCHPPNZz7n2Gc986rXPfNJVT73ymmc8/klX//4fXnXl0599n5+/7yCyfDkNFJrdpI961KMO2m9ALr34kkMPOYSjAtdCjl2x+s53vefr3vS2M87ZffrZu7bvOPe8Cy/dfvrZW08+/dQdZ2/etv3UU0/tCfPkiYeggMHLjoemB64PCFnD6QhPUHNalsl69CGs+3QA+vga54k/adspJ2zYtP6EjZuBb6MPgjNWrV67cfg9yNCQwKU+h+6ehTYtCp70OUfYoqHNjQlh7kScOlmwY0Xjmb4nTj/t7K0nnXr55be77W3v8AM/dIfb3f6Ot7r1bS///h+51W1+yM8pZ+wELG0SdPTIAKeH+QEsjQ0BcF21dDoNc2ZL2BIgZPfGVmOzKVeyAVueVRWFJzug0wXasvdjuYIeCXSEsIQGDzBxuW0ZJyLMOUXTg4EJ8AI4UDN7RJYsPWbrSSeffMqpErvjnPNO2n66yrr/N598xgN+8yG/9J9+3d1KnA9uVRr6Jg0tix8Lou2iCy7U27jogVGqo5Yuu+s97v3GN799+45zlq9Zf9SxK9Zt2LJyzQlurVWr13mzCWQiFLwUWLbDufqWoyK3j8FSAI4EAKk4AfG0006TdI1t2bIVZmrMMAeC/Yr1tNN3rF5zPLSdsl332nzGjrNY15/89N6mDYMUh+1AEhiBYH0O5mwCmVNLp/jhkqDuqOrw3cvW2J9OXmfWn9ZsWrNu84YTT1mr12w7Y8Xq9auP37iW1Mmn62G6V/w7zjgnzE19LsyhsdkEMvgbrlQfPeOvhc16NpTrc7239VhCRlmSfHmTFhDpS0sCJQph6WF26qjblsiEJDyqgMYfyMDOaS0TQQOQbdo8/J5hEtTqlhxz7PizTLmXLlt93KrjDzliyS/f/zf+8wMfqo/iYbFXdu92vkkP2nvb5f/u1v0emYdbtm5beuyKn/+lX3ZvnnHWedK9+aRTj99w4vIVa1TOHeeZELxgxCZNXsg4VNgyKFrxgJcdRzixSZAjzEx0EdQdFcBD75aBM68KEKASQ9dZv8EF6vaEudPPOHPlqjV7ft/riTw9zMGWBxPhlf+08bdx5+zcpZPV/PzodkDWuz8a1HAGxx07zoKPuhHowNmJm0/edjLgbj/ZR6VGte20DSduW79x67btO9aMv/IApl7+QApMgclHbt3Rj05WM8MAZNBZw6u3iQ7ghAlzGhtCnoHAkKKePXmTIk8mQGhjllJkNiQKp7xFdG8iSAGEJ5xgPS+ISDgl6cSmHETs1Atwgp151ZrVLhDPs8dv6fJVwjx25dr7/eff/JVf/U0v8UyQosF8kL9JvR5CMf+G1rLm+GOWLv/Zn//F933oo2edu2vJcSv0BRWq9qIAEcNtyGkiaNHKmqhs2nE1oBEwx+kwh0fAGCBPRiwR3ml0QCDzQwfktVSP0047Q50mOO7ceZ5SqTp8uNR631d1tT/rzHNBbfRweC0DwTAHZLVASwSGfp3mmQkfZ+7YObSf8Zd5208902W60ZfmdjfyyWedff7QLE86xWO20evi+CsPUgAEnaS4wbodmHNUJ0PjhLBe5mAOzXlvUxIrLtFpq6A2XqbDNSpLCBmTHEtzD6oUhRjL8iylUOiJtU8EDmTHKNV4ulWcojHAXEcgCKloyEPDHJ3EQ+eKlauPX3eCB/i4lWsOOezoXwa3Bz9cvSgxeOJSgrZHP/rRE2AWORZ+b7v0Uqo9f/LCttbyk/e8zwc++FGVUzNNBQSlSSTgImaud0W6DUfB2QfpdCQLviTEI06bZqeOiNskVcoUwAV6+uk7NDZVga3eo13oQMaZc889XznsOFUwldaTlFnngBXVDTcwtPPc3UCj8/VmxnNw6Q71VQtSAnGkwzlyBTsipecVY0e6IyW95xHxzduXByRpbGwhIAmGWAcyWIcqO742ukndtryyaYnZI9GfsYrUG4K27TIVjqhl44wzPFHD90F1RQCH1AFBbx2WRmmsUcFK+8TtEJRtGSYeROQZf5xmR9h0Mkv1CqPYMONUBV4ds/Q4RRe+znK/B/y6Hwy1yXRqdY94xCMO2k3qM5hGGRmevHUnHLdsxU//zM+9930f8EkIZxwCguHR8TZ0vA6+5vTTTxdGQfIehkRSnJCERpQp14G8aFwjtoan1hJ2JOKss87SveS9N7YzzjgTsPhghj9oAz5LPDCHhjZ11VQ0M/VGqK4mN7y/j7gJSXqYpRmAAhb01Nig0KalGZICGWZsYJoI/l27L0Z7YXDReJuWBD0VphmFubDOtJn1IAVkfOuXeb23oWHOz1jx4e8KCMSPZAKcWEqgRPUiKycwATqAZelIpWtX0gglZmm0dGopyXI45nhobAQtA6JTqbYEJkqo6mjEnLdzjdNXyPCSXS2Gdrhy9dJjl3mD+rUHPujXf+vBXo2cKhbMufT0tt/7vd8LLYsfB0IbA5Ki0meedY6Xx5//hV/84Ic+cvY5547vHAOqlh+37PTTtp+4acP6dcOvYYRd9ypNUtY7gaUYzjnnHDxSIHiRg6CjLlNH8rUnWevPOedcN0YggzA4Ux71UBVHgIjudNeuCxRY1aurH80G1GzqSUATYkDqrLPPgzxL8+lnnI3Qn4DMMpDV2OxYhlQgqwVqP/qop+7ss3fyRPjDPP5+GMJAHLDAHYxYhypo626FQp+uGPwER5ykiku3lkWBmP34PpQWeYAt6ZKKkCTPCuFI9uDDjnrjweAIqiRQ6sx2cMo2JTgpcRpSLdEhkgYlmPqciixfduyK5cdtOGHd8WsHu45wOtJlAO4Xf+m+D/ytBy1ZsiTTTJj7DUhoWfyYoW2vC/jb3/72+N7GoRO4qsBHHrXk/7nf/d/97vfqYaCtAr76gIyLq1etOPusHQIIcKJ1HQhVnCKEKjtOy9SZZ54pL47QwVF4ljbPP/98tEc8i2eeeTbMqQqQ9VfEHKm6wtTYgGC4TzeddI43qvENyQxwXaZ+lP/ss85zu3WRQeTOc3bV/MJH0LRv8+xzzoe8PiC87YEj/HV3Axl8z8yduAX6udfvzE499XQ8Tu3w06cGHjsuLjuIlgo9XO4jNMGxm4Fmgn19Y8MPPZ5Ab2zwITOKChxw1nMIBPCHx3AkY4CC0+xIejvC7LTXZfwKQWd9zqx2CMyK5YjggM51azduWA9za1av3LRxKCI9Xs5wQtsv/N+/9J/u/wAfoRSGad3x0EMPfcxjHjODy6LHgmi77LJbe3NS2t7NVVrWLrzwQn2IPSGtXrlq+ynbtmz2tXXSqpXDxzYghjY0AAETNoFxsYtVHjGIubcTO+CIltByillpGVVaj76S+FGS6qeWOoEdtcHjnh0qunW79zZV1DNCD3hpLfb9wN+ApLPOG96Wxj+vjNNRL+8wB21DOxz/XokLFMg0P+92DDEHVawANwLUwKu+G/ikxWs+ToQdbHH2MOC0T3xoYOPdyhDcC0d7C4h0YhBsN4ZESZcsSYiSi1wvkUxHzaATIY1ozOigBmTD0+DreXxLUQU8TqnCGS7VzhJn3QE/DcctPVbXWLtmlWtK7/AKRxudmPs93Gmn77DsjY0g8cMOO+z3f//3Z3BZ9FgQbRdccNHhhx8pj+oqYAFwjiUPB1gMudAKTtx43LHH7DhDexjeZznncfHuJQbDczPA5OSTBclXGYRUsx1HkKftiYog713B0uFI8ZRKYwMvXURX4INKdHvW5zCoukJqD+fu3K2QuleXlHdzmOsKq3uFOZDSAmts4Ah5mNW+N6oBjuPfLhk+CLacQokjcOEDTDPNE48cc2eddQ6UcMmjaMYjxBwLZJbY/DgNT+MVOfxVEZq5umrl8RTiTAlChoFEOGVMDj2oaNmWRqmTcCWYeh58WMq2EZJwyiRmS4DAbymZGDDbxCDP8GdpM34mLFUErXesXLHshPXHw5ynXpVrilStXL3q6GOWkG1pX70OP/xwvW0v2HzXsSDabnXZraXJhSlafouTGXABHUswN5+0VWvxOnICRzU2nKUJM8wJ0rDUvcTTgyU2PDjtyAslsiCDdsRDStLhyVNkG+G5VxWewJ8dIDMDAcJRvyRTxX7vBUNAprFBkpsLqupz2gn0LF+2Gvjw4ARBy9ohWYDbuGH4vQlODKTCN6yY4YwndmAOqtgFMks/3YPYcixOdTdrbHU1s6Pjjl3JKM2Mamx+IAwncTpFPSL1JI80BCgqQPTSIlGGHSkCMrT0yiE2FWkpz47icQR2e8ERjyOzrqF2aM8Dx5jro4G5bVuHO0r7oEaZ1EWByC5bsfwEF+369Zyxzy7Ce9sTnvCEGVwWPfaPtn/+53/efcFFEE07kzAnEnOPEYhYCoNV3nNdZ7IPLiFJ1tz6YsCJwZJgL3AyKEeygKDBkWjB0ZFnlxLAUqouSo++QqqHmsEckDlSJFVXLfkaOtz4uwaYAy9AARd9buWKteHPEfyFOe/pMGep6pj9gClOSx1uxxk7NR4EQUc0T/2pO1S9eGKmCjrtOHVk7j0skI1lnV27wdH+8G4w/pWTobFtHr6sMZAKkbAIbYL1QKolpTJpQJJEyVuYk5wYtBa5VRrZs8SD2Q584JyO+IHTjEchPPYJ4h/TvkKA0sg0JKmyutCzdevm5cuHnmfHvkJDmx/iqWJCybzGPe5xj5vBZdFjQbRdcqtLoY0xwZvZhgkBc7RHSmyG+CFJMMIAIGx4wIiIRhUcMVNSSCCL0CPBEU2bQY9g8OD03tbrjnoMRTrl1LHFDn9rXCezKUFdZ30rwFCFrEXBE5ChFRUEHdmEOZ2s5je8No33bFL6mRkcTzv1LKp8RpAaXufHNzY/nIEh/gyvieNrPs1w2UcMPDkCTfxwNqB/89aO+AZwkETQDUaKUY651nE6UmwRAdkEZVblVkrlUDbQCgw6kilXMiZ16i1jYNFD69STgd+RJVlKbBJUF5z4MZsxWAY4S29jJ2zwPbGSGxjot0kP2eF0vJFpUBeNzU9YtBPm9LbHPvaxM7gseiyItl0X7KaajaADavzgjfzpQzDEb/voWjfnYA6PZ9FsiLzeRk+Yo6Rnq32CxUlnrY45TULq+yUIhNXY1FvGlE2rM+ORI1BQUZ0GViCpdgVYXuAQIKXJwYfqAhYkAZbWElzMU58DHe9tm08cMASO9oeP3PU69PAKz4oKWpKiqsbGnKOc0XFBiquBEif3WtaA/QiBD136lOjNHqR6HhHi+pylpMlMkHJslkwpsiNvPdulXUpxyqSKNIcktKMJc/aJ46RKbs0Y4BixarXj4c8k+eB5xqyCjBInhWaFxRWrVq47Yf2xy4a3I/uUwJ/Ze9vjH//4GVwWPRZE28WXDr/ddUUGcwEAtXbFEo+5FUQC2foNJ+zcuZM35cvRrl27BI/gNDaQ0n5lBAMlU0YArpvCLB49T/DKo5Cyf/75uyWiEmob3VkKbLlz53kYEIClXZ137gWgAxCBTAsBLDRk7Dr/IgWGNqfAp3u5PcGFFJCBF5ANStZv2Y1z/FNOgOOALgsu4A7T0B8ug8vOc3YDGQzxFqq4xOeeAY6Za1cEKfGcWNbYONAt7EHWAoUDl54rqvxIS89tbyYVmJby7EhKpVfyEfCHPziqiLrghySbCJsln2AoUYK0OSK7ecvJy1esWbd+gwuW5x2RTdBsR8lUdu2644c7f/y1sCOqEDfzvW0vnDWg7aKLLoLiGuzZZ3tDH8zwXiRnnnlmebGDrrFDD//OPVdPGv7KvCVmy36RoTauP5lVA7MiuQd73Rn603hFWroxJdmRAgCTAoCagsGcqttxhKDBjHP37gsr6gjdbSqttFQxp5YZCqwBlwabOLsiQYoSWFF+PzjNzFGIgZQmBOWUEIEh1m1io8dci9KZ4uwJod9MiXDocUSnAKUouEimRKm3Wa4Aq8SGJOkVj9NyiwG2gprbwCYGden2BDJPr83uE0c+DmS+YjklqIL2DRCxU5+Lk1HMBO2wXgWZDmo1S864wS0NUnYIUgttT3rSk27yn1wthLbzzz9fy+EHM7znqEfYzLwdkU9pMo/fksMnp9RgIMvj3jxUy9NfLXv01UDxOA8ximSJQZKVRJ16ZXZ6wQUX1STkRO2BFQ9k4FF1pcXWFbZr1wWOaDNThZnOOo2elDmwoOq883bZJAsKTOOhwQ90wgc23mbO0r6lI0Zx+nFECZ186MhmnAjLHgZLVswEbfZg9MIgP4ZEQZLkeERCoXzaDI44EV2FhjwrMwY1psF+JfDAx5MUbXjs0w+OISnYOY3TDpqhlEycE/SdzntCpPo6Pfroo7HxxKYjaLs5Xwn7Rds//dM/6W154GkoDP4VPG/scEJeLAtD1tAc6gHFo7HxVeW8isq76sKH2isAfKiHo2rppz6n/YCjitZL/OhJAB8glFnHcmppU2ODGwrV3hw6lRYnzDE3Po0ujjWUdESKOOBaMsExtH2O2Q/HlE89jznLdHZ34wRcaoGMCMz5uOsyxanEAqETHf7w4xy74/BCImNqLADllDc9SaJkSeOxjweN0E4cSThOpZV8S7XgWReOI5wVnpQjnEpgx5IG+nFiUxo0DTjRMqJAjnDShlPJtCuEQUmXae7hd9TSKQ0EqeLtYYcd9gd/8Af7Bc8BxoJo05+OPPLIPGBGhMJjtZBcB9IkGOYlQhvjGQYQvOCCC+zblFyRhw8FO/bYZWqpxpVBPWo8CgZk2BDYJMrlCx81ql56amxAoLSQipMespY41bgj4nFSPplTb+boYYKII+Zygy1L5mpsAAqFdrRAUq51UrVAP9xwqgHT3+NBG4JpnEuXHucotRhYTJsjjvFQGpU5EHgPkyg75qoudRIIZB7j6YmVdpxEJJ9UGVYR6Q0fZB3BR29USmNesmQJQJDCbLig0DhpxqkoNplQGkoqYiikxFFLbETQGGjjmB1SBisEoe3mfCUshLbLLrvMV4JoIYlJZqTGI8x1juaZl3oz5+TlvPPOkyPMvOHl7t27JdGyVy6pV0UlVL+6F8ToNMoDc+EDZ+0KsyOcl156ma6gBToyE/HDCCQBGazQjEHJuludalfm6VIOBHzEiQ0zQTPmdEIDNv7UzHASxxlwsfkRfdclZgiDpLoX+NKPM69ERycltNW2CVoi8MhYXQcgag86p4radEnJLUJuMSitvCHMGJS5240g6JghI1CCoPzDUM92Hc4pPSpCAx7VqbHZDOJ1r07pAR31Yl294qSTEktHdAY7m8wRtMN5aPPedpP/u4R5tE00tIEL7YJkXjCMcdeSPRAsF/LCJ2+snjD+CUMGsUFe0RKUaOiBDyVRObVX7OoHEAoWHLWxGHQa/ArmqK7Q0oyzumI2qyKCEqokgU6nQMAEQcjInEQRhA8MeWIHyunE4IuMlCVV4AL3CErorFnmFQIc0aQ8Ht3RfCDITzrROUm5RwU/whH09ywpsyGl6iqNnltV7Mk0JCroGDW2mhB8eCdGw4FN0DHcOWhH0k6JtMMNEBCED/Tg3HgL63OWwAFVGDKHUDIFSi2FtT1ShrKGMNYRZo7hxJ9mRWfl0EMPhbbQsvixINr6G0cQY3CIMS7yVUh5YykeaGPepiRymvey4MjSa5wYlNCDrhhKpX4KUIVkb0KSBlCnUVc0ODoFFEkLOvaJBzK1ROChBNTgDA8llnoSIj14COJnBU1VPSl/gGD0d/hDJz846aeNPzhZR5DlDDhiw4wtxxwBLsxRSITCmD0nOPFYMspP6UknJcqmWhLFqvqZw1zdQhU9pfIGGbKKGf6kXTLNOAlqbAicg9/jb5TQYc4s1XLOhNPwZ5BVMkvKlQwDc5iVqVOb4diRJU7lzgSvcE6+AZwlfj5g85Xwh3/4h6Fl8WNBtPlKgDBhc5cx3iDgT9hM+gIQPEc9CrwUsKUjvvaFz8UgqEkorVJVFWWT3q4br0fhQ6kk0GZNQqlIhQ8Fw2CpYFBiGezo7F5zxJofgkzQiXN8CgbABQJwDGowjZMgnYEgfEAqkY5YzzEasE3mLEGnHsk3gjjTKShH2DjAHCXM9esYOrFRDlhAVmtxA0hs6VV1R6AjyWgZk0xHMgkZkokm4gizW6UWoN7Sa4egIwxaoCOE5GOgxAWtCrUJ+7SFOUrSibZjOEqJagJTkLKkJJ3MUZvPmC37Sggtix+z3+7uNf7xH/+x/1bec1aELHE9JMG4UC1FyDy0GTqZWfA8Fq3LtGDUW8FUZcJHvwRRBuVRCU1ChdSpqwekgAAUVNQ7luw5Ui3VJeg9CUOcyo+TEnDBCR+BzA+dzOEEAjQrIEIDnZAEBPbR/AlzTGCg36Yf6CFi6QhNP7wSZ0I4OPv+xemIA5QIgXXeMme/pwiPF0qNk8Pqp3iSI2PSIo0wZxP+zDLWa5yqS++UTPvlOUA4AkdFcZ9YqjpO4k5rPJTAdDs0KxOe2gQl7WOjEwQd2QGmII5oqeLYeBjImNNKSPFHfts//PDDb/6fyu81oM03qeYpLzzgisGMFISkvBGwlisM5h2JyncDBkf2yeLs0Vc8TQjs1AMaLC+++NIqpGCqXidQSygEnUplidNHaJx+VN1PSnD6qqid0GwHpikh6wcNbazbV+wuPoKUgBpz3bOUwApxgjjDHE52ae45Ccd2QhKHHTGB0xHl+NkShSXldAKZ2Y+jnKkJqdn4Ljv88owBS40NUJRfSu2odCV3BEmSCZ12MEAqJZjJKodsSzs2gqRsksJgn/6kIA+S2CWOOSSpDiWOKKczWxggyY6lQRsl2CgHNRoyZ4dmp94dr7zyyhlcFj0O1Nt6gGjnBKs1LfaEwbbLlMeAb8lRzwpOBNfhD4N2aCih1PNThSozQsGqH8wpCR600upY4QNDBbMPrCmBjy4+7QRQQEeNlf+iiy6pV+HEoHsxZ4ch0DQDgX1IAlxS4YMGFrVAaLCJkzie/GSOJ6yTdcWzyJkYcowGbBzzFIU5m4AbxDlDJ5ChRQrKkNSNKTOSCXMKrK4hqVvC8xmSDKW1L8MeYPwgYpZ/7UpdLLUrNIISR+pSCSqZWS7CByUUVjhSTLijKFep4GikwayC1ZcSnJaU2HfRUaigNh313jb/GraYsSDaLrzwQuaHB3yr1+rh9xqAxZKUcUUwgjR7/jgtTXySQVEFPnnR2MYmN/xqNCQpQFXXvRRStcx2QLBaYlDakKSQ9SQZUzAgU8jaCU6zIzzqalbO6c8eqMUAEzbRVKFDA2aCHeEEBfig05IbDIGjfV7ht6N3kuKPF0rQ4QYTqQJxNP3wKjRuU8ITOi3t0yNwnMGxFMkPTEisspm7Bw0olLHe0hBmeZZ5CSdleLZtSjW4UCLDoUddtKuAgkHCndLmCCiVz0A7oqRipRanelk6Tad9S3pAsMYW3BVa6R3RQKeloyOOOOKpT33qDC6LHge6SbPEG54BnAiZNzjkgbNZXnhmibMw0Fx3JE4pvvDCi8OHuPQPVVEtGFbRSy+9DBTUUm3USaXxIFRdf1JspcIMZ47QdvDDh3LitFRggKC8huQHjtW7m9HMHMHaG520hSRAyRyaOUjiBizCE37ARYMLNvBICSt0UoKHQp5QxToliKKjBKel4noYiKNxUiUtCiZXsrpz5065klhDxiwR0gUl2pWj0q60jngsmQFIFfB7yHUaSZZeOhUCDnACAeYwB0mW9FCCM1rhHAEuVepoExHInDIBVWzZpBCzJQInJZgdoXEyceihhx7M3uab1N3MFY8OAyxJUw+caPknbN2LZ5Z8ciQXvAFKp7t27ZI+ccIKEEh9IFMVtQQUPyqhclpLRVV1XQcnHmVTMIBAKBUlwZESHQ50SDkKPaEz/VTZhx5Vr9PUAu07taQkGp7MBBGQhD+Ic6kdfvLEkicUOhIITzKHp0vTfr2ZNnf9fGPzA445r0Iy48aULknTTnQyKVJRdZUxOLNPUmn1P/txWsotHqF6hcJAj/2OoAoxXXzQTBVBR/KuWGblY667G6diwRwTOJ3ipJMnaFbguMZpqeIIp/jpZJ0qS2xu0iuuuGIGl0WPA/U2LvKPDXHmHJOiEjzzOceb3tK4aImtZ87g2e7du4FAPeCjTwFVhAZLVVcVtVR7xVAVFXKqlq4efcJRNdMdFVJLUzaEctLpFCdAKLkfO07pp1lLM3vTwmmTFUrgAxsaLPwQDI7wYWaOBgROwGLFDyWscIaS0E8nD4VjhzgpRM8JWS2Qw/RogZR4DGxSQud4lQ+/blVaqJIi6ZJb7aSH2aY885V22Q4uNtGkwEhuJyQBhP04yRKkJP0Uhg/8TuOsWEDmlOmKpbg4KaEwc1CLLZ2WtBHkJBpnSixB0NDboO1gvrfxlTec4/3RRx+tdXkCLMXMdSDjAQa27VtyF48jt0Y5FYbHCZJKvTIARPhQeJWoJ1k6UlFLnOoXpx1SGPy4IuES5lQdv8KDAkzgdIQBCCQnfCgwHpwQEGrBwrsXkAUd5SMCE1lfuvS44B7g3H04eY6TFCUQXCe2DH+cxMYBflpiOOaYY+GbBkfUwjGQUcLn8ZcsmyVHCSVT1c8880yNR4rqSY7U0o48m6FBno0wJ88E5VnmJdzSUTcPAjMN0KMLBLXaRO1KCcART5hWnYALVZkbwTb8VU2qVJwU/fg51t1KEDMldIY2SqDt6quvPjho+6d/+iffpMzwg3MeHX4zzDndizf5LbaWZnkRg4FZwOKHOSLSiua9i4MSp8LQOFWu+85PfU7BqFQbP8qMAZJqGGa0vkLEEqf69Z4EdgFXaakiSwlOhceJ6B5EO4IknNAZXGAOQ8DFwEQ3fkgCr6wDUOawMQ30lAAZuxj6jTQlkAfxOOl3xFyNjXVHMgYEEgVYaPULH2oMc0oo1YieWHmWSUcSKHsGQUeVIBjBip06QlIU4sQDE04tsRn4MViqAoc8qWhlxRPOur6UG7OyAhnTONWRY5bhjBJVtk8W2p785CfP4LLosSDavHUKjNWQlFtFyIPeJMQpvJYyKOBoWfP5w3ue9UZsCWRUCVi04ldaTUIhoUQbUFSVNiubTtOR0uoNqosnOMIHO5Ck8HHWTkBh7Pqz/xxVpZcsWWpT38Kp2DAXkoIjneAygmA76wCBoIesUzpDUn/oDnyO6InTEdP8p0QzzmdLbHjoYSV05jPTOPV+xZMxpZUrIwBJS29UjoBAZgwZU/iQJPOYSXmq7YMFPUcddRTCDufMChSSLCnRBUjZD5346UfbB50RgcOVjVYjPrQTqiipsRlOKcHJE/t0YqvPHXbYYVdeeeXB+T8PQdtll13Gb2jTjTjEYzb4IReC5wfnYMi+FPAGJwJzS40NMwagJKLDWRKUJo0NLhVDDfivE+giCuYmMkODsqmx0gIEQoEhaeIEIEfEMQcmlQ6ONmGFHZhTMnqOPvqYvhIww6JTN2YgAEfIwNkVCROgwxxODQmGamyWoIOTLVKYIZ7OfEZzLHRa6nOMOio6ftLvSFACV29okIQqjVBdmJMipZUf6bCUZ1k17GCwZNsRqVqLekupGZLCELx67EOS0rDiscdZd7RJ0Aw6VGHAHFj5kM4wx5xlzwBOsyW29DBHVn2nm3QGl0WPBdHmo7I3A34LNXtcZL4/vyovDAtVIgBLtDaxgRq/+epjW8rAixQganuGHXCsDMrmuoEM5VEnVVGhyozB7OmCOfcdTqjC6VTtzdPthqEbGVxS1e0GHCACQEcccVQ8lFDIIgSDIE7di9FoRWQddDQnnPBnPw34cVLIJaogDJgcEQF0mLPPfz8wB8eOREcVn5njv7R45GAOFKRRme3IrVkyZQwC5DmcqbSMSZSjrgWnEKYKUk2J9MIohioSyORWOQxSljgVKDpVzKGhMyTRAGdUpcSRHf7YRFjix8k0ZpuU8OGII46wf/jhh1911VU389842ut1D9p8JbAhVN7AHG/4wS3Ygn0edBGIEC3aTjnEFbeGHWklK3fQaaZKmoLm2AKH39CCFBCoJbqW04/6KRvoeKXrFap2otIAoZZABnB+pIUS5de0SFELPfUkmEMHUDNOminRIylBYK6Z6Xl4LB2Bmi6Ik4kwZ99PSCKYTkZ7TuybAeuoo5YEOO5xgCDlVPFZCHIlYzIpLd0ScgJ/9pWWH5AkRfJsXybtQKTHUmKlUcY8zCHJqaVkIiyxgUId0dKRisAK7AIHcTrRdjgQ+CwRFYsD7RAnCIvqTidzlvYZ5baLDpuBgblb1Nv2Qptv0vGPOAfb+VF2ulsZ692/R4HfHk3RSpD4pUyQXERYem/DHxZBs56PUNRLLrmVDtG7lNrrTFRqJ/CnliHJkYJddNElEz6UHARdu3WjPnhlQJnVGCclyk8PWTwEibgrfGYCNIs0Iy688GJH2DCDe5izpK0/J0ADHNgxwRP6ucpJBCTRzE+NzZF9wAI4wNLYiDDHSZqdmsflrl7LJFD4lVNaJKcUSaMjDJY4Pa6SXw4l0xFY1JNURA5xUgJJGIAAyJQjKOBvmVqcBkE0QUbxO62UKmsTEQO7jhCAmH462wEAPuM0H3LIITf/K2Eebeh+A+KeFhhgBTI0jBuc87RZApnAmO/h09Jw2seMFqGoxIbwhYsTLRicwlBaVVFRIKhgqqi6atZrk6qrpVnfUkuEWuLE4weSIJISjQQcL730MrMfnH4IgqPLlBSFDOGkH4bABRsTQICBHkcIFnUysnjod8pcHbcleGlRHCbuCNSIWJq7TD0JZFmhzbVriZ91/tMjJ2KXFlWED6MrVTKlNLiYQao860MByybMSbIEKnmpJuUIDmTSQw4TBG06wmM4MkNn+HAk+XygzYAej31EUM4HIvjVC8G6HTP9tCEosc9tPHrbU57ylBliFj0WRBt8hLYGv6VJvrju0QTznLPjqXWEhzeyKTU8s8/Fiy++GD9mp7zEiadg3FnqpAxqWTtRMDtqqa6Q5LWs2l988aVM4Qkf6keq/qHqqqsE9hWVEpzYAoeOVbuKk3IEc/g1NuYgyQ8GjU27oooSmAN9drPYtYvHEdNcooQ5fuLEhqi3aZmFwD2mGeoW9oSAuKJSJyfyYHgspcWmJ1Yme2JlybMte1AYIIgEMoLdJ9PF1zuMpdrj5AQew7LH3k6dT/eihAmb4MgQ5ThtUsKcI1KsYLbpiCC4x6a4ZmA1M20ztN3SvwMyYe5b3/rW7t27vQlmkn8MgL8nSYQBy9sY2474KmYR8lt2LOVFKh3BnJipEoMd7jrCiUd5lEFjI61CEKBLVVoVUjBHeBAqrXLwIQ9hRV1rbBjAy51Fg5KHD6UlRQnNMAdJQAAfNAMufAQm6HFFBkeehCSbNDi91a3+nSO0HSisz9FpE5Jy2Iyz3owIhRxjjp+aK0/yihLZcF1431A2Ke0ylUD5kRzvLWjpcmTHEyvDJM04e8hlzym4BEcgkNLeTABFgWpsauGItvQblmqHmTg9MKes2KSAlB2njnByj2auskUtTl0mkKFx0kmbcRB+3zaPNp+TsuApZDuTPSvoHBIYJ2AuJHG0NNnsYZJBnJIrMMweYu52hE09dAUhCxNcFE+x1ame5EillVYtVauCEYEJnCEJ5tyD9i3DXKV1ZMZJHCBCEp6UWN761rcJ4mb7WpRNmKPZnajb0YPmG3QGR5wehm5tS37qoxRa+iEydq/ht8ruUAoRbAnBlwpMQ6o8CBwgvJaVMZWWE8+H/BiSIy2O1B6eAEJpO5JbR3IIHyot+eVZwh0NT9j4J+tqRKcC2QdQNFl64MYpTneifeJ2MNeuDEiimUt0OmKdQmyWPlPokVY0TtbNnIS2a665JrQsfhwIbW5Squtk/BZGBOc8UvktDLZ1LDQX68DSxHUucg52BI8ma6aWiAQpmDKo3PjcD7ADMjNI9S2pSVRIVcRJhyNS7lCYgAaEJczpXtgAQlFxUhjIMNA54RgcEZTY8eMbBUYte+Wnh4glcyEpKTuQhJMDHMMW5vwUQkdkGWUuHPtWcITgjKCYO//88wUuA4rnGZYliS2Znli0BJbtHkvpVXU5D3N6D7jgRFOCxkkJEFj2sU9EquVZ2tXCUV0AQ32OiALBHCWYcbLo+XcEyjxB1HqZtnSEzpMeAyI4heArwXvbwfl/wUCbtp95YQi+vHCUN8zzUhgeU+GBjvBwApZ4emodCZK7ZOVRrnsEcXoujfqH+gGBknSdKbAl6KixJoG235uZmoU5PO5EddVCCMYJENoJZoBTY4LyU2txCYIIQWrhQ7siAjFhC7DghqyEUwK4lphFzByjlOQYiNPsh+b+ogCaY/gpsUlbcKzjwutRRy3J5/GZGf6pPf1eQsqDK1J+BvnxP8uVIoT0yrNZitRV2uVZR3SUlMKL3BFtGo+KUGIJBwQVi8JKYDMkqZfGQVwJLOmkB/4gCTP8IRyhiRx55JHEiWBjiwk15bwjUurOLlvYnvrUp06AWeRYEG3aFT94wJIEicrMUr+fFAafeMMD7YpDYQ7D9NSKEOb4LU6JcOQrgRKclICLesBH3SvMBR3VAhGVtqPSXqFUxCsRBBCpfyi2Aut/6VF4nKoecGHO3Fs8zl6hIAaqMOP0gtgR4NqnZFri5Aav4I/dMIeHFMdcyo7sAFZwd6STBXHgI3v00cdolghHPMFJiWrJm4yJqhaFkAdVDx8KGZKkyFKZJblnG6dkTlekYhu04XR0xBFHqI6s0kmJKhBE2IFUdgliI6ugaoGwVFY8lhjs0A9zamQJkQR5hQEnr5jjkiNLpay3PfGJTwwtix8Los03KZMcZUOEHBW5ANCcc+Ths5Qs4XEIsDiHhyvtk7UjBnCUCDu18V5W1KwWJe26l9gRKq1+Go/6qaVqAY0dP72MO8JphrPA2nsSa2goBJHaiWsUv16l2Sg8nHWZkmIOJwe0KJrJ8gQ+7AMNWQGBY544IssxgnFSaId+GpjwYAAZTp7QIKIEKWEOgklBrTr1vqFRKa0M6EOlVP3CnxQBAYLT+OWqEtjBJplSTUpK4QkcIQDmnKpRwCWlOsABiHh6tpljd8z58LVhiZMUqKmIerUf5nBC22SOCdowBDKEZWi79tprv/Od7wSYRY4F0SZ+BoTBapcp4POGeSZDugjlwj7vBY9HQgUsDEt06cDJPwqlz6BEIuBA/dSpdkIlbIlIbRRMkTCon6rb9wNGeKo6YGlsNus0lpTAX5ijE2LqXh3pScqPn6xlSLIJK12g+CFSH4I5bKQwWOIkAlvMmZ2CIyuQRApkIc/MIm2UODryyKNrbJRgxukKJtu3pIp6SsvYYYcdhsmwWSPpHVeKgACPoyBi2Y1BSlEgkrYpz2ShtopAJylHBJmjU/6pClhhrn5GT+jErzow5JQtg85copMSOm22A3+WmKHtYP4GxBsG/xjjH88gqQeC65Y85oEUcBSPZ7E8+lSRLBFiEAnndDJHkMdLtZUmgiI84oijYEU94EDBFF5VFIy00vb2Ez4UDCdCFdGqCFjKGRxx6ihosJM0nYYSOnXH8BGOcQZiO2DEIiRpOZbuWQw0BBH3ICXM0awd4sHJT1Yo0dIoR9vvKwHUcowIP2lgxWOD5kCNDafkKJ7n1iMqhwj57NlzjXTU6xHM9ZR6N7IJSZIWkiyVgJeBjHiYo5OIHUeSLO31vJTgCXBKefjhh5vtsC4LymfJrlP6LRlqMKFSjjig4nTST6cZGz0H588SjG9+85teWiUCkgrJXEhGUINFm8KAOa70GIm2CM2kgMw+j/Hg1AiFhBChaCkRBqROSuxIKP3ELYlT2C0DH0DQVQVJwKHGlt1ZkKHGoKD22tII3OHvSgmBEgRz1NLpCKpqbHDgFiZCCZDZpAdEOOi+rnEyNzU20MkcKSEEAtH1bsBKgMicRImOdUFhcP3BAcxxDJ5kT2gSSKMdjglTHgROSurs08lnr2U</t>
  </si>
  <si>
    <t>iVBORw0KGgoAAAANSUhEUgAAAPoAAAEJCAYAAAC9nTo+AAAAAXNSR0IArs4c6QAAAARnQU1BAACxjwv8YQUAAAAJcEhZcwAACxIAAAsSAdLdfvwAAAAGYktHRAD/AP8A/6C9p5MAAIEFSURBVHhe7b0HdB3HmaY93tkwO7Oz6d8dj3PSrGYsASB5cS+Yc84JDCCJRGSCIAACzDnnnHPOmRRJUaQoKlASxSSKpHKWLdmWbdmS7Nlzxlt/vdVdt6u7v043gEGoc55DAri3Q9X3dIWurv6r+vTgpdatW//71EjkJ2mhjDap6ZHstFCkmv87Oy09vD41PXyI//8Z/u+t1FDkLf7/Dzmfcn7L+ZLzf3Xwf/wOf/tQ+yz/jvbdQ9q2+Da1bfN98H3xfWLf+mHUp/pUnxKQvpWakfH9lPSMrimhyFgu3paU9PBFLt0HnH/jsHvEv/GLwvs4FnFM/NhwjDhWHLN26PWpPtUnKn0rNT390bT0jHwuz6rUcORZLtTvLYI9CPwex45zEOcSifwfnJt2ivWpPn3D0mOPPfYfUxtlNE4NZ9RwOY5xfq3I8rDx67T0yFFxrvycce56NtSn+vTwJfRvU0PhUt7/Pc6D/yuLDN8k+LnzPEBe8DzRs6c+1acHM2HQKiUcbs9rsuU8uN+0BHs9Bm8ij5BX9QN99emBSJmZmX+tj4Sv5TzMzfFkgTxb2yC9cWvkpZ6t9ak+3RfpWw3C4TDvh67kQYpbVVQA3zc0zGjCQk2asUaNm4r/N4g0FqSFM8jP30M+RZ4ib5HHWlbXp/pUx6lBgwb/PSU9Y0RaKHKTCNKkkd60OWvVoRPr1L0n65M5kGVl57DhxSWsfFQlqxk3jk2ePo0tX7mCLVq6hK1au4Zt3LKZ7dy9ix08dJAdO3GcPXH6CXb6zBPsCc6p06fYySdOspOnTrITJ0+w4/zvR44dZbv37mEbN29iy1asYLPmzmVjJ05iI/j2h+Xls849e7LGLVvV6YUBeYy8Rp7r2V+f6lNS07d407w5D74dnD+rwZhIws1aCJGzhw8X8i5YtIht3rqFHTl6hJ176kl24eJ5dvGZC+zpixTno1x42omnopy/4MS5KE+dN8D+cYE4wC8c6zasZzPnzGEjq6pY34GDWJNWbcjzSSB/4mxHGaAstCKpT/UpQQmDRGnh8ICU9MgVS+DFDZrNnXv0YuWVlWzJsmXs4OGD7Cku1zOXnuYyU1wwcS9kN3gyCi4AaCXs3rubzV+0kJVVVLAuPXuLbgJ13vGCskCZ1A/g1ae402OPtf4vvNk4kgfWe9ZAixUE/uBh2WzytGlsE29Wnz77hBA4UWI7y50IsYFZbpqzgjNPnmFHeVdg1Zo1bNTo0axD127JaPK/J8ooNfXv9GKrT/XJX0JfkAfQtNRw5HeWoIqJprxJWzpyJFuzfi07e+6skFqSCLmtUj957owQ2lvuxIoNnuTnR3OGnTl7mu3Zt1c09wdnZ7NI85ZkfsWEVlZTQ6HQf9OLsT7VJzo92qzZ3/NgmciJe/pph27d2dgJE9iOXTtFn/qZSxcVDNFp2YOJbpX91BMn9P/XVS3uT3TJWV7Tg6PHj7LFy5ayoXn5iWzio+wmoiz1Yq1P9UlLaPbxPt8YHiCfKwETmIwWrVhVTQ3bu3+vENa/2CCY3BAZokKYJ06fZMdPHGWHjxxkBw7uY1u2bWK7du9gW7dvYRs3r2fr1q9mK1cvZ0uXL2YLF89j8xfONbFg0Vy2cNE88bdFSxayFauWsbX8O5u3bGTbd25je/ftZof4trGfWOSWYts5HeXw0cNszrx5YlAP4xZU/gYEZVlb36SvT0j/LiWckccDIub73+hz9hucxZavWiFqv0vPqjW3ipfsdtEh0fGTx9j+A3vZ9h1bhHxLly/iQsxiM2ZNZVOnTzIxZRqYGGXyVDDBxKQpYHyUiZPBuCgTJknGRhk/EYwRYBvYPy4a6zes5S2WbfwCc8giuFl0v7KjaX/m7BPiQonWUMt2Hcg8D8inKeFwLspaK/L69I1KDdLTm/F+3VUiMHzRrHUbEYyHeJB7Se1H7LNchoOH97MtWzex5SuWcJlmsukzp5iYNgNMjjJ1OrDKbohOyU6LTslOiw7GTZDURsF3cAFYtWaFkP/o8SOKzO5iO4F7/Et40x61fAIG8V5BmevFX58e9vRYKPTD1PTwXiIQfIHJKvMWzhfNZrvgEm/RT546wXbt2cFr6VWi6Txz9jRRS6t4ia7JbhU9+bW6Ibsh+tjxkpook6ZMZEuWLmTbeGvkBG+Z0KK7y65N7jnFuyHbWFFZmZjRR5VLAPY8Hg7/QA+H+vSwJdxv1R8LxaQLKgBcadelK++/LtYFt4sssQotQZ/6yNFDbBPvM2tiTxdyq9hFp2S3im6W3So6JbuX6IbswWp1q+hjxklGi5+nz5zGVq1eIfr8uK3oJLbGKQEkV9nHm/UV1dVihiBVTj75E2Kh/h78Q5bS0tMb8lr8GlHgnnTq0VNMKcUAGCW2ilVujFLvP7hX1Npz589is+ZMj5Is0TXZg4lOyU6LHrxWl6JLaseCarEPdFEgPS27Jjol+xOnT7GDhw6wqtoaFo5L+PA1xIYeJvXpQU2hUOhv09Ij83mhBl56qXXHTmzF6pVCcK0fbRfZwNzfPnrsMFu3YY3oZ8+aM4NjCG6Ibpbcv+hm2WnR67L5bsjuX3RNdgmOBSP9GHQUYnORaU5GOcX77+DAof1iMk4ct+f+LS0cmdekSZP/rIdNfXqQEu+HNeWF+I6lUD1Bk3DK9OniFpL99pYz6HPu2LmVN+/ns9lzZwgowQFdm99fohuy+xfdkN0qOl2rS2rGSKrEOW7cvEGMYVBi2zkhwNTb/KLieAbt3kHM6OFTn+73JPrimNWWHvmLUoieIECKR4xgx04c5eKqk1FosSXod69euyIqt5vggJJcE90suSa6WXKgSp540ala3So6JXsszXdDdlV0CbaxbPli3kTf70t0gIvDpi2bWO8BA8gy9gFaftPq++73eUoJh3+aGo68aCk8T/pkDuC18Q4xYOYXTExZumxRVGA/UIKDWGvzRIpuyF73ohuyG6KPrpVUstm8+7Nz13ZSbIoTJ4+zBYsXsdbtO5Ll7YPLiCU9rOrT/ZR44WRzsFY5VXAkkebN2fyFC8VIujpdVMMu93n++33797DFSxdE5fWDUy0OKMk10c2S3w+iG7JbRTdkdxadkt2f6BJc/HCrzkv0k6eOC44cPcxGVVfHOtPuj5xsPbzq071OP27d+m94gWxSCsgXmVlZYkaXNs+bmgNugBlvu/fsZAsWzYvK64QmtbPYKpTgwK/kmuhmyTXRDcnjF52q1Z1FN2SPRXRKdkP06hoNnCMmFlnFBqjNrWARje59+pBx4Ek4shExpodbfboXqWHDpj/ihfGKrXBcwGDb7HlzhbzqAx0GZskPHT4gBtgoUWOFkltCSQ5U0SFpVc0oVlpexgqKC1lOfi4bkj2UDcgaxLsh/Vmv/v1Yz759WNdePVnHbt1Ym46dWIu27ViTlq3E+aOGa9QYS0o1ZeFmzVikWQvWuEVL1qRVa9ayXXvWoWtX1q13L9ZnQCYbNHSI2H5JeYmQ834QvZqfO5jCL2Dbd2wzyU6JDvAswITJk2KdcPMKJlrpYVef6jKJFVYDPoTSd+BAtv/gfnF/24B6WuucCBrc8tGa1rSwfpHboMSWUH3y2nG1rLC0mA0eNpT14OK27dSJZTRvIQYO7xW4KLThx4ELCY6ruKyEi2tIToluyG4V3ZDdWXRDdqvooGr0KJ7HM0SXyiz3sSjHT0iOsq3bt/K87EvGhwefI+b08KtPdZC+xTO9luN7VB012NQZ08WDFrhtZhZd5Zy4TYYnvjRBaSnt+JOZQgo+ZdpkVlFVwYbmZrMuWJeN17A47gcB1JKtO3RgvXlrIq8gn7c2KgOLbsgeXHSA/y9cPJ+3wA66ig6OHjvCqseMERcuKl5cQMzVIga1UKxPSUmhUOg/pIYyNlgy35XmbdpxcTdGH6k0UJ+n1tizdyebPVd9mISWMxFg22N57TcsL5e179JVyEJJ9KDSok1b0Y0o5i0STe74RTdkt4teNbpCgO+tXrPKJLaVY8c1Vq1ZzS9QwUfm8QLK+ltwSUpiUYhw5CyV8U7gtpn6CKVddg3Mulq5epkiuBuapJS8TshaGyBwBw8bwlp37CiWW/4mkNG8Jevaq5fo60PEZIoOKqsr2FTeQtqzdxcpOpCy7z+wj7eicsn48eBM/eIWCU54U2fQZZUrqqrEnGn1mWgD45np3bwWxzRVdSQbA19mueNjwuTxPJhyWMv27UXN/U0Gy0dhvKGwtCgO0Q3ZnUQH+Duem8dtNk3sI1HQfFeZOGWyaIlQseQEYjKtSZPv6WFan+JJaeHwY6mhyCdURlNgVBlPmamPQ9qfiT4j7sNisA33oc2SU2ij3pTETuDz5ZXlrGef3uLBixAP8nrMNG/blg0YPJBVVI5IiuiV1SMFuFOAlXKscmscFuBisGLViuBLVvPYRIzq4VqfYkkpjTJCPDN9j6y3aNteFCiecTaLLtEk33dgD6/Fp5vuPWtoE1Bo2d2Qt7+msElTJrFs3u9uxWtvPGhRjze4OGMAsqisOCmij6rCvxVs2YqlFsnNooPtO7ezrr17k/HlwuepocaN9LCtT0ESVgNJSY/8gchUko7duotnla2PPFrBiPpUMXNMwy67in/xJ02dIEbMsfIMAvdeghH7Nm3bCPr16sJGDh/AplRms4UTitmq6SPZujmVbOPsCrZpTgVbO7OcLZ8ygs2dUMomVBaywoJs1r1PX9a4ZWty28mmfecuLHd4ni524kSXoFxxK06KTXHg4H5+DMPJOHMCsVr/UEzAlBoOt+OZ97U1M53AoBsKSC5aQAmOSRXor1lnjWn4kV5FTj3F5BX0v4exZm3asHCz5kmnf8/2bF7VIHZwXgG7tKqY3dxUxN7dXsR+saeIfb6vkH2xfzj76kAu+/O+ISb+tC/LzN7BzuDzhwvZH45WsM+O1LC39tWyZzeOZtvmlLHK4iwx+YY6tkTSsl07NjRnmJDaLromeSyij6oqZzX84rF+4zqb4AaHBLXjxpLx5sJXqY0ibfUwrk9uKSU9oyvPsH+1ZKAjWCoYt1LUhQqsYAVTPFVmTAGlZFfxFh/bGJaXzZrwGhyvUEo0GLTKzx7Edi4cxa5ur2W/OFDJvjxUxP68f6gZi9AqgeR2ZZCZ/dnst0cq2N1dVezIknJWWZQlVsClziNeWrXvKEbrqdo8VtFBRWU5m7dgrlg5V4qNOzQaB6PMmDVT3DmgYs+Bf0UM6+Fcn6ik1+S+JcdrfzCopj2zTEu+g/fZUfOq87zNaHPBaeFVjOZ+aXmpuD0WaQ4hE0dR3gB2anERe29XGfvjoRK71BJCapXEyM3Zw6WOMtCVrw7ksQ/3VbJTy0eywuxMLn5L8hxjBbMC8wryEio6QNljwQtDcrPoYNHSxbxbEWhhi3+tr9kdkliVNUBzvXbcOO0pJjyrTAD5129cK5rWBtrDHLTwEmfxR4+pZt369BJBnAjwVtIx5Tns8uZa9vujlVziYXapVQipJSa54xHcJLeX4AMc+d3BEvby5lFsclW+mENPnX8sdOzejZWOKE6Y6NqIP++WbN9qExyz7CSr1qxiTfl5ULHowFf1fXZLwohlkIG30WPGRB9VjC5AoIqu3zrD01hm0VX8SA8miie4Bg7JEgHbmDdR42V0yWD28qYK9sXhci7wAyb3bi4yhRA808zu/oLfHx3Fntk0jg3nXR0qP4KCV1z1GziAVXJxraJbJTeLrkluFR3g72vWrnIUHQ83YeWbFu3akzHpwBf1o/F6EvfJA9xCq6wZLeYyn+QyU5w4dZwtXrrQ9LilBiW7Ci1+BQ+Atp06i9o3HvBU2PZ55exXB0exPx/IpqWWEFJL7iu5BRBaYZcmNwnv3//yyDi2Z2kN69itK5lPQcAtzJz8vKjk8Yg+cpTGwsULhNTgIMHmrZv5fgO9WOLzb/x9dswqCjIZpqK6SpNcPJLIxQaK5JjxhNVW5XPUdtkl2rPXtPAa+DumqqIWj4d+/Xqxixuq2B+PlNFSSwipVRIiN0iI3MAiN4UQvB8J+vTXtlTw/nw/Mt+CgOm1I0eV+RbdkNwuOsDzDpTkWHkWbN7CZQ9Ws3/8jZ1Bh3nCQaa1jhg1SoyuG48hmkHzCgs+qIskaASXHk1B3JdHEzFW8rJ6sVe3jmBf78+hxZYQUkvqXG5ASi3xIXcULrSKKvquvlG+5tt6a081GzeqgMxHv6B2zx2eaxPdkNy/6LhoYG4E5sFrcu8X4P66ZNPmjUFr9hvfuLnx+gKOZywZ4UjJiBGmBxLkY4fyMUQ0szDtVFsMQVsFxS488JJ+HMstyGfN2rRlTVvzAIqB/v17sRtbyrmchNQSQmqJSe54BDfJ7SE4KbVEkdtTcF1qip1cbBCVvI+FTPbBobFc+OFkvvqlZ79+QlR/omuSm0UvE5RXlPFYGc/27N1tEtxgn+iztwwke8bpb9JTb3iefK09E2iG5eWJ93iZRTeER02OJ8TUVU9U4b2kl+LjO/0GDRCSx0L3Xj3Z81vGsq8PDa+XWyLljsKFVlFF39lbg3/v3b1VrLo4i8xnP7Tp3IkVlBRYRHfunzuJDrCoxq49O0nRwYaN68U+qdh1YC0c0FR4iBNvrlcTJ0/So28/0TcynjrSHi2UomMizIyZU/WVTbQljezCA3fpMc2yc8+erHnbdjGxa94I9uWR0gdcbpAAuYGb3Co7uNhASq7Ct/PmjhFs+LBMMs+9wOj44KFDbKIbkhuiG5LbRddkHy1eQ42mvMHeKGvWrhb3+qkYpoADug4PZ8IkAn6ivlaGwTpnWJQftbkhuoFWk0+LLl9kxk16YEhfVl4mJmNgWmdQqosGsM/2FPqWGyREbuBXbkBKLfErNyCklviVG0jBrQjJexns6Mn78APZU6tGsXadOpNl4EWvvn2FuP5qc0r0UgEWzti1e6dNcsnipYvEY7hULBP85aGdUKO9xTTyG8sJk+DWCUY25ZNFGtrTRkJy1OS8ua4tUyTXKKOEB87S4+EJXPmD0qFrN/bcxmoxFfTBrL0VuT0FJ6SWmOT2EJwSOwqkVtjek/9r5vP9RWz2uCKyPLxAeZWMKPIhur02l6KPGFnKasfWsJ2iZtfkxkNUBnvY9FkzgixP9ZuH7q2u+pLMvlZrxbxiPBd8BI8OmkTXwEMHWCjCuiZZEOlBVvYwMZASlNHleey3R0bVy50MuSlMwvdhd3bXsMzMvmTZuIEWYm5Bnk1099rcLDrQanZNdqvooHbsGDKuKVLSI1ceqqWk+Un5WncdV8OZc2ZFHzLQ0J8oguSchYvniT6ThrboYFDpMwcPErdGgoC1xc6srWF/OjicFBvUy80hpZb4lJtCEf6Pe4aydZPxzD9dVk6gDIflDotKTtXmZtE1yVXRAWIIy1Tt5WKb2KdRXFZKxjdJOLJR1+TBTinhcC55ggSl5eVMPlhgll1jxarlYl6yIbqKm/SgVnwXK5W24gUehOysfuzj/SNJuUFC5AYJkRskQG6QELlBjHJb2daD/6uzrTu7s7mA9ejdgywzNwYOGRxTba5RIpg0eYImNiE6LgJYE5+KcZJQJEfX5cFMj4dCP+Mn4us1Sd369OXNoX2mucbqE0V4QMVYX8xYXNCv9FimCGuV4XXIQZgzrpD98UD+vZcbkFJL/MoNCKklfuUGpNQSRe54BIfcJrprbNf43e4cNnFUHll2bvTjIsYjell5CZs+c5ou924B7rlL8CYZtCKoWCf4Eq7o2jxYSSzNnB55yXJCJJjGuGXbFjGSDsyyH2Tbtm8R4kJWQ3b/0o+u5ZL36SP6aUE4vKyafY0BN0rueAQ3ye0hOCm1RJHbU3BCaolJbg/BSaklSZabpBv7emc/dnDJKLIM3ejZr68QOhbJJfMWzLFJrrGLLV+5XCyVRcW8jXDkxQdyMk1KKDydPCELWHlzwaKFYnYbBd55hj6RsZaYtoigXXhglx7fQYG26dTZNx26dWfXd40VA271cnNIqSX3QO6t3exw4V/bVs669uxBlqkTmuylMYteVl7Mli5bLMS2snvPLjZ52lQy7h2YpuvzYCT92XJf98tHVlWyA5hHrCPnFWtzi/eJ9bkxocUQXcVdenyvV2Yma9u5i28GZg1gvzhckxi5QULkBgmQGyREbpAAuUE8cpvoKvjNzmxWmh+szCE7RHaX3Fl0fHbt+jVCbI2dAsyoA4WlJWTsE/zlgXmGnTfZ/5Yf8LuWEyDBWm+4TaGKrgq/cPF8sYSQhrEqqB/p8bs+Awawdrwg/VKSN5D97lBp3ckNSKklfuUGhNQSv3IDUmpJHcsNSKklmtwaXaJ8ub0Pm1szlCxjJzBHXpPdwI/kAAthYPbdVt79tEoO8G53PGFHOUDwLhzSdbp/U2oovJA4eBtYYwyTYuSUQjl3WLKOXyHlGmGG7P6l7z9ooHjVkV8qS4exP+wfTovrB5PcHoKTUksUuT0FJ6SWmOT2EJyUWqLIHY/gJrk9BCellqhymwVX+WpbT7ZpRiFZ1k70UmT3ltwsOhg7rlZILQTfrbKDrVqzMshyVAt0ne7PpK/D7qvJPmX6NFGbGxjziLHOG2plY20wY2FAP9IPyRnK2nflheeTcVXD2R8PxCB5vdzu1LHcgi2dDbZ1ZceWlZNl7kSfAf0D1+YGRQyv3zJLrom+c9cONn7SBNIFgr/ctyvT6KPsNywHTJI5OEvclpCzilTh8ftJkyeIZ8IN0VXcpc8rzBdTHv0ybUwZ+/JgIS0yRb3c3iREbhCD3Fb43y+tryTL3okBgwf5kpwSHSxeslCIrbHdxKAhQ0gnCG7AKV2v+yelhcLjiIO1gSY73m4qpwyq0wgh+vyFc6LLAhnrgVHCA7P0xWXFrFP3HmLRCD/MGFvGvjpUQAttJSFygwTIDRIiN6hjuQEh9S829mGnFhewlTMr2dTJYxgWA5k5pZZtnF3OnlvGu1Wb8Tn/gn+9pZPB5o7slU0jAsUGVheSkvutzUFJWZH4zIZN60nR8Qx7c5+PtaaEImN1ve6P1KBx4x/zA/uz9UApcLtBziAyZNfAovqQGiuEGLL7k35ERZl4rU/H7rygfDBldAGvyT2a637lBqTUEr9yA0JqiUnueARX5I5HcJPcHoITcoMvtnRnRxcWsolibYDxGhP5/y3MnjKa3VjFy4GQWmKSWxdc5dVNhaxTDy47EQ8UQ/OyfUpuFh3UjBktXg8GuXfsVNnG5s6f4/fhlz83bNj0R7pm9z7xK89+4iBtoMmO+4tyJpEUHuCtppjBJlcGMZYE8pZ+FP98j759RSH6obCslP3y2jF6dN0kt4fgpNQSRW5PwQmpJQ+h3Bpd2eebevAafJSj3BJ1PYHzi4cFklsF69QdPHyQjAkKrFGQX5Bnk9ytNjcoZLNmT7dIrokOsvPzSUfsZOzTNbu3KbVRpAV9gGbwRtH1G9cbEwr2qexmc+fNFrcogCG7P+kHDB7MOvfo6Yu84mHs1Cv57Pyro9mvb0P2IVzaerldSaDcki95Tb52VjkpNlDltnJl+SDfcn+9uYMAkv/i+H72Zpcu7OnCAjI2KLr17sOKSgtNontLromO369avULU7CZ2bBMr02CtO8oVK2mhjOa6bvcs/bvU9PA16uCsYJlmeY/RmFigsW7DGiG0tjiAXBHEXXgpPRYERJPdDwOGDmSnrpSyE1cHCy7cguwntJqdklpCSq2SALlBQuQGCZAbJERuYB9UO70oL5DcYNwEjRmTa9hvN3axCK2iyU1J/kaHDoJTRQVkjFD06t9PSGuX3En0QkExv0DgkdgtWzdzubdGwcsiwKSpk0lXbIQjV+Gaptw9SGnpGfnkgVnAQwS4ihmiG2DAArPYkCFyFRADN+lH8swsFq+47dKrlyfdedP+2POVXPBBUY6/MpBd4DX7r147rjfbgwjuV25ASC3xKzcgpZbUsdyAlFpil1vy5ppMLvZYX4JLuaOMHyN4atFQXWpnwaXkn0jJ27eP8jpnb1EhGSsUeLQ5qOQSvBLMKrnGFtZ34ADSGSsp4Yw8Xbu6TampqX/HD+BT6wFR4Blz3EvUMO4vQvQ582ZGnw02FgXwlh6f79m/P+vaq7cv9j9ZYxJc5cKrNezXr/GaHbKTUksUuT0FJ6SWmOT2EJyUWqLIHY/gJrk9BCellqhy2wUHv9/Unc2fNpqUWuIkt8qKaSO5yLTcErxVFpK/0bmzSfAovGZfn59HxgvF0JxsD8k10VXJAX63cvVyIbaVlbxp7/PBl0/hnK5f3aWU9MgY4mBs9B04SAxC7IyKbgi/cdN6ITUeEzRkNwvvJD2eKe7Ga3M/rN9dZZPbzADejK9hv7pzksvO++j1cpshpZZ4yx1lS2e2Z15RzHJLsLbAeM6Xm9A/JyTf1J59tT+HfXIMkncyy22Fyz6bC0zFjY0+vVlB0XBXye2iFwgqqyrYlm2bbaJj2uyoqkrSHYJaXb+6SRkZGf+V7/S3loOwgcXy8Kiedg9RTiDQ4bLjXqn2iKD6XLC39Pk8s7v16eOLGUvK2IlXBpNyW9FkP8W+Fs32h1BukBC5gX+5JVeWD3YXnJBaoq4YJPn1BvTTzYKbJO/UkZa7XTsTd3v0YKWDecVBxI+V3gMydaH9SG6IXlRSwGbOmi7E3sqFBxAfiPXh2/l688vndfoSiLRQeDJxEDYKSkqjtxXUSQMQffnKZUw+LSSfB/YjPWYr9ezXn3Xv09eT/OIcdvKVHC6xs9xmMtl53oz/1e2TYvVRWmxASK2SELlBHcsNSKklPuUGiuDglxt6smmTawLJDSjBJb+F6LrchuTZzpJbBFd5lfeV+/mMK7xwM6jkAJ9du261SXLJxMkTSYespITCk3QNk5tSUpr/D77DL6wHYAUv8l+3YW30vqHKth1bxXRV47FASnha+oFDs8Q9cy968f77scvlXF4vwTOjHHuFf4ejyf4EITshtcQkdzyCK3LHI7hJbg/BSaklqtweglvklny1uQtbM7Pct+CU1Cp4qcKUCdXs640+JCekjtK2rYnn8/LIWKLIzc8NJLlkzNjRmtxbVTaxzVs2ss68ZUG5ZOELOKjrmLyUFs6YSezcRllFhRhpp0THzCDUzOojgX6kH16YLx4n9MOWwzWKzFYMuVXBVTBA96s7UnZCbFAvNym2RN7nPrdoWELkVtk0o4iQfJ8mOSW1xCL3623amDhQMJyMJyt9MvuzQlFL+5e8qGS4YMmyxSbJNdE3sdlzZ5MuWYGDuo7JSegf8B151uaYz47aHDW3Cm4vbOL9EYhrPDSg4SV92cgSseAeRtq9mDS7nPfLMboeTO4oV/oJULN/due0WfZ6uUmpJaaJLJy31/RmE7D6bgLkHjO2JsrVZf1Nkn98dC97o2OHmOQ2wf8+NTeHjCsraF0GlbyweLgYTEYNDrm1fw36Dx5MOmXh90ntq6emZ1QSO7WB2lyMKu5Q0WSfNmOqmGWkPjDgR/qs7KGiOe7F0Lyh7OSV4brcZsFJqSW63FbOY4Du9hku+wAub7xygwTIDRIiN4hfbmASXL+v/YeNXdiCqaPiE1yRW7Jsahn7CpJvbMe+2jfMWXK/crdubeJ2714si/fZqfiykjc8N5DkErRqrZKDxUsX+5sHH84YpWuZ2KS/AfUD2w4t4C0ra9ev1UcXDSA+VnKFyMbcYQ0n4QFkR2b1zsz0xf7zI/3LDQi5JUev9BVEZd8F2a1yc3kBKbUkiNxcXCdMEnNJo6i/1yGllviUGxBSS0xyK4JLDswbnjC5JRPGj2bvr+7mLLlfuYFFcJVn83LJ+LLSb9BAEZ9BJAeI+w0b14nXL5vZwAYN9fUo6wdJWUwyLRweSOzMBmpz9D3kLQSVKdMm8RM0HgxwFt4s/YAhg8VtDS9mL8PgW+y1N5ByG/QRnH+1lvfZIXtmcLk9BSekltgk5qI6YRK4K/t6Zyb78lAh++PxavaHMxPZH85NZ1+cm82+eGoO++LJGez3ZyazP56qZX88Usq+2pPFvhbbiE9uyfUVmaTQKia5PQSXi34+vWiQXXJVbi/BCakld1u1MrGuiFcwRJxZycoZGkjywuJ8wdTpU8StNYP1ggWL5vuq1bmTA3Q9E5a+hfm21M5UZG1uDDQYkmNpKMisTiF0kx5A+LyCPLH2mxdZuWiy59NiA0JqiZPcR6/0NnHh1hj22V0047ns95HcX/N9//FEFfv9xaXs8+uH2K/evsw+/eQd9svPPhF86pdPP2K/fv8G+82t0+y3z29gX5yeyL7aPdC33Bod2K/Wd2XTJ1UnTG7J+ulF7KsNmuQfHeGSd2ifcLlNdOnMiocMIeNNpe/AgWKgOIjkBUX5YtQeY1mq5JhEBvoPGkQ6poJXOsFNTdEEJDw9Q+3ISlFZGdu8lfc1omyKMnnqpOiMIlV2N+lLy4rF4AQy0os9p2sSILdZbMkRhfM3a7nsTyqyJ0huEEDuLw+XsN89t5r9+u5F9stffhiV2i+a3B+bRbcgPwv5P395F/vDqbHs663dSbkNOrINM0rcBSeklljllkwdP4p9tq6zWXJKagkhtQoptqRlyygvDh5ExpuVgby5HURyybQZvFbX5cYTbZK58+eSjlnBisu6pvEnvsEd1h1YwSy4ZSuWmQcXdOExSQAyGxMMpPDu0mfn5Yg+kBfjp4/kYg/0lBv4lRuogqsI2e+c05rxnnIDQmqJX7k5Xx4qYJ9f3sw+e/+WSVobn3rABbeiSY//4+/OfPqL99jnN49p0qMpb5K8A3t6cVZguQEltwSLOFxf1luXfA97oz3vi1NyA0JqCSm1RJFb0KJFlFXD88m4s4KBuSCSA9yew9ObquQa68QYAOWahe26pvElfYKM5+oxmVlDxECChnmAYdKUieKENAzZ3aTHKCZq8368CeMGPnP8chkptcQst7vglNhRXu4V5bxoxj/FZe/PhY1HbnfBv97enX1xdir71RvPkuKZoKSOwiV2QhHeDP+eC59+eJc38dexr3b1E5K/v6YnmzCBi+tTcEpqCeSW7Judw77aO9RZckJqCSm1xEVulds9urMhWVlk/KkMGJIVSPKCojwB7kRhdSWDtYIZs2aQrln4c0Im0KSFIiOJjZvAwMHMObP1voaUXWMd77NLcYEhvLv0w3htDom9WLGlss7k1ugZ5cKrmuxfoWZPoNyi3729F/v9hXnss/euk5JFIaWWcFmDQgoP+PYcQC3/qxe2skXTKhMmt6C2ms2dOIL9bk82+5BL/roqOSG1hJRa4lNuQfPmUc4VFpDxZwWtUKvgbpIPL8wTcY8xLFXy9bzvDjp27Uo6p8L76uW6rjGnb6Wmh29RG1fBYno4SNnXUJkxa5oYkdSQ9xvdpceKHplZgz0ZNnwYO/ZylofctOCk1BIXua2gZv/V3fNcdtTs8cmtCd6d/f7pheyzD29ziSjhOEJKLhmJ/Ht8/ELC96eiHQPfjwUsDUaJDSipJZTckjFjqtibm/MMyQmpJaTUKjHIbYJvY3xeLhmHKphE416LA0NyyYxZ06Nyo3KUVI+pIZ2z8Cpc1ZSNIaWGGmcQG7VRM3ZstG+hSo6VMHF7TA5SGMK7Sz8sP4dl8maQFztPVhOCS7ntgpNSq/iU+/DLPUxcuDXWLHtAuSV/PF7BPnv7RZtcAkU+SsxEoe7HhnI8xoXnE/biS88Hkhs4ya1yZlkx+/DwbvZ6u7ak3MAmtIpfuQElt6RZM8GVzP5kHFrJzst2lVwVXFLOPbFKDlavWcnCzVqQ3qmkpadHdG2Dp9RQxmpqoypY92r12lVi8MAK3jSpDU7I0UgDJ+kLiwt4X2eIJ2WjitnxVwZzga1yBxTcp9zAKrgKmvG/unNBk52SWsUi+Fd7BrHPrx3gMn1kkomUzQeatB8RyL+ZobbhiX6M77z3luhj+hHcj9yS5dPL2QeHd5GSk1JLVLm9BKekluhyS+40bSpYUuAdn5jwQgnuJPnwwlyWX5DL5i+cx+VeYyO3YDjpngnuqq5tsJSZmfnXqeHIr8iNKuQVFvErkV1yUFk9SjRj5EikH+mzeW2OWxVeHHiyVpeaFpyUWmKS211wSuooL3U3ceFV1OwX2NeYE+8ht+QPp8awX354NyGCiwuFC6r02u+obfjnk19+JEaMKaklJrk9BJdv3JkwrpLd3rvVJDkptSTJcqvc7NeXDRo2lIxJFcSxt+S5AkgORtdUmQRfu05j/sL5pHsWPoOzur7+U2qjSFtiYyYwCDdn3lxx018FTZAlyxbp/RQ5MKHhJj3+Pih7GBuIjHShfHQJO35loCK4JjkptSRJch96qZsJIfsbF8U7u61Sq3y9rQf77eUt7BdcFkoi/xgixw+1fWfOnjudMLlVntqwSkhOSq2SCLmBh9xWtpSXkXGpgjiGxG61uCo5wO+Xr1jK5V7N1ljo2acv6aBKWiijja6v/5SSHllHbUylbacubA1vtqtXIcnY8WPE1UwOSliFB1bpc4fn8avlME/2PjkqKjgptSRRcgMXuc105bKPY5+97iR7F/blvmHsszeeJ+XxDS4QXpAy2/lEx/43Yr86t+/eEgs7OgpOSC2h5JZsnD+L3W3rIrlfuQEltSSg3IKMDPZaaiq70aolGzyUy0zEpkrO8BxFbHfJNXLYhEljhVNWasbVkg5aWKvr6y/pD7D8xrIRG6Xl5Uw2LySQHAcGcY2mi4aX9ENystlgfiV0o7ymmB270p8WW+JTbkBKLfEtN+hq4sLN8Vz2Z9hXQnbjIZE/Hi5hn35wh5THE0rmWOASS7ndcJL+408+YIsWzw8kN6DEllTzZuu0iWPZqx07uMvtJTgltUSR24/gt9PT2a3HH2evPvIIu/H977Pr3/52lA1Dssj4VMnKzfYpOMgRwIXVa+yiY0WmdO9FJH8d6EGXlHC4PbEREw0ijdmCRQt4s4IfiMBoZsyaM0OcmOybWIWnpM8vyGdZXHQv9jxZ7kNud8FJqSWK3N6Cm+VWOfhSFy47r9nfvMS+2tGXS96Z/eHEaPbLj98xSWNgFUuHEjVG0Kcm4fvxQj2mA4f2+RackloCuSXon17s2f2eyn27YUN261/+hd38yU/Yje9+1yS2lSuNGoqKiYpRFTyr4UfyPF77S+bMmy1kx4g7wCuXwcCsLNJFFbira+ydeLN9BbURFaynbrrqKMLj7SnqlcwQ3ln6YXm5PGNyXCmuKGJHX+53X8tt4sXO7Pyr49mnvM/+u/Pz2C9/8YFJGEe4fP75kMD4Oym2G3z/brx05UVek9eQUksoqSWq3Co7eQ1Zp3I3bsxea9CAvfroo+zmj37Erv/jP5JCu7HCR8xi4pdXLa5KDpCHVsnBBD+vXQ5nLNc19k5p6ZG3yY0oVNbIg8GVx2DZiqVcXnkFM2R3kx6/H5Kb48m2YzVc2vtfbitX39xhk9kmESWdIx8KaMm1v9mhtuMD5RjffV+7lWYVG1BSSyixVeaWFbM7GFmPR27gIvftcJi9lpLCXv2nf7I1w2Pl5XZtyDi1EkRyAB9WrFwuXueksmLVcta4RUvSxyihyFu6xu7psUZNHiE3oIAF5xcvWRy90sirD0SfMm2y6YRkk0WVXQXCYxBuKL86upE9PJ8dfzmXCxyH3CABcgMvuSVP3RzDPv7l+yZhTFByOUIJHA/UPqxon/34Fx+Kxyj9yg0oqaOMrhSMHVfDbuzZxe60guRc1qCCK3KrgkNs9K9v/uxn7Mb3vkeKmghmFAwn41UlJ9+f4HnDeVOfk5ufzWbMnGYTfeWqFeLCQTmp8ngo9DNdZ+eEebPUl1W69OxtOwgJniHXTkY9OQ0n6YfyjKAySGXZRtTmtNyAlFriW25Aiw38yq3RiZ25XsY++sU7943cHxO/M+O8z/MXnoy/9tbllqCLd/bcE3z7H7H3tm3iUnNxJZTUEkJuMXD22GOa2B7960RyoXtXMl5V0C3VHKDklmiCS7CuHMTWWC5qc+BnWeiU9IwRus7OiX/wCesXrZSUj4gehCr5wsULTAfvJDyQ0uO1tMPyvTn6QknMcnsLTosNTHJ7Ct4pysmruez9T+7eF3J7QX1P5c7rt9n4CWNJsQEptYSQW4L7xWgpyPN+l8fP3eZcXhN2uaNi//zn7OZPf8quf+c7pIR1wve+y0bwWpaKWZU8HvOqGwZGLa6Cv+Geuio5wOi715RYXlmf0nWm049bt/4b/sE/Wb+ooj2pNkscgInVy9mkyeOVEzAjmyxW4dFsR7PcjfHTR3FZtSY7KbXkHsstQffinY+uRgPYFwj4WCDEpGT2i2lbfPsfffw+W7x0YTC5gYPckslTJrK3332T78ecB2+OGmkWXYodCmli/+Qn91ZsggNDs8i4VcnhcW52ghbcYJhovq/gYlvpN8DzxYx/gsu61vbkZyWZlu06iAG3lauW6RiyY7VWHKQ8CfOJGajS5xTwTPBg5+kRtNiSBMgN4pFb5ebbh8wB7IQqbJygZiTRBfaN5fuHjxzwL7iH3CovvPQcmScfvXmHvd6jO7vdqCEXG7e6fszFxoj4P9gEu1+4mhEh49YKXvGtOeAm+TBBTt4wkadWyVGjj6quIt1UcV15JiUUGUt9SWVIDm9S6DuU4ACwKD1OwnrgbtKjNs8pGO5KXlEBO/xivzjkBrTYwL/cgBYbHHixo+CZ12aSAWyCC+TOB7752IRdVBIfgoMr119mtWNG24VWUeT2EhzPPgC8RVdrNcg8wf4+EK2HDz56l719/DC7/l3U2pCbwi7bvWZmcSEZvypa3Jv9MKMJLsEdKcOzpaIpD+YtmCta1pSfEt58H6NrbU/8AyesX7AydsI4vrMl0Z1KMNqOg9OuSNRJENLjKldY4MqC1ZWk3N6C02IDk9yegtNiAym35OTVPPbRJ+8oAawFsWwGu0OLTGGW2y92kd1494O32fRZ0xImt2T23FlC5o/4MX30yXvi/+9/+I6N13k80ZKr0NLdC85m9ifj1wTinfDCKrjK3Hmz2LLlS2y069yF9NMgfFzX2pa+xT/wuf0LBuGmzcWAm7pDKX1ldYXtID2lL9JqbDcOPo3++f0r94HLGvs5r7930RA7oNy0nMnGKrjxt83bNiVMblA+skws9nnl2ovsvQ/fNvF+FEP09957k93kfXRacBVavLrm6j8/yvILveM5N19t9RrNdDtDBXhmRPVNgn4/5ajCb+C0praSUkKhfyY+bKJz955sKd+JDb3Zrh0cddB26bGQXl5RoSslI0ewY1eyuKiU1BJabJBsuVUu3prmKbdVpngQNaJPqO+78fTF86TglNQSq9h4V15RcYEo+0FZA1jmwH5s157t7D3eUhAoojsJ//bJo+z6P0IkSnArdvnqmqUYXSfiWAX9dHfBwVCWnauB1ZDNvi0Wvo0ZN5Z01Ez6o7reRkpLz8inP2yQM3y42IkAO9R3PnP2jOiBAXk1ok9CO8m8wnyWX1zkyopN47mwweQGiZAbeMktOfJSb/b+R7cdxL53grtBbRvcffM18WrjoIJXVI4UC4fgIi7FVpk0daKYWRcV3afwt4fncYkosSloAeuKcwP6k3GskleYRzqhYTgkQX4uWSpd093jLFg4XzxvQnkqgdO63kZKSw+voj6sUjN2jNipFSztaz1AFUr6/JJCNrykyJUD50dycf0J7l9uQIsNTHJ7CL7/cgfBK29sJcS+/+R24+NP3ud95vd5s3CxL7kxoaOEN8XRkssaOsgmtgqC9dbta3bJVRTRVeHfvfkKu/HIz7hIlNhO0CImm2sNG5BxrJKvt3LMaI5Q7oBZvCKlvGvbqTPpqSQtPbJS19tIqeHIs9SHJbh6zJk3hy1euojvBBg7xLpww3KGCLJzAX3AACeUy/vnBSXFrhSWlvCasj8ptcQkt6fgtNggFrklx68M5qK8x4V88OSG2CpHjx0ixQaQu6y8VNwSHTJsMBswqD8pNcWpMye4zKjNJVxkJwjZX586iYtECe0GLWOymcrjlopnlRx+4fMjOFyCU3h3neqbxiI2eNhQ0lWFS7re0YSBONfXIbdq35EtWryALV6y0MzSheKKLUVXcZIeo+0FyBAXZi1BbX5/yq1y9c3tpKixYBaRy+cb63c9sAgOrt24Ih4VVeUurxghHiFGmQURWwXx8S6XW+JLeIvs7925wW789CdcJEpoL2ghk8XBHF6JEfGsgllyfgSXYH4KKlgDzb2RVaNIVxW+gNua4jw1bNj0R8SHTGQOzuIbt4s+a85MNjQ7SzAsB5gPUqJKP7y4kBWWlbiy42S5s+Ck1BJabEki5JYcebk/l+QdUlpv3o9CiZcQohcC5XcEkAvjLGiOu/WzgzKivIS9/tZtk+ixCn+XX4Rokf1AS5kMLrdtQ8azSn6RdvG0Q7uDgWtVcMmMmd4veHgsFPqhrjma7eEe1IdUykaWi1trEtTuixYvZOMmjImKruImPU62aESpK0dfzAsgN6DFBn7lBpTQKvsut4/y8uvrFXG90MXmYsn+cJ3z8Xsan0jeZx/wn9euXy362bHW2hQDB2ey5154hpRcxa/w71x/md34AR4vpUT2Cy1nQvn+99gIj/hG892P4AZZYjEK+KaykJPe1H3VmbRGke665mKizETrB6xM4v2khYvm20Dzbmj2YJvoKqr06JsUjShzpbK2ih16uWdctbdJbg/BKaFVVLk12rFDl7tzSd60yKxiFjsWuT8MAPV9gZRb58OPtQkqEOud995gT5w5TooaL1u2bRSj7FH4/pzwJTvnbmkRl4kSOAiEnAlmmRCajm1QyP8OD/wILh3CS0rVilZjPuvUvTvpq8JEXXMhuutLFPH8+Zy5s9mChfMECxcBTXQ0KzA4I/GSHv2T4vIyV1ZuGs9lpcQGtNgg2XKrXHpttkVsRXAumB+5KWETghDaAGILqd5/U8gtufnaVZaHl2UQosbD2Am1YvvYnwb2rYPjcMBL+LfPneYiUfIGhRY0URzNzSbjWiWH5zstN7B7g/X5VMGlf4OGeg7IGS9h5D88Z/mjCTzIgsXlrcydP4fLPcgkuhXrAaN/jokwbuw5U83FrXu593OhgZPcKnfffyaw3KSUiUIRG9NKRXOXS/Y2F47irXdfFy+/pESNBzRFr918WZFchQsdp/CvtvAzW84vtKjx8mz3rmRcq+QV5fsSXIIJSBAb989VSspKSWejhCPP6poL0T+2fUChR5++bP6CuRqK6NOmTxF9O4m39INZMT+wUt7fd+PI87x/Tkit4lduQEutogpOiw32vtBWcOzlwb4FJ6VMJBBbqbUpqSl27d1OihovR08cFhcYSWKEN0R/fdZ0LhMlbazQssbDtccfJ+NapZD30/0IrjFYPOBilRyMGTeGdFbhIyH5I4888p/4D//P8kcTQ3Nz2Txee1vBRBlVdBVK+qHDslhpBT9RF0ZWV7BDL3bzlttDcFpoFU1uDVpsiRRc8vydxfdebh+1thOXX3qWDR4ykBQ1HuYumG2SXMVVdhfhrbX725cvcZkoYeOBFjYexvNam4pvSTHvp/sRXLqDC4K1op2/cC6bMXM66azC/3vsscf+4181yMj4J+KPJnAFokTHtEcEDKBkl0jps3OHsbJRI12Zu7yqjuTWBHeS3Cq3yt33LtSB4LwZrvCBGER7mwc/xH7dJ3bJcburoqqcFDUecFvuzhu3SMlVXIXX5aZQhX+1aRMuEyVsPNDCxspmXmNT8W1QTogtMVeQkpm8NSMFly1seIiHzShvJVgH8q8eT8/oQP1RZez4sWJ4XzJ3PpgjCleKrkLJDjChfwQ/STc2HaiqE7kpySmpDdoIDr3YXb9FlSjBzUJHQXP8I310/H1ISokcnBWrl5GixgNupT198SlxnJTcFLEIL0W/Uz2Ky0TJmghocYNyMj+HjG+VYbziUwWn5FaZPHWirbIFrTt0Ir2ViLXevR5maZjRhE3nVxJVdAkGXgYPGWATXSVrqCH+8KLhbERlhSt7z41IgNzAWW6Jt9xAExzseaE1O3ejJk7BCal1UGujOW6qtd+NA/79G7deYdt3beFBMoHlD88mRY2X9RvXmEbzky38m3t3cJkoSRMFLW8QLmX2J+NbBRWfU+1tRvMHXWVK9O69e5PuSlLCGXlY9XUM9UdJ45atxOw3LBgA5uhgoj1ExgwqiZf0RSOKWXnVKFcOP5dPyg1ooVW85ZbQUkvMcqu8dHc9l5IS2AtCbtHXNu5pk7JyMEIelGs3X2ELFs8VtS0lZ6Korq1kb75z1yy6JGbhudAusr9z5wa7Fl1eKlnQAvvllQ7tyPhWyS/MJ6SWmFvDoLqmUrSkDXjLmle4A4Z4vsGlFi9rmE/8IUor3iyQkqvgBr4qOYVV9LKKcjE/140jL2bGIbe74Pu4xMBLbkpwye13z3NJKZEpKLn1vjYP6EQITXH85BExGYMSM5EgIF++epm3HIwxgHiEN8vuLvzNxhlcKErQREJL7IcbqSlkfKsUlhRa5KYFl+AWmxCcy62S67EIRVo4Mg81+mbqj5IuPXuJ2hu1ugqmvqK2kFCiq0D0iupKVyZNHc+b7Z25lJTQKsHlpiX3J7dGK/GZ9z96kwtLSa1ilvuDj3mt/SFqbbPclKTxgmY6JWUy2H9wr0lylaQIr4h+Oy+bC0XJmWhokT3hLY6ammoyziUlI0o95TYYKMbEZItapWTECNJdhU24h37M8ksTfTIHiAceVCD+6Npqk+gqlOhZ/IQqRle5snT9BC4nJTaIXW5JLHKrHH1poC6yE7LW1gbSEJAI7mTLLdl/aC8pZDKYMWuq2CcluUqswjvKrgt/d9Y0LhQlZjIgRPbBAl5rU3EuKa0YQQhtxWgR4xFhqnVdyS8alLsS3mo/ykXPeJ76owTvgbaKDioqy8VDEICSXTIoSxMf9wFH8ZNzY8O+ai6qm+C02IASWyVWuVXOXh9lEdsQ3Hb7CxLoWIVMDHdN4N44AoOSMtEU8L7lrdvXtfMU0JKrJFr4N3Zu4TJRUiYLWmY31lZWkHEuGVE50iK1XW4VzI83SY6xM07tWM93pz+HGv2u5ZcmcguGi4Xko8yaLigdURwVXYWSHeTwphZezOjGjpOlXFr/cgNKaoM2UWipVWi5Bc+3FFy8NdskuDZphbj9xUWMX3CzyF7gBfqUlIkGZfzkU0+YzzeKXXArtPC05CpW2d88f5bLRAmZTGihndjNRabiXIL12f0ILkFlOXuO1qJWGT9xPOmuwl2I/p7llyZKy0eYRdfBVd0quRVVdLwnurJ2tCt7nirm8sZbextyg72k1BJCaokut8rl26uiTXIy0LmgsQtOC+yHC8+cI6VMBitXL+P7NM5VYMsLWnIVu+yAllxikv2161wmSsZkQ0tNcWTkCDLOVbzklojuL78YWCUHU6dNId1VeJeLHv4F8YcouOpMnzHNBpoRagBQoqsUlBSyqjGjXTn4zHBSbEBLLbHLLYlX7p3PNWFbLqawdU/9mF26uUIPVEtgK0FvF9gNWtygzF80x1QWyWIU765hZp31POpSeFV2PPtNy1gX0HKrnC72jnkMxlFiA3WMS4LZcWoXGq3radxH1xc6hCKfoEb/je0PCjVjaknRMZOHCgYwYJBd/OIRJax6TI0rR17ICSA3oOVW8ZQbWOTe8WyEbXr6X9iacz9gK8/+Q5TLt7fx4LQEsx7k1uB3hpY1CG8qvPHOHfFGWqocEgkC74UXL/H9U+ekEavwNtmBLrYTEP3Gz/+FC0VJWFfQgkvO5WSTca6C5rhZcLvcKtNnTI0KLoGPmNhG+avza9xe+wPxhyi148aIl99bQTOCCggrUvqS8jJWPbbWlaOXBweqvSmxVUipJYrYu59vzrZdasQ2Xvg/bPWT3zPJrXLlzn4emEoA64FNBb0dWlo3okK/48zVGy+T+Z5odu7Zph8XdW5mEia8R+1+Mz3EhaIErEtoycHFQQPIOFfB8x9eckvQBcb8FWs3ejrHY777F6jR/2z5pQm8gokSHTumAsKJsooRbPS4WlcOv9RXEZqW21tw3O8mxAaK3Luea8a2PJPG1p//GVv15D+SYlu5eucoD0g9aPVgpgLdjl1iCj9iWzlfB/1zvFXnTd5yMB8vdZ5mEiK8i+w3myXj4ZZYoEW/NDCTjHOVYblDbUKbMQ9q4y20lOgZLVqR/ur8CaL/xfJLExMmThDPnVvBTqmgcKJ81EhWw1sHTozhF5T9L3bWxY5NbhVKbvS3N198XPS3V579tk1kL67e1UXXA5gKbjOqGM4ElVvlzLlTZH4nktqx1eRxG1DnbhCL8CbZASH8q82bsWtcNEALWJfYRX+W1+hUrKugRveSW2XS5AlCbKBWvJHmLUl/df7iKjo6+BP4hinR0RyngsKJiqpRrHb8WEemTJ8Ut9wSVe7tl8Js49P/zPvb3yflDYIQXQlgZygZzMQu9x0T5595kszvRIIHYqhzsEPlhQEtPC26xE32m82aRkW/97ITog8eRMa6Cm47e8mtghpdFTyI6I5Nd7y0AaJPnT7ZBN6cSgWEG6NqqljtBH5yDkyfPzEuuYEhd4htEP3t75LCxsqV2wd8iE4JYBBMcLPUFFdvvETmdyJZtGQ+35d+TJbzoaHyxSD+2l0T/UYkbBL9fpP92SGDyVhXwROglNBW5KA2anSq4o00b0E6rPMn18G4Ro2bsomTJwqxVWJZa6yqdrRonjsxe9FULislN6DFBprczdn2ZxqyDecf4XJ/h5Q0Ebz42nYycA2ooDfwJzkttBNvvH2b5Rckd9R9z/7dfF+W47ScGw2VRxpBa3dK9hspj9lEv59kv5Q1mIx1lWE5zqJLuVUg+lQutgqcjDRzFV0MxjneXktv2pwWne+MCgg3Ro8ZzcZOHOfIvMUzuLj+5d79XDO27ZkGXO6fcbn/ka3iIgJK0ERx6dVVZNBqUIGukQzBVeYvTN59dATXtRtX+H6oY9axnK8dKr804hH++o9+SIouoUWsCzTRL2YNJGNdZUj2YE+5VVDJSrmjTJ3kNer+ay6684QZ1OgTJo4XG1KJqUaH6JPGOzJv8UxSaomUe+vFVLb+qZ9wqb8dlVuFEjRRnL86kwxWOrg1vCWn5Q3C+YtnyTxPBJOmTLDsjzoHHcu526HyThcdBJH99g1Sbiu0iHXBt9n57KFkrKvg3jklNIUoD17JWn1EZYxKmXJYoE+YcZwCiz76eH7VsW4YWAPCCzTdx/GDdGLe4tmk4LvEzDSMlP+IFFuFkjORnHppFBGoVEBrkDJEUeXxBybHODFuYnLmul+4eI48FvqcdIi8MLDmn0EQ4d965hwpNgUtYvI5U1JIxrqKVy2ulgV+plxEZYx3L1AO62AKrPtDLVgvDmtVWbEehBdVtdVsPD8xJ+YunBWVe+ezGWzz0z9na8/9gBTaCUrORHLwuQGW4KQCWYMUQEBJ4wwltYm3NZ5/8ZLvSUx+Wbh4LnlMdqjzpPPFQM1HA7+y3929jZTaCUrEZHOsciQZ65JxvEZXpdagywJgdJ5ycdz4ce5TYLWHWtwfU8UjcNTGsVPqYJyoqqliE3iT34kZc6ezTU//M5f7e6TEfqDkTCRbn26iBCUVvBpU0GtQktghhQa61E7sPbCbzPtYwLz21+7eJI/PGeKcifwxMEuu4iX7nbkzSaHdoGRMJrvH1pCxLpGiU/lPgWnnlIujx9SQ7iqIx1RdF56orqkWfXIr6FtQB+NEZW0lm4BmhgNTZ04l5fULJWaiWXX2ezx45UMdVOASgR6FEsNMMLlvk2zdsYnM/yCUjyoTb1uxHgt1zDTE+RN5ZWAXHbjV7q8V5pMye0EJmSw2cJGpWJfUjB9D5r8TeJCMchFzVCh3JWLhCa+lpEZVVZIbD9pMHDW6kk3kJ+fG2nPe/XAnKDGTwfXXn+BBSAUrEdxRKBnMWKXyKzbFkeMHGV4OQJWDF1OnT2I3X7vGt6Psmzg+6hzMUPlA55tGMNlvtmpBiuwHSspksIR7QsW5pJK3cqkycAIrzFAulvpZSsprccjyipFipM+K29NrFCNHlbNJuDXnwsZzDUmJ/UBJmQyevr6QB6A9UJ1H1ykJDGwSqYIJaJm9uHr9JTZ/4Wwx2EOVh5Wy8hJxgXj9rdcs27Icj+V4qXMyQ+SJJe/MuAivi/7W6zfZ9e9+h5TYL5SYieTGd78rBsqoOJfACaosnCgoGk66OLyokHRXIheHdF3uubishE2cPN4GZvRQB+NE6chSNmn6FFe2nmtLSuwHSspkcORyDg88c3AmRHKrUCbZYgfCb9u5mV/5x7OC4vyo+KjxR1WXs8XLFrLTT54gBKewHKNy/NT5mbHnjzUfDeyiAyn7G4f2kPIGhRI0UVxLb0TGuErJiBKbJ26UlBWTLg7JySbdVcByz+4vcMjJzyM3jmYEdTBOFJUWsMn85NzYfq4PKbEfKCmTweYLqTzozIFJBTEd7AaqJGaBKMGC87oD1GdjQzlm5VyoczUg8smSlwbOst8eW0OKGwuUpIng5Z7dyRhXGc4vvJQrTlTwFgDlYt8BA0h3JeIFDl6vZBqYlcUmYFDBQlFxAXkwTmBxhCkzprqy40w2KbEXlJDJ5MbrT/Kg0wKSrs2pIDdQxTAJQwrlDiVzrFDb90Y5fuW8qPM2sOeZWXIVu+w3W8beP6egRI2Xp/NzyRhXsa7S5MXo2irSxU7de5DuSsQrmbxestirXz9y42UBmx04qSkzp7my/UQpKbIXlIzJ5Klr03jA8QAFRNDSwa2hyhCr4JSkiYbarzvK+ejnR52/AZFvJsFVDMnffPl5Lue3bbLGCyVrPBypqiBjXGXQkGAD2uMmjCVdbNGuPemuRLxk0eu1yR27dmMTJo6zgbdGUAfjBNZ1nzprmiubDlaTIntByZhMdj7TRgRg0No8HskpGe28FgPUdsxQx+OMfl7KuVJ5YWDJP5PgKprot+fOIkVNBJSwsbJ+4lgyxiUTpwWbXYp5K5SHmNDmMc9de20yEv/hY8sfo7TkVwtqB1WjR5EH5AQmBkzlV7FpWMzOgZWbx5Aie0HJmFTOfJvdfONpe5CSgayhBn5iJdeFfStOfMpPHZ8d5RyV86byRcOSj6TogDfbW7ckJU0UlLRBufHd77AZvA9Oxbhk9Nga0hMnsLYc5SEeFvOYFfeRkByJ//Cc5Y9R8EA7mgzj+RVKpYbvgDogNzDtb/rsGY7gUVWnh1XcIGVMMmeujLUHKBnE5mAPIjklmoYuJCVsovCQnjpeO/q5KudP5Y+GNS/tor9x4QwpZyKhxA3KK82bkfGtUh7w1hoGv60OAizHTnkbJRx5VtdciL7D9gEdrC5Zw68+1h1A/iDT90DVmGo2fQ4/URc2PtWAlNkNSsRks/H84zyIX1MCkwpejcRJrstHiZlMXKSnjt2Oft56PlB5ZOAs+2vlpaSciYaSNwiX8rLJ2FbBrU7KEScwJmZ1EGTn5ZLeKmzXNReiT7T80QQmzUBsK0EnzYyoGMFmzJnpys6nepEyu0GJmHTO8AK9uUoJSipojeAOIjol1D0RnCJm4fVzV/KDyi8Nu+xvXH/J8/nzREIJ7JcD48eQsa2C59ApR5yorB5FOtirfybprMJEXXMuejjcg/hAFLyWldpJ0HvpmNkzc+4sV3aeDj7yToqYbLjoeMjFCEgqYJXAjllyi2gxcleB+ntgEiQ8lWcaZtlvjUvcvXO/UBJ7gRlxC7nIVGxLps2cHqg1jM+OHV9LOti6fUfSWUlao0h3XfO/+quGDZv+iPqQBDfkx/GrlJWS0iLywJwYmj2EzZo3y5WN+yaRMrtBiphMuOSSF25t0QPTjl1yQAW/hl0ci1w+UIWOBWqbrsQkvJ4Xev5QeaehSf7Gq6+w6z/7KSljsqFkduMq759Tca1Swy9alB9OoOVM+YdxMo8Rd/ZYKPRDXXORvsV/+YX1Q5IOXbqKK4oVzNShDswJXJkwEDFr3mxHFq2czeUNNiBHyphMFNF3PtPWEpwGdtGpoNewy2IRygVKWDu3CKjPmaH2R0IIT52ngZ4neh5R+afB++ZTJrJr/8DFA1ymuoYS2omLOcPIuFbBVFbKDyfQcqb8G1FRTvqq8Hu4rSmuJ4zOER8UNG7Zio0ZZ99RTW01eWBuYCWU2fNnu7LxXBoptBOkjMlEER28cGubLUCjkgMP0a2CxC85JXUQ7Nuk9k0SSHg9X5S8suXjtRfZjX96xBD9HshOCe3EHn5RomJaZUjAsS0MxFndA8O8B+Iu6XobKS09vIr4oABLSlWNrhKyWwm6AAWe2JmzYI4r2872JoV2gpQxmVhE33y+EQ/SV80BKvGQHJjFsIjjgF1GSthEYN8XdTwmYqndlTxT8/FWQZ5Z8vtY9muP/QubS8SzyrRZU0kv3KgeXUm616NvX9JXSVp6ZKWut5G8Hm4pKi0hdxb0Kbbc4TlszsK5rmw5XEMK7QQpY7KwSC45c2W8KUD9im4Vwo/odvkoQXXeDAD1fRPm/VLHZsIiPHX+Bno+6fmGPLx7/CCX7Nu06ABy1SGU3CrPDhtCxrPK6LHB5p9g3QfKuzFja1iLtu5TX+G0rreRUkKhf6Y+LBk8bKjYuJWikkLyAJ1APx3Nl7n8pJ1YvmYBW33W/5JSpJDJgpAcrDn7A322nBGshuhUYGuoIgSXnJKRQ0kcC9S2BebjoI4zSoyyv873f7N5U1pwFS5YXUHJrbJn6iQynlUKS4aTXjiB/jnlXUVlhWhpU64apD+q621KGJD73P5hDTwhQ+1wVNVI8gDdmDh1Apu3aJ4rOy50JKWmIIVMFoTkkr3P9khqbW4WjBDQKmoiofanHA91vFEssgMqPzS0PLs1fRItNgWXrK6gBAfXHvs5m0/EsQoquKCTzMpHlpHe+eif/wZOa2pbEv/jCcuHo4SbtWCja6tZLW96WPG7iomkorqCzVs835UdJ0eSUlOQQiYLQnCVc1enxSi6RQ4LqlSkdJScyYDat3Js1LFHsZwzlSfgzpED2goylNROQLY6ghL92ewhZByrjBkfbI04XBTwaCrlXNeePUlPDcLHda3tKSUUGUt/SaO0vIzcadDnavEGyfn8xN1YvXEOKTUFKWSyIORWWXXmO+zlO4cTKroqkk0ySkYLd2KA2o4J63Eox0idQxSPpvzrGGXHq5Yomd3gstUVlOg7Zkwl41gFE8YoH5zA/XPKN1S4Hq9JZlg5StfantJCGc2pL0kGDhkibtJbKS4N1k8HM2bPYAuWLHBl61NNSLGtkEImC0JuK5vPp7Lbb73MA9dZdDXYBZQUOqpEJrkoAXXs8r4aAPN3qe1HUY9HEJ/sN/v2okX2AxeurlAlvxoJk/Grgv550GY7FnehfCsZUer1xBprkJ7eTNfann7cuvXf8A/9yfolCSbOUDuOpZ9eVVvJFi5d6MrOJwpIsa2QQiYLQmyKvZd68CC+ZQpiFTXQE12bm0WlRA6CsS1qXwLrcSnHTJ2TgJD9Fq+tSIGDoItYF0jRn+Y1NRW/KmPG15IeuIH57ZRvA7KySD8V/gSXda3pxD/0hOVLUTDdrmp0pZgoYyXo/fTcvGwyQ1RWb5rNVikvUHSCFDJZEFI7ceSFHJvgEjXI/YlukYkSjpM4wSmCCB9M9tcWzaPFjQVFxmQiRd/MW6dU/KrkFwZ74y2a7ZRnoHWHTqSfEt5sP6Xr7Jz4h8qpL0twPx0DBFaCPuACZs+bxRYtW+TKjvPdSLmtkFImA0JoN069XJV40SnJOMmVXMVFePU4leOnzk3Az/321g3s2nf+kZY2FhQZk83VJhlk3KrMnj+LjH830GynPCsbWeZ5Wy0lPWOErrNzejwU+hn1ZUm/gQPJAyivCLa0FBg9ppotXr7YlW2HppBiWyGlTAaEzF5cvLYkJtFVUUwCEYLVneQSv7IDd9mv/+THtLDxQEiZDJ4qKSTjVgVxTsW/E+jLo9lOeZaZNZj0UiUlHP6prrN7SkuPvE1tADRr005MyauuqbIRtPk+LHeouOJRmSNZsmIJ23whTMqtQkqZDAiR3djydJjdev05d9GJ4Aek5MAiViDJ3wgA9X0bDsJbj1k/F+o8b69dkdgaXUKImWg2zJ1Jxq1K0LtSaLZTfsE7LO1GeRklFHlL19g78eb7CnIjHDQbSspKyAOJpfk+dcYUIbMbu894LxpJSpkMCJmdcJI8LtEJqXyJTokcBGqbURIg+7okyE6ImUiutG9LxqsKHkul4t4N3MWi/CodUeo9Gy6csVzX2DthHWhyIzp9BgzQanULmMVDHbgbxWVFbOnKpa6s3riMrT33U1JwCSllsiCktqJJ/jwpOUi86JSAOoS4t23ctP3O9j1q21H8yG6cE3W+D5rsJyeOJ+NVpaqmkox7NyqrKki/+vJuM+WjiljD3W9q3br1v+df+o11I5JmrduyKt6HoA4m6FtW0R+Zv3geW8YzxY0dTw4lBVchpUwGhNgqQvI3ILnPyTJE0AM/okvBaPk4FlkNkSG2H+zbIPcj8C87db7gQZH9+uM/Z8t5jU3FqgpWb6Xi3gnRbCe8Aq08VpPh/Bru6hr7S7z5vo7YkAA364tKi8SSz1bwRhbqBNyorq1iy1Ytc2XN5nls9dnvk4JLSCmTASG3JCq5x8y4eyF6MMGtmLdF7kuQCNlX3vej8E8XF5JxqjJzzgwy3t0oLB5OelXA9+f9EEtkra6v/5TaKNKW2FCUPpmZ5AFVVI4MPANoyLDBPGOWsuWrl7my68k8UnAJKWUyIAQHkPw1KXkQ0T1H3RVJLALVjeQSbTvqdsn96sdlPVbTeejnRp23uOV2H8t+/QffZ+uXzCdjVGVkVbAVmAD8obzq1a8/6aFKWiijja6v/5SZmfnXqeHIr6gNgmat27BRlRXiNoCVoM+og/GTxrEVa5a7snbzMrb+qUdJyQEpZTJwkdz0PPpDJ7rEvG1y3/qxWY/XdC76+VHnnnDZCWFj5fmcoWR8qixZvjjwXSg02ymfsFhLk1ZtSA8VPoOzur7BUmooYzWxQQGa73jTKnVgZeWl5Im4MXRYlmjurFizwpX9T7ovSkGKmQxcJLc/qnpvRU+s5BJj+26yW4/XdC76+VHnLuB5c7/Jfv0HP2Bbed+cik2V2oALQAJMkqF8yivI9262c1d1bYOn1FDjDHKjOu26dBUjhBRYGYM6GTfGTxrLVq5d4cqaDStd76uTUiaDqOQRm+R+RAcPtujA2Ae5f4H9mE3no58jdf4iX3j+QPbriZCdEDcoL+Rmk3GpsmL1ctEdpWLcCXR3sdgq5VLX3r1J/1TS0tMjurYxpW+lpodvURsGuMoUlRSJh1qsBH2tMkDmoG+zihesGzuPTSYlB6SUySAq+QtcbPu67mbRadkN0TlEoBuiK7JbpNFEd5Bdl9CX6K8TUJ+zYeyHPAb9+KzH7Ut0oOfP/SD79R/+gG1evoiMSZXJ0yeS8e0GRucpj0aUl4nFWSn/FF6Fq5qyMaa0UGQkseEoPfr0IQ8QgwpBF6QA4yaMYavXrfJk21PtSNEBKWaCMUtuFz0qu1/R/dbqFmESIrou9muv37Cg/436jgljX+RxKMcbJSo6cJFdr9XBHS5R3LITAvvlUkkhGYtW8gpyyNh2A+9IoDzCSjJej6Ti+RRd19hTSkrz/8E39mfrxiV4oq1sZKkQ20osM+XQ5Eetvno9zzQXNu6ay9Y8+cN7IvpWSP6mKrmL6CCRogOLNIkQ3S65gbfsxr7I49CP0XrcvkQHSj7dK9mvpz7O1vNmORWLKrPmzSTj2g3MPaH8AR279yC9U/hzgwYN/ruua3yJb8zxJYxgQNZg8iDxDvVYavXq2kreF1/tyd4ztXUuOiS/zSXH+8CCie4lOxHgnPtBdJAI2a3HbTon/TypPFBrdeRZ3LITIntxbspEMgZVIHrQx1EBVp6h/CkuLfZ8EwvHeIlivMlr5ZnmrduKp9cwmGAllgk0GJhYsHg+W7thjSvrNq5lu56m14CnJI0XVXK76C6y+22+U0HOscluEUbWmKRgunyusgvRvWTXPkd+X2DsizwO/Ritxx5UdIB8i0t2QmQ3rrZrI2KNikGV6TODr9mOihAVIuUO5qpQvqm4riQTQ8IKsa9YdyJBHyJr2FDyYHESQe8nAlwZ127kGejB5p2r2IanHku66FbJheg22R1EBw6iAyOILQGuYxPdUXZCMF2+uqjVo6ID6lgsxyxQz0k/TyoPrKKDupAdk2P2LV1Ixp4KanSshUjFshu5+dmkN6XlpZ6DcLxvfgVuaoomKKWFwwOpnUlQq48YWSbEtlJQGOxd0JJJUyeydZvWerLrON7XZl6JhpI1VjTJL3O5XzeJLmQ3iW6XPVjznUMEuSG6IrtFGC/RQbyye4lel813ScyyE1JTXKquIGPOyqSpE8gYdgMtV8w5oZwZMMRzuShewYYH6HomLukPunxg3ZnKQH5w1EGDoA+7AHxn5eoVbP2mdZ7secq+vhwlbVDMkhOi22Q3i26X3RyowCT6vazVgYPsQvIEiG6TXT0f/Ryp86ea75KYZCekttG2NdtIxJoVjLQHvW8OcEuNcgUVZguv5865i4EfYPGbUtMzKokdRmnSqjUrG1Eq+utWMFmfOlkvyivK2IbN6zzZuHUt23q+ZUJFt0vuILtJdLvs97xWB7qAfmXXhNfwJzkw9kMeg36M1uP2JTpQ8siaf4mW/fqPfsgOrlpGxpqVMTHMgkNtjreqUq4Mzc3289z5KF3LxKdHmzX7e74Tx9crg36DBorn0iliueoBLE6xYct6T7buXcbWnXskIbJvvRjhQXmZvW2TnBDdJrtZdLvs9kBVgziZtbpv2WNC2Q91DAL7MZvORz9H6vydmu+SwLITgkuenjKRjDErS5YvCvwQF8DzIJQjoG3nLqRbCr+Hi7qWyUlp4YyZxI6jRJq31K5UxAng97FkysCsTLZ05RJea2/wZM8J86w5SmIvhORvccnfe91BdGCR3SS6XfZE1OrAJrtFGllrkpIpIiZHdmUf1P4F9mOORXRA5eEd3oz2LTshOLiSPYSMLSsQPZbbaXCgdATtSO7wPNYwownplgQO6jomL+kTaFxrddwWGDGylASjjNTJe5E3PJv3h9ayTTyDvdh1vn/MsmuSv6hJrov+YNbqdS27tr17LTryNi7Zmzdl27jAVFxZmThlPBmrXmANOcoN0K5zV9Iphd8nbIKMV0oLhScTBxAlvWlzVlBcQJ4IRhljGZgDeC5307aNnmzZyS8I50OBRTckf0PHkN0uOrDIbhLdLnvgWj0ZTXigCJk42c3bJfcrsB+r6Tz0c6PO26/oQvb1PmVXJL/+T4+w/WtWkDFlZcXqZTFNBhMj7SNKSDeG5nj3zVNC4Um6hslPGRkZ/5Xv9LfWg1DBk22QmiKWB14ks+bOYJu3b/Jk16FFbM1ZY4osJbaKXXKz6HVVqwMv0UHiZY9HePP2BNQ+9WOyHqfpHPTzos5ZoOQPlXfRiyjPY1+yS8l/8H12hve3qViyAtGLSmOLYbRoKSdKufyt2ncgXVL4POl9c2tKSY+MIQ4kCq5Mg4dkkScFYlmcAgwaMoCtXLucbeEZ7sW+M2N9iQ7J79okt8tuFx1YZDeJ7iK7DEgiWNVg9q7VFdkJiVxlB4qcsQmvfUfdDrkfQd2KDu56yS5E/za7OHsGGUMUsTbZMXEMtTnlA25Ne460p0dqdf3qLqWmpv4d3/GnlgMxkdGiJSsqKdROzgIG5mKZMQeKSgrElXXLjs2e7D4/0FV2Kfk7pORAF91RdovoNtkdRAcJk10RhRApiOzAEN5JeuPv1u+S249SF6IDI4+R366yc9FfqKkiY4di4ZL5ZEz6ARPHKBeKS4vEgquUQwqfhkKhv9X1q9uUlp6RTxyQia69epEnB9CEj2UUHkyfNYVt3bnZk+27N7LtF9qQogvJ335JSC5xlZ0UHVhkN4nuR3YqWFXROVTQc4LJHkx4iSo2KbeE2mYUB8mBeuz6+VDnKlDyhMozDSN/ZX47yf4Sj0EqbijWblwd8y1iLBNFOQBwS9rzUdRwRp6u3T1J/y41PXyNOjAJmiPDcrPF7QSKWEfhMRCCx1m37dziyc7969lmfXDOJvn7b3J8ip4M2V1qdWAENhH0OgmVHVASe0Ftx4SD6OoxC5IjOrDK/kpBHtu+aysZM1a28tq8qCS2SV+ozPC8ORX/hUUFnu86Tw1HrsI1Tbl7lFIbRVqQB6fQvG078fYJ6kRBrFdJ3KbYvJXX2LywvNh9eDVbd+6fCcl1uNB+a/X7rQkPEi67CiU2oD5L4iA5UI9XOQ/qHAVKflD5pWHkrTXPpexXc4axnbu3kbFCEcsacBKsy0DFPejcoyfpjAqeHtV1u7cpJRTZTx2gSjfehEe/nAIXgVj761ghc/tuXhg+2HN8MdvxTGu75AJDdD+y20UHFtlNot8j2QEhWEzCx4SL5MB0rF6SAyMvqLzSMPKVyvMrXNyde7jkRIxQzJobfDEJCRZSoWIeZA0b4mMALmOfrtm9Tw0aN/4xPyjHVWgATmhg1mDRhKHAQEWs/fVpM6ewHbzg/HD8iaNCWrvoHPxexy450EV3lN0semyyU4Grig4sAijEJnuyhDe2T+3fdoz6sVPnJUiA6JevPMd27t1OxgbFoqULYrpfDhDPeMaDjHf+ex9LOP+5YcOmP9I1uz9SWig8jjhQE+FmzVne8DzyxEHQt05KkKHLVy3</t>
  </si>
  <si>
    <t>iVBORw0KGgoAAAANSUhEUgAAASwAAAEdCAYAAAC2W1p9AAAABHNCSVQICAgIfAhkiAAAAAFzUkdCAK7OHOkAAAAEZ0FNQQAAsY8L/GEFAAAACXBIWXMAAA4+AAAOPgHPcT1TAAAAGXRFWHRTb2Z0d2FyZQB3d3cuaW5rc2NhcGUub3Jnm+48GgAAR2ZJREFUeF7tnQm4HGWV/gf1PzM6joIasi83uTf7frPc7Dc7CYQQskAWQLawCQiICDiCoICgiAsKjiOrouCIAiqISgJhJ7KDrAo6KCoggwLKUv9zKnV63j73VHVV99edDp73eX5PJ/d2V33fV/X++CoJyT95PB6Px+PxeDwej8fj8Xg8Ho/H4/F4PB6Px+PxeDwej8fj8Xg8Ho/H4/F4PB6Px+PxeDwej8fj8Xg8Ho/H4/F4PB6Px+PxeDwej8fj8Xg8Ho/H4/F4PB6Px+PxeDwej8fj8Xg8Ho/H4/F4PB6Px+PxeDwej8fj8Xg8Ho/H4/F4PB6Px+PxeDwej8fj8Xg8Ho/H4/F4PB6Px+PxeDwej8fj8Xg8Ho/H4/F4PB6Px+PxeDwej8fj8Xg8Ho/H4/F4PB6Px+PxeDwej8fj8Xg8/9DZbtSoUTsw7e3tH6DXgcyYMWNG0Gs7M3r06Dn0Oo9YRKxM2JdYTxxEHDdixIjjhg8ffhK9npHwFfr5+cR/EZcnXDVs2LDrhaFDh/LrTfR6lzBkyBB+fZBen2AGDx4sPEM8j7S1tb3S2toaAX8bNGjQ88jAgQORJwcMGPB4S0vLXcQdxPX08x8TlxPfpO+fQ/P+GK3DRyZMmLAfsXT8+PEzxo0bN7yzs/Nfk/XyeP4xwjc9lXsHKkC3iRMnDmSoHNSJ8e3041nEPPr5zsRKKsue9PX1CcfS144jTiHOoJ+fTZxPx/lPer084XvE9fQ15kbiroSHxo4d+0TCs8TzCW8QERW0CySoLtC4uzBy5MgukKjKIEl1gSRVBgmqDBJVGSSnMkhUZShpRSSqMkhEZZCoyiBZIW/QOW6jdf4VEQFvEr+h67KR+Aat9bG0tjPpa+9KLq/H07isXLny7VTCHSZPntyHbsJB9Eov7dNZInSDrqDXtcR64iOTJk06kV7PoNcv0et/EpcTVxPXE3cR9xNPEH8knif+TkQaOm5uaCypUHlSoVJ1gUVlUa283griUtKK+vfv/yrN4wZa39f1eiv+Stfn27TWS+g2etuWu8njgYhcqHz9ieF0w0wiAcyjm2Z3+vFedBMdQhxHP/40vZ5D3xOpXEtfu4le7yLZPEavvyFYKK8RXYSSBn02F9Zn80LjzCQpiwkKC0FpCVtbXM0kLUtcdA7ebb2m1ziFR2idD6TX/5fcqp63QLajm30klWUevS6n172pJIdSKY6j19Po518gvk4Xnh9zrqMfb6Ib4G768RPEH4lX4AYpwyo2YwlBYwmnUVjjsbDmJljrwdB65RIXg9IS3oriKiotGi/vtMz1TYHFtSy53z3baugx6z1009/ON74uhi6PLhlj3Bhmea2yC5Yw0qDxBsc6TxrW+BFr7oy1Toy1pnrdGX1tGJQWU424mklaWlxZ0qKfv0xr9by1phX4Hq3Ljsnt79nWQjf6f+gi6LLoQhk3gVlSq9CMJQLBEsrWxBqjxpojY60JY62fXmNGXwdGXytmWxNXEWlpcaG0aD3uttYyB3+g67AiqYBnWwpd9Gv5psdSMFaB9IXXRWSs4lolFyxJIB0dHQ3FGoPGmodgzZ+x1orRa8pYa6+vj5YWU0lczSQtLa4i0hJx0TrcYa1fAb5F1/M9SRU820Loxr4Vi6CLYlzkLqWzCmqVmdHlFyx5pDFlypSasY6bhTVmwZqnYK2NXj/GWmd9LRi8Vkyzi6uItLS4KkmL1uNOa90K8git/5CkDp5mD9309/GNr4uhL6wuGKOLaBXWKjhjSQGxJNNIrDEh1pwEax30WgnWuuq119eGQWkxzSwtLa5Q0qJ536XXqkqeo2PNTSrhaebQzc2/01cqgr6Yuky6cFY5rRJbpRcsYSBTp06tO9Z5NdbYBWvOjLU+eg0Zvc6MvhZ4nQSUFrM1xVUvaWlxgbA26zWqgddoPQ9MauFp1tBF+h3f+PoC6vLogukSWmW1is1YMmAskWQxbdq0QljHyMIaI2LNjbHWQq8Xo9eU0evO6GsjshKaSVpaXFnS0uIqKi2aa7W/6J7GG8SopBqeZgzd8C/hRdNl0YXSpdPFtApslZ2xJIFY0qk31jgQax6MNW9Grw+j15DR66yvA14joZHiakZp0Zzvs9alRo5IquFpwmxHF6j0vzlgQXSBdMF0Ca2yWsW2JMBY8kCmT58eHOs8GmusgjU/xloLvV6MXlNGrzteE0auldBIaWlxFZGWFlcIadF8H9brUSt0zGOTbniaLVSud/JFwkLowuhC6dLpYuryMlbZLTkwllgqMWPGjFSs91fCGpdgzYWx5s3o9dHrx+g11teAwWvEGEUroxZxFZGWFlcjpUXzflyvQwCOTOrhabbQxfkAlgALokukS6aLqItqldoSgCUMxJJQaKzzIta4GWuOjF4LRq8Xo9dUrzleDwavFaOKFlRaWlzNKC2a81N6DQJwSFIPT7OFbuL+WlQMlkaXSpdOF1OX1yq6JQXGkolm5syZNWMdV2ONT7DmpOfN6LVh9Prp9WVw/Rl9fUKKq4i0tLi2trRorr/Tc68VWs/9k3p4mi1UjuFYBCyJLpEuGpZQF9UqtFV8SxSCJZp6Y41DsMbPWHPV64FrJej11OuN14LB68SElJYW17YiLZrnc3retUJruVdSD0+zhW58TpdyYHF0sbB0upi6uFbBLRlY8kBmzZpVF6xzIdZYGWteeu6MXh9cO0GvL649o68NXy+kiLjeatKiOf0F52eh16MStIZ7JvXwNFvo4nRiGXRZsEi6aFhEXVRdZqv0liAYSyyazs7OwljHsbDGxFhz0PNk9FowuFaMXktcZwGvQ3x9JndEE6Z0xrR3zNrC1PnR+GmLonFTdyoxdvrSaMyMZVuYzq+7RyNnrdnCzC2MmLUuGt65X8zQWfvGDJl9UDRkzmFRW+chJQbNOSoaNPcY4uiYltlHRwPmnRD1nyscH/Wd9x9Rn/mnRL3nfTLqPXcLPeefHvWY/5mouzDvjKj/5DXBpUVC4j/s2UVSNbJ7Ug9Ps4WKsLMlKyyOLhcWTxdTl1cX3BKBJY2Y2fOjWXMXlzFj3tJoxoIV/8dOq6Ppi/cuZ5cDomlLDi5n6RHR1GXHlJiy+3FRx/KPl7PylGjyHqdtYdUWJu5xZjRh9efLaF/z5Wj82vNKjNvrv6Kxe11Uxph9LotGf/CKMkbte2U0cr9rYkbsd3U0Yv/rouEH/iwadsBPSww+YEM0ZP3NMYMP3BTTdvDmaNBB/8fA9XfFtBx4Z4kBB9wR03//20v02++2mL773hrT54O3lOi9z80xvfbeFNNzr5tieqy7Mab72o0xO67ZENNt9Q0lPrDnz2Pev8fPYt636qcxO6y8Pmb7FT+Jee/y62Les/u10b8v+3HUd9rBqTstFJaWFgpLSetVQzYh2CWph6fZQo8Uq/LIavyiw6MRe359C+u+GQ1fd1k0cu/vlBix71VbSkjEpdz/R9GI9T+PGbn+hpgRB2+KRhx2RzlH3k88WMbIDz/UhVFHPVyR0Uf/siasYyLWuBg9/uFHPFDGsMPvL2Poh+4rMeSwe0sMPvSeEm2H3F2i9eBflNDSQnE1SlrVCIvpN/WAMmHVKi16fcGQTc3QY+GCpB6eZgsJaj9LVCgrZvTys8pKhOXC0mEZsaS6xLrkWgKWMBhLNJUYc8wjJazvV8IaB6PHzOh54ZxxPRhcK1xDXNtqpYXiahZp9Z+yT8Vf0yoiLeIZSzi1QsKandTD02whMR2etqti5NFv9KpzahaVLrMuuyUFSyACiqgeWOdkrHHquei54jowuEa4dlnSQnGJtFBcIi1rt6WlheJqlLRaOtaavxCPwtLSQmFpadHPn7SEUysTJkyYltTD02whWX2skqyYUau+XFaieorKkoQlFGTsRx4NgnVswRoXo8ev54dzx3XB9cJ1lLVNE1fWbquZpdUyaWVJWCGkRe972BJOrYwdO3ZiUg9Ps4UkdWolWfEvpo9efX6ZqJhaRKVLriVgCYOxJGMx7tjHKmJ9zsIaB6PHzOCccL4MrgWuE66fJa6i0kJxVZKWCCu0tCxhDZq4LFVYWlooLC0tENa9+o9pWFhSyoI+Myaph6fZQqI6u5KsmFFrvtFFVAyWDUuI5cTSYqF12S0pWAJhLAGFxjovY41TzwXnyeAa4NrgmuFaammhuERaKK4Q0hJh5ZVW0V1W28Qlhf6MViVp0fv5H6TtIqhaIWkNS+rhabaQoM6vJKt4h7XXJWWywnJh6bCMWFIsry63Lr8lCUsowviPPh4U6xyCNTY9fpwbzpvBNcG1ypIWiitrtyXSQnFVK60Quywtrbb2nSr+wVIUlpYWCouhz95mCadWSFitST08zRYS06WVZMV/nmrU3pdlygrLh6XEsmKRdcktEVjCsASDtB/3RGGs42issejx6jnhfHEdmCxppYlrW5YWC2vI+LmmsLKkhcLS0qLjbLKEUyvt7e39knp4mi0kqisrySoW1j5XlMkKyxVSVFoKljwYSzz1wDq3HiOj54FzxPnjuuB6WeLKkhaKq9mklbbLGjJuVklYWloorLzSGjVq1I2WcGpl4sSJPZJ6eJotJKifVJIVM3q/H3SRFZYMy1dUVLr8liQsmTATPvZkcKzzCHpceuw4LwbnjOtRSVyyxiiuZpRWkV3W8HHTyoSVJS0UlpYWCGuDJZxaoXG9L6mHp9lCkrq5kqz4f6kZtf8PTVlh2bCEWE4sLZZZl13LwBKGJRhh4vG/qhrreIg1Fj1ePR+cK64Brk2WtFBcWloorkZJq8guS0srFtaYiV3+R2kUVpa0UFgiLRLWDZZwaoXG9e6kHp5mC4nqnkqyYkav/0kuWWEZsaRYXiy1Lr2WgiUPxpJOGpNO+HUZ1nvSsM6tx8jgHHB+DM4d10RLC8WVJS0UV15pibAqSauaXVbeR8MRo8bV9Dc7WMLSf9uEhSWlLFpbW/8lqYen2UKyeqySrOId1kE/LyuRFhUTSlSWJCyZMFpGobDOxehx4bgZnBPOF9cB10fWDMUla4viCimtWnZZlaSVvsu6PhoJfyVNmrC0tNKExfAjoSWoWqFavG1LOzxNFxLWM5awUFb8NyqMOuSmVFlh6bCMlUSly65lYAnDkgsz+cSnasY6rmCNRY8X54LzxPlXEpesKYqrWaWVZ5cl0nrfih+XZBVqlzV69OgbLeHUyN+TaniaMSSnP2ftruSvgBl56G2lAlWSFZYSy4olxnJj6bUULHlYstF0fPzpilif01jn12PE8TM4N5wzrkWt0kJxNUJaRXZZIi0UVreV1/COKFVaKCwtLRQWSmvMmDE3G8Kplb8k1fA0Y0hUr6XJCoU16vDNqbLC0tVLVJZMGEtEIbDOxehx4ZhxPgzOFddASwvFJWuK4tpa0sqzy9LSSttlddv9e5nC0tJCYWlpgbBuM4RTKy8k1fA0W+gm+We9u7JkFQvriHszZYXlq1ZUWgaWMCy5MFP+4zdBsI7N6HHoseI8cH5MlrRQXFtTWnl2WVpaeXZZIq0dl10eCyvELguEtdkQTq08m9TD02zp7OzcPs/uiv/2z1EffrBmWWGJseC6/FoOWh6WaJCpn/htIaxjCPrcjB4fjh3nhfOVNUBxZUkLxVVJWlpYadKqZpdVzaOhJawey75VUVhaWigsS1okrPsM4dTKb5J6eJotU6ZM6Z0mLNxdzeqcU1FWWD4tKgbLm0dUWhKWTCz5hMI6nx4TjpfBuVQSl6wRiiuktKrZZdXyaFhpl9Vz6UWmsLS0UFhaWlpYo0ePfoT/sYw8GGJK44mkHp5mC8mozZKVFtbM2QuqlhWWFUuM5cbSoxAsaVhymXbS/wTDOj6jx4HjZHAOODecs5YWiktLC8XVSGnl2WWJtLJ2WSItEVavXb9eEla1uywUFkMi+pUWUwAeTurhabaQpMZYwkJZ8ePgjDmLK8pKildJVlhmLDmWX8tBy8MSjTD95GeqwjoWo8/N4Nhw3AzOaVuRVp5dlkgra5cl0rJ2Wb2XnJcqLC2tNGFpadEO63eGcGrlvqQenmYLPRJO1bKyhDVz/tKqZYVlLSIqLQlLJpZ4NDM++bsuWO/TWOfTY8Lx4jxwfjJnFJesDYqrUdLKs8vS0gqxy+q7y5fKhKWllSYsLS0UFsnlRSWbmqFHwruSeniaLSSqeXmENWPB8oqykuJZssLSYpmrEZUlF0tK1WIdn9HjwDHi+CuJS9YExVUvaRXZZYm06rXL6rfz53MLS0srQ1ivaeHUCu3abknq4Wm2TJs2bdcsYcX/NiALa+GeQWWFpcayowRQDloelmiYmaf8vmqs4zH63DguBseMcwktrWqElVda9dxllYS16Mwu/3o0CktLK01YIK1XLOHUCo1xQ1IPT7OFRLVaC0vvrpjpi9bVJCssbUhRWeJBZp36bCbWZwR9LkaPB8eKc9DSQnHJmqC4toa0snZZIq1qd1nWY+GARZ+uWlhaWiwsen3OEk4Arkvq4Wm20A5r/zzCmrb4gzXLCstbRFRaGpZcLBnVgnUOHAOOj8mSFopra0krzy5LpFWvXdaABSd3EZaWVkFh/ZaPlxdDTGlcldTD02whQR2ea4e1y4GZwgolK5QACoJBeViSYTo/9YeasI6J52VwTDhemUOauLS0UFz1kFaeXZZIqxG7rIELPl6SRx5haWmhsBj62uMopIBckdTD02whUX0MZZUmrGlLDqlZVlJclBWWvBpRWdIRZn/6j7mwPsvoczE4FhyjJa5GSivPLkuk1ehdVklYcz9akkKasLS0KgjrQZBMMGhMlyT18DRb6JHwk7mEtfTwuskKy44SQDmgNCy5WCKqBX18PD+DY8Mxa2mhuEJJq8guS6TV6F2W9VjYOvdolEJhYWlp0c/vRtEE5OtJPTzNFpLVZ/MIa+puR9UsKymuJSssPcoAJaElYolmzml/qgnrmHhOHA8TSlpFhJVXWlm7LJFWyF1WpcfC1tkfKkkBhaWllVdY9P07QDIhOTeph6fZQrL6CgsLpWUKa/ePNlRWKAUUhpaJJR1m7unPFcI6hj4XjgPHJ2NGccncUFyNkFbWLkukFXKXlfexkGnrPLgkhbzC0tJSwroZJBOMMWPGnJ3Uw9NsIUFdqIVlSWvqihNThRVCVlj6akRlSUiYd8bzXbDeh+jj47lxXJa4ZE4ornpIK88uS6RVdJdlCUuklfexUO+y2mbuX5JCIGHdiKIJyGlJPTzNFhLVFXmENWXlSaasigirkqyw/CgFlAVKREvGElNR9DHxfAyOBcfYKGnVc5dlPRaKtGp5LBRpDZ6xd0kKgYS1QR8nCxBSJU5K6uFptpCcfphLWHt8quGyQjmgNFAolnTmf+aFwljHwfMwOIZGSMsSVpq0snZZlrBEWtZjYdYuq5bHwqHTV5eJAWVSjbDovTfgMUJBY7t43Lhxe9OPd0hq4mmWkKhuyCOsqWs+00VYoWWF5S8qKktCzIIz/5yJ9RkGj43nxfHIGFFctUoLhVVJWtXusqzHwqxdVi2PhWXCmrpimxDW2LFjf85/L9aYMWNep3FuIo6k8/VMKuPZmpk2bdodIqwsaU1Z+7kyWWlh1VNWKAwUiZaMJaSi6GPi+XAclrgqSSuPsCpJq1G7rNCPhSysYVOW5hKWllaGsAo9EuaFZBX/W4f8p95lnHSuN2gsm4jj6MeDkvp4Gh0S1gO5hLXuC6myShNWUVlJ8SvJSktFS2fhWS8WRh+DwXNY4mqUtFBYWlohd1n1fiwcPmlxUGHR527EY4SCHgc3GsIqGw+d/8GhQ4eePHjw4KFJlTyNCAnryTRhobSm7P2VLsLKkpUWVi2yQlmgRFAuloR2+uz/VsT6HB6XwXNqaaG4QkjLEpaWVshdViMfC0dMnF+zsFBa9L6b8RihIFndlENY8f/PyH9NM0nrQeKMgQMHTk9q5alXSFjPEiVhaWmJsDr2+VqZrLSwsmRVRFhpskJpoEy0bCwpFUEfD89VL2mhsNKkhcLKs8uyhCXS2lqPhSPaO4MKiz53Bx4jFCSr+N86LCCsqK2tjf95e+bJQYMGfSGR13ZbWuYJFpLVS1nCEml17HtBmbBQVmnCqqesUCpaOos+91Jh9DHw+FnSQnEVkRYKK01aKCwtLWuXZT0WirSa4bFw5PhppqxECEWFRe+7W38uC33ONEhWt9cgrIiEFZGwopaWlqcHDBjwhX79+s2jqr1jS+M8tWQ7ktXrWlhaWrGw9r+kJCstLEtWWli1ygqlkVdUi8/+Sy705/CYlriKSssSVpq0UFhaWigskZb1WJi1y6rnY2FFYY2dlEtYKCsRhJYVQ597AD8XCpLVnYGEFZGwov79+0ckrT8SFxNL6Bj/nPTPUyRTpkx5J8tKSBMW03Hgt7sIS0qFwrJkpYVVraxQHigVlI0lJGbnz/+1DOs9DB4Lz1FJWlnCqiQtFJaWFgpLpJX3sVCkFeqxsJKwRFooLJEWC2vUmHFBhUXvfRw/F4px48bdXQdhxfTt2zfq06fPc717976gZ8+e7UkVPXkyadKk96OwsqQ1ef13y2SlhSVlQ2FZstLCqkVWKBeUjpZTHvDzTL2kZQlLSwuFJdJCYYm0rMdCkValx8JqhCXSQmGJtFBYIi0UVq+9bizJKpSw6HO/xc+FgmT1QJ2FFZGwol69en0yqaInT+hRr+/UqVNThYXSmnzwD8qEhbLSwpISWsJCWaUJq4isUDJaQruc83Iu8DN4PDkHiqsaaaGw0qSFwhJpobBEWiisrMfCSsISaaGwRFooLJEWCkukVURYvdf9LLiw6L3P4edCMX78+F82Qli0wzohqaInT+iRcKgWlpZWSViH/qgkKy0slJUWFspKC8uSVZaw0mSFwrGEtOQLr5jo9+FxLHEVkRYKS0vLEpZIC4Ul0kJhibTyPhaisERaKCyRFgpLpFVEWCItFJZIi4XVZ+11qcLSwkBZiSBShPWK/mwISFZPNGiH9ZGkip486ejoGM/CyiOtjg9d30VYUipLWFJGFBbKSgsrtKwsQWWBn61WWigsLS0UlpYWCkukhcISaaGwsh4LUVgiLRSW9VhYSVgiLRSWSCuXsPa8uiphoaxQWPS91/XnQjFu3LjfNEhYhydV9OQJyWi6CEtLC4XFTD7ihlzCkvKhsKSkKCyUlRZWUVmhbFBCu37x1Yrg+xktLRQXSssSlpYWCktLC4Ul0kJhibRQWCKtah4LKwlLpIXCEmkVEZZISwur7x7fM2VVrbCI/8X35UWfy4Jk9WwjhEUclFTRkyf0SLgQhZUlrclH3lQSlpQIhSVlQ2FJKVFYUl4UFspKCyuvrFA6WkpLv/Q3E/2+NGlZwkqTFgpLSwuFJdJCYYm0UFgiLRSWSKuIsERaKCyRVhFhibSKCIvpu/I7uYSFchE5pAjr9/q9oaAd1gsNEtYHkyp68oSEtYxIFRZKa/JRt5VKg8KScqGwpIQoLCkrCktKjcJCWWlhFZGVJag0apUWCktLC4Ul0kJhibRQWCItFJZIK01YIi0UlkiriLBEWkWEJdLKEla/FZfWLCyQFfMr/d5QkLD+2qBHwjVJFT150tHRsVYLK01ak4/ZXCYsKRMKS0qHwpJyorCkxCgsKTsKC2WVJiwtKkZEtNuX/14RS1x5pIXC0tJCYYm0UFgiLRSWSKuIsERaRYQl0ioiLJFWEWGJtERY/Xe/wBQWyqqIsOjnD+v3hoKE9XojhNWzZ8/lSRU9eUJyWs/CyiOtSR+5t5CwpIwoLCktCkvKjcISCaCwLFlZwrJktezc10zwPXmkhcLS0kJhibRQWCKtIsISaaGwRFppwhJpobBEWmnCEmkVEZZIK6+wBuz2tYq7Ky0slJVIArgX3xuQN0hY/OtYjXgk3CWpoidPSFQfFmFVktbkjz6UKiwpWRFhSZlRWFJ6FJbIAYWVV1Yop92/8noJ/DqTJS0UlkgrlLBEWigskVYRYYm0QgpLpBVKWC1Lz60oLJBGSQwZwrpTvz8ENI6XGyUseiRckFTRkyf0SHgCCitLWpM+9mhJVlnCkvKhsKSkRYQlMkBhiTRQWJVkhaLSaGlZwhJpobBEWigskRYKS6SFwhJpFRGWSCuksERaIYUl0jKFteScLsJCWaEQUAwpsmJu1e8PAY3jz40SVo8ePWYlVfTkCQnrU0SZsNKkNen4J4MIS8qLwpKSpwlLJIHCEpmgsNJktfyrb3RBS0s+i9JCYYm0UFgiLRSWSKuIsERaIYUl0gopLJFWNcIauMtZZbKqJCyUlSUsksUm/Z484DksaBx/aOAj4ZSkip48IVmdzcKqKK1pM+KSaGFJqUIKS8pfRFgiGUtYKKkV570ZkyUtFJZIC4Ul0ioiLJFWSGGJtEIKS6RVF2Et/nSmsFAaIgXEENZG/Z4Q0Fh+28BHwvFJFT15QmI6X4SVKa0Zc6oSlpQypLBEHpWEJTLSsrKkhcISaRURlkjLhZUhrJ1OTpUVygClgChZ8esG/Z4Q0Ll/1cBHwhFJFT15Mnny5EtQWJa0YnHNWrhNC0sktfL8KGZbEJZI660irEELTswtLC0RlJWIgl5v0O8LAY3lsUYJi17bkip68oSE9d9EmbBMcc1avE0LC6UlhBSWjDmksGRt3yrCap330VyyEiEgKCsRBb3WZYdF43mogY+E/ZIqevKEZHUtC6uitOYsrUpYIq0iwhJppQlLpIXCEmmhsCxpaeT7KCyRX0hhyZybXVgsq3oJq23uUVUJC0UlkmDoe3X5NSwa3/2NEla3bt16JFX05AmJ6kYRVpq4WFgdc5ebwhJpFRGWSKuIsERaKCyRFgpLpKWFZUnLkpUWlkgRhSXyDCksWbMiwmJZbVPCmn1YYVmJGFKEVdXvElaCBHV3o4RFP/d/WbpIJk2adJcWliWtjnl75BaWSKuIsERaKCyRViVhibRQWCgtLS4kS1ZaWHJuFJZIFYUl8k0TlqxFEWHJmhcRFssqtLBYVtUKa3DnQcF2Vwz9/Db9/Tzg8S1ojJsbJazu3bv/W1JFT56QsB4kIiZLWpMXrC0JS6RVRFgiLRSWSKuIsLS0UFiVpJVGHllpYcmYUFgydhSWSLmIsGQtiwiLZVVUWCyr0MJiWaUKa8a+hWQlUkCUsO7S3w8BjeuORgmLKuj/kk6RkKieEGFZ0hJxTd7pg5nCEmmhsERaRYQl0kJhaWmhsPJIS0gTFSOfSRMWykoLS8aKwpI5obBk7igskXoRYfF1KCosllVRYbGsQgpryPR1ZbJCAaAI8sgqEdZ9+j0hIEHd1iBhvZHU0JM3EydOfAaFlSatyYsP7CIskVYRYYm0UFgiLRSWlhYKq4i0GBSTBt8nn9Wy0sJCWWlhyRxQWDJXFJasCQpL1g6FJf9RKCIs/PWrvMJiWRUVFsuqkLCm7pFbVnmERTyi3xMCktMtDRLWy0kNPXlDwnqeKBOWKa6dD8klLJEWCkukhcISaaGwtLRQWNVIi0EhZYGfyZKVFhbKSgtL5laNsGRNUViy9igs/PWrvMLCX7/KKyyWVVFhsazKhNWxLJisWBL09af0+0JAcrq5QcL6c1JDT96QrF5mYVWS1qRdjigVRQtLpIXCEmmhsERaKCwtLRSWllYlYaG0tLiYNEEJ+Nk8skoTlsgXhYWy0sISuRcRFu6uRFj4OCjCwl+/yiss/PWrvMJiWVUS1tDJuwQVFr0+q98XAhLUpgYJ69mkhp6c2Y5E9YYIK1NcS48pE5ZIC4Ul0kJhibRQWCItS1haWiisLGmhuFA8jCUnQb9XjlGtrLSwZI4oLJSVFpZIH4Ul/3EoIizcXYmw8HFQhIW/fmUJCx8HRVj461d5hcV/p/uwiQuDySrZYb2k3xsCklSjhPWbpIeePOns7PzXCRMmlMkqTVoTl340LogWlkgLhSXSQmGJtFBYadJCYVUrLUbLKAv8HB6vFllpYcncUVgoKy0s+Y8BCkv+o4HCwsfBvMLC3ZUICx8H8woLHwdFWPjrVyis4e1zykSF5a9CWG/Sj1/X38uDPr6mgcJ6PKmiJ0/ogmzPwhIyxbXsxJKwRFooLJEWCkukhcLS0rKEVY20ssSVF/w8kyarSsKyZKWFJWtiCUvkj8KS/0igsHB3JcLCx0ERFj4O5hUWPg6KsPBxMK+w5HEwFta46WWikuJXISv+8V/190JBkmrUr2E9lFTRkyckpB4orCxpTdz9pC7CEmmhsERaKCwtLRRWCGlliYux5CTo9zJ4rKKy0sKyZKWFhbLSwpL/KKCwcHdlPQ6KsHB3JcLCx0ERFj4O5hUWPg6KsPBx0BTWmMk1yUrkkPAn6/shaKCw7k6q6MkTElFLe3t7mbDSxDVhxamlomhhibRQWFpaKKyQ0mIsaTGWjNLQn5Vjoqzk3HlllSYslJUWFspKC0v+Y4HCquZxUISFuysRFj4OirDwcTCvsPBxsCSsUeNSZSUCyBIWyIp5Wn8/FCSrWxskrNuSKnryhC7KcBZWmrSYkrRWfaZMWCItFJaWFgqrkrQqCSuvtAQtoLzgMfD4oWSlhYWy0sJCWWlh1fNxUISFuysRFj4OirDwcTBLWCNGjkoVVkFZsSAe0+8JBYnq9kYIi7gxqaInT0hU40VYWeKKd1h7fi4uiBaWlhYKK01alrCqlRaDYkHhIJacGOu9eDxGiyqUrLSwUFZaWCgrLaxGPw6KsHB3JcLCx0ERFsuq17oNVctKpIDQ1x7Q7wkFyerOBu2wrk+q6MkTuiBTtbCELuJa/YWSsLS0UFhp0kJhVSMtFBeKI01cjCWjNPRnGTy2FlUeWYmw8shKCwtlpYWFsgr5OFiLsHB3JcLC3VXvtdfnkpVIANGyYjnQ13+h3xcK6sUvGiSsHyZV9OQJXZS548ePj5hK0mpfe26pKFpYWlqWsEJLi0kTF2MJKA/6OHgOPHearFBYMq8sYVmy0sJCWWlhWburoo+DIix8HBRh4eOgCAsfB3MLa88fdpGVlL6orBJu198rgj4PQr24pxHC6tWr1/eSKnryhKS0swirorj2+lqZsLS0UFj1kBaKC8WBQmG0cJBKchL0MfF8MoYQstLCsmSlhYWyyrO7Kvo4KMLC3ZUIC3dXIix8HBRh4eNgSVirrqxZViIGhn58s/5eKEhWDzRoh3VZUkVPntBFWaGFlSat9r0viAuC0kJh1VNajJYWgyJhtGgYS0gW1mfx2HheGQvKSsZcrazShIWyShOWtbtq5OOgCAt3VyKs+NeviD4rrygkKxEBIrJKuFF/PxTUgV82SFgXJVX05AldmHV8YRgUloDCGr/PxV2EVUlaeYVVVFoMCgTFIlgCyoM+Dp6HwTHUW1ZaWJastLCs3VXW46C1uwr9OBgLa/k3Q8qKv7ZBvycUdO8/3ghh0SPh15IqevKELsgBIqw0aTGxsPa9rFQUS1qWsEJJi8kjLkYLp1r0cfGcOBYtqnrJSgvLklWe3VXW46C1uwrxONhzr5uivssuDCYrhr5+g35fKOief6oRwiK+nFTRkyd0UQ5HYQlaWDH7XREXBKWFwqqXtBhLWgxKRAtGsGSksT7H4PEZPLeMCWUlY88jqzRh5ZGVFpYlqzy7KxFW3t1VtY+DsbB2+88uspLCF5UVi4G+V09hPcM9aMAj4eeSKnryhC7IsXxRGC0tpkxYB3y/i7BCSgvFlSUtBsXBaLEwloDyYB0Lz4XjwPGFkFWasLJkpYVlySrP7kqElXd3VeRxMBbWki8XlpWIQMuKoR9vtN4fArrf/8T3f72FRY+EpydV9OQJXZRPiLDSpMXEwlp/TakojZQWg2JAYaBIBEs41aCPi+dlcExaVCFllSasrEfBWndXIqy8u6tKj4NMv50/H0xWCTfp7xfBOp9A9/v/8n1fb2ERJydV9OQJXZDTUFiCFlbMwdfFBcmSlhZWEWmhuLD4ecTFaMEglpAE6/2CPgeen8GxaVHVU1ZaWFmyqnV3JcKydld5HwdjYS06M6SsmFv0e0JBwvob3/PchTo/Ep6QVNGTJ3QxzuYLooUloLDGHvzTisKypCWFLCotxpIWo8WhxcJYAqqEdRxGnw/HImOsJCuZc2hZpQnLklWtuysRlrW7ynoc7LHuxqjfwk+FlBV//Q79vlCQsN5skLCOSaroyRO6IF/hCyKgrJD44h26sVSUekgLxYXFRyGgKBgtEsYSTjXo4+pz47hwvDKHrSkrLSxLVvXcXenHQRZW//knVSUrEQHCQqDXu6331gqPgX8JpBHCIg5PqujJE7oYF6CwBC2smA/dEhekWmmhuLS0GC0tBkWAgmC0QLRgLLKEZKHPweAYcHw4bpkLykrmXERWacIqIistLEtW9dxdlYQ174RgskqE9ZD1/lqhcfy9gcJan1TRkyd0IS7ji6GFJaCwxhx+e6ko9ZYWgwJAMaAwGEsqgiWhLKxjMPqcOB4Gx6pFxRSRFQrLklUlYWXJamvtrpgBc44NJiuGvv+Efn8IaHwvNUpY9Ei4T1JFT57Qhfg+XwxBC6uMI38Rl6Me0mKw4HnExWiRMJZwimIdl9Hnx7HhmHEuWlT1lFWasLJkVWR3JcKydlciLGt31X3txmjArCODyYqh9/yP/kwIaIzPNUpYvXr1Wp1U0ZMndCGuRWEJXWTFHHV/mbCqkRaKCwtcSVoMykGLg7EEUyvWeXAcDI4Rxy9zQlnJ3C1ZyZqFlpUWVpasiuyuRFjW7kqEJbsrFlbLzEO7iEqKrqkkq4Tn9fuKYJ2XIQk908BHwt2TKnryhC7CRr4QWliICGv00Q+ViqKFlUdaKC4srpYWg8VHITBaGJZUEEtEFtZnBX1OBseE48V5yNyaRVZpwrJkpYVlySrP7qq0w5p2QEVZaamgABCWAX3vVf3eEJCAnmrgI+EuSRU9eUIX4Ha+EIKWVYkxY0sFqae0GCw8ioBBSTCWSBhLOkWwjsno8+PYcNxMlqgsWcmaNVpWWlhZj4IiLEtWWbureIc1dZ9UUUnZNSgpFAHxmvX+EJCEHm/gI+H8pIqePKGLcC8KCykT1rhJcTFqkRaKC4uLha5WXIwlmFqxzqPHguNkcA44Ny2qULKqJKwistLCynoULLK72nHNhqilY3UoWTEvWp8JAQno4QY+Es5KqujJE7oAj/JF0LJCYmG1TyuVoxppMVpajCUtBkuvhaCFYUlFY8kIsT6D6HMyelw4ZpyLzBFlJWuBspI1yyMrFFYtu6ssWYXcXbGwBk5a0UVUUnINSgoFAPze+lwISEL3N/CRsCOpoidP6AI8zRdB0LISRrbPjEtRSVoorixpMVpaDBadQQloQTCWSBhLOnmxjifo8+P4GBw7zkvm2kyyquZRUAvLkpW1u4qF1b5rKFkxv7I+GwIS0T0NfCQcl1TRkyd0Af6IwkLKpDVxbqkc1UiLyZIWgwXH4jNaDFocgiWZWrDOocfC4FhxHjg/nLesBcpK1mxryCpNWFmy0sKyZFUmrHE7BZEVS4B42Pp8CEhCdzVKWPTjEUkVPXlCC/8SL76WFRILa/LCuBSVpIXiwgJqaTFYYCw2Fh5FIFjCsMSSRpaM0rDOqceF42ZwTjhXLSqUlaxdM8gqTVhZj4IiLC2rbqtviAaNnVeTqEQACfdanymCNQ6G+nB7A38NqzWpoidPaOFfkwsgaGHFdOxcKket0mKKiovRgmAskQiWeCphHQexxoBjxPEzODecM65FHlnJWm9tWWlhZT0KdhHW6Fld5IAFR7SopPzAndbnQkAiurWBj4T9kip6KqWzs/MdKCpNmbCm7lYqSJa0UFxYQEtcWGAsNqOLj1JgLHEwlmSqxTq+oMejx4tzwXlaomK0qELJqqiwishKCytLVrGwRnSEkhW/71b9uVDQ/X5zo4S14447dk/q6KkUWuR/50UXUFZdmLaiVI40aTFaWkyWtBgsNBad0SLQohAsqYTEOqcemx47zgvni+sga4OykjVEWcla11NWacLKI6s0YYmsPrDnz6PW4RMyRcVoUUnpDW6yPh8CktOmBv4a1g5JHT2VQovaDYUllIlKmLFnqSC1SIvBwmKRseCMFoAWBGOJBLHkk4b1eY01Bj1OnAPOj8G5a1ExWbKSNc+SFQorhKxCPAqWhDV0dKFdFaMkVRIAvW60jhMCEtONDXwkfFdSR0+l0KL34wXXwhJKsuKLM3NdqRxp0kJxYfGwkCHExVjiECzRVIN1bMYajx4zzofBueIa4NpoURWVVeidVdHdVZasYmENHlomBiy2BgUlcPEF+twGfZxQNFJYVMO3b2mjp2JooQfzggtaWGV07lsqiCUtRkuLscSFhWWwzLroWgSWLBhLLKGwzsfosTF6/Dg3nLMlKkaLCmUla96Mssp6FGTev+qnZVLAUmu0qKT0CL3vBut4ISA5NUpYbyRV9OQJLfoYFJbQRVZ8YWYfWCpHHmkxWdJisMAMllsXn7EEYYnEwhIRYn1GY52f0ePEeTA4R5w/rous1VtBVqawVv64TAooKESLSgpvsMH6fFFwTALJ6aYGCevlpIqePKEFn8yLrYWFlIQ199BSQSxpMVnSYrCgWFwsNKMLr4XAWOJALOEUwTqmYI1Hj5nBOeF8cR2YLFGhrGTNLVmJqKqRVVFhFZbVHj+Luq24qqzIGi0pQUmqVH763kbrOCEgQTXqF91fSKroyRNa6Fm82IKWFTJ03uGlcmhpMVpaDBYwj7gYLDmjJWDJQrDkEgLrXIweG6PHj3PDeTO4JrhWWlQoK1n7WmVVr92VJSvmA8uu6CIGAQUlaEkJXPxEWJusY4WABNWoP9bwbFJFT57QIu+EwkK6CGv+0aWCVJIWE1pcjCUISyT1wjo/o8ep54LzZHANcG1wzbSomCxZiai2pqzShPW+VT+NPrD0W13EgIJCtKSk8Ai97zZ9vFCQoBr1B0efTqroyRNa4N14obWskJKwFn60VA4tLQaLVURajC60LrwWAmOJA7GEkxfreIg1HkaPW88L54zrgeska5cmK1n7bUVWIqxuSy4qkwIKStCSErSsGHr/XXi8kJCkGvW/5jyWVNGTJ7TQq3mhEZQVMnjh8XEhtLSYLGkxWEgsKoMl1gXXAmAsUQiWXGrFOo9gjU/PAefH4NxxXXC9cB1lbVFWcg1QViKqZpRVvMNa/LVSgS20pKTkFlx8OtZ9IpjQkKga9T8/P5hU0ZMntMj7oqyQLsJa9IlSObAwWloMFg6LiAXF4jK62Lr4jCUIxpJJPbDOzVhj1fPBueI6MLhGuHZaVJVkJaKyZCWi2hqy2mHl9dGOi77aRVJSZgstKSm8QJ99RIsmFCSpuxskrF8kVfTkCS3wobzIWlaaWFg7nxKXIktaTGhxMZYQLHFYWOLJwjqGxhoPo8et54bzZnBNcK1wDXFttagaKatqhcWyYrot+HyZqKTIFlpUUnYlrF/r41WDlhVDsmrUX+B3W1JFT57QAh/Ni4xoWQltu5xWKgcWxhIXFg6LyGBJdYF1wbUAGEsUiCWYWrDOIVjj03NgcI44fwbXBtfNEhWjRYWyElFZshJRFZFVqN1VvMOaf1ZJElpQgpaUoGXF0HF+L8cLDYmqUX9F8sakip48oQU+AWWlQWG1LjkrLgUWJUtaDBYQi8no4mKpGav4liAYSyahsc4rWGPV89HzxbXAdcL1w3WVtUZZiaiaXVbbr/hJtOPc00rl1WhBCVpSAheejvWSCCY0JKuG/CMUxPVJFT15Qot7Ci8wo2WlGbTr50vlsKTFYMGweFhILCqji6yLzlhCYCx5pGFJCLE+k4Y1FkaPW89Nzx3XBdeLyRIVY8lKRGXJSkS1NWQVC6vz5C6ikiJbaElh2Yk3SQSvo2RCQrJ6ukE7rGuSKnryhBb3TBGWoEUlDNrtS3EpsChYICxWHnExusC64FoAgiULxJJMNVjHRqyx6Tkwep64Brg+DK4drimutRYVykpE1Uyyeu/y66LuM0+oWlQMyIp5WUsmJCSr3zVIWP+dVNGTJ7SoX9LCQsqEteyrZQWpp7gYq/iWIARLKCGxzilYY9Xz0XPG9WBwrXANcW1xzbWoKslKRLU1ZBULa/qxIUQVQ19/TksmJCSq5xshrN69e1+WVNGTJ7SoX5PF1bLSDFr+9VIxikiLwTLqouoi66IzlhAYSx71xhqHYI1dzw/njuvC4JrheuI6y9qnyUpEVVRWIqpqZJVLWFOP7CIpAQWFoKSw6PT6PywBLZpQkKz+2ghhERcmVfTkCS3qxbK4iJYVM3DFhWUFweJgobBoWEAGy4nFZXSxGUsAjCULjSWbvFjHs7DGZs1DzxXXgcE1wvXDdcX1xuuQtatCWYmoQsmqyO7qPbtfG3XvOKQmUTFJyZknWAIh0LJiSFZ/b4Cw3qRHwtOTKnryhBb0chSVRUlYqy4tFQMLg0XCgmHxsJCMLqwutFV6xhKEYAklFNb5EGusek6MnjeuCa4XriODa5wlqry7qkbLiukx+cAQooqhrz2kxRMKEszrLKs6CetPNPbLifX0ONgnqaEnb2gxr+JFFVBUmgGrLosLgUUpKi4GS6oLzFhFt4QgWAKpJ9YYBGvsen44fwbXBteNwTXFtcZroEVVjaxEVPWS1b8v+3HUY+I+XQSFiJw0WlYJ92jRhII68ZdQwqJjvUbHfIjmcT0J6p5evXr9PKmep5rQgl6HwkJQVkz/Pa4olQMLg0VisGRYPiwmo4uri81YAmAsWaRhSScL6xgW1rgYax56rnotcJ0YXENcW1x3uRZpshJRoaxEVJasRFT1kFUsrPGrQ4iKf2eNX+/UogkF3evP1SIs+vzTdJwbaQ630Fhf5PGSrGJIWJcm1fNUExLWRsIUFhILa88r40JgUbBAWCwsHKMLqQurC22VnrEEgVhiqRXrPIg1TkbPidHz1uuCa4brieuM62+JKu+uqqisRFTVyOrdu/0o6jF2Rc2iEujzt2rRhILu9/iPNOQVFsnqL7Sr2kyf3UjjfxrnIOMFYZ2ZVM9TTUhWt7OwBC0qpN+aa8oKgsXBQmHRGCyhLqguMGMV3RKCYEmkXljnF6xxM3p+eg1wfRhcO1xXBtc8S1TVyEpEVQ9ZMT1HL61KVAzKiqH3b9KiCQXd609VENYbtKt6iP4jvoE6s3nAgAF/M35BvWzcIiziqKR6nmpCC34PCgvRwuq79tpSMWoVF6OLq4vNWAIQLGlkYQlIsN5fCWtMjDUPPVdGrweuFa4jg2uMa2/JyhIVykpE1QhZlQlr5KJSoTUoJwQlhdD3NrIkLOHUConoMS0sktUfaEd1C31vE3Xjee6HvJ/HkVdYtMPaI6mep5rQgv+SFx1FZcHCahm/c9QyaWXU0rE2apl+YNQy87CoZfaHowHzTowGLDgpall0ejRgyTnRgKXnRi3LvxG1rPpW1LLnFVHLumuilr2vj1r23WCKi9FltkrPWILQWHKpFuv4GmucjJ4To+eNkqpVVNXsqlBWIipLViKqamX1b0t/GPUcPrdMUlhsDcoJkeLTezaIKGpFxCMMHjz4YRLVyySpzbST2kCPe7ybelP+wy2dkPfLcfIIq2fPnjOS6nmqCS34r2XhBRRVGnLx8sC//tWFIcOjQcMnRq2jpkatYzqj1gm7RIMm7hYN6tgjap26LmqdsX/UOueIqHXeR6LWBcdHrTt/OmpbclbUuvScqHXF16PWVRdFbasvi1rXfDdq3euqqG3/G6K2A24igeSTWrVYYhIsQTGVJKVFhZKqRVSVdlWNlBXTa9ismkUlkBxuQOmEhO7Z+0har/Dv9uk/osBIB6Qv8rk8wqIftybV81QTWvDfy8JboKSykIuZhzJx1YjcVGUMHRG1DR8XtY2cFLWNmxO1tS+Mhdg2Zc+obfreW2TYeXDUNufILTLc6aRYiLEMl50bCxFl2LrPtVHrfj+PWg+6s6KcGC2oPJKql6jSZCWiQlmJqCxZiaiqldW7dr0m6j1kSpmcECm2BYpKIDkE22Fp6L7/hfzxBEbuNbl/5Z6XjsjncgrrnUn1PNWEFvoFuFCZoKAqgYLKC4qoqaHdYesI2R3OLt8dztgvap11cDSo8/Bo4Jyjo0HzPxYNWnRqNHDnM6KBS86OWpadv+VxeeUlUcuaK6MBa6+O+q+7Nuq/76YuksoSVR5ZWaLKu6sKLSumV2t7maSw0BYoKKRXr14shfjXsOoB3Yt31klYzye181QbWuhXZMERFFUaKKhKyMWuljJhbGNY80mlbVg0aOjoaOCw9mjgqFnRwDHzooHjF0cDJq6IBkxeHfXv2DvqP/2QqP/MI6L+sz8S9ZtzfNRv3ieivjt9Juqz6HNRn52/FPVe+o2o17KLo567Xxb1XHVV1H2PH0Xd19xg7qryykpEVa2s3rnk6qj3oNE1i0ogOdxk3bchoPv1tnoIi8b9QFI7T7WhhX5TFjwNlFQWciHzUlbUgKAs6oV13lBYa1UJ63p0YdCQqH/riKj/4LFR/6ETo37Dp0V9R82P+oxeHPUZuzTqPWFN1Gvi3lGvyQdEPaYeHnWfdnTUfcZx0Y4zPx516/xk9IF5n43eP/+c6P0Lz412WHRBtP3Ol0Tv3eXb0Xt2u7okqjRZMX1ahpWJSaMFJaCoBJLDLda9GgK6BrfUQ1j0el1SO081oYvwL7zIAl60NMoKUAEsVFHk5nirYs25CNZ6p2FdRwu8FyykjBZ9+w+M+gwYEvUaNCbq3TYx6jlkWtRj2Jyox/CF0Y6jlkbdRq+IevftXyowogWFWLJi6Jy385isedQKXZ9NdXokvCCpnqea0KK/F29IBC9gFliMPMjFrhW5eZoVa8zVYq1jFtZ1srCuu0YKmIYUMw0UkwbFpLEkhdDYNuux1gKuC8mpXsL6dFI9TzWhxe7Oi6svngVe0CzkIhYBy9koUC4W1mfqjbU2ebCuQxrWtbWQ4qWBUrJAMWlQTBpLThY0hvutcYeArv+Ndfo1rA8l1fNUE1p0WtvyG1FfPAssQB6wXEWRm+OtgjXHolhrnIV1DTX6PrBAIVmglCy0nBAtpErQvB615hECktPGOv0a1u5J9TzVhBZxMN6QGn0h05ALVgQsYAhQClsLa1y1Yq1dJaxrZGFdcw0KKQ0ppQVKycKSUR5obE9bcwpBvYRFdCTV81QTWsjRsrCy0FnoC5sGlqcoWNZ/JKy1yIO1/llY11Uj90QWUsQ0UEoaS0BFobk8q+cWCpJUXYRF4+6XVM9TTWhBJ8rCInjzpqEvciWwZNWCBd/WsOZTDdbaZmFdOwvrPtCgkNLQckK0dGqB5vainmsoSFL1+DWsN0aMGPHPSfU81YQWdIYsbBp4U2ehL3pesIyhQWGExjpfSKy1yoN1bdKwrrcGZZSGFpPGEk6t0PhflXlY61ALJKd6/C7h75PaeaoNLex8WVC8SbOQC5IHfSN0dHREhx56aDR//vwu39Nged/KWHMvgrXuaVjX00LuiSy0lDSWZALyJs2HMedZDbimJKd6/MHRXyS181QbuvBL8CZE8AbOAi96FmvWrIleeuml6Oabb45efPHF6JRTTim7SXanG+AcuimO4hsCvp4FFr8ZscZcC9a6VsK6ZhbWPaDRUrJQYqkXr1hzDQVJ6vY6CMv/hedaQ4u4Am/INPDGrgReeGTz5s3RQQcdFNFp478Y7dVXX40vPn/vULr4LwwdGp3Xs2f0AH3tB3SzSEnb2lqiEz/cGV36pV2jk46ZHQ0dMrD0vbcqeu3yYl2PLKxrrUEZpWEIpd782Zp/KEhWd4UWFo35a1ta56k6tJDr8MaTxa0E3vR54Av46KOPRosXL46F1a1bt+iNN96I/z5s/t4dQ4ZE+2y/ffy997/97dFrw4ZF45KLf/bJC6KLz1kU7Tp/UPRfn10YnXvaoi4F3xaRG7sWrLXOwrqWFnhPpKEE0lDo/M9a6xEKktS9oYVFnByXzlN9aBEP0DciAoudCZYijVNPPTV66qmnopNOOim6/fbbo6uvvrp0cW8hYR2yww6xsHq/4x3RaySy0cnFv+2qtVHrgC0y693j3dHmH+8VDUgpvJZCUfgmlRuvGqwxpdK/X9R7PK0z0a/F+D5grWcerGuVhnX9NZY8tgY0lt9a6xQKug8eDC0sGvNBcek81Ycu/mHJDVARvLkrgaVB+Bfcv/Wtb8XS4gsuX19LF/0l2lVdST/+Ld0o36CbRC781Rcuj1YtGRILawntsq6/bFXpeyE57LDDoosuuij67Gc/G/+rKPg9/uebJk+eHN+U+PVa6Dusb/S2F98W03N2zy1fS9ajGqzrkIV1jS1QFM0Cjf9JvZ4hIVk9FlpYNO4lW1rnqTp0Qx6jbwZ9w6YhFyIvWC6LTrrYH6ebgeWFX188b1R08/fXRD/7zsp4t7Xb4rFlN1cI+F9Dufjii6Mrr7wyuuyyy6K1a9eWvsf/CMFXv/rV6JJLLok+8YlPlEmLb9rly5dHK1eujG9o+XoaOK9asdY4C+sapqHviSbkEVwLa61rgST1VGhh9ezZsz2pnafa0M15onEzlKFv5jSwHEXAGy+NwW0DorkzR0RD6NX6fh7whtTwzXjeeedF3/72t6NLL700WrTo//51l9WrV8cS+/73vx9Li3/DgL/Oxzz44IOjb37zm/Gu8eijjy47X2dnZ3TWWWdFn/rUp+LP4PcE/qejZs+eHd/01vcZa83yYF2jLKxr38Q8YK1VLcj1ZkhWfwwtLPp+j6R2nmpDF/4UdSNkYt3oWWCBqgFvqHozadKk+Hcxd91117IbbsaMGfGjIkvri1/8Ynyjyvf4j2ZcccUV0Xe/+934UVK+zpx99tnx977zne9Exx57bNn3GD7uBRdcEAuSH5H5a9Ya5MVa/yys67utQOO/R69nSEhWfwksrNeobm/f0jpP1aGLf5y+GYqgS5AHLFkI8EarF1OnTo0f/fhf+sWv8+96snQuvPDCaNmyZWXfO/3002NZ8a7tiCOO6DLu/fbbL/4e79z4cZT/qXP9HgtrTfNgXb9tFZrPZlzrwLxKsnqjqLBYVhnC+k1SOU8toYXdgZ6tP0c3wI/oRniE+BveGNWAJSkClnJbgn9B3pLNhAkTouOPPz466qijomHDuv7VwLNmzYp3bvxIyb+DCjd3jLVGebGuy1sJmuMdIoTQUCdeYFkFFtbtSeU8gfP2Hj16DKAbYg6J7EC6Oc6g1yvo9S7ieblhioJlqhYs81uF9vb2aOHChfHNb805D9Z6v9Whed+KkgkJyeaZOgjryqRfnkaGLsy/du/efSDdNPNIZOvp9QzicoKF9hJh3mAWunghQSk0EmssIbHW8R8REsEmEUJoSDq/Diis39J98U1ip6RCnmYKXSh+xGyncq2kG+s4ej2fXq+n1yfo9XW54SohBf1HxFoPpxwSwI3yHwkGhVMrJJ9HahDWM9SBy4n1xAiqxHZbmuHZ5sJ/FxDdXG10wy3g3RlxKhX0YmIDfe1J4u9yQ1YCC76tYc3HKQbdRxtRWCEQYZF07i8grGeIywkW1MDkVvf8owR3aPR6JN2c+Mj5DPEmYd7ERdASKYp1TKdxkGA2aOGEgnZL8T9TnyKsJ4iLifUkqf7Jbevx2MFfQyNx7E2vpcdO4kHir4R5kztvHUgsN2jRhILusTtAWE8Q55Og9ib6JrehxxMsb6Obrjfd1NNIZKuSXdpn6McX0+vPiIeIFwmzCM62AV3P0ML6Ix3zJ/T6Gdo5HUCy2m3o0KHvT+4pj2frhm76d9HN2UZCm0E/Xk0361H0eiZxAXE1cSt9jX+joNDvfDqNoW/fvptANnl5hXiArusP6PNnE4cSC+nnfZLbwuPZ9sOPoXxTE2NJcAuJtVSaQ4mPEfzn1M6j18vo9Yf0uonedz+9PkX8mTAL51QPre/jJJ6/gIiE54n7iKvpPV8hjqcfryMpzaAfs5T8d+w8nkoh4W1PpelFDCKptRO8q1tAJVpJfJA4hH5+HH39VHo9k35+fsIl9PPL6ev8B3f51+iYTQT/BsRm+v4TDP2YfzOC/1Bv1X+wt8l4mZD5MM8Sj9Jc7yCuoR9/gUT0SeIA3iH16NFjeLdu3d6dLLfH49nWwrtC/h1Xpnv37i38GxUkvmGJMGuCpDGHpDHPQr+XvjaUzy3Qz2lIW8Yl0HDftmXUHo/H4/F4PB6Px+PxeDwej8fj8Xg8Ho/H4/F4PB6Px+PxeDwej8fj8Xg8Ho/H4/F4PB6Px+PxeDwej8fj8Xg8Ho/H4/F4PB6Px+PxeDwej8fj8Xg8Ho/H4/F4PB6Px+PxeDwej8fj8Xg8Ho/H4/F4PB6Px+PxeDwej8fj8Xg8Ho/H4/F4PB6Px+PxeDwej8fj8Xg8Ho/H4/F4PB6Px+PxeDwej8fj8Xg8Ho/H4/F4PB6Px+PxeDwej8fj8Xg8Ho/H4/F4PB6Px+PxeDwej8fj8Xg8Ho/H4/F4PB6Px+PxeDyepsw//dP/BwKddy8gLND3AAAAAElFTkSuQmCC</t>
  </si>
  <si>
    <t>iVBORw0KGgoAAAANSUhEUgAAASwAAAD2CAYAAABsr7qIAAAAAXNSR0IArs4c6QAAAARnQU1BAACxjwv8YQUAAAAJcEhZcwAACxIAAAsSAdLdfvwAAAAGYktHRAD/AP8A/6C9p5MAAI+RSURBVHhe7X0FdBxH1vVvZpBkySJbzMxoMVtkSRbLtszMzMzMzMzMzI7jxInDvMmGdjfZzWLybbLvr1vSKAOl0UiaGUl2v3PusTU9013TXXWn6tV79/0/yRq0NWLowODAEMqQwVDK0F8OyQw2DE0YJJNMMsl0ai0YfBhAREsZDjZq1OiemWmnL709nP4vMS6U8nMSqaSgO/UpTqf+vXvQ4H45HHgtMy2aYqMCKdDP7Zd2bdu8yz6/niGIAWQnmWSSSVYrA5G4M0xleGxrbfFrVnoMzZ85lC4cX0tfvHeBfvnhCf320+vVBj739O5+Wr5gDHm62X/Bzj+doR2DZJJJJpnG1owhhmG1nY3ll5glHdu3lP78xU0h8WgDv/7tKZ3Yv4zMTTt9w66biUZIJplkklVm8D3lNWvW5GBCbMg/1iydQO8/OykkF13iu0+vUWpyBLG2nGAwRMMkk0wyyWCmDIOaNm1yLS466NfNa6ZywhARib6xctFYatGi+ZesfXDeSyaZZK+odWUYzUjqfmxU4P/qE0kp4+GN3WRhbvIra+9Y3nLJJJPslTBHhimMpF7HDl19JillfP3RFQoN8sQSEU5/ySST7CU07Ox5MMxp2rTxuw2NpJTxnz8/ooGlWSCtSfhykkkmWcM3kJQ/wyJGUh81dJISobQkHaQ1Bl9WMskka3jWmAFO6RVNmjT+4mUkKXn887sH5OXu+Bv7vn748pJJJln9N6S0RDGsYyT19ctOUsr46PlpMjRo/x77/s1xMySTTLL6ZwjkTGDY0qhRoz91C/Wh9Ssm0befXBUO6pcdCGJl92IuboxkkklWPww5e6kMuxl+DPB15Sksf3j/onAQv2pA3Bi7L8hplEwyyerIsMyBmgFI6m82VuY0c/JA+vDNU8JB+yrj2f2DxGabz9l9wuxTMskk05M1ZYhn2M7wY4f2bbnCwZ3L23l+nWiwSihDcX4KloYzGSSTTDIdGhzn0QybGf7MQAYd29PSeaP4TphocEpQxefvnqeWLZuDtHYwDGOYyDCrHFB+QLDpZAa8PpQBs1dnhpYMkkkmmRpDCEI3Bug/fde4cSMsaahZs6Y0bmQJ/eUPulNCeJkxYXQvat6iBfkGBlNR6QAaOmYiZfbMJysbWxAZh52NJY0f1YvnJw7qm03YtOhk1OFbduwuwxIGEJkkayOZZMzcGBYz/NHRvgsN7Z9J29dPonEj8rA9TzcvbBUORAma4cevbpOtrQ09ePsjevLeZwo4euE6DR83iTy8ffmPQ5C/O+3ePIf+/aeH/LPffHyVTh9aSaOHFZKPp9NvTZo0ecSe0yKGWAYs1SWT7JUwE4ZRDK+7OlvT6KE96cLxpfTOkz0cqxePIGdHK8mZriVgljV/xVoVwpLHhTuPacrsBRQSHkmmnTvRlHF96asPLimcB7NcENiooYVkb2P5F/b81jGEMEhqqJK9dAa/SE+Gc5YWxr+OGJRNl08uryApGfZunUbxMcHSElCLQKiHX2CQkKhEuPLgGU2YPoc8vX2oKC+FXruzT3jeB9d30YjB+WRu1gkyNwsZoLwqmWQN1vDLG8ywuUWL5j+lJYfRrk1T6MXj3SpEBVw8sZTio4MqliQStIeCnkl08PQlIUGpw9b9RyksMprCQ7zp/LE1wnP/34+v0dUzG7lGfZs2rV5nz7uQQYq0l6zBmBkDdp7e83Szo1lTSunxzc1CkpLhwbWNFOzvxv0mokEhoXbALKlHbqGQlDTB7qNnuK8LRTTefXpceA3g+8+u0+ypg7Cs/I49/2kMxgySSVbvDAGKWQznDQza/dqnKJlOH1ooJCdlvHl/B4UFefCCC6JBIEE7SIgNpZuvvS0kJE3w+N1PafbiFdTZ1JT7sX748pbwOsC/vn9IW9dOJ1dn219Yn0AMHTZXJJOszg0KnfMYvvX2dKAlcwdzAhIRU2VITQqhw7sXCTu+BO0BDnP4pkRkVB3cevqCivsO5M75Taun0n//+prwegCCe88cXkkebvb/Y31kF4Mlg2SS6dUQ2InYnLMtWzb/LTsjko7vmycko6owZWwx38USdXYJ2gWIJSYmQkhCNQHCIrCrCP/WB2+oL8iBa+/YMJMsLTr/h/Wb+QxSXJdkOjc4UkcyfG7VpTNNHF1Ij65vEhKRJjhzeCF5ezhyxUxRJ5egfaxeMp427z0sJKCaYvmGbWRtY00rFo5VO9sCkKmAmo0d2rf9E+tHQxikeC7JtG7Y7UNIwicRoV60de2ESnf6NMXzBzvJzcWGb42LOrYE3QAa8And04XEUxtgmQinPvTlNSl/Bn0yVLtu1KjRG6xfuaKTSSaZNgxl0h/6ejnSvq3TheRTE4waksMjqEWdWYJuERMZSDeevCUkntpi3Y59fLa1bP7oKmdbwO1L28jBrisc8wgkRnqWZJLVyOCnmu5gZ/nbhhVjhKRTU9y6sIbcnO3oH9/dF3ZiCbrF2mUTaf7yNULC0QZksy34tlCqX9QGeWCZiB+vJk2a3GB9TnLKS1Zt68xwvUdaBL39aJeQdCrD249206UTy2j35qmV7hZmpnbjgYaizitB9/jjh5cpMVX7y0JlYLbl7OzIdwlF7VDGvas7ydnR+ifW93J4L2x4ho0Eb4YYhhQGhPkgiDaTAYn9BgySadnwC/dRr4LEKv1Uz+5tp6N75tDcaX2psGccj6WKDPOhfr0zedRzQU6cymdunFvF1QBEHVaC/pAQFyZMiNY2MNvKyMmjMcOL6Oe/PBa2RR6YbWVnxEJFAiXL6muOYnuGCIbRbFa428TY+A0bG5u/uru7U2BAAIWFhVFUZCRHREQEhYSEkIeHB3Xt2pWaNWv2FvscNhvaMEhWS0NM1afDBvZQIRqQF3xY40fmU2pyKHl7OFBUN38u/XJo10K+rS0vqPfe6ycoLNhD5TyD+2XQheNrFTqpBP1jzdIJfAYkIhldgCdWB3rSJ2+fFbZHHuhHkLthfRF6aPVhF7EjA2ZLG1u3bv2JFSMefz8/Sk5KouKiIurdq5fGwPtjY2LI3t7+X4y8VrBzYsxJVgNDyMIbUE5QJpkta8aTg30XSu8eSRtWTqZ3XjtWpdrnrYtbKS87RuVcvp6OwvdL0C+gxJBX3EdILrrCpj2HqEsXS41/sDaumkJNmza5xPplXcZs+ZqYmPyGmVJ2draQhGqKnjk55Orq+lvz5s1PsOtgc0uyatgSzJyUCWbxnMHkaN+VntzeK+xUlWHv1rl8NiZ/rlMHF/Clgej9EvSP9NQ4IbHoEiev3CYHJyceDyZqkzIunlhLHdq1hTY9JInqxNis6hLIRUQ6MlR1XB3ycnP5krFFixaX2eWkwiEamLOLk9X/nt3dpkAw186sJBR6+LIGlWgWzBpGa5aMVDjf5LFFfBtb9H4J+seiOSNo38nzQmLRJeDXCo+K4XFYv/zwRNg2eVw/t4latWrxJuunHcq6q97Nx8TYmHqVlAgJB7MvYyMj4bHqoCA/n3y8vYkR5Bl2TSk2TY1t3LRqnAK5AP17p/IEVlEnqgoDS7Po5IH5CufL6B4uhTLUI7x+7wANHjVOSCq6xqN3PqGSfoNQjoyrooraJw/sNDZr1vQe66utyrqsTg3xYAEMMzt16vTMz9f3t5xKloNwsK+dNopiw4IqXsvPy6OQ4GDq3Lkz5fbsqfB+TVBUWEi+Pj7Upk2bI6wNdmiQZL9bK0PDdv9+6+FOBXIBXJytaqxNheDEJ7e2KJwvs3uE8L0S6gbwQ3aL1F5uYU0wa9Fy8nBz4BWrRW2UB+SbWX89z6DL0mVtGe5aWVlRWlqakFBkiIqKovUzxtB/nl+nhG4hfFcwyNebpg4qoXfP7aXZw0spOiyY3Fxd4asib08PCmTHQUai8ymjsKAAM67/sRnXHtYmyTlfblEi5/jD6xspITZE2HE0gYernco5s9Kjhe+VUHcozE2my/efCslEX9hx6ATZ29tqpN8/dkQxSGt1WdfVmbVt1arVvkhGQCIiAeLj4mjVlBGcrIC9i6fRxS3L6F9vXKt4TYZ/v6n42ubZ48nRwV7jHUb4uMzNzf/L2lVQ1rxX22Yo+5oAKIOirJao01QFLPsgNaN8zt4F3YXvl1B32LVpNs1cuExIJPrEmev3yMHJmbavnylspwxQN8UPKeu3uWXdV6eW7eTk9C9l31VKcjItnzhMgYSqi8eHN5O3mwsnI/lzVwYsE9kSEaKIr7Y1atTo9v2rG1TIZdKYQl49WNRpqsKbDw/xWC3lc/YpThO+X0IZ/vb1XS5ieGTPYu4QH9Ani2KjArmihZuLLbk42fCSXF0tTSGMR4F+bnzpnZEaxd8LFYR92+bxIrNIicHgFl1HHghviElIFpKIvnH9yXPyDQjiMVjqwmb+9PkNMjPt9E/WfZ3KerHOrBVbjl2V919lpKezJV8vIQlVF1/ePE6xoQGUmZmpQE6VwczM7Mfydr2y1trJoev/KRMLUJSbUGWsVWU4uncJL9elfM5ehSnC979qAEkg2Hbu9CHsnqRSSkIYmzUEU152Aq9Ws23dDDp7ZBXdvbKDXjw5ylNpoOAp+zyeC6LGMZOF6udn75yjNx4cpBsXttDJA8u57tSMSQMoNyue4qODKSk+lIYPyqN1yyfSwxu7VZ6rv5873X/rQyGJ6BtoR3J6Dx7tLv+dlQF9edZ/XzC04D1Z+2bcoUOHZ+lyfqyS4mKKDPKjfzy7IiSgmuCnp5epT48USkpMVCAnEQwMDJ6Vt+2VtYSivHgVYgFKCmpOLghpWDR7oMo5e+UnC9//KgAzJ2QF+Pk486RgzCJALvrQsEe6y5XTG7hQoo+nE2YnPH3q8qn1fBaG2DhIH4sIpK6AKPy83AyuES/6TgBmlawPQzde2+Zgbm7+NXb75AkjMMCfnp/aJSSe2mLx2EEUGdFN4XryAFk2btx4b3n7XllbghqAysSCpGU4N0WdRBP0Lkqj/dtUpWiy0l6tXUKU18LSDikpyK08d3R1vagIhLg6+Cex1OxsYkjBAR5kbWtXK713XQC5jsUlRZWqmf71j3fItLPRz6wfa3PrP8DS3PwnZYd4ZkYGJxUR2WgLJ9bOpyB/P2G8F3xdrG3Hypr46trrN8+vViEWyB1DgkTUSTQBRNzuXFqrct7ehUn05y9e/nqD2O3KzoyjwtwkrkqhSXBkXeHtx0f5j1PHDu3I1t6B1u/cLySPusKjFx9TTl4u98uJ2o9NA9aPrzBoK1HaxdnJ6WdlwnBzdqS/PrkoJBpt4vXj28nf24MHkSq3oXynEEnXr6QZGhq0/58yqQALZg7gzltRB9EElhYmQqUHqDqgEILoMw0d8LdghyshOpj7pmq71IOPCjMhlOeCvwazs2tnN/KBizQpJBFrU1r679/e43mizo7W5BsYTNsOHBcSSF3gISOt+OTuQkki+OMwg2X9Oa2sW2vFckNDQyuIIi42lhaNGSgkGF3gkyuHKNDTjXKVdhAx67O1sfmVtS+2rJmvluWFh6iqKQBDB/SocYQ7KjY72ncRnvfA9hk0ckiB8HMNFSAVOMozukfRsX1Lazyb+vaTq7R/+3yeIRAc6EX+/l6UldWdRo8aSCtXzKV9ezfQ9u2raNbM8VRaWkCxMd3I3t6GuliasWWEO+WwGd3U8X159SEkp2ui9ikCCADJyZglh3aLor3HzwpJRN+AMz4mLoEe3dyj0mYk2rP+/BqD1uRomjRpsk7mCHd3caI/PzwnJBdd4fPrR4ktTVWWhwhvaNq0KdKUXimDXMYfBpamC4klJzOKpk3op9IxNAF2oWIj/YTnReS7p7uD8HMNDdCi71OURsMH5fOdPNF7qgJIBeTQIz2GvL3daOCAEtq1cw3duH5CY1y9cpR27lhDM6aPpaKibAoNDSBTUxMy7mTAg0KRPFzT3V7k8EWG+1F0fCIdOntFSCT6xJ033qXQ8DDh/YYfjvXpRN67tWPNW7Vq9XpiQgIVpycISUXXGFqQKVSI6NKlCySloQj8Slijli2bH7EwN6al84YIiQUzrLSU6jvIseOEysAooio6L2BrY84LEIg+X9+BZRqWyj17xPEQAcRNid5XFRCKsHzBGDYTtaL0tEQ6fGiLkIxqg3Nn99O6tQv5ThtmYFWV4VIHzGBi2VIXKqUnLt8Skom+cPn+6xQY4KvSh7Djyvr2ffRv3su1Y10bNWr0l+3zJgkJRdc4vX4hJSUlqRCWo6MjvqtpWRNffus1Y2JvPgvauXGykFTgiDfo2I5WLR7Hg0exGyPfObDThe3mtx4doQM7FvAlUWpyBA9otLQwpiunlgvPCyCgFIGR8uer7wDBLJw9nEoKuvNZh+g9mgDxVAhnwL1NTU2gQwe1T1QirF41n6y7WvC4LlG7NMWN85vJz9uF0rNz6cyN+0JC0QdAmt2ToxSW35itOjlYYSAHl3VzrdnhT68eViAS5VSbmgBLvsvbltO3904LjwMfXT5I3cLDVQjLzc0N3/OV0L63y0qL+A+IIyEmgOtTKROKDNfPrqLS4hQKCXQjfx8nCg3y4HB3teXluVBFB8ciwry4qsPMSb1p8+rxvHyX6HwyIIJ+UN9shYFQX/Hpi7M0ZngxDeqXU+NlH4AATwRutmjRnP1ixtDBA5uFxKJLrFo5jzoZdayRVJA8sLxEErJ1V3PqWdSLLtx5LCQVXQP5hyB/+bYh4Jb18a1lXV075mBteVtGICCX7IRI6puVQsOLsuj9C/tVSKYqvHV6F00ZWEzTB/eiZROGUHK3IP6a6L0gxtDg31UgZPD29sb3tCpr4ctrTe3tLN6QaV6hEMTdy+tUCEXX2Lt1GhcElO9o9Q2YVfZisykEVNZ2gCNsAGk0XbqY85mOiEz0Bfi4+vbKELazukAwKnZDDQw60tgpM+jxu58KiUWXGD9tNt/okLUJM39zM+N/sL6uNb30qEDfFzIC+cONYxXO9+/un+FqDCCfb++eUiAaEZ4e20aDctNp5eTh9LfXLlW8DlL66tYJhffKIyIksDLCsi1r4ctrMzeuGltBHEW58dWuiKMNPL29lRo3bsSDKuUHQH0AotFl6THa8LMhXQbxTcVFOXT50mEhiegTp0/toebNm2sk5aIpPnzzFHfMIxTi9LW7QmLRFUCScQnxCiEki+eMxGDuVdbla29Z8ZHfiYhEBuQDzhzah67tWCk8DoCU5o7oR9/cqZrYlBEZ7K9CWB7u7viOXcpa+HJaUHQ3n9/kiWNQ33RewUb+NX3BzsaixmETugCc55h5AOpSQaoDxGW5ONnS5k3LhOShDnCYYwk3ZHAfyslOo+4p8RQTE05RUWGUkBDF/V+YLU2eNJI2rF9MZ8/sE55HBCNDA63feywTN6+Zyncnp8xZKCQXXQEqD9k9EiraAn9jq1Yt75b3+9pau1K2/BMRiTK04dcSIUpAWC7Ozr+xtr20Jf7btmzR/JPLJxUd4Sjj1apVC7Iw60TYMYSz3MbKjMdQebjZkr+vM696A+d8SkIw5WbFcF/V2OG5NGtKKS1fMIy2rZtAh3fNposnltK9K+tJJAIoQlpyGFcYkO/0dQXUwovq5sfDMUTHawoEkfbrWygkDWVcv3acFi2cRgnxUeTm5kQxUUE8+hy6+IiaR9uggIFKRAgaRagCjkGdAfcRuYGdOxtTfHwkjR83lPbuWS+8DoiwSZMmPFla1ObaAstnlHBL7ZGj12RqkCQSvmXtwA436/f2Zd2/VlaQnxLLnd9Xtq+gTbPG0fKJQ2ndzPG0Ztpo/veBZTPo3KbFdHffOnrz1E4VJ/qfHpzl74EG1uqpI2nJuMG0dPwQWjZhKF8erpk6inbMn0Sn1i/g58C15MkvJkSVsKytrb8vb99LaUuH9FNUTkA8lKFBe2rTuhVPyL1/bSePdMbDRmgC0mfef3aS7yqd2L+MNq2eSnOmDeaOY+QJIpMe4QtI4kU+GiRPkJPWrm1rDvzfwc6S/LydiM3sOEGB8EryEyk9JYxMOxtS+3ZttRqpXRMc3LmQEtj3QLCr6HhtgErGs2dPEBKHDCdO7KIB/YvJzdWRB9SCnDSRhFEGZjiQk4E/B88Tz8XczITPyIYP70dr1yzkJJaRkcyjwkXn0BawcwdnuI9/IF19+ExIMLpAt8jIimU8AnBZv19Q1v1rbDM9PT1/LSoqovnz57NndYLee+89+uWXX0hmP//8M33xxRf06NEjOnnyJK1fv55GjRpJJZkpFUJ+4/sW0JYtW+j8+fMc586do9OnT9PRo0dp//79tGvXLn583bp1tGLFCpo7dy6NGjGChvXrQ32yU8mC/RAp5zUaGho+LW/jS2cObAb1X+XiEgPYTMnL3ZE+f/e8SofTBkBEmJpDRgXEh1kM4mTgpGVtovycWIoI9eIKAqLP6wNI/i3O766zPD8su7JZhxMR1ZYtyykuLoLcXOz4zpY6GZWaAs/g8a29vDrNsIG5/EcGCdja9F+pA1KwXFxd6Mj5q0KC0Tb2HDvLvx+u/dM3d6l165ZfsL5W05isNj4+PuW0VH27efMmnzGBsGZOGF3+avXtH//4B6EdKMQqIytEvjdq1OhceTtfOjuzdtkoBbLC0tDHy5E/VOVOpmtg183VyZreuLeDEAtWV2k6mP307BFfo9mMpsCOFeKCkEaDwNCjR7bxtBo/Py+Kjgjgelc1TZ9pKECRi65dLWnviXNCktE2sBSVxZplpcfgx7Gmtf5MU1JSymmj+vbrr7/SYrb0++cbV2nBvHnlr9bMJk6cCKXRioh35Bey9p0qa+bLZXGiXMGUhBA+61HuXLrG1x9dYTe+JVeCQDuunF5B9rZdhO/VJbBkgt9HHwoKyA9EsKmvlzNbEifwasu68h/VVyBExNbWSi+pPRduP6JAP0/+Q4TgZDYGVpYNhWqbJfTcNbH//e9/5f/73f773//SyJIcur13LW3cuLH81d8Nn7l8+TL9/e9/L3+lchvBlocBAUi3MuUSMxAUZO2DzExzo47tV/dMjPqyi1ln5FEGouEN1Zo2b97s3QvHlyqQFSo4Y1km6li6BmZTPTOjFNpjY22mV/KECifK69e17+xVAzYM7O3t6NjFG0Ki0SYGjRzLl8EI1m3bpvXXbCygZFd1zdrPz6+cMiq3Q4cOUY8ePej//u//yl8ps++//577nlKjQunYsWPlr/5u8HWxa9CAAQPKX6nc8J7Y2FjKYtcxY6QVEx2Nz57p3Mngpizg9OvbJ8nW0vzP7HVUb2+QNnRAnzQFckAEOpaCNc1/qw3gyzI27sh3EuXbhJ3KFQvHCj+jbSC1Bn475TQjCbUH3AvQT4OzHT45kbvh+cPD5OzipPNYrXtvvk9OTo58Ro+YOjYWwsuGRLXMzsnJqZwyKjeUAmPvpdu3b5e/UmbPnz+ncaX5dH3nKrp48WL5q78bpGvwubi4uPJXKrfi4uIK+eS01FQUWaUmjRvThS1LK3YSgckDinBObeyM6t1aGxq2/wsCNOXJAWXjl8wdqdKR9AE4fZGSI98eYOvaCbzIgugz2gRE3qy6mPFcPtFxCTUHX/JZW5CLiwNPO+KSNxad+Y6lskoEov4Dg4O46oKIbLSFVVt2UkHPJL7DzcbDurJhUS1zQBHUqmzRokU0e/Zs+u2338pfKbNLly7R/qUz6NaeNXwXUNk2b96MghLCY8oG3xWISuZ09/T0pFnDShXICpgxpDe+q0VZ8xuWDQM5yRMDyMvBrkudVF3GdruTY1dhjuGze9vJwKAd31EUfVYbQGl8xCkhhkl0XELNgYrNNlbmbLnSnceSyXZBscGAzQXs2ilLQiOmLDk9U0g02kRyWiZP3m/atMm3bExoIsXSkiGFAcnTXk2bNhX6pzSxHTt28PzAz64doSlTppS/WjPDcrBHeVUdFFb1dnWkv79+mcdqnVy3gDv2QVhFqfH/Yu1ucJIzTTsZdfzy9TuKYQxTxhVzh698x9EXkOiMpGj59sgDRVx3bpwl/GxtgS18M1NjHmcmOi4CEp4hxVJTDalXCSsXjSUvTze6dvWYQtgGAAKDtA2EAJXj3LB8HDlhqpBotAXEgJl0NuFxgWxcRJcND7W2Z0K/Anr7zG6aPqQ3VD3pr3/9azltVM9mz5pVUVln7LAh5a9W30CYhoaG1DMnhxMWKkjf27+enxfpQA8ObuT/B3m52lnfKPsaDcsKlGdXyBdEpZa6KH6AHTFEy8u3RxlH98zhQaiiz9cGSM51d7VTiIBWB5Bb96Ru1KJFC+5f8Pdx5bmAovdKKAOIB8qoymQlD0TvI/Jc+QcgLyeJNuw6ICQbbWH+irX8WTKswuBQY3Z9eiTzwS/DpP5F9Pjx43LqqJ7lZ2VUnOfGrtV0586d8iPVMwSSsrZR95QUSu3enYYVZVWcE5Hysmug4jR7XzH/Jg3IGhkbd3yhPLtCCg0SQuU7i76AUlK7N09VaI8IUG/QdnEKlIAa0r+n8Jg8IMo3fWJ/srKypDmzJ/LZwvp1i/kyx8TYgC97RJ+T8DpPOjbo2J4HworICrhy+Sj5+nqq+E/hBnBzc6Hbr78jJBttoVt0HAbze2VDpFLLQAiCjAAAzFqKM1No6NChPDr922+/LaeRyu2HH36gkSOGcwKRP9fmBdPo/fffL3+XevvPf/5DV65cYX1yHE/hwUwKIQ2ezvb045ML/HwxQb6UGdeNlxxDO2OC/b5i36HB5RYmiCSPfb2d6qRSDYokBAW4qrRHhJGDs/nukug8NQEKuSKnDWQkOi4DIv2RqgLt9IsXDqoMNg8PF567J/qshDJA4tnW1prdv0Mq90+Gc2f3cWc8/Inyn0Ux2eK+A4VEoy0g/ouNDUCdusGgm7tXczJ47/w+WjVlBFdhgA8K+lcghmOr59LKqaNp/uSxNHXMCBo/fDCNHNiXhvXvQ7PHj6INC2bQ0VVzuHSMSG7m1IZFNGHsaNq7dy+fuSHN591336UnT57QmVMnaffWTbR15SLat2ymitwM8hFlqT44BpkamUTNionD/sfar01paP1YkyZNrkF0T54Idm2aQqUlZekK+saooYWVKpoq48zhhRQXHSQ8T3XBnfwO1lVWrQGh2lhb0MqVc4WDDI5jSBjXxVK6oWHWlIFcRUJ0H2XYv28jWVtZ8GBa+c8mJ4TrPKjUw9sXhNW/bKQILX3ttFEKBOFk04VG9epJxWnV03N/fHgzT4YWHcNs6J1ze/iSDonSIMXqVpF+4+QO3j78H21u1qxJafl3aFDWNTbKT6VkV1y0P992lu8g+gASqQP9XBTaog5YxjZp0lgr0i4pieG8JJbomAxwAnu42VdKVkBiYjTPgRR9XoIiEFmO8JQJ44cJ76UMQ4eUUmZatMJnoeTqFxgsJBptYcaCpSAsdUVIGztYW96S16tCUVOQ1pD8zIrXNEHvzKSKpZs2AXVTiAbi/3C2p8eEISi2wZb7mrJjwyQFEnhwbSNb7ngodA59AfXtZk8pVWhPVWjbphVXhRCdT1NgiaGJoiaqyaDKjGhQAfPnTeEpPKLPShADM1qrrogtWiu8pwB2Dl1dnejSyXUKn0WA55Z9R4Rkow0g7qttu3Z/Y+NEnZ+nU6ivxzPZzhtwdcdK2jBzbMXfVeGnp5epX3Z34bHa4iBbKpoYGrzr4Wizm7W1B0Mr3uoGaI3srC0+VSYAJBcjRUG+Y+gL/r6uPPZLuU3q0LZtK542IzqfJsCsCQUSqorkP3N4JSUnxwoHFABVTlcX+zrJCFAHZAtABwsqCAiIRGAmahDCX4fCGEh/gR6VLpQfNAWKVNjZ2dCli5Wrq6KMGYQN5ZfaqKOYkJImJBttISouEbOskLIhU6mB0OanRob8hgIRKLP1UI7AqgL0rJLCg+jo6rkVsyFtAcs/1jYv3soGbgFQD1UmAF8vBxV/gT4Axyrkl5Xbow6v3d6Ch0FGnTrxOCjReasCtLqqkqsBqXl7u9KF86oOdhmg7IlKQKLP6xMIqcDOWo+0GOraxZR8vFyppDCDCnJTKS0lmuJjQik+NowS4sIpOTGCUpOj+L8B/h7ky75jUnwoTRrTh886a1uFujqAPystLVF4b2Xo1StXZec6Mz2GLt59IiQbbWD0pOnoY7P5iKnaOjNAZnnxgtEDhAQiAoI4Xzu6ldZNH00Dc9O4cxzpOaL3VhfQjmft0ZpWfV3aOuXqN1BC0EVskyZAkvOhnbMU2lMVzh1ZTJ1NzWjFxu1cT110XnWArrgmCqalJRm0ccMS4SACIP8SEeZbJ0GjkJrBTAmVny3MTbgAX0lRBu3cuojef36RvvrkTrXw8TtX6eyJTTRz6jAKCfKh4AB3WjBrGM+xE11fW4A/C/I5uJeiewxA0rlrF7MK0UgAM9+BI8YIyUYb2HX0NAY86hZWx5qhOo6IQPSNjJhuiNhv8Nbc0a7Lj8oEMG1CiVbDBKqDQF83hbZogilji2ns1Jn06J1PyNPTrcpwBGXAB/Lu0+PCYzJg+12dZPGJ4zvJ0LAjX1qJPq8LgBjvXN7Ocy3NzYzJz8eNJo4bQFfP7xSSUG3w/LUzNHpEb/YdO/Cy9rUprFoVQIoW5p3p1MndwnsNlJT0VEh8B9G5e7jRwxcfCwmntsB5W7Vq/TMbMy3Kho5G1ii/e+y/RQSiT0A2uUWzZjXJiax3FoMqzcoEAB0s+DzkO5E+AME2dVWfK0OAn1tFQuyAYaO4X0Z0fhGQm1ZVgCgUGqKjQhXy3ZQRFhZIIwbnCz+vbSADYOLo3uToYM2XcquWTeWEIiIabQOztcnjB/KUpcljS3WWXwr/KYpniO41AF+hnW0XBV8W2rN4zSYVstEWAkPCMMuqVqHVcF/Pj0Qkogxovv/wWP3uIJaMstw/TYH4q8gAb5Smty5rUcO2RcrLQTi7/X1cFDqPvgC9qQM7Ziq0pypcOrGMJ6rKOtX5Ww95WXTR+UXITIuq0lc3bUI/2rK58mjsKZNHkXEnA50mYQPQbIdPytvLhVYumcyXbSJS0Qc+enGFJo0fQDZWFtX6gdAUEEhE6Aiq+ojuOVBYkKWQOoWlfXB4hALJaBP4MWRjZkzZ0NHM2MxmqyYFUzELSmM/ioeWz+LBnShGcWfvOlo/YwwNzsvgu4cIPkUslujzlWHywKL/smbEl7WmgVtnE8O3lAkAtQfhbJXvPPpCcKA7vf1ot0J7qgKi81du2qHQsSJi4jVaskBjqaowBsw0EVMlGjAAorA7duygcc5hTYAKN9DiiuwWyP1KIgKpK1w6u53s7bpyItW2VtiNC1vIydGu0pktinBEhPkofAY1DnWlmYXcRTZsjpaNHo3NyN/d+QeI5IkIRR4IAj2zYRHXwipKi+cktXjsIHpxdo/w/eqAmdig3HSQVXJZMxq+GaUmhagEi6IU1+VT6xU6gT6A5OGobj4KbakKKAtma9uVHrz9kULHWrV5p0ZxUEV5KVX6nAaUZtPePRuEAwbIy8ukIH93neirY8aAUA3s2h07uEZIGPUBmG0VF6TznE5oVom+S00B7fwxYwYL7z0QFOSroDoL7bK+g4cr9Adt4dbTFyjg8Mfy8VMd62ppanIDO4ayys+6xIeXDqCE/U/sui8NWcF6zp/RX4UEUFqrLhJ21y2fyEUCldujDmuWjqTMnvkqHQvOdxdX9QoT8APFRAYIj8kAR7y6LXaki6ASsi7yBVGVp5NRR1owZwx9+fFtIVHUN+zYvID7thDfJfpONQFSpSwsTOnK5SPCZ4BisPIrAuwcWttY68z5btmVq4TWpGoyKvAkmRobXh7bJ+9/H1yseplYXfz1yUVe/r5d69bH2bWM+VVfItuqnDuIajReHg4KHUZfKM5PoSO7Zyu0pyokxgZWKjEycsIUXl9OdC0AMzCUDhMdkyE7M47nBIoGCoCYK6g6iD5bUyBwE2qXsdEh9OTeMSEx1Gdcv7ibkxakY0TfryYYOiCXxleStoMlOfxo8qEkeCbLN2wV9ovaIjYxBYSVWzaEamzWTZs2XpwRG/7T2Y2Lq+2XUsaTI1vg5/qfiZHhCXbugLJLvGRmY232pTIB7Ns6vc6SnV2dbTlhKrepMmA5aG5hRo8q+SWF7EhifLjwWtgCD/RzU7uMe3p3v9rZFQqLGhp00FppegBOe6g/wJktIoOGgkd3jpIdW6rPmzFU+D2rC/gjrbpaVurLCg8PUtAew4w3MjZB2C9qi6FjJoKwqtLH0tSgUlrs7mDzfNmEIfTJlUNCQlIGFEOR9jN5YPH/dfPzusXOgcRsU5zwZTWjpPggFRKAsijy+OQ7iz6ANBarLqYq7VEHKEng107UqWToN2SE0KcCH93sqYNUXpcH1CLWrF4gHCBAclKMVu8VyCrIz52HKIhIoKHhradnycvTmaaOr34grwjp3SNp7txJwmcxbeoYFXL0Yde+fP+psF/UBmu27gZhPSkbRlo1hEsccbO3/g0qDzJlUBmQEI0y9WlRoX836th+P3tvOkNrfPBVsNhxI/JUSCArPZJvncs/eH0AFYYjw71V2qMOpcUpNGX2AmGnkgEytwP75qhcD852xF8pvy4DZmCeHk6V/qIfOriF/Lyd+ftEn68uUCUmyN+D9mxfIhz8DRWI2fJwd6Ita6cJv3d1gH6JxGfR80Ch2eAAxUR9SHqPmzZL2C9qA5AgGz8IINWV4F1Xho2FqfEKhHV4xWxc9wADZmWvnI1XVmcA3Fxs6iR/EL6m6gaM+vs40Ykrt4WdSh5Fpf14cqzsWnDKmnXupJZskOJSWJgtHBwALyF/frPwszUBiqQuWzRROOiBD96+TEf2r+ZLxYy0WB7egNxALLtMOxuTuZkpIwYX8vP1oKiIQMrOTKChgwpp64Z59Obj08Jz6guYaTk72dV65xk+KlTX2bRxqfCZdDIyVFieI5FbV8vCTiadQR6OZUNJJzYH8VjyhLV93iRckxdA5e94xezAo+ubFAgA2u2mJkYKnURfQMLr3Gl9FdqjDojVsrO3E3YmZaCaLwhBdq09W+ZWmTeI2Kwd21cLBwaUReNigrWWL4iZwKD++QqD/N03LvClIUIFoPxgxAYjatGhKOaqVau4BO5XX31Fv/zyS7kw7u+GqsGQ40U9u7lz5/LadfZ2VjR2ZCk9fXBC4Tr6wrOHJ8nV2b7WVasRWNyzZ7rwucCPBQUK+fdHRgTxHWNRv6gNwqN4GXtItGjbQIKrOrRt8xt2/OQJCwnRdnZ2FB0d/X3jxo3nsPc58U+8CmbVpfMnyiRw9sgiCgv2Unjg+gKWaPu3TVdojzog2TkjJ0/YmUTIKSiuCD2ACsH6FZNU2iADHPHeXm7CQQGMGzuErp3dKPxsdYFqPD5eLvTFh7c4sCSEkoKtrQ2VlpbSwYMH6Y9//GM5FdXcUEl43bp15ObmyhUZ7t88JCQWXeLKuR0UGxVUK6JHvFWnTobCpfqA/sUqsXcofrvv5Hlhn6gN4Btlw2h62WiqtWFp2aNDhw43UfQ0ODiYCrrHKZAVgKIR06dP589z8eLFNGHCBBRivck++9ITV6vQIHeVgNG1y0ZpJF6nC8D/AMFA5TZVhsVzBnMVSFFnEuHMjfuUEBtCf/r8BurMqS1vDwVLaLQrDwgZUpKitDK7+u7Ta9TF0pRWLp1CA/vlkTtb0q1cuVLjYgM1MRTs3L9/P7m6utD40X3ps/evC8lFV5g5bRiv9Se6H5oiwNeVVq5QVXpdtmw2V/qQfy92DsdPmy3sE7XBkrWbQFiHyoZTjc2MzZRmJicn/3nfvn30z3/+kz+j3Nxc7q9SJqyFYwbSnj17+HtQ2h6k9Y9//IPmzJnzm7Gx8Wp2vnZlp335zCs3K0aFBOCEXzZ/tMID1xfs7SxV2qMOKFG/59hZYWeqDOnZuXxpiKrCojbIsHXtdJoxY5zKgADWrVukldL4IDxIAjdq1IiXBZs6dSrvfDUx1J5DGajBgwczInLlFVLYrzXZ2NjwZSQqC3/55Zfl7y4zVFYZNWoUeXo48+WaiFx0gT98dIt8vF1r5ScF4aV2V02KRuUdJD/Lvxez5axc1cDi2gKpP2wcvVU2nKptgT4+PmfmzZv32x/+8Af+PFDp+fTp0/z/GRkZvJCFMmEhIPSNN97g74FhxvyXv/yF//+7777D8/xbq1atCtj5EaD6UlmuKKI8JzOKzh9bo/DA9QHknyG6Xrk96gC997tvvCfsTJWhXM+ILz9F7ZAB1YYP7N+kMiCApKRorehB7d48h7fFwcGBPv74Y97pqmu//vor92dZWFiQkZER+fr68tpzeewXGkUziwoLeT06vN6+fXvq27dvxa+4zK5du0YO9jZ8uSYiGF0Amwc10SyTgZcGM+igsiycPm2MSikwoKCgh7A/1Bbt2neAAkJ1dgpT4uPj3wE5ySpC//TTT7yy89WrV/nfsMTERFo+cZgKYY3tk0f//ve/y99FvEjrsmXLyv8qs7fffpt69OgBIkUF6sb8qi+BzVi9eIQKCfj7OvNKMMoPXNeApExPRpbK7akMLx7vJidnJ2EnqgqmZua0eY163XcoBIh8JFAZ1UZlHoQwQLvKycmJvvnmm/KuVj178803yd/fn5GNPWVnZXGCUodeJSWcuHDNd955p/wsZfbo0SPqbGJMp49tFBKMLhAdFVSrRGkUrF2wYKrC80HB1SN7Fqu8d/a0wXT9yXNhf6gN/IJC8KOjqf+oqaWl5Q/yPxg3btwg+KyUfZTFvfpTWmYhzRpWSt8/OEsobLFp1jjy9fYqf8fvNnnyZL48VLZTp07hx/Bjdt20sss3bNt/fN88FSLoammikwTeqoBONnF0oUp7KsP5o4spOj5R2ImqgoGhoUKIgzLg40JBVPmBIMOkSSP4bqboc9UBZhdYumlSWFNkq1evJkMDA0piv8QicpJHYUEBJSYkcMLC3/FxcWRmZqayRHzw4AGbqZnRjUu7hQSjbWxYPVM4G9IUSKlq3boVrVo5jz+bxYtnUPt2bYU6+tggWbd9r7A/1AY9i3qBsLLKhlSVFpOdnV1+t4ktX7dQbGyskGz6DhhOr737Ix04eZcGDJ1EvfqNotWbj1JRca/yd/xumGF/8skn5X8pGsgxKysLNQczyprQcO3JnUtrFUgAZbLcXGxVHrY+gJ2c9ctHK7RHHZbMHUz9h40SdiJ1OHbxBhkZdlDrMEd5Lz8/cen0AH/vWgfVQm++Y8f2NV4GTpo0idgvNRUXFamQkwiYUXXs2LGCsABPT08qYp9Xtvv375OdrZVe8hfh7Hdl/a26yrAy4BnOYTOn1q1akqmpCTVr1pR2bpwlfC9mtENGjxf2idpgwnS+rB9VNqSqtE3wGcoMoSdwmuM5KP94lPYvIyx5XH/4acUOobxNnDiRn6syO3v2LNqImVaD9mt9+PzBTgUSuHhiKdfRFj1wXQM7k6IZX2VAgOn8FWuFnUgdZi9ZydM7RG2QAek6oaEBQsIyMOhI//zugfBzmiI7I5Z31JrY6NGjqQsjqxK2jJAnJXUwZDNKOOCtra358tHVxYUcHR25s//WrVvlZ/7d0MEhDqiP3cMRQ0vo7JFVwvukKTCjQt1M7LiKjsuQ3bOnsE/UBuXaWIvKhlSV9gV8VcomW9rLW+9+w1QIa/Puc3T48OHyd5TZBx98oPKasq1du5Y/f3Z997JmNEBr26bVH5VJYPfmqQrBlfoEBNfuX92g0B51gGZWdXcIgbySUi7ZImqDDKg3GBUZqkJWkOO17mou/IymgO6Wt7e32l/Eymzjxo18ZlUdssIsbFhRFq8Q/OnVwxyIlk4MD6SmTZpwWZwSNvPCEvP69ev09ddf82uNHTuW+pRkCUlGm3h89yjl5yQK75W20SMjSdgnaoMLdx6DCFDjrypr6+fnR/Pnz+f3V97gRB80aFD5X2XWu5/qDGvk+Ln04sWL8neUmYgAlW348OG0aNEitFPTpWv9M0tz478pk8Cy+UN4IQPRw9Y17GyqF9JgY21GN197W9iJ1MHTx5ceXN8lbIMMiKSOjg5XISwkQcfHaC67LAIkTxB+UF3DZ7DLV5CfLySmypCSnEyn1y9U2W0CUPPu0aFNXI4XAYlQuETumr+HKwUEBKCD0/pVM4VEo02kJkfzJZvofmkTg/vl0O1n7wj7RW3Q0dDwetmoUmv++GGAv0nZkInwxRdflP9VZr0EhBWbmKGS1YAflqoMTn0EH7M2jCxrSgM0V2frX5RJYMKoAu4TED1sXeI/f35EttbmCm1RB6QPmXQ2EXaeqtDJ2IhfT9QOGZDvJloSQvGyNoQOQURvwS5PVYZ4KXu2lIuLjRWSkjoEBgby8uQiwlIHxAC52VtTixbNub9NXY5jbbFt43zat22e8J5pE4gv1EXEu7uXz0flw0qdlYCYtm7dWv5Uy+ytt97ihKVsvfqNUCGshMTk8qO/24IFC3hoizrr06cPXbhwAYS1oKwpDdAC/Jx/VSYC+IU2rpoifNi6BC8aEOCq0BZ1uHJqOXl4+wo7jzpcefCMV3UWtUEeEM/z9/VUIawemSk8dkr0GU2A/MUlS5aUdyPNDQGliNUSEVJVcHJ05BVTRKQkAqoNJ4QFkIejLWXFR9KiMQPpyMrZbClqSp9/eFNIOLUFpJXTu1ddD7K2QLXrBSvXCftGbRASHvHX8mFVqZmbmy/fvHkzHThwoPyplhme7blz58r/+t169RupQFYnLz/jmy3K9ve//12tDws/dnDKP3z4EISlLf0u/VtIoNt/lYkAQaPHlRJH9YGrZzZSZmo3hbaow9a1ExQq5GiKHYdOaOwvSUuJ5PIxMrJCsjMkeiHVK3q/JsjKiK12GAN8Su3atav2UlCGAE+3CjJCcYNrO1bSgWUzeOWVqspJycOgQztavXyakHC0gdSUqCqd5rUF0q0GjRwr7Bu1QXxyKsIG1AaPpqam3kJUuiySXWYLFy6kY8eOlf/1u/UeMFqBsGYv2sQT2UU2dOjQ8v+pGuLtdu/ezVO9WDM2l7WmAVpYsIfKkjAlIZiXiBc9bF0COklD+mUqtEUdpo4voX5DRwo7jzrMW7ZGJW2jMpzYv4wtw2xo48alnLgQkIiKx6L3agIsQ+PjY8u7keaG5FZfHx8hGSkDDvbcnj0r/gbJ5SRGccLZMmc8WXQ2pq5mnSk3OYZWTh5Of3vtkgoxVYZQH3eurIoK0iLCqS3Wrpiu89k9Zs4pGVnCvlEb5BSWgAwsykaW2EaPHv01ckTlo9lhiH3Dsk7esMTrO3i8AmHlFPTjEfHK9sMPP/BZWmV28uRJevr0KU/bYc3YU9aaBmiR4V4/KxMBdt6qqnysC4BE5kzVXFamKC+eZi1aLuw86oCYmaoURuUB0kK1FkRUYzlXm2RnCAWOHDmyvBtpZuigSLdBeo08MVUG+LjgLJf9jQDRaYN70da5E8iazQ4fHNwoJCMZ4IQXvQ6g1FR2QiR1MTWhnllJWtfXev3hCa5hL7p32kR4hPbrFSIekA0pdbpYTdjs6le4A+7evVv+dMsMQaM5OTnlf5UZgj0Hj5iqQFjpmYrvkdnevXvpxx9/LP9L1WTJ0T///DPaCB2thmnREb7/USYC5ObVZslTU5QUdKcta8YrtEUdUpNCaO22PcLOow6DR42r1SypNkCy9I4dO8q7kWaGrHxnZ2cFUlIHvLdTp04Vf3t5etLexdMo2MuNNswcKyQiGb69e4om9i8UHgNu7FrNa9xhVgaJXkvzzjRz6jD6/IMbQgKqCUICdS9rFB+rfcIq13d3KRtZQrNDyAhCGjDbUTYQlnyYC2ZNI8bOriCrm4+/EO4Gguyw3FNnmKHLrG3btpfL29PwLD7a/1/KRODlYc8VGkUPWpdITY6gM4cXKrRFHVjbadPug8LOow5FpQOqjMHSFXoXpQk7qzpLS0ujtNRUBVKSIT8vT+W17GQ2w/JwoawePfjfSL95/fh26puVQvuXzhASkQwbGaEpy/GqA2ZjE/oVkLuLAx3cs1JIQNVFWvcYnSvdZrMZs6hv1AZDR08AYakLyuyOJRkUM5RzOGFYEj579qz8rzK/5ZhJCyoIa922EzwvUNngrIfTXZ2NGzeu/H9Etra2D8rb0/CMLQn/rkwEkBv+44eXhQ9alwgP8aYnt7YotEUdIsK8aNuB48LOow49cgtrrcNUU0RH+Ctk2Vdl6IhYDiqTEgBC8vP1VXgN/isIvu2YP4l8fHx4Gk6rli15ZZXPrx/lgaMi4pEhKtCH5o3sLzymDghEBSEW5aXR+29dEhKRppg2aTBdPLFWeP+0BYSloBCqqH/UFEj5YUPKq2xkqZqVlRV3Mk2bNk2Y8wc/lnx81meffUaTZiyvICz4s2QSMjKDppmyA19kM2fOLP8fkZ+fX02lcOre2PLvL8pEEBLophXZlOoiwNdFoR1VASEQkIkRdR51gDopCrWK2qBruDjbl3cbzQxxM85OTgqkJENMTAxPrZF/LZ3Nxrr5efIlm5WlJZ+ZudhaCUlGGdg5NDEyoK9unRAe1wTPT+2izKTIWlWm3rh2tlYKVajD3OlDNKoBUB2UE5Zv2chStcTExBN4pggvkGUSyBuCQRFUKrP33nuPps9dW0FYufnF5Ud+N/jC/vWvf5X/JTZIz2zbtq38L6L4+PhPy5vU8MzNxeYbZSLoFupZJz4sP5/qEZaPlwPtPHxS2HnUIbVHTpWyMrpC1y6W5d1GM8MyISY6WoGUZIATHvpX8q9FRUaSjaUZJ48xvXPJ0cGBO8mViQX41/NrHPj/T08vUymbIV3cskzlfdUFZnNwziM/UERIVeHM8U08y0B0/7QFEOL2g9WfnasDfKNsSFVauLRPnz58HThmzJhKHeSIRpfpYyG3cM7izZysjp5/Qps2beKvyxt+tPwDAqhbRCTFJyZT97QMhnRKSk6uWD6+9tprfPYmM3aN78qb1PDM2sr0c2UiiI30Uyu7oit4ezgotKMquDpb0+a9h4WdRx2wpb1jw0xhG3QJyPUgB7A6Boncnjk5CqQkDxcXF4W/fby9qVnTprxu3ceXD/E8wRlDeguJRRu4sGWp8HUEqaZFhdLEcdUvAoudQl3Lc586uIJWbd4p7B81xcARY0BYqCcossYTJkz4D54pcvoqcwsg108miw1tsoUrdnLCGjpqOv3pT3/ir8vs8pWrNHfDbnr6/X9VsGDL/opAUshgyy8lx44d+/fyNjU8M+5k8L4yEfRIi+C1AUUPWpcICXRXaEdVcHGyonU79gk7jzokp/egbetmCNugSyBPztbWtrzbaGYeHh4KhKSMhPh46pGZWfG3i7MzBk2FDnh+SizPEVQmFG0hJSJY+DoAsTlTk07V9ml9+t51XhxEdA+1hRsXttDKTTuE/aOmwGYOu/dhfGCpmqssHQcJzrJZlLI9efKEEAkPg4LGsrX7OGEVFKnqX8UlJFCPkgGU138YFQ8bR31GTqLSUZOoN/vXKzCEEx5MOdEas3bWnmZlzWpg1qpVizeViaBvSXdei0/0oHWJmAh/hXZUBXdXmxp1uszcgjqpaI0aiJgRVceQOyhPUMqAUz04KKjib8ywEBGPasEgjceHN9Nbp3epkIk2cGvPGooJ8hUekwHtWDh3rJCY1AFFQkT3UFtAHUltE1ZaVk8QgUfZyFKxvvfu3ePPdODAgfxfkSGsAeXbYJcvX+ZifRt2nFLwQcGwxFu09aBwdgXk9htaseMov0MIQ1gNa0+XsmY1PHuEJGJ5IkABigM7FggftC6RmhSm0I6qgPCLxWs2CTuPOhT07ksrF9W+eER1AYE6Nze38m5TteFX2NrKSoGgRAhihCUT5QMhIu4qxPv3VBxdAOEMrnbWVJkChAznNy+hkqIMISmpQ1oVWmW1BZRHtU1YKNTKxpMw0p39iOyQOceVJWSUrV+/fvzZY/cPZBWXmMljsuStpLQfbT51nRzdvah123bUqnUb8g+LotUHzlYQlqxIhXKgcnkCdEhZyxqeXXt8Y7MCEcyb3o8rf4oetC7Rs4dq9R518PVypPnL1wg7jzqUDhpGi+aMELZB16gOYWF3B8UylQlKGRnp6XxpiP/bWFvzcIdWLVrwnEERidQUCBhFWAQi5i1NjTXyjX10+SDFRAULSUkdcrN1q40FJQ5tE5aPfyCIoFXZsFK0jIyMz8sfKw0ZMqT8f2JbsWIFj9M6cuQIzV64kXLz8sqPlBmOlbAl4IOv/kmvffd/dOezv9Ldz/9GT779hc48/Zi/BsKC0x47j8rJ0iAy1qSeZS1reHbi8snlCkSwbvloGtQ3W/igdYnehdUrT4+whurUI5QBAX7VSc3RJsJCg8q7TdX2+eefc5+UMkGJEODvz/9FWS/8a2xszDWuRCRSE9zeu5bat2mNjk5+bk50ct0C4fuUgfisAH8PISmpQ56OxfwO7lxIa7buFvaPmsLe0ennsiGlYh3klWXVJSnDQDRQB0WGg4WlNd/lk7fevXvT1jO3KpZ/F978nFLze1Fij3yaunxTxQzr+fPnXOhPeXcRxU5Ym0aXNa3h2a4DO2YqEMGhnbMoMU63Tk8RSotTFNpRFRJjA2tUGHPslBk0dXzNS0vVBmnd48u7TdWGOnUoUCFPTJUhJDiYR70bGBhU+LVWTx0pJJGa4k8PzvLUHdGxynBl+wpKSYoUkpI6ZGXECe+ftrB6yXita2KZmJpVFi4QJS9BPWzYsPL/iQ3BoHgPnPQo86VstvaO9OSbnysISwQZYWGWhiWgvCGpumnTpivL29bgbA1mVPJEcPfyOnJxshE+aF2iJD9RoR1VIbdHdI0KCkyZs1CljLm+0JMtdTQ1SNAohy1UBtQfxCwLmt0gLgDyxyIS0SemD+5FY0eWCkmpMkBDPis9Rnj/tAX8YF2695qwf9QEj9/9FDLT75SPKWUrlq/gXdWSEIb0LTjaP/300/JXfjd7Z1e68u7XfOknIitARlgIkxAp29rY2Jwtb1uDs3kihQRUlBE9aF0iPydepR3qMKBPGvUeMFjYgdRh7tLVNHxQnrANugbKpyvXnqvM4Gh1qiTKXQQsH1HyS5ZDCIf9H2/XPGq9tkAAaRczk2pX3nnx+jmujiG6f9rCwL459OidT4T9oya4ePcJlll3yoaUik3485//XP5UqWIXsCqrLFYL8jQzZsygkaNG0aChw6nf4GHUd8hI6jdiPA0cN5WGTp5Dnv7BnLCQt/j48ePyT/5uUVFRL8rb1uBswqghOSpkYG9roXMhNWXkZsWqtEMdULEaGkSiDqQOyzdspf69ewjboGtAqVQk1CYyyIHYa+B0lyE6OpoaN25MqeWJ0oh6XzB6gJBM9AGolMbHhlUQ0TvPztPZE5to3coZNHv6CBo5rBeVFGZQ397ZNHn8QFq5dAod3L2Cjh9aq3PCKi7SbgVoZFywsXSibEgpGlt+rcIyT2aouq1rw7IPO42YpcnCKeStsLDwx/LmNTgbVJyXoEIGkeHe9OS2foNHe2ZWj7DmzejPg0BFHUgd9h4/Sz3SdLvkqAzIINCkYAAMsiFGhoYqxFQZeKJzq1aUkJDA/0YitJWludZ3CzXBk6NbqEXzZuTh7kR+Pm5kZmrCZW9SUlJo+PARNHXqND5LmDZtOo0fP54vk3qwmSG05xFH1q5ta05ayEjQhXJDj+zqK9Wqw8JV60FYi8uGlKJ16dLlZPkj5QZtdX3ZtWvX6Pz58+V//W7snkMdtXlZCxuW9YDCqDIZ9CpIpL1b5woftq6QlV49wlqzdCSPfRF1IHWApntIoKewDboG0nOio6PKu03VBgLStFAqgBJSbLpf8TeSo/csmiokFV3h7r51ZGTQgUpLS2nXrt308OEj+vzzL+iLL/6gEfDeq1ev0eLFS3hqEnTsw4K9eKgN5I1F97U6QMZBcd+Bwr5RU4ycMAWEVVo2pBTN19dXYZtPPsFZ1wbfGXYblW39ek6wNmUtbFjmIir8MJ/NXuBvET1wXSEnM06lHeqwe9MU8g8KEXagquDooP9NBRlSEiN4UYCqDFN6hCfIR7JrAnll0uSkJB6GICIWXQDJ021RNn7VaiEZ1RTPn7/Fya9//wEUHRlGY4YXcRlv/ACI7rE6oGI3ZkSiflFT5Bb1BgEI03ISExMVyjkjwVlfBrfC0qVLy//63aChxZoWWdbChmXNHOwsVSrnHNs7l/+qiR64roDCEMpVqNXh1MEF5OruKexAVcHByUnYBn0AW+rKW83KhqhoExMTdCpq2bJlpQJ+mqBt27ZcKVREMNoGBAItzUxpyZKl9M477wrJp7rAjOvTTz+jTz75lD7++BP66KOP+QxsypSpFODvQ6Ul6bxqtKY1DZfMHUlnrt8T9ouaIiImHs/KmI8oJcvPz1fwnhcUFJT/Tz8m0npHfBZrWp+yFjYwM+7U8SNlMnjj3g5q17YN/d+P1f8FqymG9O9Jdy6tVWiHOty8sIasbe2EHagqBIaG14lIIYByZlX9yr799ttkatiBQtzsyMyoI3emI8RBnXJDZUCqTkZsuJBgdAFEt0cH+SDWh9q0aUMdDQwoPDaJ0vJ6UVpuCXXPLaKUnEJKzsqnxB65lJCZS3HpORSblkWxqVkUnZJJkQmpFB6fQiExiRQcFU+BEbEUEB5NfqGR5BPSjbyDwsjDP5gc3DzJ1KIrT09ByX0bK3NKS4mgmZMH0pnDK4XPuKggQ9gnagMHJ2coIDQqG1EK1gbqDPKGZa4+TV4eWWYQhmRtm1vWxAZmTZo0Ovn2o90qhMBmXvT84WGVB64rTJvQj8+alNtRGd56uJOMO5sKO1BVSM/O5WXFRO3QBzzdndUqj77++utkb9mZ0sK8OeID3Mixiym1atGcunbtygtLiMhJBKg5NG7ciBdFFRGMLgC1iGbNmlP/sdPo4lt/EMYKyWP7uTt0/MG7PN1EdFwTPP76P3Tt/W/JycObbGxs6fDhIzR79hzKzEijzLQY7gODSkN6Vo6wT9QUD97+iH3XZk/Lh5Oy2SkXSFUuNqFrg2CgyCwsLI6Ut7HB2fxrZ1aqEEJuVoxedaNQoGHXpikq7VAHU1NjYSeqCmMmT68zmWQAAnWIQq7MIDPiZmNRQVgydA/1Ij8nazJs34Yv9Tw9PCqWi9lZWVzQDQGk2JGTJUKjgg5kkocXZQnJRduADpeVlTUnIRGxiLDp5DUaNm0BxWfkUlBkHEUkplHvERNo1todtPvyQ54rJ/qcMkB6zjZdafKAIl7OLCkpiRPXixfv0Jo1a/kupYGhIUXHJ/J4vJuvvS3sH9XBobNXMFvZWjaUVCxsy5Yt5U+1zHr27Fn+P/0YJJlF1q1bt+flbWxwViiqVrNy0XAa3C9HOOB0gV2bZjPSGqbSDnVAafuaBABCWrlf70xhO/SBz989T5ls5lOZQT7E19FKhbDkEeHtRJbGBtzPhSUjcv0gqIf8PYQVXNq6jHYumMyjzaHzDikYCPuJSEZbgHBfuJ8nrT10XkgomuLGh9/TxuNXaPj0hRTDlolmllZk7eBESdmFNGbuctp6+ibd+fRHlc/lDxjO47/QFoRzoIJ1UngQubm50ooVK7kP7IMPPqRt27ZTdnYO39QIi4ym6fOX0NWHz4R9pSogAZ89gwF8JKlatrLmur4JS1QCH5aXl1dlper6ao4IwlQmg/tXN5CHm71wwOkCcJxOn9BLpR3qEODrTNefPBd2JHV4+OJj8vNxFbZDX0Cdw48//ri8+ygagv0CnG2ERKWMls2bcX8RpJFl5eifndhOd/auq1Z5em1g7oh+lNNnkAqRaAOX3v6SVuw9SX1HT+H+LPitrOwdedIviG3lvlPUpl17eiiouwi/2tRBJeTp6sx9Oth1hEMfjvwDBw5SSUkvMjM357vOE2bMpQu3Hwn7jQhQ/2BjqLLiE8NRHl7e9E1YqDSN3UJlmzx5MtrduqyZDcsamZt1+vPrd7apEAJUPb/64JJwwGkbCFStTuVnICk+iM7cuC/sSFXBNzCYvvlYt+Wk1AESJ5UFEaK4gLdDVyFBKcPK1Ii8vb2pSZMmfCmEAfqXR+fZEjCbzE060YCeaXR1x0qdk9f9AxvIhs2C7n3xk5BwtA34rPZefULj5q+iuIyeZGxqzmebyKFcN300fXLlkEobIZFzfM08So/pRr169aZbt24r7EaeOnWa61XZ2NiQp48vjZwwlU5dvSPsPzJExCb8wq5bWYn6+cr5gPomrBMnTvCCFsq2c+dO3C/XsmY2PDseFuyhskvXpyiZdm6cJRxw2gbIAwnN8tevCkW58XTw9CVhR6oK+GWsC6FCecRFBwsTXJGw6tzVTEhQygh0tSV3N7eK1JwDy36vPbhpFi+MQB3atqH1M8YoDF5tAgTpaNOVdl16ICQXfeHs6x/TvI17+CwPsy9PRzua1L9IONt84+QO6pWRRMlJyXT06NEK4pLh8uUrNGbMWO4LdHJx40Umjpy/qtKPbO0dXy8bQkLboTy70TdhYYYH9VJlwyyetS+1rJkNz0a1a9+eZ/ujovK2dRMJSqQbV47l8VGiwaZtoAR8Upxq1L06jBycTVv3H1PpRJpg/c79vLCpqC36AmaVohCH27dvU9tWLSk11EtIUvLoHuJJncprFyLItHmzptyXBX9VqI8792F9e++0wmDVNvr0SKbSUZOFJFKXOPn4Axo7bwUFdIvh+vJFafE8Vky+HD82CUYUZ1NwYACtX79BGJV/9+49nkaETAIbOwf+Y7f3xDmu+MDGzqqyIaRq7du3V2EKfYc1QFdNWWIZ9v3336Pto8pa2vDM187BkY5fvkVjp84kL78AMjTsQOEhHmTQsT199s454YDTNqorkwyliZpWP4Gz3tHRgf79p4fCtugLBT2T+BJQ3uCoZc+EunY24juDIqKSh6lRB8plv9wgLRSuQLT5zd1rFAamDFBR+OGx9pzvR1fNIUtrW3rw5T+EpFFfcPuTH2jx9sPUPbeEOhl3psgAb1o8dlCF5j2KZswc2odCGHHt3LlLhbRkeO21p7yQQ7duEWRo1AnP6RQDynupxGE5Ozu/KH+kFZanpCCqa/v555953qbIzMzMNpc3tcFZ02bNmv105uYDOn/nMcfuY2eoD/sl6WJlTaZs4MyfOVTnJcTTu0cKiakyQMtrztJVQkLSBP2GjqRj+5YK26Iv4J5GdAvlGfawGzdu8IBLiPeh6jNmWmEeDkKikgH+rvDw8IrYK0grG3Zor1LpGUSF8lsd2rWloQWZ9EDgoK4KIEFUloZAIJaZuE5tdwX1DcgJ77xwj88KHVw9yLaLOQ/7gAY9ZqOrpoyg1MR4Onv2nJC0ZHj77Rc8DQlCe61atfoDG0fLGVDqi5NXVFSUQqlmPOPCwsLyv/RnlamcxsXFPUI7G6odWbFpRwVhyWP11t082LKTsTFXOsAg/9f32p+Z9CpM5buTInIS4eDOmTRu2iwhGWkCOFQzUqOEbdEnkGi+Zs0aLofbunVr/ouIAfH++x/Q9OnTqVOnTjzyPdLbSUhYiYHuZG5mVkFYJWyZib8NOrTj5IJBeH3nKvL3cCFvLy9GkN34TAzKCI7WXfjMAuk78EWJSApKo9vmTaTkbkFkZGjA/WXBwcG8rV6BoUJSaEg4++wTmrR4HYXGJpFhx448MwBkbNC+HU/ifvfd91TIShl4Vlu2bKX09Az84HzFxtOqrKys33VlmCGHtBd7Pvo2fAeR9e/f//uyod8wrQgzKhFhyXD6xn2auWg5j10xMjKgPsXpPGK8JkmoIiClYu/WaUJyEuHK6RU0YNgoIRlpiuCwcL0tedUBssDJycl8KYgZ0pMnr1UMBsQOgcRAXOadOlK0r4sKaSGYtHtKSgVpFRYUsGW9IT8fgEDTnOzsiuMypHbvzgNMQXAIMHWzt6a4EH8K8nTl/+9q1pkXZ8U5cL5Lly5XtCs2NpaW7TomJIGGCgSpLt9zgjKL+lKnzmb8e3fu3JkrHMi+d1V47733uS477k9oaCj/P3xGSInRhx6WslVGknPnzm2wMjMwQ7/A4N9ERCXC4fPXaNi4SeTi7sGXjChcceH42lr5hA7vXkSzp5QKyUkEhGLkFfcREpGmmL1kpd6VKURA+AiUXksKulNqcgQnGKRVyP+6g7hmzpzJE6O7mBhSrJ9rBWG5WptzORr5wqrwa7Vly0v2bHlKjzxRyQB5ZfkcRehqFeTnUzYjN0TPY8BhwKI9Fy9eUhiYrq5u3DckGvgvAyBDjNCJgRNmkouXL88agP9K/sekKrz55nNauHARhYSEMoTw6Hvlsl26NpCkqHjroUOH0Dec+ehviNayZcs7x6/cEhKUOmw/dIJKBw8nJ9aBkTSNZSMi17//7LpwcFaGtx8fpZ6ZUUJyqgxpmbVTj7z19AUZGHSkP39xU9gmfQIpO9Mn9uf/f/PhIb5Da8iWYKNHj64IdgTKiGsWJy445uP83SiGzbrYI+ShDSj3hR0tOIbj4uK4MB4KVHTp0oXi4+Mr6hgCGEBIHIa8MiSZwxhBgaTc3d25Lw3/giRff/2ZwkAEQqNihQP9ZQXyIqet3EKRSekUEBjMg1AR/qB8XyrDo0ePuXihF1uWp6Wl0cGDB+mf//xnOX3ozmbNmkXfffdd+V+/G4qtsj4Tywd/A7Uxk+csEJKSpoCzfuCIMeTh7QthfgoP8eaSHu+9fkJlgCoDxUbtbC2ExFQZoqLDhURUHUBRYN6MocI26RPwZQ0bmKvwGtQdIOkMUkXVYOxSyQYAiIv7uIyMqGPb1mWKBTY2tHTpMp6GIj9YENWN3a+MjAxOXk6OjpSYkMDJCxWmQU6rV6/h8icoJbVo0WK6fv2GwjmUkZZXIhzYrwKwK7pq/xnqUdKfPLx8+D3bt2+fyn2vDDdu3KRRo0bxzRU44qEMCpVZXdiBAwdUdqJhIMsmTZpkl4/9Bml23WLihERUEyBMAj6v7pnZZGZuQY72XXnFGoivVSZdg4o9kI4RkZMIwQEevGqJiIg0AT7bki2lTIwNdbKRUB1AUbMyPfMv379Io4cVkkHHDlRcXEL37z+o6Pxw+IJsUBrqs88+VxgYIuD9GzZs5MnASJQGyYGwjh8/IXx/ZQiJThAO5lcNWDruufKI+o2ZSp5+gdwXuXz5cl60VHTflHHmzFnq168/n+Ei0h6Bw6IlXE0NmzlLliwp/0vRIiMjx5aP/YZprdq0ef/U9XtCAqottrGl45AxEygorBuZm3fm/hrsOMqLr2EZtHTeECE5iZAQE0Cnr90VkpEmQC5iUmoG30jYvGaqAknoG9i8cHW2Ex6TAUtXzAYtzE24nwm/1KJBoA8ER0QLB/CrDuw6Tli4hhF6PFs6BnJf5JUrV4X3UB74sTl48BDl5+fzCHt87q233iqnlpoZ6lviPPCfQdIIBTGQXYFiKOPHjSM3F5fp5UO/wdpiOKJFhKNNYMdx0ZqN1LOoFzmzaXFcdBCtXDSWy9/6+zpzh7qIoJSB9JzalB0/eeU29R82iv/rwsjilx+eCIlCX4gI8+VqDqJj8sDmxpa108jZ0ZrPlC5cuCgcBLpEVFQ0Xf/gO+GglQE+H5RWP/3aR8LjLzuwKbFw6wFKyMwjRydnnj+6b9/+KpeOOI4IdVRB8vf3J1SP/vJLBbXlKg3EBH9m98gQSggL4HF9qdFhPEkdRW4RxtI3K2VX+bhvsBaWlJYpJBldYv/pizRu2myKik+kDh07cgFBJENvWjWOHlzbKCQrAGXKeg8cIiQjTQCpmSmzF/D/w/e2dtlEIUHoC7OmDKT1KyYJj4mAWdnJA8spNMiTF6CAzpZoAOgCs2bN5jMJ0UCVAUGaCH2ASiiizM88/Vj4vlcBD//4L1p7+EJZrqOtPXXv3p1WrlzFdxJF91cG7BQjQBXxb9A8w9L/xx9/LKclVcOsDEqnlpaWPF9SFk/XOzOJBuWm099eu1Tx2rDCHqfLx32DtSZGnUx+OHf7kZBY9AFce/2uAzRiwlRKTE0nazt76mJhQrFRfjRiUDbPcZT5ueZN70duHl4qRKQpVm/dRSs2buf/v/f8A/LwdK/THcOHN3az7xkoPFYV7l3dybMFvL19aNOmzRr5s2oDxBsFhUdyUhINUGVA1C+6ew+KSs7gA1dd9eKXHbhn649e4iTern0HCgwM4pWCqqowBL/YvHnz+E5uVlYWHT9+nKffyAxFWy3MTGnFpOF8ZmViZEDfPzjLyemvTy7yoiQpEcF0b/96+veb12hUr57Xy8d9g7Y9lUW91xXgwF+8ZhMPn4C/yaSzKRkatGdTXjNq3KQJ3XjylgoZaQIsf7cfPF7x97rte1V26vQJzJhMjA1qRZrYkcXOInIlETf04YcfCTu/NgBhvJEzFwsHZWWAMmhmcT+ydXKlUbOWVLmsfNkBSZ75m/dxfXqkWGFHV3SvlYGNl3HjxpOnpyei1tnf9/mOIFvmVcyglo4fQhP7F1b8jdQqFNi1MjclBytLivD3vFg+5hu05fQs7i0kjvqEg2cv0+jJM6iTsQkt37BNgYg0BeSSlWVDElJSeUyYiAz0AQThamNp+vVHV2jKuL5kZ2vNO7Z8LJe2gBlBQEAQHb3/QjgY1eHKO3/kgnyIKE/pWVwtWeWXCfBzITyCjTsOWWpWdbB//wEe1gKZnz/cOFZBUJDV8XZ2qPhbHmunjYLe/1/YNTtg0Ddka9/Vxva/IpKoj1i6fitl5hYokI6m6DNwKF1g55B/DYqTqSl1l2P42p19bAncmf7z50fC49UFdmGxoeHkYMOjnh88eCjs9DXF48dPKCQimm59/BfhgKwKdz77K42bv5JLIds4unBJGMgki977MuHRH//NfYAGRsYUmpxNCw7fpOFLtvGUHtF9VgfEdBl17EBvn9mtQEoQLQz0dFF4TR7j++aDJBv8TiHsyja2VBIRRH2Ei7snlz6WJx5NAKK7+8Z7Kq9PmjWPtq2bISQAfQC7hZtWazfMAjug+7fPJz9vFx5AqpxqUxsg4js4MrZWiqNQEZ23aS8v39W8eQsuf7z51HXhexs6luw4Ql1s7cnWzYfmH7pBJz/5mWPb/U/5Ek90jyvD0aPHqF2b1rzqtjIhQe8rLTpM5XUZfnp6mTq2b/cTG++dy4Z9w7VhfYeMEJJDfURvNlNataX62lhxSSnC1xFQGhgSQm89OiIc/LrGs/sHydCgA33wxknh8doCSesIJUH6DpYTooFQXUAfPTwume+GiQZpdQCHNOoRsn7IB/aIGYvoyrtfC9/bkLDj/F3yDQ7nju9uAd4Um1lAvSYtpHkHr9HBFz/Qxpvv8fL8ovsrAnYYLS0suPSziJD+9OAsdWIzLzjcRceBwlReCHY3H/UN2Lq6engJyaE+Ys+JczyiXkQ+6hAZEy98HYBvy8Pdkf7+7T3hoNc1Fs8ZSa7OtvS3rzWralwTgBgLc5PJ3d2Nb7Fr6vCtDCgpH5/Rs1Y1BuVRPGQMmRkbkYutFTVt1ozvMmJ2Ut8FA5Vx8tH7lNwjly/BPrt2RIEwvrx5nMdFrZw6kkb270PRwX5U2qc3z+Hcu3cv3bt3ny+7Hz58xP8PLXrMjlesWMHJbWyfPIXzKQOVg/YuniY8BqC6EBvvwHaGNhj8DdIaNW785v7Tl4QEUR8REhFFt5+9IySfyoAdR9HrMsxcuIyK81OEg10fQDqOr5czffHeBeFxbQESO6OGFpKdrQ1NnjyF1/ITEZImOHbsOEXEp9RayQG7iZ7OjhU6XS/O7uE7XAEeLtS2fQdKzetF645cpCff/Cz8fH3A1fe+ofz+w2hoQQ8FZ7gmQMm2sxsXc2XU0qwUyoqP5EU2UEoN98DTyY4MO7avVMdMBqjCQjJIdAz4+vZJTli2trZw3P/A/r+AwQwc0NBs9siJU4XkUB8xceY8DhHxVIZgxBEJXpdHTmFJnfqz9myZS127mNLNC1uFx7WJv/zhJleXtbG25PltNXXQQzcrkN3byy++Eg7kqgB/lrtvIF3bsVI4yDCYoQwaFehDJp3NeLn78QtW04Zjl2n/9ad07o1POWFqGiOmbdz/w99p6NR5vPRYv+zu9NWtE8LvURvc3L1aowK50Pfv2K6t8BiAnUSofGB2jSXmsmXLEMv3Xzb+DzFEMIjK8NdL8w0MDReSQ33EyWt3ydnVvVrJ0BFqloQyoBy5X2AQr50oGuT6wP1rO3mnQpgCVC1E79EmkPqzde10cnOxo7S0dDp37ryQmNTh9u07vJwalkOiQa0OgybOUojSVoc/PzxHJ9ct4LLPkIBOZYCPCAqpSQzpbGaSn96dktMyqM/IibyatOia2gAIcubq7WRrZ08h3m48uhw+om7+noxcvXlc1AcX9wu/R3WB4rio/iM6pgwsqdVp+ZuZdlZ5fufPX+DqHW3btn2PccFQhvacFeqxNWrRosUfa6KRVVdIzsji0esi4lEGiC0hJU14TBnXH79JHl7edOX0BuEA1zVQBs3MzJzrXGGX792nx4Xv0zZQzQhEHRnuy2WRIVFTVTS2PCB2589Ia++Vx8IBLgLea2xkyJcqosFVUyCyG1LRkECGtDNmYqLr1xRwqPsHh9H8Uf2F5AAH+MFlMzmBBXu58jSZQ8tn1eh7wskOQhQdE8HX1ZG+uH5UeAyhD1CKED0/4J133qW5c+dB2eNfjBM2MXhydqintmHqvMVCcqiPgJhgcHiEkHSUceeNd6lHbqHwmAgoZ+7m6aGXpZkyQFjY7gZZIDXD2NiI1iydwAlF9H5d4NHNPVz+xsnJkaeRfPTRx8I</t>
  </si>
  <si>
    <t>iVBORw0KGgoAAAANSUhEUgAAAPcAAAEsCAYAAAAfAiULAAAAAXNSR0IArs4c6QAAAARnQU1BAACxjwv8YQUAAAAJcEhZcwAACxIAAAsSAdLdfvwAAAAGYktHRAD/AP8A/6C9p5MAAIXvSURBVHhe7Z0HWBVX+oe3ZJPtKZtsetkkphhjTDGJsRt7L6AiooIIir1iRcWGoogK0kSKgAgiHXvvvZvek03f7G52N/+t3//7nblnODMMl3ZBuM55nve5ym0zc88733fKnPmRXRp8uYsJYnYw3zP/Yj5jTjJZTDiD5zszjzI/ZexiF7vU03Ir48vsZP7DUBWA/G8xxcwaZhzTlYH4P2HsYhe71HH5BTOQyWP+jzFIe8cdd1CvXr1o0KBB1KlTJ3rhhRfogQceoFtuucXwugr4O3OKSWQmMh0YZAZ2sYtdXFxuYrozaQxSboOMd911Fw0ePJhiYmLo6NGjdPz4cUuKiorEa+bMmUPDhg2jdu3a0WOPPVYV8b9gdjOrmBHMiwxONnaxi12qUH7MtGZimK8Zg2i//vWvqWfPnrRu3TqnQleGY8eOUX5+PkVFRdH06dNpwIAB1KxZM/Ed5u+1AM2BN5lsJoTpxzzGYPvtYhe7KKUpE8Z8xBhEuvnmm6l9+/a0bNkyOnTokKWorgbSr169msaNG0fdunWjRo0a0c9+9jPDdpXD3xh05m1gkNq3Z+5k7GKXG6o8xMxiLjMGSX7yk59Q8+bNRSq9e/duSwHrGmQKmZmZtGTJEvLz86M2bdqIdj221bz9FnzOoANwOYO+A0R5u9jFrcpvGT9mP/M/xiBB48aNadKkSaKdbCVYfWT//v20ceNGcSJChx5OSujgM++bBX9i9jC28HZpsAUdYz2YTOYfjKGSP/TQQzRq1CjKzs62lKehsn37dtE3MHnyZOrdu7c4cVUitf+O2cvYwtulXhf0KkcyXzKGSnzbbbeRp6eniHhWYrgrhw8fppSUFJo5cyb17duXnnzySbrpppsMx8YCdCzmMzOYlswtjF3sUuflQQbt6GuMoZKiY+z111+nlStX0pEjRywr/40IOglxkkOPPUYCHn/8cfrpT39qOHYmMM5/lFnB9GHsDju71Fr5DYMZY2Xa0T/+8Y/F8NKsWbPqTcdYQ+DAgQOUkJBAU6ZMoY4dO9Ldd9+tym0FZt1tZPA74ARrF7tUu8gJJpsZy3Z0QEAAbdu2zbLy2lSdvLw8Cg0NJQ8PD3riiScq6qV/m1nP9Gdw8rWLXSosLzCW7ehbb71VVLzExETLymnjWvbu3Utr164lf39/evnll+mXv/yl4fdQQBqPufT+jD2d1i6GgjRvJnOVMVQc9P526NCBVqxYITqLrCqhTd2AcfgNGzaIkQc0hcrpqMPMOoy3ezL2FXI3aJHt6H3MfxlDJXnuuecoODjYbkfXYxDZly9fTt27d6ff/va3ht/PwRsMpvra5QYoOJN3YzKYMu1ozMZCVNi6datlZbKpv2B0AnPoMfxmmjuPlP1pxi5uWp5nVjO4+kn94cUZv3///qLn1qrS2DQ89u3bJ+bMK5Ljwhe7uFF5gAlmrjAGodGObtu2rUjp6upCDZu6RxlewyW1dmngBe1oXI+M6Y1l2tFNmjShGTNm0M6dOy0rg417cOLECfGI6bCO3x71wS4NsOD64nZMKoOVRgxC33///TRy5Ei3m9dtUxZIffnyZXrzzTfF/3FVm6MeXGTs0oAKhq/mMe8xBqF/85vfiI6VuLi4MhXAxj25du0affDBB/Tee+/pcqMOOOrEx4xd6nnBBQWDmV2MIe3GXOVWrVrR0qVL7Xb0DcQbb7xBn332GX300UdCbFVuXJ7qqB+4Es0u9bTg6qtoBtcH60IDXIQwceJEKikpKfPD27gnp06dEgJ/+eWX9Mc//lGX2iw31pNz1BNMbLFLPSq4EmgSg/aSQWhcTjlw4EBxaaH5h7dxX06fPq1L/fXXX9OHH35YRmxVbsz9V+qNfRnpdS6YZIKLNbYy/2T0Hwdpd+vWrSksLMyeBnqDcebMGXr77beF1N9++61Iw62klki5kdEpdeg2xi7XoTRiljG4k4b6g9hp9w3MuXPn6N1336UvvviC/vSnP9FXX32ld5o5A+1wvB/Th5W6dB9jlzoqv2aw1tgRRv0R7LT7Buf8+fP0/vvv0+effy4iNfjkk08sRbZCyr1gwQK1XtnLOdVBwUT+JAZL5OoHH1f4YFwSs8bstPvGBFJDTnSSffPNN/Tdd98JwSG6WWBnSLlRl5Q61oSxSy0UpERYmggX2KsHXKyXjdVAsdie+ce2uTGA1Ei3ITU6yiA1HtXhraog5V6zZo1a15ozdnFRuZnxYEoYw83sMKEfF2skJSWV+aFtbhwuXLggpEYHGTrL0K5GCv7pp59aSltZpNzx8fGq3G0Yu9SwPMfg7pLfMOrBpeeff55CQkLE+lnmH9rmxkGVWnaWIVrj31VNwa2QcmNRRqX+dWLsUo1yO4NbxZ5j1ANKd955p5hMYM/ttpEdZZBadpZBarSvq5uCWyHl3rRpk1oXsa68XSpZcK/nLgwW4jfcchZj0ugcCw8Pr/HN7GwaPhjSklKr7WpXpOBWSLk3b96syo0bGdqlgoLOMVz8XuaGdg8++CAFBQU1qFvl2NQekBqyQWqAcWpIDarTC15ZpNxYUUepn7i7iV0sCi6rRJtlG/NvRj9oP//5z8VdInF/aPOPa3NjghllmHwipZadZZAagpc3bdRVSLmxVLJSV4cydlHK75hpzDuMeqDEEBYWPrAXELSRYO73W2+9pUuNDjK1XV2ViSg1QcpdWFio1llMmLILl2YMJpr8wOgH6JZbbhErTWJ5WfMPa3PjcvLkSTGfG+1nSI2UW05CQcS2unKrNpFy79ixQ5V7NHPDFly0MYA5xKgHRdxdAxNNdu3aVeaHtblxwconWCQBERlSq51lAOl4ZeaCuxpsE7Zvz549aj2ewNxw5VfMFOZDRj8YuJULFhHEcrHmH9XG5sqVK/Txxx/rKbjaWVaT2WWuQMp98OBBVe6pzA1TsJjgXOZbRj8ImD3m7e1t3wPLxpJLly4JcaXU6iSUumxXO0PKjWsUlLqN2wO7fUHPNyac4J7I+s4j9UYHGdZ8Nv+gNjZy/reUWp2Egkf8zUq064GUG3MslDqOaxvcvqQz+k4//fTT4uqZY8eOlflBbWzOnj0rhJFSq1dsgdocr64uUm6g1HUspunW5XFG7Oyjjz4qVjVRf0gbGwnGqt955x2D1Gq7Gp1ltT1eXV1UuZXbAC9g3Lr0ZsTO2rfPsbECiw9irFoOawHzJJTr2VlWGa5evarvD+4u46jzixi3LhgOEDuL2Tvqj2pzYwOpMT6sSm3uLEPvuJVM9Q1VbsygdNT5pYxbF5y9xM6aVzvB7CJciofeULSz1Ods3BeMVUMGOVYN1EkotXVxR22iyq3csH8549YlkqFf/epXhh9YBbONIDhSMxworDqJMU1cBCDvwWTjHuDWO+qwljoJRc4sq2+dZZVBlVu50+dKCODOJYGhe+65x/AjOwNDIEjX0HmCMzge0dFiC99wuXjxovgdpdSgrq7YqgtUuW+99VYpNwKbW5ctjOgpV3/syoLUHVLjih81jTMLj+hv9X6b64t6XbVE7SxDG/t6TBd1Narct99+u5R7HQRw57KdEbeyVX/06iKjujq5AcgIj5QeBxqvsyP89cN8CSZQJ6HU52Gt6qDKjZWAUOeZ9RDAnctRhpo3b2748V0BelvRhoPQ6pxjCYTHSQDP43V2p13tIy/BVHvA1UkoDWFYqzogg5THQLkBfxwEcOdymRFLIKmVoDaAvDiDIg1UK5cKUns8j+iPdiBOEFafZVM15I3yzFLLzrKGNKxVHVS57733Xin3BgjgzkUsjdS1a1dDZahtkJJjmA0VztzmM4NIghRSpvN2+73y4DhjdpbaHwJku7ohDmtVB1Xu+++/X8qN9QncuojlhnFTcrVS1DWILIjUSNHVoZjykO13/GjICOz2uxEcD5wMzc0hOQmlvl3YUduocuOCKNR5ZhMEcOfyd4a8vLwMleN6gw4ftMMRsa3a62YQfex0XsM8Vg1kZ1lDHquuCarcf/jDH6TcGRDAncv/GPLz8zNUkPqGbK+bh9ycgQqO4Ti870YYf8dEI/NYtdquhuDuMKxVHXDCk8fpsccek3JjGNhtC24+LnZ0zJgxhopS34GsaEs665wzg9ehcqOdj+iOnmOrz25oqHfrUEHPNyK1uw1rVQdVbizk6aj3uOe72xbcfFzs6JQpUwwVpiGBDjZ1fL2ysgO1s66hRXfss5XUsrPMlroUVe6nnnpKyp3LuG25lxE7OmfOHEPFachAdkRmjOea09SKUNvuiIj1se1uNasMyGWD3XWsuiaocjdu3FjKXcC4bXmUETsaGhpqqEDuBARFexS961WVHeA99WGiDaRGRTVvn7xiC21rdx6rrgmq3JiN6aj3uNus25anGbGjK1asMFQkK9BGRSrY0Nuq2H782Ohsq0xPvBl06KHCoM1fF+PuOKGYp4oC2VkG5DbZWKPK3axZMyn3TsZtC240IHZ09erVhgolQRsUEiANlKjDCu6A7IlHJahsT7yK2lGHDMFVJ7/ypAZIvRGt8d3mimxTFlVu3DbaUe93M25bXmbEjq5bt85QsSSQWxUboAKnpaWJpY5xBwfzIg8NHdkTj0pRlc45FfMwnNX3lIczqdGuhtT4t7kC25QP6qw8vi+88IKUew/jtqUVI3a0vJv2IeU0y42z4N69e6mgoIC2bNlCSUlJ4r7H7ii77JyrbntdYk7lrXrlcRIoT2rZrr4RJ6C4AlXuF198Ucq9l3Hb0p4RO1revb6s5Dan5VgC+UaRXbbXIWF1UniJTOXRK4+Khwpo9TrZrkbEtqWuPuXIvY9x24Ib5YsdTUlJMVRiCXqaK5LbTEWyHzp0yPJ9DRE5vo7jYiVndYHUaFfbY9WuQZX7pZdeknLvZ9y29GLEjqanpxsqraQ6cpu5UWTHsapJL7wEQttj1a6lHLkPMG5bcAdPsaNZWVmGiiqxklvteawOVrKjgy4nJ8etZEfHGNrYVrPIrJBXbKFtbVVBbaoP+k3k76LIfZBx2+LFiB1FFFUrpqQ25DZzI8iO44iMBxXN3AMvO8twcQdAG9tcOW1qhio3Vh1y1HvcmtptyzBG7GhhYaGhMkrqQm4z7i47esrVTjQptS137aHK/fLLL0u5DzNuW/wZsaPbt283VEAJeofNcqvtl7rAXWXHcbSSG+1tqwpqU31UuV955RUp9xHGbUsQI3Z0z549hoonsZK7tiN3RZQne0ProEOFs+WuG8qR+xjjtmUSI3b04MGDhoonqQ+RuyIaquy23HVHOXIfZ9y2zGDEjuKm5GrFk1jJrR6o+khDkR2XlNpy1w041vK4v/rqq1LuE4zblrmMuF+xWulUGqLcZiqS/XrNoMMEGFvuukGVu0WLFlLuk5DAXctChm6++WZDpVPBQoUNXW4zVrJfj+myGAe35a4bypH7FCRw17KMcXqHTyu561ubu6ZcL9ltuesOVe7XXntNyn0aErhrWcXQbbfdZqh0KlZyqwfKHakr2XFsreTG9FOrCmpTfdQ627JlSyn3GUjgrgV3ORQ3RlMrncqNKLcZZ7Lv2rXL8j2VAf0Zttx1A/o35HFX5D4LCdy14EZoTu/N7Q4daq5Gyo5ZfZDd6jWVobzIjTnmVhXUpvqUI/c5SOCuZSNDDz74oKHSqVhF7htdbgkm/mRkZFg+VxnsyF13qHK3atVKyn0eErhrSWOc3ngfnT623NbUVG7M27cjd92gyt26dWsp9wVI4K4li6EnnnjCUOlUrOS+0drc5QG5N2/ebPlcZShPblwlZlVBbapPOXJfhATuWvIYeuaZZwyVTsWWu3x2795dK5Hbltv1qHLjXvSo98wlSOCuBYuy03PPPWeodCrlyY3pqu60Nlp1QE95TSI31qez5a4bypH7MiRw14J1m8XKFGqlU6kocmOe9v79+3XQk6y+351B5K6J3Liu25a7blCXl27btq2U+wokcNeCZWbERHq10qlYya2eBVUQyRHNdu7cSSUlJWK4qLwLUtwBW+6GQzlyX4UE7lpwyZvoYFArnUpV5FZBBN+3b5+Y+JGXl0f5+fmiA8qdZK9pWg6w5JItd+2jyt2uXTsp9zVI4K4FM3SoQ4cOhgqngoNSHbnNIKpj6mZ2drYQIjc3V8hx5MgRy9c3BBC5MzMzLZ+rLFj7HIsiqnJjWWOrCmpTfVS527dvL+V+AxK4a0GHAnXq1MlQ4VRcJbeKjOqI5pjGKadyIp1vSJ10ODnZcjcMbsTI/SZD3bt3N1Q4ldqQ2ww65bCGG5ZXxp1PUlNTG8T6aK6QG+ub23LXPmheymN+o7S532eoT58+hgqnApHNcqtnQVeDqI62OdrpiOjx8fHiQg2k8+ikO3DggOX7rgfINGy5Gwaq3MpQmFv3ln/KkIeHh6HCqVjJrR6o2gaRG1LjAg1Edci+ceNGEeWLiorE8JvV++oCRO6aXDgCcFcRs9zoQbeqoDbVpxy53Xqc+yuGBg8ebKhwKlZpeW1Gbmegpx1RHZ1xSN0hOkhMTBSSSdnraqwdkduWu2Ggyn2jTD/9M0M+Pj6GCqdiJXddRm5nYMXW4uJikRonJCTosiPCo0cew3C1OdbuCrlxkz+z3PYN9V2PWmeVq8Lc+sKRvzPk6+trqHAq9VluFRnV0euOO5ZK0QHExxxwV4+123I3HNQ6q1zP7daXfP6boVGjRhkqnMr1bnNXF0R1pOmI4GpUl7Jj9dOajrVD7vJuoFhZcJNAW+7aR62zr5Wuoea2izX8mBE7GRQUZKhwKphH3hDlVkGkxoQTDK+h510VXYKeeTn8Vtmxdry2ppHblrtuwKIj8pgrq5+67TJLtzBiJydOnGiocCpWcqsHqiGCTjdEdaTq5qguQWpf0Vg7nrMjd8NArbPKTQncdvXT3zBiJ6dOnWqocCruELmdgaiO1BwiY4jNSnRgNdZeW3Jj1ppVBbWpPqrcyu2E3Hbd8t8xYieDg4MNFU7F3eU2g6iOhQ+dRXWAEwFeY8vdMChHbre948jdjNjJuXPnGiqcijum5ZUFHW3oNNu6datlVIf8NW1zo+LZctc+ap1V7s/ttvcKu58ROzl//nxDhVO5keU2g6iOsfP09HQhN8bTkapbvbay4Hia5caUVKsKalN91DrbvHlzKbfb3uXzYUbsZGhoqKHCqWClU1vusiCqY0y9pnKj4tly1z5YRloec6w85Kj7bnt/7kcZsZOLFy82VDgVW+7ykVeyWT1XWd59911b7joAi1HKY67IfYRxy9KIETu5dOlSQ4VTseUuH/Sc25G7YaDK/eKLL0q5DzNuWZ5mxE4uX77cUOFUrOSWKQ6GkTDhw1XTORsaiNzobLN6rrKg4pnlxsUk5sppUzNUuV944QUp9yHGLUsTRuzkypUrDRVOBbfrLU9uCQRHZxPA3O2GvHRSVUDktuVuGKhyN2vWTMqNBULdsjzHiJ2MiIgwVDgVZ5HbClxuiSuxMISEyu9shldDxxVpuVWbGxeTWFVQm+qDNeLlMVfkPsC4ZXmRETsZGRlpqHAqVZXbDMTGZZm4SAO9y0hlcVGH1WsbGtivmkZuK7kxscWqgtpUH1Vu3ITDUff3M25ZXmbETq5bt85Q4VSs5FZTnKqAtrm8LFPO7oIgSOetXl/fcUVabkfuukGVu2nTplLuvYxblhaM2Mno6GhDhVOxanNXV24z8rJMLLaAuduY7VXXq6nUBFfI/fbbb9uRuw5Q5X722Wel3HsYtyytGbGTsbGxhgqncvny5TJyqwfKVcjLMuViC5j9BekxzxvLINdH2ZF14IITq+cqyzvvvFNGbhxjqwpqU33UOtukSRMpN26n5ZalHSN2EnOk1QqnYiW3qyK3M3DllXpZJsC/69OdS1whtx2564Zy5N7FuGV5nRE7iQUG1Qqncr3kVoHI8rJMudgCZMccbyyBjIh/PYbfaktuHGOrCmpTfVS5cctqR93fybhl6cKInYQwaoVTsWpz4wZ2Vq+tK9Amt7oss67vXGLL3XBQ62zjxo2l3DsYtyzdGbGTWCZYrXAq9VFuFUT18i7LrO07l6DZgJOJ1XOV5a233iojt1XltKkZap19+umnpdy4P71bll6M2EksFqhWOBWrtLw+yW0GUV29LFPFajWVmuAKud988007ctcB5chdzLhl6cuInXR2G9qGJrcK2uGI2hDaarEF/A1j7XL4zeoznIH31TQtf+ONN2y56wC1zj711FNS7iLGLYsHI3bS2WoiDVluMxAYve3IVMyig6reuQTt/tqI3FaV06ZmqHX2iSeekHIXMm5ZBjFiJ51NxLCS2+p1DQ10uMkFDiG1lewV3bmkttJyq8ppUzPUY96oUSMpdwHjlmUII3bSWQW9cuWKW8qtggit3i/cSnRgHmtH5MaceavPrCy23HWDeswVufMYtyzDGLGTGCtWd17l6tWrbi+3GfSsq/cLtxId4Lnk5OQazZ4zy41/W1VOm5qhHvPHH39cyp3LuGXxZcROIgKpO69yI8qtAnGRkqv3C1flBlbvqyzmDjVb7tpBPeaPPfaYlHsb45bFnxE7iaEhdedVbnS5zSCq43ih4w1tdWez+yqDWe5vv/3WsnLa1Az1mD/66KNS7hzGLctoRuwkOpbUnVex5S4fdLTV9Kqwa9eu2XLXAeoxV+TeyrhlGcuIncTcbHXnVcrrUEPPcX24eON6Arlr2qFmR+66QT3mf/jDH6Tc2YxblgmM2Em0KdWdVzFHbvVAQW5ck40xYfQ23yhrp0nQV+GsM7Iy2HLXDeoxf+SRR6TcWxi3LFMYsZPOZmc5k9sMPgdZAOZ6A3ddO02CyO1qub/55psyFdOmZmC1G/WYP/zww1LuTMYty3RG7KQzCasit4qcJIIxYQjgTmunSVwht7nNbcvtesxyP/TQQ1LuzYxblpmM2ElnbWdUvurIraJOEkEvc0NfO00iT1xWz1UWs9xff/11mcppUzOcyJ3BuGWZy4idVHfcjCvkNoOoLieJYBJIQ1s7TYLIDcGtnqssduSufcxyP/DAA1LudMYty3yGfvKTnxh23IxZbvOBqilykggkwSQRTAqp72unSbDNNZUbzR47ctcu5jp7//33S7nTIII7llCGbrrpJsOOm6ltuc3ISSJy6md9XDtNYsvdMMAilOoxv++++6TcKRDBHctShm6++WbDjpupa7lVELUhNMaS5dRP89pp11P22pD7q6++sqygNtXHLPfdd98t5d4IEdyxLGfoF7/4hWHHzVxPuc0gqqMjDm3067l2mgRio91t9VxlwSQhW+7axSz3nXfeKeWOhwjuWFYy9Otf/9qw42bqk9wqiNjy7iVYK02KDmp77TQJsoeaRm5b7trHLPftt98u5Y6BCO5YIhn67W9/a9hxM5hkocptPlD1BfXuJWpUB+raaa4ca4fcduSu/5jr7K233irlXgcR3LFgx+i2224z7LgZXG/cEORWQVRX716iig7k2mk1HWt3hdxY6UaV+8svv7SsoDbVx1xnka2i7jMIcG5Z1jP0u9/9zrDjZhqi3Gbk3UuwZJI5qoOqrp0mgdzOroWvDLbctY+5zqKfCXWfQdPULUscQ3fddZdhx800lLS8siCqm+9eYgZDcM7WTpOgF9+O3PUf3PhBPea33HKLlDsMIrhjSWTEsIC642bMcpsPVEMHkRrR13z3EhX83WqsvTYi9xdffGFZQW2qj7nOYm4H6j6zBCK4Y0lmxGwddcfNuLvcKpAWw2mI6lbrnEsgO5ZHxni7qyO3LbfrMddZzMpE3WcWQgR3LJsYevDBBw07bsYd2tzVBVEd8pYX1ZG+13QoDLdrUuX+/PPPLSuoTfVR5UZ/Cuq9gxDGLQsudyNc26pWNjM3UuR2hrx7iXpPMshd07Tclrv2UessfkfUewezGbcsWYxYT0qtbGbMkftGldsMojoiOnrYrZ6vLLbctQ9utiiPN+Y5oN47CGbcsmDlR7GGs1rZzJQnN9qnmOpZn6/aqm0wjm7LXf9R5caVhqj3DqYyblnyGXHfJLWymakocmN6J6KY5EaS3Za7YaDKjdEO1HsHkxi3LLjDobidqVrZzJjlVg+UGbRn5BpqmOrpbIzYHUCvek3lvnjxokHuP/7xj5YV1Kb6qHUWdRP13sE4xi3LdoaaNGliqGxmqiK3GURydDjJCyzq2/XYNcUVkduWu/ZR6yxWAEK9dzCGccuym6GmTZsaKpuZmsitIhdMxAUcmP2F2V2YKdaQl0O25a7fvPPuu3T52lt07PQlyik+QNmF+yk1M49+8rNf0o9+LMa6RwkT3LDsY6hZs2aWlU5ilhv/t3pdVUC7XC6YiMkg1+t67JqCtBwXn1g9V1lsuasP5D16+ipllpyilSkHaEJ4MfWfkUWvjkyhJkMS6XGPeOcMiPvn4x4Jnz/uGX+8kUdC8uOecTMf84zv97hnbONnPLNu1jRpmOUgQy+++KJlpZPUhtxm0Cmn3lWzrq7Hrimukhs3IpByf/bZZ5YV2QZrob1HB09cpjXpB8l3YR49PyzJWlrX8HdmZyOPuBmPDoh96UeeWT/VtGkY5ShDzZs3t6x0EqThtS23CqI62uZop8ullWrreuyaUhtyf/rpp5YV+0YF0Tl39xkat7yIXvFLsZKwrviOI/xWRPaGENWPM/TKK69YVjoJhr7qUm4ziNzyrppyCqirrseuKZitZstdOxw5fYXmx+ymlqM2WYlWhibeSdRl8lbyXbqTZscfplXZeyl+exGlH8ymvFObaOelDbTrUiLlnNhCKXt20Nptx2nppjM0N/E4BazYQ71n5NELwyt78kj45vEB8etERP8R/VjTqX6Vkwy1aNHCstJJ6jpyOwM97VZLK1X3euyaArlx4rF6rrLYcpeCtDt7x2kaEJxtIVQpTw5KoG5Tc2hK1GFan3+V8o5fpINXD9Gxd/Lo1AfpdOajDXTm4wQjH5XlxHuZtPfiJdpx+lPBdib3yIe0ofgNmpNwnAbMKaBnhlSY+l96fEDC0HbtFtykaVU/ymmGXnvtNctKJzHLjbnmVq+7HsillcyLMMjrsTEMV5trn9eG3J988ollxXdnIHVa4QnqMTnTSh7BS76pFLRqH63JuUS5Rz+kHWfepcNv7maZ08qKbIUi9WlBvODUh4m08wx/niK44NQnVMIUHP+IYgqu0tTow9Q6qPzte9wj7r3HPBMCHu+29hZNr+tbzjDUsmVLy0onqc9yqyCqYwIN2sHmRRjKux67ptRGWn6jyZ1eeJI6j8+wkCWenvHaSN6hOyhy6yUqOPYRFZ/8RLD30mkWcyOd+YRlVXGIfOyD1XTw3cW0750FtOet2bTzzRlUcm0ylVydRDvemEa735xFe98KoQNvL6Ij74bTrvNvWcj9qZBb4PjeohMfU1zRNQoM30vPl5/Cf8oEXe9IfpapUO7r3eauLnJpJavLNfF/V6x9Ljv5rJ6rLDeq3Ee5Te09b5uVHPT6xHhakZVHWQffF0KBYnDyY9px9m1N4k846n4czQKHUOHV0ZR9cQilnelBiSdaU8LxFjrxkmOvlnL0VYoTvEKxh1vSjMQTFJJ6nsK2XKa1eW9Q0q53KO/Yx2XkxjbI7UH2EJZxjjpO3Gq5DxzJzzUaEPeKplrdl3MMtWrVyrLSSRqq3CqQVy6tVN4iDBhvr+rEGjstrzpvvvUOLUrYQ40HbzDI0HHqfJqdHkgZxxfT8Q+iRbq899JB2nnuAm0/8wYVnfxISJW2911KPpRCGef7UOLJVrTh5Gs6CSesYMmBKrsieuSu4TRjwxmanqAxLf40TQVxp2he8jmKyLlCSTvf4fQcUn9ChbwNhSc+Euk6yDv2Ia3ccoG6TrY8Uf2PBY97xnPDHZpydVcuMNSmTRvLSidxB7nNyGmx5S3CADAMV9FYO+TG+LzVc5XlwoULBrk//vhjSyncge0Hz1O7MWllJHjFP51SD6+mkx9F0emPY418EkuH319G2y6Np3mbdtHk2JM0JfYULd62ijacYrlPtSzlpEp50hsjeuiWFApOPMuCawjBpeRxp2kKS47vnBZ/ipZvuUQpHNUhOsTO56YCgOC5Rz+giOyL1HGSZST/GkNomnZ1Uy4yFcqNlVdUuetrm7u6WC3CYAXuRmqW3RVp+Y0gNzrMIjYdpCcHJhgqfePBiTRm5T7KOnSZTn0Uy2l2DAutcfLjKNrx5hRKO9dDlzfmcB+ambRdSAf5Fm2NpcTTrZiWGvwaFaP0ZWVfvXMizUo6RzM3apRKrkRxRfBJMSdp4voTNJ1FX80RPefwB5TH6TlAL/u2Ix/Q1kPv06z44/ScRZv8sQHxkXU1Rn6JobZt21pWOok5crub3GYQ1dHxhja5leQSdNphOM7Vcn/00UeWgjRULl19i0YszCtT0XtMy6X1eVeEDPuv5bPY6+noe3w8zx2h9cUnWOLdNIuzp7DC2RR/opND4lYcbbvSnNQCIR8kDC+ZT4ln+DngeI0Rk+wO0dfsHk9zU87Q/IwdNCf5dKnkiVLy8gWfwIKPjz5OE2OO04qsS7TlwHsstiY3hM85/D4l73qLvEO30xOmE1ojz/hTTw2OeURTsPbKFYbatWtnWekk7piWVxZ5sQsmzGAs3Sw4/mbLXT57jl6kVgGphsrd2CuRpsUcEUJkH3yPCk5c4CgdTQff2kJrci/SpPXHaey6YzQ+6jhNiD4hIuW0hH20Zm8AbTzTWhCxc7qQDxLOzyikjWf578DxvEYrgVn6+ONdaHnBelq1PZSi9g8Xokft96bZyedZcMYUxQ2Cc3NARm8hOG/j+KhDNDs1hjbsXUl7LifRgauptO/yZtp5rpjyj5+hpRln6UVf4zFgvnt0QEJ3TcPaKVcZat++vWWlk5jTcsh98uRJy9e6M+rFLnJaLOSG/Favryznz593S7nz95yl54ZuNFTqVtze3nQgi4rPHmCx32E4ar+RQ7vfWsIR8wAFrT0qxB4XxXIjMrJAkEm0szlyLs1bxWLPoFnJB4R8kDCsYB0lnWvjoDUlSdFVWPb4431oZXEkLUg/RSGbLrHQo0Qkjz/xOi3dlkxzUi5wBD9PsyG4I4qbBdeityb45NgDtCh7Hq3b24bW73+Jove/SHEHW1LBhXF09J3VdPTt1XSE2X8lidL27aVuU8t0uP2nkUeCr6ai68s1hjp06GBZ6SRmuSUY/8Z9rs6ePWv5PncH7W50yNW0Q+3cuXMGuT/88ENLWRoSaYUn6Wm1N9wzngYvyKWdlzfSiY/W0Ulm9+VCStv7DkUWJdP0xHQas+aoLrcatSc5xEYP9rSE0zSdIzaEQ/q8KDuT5e1ISedZbIkuukbcUW9aUZBMC9IuMpd1QjcfpbBtm1n2kzQv9aJgrhD8goXgLDcLjm3AtsxLT6R1+zpSzMHmgvUHXtIFj973IiUd6UK7r4aw3BF0+K1I2nk+mzL2XaXAlfvKpOm4Eo01dPkU1jeYasutgh8UER1LBp05c8byc9wRdKi5OnI3dLmjNh+iJzxLKzAq86ToIk67N9LxD9ew3GAt5ZxKorFrj1Dg6sM0OvIIjSk3ap8SQiFyau3ss3rUjj4YRMkX2ho5rxF/fAin3+m0MP0yc4UWZiiIv7HkzPy0SzSfI3nIJgvB+TtwElGj95Jtiyn28MuCmEMOuVXBWW6Nlyj37CgqOLmPMve9y3K/Qxl8MgtJOkXPDDFmNI95JKz50YIFP9G0dE15i6GOHTtaVjpJZeQ2g9v8QnaM4Z4+fdryc90BtMVtuUvBpZhqpX2Ko3dIcgEdfjeWjrPUGpGUf3UkTY7PoAAWOzCS5V5zREnJy4vaWgeaFBvt47X7Z1DKxXalXGhHG891pnDOBiBvKIsMFm02Iv8uRUckh+RWgqvp+eKcVWLiS9wRTH4pFTx6f2tamDWP1ux+XY/e0XtfoChm/Y5plHN0N+Wf2MOi72C2U3ThFm6iRBqO1eMeCQmujOBvM9SpUyfLSicxd6hVB5wgrl69KiryiRMnLL+nIYKLVWy5NZLzjqMnWK+sjYck0oqt2+jo+1FCaHD4g+W0+XwfWpw3g0ZFHBJyi6jtSMll1EZnVXlRG5EUKTM6wBbn5FDKJZZawoLHHJ6gyStEvkqLQWZZ8JwUXQq+IP0shRdGseRnhOCykw2Cz0ndy2K30ma2QW4p+KGXKTh5k9j2sHx/Q3oOuaP2vEBxB1pxk2QWHXxzBR18Q6Po/CSaEu/FzZdo/Zg95hG/SFOz5uUdpkK5AVJt3PbGPM+8urhLe90Vcpvb3B988IGlPPWZ3N1n6alBpan4Myz2+pLNdOwDlvrD1YID7y+iTWe70PLiIBZ7v5BbT8lZbquUHL3T5UVtRFYIGLEjklIvvU6pl9tz5ObPzy0R0kqpl2y5JljqQP5/SeY1XXJV8NgjAzkCTy0TvZflhVP8MW12myr46l0eItNAxrFo6wxHei5Tcy16R+15nqL3NKfiC5NZ8OUs93I6wGy/MJ2mbxysHzchuGecSxZtfI+hzp07W1a68kDkRYW8du1atVJ2M6gcGDvHyaOhtdeRlmNpKKvnKktDl3vX4QvU1Lu0DYlUPKo4iY5+sEpw7MNVtPPNJbSiaDoFp0bSyJUHyX/VoVK5OSWfuSmZInaPp3mbE/SUXPaQQ261rY12MIRD7zZSaKTSi7P208riVFqafUgTG1KzvELorDdomQn8TYpuFnzt3umUeKoNR/GjSvQ+R8sLF4sZbaVz07X0fFHOQn1YbFzUYVq7p70Q3By917HgUXtepLyzQSz2Mo1ry6jo3GQaunSCKvj/Hh8QP1BTtPrlfYa6dOliWekqC4RE2xqC4se2ErgqyPY6xn/re3sdkdvVcuMYmAWqr5y9+IZhdRR0nq3YFsep+Epd7JKroRQQWUIjVuwn3/ADutwBEVp7e0ZKKiVzWxmdYYlnetDstC2G4S9DSq5H7fNCPMiNzjBEXNnGRsSWYkPksGzwJi3fqoF/AyE5XpN9liJKksRJAW3w1TuXirHxyF0z9eiN7wzJKKSE4y11wRG91x9sT1MT9uiTWsZx9rF6Zy9T51pp9F63m9n1PG097cdiL6X94OpSyj01ljpNWagK/k9tIYjqlw8Y6tq1q2Wlqw6I6ki10b52RVQH9bm9npmZecPKjeWPBs3OKa2QngkUmhnFYoez2JB7Je15ezaFFY2n4cv3Cbn9VLkdnWnRR7yE2LJTLPVSB1p3cAzNSdtGuHhDyK2k5CJqi5Rci9roCEOvN8QWbWyOxKViS6nfohU5DvjfUnK8Zv3BYEo+30ak8/iM1TtWinFxTHgJy9soMgSZms9LK6KVJdNo3f7+4oKTWSk54kSETANyByenWA6NqdF73e5mtJYF33ban+VeIth3dQllHg2i5qNWq4K//0jfpNs0VatePmSoW7dulpXOFZw6dcqlUR3I9jqksPrOusQVkRsnw4YoN67sUioiBa2Lo8Pvr6AjDva9M4+SzrSnyL0Dy8gtO9PmbI4uFfsSxG4v2s4aHWk+nzzN7W1jSn5JyG2I2iw20m5EbEgMocPBtrcdaJJLwdfsihHbsKp4k+iEW719tWPiSyuKOjCqNDXn75a95vqYtzJjbVZqIkXtb2MYGjPIzWhyP89yN+MI/oJI0fddXUR7r2jE7wqipwev149pI4/4baxotXrQP2ZqVW4zqMiu7JhDJZPt9euRwkNuXCJq9VxlaYhyY8FCdSy74+RE2v3mcpYbrKD97y6glDMdtTndHAEnxm8oI3dg5EGKPd7PQuwOtOkKc7UDnxjmGOQu294uTcn1trYhamtir2SpV+W+I1iZq0kOwWX0Xl2SxieEs+IzIrZH67PaovaPNbS7ZyWdoJD0XNFMgNxT449xhpHM0dxP7znXx74NqbmM3jI1R/RuRlEseOG5iSx2KO29HEp7Li/kLGS0flyF4APiJmi6Vq18wlCPHj0sK11tgymsaFejYw7tbLO41aGu2+uuSMsbmtwXrrxJLyvtbKwxln1yJR16b5m4NPPge0tp09muYmqnnM8de7Q7jYnaqsm9SpN7zuZ1SipeVuy0q69T6pWuFJKZa+xMU9rbutwiJdfk1lNyGbUdYkfkaQjBHXIjei/jCI/3yI618MI0MbMt9qg3Lczcq8sdkr6TI7KHuJos5kgXij7Yi9vdLcsMjRnkNkdvpOaQW6TmzM7nWPDmtP1CMO25spDlXkDbzwfT8GXTVcH/1cgzvpmmbOXLpwz17NnTstLVNeiYwww3V0V1UNvtdch9o0XuyatKSiseR+/wbTF06N1lQu5DLHf2xcGa2A65xQUcHAk3nOxIczPDyD9iP42PyePX9HBEbWux064xb3SkhNMj6lTuRZnnRO87OurwHfiuxVvTWerX9SvKxCWjFj3nevSuZGoOudfseI7i97Wl3ZdDWO75tPvSfMo5Pp6aj1QmuXjGH6/qDLY/MvVGbhWICCFdNdwmcXV73dVy484jVkLVF0oOnDdMVBm0MJ32v71cROtDTNG1sZoAQmwpt3bxhpjrfb4N/60zP7Yvk45biZ0u5PY1yu3KtBxy82tL5dZ6zPGZUu6lORm8P+2US0ZVuWXPuUluy9Rck1um5prczWiNELwppR0ZIMTeJQihyPzJpXIzjw2Ir9Ktjz5nqFevXpaVrj6BFNvVHXP4HDkfvropPFZYxRpsVs9VloYi99vvvEvdJm7WKxvmR2edWEsH3l0s2PP2LEo82UaR2xG1WW5cqQW50SstOtAuGNNxIbaQWxW7E8UcC6LZm3brbe5qd6ht0yK4hrFDDXLL8W50qOGzIDc+e2lONu9HB/2y0TJyK8Niutzm1LxMr7mx3a1F76YUuf052nYqgHZdnMfM5fR8Fg0OXaAK/qfHPTfepalbcfmCod69e1tWuvqKOtzmiqmxErTXcfKoynx4yF3TyI3miJQbj1Zi1Qci04zzxmcnbaQD7ywSYKXRtLM9RcWH3OaUXF6hJS7qsOgdl1F705XOtP5YAC0riKTgpN21MxRmEhuvxbi4OpFFnDA2H2aZu+k959gfEb15/4TcJyzktmp3V0puZntTitr5Eu24MJN2XpxDOy/MoYxDQdTEO0o57nEbNXUrLl8y1KdPH8tK11CojeE2gOYAmgXonCuvve6KyN0Q5L76xtuG+3K1CUqhHVfCWOxQQeGV0aLCC7khti63MSUvI7dsa19+ndYdGkOzUrOUeeV1M4lFRm09JYfcfNJYfyhAbLeV3OW1u0vldrS7Ibe53W3RqSbljix5llIP9dHl3nF+Ns1NHqfIzel5vw1NNH2dl68Z6tu3r2Wla6ggqqNd7cqOOYDPQ7aA9rqU/UaRO2zjPr1yNWLWb19H+95eQPvfWUh7355HG0+2NcpdTnsbYku5zSm51tbuSKE5sRVPP2W5S1Nzc/R2tL2rOf0Un7Vqe6TYXku5heDWcsvUvNpyC8GbUt7psSz2LE7NZ1LBqYnUfvziUsEHJKRr+jov3zC1Ind9uQ0vorqrh9sAKjza6xjnxk0OrL67stR3ua+9+TY1H5GsV64+szfQ3rcWsNzzxaL/Wy4MEpXcKLcmg5Xclu1tvSOtIy0tWFWlC0fMHWu64I4UHQKLdriC+BvLbxYbn7FkawlvbweT3NqMtXLlFqm5hdwHy5FbpOblyf0sxe5uLcTefi5YsDxrTKncHvH/fXRAbCNN4fLLtwz179/fstJVF6TIs2bNokmTJtHKlSvFeuDX82Z9KmhLu3K4DYs11HTfVLm/+eYbS8GuJ1i1VKlYFLszXNytY+/bIeJOHphvbSk32tuK3HpnGlJyC7njTw+mxXmraXz0sUpf8onoPVdGb5Pg+iWfLLAVeA4nAVXs0MwjlHByoGg+WMp9sjXFHe9Uodylw2HVk3t1cRPKOjaMSljskrPBlHdqPLUcvVz9HRI1hcsvf2JowIABlpWuOmCmGCLkyJEjacSIETq+vr40depUWrVqlRg+qg+34XXFcBvkdmXkrm9yv/X2u4YLQzpNTqLdb8xnuecJMs95iE6lKsmtRO7ki51oWdF8mhhXXIkllspGb+OYd6ngSNGx+oqQ3BHJNUqFFlIrYi/NQcTuLrbRLHfs0X60OCeOv/uY2JaZySUUuWe4Lnf0wS4ujdyQe/3O16j43HQqPgum0cI0Q9v733/ov+FhTWPr8meGPDw8LCtdVUFbFxUCsqhiWwHZZ8yYQZGRkWK98Mre4aM2kcNtSLexH1Yym3F1Wl7f5E7NP6FWKIrgyLrnzTnMXNr5xnSu3K+VI3f5bW4pd9wJD5Z6G9VkmaXSnnOj4KINrkvOSJEVoYXUDF6L98Qe8xfbZZZ7zZ5JFLzxhPhubANWQdW26TBFH+gl5F6SO9uFbW5N7tVFiN7DhdhFTM7xIHpp5Er9t3jMIyFU09i6/IVxmdyytxqdWVZCO8PPz4/mzJlD0dHR4v5ddXUL3vKQw23YF2fDbchC3Flun5BcvTK9PGojlVyaz5F7Nu1+czZtOTfQkZJWQW5Hb3n8yd4UFF2gX0CirsbiPHprw2J6em4SHCm6bIMbJJdAaMe/pdR4Ld6z8Zw2Y06XW4g9lU8kWsagXyzC24LOPpx4FmyJpNgjrWnqhlxaUeyv95ZH7u7Gcr9cdblZbFXumJ2tqPDMFCo8DSbTjITx+u/BfOhs1tpfGfL09LSsdFUBMiAdR4XAIyKzlcSVZdSoURQSEkKxsbHiZn7XW3ar4TY8YvVTd5X73KU3DSt1zty4knZdm0W73gDBlHCMo/ZRrb1ZRm5Ham41zp1wuiuNi8kuc123cR016+htmZ7rgjva4I4oLiM55NVld/xbQ3sNwHtijxojd+yxgTQz6YQ4kciorYmtrF0eje08rJ2QovfSqh1eQu4ZydE0KS6VVhb3q9I4typ3BMsdUfgMZR8bKcQuOD2J0g4MpWeHqmuvJbTTVC5b/sbQwIEDLStdVUBKq1YMpNxmYWvC6NGjKTQ01CXrhLsCRHX0wu/du7fGIwOq3F9//bXhOF5P1I60JwbGUfapmbTzWrAQO+eCr5aGGuRuocltNYlFF7w9TYxPEYs2+Am5Sy//dBq9LdNzh+AcwdU2OKK4lBwTXaTAZhDltddoCzKEZuXztnbRMosT/Wle2g6D2OXdlAALNGCbse2j+SSFhR9HRWgnrpErD9D0pBUUuatdBXKrKblR7sS9XcRwWD44OZ68Qkvb3o8NiE/SVC5b/s7QoEGDLCtdVcDYr1ox0BatafR2xtixY2np0qXi/l01HWe+3qhyf/XVV4bjeD3pPqn0RvMe8yNox9UZtOPaDCF4yoluon0p5RbtbnE3TTU1L9upNidzCQ1fvp98y1m4AdHb3PaGRBNZKJGes1yQzCx4aSebFsU1yc2il4K/iecYvBbvwXvnpB6hhZm5/FmndLFnp+yg+ZtTaWFWHM3LSGW5HWJj5RWWG9sKubHtgXyCwr7ghIWr3/xYbt8VOJFtp7kZk1luFtwhtyZ26dzy8uSOLGrGYk9gsTVW5gzRfxfmb019Un+l6Wws/2Bo8ODBlpWuKqDX2Vw50F5Fb/KCBQtqVXQwYcIEWrFiRb0adqssyHrqm9ynzl9TKxAty17Eck8XFF+exKmn1nmE6K3LXUFqvnx7IPmE7dUXbihdcskcvY3LHEvBtehtFBwpumyDG6O4I5JLILCK4+94DV6L9wB8Bj5rdsp+WlkSQnHHe4ntFycq3h9kJVEHPGhOWqJBbC1qa2uwY1+0qH1Q7CP2Ffs8LGwfTdmwzPKqsDJyQ+yiZ4TcqwoaU8ahISJqg8wjw+hF3xWlv8+ADb00nY3lB4a8vLwsK11VQPSRbW4rkMKi82nevHm1Ljo+f8qUKfVq2M0Z9VHu+OyjeuV5wjOesk7OpB1XpgmyzmrtSl1uq3a3KTVfvWcIDVtRQj7L9opKbhW9IYW6Gqoq+ARD+1sKXtoGl1HcLLkQXSKEL/2/fB6vldE/OPEUhRWE83Z3FickfXybwQkL+4Z9RJayevcQmr1pPW/nQUfUPmyM2rxviNojeF+xz9h3n2U7WeoXrTvTdLm1zjSILeWO29me8k6O0/FZElQqt0fcak1nY/knQ0OGDLGsdFUFnWqQGJ1OFYmOjqi5c+dayulqILs67FZfZs9J6qPcQWGFeuV5fdJaKrk8RbD9ylRKPt5ZyI2e4TKpuTl6n25J4TuHcqUuIe8le2goKrgpeqPtLRdwMKfnEBxtWq39XSo4UnRDJ1s5klcGvBbvmZl0kKIPD9P6BiC2kFuJ2qrcvJ/yck8skrh42xSakpDC275bZCJWUds/IotCs4dWqjNNyr2qQJM7orAp5Z4I0lmU4a3/Po084nEr7jLlXwx5e3tbVrqagFVW1DHj8oBstR3JzWDYbfbs2RQVFUW5ubnXvSdelfvLL7+0PE51Ce6l/Zp/6V0ppyYspJJLk1luoKXkmIFliN6Q2xS9ow52p4XbxtGQpSXktXg3DVmym7yX7jFEb3XpJRm9NcGPGNvfiuB6G1xEcYfgFpILhOia7GXRnsfrZqXs5hTcw9HpZxKbT1DmqI0TGfZXXA3G+196wcgrFLmrKy3J86X5mZMpJHMihW71o/Ci7qK9bUzJK25vQ+xV+Y1pZf7TlHnYR5c7aW9/empQ6Vprj/WL+b2mdGn5N1MrcqtgGAnTPa0qEkCHWGBgoKWIdYG/v78+7FbTJZOqQ32T+8jpK3qlAXF7JlPxpUnc1p5MOef9xOQMTNKwit7hO/rTlI3zyWd5Bnks2EEDF+6kQaG7aPCiXTSEBRfReynSU01wpKyiw8lC8DLtb0eKrneyKWm6lFxG8lLRNdlV4eX/xXP8mhmJRyju2ECH2Mp0U1Nb2ypqixEDh9ia3M4u9XzBemZaBe1tIXfe0yx0T9p2Yowg68gI6jBxVunvZLHO+X8ZGjp0qGWlcyWowM5SdTxfV2m6MzDcZrX9tUl9kztOaW8/N2wN5Z8PoqJLE5iJlH6yn0Pu5obovThvCI1YGUt95xZTv3klNCBku5DbcyELHrpTyK1Gb6TnWvRW03MWnFPasu1vTXC1DS4EdwyTlUZxh+Sq6HGa6JZgaCvuJK3ZN7aM2E7T8XKitpxPbpCbxS67bnnlUvIIR0ou5V6/vSXlHA/UmZ3UXf+dxI0ETeV/DPn4+FhWOleD4TJnguO59PR0CggIsBSvLhg3bpzlttcmqtxffPGF5bGpS+ZE7dIrTd95C6jw4nhBEbPx6OtibTAZvRfmeJP38ljqNbuQes8poj4OufuHsODzNcG16K0Kjuitpudl298QPEARXG2Da4JraboaxfX2uCK6LrsivPw/nluUE1V5sTHU5xC7wqhtNSvN3EteQUq+PPdFClo3kaZt8KLwPG535zdhqQN01m9vRc8MWSt/q52a0qWFwLBhwywrXW2AzjSrCqVy9epVMX49ZswYSwFrE8yMs9ru2gTNlvok97D5pVNOJ8ZMETeTL7ygCR538DVRcVcUdaMhy6Kpe3A+9ZhZQD1nFbLgLDcLLqN3f0RvFtyzEum5bH9DcKTnagQ3tMGVXnQ9iiuRXBfdIbkzpsYfpISTPazFVtrZ1uk4A7Edcsu55KVRWxO7TNTWU3Jub5fpJXek5IjaTEh6V+o2I5+6TM8jryUraEVuE9pyZDhtPTZKEFPSk54cFCN/K9yDwFCE3MOHD7esdLUFxsSdRXAJrtTC1M7169dTcHBwmSvNagNMjrHa5tpElfvzzz+3PBZ1SfugdF3u5dv8RVpecCGIH8dQ1L7mNDFhInWdsZW6cqXrxnJ3Z7l7zCowRO++pujtLD2vvOClabohipeR3CR6OYQVzld6xa0ithK1LdJxPWpD7Eq1tUs70iYnBNOoyNW0svBVTWxHSl7akaal5MNXLGK5c6nTtFw+jmsoqnAyZR4OopS902jcmjj9dwL39Yr7pab1j36ECedCblRqq0pXm1SUolsB2SEChC8uLhY93Tk5OVRYWCimpO7bt09cXSYv5cR34O/IAsLCwsT15WaZzSxbtsxye2uT+iQ3FkFU55NvPDiE8s+NEWInH5xEAxaup05Tt1FnrmyIKF1n5FUYvctPzxXBw8oKrqbouuBqmu6I4sZIrojukN2KCTGHKf5kF+vOM6uIXZ7YTtJxeX9uq7b2pPiZ4tiMCF/PYjctjdqmjrTw3Ge4KeHNx28tvT5lG40I20XTYg7RtPWHaCT/W5X7iX6xzwmzufyUEXJjKMqq0tU2aGviiiurSlZbIOXHSQDj7BERETR9+nQxNCbl3r59u+W21ib1Se6DJy/rlaWJ9zrKPOFFeecCuX23ikau2EGvT86hjlzJOk3NFYKL6M2pY/dgjt4suIjeEBzRG4IjepeTnsv2d6ng2niwUXBTL7opikvJZSRXRS+VvSwhmdGmNLxiscusT66IbYjaIh130kPOzN88UGQ2fecV08yUYSJql9eRptGYj0cwDV5YQlOiD9HkqIM0IXK/QW61x/wmRsiNym1V6eoCRFkIZ1XR6goM02FiS0FBgZgya7WdtYnMRJCB4HJXZCPXi6RNmTR5QYxgVlgkbchYQmsS4mhFdBqFRqbQ7BWJNEewkeaGlzJvZZIgBKwCyTQfRCTTAkEKLVidQgt1UvnzSlm0BmwSLAZrNZZI1qXRUpUojWWCdCPR6RRWAVGpSyh28ywHMzUyNGJUsiZS/P7O5Yhtbmeb0nFGpuPmHvLIkuf5RLdVnABHhK+2Hv7Kl2JrrNj2LA1ckCXEnhR1gCauO0CNlCyLCRJmc7mZue5ySzB9VV5Oeb3A9+NkY7V9tQVkRp+CTT0mdi3F7uhbVmxnveNqOl7OuPakuMmiCdNnTgGF5b7qJGqXMjxsLU1iqSeuPUAT1uw3NKEe94ybKczmcgsj5EZHlVXFux7gUkq5mKGVgJUB763s+/E6SI32udX21Ca4XNSyMtnUP+JXscivVSh2+b3jWjoOseW49sqCl7nZkiOaMlMT/I1R20JsMHjRepqwdj+NZ7HHRe6jpwZtUCJ33BJhNpefM0Juf39/y8p3PZE3CUTKjo40KzFV0HbHa/EevBefgbYsMgKIiw42PIcpsbKzDW3+uo7UKugQlJUnLi5ONAts6g/btm0zCB6zo3fZVNxSbFPvuBq1TUNf49ZPFR2R3kvXstjO5V685RXqMn0rjee29lgWe+zqvfSUV6IudyOP+LXCbC6/YITc12Nst6pAWFVUgCh/vQWtCWrlSU1NFbcSqm+gk+9G5bPPPjPKXdLHidhlh73KzESzmLCyPPcV6j07h7oH59GS7BZOo7b30rn0+uStLDWLHbGPxkTspacNcickC7O54AJvITdmhFlVPpvapSHIfSPz6aefWspdmYjtTGxN7tLe8dFrZ4j5AmPWTirTiSYZs3YUtZ2QTe0nbRVSj161h0av3E2Nh5TKzWwRZnP5NWPLfR2x5a7fmOVeX9JbE1vpFa+s2Mb544zoHdfkXpj5OnWdkcuCZ9P89A4GqRdltuCIHSLEbjM+izpMymax91Lgyj0UEL6bnh5skFtfy1yP3A0hLXdHzHJjrFvy6aWP6WTEYTq6dL9NTViyn44s3mdkkcbh0L0GTkUdo68+/lL/DT755BOj3MUsd1XEFnI7xDal41Js2Ts+Mcaf29M51G3GZhq5cjoFRI4nzwXhHKmzdbFbj8uijlO2UiBLPYrxX7GbnjTIXbpoQ4Nqc7sjzuQ+HXOcjoRyJbSpNLqoCx0s0Di0YI/GfAche+jgvN1G5mqcSThRrtzRRb0cUpuGu6ortql3fOHm1kLs7jOTqcPkHJGCt5vIYk9gsVnuVuO2CLkhtf/yXeS3fCc9MbC0t1xdx1zvLa9PQ2E3EqrcKSkpYlljyck1R0orqY0lh4BJ3IOSEJYV6ALvEhyY62AO2CnYP9vBLIb/L3+Djz/+2Ch3oSa3QWxI7SwVN4mtz0JTxS7Tzm5Mc1K60MDQpXrUhtgtx2ZSpyk5NBJih+0k32WQu3Sc+zGP+GnCbC71ahLLjYgzuU+sOcyVlyusg8t7rlWTq6XsLuWSZJfGRcnOK064rD3usII/B4/b+XH7FYa/B/8u0R71fzvAvzWu8P/59cWlXCwyw99bqHFBUnCZzhdcovP5Rs7lXRSczb1QyrbzdMbBaUnOOTq1VQPHd9/MHbQ3eDudTz/jVG5NaiUNl+PY1Ra7/N5xSN4/ZDmn41uo1dgt9FpQJnWZliOkHrFsBw1fup0aeZbK3cgjLlCYzUWffnq95pbf6DiT+3jkIY5AHHGYbG6Lffv5d0a++HPZv1XAN3808ycDX1vxmRM+5fdVxCfV4GP+7I+/NfKRxlfgQ/BNKR98Q1+W4WudL1Te/0rwOXhPY++i3bR7WrHg3KZTzuVW03Dl8k1VbCF1JcQ2D3vNTX6RwnONf/MNn6RH7deCNlOP4FyWegcNW7KdvBYW6WILPON7C7O56BeO1PUlnzYaZrlxQwLJ8dUH6cB8Th2ZrGlb6U8sc0UI4SUWcksqK7j5uW9YaA3+HDOfVoJPKoClVoHk33xk5GvAcks00ZkPQFnJv3hfArFL+VygSb57wS7aNaWQdk4uZLlP6r/BRx99ZJA7qqCnQ2pGjdZmsVnqqogdtvUZGhDcix5sN5GWbHlWkbsx9Zi1xiF2JrUYs5n6zcknHxbbZ/F26jMrzyD3o4PinxBmc/kxI+Suy8UabEpxJvexiIO0P4TbgAzk3hJRRFtWF1HW6mJKW5ZnIlewyUHq0m0aS7ZRymKQo5O8aCslh26lpIUOFmQLNs7PYvjfAn5NyFZK4ceUeSCHUgXbaBOTNreU9Lm5lD4nlzLm5GnMluTT5lkaGXicmU+ZzOZgZgbIo83T+Llp/DiVP2Oyg0m8L5P4syfkCFLHbaXUsbwNY7MpOYgZw9s3egttDNxCiaM20wYmwT+dEvzSKc43TRDru4limPXDUyl6eApFDUumdcxan420hokcuoEihmygVUMSaKVXPOWPy6UdE/MFZ1OdyJ3PcutSG6O1moarYlt1nqlij17Znp7uNYbuaz2FmUTzNz2vPzclvr9B7FdHZ5BnSCENXVRCQ0KLqfOkbFXuf78YEPczYbajCLnrapklGyNmubGsseTIqv20b95OwRaWOyuymLLXlAi5VwTEuZSVAQm0KnADrRYk0prAJFozOonWjU6mqNEpFD0mhdaPYWGCWBwmLiid4oMyKIHZMJYF4wqYyCRx+giSx2VRyrhsHU1QfmRJwSY8BvFjUA5tGsOPYDQeWWZ+BPh/aiC/h0kJ0EgelaXhz98DRrLkI/m7/TJpgy9vC5MwgrcNDOftZGJ9eLt9WHIf3g9mnXcSrWXWDEmkSC+W3CuB8nk7SsbnUQlLfib5uP4bfPjhhwa5QzbMooiSV8tEa0P7WojtiNZO2tjBCa/QK95+dF/baXRfm6ks9mQh9+zEl8TzSM+7Ba81iP1KYAan4sVCbDy24r8rcr+hKV1axBpqtb36qY01zuQ+vHIf7Z27XbBlWrYQW2IlaFUJZ0ql5ooeyFGNpV5rEDqVhd5kEHqDQ2jIvHGsWWYW0sEmAUffsQzLky4eOdIDljh9DB4djN5GGQweBYH8fyY9gBnFr2U2+QP+TP9sQepIwKL7aiT58rYwG0fwtjEbhrHoPrzNPrztTOxQltybJffmSO7FkZxZ68X7PDiRto3OpiLeviLezpNJx8qVeyRnPoNCs2jhlr5Oo7VBbHW+OBOa0Yy6jhtM97ebQfe3nc5iQ25E7cl0b6tJNC3mVSH3pFhPRezN9ArLjTa3lxC7SPCSX+ny00yepnRp+Q9jy32dcCp3+D7aM6dEkDk1S0RuQQ0jd3lSiyjNQkdDaI7SqtAyQpdG59LILNNmyCxEZiBy+lgWNIjT9bG5tJkfNwdx+j2GH0fjMY8y+VEjV3sMdBDA/w/g14xy4M+fIeDPG6mR7sefz6T58vcKeDuYlOG8XUzyMN5GZqMPSz6Ut38o74c3p+1DWHIvltyLJR/Mkg9myQcl0bZRW6iAMwRwMvFo+XIvyhGLUPSfl0uLt3Yxic1Sl2lfl4q9MON56jPNkx7pPI3FDnbI7YjautwTafyalrR827PUaWqsJjYDsV8OTBez0wYvKNJ5evAGVe6lmtKlRaxb7orbCdlUHbPcWNZYcmjFXtozm+VmMqdk6W1uPFpJWxnKSC1Tbym1EqXLCs0ReqxDak6xRWRmqXWZOSILmRWRM/lxC4u8ZUw+bRmdT1nycXQBoz1mB/K/A/PFY3aARtYofk5hi7+DkfxZTKYff74vfw+TMYJlH8HfP5xlH87b5ANYdh/eVh/e7qGMN6fuQzIECV68f4NZ8sEs+UCWfGAybeW0Pp/T/TxO9U9sOKL/Bh988IFBbr/QrWKNOCwlNWRpbPnRWqbhzLyUl6nrBG96uNNMeqD9LLq//UxNbo7a97adSne/5CekRkqOx8DwtuQbPraM2M0D0qnb9BwaOL9Q0Gtm6SKWGnGdNaVLi7idkCvu8mlTdZzJfXDFHto9u1iwecoW2ryykDJXFYlHK3GdsTIg3iH1hjKR2px661JzSijS7iCH1EEsjKOtjDQbZDiEhsyZiMZCZMYhspB3dCFTQFv5UZITWEQ5oxl+3IZ/B/DjKI0ciT+/DozU2OrnwJc/05dPBkwWs2UEf+8wPpEwm4fx9gxj0X14+4bydnrzNnvztg/haD6EI7kX75MXR/NBGRQ/kPeXifVMpWxO43NZcHA8oXy5RyzMFtde4xJNMD+jp5BajdZIw1fmP0OTottRh9F+9MDrc5k59ECH2Q65tah9z6uj6bYnOtNvHn6N7n1tLN3HKTnk9grpQy35dzCL/dKoNNFTjg410G78FlXuf1nd6VPcCNCW+/pglhvLGksOLN9NO2cVCTJY7owV+ZQRXiAerQS2IpylRrSOcERrY5talZor+xi0p1nqMSwAi500hqUOYjHGsCCOTq80bisDtJNFil2OzEJgyOtgG5MbWKyTBwJKBPmjNPLE4/bS//szI/l1TK6fkW0j+DOZnOH8PcP5O4cB/n4fln0oyz6Ut82bRWfSh/B2M5sGZ1HqYN6nQbxvgzbTxoEcyQfyycwjjbK4fb51eLrgaNwh/TewkhvrxIHuzLjoSYZoPSflVeo/azA17jeDHuwYwszT5O4AubWofU+LMXTH0z2F1BL8De3te1tNoFdHzLMUW/aUS170LW1vP+YRf0jT2VjELXw9PT0tK59N7eJM7v2Qe2ahIGNyJqUvzxekheVZimymNFprKfhaTsH1jrLRaFdz1GIgdQLE5goFsYXUowGn3wx6rdNGs9COTq/NjjbyFgGE5ijqiMxmmfNGs6CBLGsgSwuRA/C4nQocQGbxbzwqYhf48//BSP6/n0YeSy3w1chluXOH83cJ+Lt9NLYO5W3x5u3y5u0bwtvqxaIPZskH84lpEEs+iE9WAzmSe3JW4sH7PCCDtninUbYPSz50Ex2JPVCu3MMWZIuFIHF5JhgRvohC0l4ln8X9qbnPZHqocyg92HkhPdhpvlFujth3vzKKbnuyi0Fqyb0tAkXUvrflBHp6QHgZsUH7iVk0YF6BoP/cAnpKmVPOKfkCTWdj+RtDHh4elpXPpnYxy42VTyX7w3bRDq5IIGNSpmMsO0+MY1vJrFImWjNC7ECIzW3NQI7Wo0E6xQdyBBvNkSyQIzZLnRTI0Zql1oajWAgGUmfoUjuERhuZESk2UxqVS+h8ymX64bv/M/Ln8vk/wK+piB+++8Ep/5D86Qf65u0/UbYXbyeTNZij+SA+MTHpnnyy8uT98+D99OCT2IBM2uy1ibZ4pQiOxOwvX+75WdRlWi614pNiM+84atR3BT3UdQk91GUxs4jlhtgLdLnvbzOV7nxuMN36WHtLqSV3vxKgy/1k32VlxAY9grcJqUHnyYbxbXrCI6G1prOx/JWhAQMGWFY+m9rFmdz7lu2g7TPyBekTN4sJKXJSipXQQKThLHVEAIsdwBE7gCN2ALevAzgVD2CxAzhiB2yiuACO2Fx5EgK5/RmgiZ0UwBUdYmNsOYAFCNwqhqI2BzLowQ7Mo6wA2fHFUZKF3sZtZSG0TK8RhZn393xoLbCKhbxmrASuDFLynCG8rVLwQXxiGphLWzw5knvwycqD97E/Zyb9syhjYAqLn8SPG+lw9D79N3j//fcNcncJjKY/9Aynh7svp4e7LWOWKnKHCrkf6BRCv3/Jj9vTXS1FtuLul/1FSn5vy/HUqNfiMmIjJUd7W9J85CZV7s9+5JmF2aZlyl8Y6tevn2Xls6ldnMm9d+kOKpmeJ0ibmGGYYWaQepQDf47YoxJolX8CrR7FYjNr/FnuUSz2KI7ao1JpPRPHlSV+FIs9ilPxUSz2KBZ7FIs9ituko7IpjcXGuHKGgKVmtjh6rbeOYqkZdHzljip2pNGa0CK15sdCyL33gzoT2QBHbBXIDbYOZsFZ7uyBfIKC4B68XwNY8P7c3OjHgg9IpjSPRMFBJ3K3HR6hid09TJO7K+TWovb9bafSHc/0od8+0tpSYDO/faQl3fqI9u/fv+Qrojbkfqz7QoPYoMOkLOo7O0/Qe1YePTHIcCXYck3lsuU7hvr27WtZ+WxqF7Pcf/zjH3X2LNlBxZwCAsgtp4tu5Hbfcv9YQdhIjeVM+EiWe2Q8RYzkqD3SIfZIjtr+yRTtn0Ix/pso1p9TcUzV9Gex/bm96c9iMyn+LLaYHMLRzJ+l9ufoxmD4CVJnS6n9Nanz/BWxFamLAnYI3t/7oUHczE2c+qZuNpCRkmFJenK6TlpSmpGNGps2btJI1EhNTBXsLt5tkDvXm7fZq0CQM4hPThDckwV3yJ3Zn7OSftz06LeRUvslUGrfeDqwdrf+G2DhTaPcq3S5kX7f2yKI7mw2hO5o3IfuaNKPftekv94DrsMCN2nyAi3t/QAd8P8Nje7YiJq90oF69OxNnTt3pqYvv073NPfR5f5Dl3kGsZtzloWUHFKDtuMy1ahNj3vGNtZULlu+ZahPnz6Wlc+mdnEuN8sydZtg0/h0SuT23oaQLbRh3hYWOkawzI8ffWNouR/L7RdHq/y4re23gSL9WG6/jbTOj6O2H6fjfpyO+22i+JFpYg72hpEsNrPRj8UeyWKPZLFHcsQeyWKP5IrPQOzskRz1xHAUS81Cyx7sfH4EsiNMFzuQT0j8+MGejwxylydzuiIycCqzSWRJyoYUnd3FeziCcxbgkDvPu4jyhhRS7mAWnKM3BM/h6J3NcmcN4H1kuTP7cVOnzwZK7hNHyb3jaH8l5L5d9HZz5OW2NNLvOxr3pt819aS7nh9Kv2/ux/iy6L2oxfjG5Ff0AI0seIAWznmQvpjxM/r7rB/Rd2GP0r/Op9P3f/4TpaWlUfcePenlTkPowZaj6eFOsw1yt2aZMaYteW54iiJ3wmlNY+vyDUO9evWyrHyV5ejRo+IG+rhrh9XzNtaocuN+ZlhtU7IztIgKJm2lgonZlBLEYs7eLIiblUFLfdfT0hHraRkTNiKGVvhye3tEPK0awSm5L8s9IpHW+iZRlC9HbV9Ox5k4X/4M3zQx/zrRdzMl+XEq7ruFUv1YbD+O2L4sth9Xdl+u9H4sth+L7cdi+7HYjiGo/JEsNGCxC/1ZaBZbQ5MalAi5uc2NNJlTclApmSuIylYypyRoJCckC3YX7RYnE9mJV8By5w9hwb1YcAC5OXJv9WDBWW4hOOTuGUcbe6wX7Ivcqf8GWNO+rNxhdNuTXem3f2hDtzbqSLc/1UNE7DubedHvXxyudY5xBMbMs+f6DaOhsU1p6oV7aOql31PY1RZ0YK83vRvyKH295FH6v+Se9J83i+iHv39Pu9ifgYMGU8tuQ+llPmFLuTFxRYrdcXIWli/W5X7MM26cprF1+Yqhnj17Wla+qgC5MzMzaevWrVRUVCTux3Xs2DHL19poOJN7x4JCypuQRXnjsyhpNKfVwelMGsXMSKMlw6KYaFo2bD0tHx5LK4ZxSj6c5R6eQJHDOWoP56g9nOUewVF7OEftEZsobgRH7REctUdk0EZfTsdHsNi+LDaTDrF9HWI7JohA7G2+pWJjGEqTmyM1PxZBbqaY5S4Wcu9ksTU+5Mht2YmmwvLVNoXexVTAckPw/MF8PAfxPg1kwVnurf05Pe+TQ5k9symuQxStbxNB0a1X0a7wkvLlHrZSyP27Zz20qM2SIyUXUfsFRO2R9OBrAfT860Ope6/+NGXaDLGW/jc/fExbPppKMy7fTzOvPEyR17pRyc5xdGFVN/oyrgf9s2Ac/feLy/Tvf/+bLl66RNNnBFM3r3HU2j9GpOSSF/j3LI3a8d897r32t5rG1uVLhnr06GFZ+apKSUmJEFyyZcsWcbucnTt30qFDhyzfcyPjTO6SkHzaNjZTkDiKRZ2aKlg3JYUW+0TRUh+W24dTch9OyX1Ybp94Wu3DUduHo/YwbmsP46g9jOUelkqxwzhqD+OoPYzT++EctYdzOj48izYNZ7FHsNjDue05gsUewRFtBEfsERzlIDYjxpUhtp8WtY1ic6QGHK23s9Q7AncxLPdeTsurIrL62spi9Tl/MlLEcoMCljrPg49nP5a69zbK6s5Sd82mzV2yKINZ33oNRbVcKdi1ogK5u4WJ1PvWRp04PS+N2k++Nog69RxI/foPoPyCQvr+++9JLf/5z3/ovc8vUdKVsbTkjeYU8U5HSn9jCh3Kj6ZLR3fQd9/9yfFKov/+97/ictONSUk0ZupC6jYujl7H5Z3KqivljW2r5XOGunXrZln5qgOitiq4CqI6bnaHG98hlbd6/42EWW4spSspnssVcXSGYIP/RlozMUkQOSGJFg9lub1Zbm+O3ENjKHwot7eHcko+FHJvpLVDN1KUD8vtkyIueYxjcIXUBp8MShqWSck+HLV9sihtGLezh+XQ5mEs9jAWexhH7GHcPnVMDsFEEcidz3IXQG5GyM3Ru8ifpWa2s9zbR7HYLPdOwIJ/BLmt5AOKoP+sLvw5EsNns9Cyvf3Dtz9QgUcB5bHQuX1yaVvvXMrptY229txG2T1yWPCttKXbViF5TKtIWvdauGDH8iL9N8CdbsrKvUwMW5VG7YH0e47a6BzDbbD+97//ORS1LpD+2IU9lH0wmvbu2yOasrjtNLJcvF89KUBy/P/S5csUFZ9Krw1dBakh9/fPeG64Q1O4/PIZ41K5AW6DayW3CqI6bqeD1x48eNDyc9wdZ3IXzeYKOGqTIJ7b0avHJVLE2ERaPXYjLfZiuYdEU9gQltsrllYOYbmHcOT23iCuU8b1ylHeybR+KMvtnUrxQzklH5ourpJKGpopxMbFFelDt1KGzzba4sPtTx8W26eAcoZx6soIsZn8ESw2C17oy2L7sdQsdjGA2P47hdw7WO6dAbtoF7CSm4UsX+Z/Vsx3ZSn9/B9Y6lJ0uZnCAQVU0L+A8vvlU15fSJ5nKfn6lhG0tsVywY6wwgrlxowzdKrJqH33S8OF3H/961/phx9+qFBwFEySQd1HRyqC3oEDB8Ttr3DLK1yNhs8xl3/961+07+BRmhmefnDBggW4v77T8ilDXbp0sax8NWHXrl2WUpdHVlaWiOpou+NMZvWZ7oZZbiylKykMzqEtfqncDmZBh8VT+Oh4Wjk6gSJGb9DkHsxye62nFSx3uBfL7cXtbS+W24vb215JFO3FcnulUtwQjtpDOCUfwm3tIZspxZujtjdHbW8W25vT06EctYdyloBpm8y2oSz2MI7aTB5H7/zhpXIXsdzFTAnLXTJSk1uIzQixmd0s98dKWl5lmZ2KzJhS77KUil7sWUhFHoUVSJ5D0a+tojWvhAm2LyvUfwPcf85KbkxYwZj2nRy173rBh+552U+X+89//rOgspLjBLJx40ZatmwZxcTE0I4dO+jNN98UguPGCEjnzeXzzz//38KFCz/r1KmTJxfLCSwoHzPEL7KsfDVl//79lJ2dbSlzReBe0TizuXPHnDO582ZkU8aIZG4Ps6jeGNeOoxViLDuBFg1cR0sHsdyDWO5BLPegOIoYzHIPZrkHJ9K6wUksdjLFeKVQnBdHbS9Oyb04JWe5k7220KYhHLWHQG6O2kNyKdubo7Y3R23I7cORm8lT5C7k6F00guX2hdycjrPg21nuHSz3Tn+WehRLzWLvCdwt+GTvxyxqJYWGwI5/G04ILHK56TewFFvlB9o+qJhKBhax5EXlSK4Jvo7lXv3yMkHJsgIncoez3NqstDubDRZj3L9/aQTd82qAQW7cZwxi4vH//u//HEqWX3ASwH3vwsLCaPr06TRv3jyR2WL6q9X7ITzumTd27Ni/9ejR4xP2d8SLL75oWGIJ5UOm1uQGaFvjjolWAlcW2TGHs5o7dcw5kzt3OkdXbj+DKK8YWobxbF8WfEQcLfZkuT2jaJknp+WeMbRyIMvtyWn5QJZ7IL9+EMs9KIViBnHkHsRRe3A6JQ5muQdxSj6Y5R7MJw6vreKCiiwvltsrX5vNxYKLyM1A7nymAHIP55Sc5S5muUt8OWKz4JB7J8u9S8rN7A3YzexR5FYkBjIaO0TW5WdZq4sz2Xd6ldCOwSWK5I5IbhJ8XYtVFNF8qaBkab5zucWstCV0d3M/EbXF1NHXgizlxo0NsIoq/v3Pf/7ToWb5BWk3bus8d+5cka4jejsraJOjnT5t2rR/sOTfcPN6kKa1Vj5g6PXXX7esfK4EG13</t>
  </si>
  <si>
    <t>iVBORw0KGgoAAAANSUhEUgAAAOkAAAEsCAYAAAAmZZRQAAAAAXNSR0IArs4c6QAAAARnQU1BAACxjwv8YQUAAAAJcEhZcwAACxIAAAsSAdLdfvwAAAAGYktHRAD/AP8A/6C9p5MAAAAHdElNRQfhChkQEDeYNHYdAABmYElEQVR4Xu29B5wUVbr3f9dV17iuu666umbXjBgwgSKiiCAgknOSKFFyZsgMOcyQ4ww5DnHIOQcBwRwwZ917/+9735t27/k/v9N9ek6dfqq6uru6p2amzufz/aDQVV3d9Xz7Obn+JShFvtxJDCKOEv9J/AfxJXGEWEaMJloTFYi/Er8hghKUoKS4QLbuxDFCKH7zm99E/tuBfyfOEeuIsURboiJxMxGUoAQliXId0YHYT/wvYZHv1ltvFfXr1xd16tQRFStWFKVKlRI33nijuPjiiy2vi8HfCZw/m2hPlCN+TwQlKEGxKVcTzYh84n8Ii1R33XWX6NChg1i2bJk4cuQIy6FDh0ReXp6YNm2a6NWrl2jQoIEoV66clDoOgT8nNhKjiIbEQ8TFRFCCUiLL74jXiVXE/yMswlx//fWiUaNGIicnh5UyHiDw6tWrxeTJk0W3bt1EtWrVxP333y8uv/xyy3va8F/EWWIx0YeoStxCBCUoxbJcRKBdOJdAldMixO9//3tRs2ZNMX36dHH48GFWOC/Be0DezMxM0bZtW/Hiiy+K22+/Xfz2t7+1XJcNQZU5KMWqPEpMIL4hLMF+2WWXiUqVKolx48aJAwcOsDKlm/3798sMPmTIENGkSRNRtmxZccMNN1iu24EvCFSZhxE1iKCjKii+LQjO3gR6WC2BfNFFF4mnn35aSrB7925WFD+yY8cOMWvWLNG7d29Ru3Zt8cgjj4irr77a8tls+I7YRAwlqhM3EUEJSqGUq4jmxE7in4QlWB988EHRvXt3sWXLFlaCosqGDRvEpEmTRKdOnUSVKlXE3/72NzdV5m8JZNwMohpxIxGUoKSk/JaoTKBjBWOTlmC8+eabRatWrcTKlSvZAC+u7Nu3T8yZM0f06NFDVK1aVdxxxx2yBmF+PwboXV5KdCQeIdCGD0pQEi6lCbQzkREswXbVVVfJDqCZM2eyAVxSQdV+xowZomvXruLll18Wt9xyS6yJGf8fsZ0YQlQiMFQVlKA4FrSlehHvEJaAwljkc889J0aNGiU7XrggDYgG7VyM7WIc+NlnnxV/+MMfLN+rwT+I00QWUZ/4MxGUoPzLlURTYgfBtjNRpcvPz2eDMCB+VqxYIQYMGCCqV68uh4Qcsi1mZGEMdyKB8dsriKCUkIK20MtELvF/CUtw/OUvfxEtW7aUwcQFWYC3bNu2TYwfP140a9ZM9ij/7ne/s9wPDfQJrCWaENcQQSmG5WFiHBE1nol2Zo0aNWSbKh0TDQLsQXMiOztbSnvffffZZVrMlIKw6NQLShEvfyF6Eqg2WW40hhEw/3XkyJGyt5ILmIDCB02NjIwM8cILL9hNdcQqInT0BaUIFbQzUSXaRqAzwnJTMa8V45lBO7PogR9TzN565ZVXTGExjTGY/eTzgnbmS8Qi4v8Q+g2U096aN28uli9fzt78gKLH9u3bZZVYa8O2I4Liw4LlVlj0/DVhEfPKK6+UK0LQvgnamcUT3NdLL71U3fNJRFB8UjDFDDsaYEzNIibamZgwPmzYMLF37172xgYUD44ePSr/1BYHrCCCUojlUqIOsZmIameiFxBrKYvbvNmAaI4dOybeffdd8f7778v/f+ihh1QcYE51UAqhYNhkCvEzYRETv6BokyxdujTqRgYUTyDmhQsXxKeffhqRFDPBwjFxighKmsq1RCcCX7pFTPToYUI3ppphRwLzJgYUTz788EPx9ddfiy+++EIKqkv60ksvqfj4mAhKCgt6ZzEwvZzAlpYRMTGY/dhjj4mBAwcWqfWZAclx/Phx8cEHH4gffvhBfPvttxE5TUnRORiOle+JoKSgYL/Z4QT2mI2ICbAMrHXr1mLt2rVRNzCg+HLy5Enx8ccfi59++kny+eefRwmqS4qdFcMxg6G3oHhUMFEau+ftJSzbWqI6i1/GYHpeyePUqVPik08+ET/++KP49ddfZfWWk1OhJMUWMOH4QYdiUJIszxBziH8jImKiOlumTBkxePDgoDpbAnn77belnKjWQk78+dlnn7Fi6rz33nvy+DZt2kRiibiECEqcBWOa2AvofUL/MmV1Fl/wunXrom5cQPHn9OnTUsbvv/9e/PLLL+Lnn38WX375JSskh5K0c+fOelwFq2NcFvyaYc/ZDYRlM2jMAsI6wmBXg5LLmTNnpJzfffedFPPvf/+7/G832VNHSYqN07QYC/ZSilEeJLDlyA9E5ItT1Vnsnrdnz56omxZQMoCcGONETy06hCCnU8dQLJSkaCZp8XYHERSjoHqBzZOPE/qXJScbYJOuoDpbslFyfvPNN7JTCHKiehurYygWStLRo0frcfcAERQqeOzei8QSwvIIhUsuuUQ+aAiPPAgmG5RsdDnR7kSnUKJVWw4lKXZ10GIQG5WX6HIbgX1ULxD6FyPuvPNOuUtcsEYzQLU5ISeERNZUVVt9xlCyYP4u3g8JQYvFp4gSVy4jGhOYvBw1polOIOy/at6ogJKH6q2FnGh3qk4hL6q2HEpSLEXU4vJZosQUrNPE1opRDx7CqgPs9haMaQYAjHNCGiWn6hTysmrLoSSdPXu2Hp94YFaxLnhcH7YdOUToH1zul9qwYUPHZ2gGlCzUDCHICdRkBMiJDqJEe23doiSdP3++HquvEMWy3E2MJyzLwTB08tRTT8mNuvzyRLCAwufEiRNyVYqSU+8UQhX3q6++YqXyGiVpbm6uLime9FZsCnposeHwVsLS1kTWbNy4sXy2pXmDAkouWGyNVSloX0JOvVMIknIrVVKJkhS1Oy1+sTFAkS943kZn4iNC/3CidOnSYujQocFjFAIsQE5MZkeGhJxmuxOZVC3ETidKUiQTLY4bEkW2/JXAdv2Wye3ooa1Vq5ZYsmRJ1M0JKNlgDyGIgPm0qmqrJiMAr4dU4uX8+fPyOtevX69LikdTFrlyO4HHw/83EfkwN910k+jSpYt8oI55cwICzp07JwVUcuqdQulsdzqhJN24caMuaSuiyBRM15tGWOR8/PHHRWZmZjAbKIBFnyUE9HZnqsY7E0VJis3ntBhvQxSJcj2B/V7khaOXFlP1FixYEHVTAgKAPtYJ9MkIqlMoVeOdiaIk3bp1qy4p5pEXiTKAkE9exhAKuqjNmxIQALBViT7W6ZdOITcoSdFkQ7yHwQZ2RaLgkefyEX7mTQkIABjr/OijjyJyArQ7lZzpmIyQLGg347Ps2rVLl7QrUSTKYUI8/PDDUTcnoGSjduBTY53AnIxQmD228aAkxRplxHsYPNmgSJRPCVGhQoWoG4SpXGfPnpWTodU2/QHFH7XruxrrBHqnkF96bONBSYpxfcR7mF5EkSg/EaJmzZpRN0uBjgIMUKPKA7A2Dz17EJl7fUDRxRxO0TuFICn+jpPA7yhJDx48qEvalygSRS7ExiMYzBvGgc4D/Mqi9w7VINxQdCYE4hZtUGNCu1LJCdRkBL/22MaDkhRbvyLew6DT1PflYkJecIcOHaJuXCxQLYKYaLfoNxizTiAusi9uPjoeuOMDCh80ZfSxTqBPRkA11689tvGgJAUYZgzH/RDC9+WPhLzgHj16WG5eIkBGdHVDUL09A1QHgxI3yLiFi7l0DKBTSLU7Iarfe2zjQZcUj7wMx/0wwvcF0wDlBWNhtn4TvQC/0pDS/KVW6FVlvBaZmTtPgHdwwynIlqrdiSpuUemxjYd33nkn8h1gb61w3I8kfF/wqEB5wSNGjLDcTK9B5sQXhQDRJ2GbQGi8Br98aP8GvcregO9fPW1Mfdf6ZARIGs9m00UNXdLLLrtMSTqG8H3BHi/ygrGLmn5TU43qgOKqxjr4N3RYBO3bxICc+O50OYHqFIKcfppjmyp0Sa+44gol6TjC9wWPD5QXjA2a9JubbjDMg2qv6jXWA8pEdUwFPcr2cGOdQE1GKMrDKYmgS3rVVVcpSbEc0/elJiEveN68eZabXJggwJA10Wts1541QSeHqiajU6QkV5PReWc2KdRkhOIwnJIIuqTXXHONknQq4fuClenygv28kBuZEtKiTWWO5dlhVpNLQrZFIJrfjz4ZobgMpyQCYkB9T9dee62SNJvwfcGiV3nBRenhu2iXImMic+qzY2KBAMYDZ5FpilO2RQCaNQ7IiXYnMqefV6ekC13S6667Tkk6k/B96UjIC8ZiWP3GFyXQCWU3PutEUc+25qJrhZqMUNzGOpNBl/T6669XkuL5t74vPQl5wcVl82pkx3g6oUz0ti3k596jsNF3f9dRnULFdawzGXRJb7zxRiXpfML3ZRAhp0kV18fZQ1p9UkW80uo9yYU94QI/PrgW8xrVZASMeRbnsc5k0CXFA6kR98QiSOD3ghkX4tJLL7UEgx1oCyJQivLMIFw7qolKWjPgYwHJcRw6sdBRk45xW3znCDTzWtRkBAiKqrsZmAEF6JLecsstStLFkMDvBTvRyydq60GhgwBB9Q8fFFUs4NdqYCKgHQrZ4u2E0sFxqeiQ4ubXKlClDeR0D36Y1fd66623KkmXQQK/lymE3IVeDw4dfDglpwLt15UrV4pNmzYVu6dx4wcI7VFIZ441ukWJg2ydyGQLu2otQGcQ5MR/m4EYYI8u6W233aYkXQ4J/F5mELJLWg8SHVQTTEmRKdAbjN3Ac3JyxMKFCyPSFrenpyGbJdoJpeOmiow2LwKKO161O0viRAQvsJF0BSTwe5lHOG5CxklqVnf37dtXIqRV7Vlz/WwioIqsepHVd8y9TrU7S/JEBC/QJb399tuVpCshgd9LLiHr6How6nCSxuosKSnSohoLyeIdn3WDkjMY6/QGXdI77rhDSboKEvi9IN3Lx+PrwafjJpPGoqRIqw/1cOK5BWKCYKzTO3Bv1H1CvCPuidWQwO9lLSHuvfdeS7DpoA2VrKQmkDY/P79YS5tIllWTESAoF2gBiWMj6RpI4PeyiZCPzNcDTCeR6m68FHdp1YQKdBxxwzxqhQomwauJ8FygBSSOjaRIUr4v2wnxyCOPWIJKx4vqbrxw0q5YsaLYSIseY1SLISzankrOQNLUoUt61113KUnXQQK/l72EKFOmjCWIdNKRSWMRS9qiOqURvcQQMpA09eiS3n333UrSPEjg9yIfMfHMM89YgkeHa5OmW1KT4iKtnaTIrlygBSSOjaTrIYHfywlClC9f3hI8Ouj88JukJkVVWlR5A0nTgy7p3/72NyXpBkjg93KWkM8j1YNHpyhIalJUpMVMpkDS9ICplup71yTdCAn8Xt4nROXKlS3Bo8NJWtQWR9tJi0ezF6a0gaTpw0ZSjG74vsgnqlWrVs0SPDpcm7SoSWriF2mxm18gaXrQJb3nnnuUpJshgd/LV4TjE9WKo6QmhSUtlrYFkqYHXVJM3kHcE/mQwO/le0LUrVvXEjw6xaG6Gy/pkhbfbSBpetAlve+++5SkWyGB38uvhGjUqJEleHRKoqQmTtLi37hj3BBImj4wgUR975qk2yCB38v/JRyfTYoqmSlpUd4+xQuUtOvWrZNwr3EDmhIQMpA09eiS3n///UpSzLjzfflvQrRq1coSPDqBpPasX78+JZJiPi8XaAGJYyPpDkjg9yIvtl27dpbg0QkktWfDhg0iLy+P/Tc3YMolJyl2gOACLSBxdEkfeOABJelOSODncgkhL7ZTp06W4NFRj94PJI0GmTSQtGhgI+kuwtflSkJebLdu3SzBo8NlUq92wyvqJCspdgsIJE0PuqQPPvigknQ34etyLSEvtlevXpbg0eEkxRDEoUOHCm2mjl+ApID7NzcEkqYPXVKsnw7H/h7C1+UGQl5s//79LcGjw0mq/u3AgQNi7969EmztCXH1Y4s7yUqKSd+cpMFeut6jr4HWJMVSTV+XWwh5sYMHD7YEj46TpDoQdOfOnWL79u1i69at8r+Lu7So6iYjKQbYA0nTg42k+whflzsJebHDhw+3BI8O13HEvc4E2RWrTtADikCGvAcPHmRfW1RJVlJUwQJJ04MuaalSpZSk+wlfl/sIebFjxoyxBI+O2hg6Xkl1kFEh6Zo1a+RMHfyJbLt//3729UUFSIofIe7f3BBImj50SR9++GEl6QHC1+VhQl7s+PHjLcGj44WkJmi/IssuXbpUTrPDdDvM4Elmil1hkGwmReBwkgZPRvOeoppJyxDyYidPnmwJHh2zuosPzL0uUfQsu2DBAgl2CsQ+vagyc8f4Bcw2CiQtGuiSFqU2aVlCXmx2drYleHRSLakJsiwmriPLzpkzR8yfPz+yvSf+zU/DPpA0meouFiqkUtKDBw+LaVkzRas2nUSVanVF2fKVxUOly4rb73pYPPzYs6LCS9VFrbpNRZt2nUX2jDni1NuhZ9GkEiwqWL1mnRg1ZoLo3Xew6NCpu2jesoP8s2//DDE6c6KYNXu+vM/c8Ymi7yZSlHp3nyfkxc6ePdsSPDrplvTFl2uKW+8slRR3/O1RUYqC8JlnXxZVXq0junTrRUE4W+zatYt9z0QZOSqTfX+OceOjaysIHE7SZHauf++998X4idPE0+UqsdfhxG0kb/WaDcTkqdPFh+HHXXrB2bPviImTs8RLleO7t/hR6dq9r8jfup09bzzokmqTGXw/TlqJkBeLbKUHj04q2qROIEi4G+YFf7v/MdG+YzfK1JvY946XBo1asu/DUatOk6jj7TJpIpLiUY1j6YcAGZJ7/3hBls1bv5F9L7dgM/CRo8eLex54nH2PeGjZumNS2VWXtChNC3yVkBebm5trCR4d7GinC4oPzL3OKxo0asXeJC+5/e7SImPY6KSqzmhLP1j6Gfb8HMjuZib3StLTp8+Iug1asO+bLB079xQfffQx+75O4LuF6Nw5EwXf4bz5Oez7xUKXVFsF4/sJ9q8T8mKXL19uCR4dU1I824R7nVe0ol9M7galgibN2lC7LbEJF4tylrDndMKs8mKhQrKS7tm7X5R5uiL7fl7xRtvOcYl66NAR8cQzqbkmVMnRZuXe1wkbSX2/VK0+IS8WQyB68OikO5N27tqLvTmponPXnux1xKJLt97s+ZyoXbep5Rx2krp91CHaemi3ce/lNW07dJNVau46dLDhd/kKVdhzeMmy5avZ97dD301E25nB94u+mxDyYp2GEcw2aaozaZ++g9mbkkqGDhsZ11gtqnKPP1WBPZcTd9z9iNi+fUfkPFhNlKikyGx16idWxb3n/ifYv4/FmLGT2GvRGTp8DHus15R97mX5g8BdA4cuqbZboO+3T2lFyIvFmKT6ACbpru4OGTqKvSmKRx5/TlSsVN2WF6gdVPqxcuyxdpSvWEX2cCvUWO3mzZvlsI95jfPmL2LPo7jz3kfZvwf4fOo8yUjaf+BQ9vwctes1E1nTZ9OPy5FIry1+fFFVxpBHhRersceZQO6jx45HXYsC57zngdg/AHfe86jo2KmnzIa4BvRIY/hn46Z8KfmjT5RnjzPBMA53HRy6pNq+u77fiKw9IS92x46CX3eTdEs6dPho9oYokGm540z27t0n242v12nMnsdk/IRJFlF15s2bJ6czqrHapi3bsecAz1d8VdRvaN/rix8RdY2JSnrk6DHZicKdX+fpspXE+g2b2HPoQNwRo8bJ9h53Hh2MaXLnAAtdtNPxg3D8+An2eAWkRTuYO16n3POvsMdz2Ei6hfB16ULIi8U2leoDmBRVSRWomrZ84032XDoDBw+Xc4lRq4CQc+fOZYXNysoWd937GHsO0KNXfzFpchb7b4qVq9bIa4Ok2M/IlBRPCucCTdHZRXu40iuvxz05YdKUbPZcOhAZnTDc8ciO3DGKUo+UdczEOmj/YgIGdx6dffsPsMeb6LuJaA9s8v3m2D0IebFYF6o+gIkpKb487nVe4bWkAEMfmNzAnU9hjmOqpXeYVYT5xUrSzl26s8crICCyOMZkuX8HHTv3iLxPvJIiyFFd5M6ruL/UU7Jqyx0fC4xHcufUwWQJ7lhUq7nXKzCziTvOjjVr17Pn0UF1nTvWRJdUez6p7x8z0YeQF+s0XojGeVGXFMTqNS7/QlX2OAU6lNBGffHlGuzxoNxzL0de7zTRodSj5cSBgwdlJsUuDKak+J65QAOYSsedU2fuvEXssW6A3BhH5s6reLVGPfbYFyrZfzfATceTDiZDoB1830NPyh7j2vWainZvvkW1nhFi6tQZYunyVTJ2uWNNdEm1J337/oFN/Qlx0UUXRS6eo7hIOnrMePZ8ikcft3/8o2LTps3ssYqevQdEXjtl2nT2NQpMU0xE0lidPGinoUnCHeuWekabGlVcvG/7jm9JObbv2MUeV/nVWpbjTDA/lzvOCXRGcX8fL/iu1b3RJPX9ow8HE+Liiy+OXDxHcZF0+sw57PkUmD3EHafTu+8g9ljF6tVrI69F5nXq6azbsLl8HdaOupX0xImT7Ll0JkzKYo+NhwULc0XjZm3klD5UOc+dP8++zgTHcNekKP34czE7jVKFLukdd9yhJPX9Q4SHEuLSSy+NXDyHKelHH33Evs4rUiXpkIyR7PkUZZ8tqKpyoFr1lMOk9Wcpg5nHOAWtGjONR9JZcxaw59LBFEHu2HTQb0AGe006qBJjRhJ3fCrRJb399tuVpOsggp/LCEJcfvnllsAysZMUQYvOFWAekwypkjTWdMPKVWuzxyliTQPs2Xtg1DHZ02exr1VgzDQeSVHd5M6jKEftNu64dLFt2w72ukxuv/thuXwOQzaYNcWdy2t0SW+77TYl6VqI4OcyhhBXXnmlJbBMYmVSSKp2DMRQTrJboqRCUrQlYw2ydyABuGMVb7RxlnzN2uj9d9Frfl+pJ9nXA4yZxiPpa7UasedRYOoed1y6QFsY48TctdkBYSu/Wkf06jNILMpdKk6eeps9d7Lokt56661K0jUQwc9lHCGuvvpqS2CZoIfNSVITDParHQMT2cfIa0nRNqzxekP2XDrTZ9ivqcU5nGR7jjIYdxxo1rI9e4xi3/6DFkF//fVXW0ljrSpBG5I7Lp2szdvAXls8YD4yfnCmz5wrzpw5y75PvOj3RJN0NUTwc5lIiD/84Q+WD2ASr6Q62B0QomL3grVr17raEsUrSffs2SumZk13NccW44p4PXceMHHSNPY4hdM1zZo1lz1G0af/EIukv/zyCxtkINZ0OfS8cselmx5U9eeuLxEwHNSgcSu58gW1Ou793KDfk7/+9a9K0lUQwc9lCiH++Mc/Wj6ACaTUJYW03OvcgCyLyfyY0WO3JUosSR8t87xc4W/Hiy+/Juf3csfawbUndV573bmauS7PfoECxkMffPhp9jhQukx58dPPP8eUFFXJWFMB5y/IZY9NNxgB6N6zP3uNyfDs81Xou05sIbp+T26++WYl6UqI4OeSTYjrrrvO8gFMzEyajKQ6aK8hy0JWPJQXa1qxt9HAwcPYG5QqILTTtir5+VvFbXfxxwKuV9ckVqfVho1bYkqK8ULuWB0M7nPHFgb4UZmaNUMOu3DXmgxYiI445N7XDv1+aJIuhwh+LjMJccMNN1g+gInZceSVpDrIpOh0QpbtFGPanZcgM+UuXspekyLWapNu3fuwx+nMnec8dILJ5G4yaazpgH7JpDrnz78rhgwbIzdA4645UZo0byszNveeHPr9uOmmm5SkyyCCn8scQvzlL3+xfAATv42TegXm1qLNyl2DDjIld7wiN3cJe5wOdn/AVEDueIAfiwsXPneUFMRsk1Lm4o7zA1j/ihU5/QcMk00S7vrjZdiITPa9OPT7gZhH7BNLIYKfywJCpn79A5iY1d3iIOkTT1UUy1esYt9fZ+myFezxitupGozpclzb2MSpdxjMmDVfSvoztU+5IAOxpgTGE7SFzcmTp8TsuQvlVMFnno1/Z0OA1UhuJ2/o9/XGG29Uki6BCH4uOYTsjtY/gEmq2qR2pFJSyInzu9l9AbTr0JU9TyrAsqxYklav6TyU5LTW0+9gdc/MWfNE0xbtXK1rVbhd+K3fVzTxEPvEYojg54JfETmPUf8AJkUxk955T2nZo/rkMxVF9dfqyTm3i3IWx7XpGDq2nHplU8GJk287ShprvSYyEndcUQPTBt/q3i/mahzgZuE32vP6vdUkzYUIfi4rCLm2Tv8AJuYQTGFL6jQmqZaToacYu9/ri7XRg7xq1SrXj6+YNm0G+/6pZNCQkY6Supm763bplhPokBk0ZISsjm7fvlPulMC9LtVg399YnWUAiYQ7XmFKev311ytJF0EEPxfMtpBbSegfwMSUtLCru24nM2C6IraFwSSKRYsWWYQFsR5fEWsBcyp45Innxfc//MAGGjh27AR7nA56Urlj42HHzt1R58VWLPUbtZTrWfFICjc7LEB2tD0heqKrX5BRzWsxifXDZEr65z//WUm6ECL4uWAFgNzeUP8AJkVVUhNkTwi5bNmyqCwLsF2KGqtdv2GDq6pWKshb77wnUaxOlifLvpjUzBzgZhuVzVu2Wo4ZOjxTdgJBZHSUPVamvHzmjHo9MrP+ere42Tcp1k77pqSYG4DYJ9B56uuCVelyy339A5iYkiIAuNd5Raok1UGWVU9yQzXYFLZN2/Rt0G3Ssk1HNtAUPXoNYI/TGT5yLHusGxDQlas6L95+/KkX5Ov042It+G7UtI3l9W7ZuHELez6dWM+KcZB0PkTwc8FOafIJU/oHMCkumdQJVHf1J7k99cyL7HsrarzeQIqO6Y2YNcWd045YC8cxZuo0rBDa3sS59xNjwHa7J8QiJ3cZe04dTPkzj4s1DRDboGDRunlcLLCHEXc+HTQDuGMV5kYFmAqL2CfmQQQ/F2wMLEqXLm35ACbFMZM6sWLlKvZ9dbp06ykzruqM4s5jB+b5cufUsdvoS4G1mNxxOnhw09597nbSU0BsLDbgzqfDVS/xjBbutTqt23aOysBOYAJErAyNjqVYHUempNdee62SdC5E8HPBE6XEo48+avkAJiVNUuzkx72vAsM707KypKTYj9fpYVd2VKjoPCkB23FywaZARwx3nMn9Dz8lpmXPiikG/h2blz3k4gFUeMYLNx0PewFzrzfBhnDYgdI83gRxFmvICWAXf+54HVNSrPxC7BOzIYKfCx6gKsqUKWP5ACb4gLqk+IK513lFrB3ssTiYO84LMI4aa/d7bP2J7IneYUi6ePFi9lxO9HexzcjOXXvYgFPguZ3ccRyYqYTNryH32bNnpZSYU4vd45G13exvq8CEA+56QLXX6rPHmEB0vC8ecqwfj8x5+MhROUEBHU/csSZ4lqp+Dg4HSWdBBD+XA4R48sknLR/ABDc0nZJik2ruZii69+zHHucFWdkz2ffUmTK14KnoaMMm8jh+PB+VO7cO1+7TQaaJ1cFjh97rGg+Q0OnpaitWrmGPcwLbdeKBx0+UrRj3dWEus5tN0kxJr7nmGiUpFpn4uhwmxDPPOO+Sx2VSjEuZ44pe0bf/EPaGKPDUbu44L4j1AGM84wUbX6vXY8hm27ZtlnO45amyzp1TWDUSq1qITqR4npGaDKgKo0rLXYcOhmG441MBJndw12BiSvr73/9eSToDIvi5HCdEuXLlLB/AxK66i95NbI2CWT7oHcUuDOaxiYAF2NwNUbyp7f7uJW46dLD4Wz8GkmIoR/87tzRv5bytCsCMHy7odDD88NgTz7PHewXOv3v3Xvb9TTA7KVUPNNbBmlK3nVCmpNgyCLFPTIcIfi6nCFG+vPOm0HaSmkBUPJYBQQucHl3hBDYE426KAsHNHZcskJ97Px39iWggmUw6ZmzsoQVMqOeCzgRDG6+86r5dGQ/YbyjeR1agt7WFi+fvJAqyNeKSe28OdH7q3/1VV12lJM2CCH4uZwhRoUIFywcwMduk2CGAe50OsiqCFzN8sL9RPBuSxXoc/2u1rdnMC1CFdTP0sHjJMstxmL2UqKTr129k38PE7TAKfjzR4YKhF+488XLPA4+LAYOGi3PnzrHvFwtINHFylqdZHp8NQz1uM6jCQdJpEMHP5TwhKlasaPkAJl50HCHLQlb0isaa5I79b7kbpMCWkdxxyTA6cwL7XjrYQkVvjwJImmh1F216N3sxoTebCzw7UN3MHDdZrg7hzhcLdMa81aOfnHPLnT9e8KM+fvxUuScw935uwN5G+AFKdOdAU1JsY4vYJ6ZCBD+X9wlRqVIlywcw8bp3V+1tBFkxxqhPcude72cgqdOzXd2AIFJbp4DvvvsuKsgSBR09mAyPSQToFEOwY4cI9KKi5oB5wBh+wZQ9SICJ9fFmqXjAIxPR2YPqKvYQxm72mGKIrI1rQicY5h5j7i+29MQjM7DhdrLXZEp6xRVXKEmxGZ+vy0eEqFy5suUDmJiSuqnuugXZRO1thPFGjDuqSe74+1T1IHtFMplUgSBKlaQBIUxJ8dQGxD4xGSL4uXxGiCpV7Dd2BviQqZLURN9BEMJiHi3GIlFVxo5+6FHmjissAkkT58zZc2L23OVi+4797L97iTnf/LLLLlOSYu9pX5cvCFGtWjXLBzBJZSZ1AlkUYiLLolqMaXhKWvwdepILW1ovqrv4fnVJ8Xh+LtCKEydOnhZ1GnUXz1dqKRmVOYt9nVeYkl5yySVK0rEQwc/la0LUqFHD8gFM8CELQ1IT9ah8ZFn9UfmoJuNp3MhoXo3VugU/GMlm0pImqSmoYvHSPPb1XmBKimfyIvaJ0RDBz+V7QtSsWdPyAUzwIXVJ3333XfZ16QRZFpk0Ly8vkmUV+H+sE41n2CdRIGmymRTtpZIiqZ2g4IWXW6VMVFNSxH2Y4YSvy0+EqF3b+ZF/+JC6pIWVSZ1QWRbrO81dF7B1yurVq0V+fr7rXQLdsmTJkqQlxXhiSZDUSVBFqkTVJUUTCXEfZgjh6/IrIerVq2cJGhN8SF1SP2RSJ3ATkGVRBc7JybEICxYsWCCrzG43JHMCmRTvxf2bW0qCpJygTdsNFTsOvyvGzlwjKpCcqRRVlxQ/6Ij7MAMJX5d/I0SDBg0sQWOCD6lLev78efZ1fsVpB0EQa0MyJ1KRSb/55puoICvKcIK+1W+y+OCz78Sh05+IfSc/IlHXplRUXVLcY8R9mL6Er8u/E6Jx48aWoDHRBS2Kkuogy0Iqux0Egb4hWayxWkjqdSYtTpLaCfrJlz+Kz7/9WXz61Y/i8JlPxP5TH6dUVH2jAowYIO7D9CJ8Xf6TEE2bNrUEjUlxktQk1g6CwGnYB5I6PZHNDaakX3/9NRtoRQ1nQX+J8OlXP4lDZz6Voo5Lkai6pPiRRtyHeYvwdfkfQjRv3twSNCampH5vkyYK5MNwit0OggpICzlVz3KymdTs3S0OkvKCTmEFhZwH3/5EHKA/wfhZ3ouqS4oORMR9mM6Er8v/EqJVq1aWoNE5evRolKTFKZM6gbYLsiyyqF2WRSdUspKivVScJI0l6BdhUNVdvPmYeKHVBJExfaM48DZJGsZrUXVJ0T+BuA/zJuHbchEhL7R169aWoNHhJMXSJe61xRlkWSxJQ5aFmLqkyVZ3i1Mm5QTtHhZUyakEXbrluGjUd554sGaGpPfENYao6zwTVe84Ql+Din2iLeHbcgkhL7Rt27aWoNEJJOVRS+9QLU5WUjOTfvXVV2yg+Z24BKUM2mfSWinnQ6+DoZLOo5fLKu9BkhRM8EhUPZOimaJin2hF+LZcTsgL7dChgyVodOwkRY+n3oFSUsGUxEBSe0E/NQSFsEtI0Ozle0WzAQukmKVArRAP1xom2gzJjbRTwYTZyYuqS4rakIp9ojnh23IVIS+0Y8eOlqDRidUmxcAwQC9pUVwPmiyBpPEJigw6nQQF2cv2iCrtp0oxFaVrh2jWf77Ye+IjKekhD0TVJcU6ZhX7RGPCt+UaQl5o586dLUGjc+zYsShJ33nnHfa1mNyOThT0kGLebLwTA4oikBRjqdy/uaUoS+pWUFRxkUGVoJIVe8XEnB2iXNPMsJzDxSOKOsNF/Z6zxa5jH8gJD2BiEqLqkmIMXMU+0YDwbfkTIS+0W7dulqDRiUdSHciJ4FV7HPl1PWiyeCEpAqgoShpvFRdSzoiwL8LgrA1SSvBohBHi0bojxOtdZ4gdR97TRM1LSFRdUgyfqdgn6hC+LdcT8kJ79LDfIpOTNJGOIyzmxvgUqhqYBO+X9aDJgnFSryX98ssv2UDzE7ygU20F1aXUmRmmad/5UsrHwpRrkima9J0nWg5cJKp3zBL5B86TpJ+Kw0QiouqS4p6p2CdqEr4tfyHkhfbqZb/ZtFeS6iDLIquilw2ZSE0MwEyQdK8HTRZM4E9WUuwZVZQkZQXtT4JSlTZK0E0FgiohJSutZC0NtU8h65DsDfLvZq3cL19bseUE8Uq7KWLj3rPi8BkSlZg0Jz5RdUnRI69in6hO+LbcQsgL7dOnjyVodFIhqYm+zAzzZvFLh7m1GJdMdO/edIFrTbbDzJT0iy++YAPNDzgJ+iWJ+eV3IZSgdlKG2C9FZFkVYjbRc/xq8UT9UeKl1pPEup2nNVHXuxZV3zwPCypU7BNVCN+W2wl5of3797cEjc7x48ejJHXTJk0UVH9RDdaXmeHPdC3ijhcvqrtFRVJHQcNyWgQ1pGRlVISF5MC/VWo9WTzZYDRl1YliRf4JcYQkBZNdiqpLitljKvaJlwnflrsIeaEDBw60BI1OuiU14ZaZpXIRd7zgB6QkZFI7QT/76ieLoB9/oQQ1JNQJi8cJGeKAZE6YqYt3y3bpUw1Hi6cbjhHPNx8vcjbQdxcW1U3VV5d05syZuqQVCd+WvxHyQgcPtn/eZ2FLqqOyrLnMTC3ihszpHqtNRXX3888/twRYYeNO0F9J0B/EYhKUk5KXEYSE1KWcs7qAjOyN4gXKnpDzmUYFlG82TsxdfZAk/UwcOftZzKqvLun06dN1ScsTvi33EEVKUhO7ZWZoc6B9m8gi7nhBJk12dwdT0gsXLlgkKUycBf01AgRFBk1WSgXOg5lHBWJmirKKxiGeazpWZC/dI46SpMCp6qtLOm3aNF3ScoRvy32EvNAhQ4ZYgkaHkxQPoeVeW5ggy9otM4tnEXe8pKK665dMGo+gyKCJCgnmGjTpPS9KynIRxopyTcaKZwmIOmHhjgJR5/Ki6vtyTZ48WZf0KcK35X5CXmhGRoYlaHTwWABT0jNnzrCv9RMQB1Jyy8zw/3aLuOMF1e7imEkTEzRRKQ8WsCZEz3GrWCl1ngNNx0lGztoijpGkYAoj6sKc1ZHve+LEibqkjxO+LQ8Q8kKHDRtmCRodTlI/ZlInICGGc9DZpC8z06XFWG0i0hbH6q5bQT8KCxoR0kZKq5C8lPMMpi/bK9udFinDQoLyJvTaQVPXi2PvXJBMmbshStTpM3Pk9z1+/Hhd0kcI35YHiRIhqQmyLKYpQkxTWAUmWbjZcDsVmRTfMSdPOmAFHWAV9CsI+nmoDRqXlCSfnZQm84kmfebzUpKQzzcbb6ECaD5e9Bq/WlZ7IerUebyomZmZuqQPEb4tpQh5ocOHD2eDBxTV6q5bIKB6whs6nDhhAXpxubFaLyRFe8kPktoJeoEEhZgKU1BWSIcsyQEp5689ZGHA5HUxpQwxQbyg0WXkcjnZ4biNqJ279tMlRbPPt+VhQl7oiBEj2OABxV1SHbUoANVeZFJOVgXkVJ1UxUFSTtAeDoImIyUnpM6CMKjyRqSMCGlI2SJExQgTJe0zlsglbpyoFYgb/nKXkhRDkb4tpQl5oSNHjmSDB5w8ebLESGqiFgWYz57RQRs32QkVhS2pW0E/hKAbIah7IYFbKS2sC1Gry0wHKUNCghdbWnmJeGPAIrH/5Mfi+LkLYpoh6vMvtVCi3gEZ/FoeJaSko0aNYoMHlGRJddSiAGRZVH2VpKgiey0pJ1KqsBX06+gMik4iTkITTkQdi4yKsJQL1h0WCzVmLN8rpuTuEtMW744wfMbmKCFfajkpRKsQlcI0o3btnmMfihPnPhfT5m+MEvWJZ2p2lTb4tDxGSElHjx7NBg/gJAVYqIyJ9vh37rjijloUUJQzqaOg35OcYT688L1YTBmUFRKQZHbEEtKUkmNRnpW5qw6wQhYwWbz8RgGNes4VOw69x4taqeU/qfrbRBrhw4LxISnpmDFj2OABdpLq4IZjKRB6fdGG5c5TXEGbNNlJ/7qkv/76a5RMqSAeQVHF9UpKTkITU8pFeUcs5BC6lLqQisqgNZgiqf/WbJG//7wUNasIiVqGkJKiS5oLHsB1HMUCO7Ij8FAtxowl7rzFBUiabCbFZuNK0l9++YWVykviEpSquJyMwFlIwEto4kZKC+uPRAsppQwJCV5RtJkiqoSpQ+3bjbvPipPnPxfZRUTUJ4mYkrrJpLHAvrLYvOz06dNyYzPufYoqXlR30ykpJ2hPRtAPwhnUvZSJVV1NKaOEBCSlzoxle0nEAikjQlqknBqhqqLtVFGr8wyxZtvbJOoXInuB/0XFnEUp6bhx49jgUZw6dUq2PyEbJ2G8FKf2LCRNtrqbLklZQQdC0J/F1ySmQmXQWFJyEpo4CclKaQiZGyZryR7Re/wa0aDHHIuUKktGSUlCKl5tO62AdtNEzY7TxfLNx8OibvK1qE8TUlJMk+KChwPVV2REzJLBY+Q5CeMBwVOU27OQNNndI9IhaWxB/y754LNQBjWF9ELKKCGBJqQuZe76oxE6D1/mKktGSUlCgmoRsiTViZpvTpfXdIpEne5jUcsScUtqgmyIpWvIjpyE8VLU2rNeZ9Kff/6ZlSwZeEGnic+loCE5Q4J+FxKUZEus6hpflrSTMsKGo2Ix0XHoUquUnJAxpKzePkSNCNnitTezxeyVB8SpdyGqP6u+WEcnJZ0wYQIbPPGC/ZDefvttKZkXWRb4vT2LcdJkJcXnS5Wk8QrKyahIVko3QnJ0HbncVkonIQukzA7RgcRkmJa7W7wtRfVfRn2WkJJi6Q4XPMmC6iuyLKqzCBhOwnjxW3vWi+puqiTlBO3FCPo+BKU2qLOQwEFIoAmZjJSKJRuOSXpmrnaVJd1IiWquyevE/FUHxZff/io27zzuK1GfI6SkWATLBY/XIMsiIL3qgEIgom1cmO1Zv2ZS14J+GsqgTkKyUmoyupGSk9BESSmha1L0GLOyQMooIcNSkoBupISQko5ghmg/ZImYvmSvWL75hNh/4iPx7Y//Krb4SNTnibRKqoP2JuRClvWqalwY7VlI6rdMmpig6c2SwE5KxdIw3UatcJUl3UhZS6Pv+LViBcmps/vIB+KbH/5Oop7whagVCCnplClT2OBJJxjm8TLLgnS0Z/0mKSvoIBL0G0ZQquJ6kSXjqbraCQmUlFaOy97duLIkIAlNKWt1miFqS2ZK2g7MDcm5pYCVxM5D74tv6Dvyg6gvEFLSqVOnssFTWHg9zKOAtF62ZzHpHpImu+s+rskLSWMKShkCvPfpt2IpCWonpaOQBCehSTJSLt10XCzTmLhgh3gzY4kUi5WSyZKclHUUnQtYuPYwiXkyim0H3hVffwdRC7fqi/1GpaTYPY0LHr/g9TAPQFB70Z71IpPqkv70009R8rnBTtAvIGhYTinoJxD0uHspGQFNkhKSkdKOxXQ94+Zuk729nJQhIQ0pNSHrSmYV0GWWGDVji0XOVSA/RP6+8+Krb38VG7YeLTRRXyKkpFlZWWzw+BEM8yDLejnMAxJpz6Yik/7444+shE5wgvYOC4r2lSIk6DGSz15KTkKTpKQk2dxIuVyxGZyIwk2WtEhJQtYzqN9ltuiYsTQipZVTYjWxec879D3+IvJ3FU7VtxIhJc3OzmaDpyiQimEe4KY9qyRNZrdBkIyk8Ql63ColIyBHLClthYwjS8aSEugdPKaUXJa0SjlbSlm/awENiIbdZovcvKMRKaPYekps3P2OuPDVzyTqybSLimdgSEmxozcXPEURr4d5FFx7trAldSvoux+HBWUENIklJLCVkt4jriwJwgKa6EJGCHfu4N9NKa1ChqXUhFRShpgjGnSbQ4KGyJy11SKlYo3Ghl1n5WMd83enV9RXCCnpjBkz2OAp6qRimAdAELRnkWULq7rLC5olq2YWQSmDQgxOSJCslKaAHPFmSVPKUK9rQbtxwZpDUVKaWdIipSakohF4C8wVQ6dtipIyxNsW1u88Iz6+8IPYmkZR8ci3lEiK6iGe1IZqNPa6TTaIvUIN83g5zxiScu8VD7qkP/zwAyuljmtBKYNCElZKEo3DVkgPpYwtZIGUI7I3i16Zq0Vvxdg1ouuIFWzVlcuSnJSgMdGqz0IxddGusJDRUq7dFk3ejjPig0+/F1vT1EatSkhJZ82axQZPIqDzBQ8DbtGiRYTWrVvLJ7dBWjwsGNVE7th0ooZ5kumAUpJ6Wd2NJal7Qb+RwiSTJeOquiaVJa2ZsoATonGPuc5ZkqSEhG/0WyQWrD4k+k9YF5JSE1JJKekeou/YtWIZfc5YUuqsC5O3/Yz8Adyahjbqq4SUFBtqccETL6haIpDw1DNdUpO2bdvK58/gffFQJT9Ii7YmZIkny3olKTq+3EjKCjpYF/RfJec/IkFJGtdCepglgZOU9kIWoIZBZi7bZwhJhDOjTmsSNGfdkUhbcsrCXaJFrwUWKZt0nyfB30+lf+ck1FFCrtt2OsR2K3nEuQ++TnnVtzohJcVjFrjgiQdUcRG0CCY8HImT04727dvLXfTnzZsnN5/mzp9O3A7zpELS77//PkpO4CxoSM4CQU94kiVBgZTxC+layqjhjxBDp250qLqGMmTr/jkilwS1tiVP0d8dFV2GLo/I2bTHPNFh0GKxcM3hhKXUWUuvmbV0n/zvObn5KRO1BuGZpOhVVQGFKi0no1s6deoktxnFBtR4Ngv3funEbpgHnUeQNNmaQCxJ7QTF4+9NQSFOolImmyVDUvIiKvTJAtGEe1jDtBmQE5LSpuradkCuyM2DoHxbEll1eNZm0azHfNF7zGqxcvNJQ0j3UiqWbTguRk3fQsIvEW/0WSSZvWy/mJu7NSWivkZISbHxMxc88YCqogoq7PnDyZco3bp1E2PHjpXPbkn2MYNeoIZ5MPEB+/B6Kel3333nWtBvSUxFgaDeVV1jC5mMlKckupQRSK7Zy/dbhOSqrlm5eyxS2rGIsqeTkE5SSnacFjlrj4ghkzaI1n1zpJitQV9FjshatDslGfV1QkrqRQ8ldhdQgYUqYufOnVnhkqVly5aiR48ecg0sHhSc7JQ8P2AnqStBf/xXcS4sKCeiIiIkoNdyeCIlKyRgZAQkpI6qrg6cmGcRUgdVV9Ceqq8qO+okmiUlJCR6cNeHWbr+mBg4Pk+TMkfSRqdfjmhLTJy7Q8zO8VbUWkRKJAXIMngGKHp1Odm8AtL26dNHLhLAcE+y7cPCgJOUE7TP4OyQoCSm4tyHX0vBbKX0SdU1lpQFhKqsqvNHCRlivqy6SnqGGDhhnVXIBKRUQuqsps82MnszCZgbJWRIylwL7fqHyJy5VcxatMUzUWsTUlLsLsAFTzyYkuqgeogHIPXr148VzUsw3DNgwAA59utFVTQd6JJ+++23rgV9hwSFWFYpExUyuSzpRspoIQHfngTo/Ok6bLlFyuYRFkhUb60rIQEjpAk6hDoNXmrJknZShlgs2isGLBYjpm0WMzzaiqUOISXFBs9c8MQDekQxBIPOFE5UBYY68H69e/dmJfMafbhn8+bNvpRWl/Tc+ffdCfoBCUpicUKC2FLyIipSmSXtpDRBhsRrkNEgo5JSpyWB6ufivKOMkO6k3BAGnyFjyoYoKa1CRkvZwcIS8ebAJWLo5I0i23iQMRG3qPUIKSmeVs0FT6JgogACD2OOnKgKVE3RKcTJlSo6dOggn8eK4R48/Zu7/nSjJP34kwuiXpOe+k11JWhsIZOR0l2WdCMlJ6KOU1tywPh1YSkXipa9C2gV5q3hK+Q5OAl1lJCSnYqzYtHqw6JLxvKYWdJOSp2OYQaNXy+mzMpLStT6REok1cHwBXpCOUkBeoVT3W51AsM9eGAVvgM8NY37DKkGkkLQ+k176TeTFfTsB1+RVJqMiUrJCgnCAnKQeG6FTFZKoDLi0g3HRKs+iyxSYkof/k4Ng4CsnN2upVRsJFBdhnxusqS9lEtFx0EhOmn0z1wrJk5fk7CoDQgpKR7lxwWPlzi1WZFx0fHDSZRuMMzDXX8q2bvvYByCnmSk5EVUpKPqykmoEyUkI+XcFQfktVqqrETG5A2slLLHFfRdJPqSDBYpGSGVlAq8fvjUTY5SmkLGkhJ0HrzMQt/Ra8TYaasSErURISVFpw4XPF6CGUmxqr+Y89u1a1dWnnTh1R7EbsnfukPUbviWfvNEXxL0q7Cg34VRgqaj6hotJEhSSpLNRBdx/qpDJN5CKV/fzDVi6qLd8nNgCMRubFL1uHbJWCZWbzkVU0odzL8dOCHPIqRT1VUJGSXlYKuUXRRDFMtFV6L3qNVi5MRlcYvamJCSpit7oHMJ6zI5QRWY1bNsGX3gFI2zxiIjI4O99lQAQV+v31W/aRFBlZxS0PeVoPEICTQJdUg6ZymtQnohpS6kCY7HFD4zS0LATkOWSiHtxiaR/RavO+oopGTXWbEpzFr6PP0y1zlI6T5LmlJCSAvUzu0WpteI1SJjTG5couIfpKQYz+SCKBWgUylWRgWQecOGDTKzobOHEyoVYA4xd91eYy/or1GCQrh0SmkKaBJvlozCGJscmb3FNksqIe3GJrNz97BC6lKGeEeSR9fbZ8waa5a0k9LIkhEpjSypo4TslrEiwltDC+g5fJUYMGKBa1GbElJSZC4ukFIFMqobURWYyA65MYSC+bwYA8VewZgqiCfCYUtS7C6B6Y3oAMIE/zVr1sgfH8xMwnAPJj1wUpp4tSLICVtBv7MKeiYsKE+iVVerkF5IyYqoowlpMmPxPtssyUmp97oOnrA+KkvqQpqgrTpwXJ5tlnRbdY2gZcmIkIaUoPvQlSGGhehFovYaPNuVqM0JKSmCmgumVII2qlNnktfgRwGLz1etWiV3R0SPcps2bSyCvvHGGynv4U1cUE1CHRIvHik5CXWihIxXyjjGJjG22X7gYlZKTLEbN2ubHFqBlJHOnXAHD6RBO9RJys2K3aH/z5i0wSKlLmRESocs6UbK7oaUPQx6DlslsylE7dJ3ekxRWxBSUsyB5QIqHWAChFrilm4wxxhZHdVqLHxHLzeuh7tOL9i6bWe0oEOmRwv63lch6WJIGS0kSFJKEi0+KXkJdSI9rkDrdR1F1VwuS/YcudpSdUXn0YQ52+nvV0U6eWYu2WcrJMfYmVvjk9KFkCEpw0LaSUky6sgsSnTsN1fUaNBD1G3aO0rU8i+3Qn+RLC2JQpcUQJR0ZlU70GlltzOgF3TpPlK/GaL3oKlhQf9NfPdTiNPvfVkgKP7UiCWkF1KyIirinMFjSmn2uOI63hqGTGnNknOXHyDx+KorlopNp3ZoLCnBlt3nJLOX7I+qulqEdCmlmSVNKVWW5KREpxHoTXTqN0+8RoJWr/eWqFGfqNfNEhfEfz1VpfHvIWkrJSmqgFxQpRtMfFALrTmJUgUyOTJoKgUF3XpYJe3cPVN8+sWPFkEhn1spOQl1ks+S/ORznVhC6lJGQRJifi46cdRQSJ/Ra6LEjAgJGBmBEtLCnnNi2frjohvJZUpZIKQmpSYkJ6UuJCdlgZBWKXU69ydBG/YIyUm8RlSt1dkSF8R/lKvR6mpI2lpJitUjXFAVFmoesNrljxOLA+1OzG7C/GBsOoaVOJjRhL9DpsYPAMB/4+/x78nsXh8v27fvErUbWH81m7fLEO+8/6U4/W5I0FRKyYqoExbPiWSlLMiQBVlyyvxdkSGQ+SsPxpUlTSkV+cSmne+IfmPWJtzB4yQkJ6UpZB+qtodYI+ncf76oSYK+1oDkDFO1VhdLPBD/qPByS8yrl6UN4UtJdZDdIJ0pHP7E/0Nm/DvE5o73G9sYUes17ydy1x6QC4uVnJyEOgVCJihlvFXXiJDAhZBAE3LV5pNi/fYzETF1ICQyKGYNJSokx4TZ222ljLfqGhESkID2UoaEBH0Vo9aILiTo61LQ7hFeZQR9vlKLutLOcGlLSEkxXMEFVEBq4EStSW2UBp2niR6jVorlm044SMkL6UZKTkKdZLOkXabE5PWuQ0OzblD9NLPktAW7Ij2u6CDCvyciZf6e85KtxOK1Rx2l1IWUUoZljJLSJkvaSklCKvqNWiuRgjbqSfe4ewQ3gqK0I6Ska9euZYMpIHVwor5Qta2o++ZkuePAwtWHHKVkRVR43MHDYiOkSdbC3VI+NTaJTpsZuXsLBF24K6rHddC4PDm84iwkKJBy694C8knqAZnrXGdJN1KaVVdTyn6alKD/6BBdByhBe4jXAWXTV2u7ExSlHRFIWoiwolZpK+q0nygnlOPxBzKLciLqFGKWNFHtSUg2ZKJ1XFKfLDBi6mbZFrUbBoFYc5cd4KXUhOSYST8CTlKaQsZbddWzpCQspM6A0etEtwELRK3GvaSYimpxCIoSqe76uU1a3IGodY1F3i+80kbUaTtOLs3qNnyF7AG1SsmLqOOtlM5C6lVXgCGPblS99WIGz9jpW8UmuiZORsU2jQ3U7u1DEjlJyQvpPktGS7lOSjlgTAFvDVwgaitBG4WoVts6Rk44CooS6d31yxBMSQVL1Ro172O5gS9UaSNqtx4jM+qc5QdYEXWihQQuhAQWIeOXUqHaj6Oz8wukjAiZ+NjkxNk7bKXctvddsW1fAVPm7tSkdMqSBVJGZ0m+6uok5cAIeeKtQQuloLVITEX1BARFeYOQkq5cuZINnoD0gD2gPrvwJSNqa1Gv7WiZPVkhQdJZkpcyIiRghASWjh0FVUsXrDrkKktKKTUhlZRmB88SqklEpNSEBNs1Nu44K2XjpeSzZEhKpywZqrraSpmZJxkUpjsJWocErU3tUEX1OokJiuKbGUclHUiK7VMgan1j+5RqdbqI8VlLxXoSVZcSwzRL8o45CwlcCAliCQl0GfFa9NRyPa44X/fhK6OkTGQYBB1AerbUpTTJXrAnLKS9lIlUXfUsqQupGAzGrhc9Bi8SdZr09kxQlEKdYB9QACZeqI3ITp85FyVqHaouZU7OoSxKooblGzJpvZzn2nv0ajFt4W6xJv+U6ywJEs2SyzccFxPm7JDtO2RIDK/ogoY4L8ZQlVcXkpNSF1JJabYlsxbsZoVU7NgP3pPX159Ecqy6RgkZI0vaSrleSqkYQvQkQetC0MY9ZSYFNZIUFKUZISVN53rSgGh0SS9cuCBOvX2WFXXUhHkyo2bn7InMc9W3/Og7Zq0UaCll2HiEBFFCAhJuC/3bvBUHxdgZW0VvylBm1RV/hzWa5jDIQqryRoS0k1ITUklpdvCsyz/NSmkyf/lBq5BxZ0mCBDSllFmSkVIyDmwICdq0T0TOOk1I0LrJC4oSWfRdGPv6BBSgS4pnzGCKIysq/Ur3H5ZFQuaExYzeWQBkTNzASokZPxB45aaTYm1+aAx2zZZTYuXGE2IFwVVd0Vsaq4Nn+JRNETmRReeRMP2pmmoRMoEZPEPpc9hJCXZqjJyy2RAylpTOVdcoIUFYygwNCFoPgpKYCq8ERUnrHkcB9uiS6nOROVErvtpWVGvQS7Ttu0AKye0ugD1fdTlVZkS1OLrXtaBzBxlRFxTCbdhxNiRlWEiFWXXF2OSCFYfEwLF5rrOkidmWzKaqrp2UOw8UsI5+cCClY9WV5IsrSwJDSDB0fAG9huRIQeuSmAovBUVpSEhJU7mlZ0BsuEzqKGrVNqJq/Z6ibZ/51skCYPBSmdks1VZA0g0an+fY64rxTTlZQKu6osfUTQdPvFK66eBZnneclTLE+2JXmBk5e91nSU1Kq5CxpNwoGRamd0aOqN8sJGg9aouCGnWtE1OIpARFiey7iy1JuOAJSA9YIGAnqZOoVeq9Jdr2nhs1YWDENJKUpNSrruu2npZSFlRbgXUYZMTUgmqrAitJdCE5KU0h7aU0hDSk1NuSkG373ncjUiohOUZM2mwjpVOWXB8lpJOUwyaEGE70ycglQfuG5Gwa4rXoNaFJC4qCE0hJvXjMREDixJLUSdSq9OvdptcsypAFVdeR0zZH5FTMXLwvJCRbdQ1lyR4kH3qO9ckCkFQXkpPSFNJWSkPIzOytckYRGBf+U0J/j+EUTkjJwRC7iU2U6bksaZHSZZa0k3L4hE2SERM3ib5Dc0WD5iRoWM76VN1NlaAokWfBePFUtYDEUZL++uuvtpIC24xap5t4o/v0SNW1J8kzKmuLmDJvl5i37KAcNhk6aWNYSOeq6+zF+2Xn0pylB8TkuTvFyKmbNSm9m8GDTFlQjTUkNAkLGc0HYtHKw2yWjKfqygmppNTpSxm0YfN+UkxUdUHNFAqK4umjDwMSR5eUk1OHE/XFVyFqV9GqWxaTJa1S6kKCWFVXU8gCKfksGZKyQEi7sclRU7bYCslL+YGFPWGmzNkZQ8jEpRw5cXMIqk4jg0LQBiSmoiY1N/T7QHgqKErkIcJePOk7IHEgKQT95ZdfWDFN7EStSqK27DzZNkumqoPHWUq+xxVyuZVSCSk5ZAXtUccsaZHSXkhTSjAqTL9CEhQl8jj+OXPmsMETkB7ilRTworaVojbrOM5VlrSX0hDSTsooId3P4Jm75AArZCwpFXsJrBv1IkuaUo6atEWMmrxFjCb6D1scEbQhaN5HvJ4mQVGqE1LSdGwIHWAPNv6OV1JgJ+qrdbuKJu3HiF4kajJVV9dZUpOyQEiCZLQbm1y67phrKSFkiA8trNpwkpXSFJKTskDIkJQQ0mTA8MWiUYt+JGZf0ShMOgVFqUZISWfOnMkGT0B6wGZoiUgK7EStVq+baNxmhJTUKmSBlI5ZkrAKqUkZFtIuS0ZJOTa6x3X91jOskMBOyr2HC9hHLFp+2DlL2knJCDkGUDt5zJR8ycDhS0RjElTJ2ahFX1GrvnXdL5FSQVGqElJSPLaBC56A9KAk/fnnn1kRY8GJ+hKJWr1+N9Gw9TASdaWNlE5Z0rvJ5wW9rgUdO+g4mp27X6zb8rbMoE5SQkiO2Tn7XGVJeylDQoJMjYEjSNCWJCgkDVMYgqK8QkhJ8RwVLnjcgsc3+PEx90UFVd1NVFLAilqtrdzbtUGrwaL38BUxpIwtpF3VlRfSKqWC6+CBRBBu7ea3ZfWXE1Jn/+GPJNPm7nJdddWzpC4kGDsVbJUMHLGUBO0vs6iisARFqUxISbOystjgcQskxRYs69evF9u3bxf79+9nXxfA44WkwEnU+i0Git7DlsclpS5kSEqnLJn4DB7VlgSjSaaN285GCbn/SDQTsre7qrpapJRCFkgJxoFpW8UgyqBNwoI2CVOrQeEJilKJkJLiAUZc8MTD3r175eJxrE0FkBZPQdu9e7c4dOgQe0xACK8kBbyo7cRrlA3qNesveg1daghJkICxsmS0lLGFdCMl155cn3+GlRIc0ICABVLyWTIkZYGQupSK8dO2icGUQZu2GkCSkpxhCltQlBcJKSkehc8FT7xASF1UBf4uLy9PbNu2LciyDF5KCjhRK5Go2O+1btO+omfGYouQESnDMkYL6U5KU8iQlM5Ccu3JTdvPslJGOEr/RtmVk9LMklJKTchxJCSklGSFGDJSCdpf0pSo3aCH5fsj0i4oSkVCSopnfXLBkwh2oupg47NNmzbJxwwGWdZ7SYGtqA17iDpN+ogeg3IcpIwW0o2U8Y5Nmm1JVXXN33XOkPLjCAfD7D34oWPV1UnKCRG2i4yRy0SzNwaQpCRnGL8IilKB8FxSsG/fPrm5GScox7p160R+fr48jjtfcUdJ+tNPP7HCJYqdqLUgauNeovuA+fFnSYuU9kK6kVJvRyrQlsTqF11Ijt0HPmCkdBISbBcTAbVlQcaoZaI5CdqMxFTUpu9G/76IQhMU5XlCSoqnYXPBkwwHDhyQm25zUjoBufG80B07dshzcOcubuA5NpD0xx9/ZGVLBk7UlyFqI2TUXqJrvzkpyZJWKZ2GQaLbkzv3vseKeQgcC7Fr//sxs6SUMiykYpJkh8gYvZwEHWgRtI7PBEV5jpCSjh8/ng2eZMGwzJYtW1gZ3YLn1OAcxbkDKpWSAjtR5aZZJGrn3jOSltJVlgSGkBG0auuOPSFJdSlDfBJh36EPo6TUs6Qp5aTpISYTQzVBkUlBnYbW74codEFRyhEplVSxZ88e2dvLSRgPqgOqOA7zpFJSYCcq9k3C7gIde0yLLaSdlIaMBULaS+nUwbN113mLkIrDGpDYlDIkJKEJaTKMBG3RelBEzhZEXZ8KilKWkJKOHTuWDRwvQVZFuzNWp1I8oANq48aNRb4DCo93TLWkgBe1fWgLkKa9RYduk0jSjTGzpL2UISGjpIyzgyd/57koKSXHrXBZUmfKjJ0WIGhLErRFa5JTMlDUbeRfQVGeJqSkmZmZbPCkArQzIRYnXbKgDbx161Y5ZluUZkApSX/44QdWLi/hRK1MotYjUbGIuW2XcSToJouUppBSSocsGXtsskBIroNn8/Z3oqQ8EuHTCNNm7XKUcqpi5k4xfMwK0bINBB0YoZ7PBUV5kpCSjhkzhg2eVILqKmT1MrPq4LxqBlRR6IBKl6TATtT6lE2xJKtNxzEk6sYCIZ2kjDNLOnXwTJ+7Ryxfc1zsO/hhlJAcsxfsi5aShAyxS0wLowRtSWIq6jXqZfn8hO8ERXmCkJKOGjWKDZx0AIFQDY5nyCYR0Cb2awdUOjPpJ598Ijl56oyo19jam1m5ekhUrJt8o8NIMWLCBquQESmdsmRoBk8ERkq9LTlz/l6xct0JsWvve6yIiqMnoslZejgipC4lyKIsC0ZkrhCt2gyWYrYCbUjQxtGCln+peT1y4SLiN4RvyuOElHTkyJFs8KQTVE8x7IKOIU4yL1EdUJgB5Yex2VRLCik//vhjyUcffRThxMnTrKjIplie1bLdMDFyfF60lJqQ42IIyfW6oi25Yu1xsefAB6yQgJOygM/EMWIVyS2lDAsZYrckmxiZuVK80XawFDPEIFGfEfS5F5s2IA8uDvPbMBC20KV9jJCSjhgxgg2ewgLZFQJh+IWTzGv0sVksFuCuKZV4LanKlqaU4MMPPxQffPCB5P333xdHj52MEvUVEhU7EGCJVos2GWL4uLXxSakJqaQ0O3i27jzvUkgQkjLCyRAb889YpMyeXcCosRB0iBSzVdsQnKDPvtAYm8T/LsylYS4hOGnTLuwjhJR02LBhbPAkA6qUaHMmO5MIwkIeSJSq9qtJYSwOgKTff/89K51bODEhpRITUoL33ntP8u6770oOHT4W9SDjkKh95UqQFq0Hi2FjV7NS2g6DxOh1zdt0mpExJKSdlDrHiZ173otIOV2yRzJq3CrRut0QknRQmMEkaG/L5yP+UbZCQzxq5Qri8jCXhTGFVdKmXdiHiZRJCtA5pMRCtoK0EC6ZwIfw6AzC3F8vxl6dwDXjfVKdXVUmTURSriprJ6aS8vz58+LcuXMWDhw8wojaQTRuQaK27CeavzFIZIxeYRGyQEp7IZWUZgcPOoiUlG6EjOaCOEpZePocEpOYEQYZFIK2JjEVDZpEC/pM+fp4YNnVxFVhrgxjSqtnWVPYlFeJSxFS0oyMDDZ4vAATGbgMiKossiz+PZnhEgiPc+zcuVN2DKFHF/LGm3Xxegzh4IcEPwLpbKtCUmyd8t1337EicthlTbdivvPOO5KzZ8+KM2fOSPbtPxQtag2I2k9OPMdEdKwYiWdsUklpdvAsWnIobiklpy6IExqLFh8mOfeKmXP3itGUQdu0iy3o08/VbUFx/wfimjC/JyCsktatsCnPrg8SUtLBgwezweMVsVbG4N9SsWAc8qO6jHNCZFyHAmOp+HtkST/09rqV1JTTzJqxxISUSszTp09L8BBjgGfS7Nl7QNRpaN1s6xUSFdlUTaMbOHSRrZT62KTZ46p38Myavy+2kIyUJmvXnxKzSNAxUtAMyqKD6c8QnKBPPVu7FcX8H8NcG8YUVkkbS1i77OqZrPcTaZEUIDNhhhAnqUlhtAkLGyxTc5KUkxNimnJCTF1OJzEhpQLbigLst7Rr974oUauQqFhnqabT9R8y38iSzlJyHTx79r8vx0T3HfhQ7NXA/x84/BErJTipePtzsWPXuyJz/GrRtn1GRM62ELRpH8v1E/94slyt1hTvfw5zHfGnMLq0EFZJy2VYyKqE5dqvnsp6DyElHTBgABs4XoOsFe/KGGRZPw2XpAo7SeORk8uaqiobS0wslwOY7I/q9/Ydu0XtBtZHKEDUZiSqmlLXZ8Asi5SmkFyvq97Bo7clQ+yNVF0X5B60CnnqcymlyabNh0W7DkNJzCERGjKCPlG2ZluK9RvD3EBcH0YJq6Q1hTWrxFx2NTMrRPVE1jsIKWmfPn3YwEkFqIImszJGLRhHG7Q4ZVlI+u2337oS1K2cZlWWExNSKjHVteAegW3bd7GiNm8VkhQTBHr2zQoLGhYySsoCITkpZ4alVKDqGmKfOHTkkygpT2lsyT8ixmRmia5vjQwJ2p4XtMwzr7WjOL+ZuCnMXwi3wtplV7eyJiUqLlpK2r17d0vApAO0Cb0YB8U5ikPVWJfUjZymoJycZtbkMqZ6fyUmwPeIWg/Ykr+dEfVNWeVVM3i6954iM6jbLBktJDFvn2S2Rv62cxYpdbZsPSJGj8kSo8ZMEwMGjhftqLrLCfr40zU6UIzfStxC/DUMYl9JC2GVtJywuqx6djVl1UX1TFZchJS0c+fOloBJFwgIDMl4NSVQVY2L4lI27MoASePNnm4yp13WtBNTdbYBNDE2bsoXtepbn2Bd9bU3RYs3QrN4QNceE0XWzB0WKZ2ypCmkYs78/RFWrjlRIObpEG+f/kLkbz0qxpCgo0lQMHLUVNG4WbSgjz1VrSPF9+1hbgujhFXSchkWsiphOVmdMqunWRVvIiXt0KFDVNCkEwQIVq+47VhyS1FaygZJv/nmm6QFtZMTYppy4jtRcppioqajQM/4ho1bWFFR5VUTBrp0GydFjZKS5OOknDPfKiWYq1iwX8xfdFAKCjEV+ajiaoKOQSYdNNlyXcQ/Hn3y1c4U23eFuZNA8w5wwuoZNl5ZUyoqTiQlbdOmTVTQFAYInFTO31V7KSU7NpsKsJb066+/dhQ0XjnNaq0up5k1OTHVcBV+5EDe+k28qFTlVeOSnbqMEdNmbHMlpS4kmLfggIX5Cw+IPXvfjxIUYio4QR95ompXimt0jP4tzN2Ek7B22dWsBuui6rJCVCWrp6LixVLSFi1aRAVNYYPgQY8uxOKESxZUsTE2ix+FwhYW7495u19++aVngiYrJ6RE5xzAd4QmBFizdr14vV4XixgQ9Q2q8qohkI6dR4mp2VssQkZLaRVSSVnAQbGAWLPulDh9BlXcUCdRSE78mSUGDGYELVOlG8U0hhfvC3MvwQkLWZWwpqxOmTWerOpG1Jjln4Ro3LhxVOD4CQQXggYdRJDWaWKEG9Q4rF+qwRAIUwI///xzxyquF4JyckJMU05dTPxYKmSzZPW6KFFfhahU7VXDIG92GiEmT91kK6UppJJyAVVxFQuJRTmH5DDLmMzsiJycoOUrtfxn6cdf6U7x/BCBiToPhFHCQlZdWLeyJipqrIzqOpv+P0LUr18/KnD8DoINQYWAQuCgGouhGUzEB/hvgL9HoCH4EJB+kFJHCaQkjdUGjVdQnBsoOTlBOTlNMfE9Agyf4Qduxco1rKit25Go7YfI3tYOHYeLiZPX22ZJXUoIGeJQCJITgk6avE723kYEpWw6kBH04cdf7kmxjPnoAFNeIasurF121WX1UlS7Nmrc1d5fCFGrVq2o4Ek1CA5V3UQAca8pCSiR0LNrSmrXSRSPoE7ZM1bmVHIqMQF++NAZBxYuWiyq13rTIsyrNd+UVd52HTIkHd4cJsZPXMtmSV1KCGkymQTt2HGYGDhwgpQz00bQUo9V6k1x/GgYrO4qTZjCeiGrG1HtOpPsqr0xJf2GENWqVYsKnnSAgDCroAgcBBj3+uKIynSQ9MKFC1JSLoty1VyvBbWTU9VKlJyoqSxbtkwsWLBAZE+fFSVqtZodZZW3PUkKOrw5VGSOXR4RUmVJnZycwyIntwBk0K5dR4phwyZLOTOpujtoCCPooy/1pRguQ2ATA6yRBvHI6lbUWBk1nmpvXG3TTwjxyiuvRAVPutBFVehTARFg3HHFAb06Ckk/++yzmG1Ruyxq1wb1QlBdTvQJ5Obmivnz50vmzZsnxo2fJMpVaGARCKK2o2pvhw5DpaRg1OgltlLmakyekif69BlL1dtpUk47QR965MX+FL9PEdivC9sBQVZdWFPWREV1qvq6zaZm29S1pOcI8eKLL0YFUDpBwDh1BhXXqYC6pBgjNSU1q7pmWzTeLOokaCw50TTBvOtFixZF5Jw7dy4JlCluuukmcenvrhBPlK1lEUmK2oFEJUHfpGorGD5iYZSUixcfiTB1ap4YPHiiGDs2O8KgIVMs54WgD5auOJBi95kw2PnSlBWiOsnqRtR4qr1m29RNlddVu/QYIcqWLRsVQOkGweR28j1eh4BC0CEoufMVBXRJuUyqS+qmqovz6ZJyWdQpgzoJiuaILuecOXNE//79xTXXXCOH8cBll1994tkXmnylCwVRUeVF21KRkTHHIucSsOSImDFjoxg1Kssi6GBW0BcG0/s9S2CDd+wfDZxk5UR1yqhus2msKm88ktqWXYQoVapUVAAVFgiceKYJIgOnYi1qulCSIpNi3m6ikuJcuqRcW9TMonZVXFNQ3A9T0NatW4tLLrkkIiixiqjwp+tvq/XsC02/1MWq9npHWe1VknYiBg+eIUVdsuSoWEogg6INih5cJ0EfeLjCEHofPMeoPIFHpeiyuhHVrurLZVOzbcpVeROV1HV1dz0h7rzzzqjgKUwQZAgc/HpzYjqBY5AJEIw4D3d+P6Gk4qq7ZpvUqbqrzmUnqVnVdZNFISg6iExBq1Sposv5D2ICAXHwpL4X/vjnW+uwolK1t1On4aJzmP79p5GoB8U0ErRL5xGiM4GeXAg6hBO01PNDcf7w+yhRgRtR3WZTpypvPJnUqU1qdhw59u4uJsSf//znqODxCwgsBE8iwmKFDIKSO69fUFKp6q4agrHrOIKoSlJkU7fV3XglhaBLliyRggIImpWVJR555BFd0H8jMMMnIiiB596+SKLWi6r6kqhvdhxKMpKkYSl795oounYZISUF3SibcsMs95cqP5zO+xLOHX4PU1ZOVC6bxmqbus2kTm1Sp95dfQgmZnsUZSohqy1cAPkNBB4CDUGFgFLVMfyJwMLfIejwmqKQRRUQC5KiuosZR4lUee06jtxWd3VJ8Z0uXrxYDrGoLIoOor/+9a+6oJ8T2K8WgkCUiKAEZKp07XW3NIgWtZOs8iopuypIVIBF5frrpaAPlR9B53sZ5wyfW4mqS6qqvmY2dZLUzKR6dVdvkzp1HKksCkkTqeo6CoqCMSb5peNmmcETkB4gFnZlQCbVpwXq2RTEm03tqrxmxxEkVW1SDH1hiAW9uErSvn37iquvvloX9AhRmYAYEMSSRQnIBKkqX3vdXxtxoqLaq8RUNGcEve+h50bReV7BucLnNLOpk6RmJtWru3qbVO840qu6kFTv3bWr6rrJonF3GKnSmBD33nvvPwcNGhQVPAHpA5JiMoM+wd6ubQpR3bRN9WEYlU3NHl49m0JQZNCcnBwp6cKFC0WrVq3ExRdfrAu6jFBVSyWpqu7qmVRKSrxy7Z/+2sQUtTqJinYpqreAFfTBZ0fT8VVwjvC5TEntqrt6m9TLLOqmw0hviyZVzVUFJ/qMkFVe/HKawROQHjB3F5Kq9aSxRPWq2quyKQRFGxSSqkxauXJlXc7/JtAuRPAjU0EGU1Q2mxJV7ETtQu3TFvaCViXcZlG9Pap3Gtn17KZaUKfOIteCqoIPhR46ce2118rePDOAAlIPMinm7uo7M3gtKpdRkU0xiwj3fenSpVLU2bNni9KlS+uC/kpgpz1kJQQ/JEC2UqIii0EUlVEhkMqojlXfZys2jRY0uoqr2qJKTpVBVRUX16C3Q91mUHPYxZeCqoIVBPKG/OlPf5Jjj2YQBaQWdBxBUnOPI7s2qpuqb6w2KiRFBsU4qJrxNXnyZHHzzTfrgn5EIKMhEyHgEfzIUE6yIruZ7VRI9tIf/3xLfVNUXdBwJ5GS0ilz2lVvzewJQVX2jNUG1Xtyk22DJlXFtSsZhLwxf/jDH8TMmTOjAikgdeiSKvStVJSoXvX6IpMig2JoC0BU9EtcddVVuqC7CQQ+AhyBjoBXskIEM7Pq1WBdWMgVybLcOCoE1cZB9WxpJ6aeOc0eXDdyInvqHUTx9OJCUNWLC0HtenHj7iRyU4YR8gahjZqu/XgDeElBPNXfWD2/eB/ICkExzIIsiimWGE/GFjq//e1vdUFnEarNhj8R6EpWVB05Yc0Mq6RV4ip5n/3T9bfXpKruF0rQ8FQ/JaKSUQlpSqkyJiemXbszUTmRPXU50549uYI9StFJIG9WnTp1ZPXIDKoAb1GTGUxJFZBVZVXIqmfVWFVgXVZUc/UZRZAUq6DU/Sb+i8AOBwhkVAUR1AhuBDmCHYHPCctJq4ur5FU8fc0fr6/0cJnKI26/5/Hm+P8w+mvUcUpIJymB3t40xXSq1iYiZ6y2JwT1XE6</t>
  </si>
  <si>
    <t>iVBORw0KGgoAAAANSUhEUgAAASwAAADsCAYAAADO4pt1AAAAAnNCSVQICFXsRgQAAAABc1JHQgCuzhzpAAAABGdBTUEAALGPC/xhBQAAAAlwSFlzAAAXJwAAFycBkRmG+gAAABl0RVh0U29mdHdhcmUAd3d3Lmlua3NjYXBlLm9yZ5vuPBoAAAAWdEVYdFRpdGxlAERvc3NpZXIgLyBGb2xkZXLPHACNAAAAD3RFWHRBdXRob3IAbG1wcm91bHiJOshDAAAAIXRFWHRDcmVhdGlvbiBUaW1lADIwMTAtMDEtMzBUMDA6MDE6NTJTmDp2AAAATnRFWHRTb3VyY2UAaHR0cHM6Ly9vcGVuY2xpcGFydC5vcmcvZGV0YWlsLzI5MTMxL2Rvc3NpZXItLy1mb2xkZXItYnktbG1wcm91bHgtMjkxMzHVlPgNAAAAWHRFWHRDb3B5cmlnaHQAQ0MwIFB1YmxpYyBEb21haW4gRGVkaWNhdGlvbiBodHRwOi8vY3JlYXRpdmVjb21tb25zLm9yZy9wdWJsaWNkb21haW4vemVyby8xLjAvxuO9+QAAHM5JREFUeF7t3Xt4FNX5B/ASiEIKah65Y1FQ+gBRQBDNIyrKTauUm0ZQuQgCQk2hUoGCIJcKxgKKaGwAKYJGLUWpyKUUBAVEUSoKQcsPUBSholyiICCX7O99j+cdz0wmm73M7C7Z7+d5vv+QnTMnYc6Z3dl3zvwCIMFcTimiBIwcpxxyZB9llyPbKJscWU9Z6cgblAWOzKfMdOQpSo4j4ykjHRlKGehIb0qWkd9S2jlyHaWFIxmU+o7UpqQ7kkoBgDibTTEnK6T0HKaYk/lBinMy30FxTubvUZyT+VKKczJ/gcITOE+yAKBVpRyjuA1KJP5ZQQEA7WGKGhzlypULTJ06NTBz5kwrOTk5tkyePDkwcuRIW/74xz8GBg4caEvfvn0DWVlZtnTq1CnQrl07W1q1ahVo0aKFLY0aNQrUr1/flurVqwfS09NtqVChgnNwl8WcptSgACS9cyh7KWpwtG/fPnC2KywsDBw6dMiWXbt22bJz587Apk2bbNm4cWNg5cqVtixfvjywYMECW1588UXbhM556qmnik3s48aNKzaxZ2dnF5vY77rrrmITe4cOHdTJQ/5fKEMoAEmvF8UaGEuXLtXDHuKN33ka/zfvUgCS3vsUNSgaNGgQOHPmjB4uEG/PPPOMOWFxGlAAktb1FGtA5Obm6qECieCbb74JpKammhPWGApA0lpIUYPhggsuCBw5ckQPFUgUv/nNb8wJ61MKQFK6mHKKogbDiBEj9BCBRPLCCy+YExanGQUg6UylqEFQvnz5wGeffaaHCCSSo0ePBn75y1+aE9ZfKABJJY3CVdlqENx55516eEAi6tGjhzlhcQlKCgUgaWRTrEHwzjvv6KEBXuJrgmYt2J49e2y1YAUFBar+i2vCgnn99dfNCYvTmgKQFMpR+OKtOvi5qtxvRUVFtoHL4Y+g5uD98MMPbUWca9assRVwLlq0yFa8+fzzz9sKN6dPn24r2pwwYYKtYPPBBx+0FWv269fPVqjZrVs3W/V927Zti1XfOyvvL7zwQlvVPX+0lr9rOOHq/2BOnjyp9mVsk0cBSAodKdbBn5+fr4dFaLjKu0mTJraBW7duXdvAPf/8883BddakSpUqtt/joosusv2el19+uW0C48JOc5K79dZbbZPg3XffbZskBw8ebJtER40apSa50iYsxtsbfeUbrfkOBYAyj1cGUAd+7dq1Az/++KMeEqG54447AikpKbaBy+F3JObg5Xcs5uDldzTm4OV3PObgHT9+vO0dEr9jMt9BzZ071/YO67XXXrO9A1u9erXtHdp//vMf2zs4zsGDB23v8hKhSPacc84JacJ66623zAmLw8vmAJRpvOaTtebVpEmT9HAIDX+04xuQmzdvrv8FohXqhMV/+4svvticsF6iAJRp1ppXlSpVCnz77bd6OIRm69atatthw4bpf4FohTphseHDh5sT1g+UyhSAMsm25tWAAQP0MAjd008/rbZdvHix/heIVjgTFn8xIf9/Oj0pAGUS34dmHewff/yxHgahu/3229VF4sOHD+t/gWiFM2GxjIwMc8LiVUoByhxeh3wPRR3okax5Jdev+AI7eCfcCWvixInmhMW3VlWnAJQp/NHBOtCXLFmiD//QbdmyRW3LK4uCd8KdsLjI1LGw3+8oAEolivnEFH6KivlUFf7WTZ66wk9iMZ/Mwl87y5Nb+Eku5pNd+Gkv8uQXfhqM+XQYfmKM+QQZfqqMPJSAnzpjPriAn0wjDzbgJ9eYDz/gp9vIwxFOUNQBHumaVzNmzFDb4/qVt8KdsFhmZqY5Ya2jQBj444Y5qOtSZEDzgmPmo5R4/SUZ0O0p5uOYeOVLc1CPoMigHksxB3UuRQb0HIoMaA5/rpcB/SbFfFqJc1Dz/XQyqPlbF/NAKJPhReEigetX/ohkwuLlmI3/Uy5TuYSSEH5NcZ6tOQMoMrB/T5GBzZlEkYE9jWKerfMpMrB5LSTzbP0OxRzc5sDmGy5lYHPOUMw/GnIWJNI1r/j6VdWqVXH9ygeRTFhff/218zagxyn87r8CJa74nYXZMeQsDE8UcrtHzZo1bbd7NGvWzKoWv+aaa2zV4l26dLEqxbt3726rFB86dKitUtysEn/yySdtVeKvvPKKqg5fv369PuTDg+tX/olkwmI333xzseOMwu+2vqZspfybwpcTplAepNxDaUPhyxhc4uKLvhS3jpXJVKxY0XYv1yWXXGIN7IYNG1oDm3PjjTdaA5v/88zbQO69915rYN9///22gc1PMjEHd15eXom3f/ATU+TWD74Z17z149NPP7Vu+fj8889tt3wcP35cH1Zlg3wEeeONN/S/gFcinbD45m/n+AkzP1L4m2Ne05+vjXJR8e2UqPB1HredhXzW5gt0oZ61//CHP9gGtzmwSzprc/hOevO+rnfffdca2Js3b7bdz/W///3PGti4HnJ24PsCcf3KH5FOWN999526WdttbogiEylRaUSxGnz//fd1dwFiQ65fXXXVVfpfwEuRTljiwIEDal2tN998U62k8cQTTwQeeuihQK9evdSzDXmFiRo1ajhLIUoKf6KLShWK1SDfoQ4QS1wRz8ceDwLwXrQTVqhOnToV2Lt3r1rFguvw/va3v6kVM8z5hXITJWqFFNUg18IAxBKuX/krVhOWG16SR+YWHX4wSdT4ir9qEE82gVjr2rUrrl/5KJ4T1pw5c8zJ6iSlPCVqyymqUV7BECBWcP3Kf/GcsMaMGWNOWDspnrDWMLrhhhv0rgD899FHH6njDtev/BPPCeuee+4xJywuHvfEOIpqlEsWAGKFlynm4y6Sm6UhNPGcsK699lpzwppF8cR9FNXoueeeq96mA8QCrl/5L54TVq1atcwJaxTFEzdTrIb5PiIAv/GKDvxoqdTUVFWAfPXVV1vFx1J4fN9996mCY14ymQuN5UESUmTMF3W5sPgf//iHVVT8wQcfqILi7du32wqJjx07pvecXOI1YfHdGI7arB4UT/C9P1bD/J8N4De+3YgnqkaNGqlLEXXq1FF3VfhQXW0LT5C8H54s5c4NuWvjpptuUhNm586d1YTZu3dvNWFmZ2erCfPhhx9WE+bjjz9e7I4Muc2KHxrLY4jXp+cJ88svv1QTZmFhof7NYyteExbfWub4219D8cT5FKvhf/7zn3qXAPHD78DkFit5KCpfpOfJ4O2331aTA9du8WTBFdg8eTz77LPWrV5y+9egQYPUpMPfgPMk1LFjRzUpXX/99WqSatq0qZq06tWrZ92KFmLVdsSR2974KTW87yuuuEL1RZ5DKM8f5EfIy21t8vtMnjxZ/X68jA//zvPnz1d/A356M/9N5J5UXp+d/2Y8Qcdjwlq2bJnz9/Z05dLvKKrhSNczAihrvv/+ezVhfvXVV2rwb9u2TU0GfC8rTw4rVqxQkwVH3nFNmTJFTShjx45VE8yQIUPUhMM3zPMkxNfteFIyn/x82WWXqYmrWrVqaiLja8kyHr1IPCas3Nxcsw9HKfxEcM/wwnOq8T/96U96l9HhawZyhiwpX3zxhToQgoUPkGB577331METLHImDha+lUAOupLCHwXkDO4Wfg6fnAlLCt8ALmfNksJfB/PBHSx8Hxcf+CWlTZs21oAoKXxml49FJYVvfJd3HhweVPxxB/x34sQJNU7279+vxsKOHTus437VqlXq2H711VfV8csrgfAxyncO8LHIa7Pz8cYlIzx5xBrvV+YUSgGlVOZieWb+j2IunsexHs9UuXJl2wHqFn6NvB5JvvBqHeE+0RmSC68gaxwzvLxMqU5TzI0QxLN49U4cyiZ+erdxvMyglIqXHTY3QkKIfIsULLVr13b9+GSmSZMmrh/DzPB1DLePcxLnwoFu4Y+Pbh8rzTjXIXMLf5x1fsR1hpcSkb8T109FusIolH08ToxxxSuSluoDitrgyiuvLHaATpgwwfWgNMOffZ3XcZxxXgtyhpescV5Tcmbt2rW261JuMVfgLCm8do/zOpkZFChGh7+l46/J5bi69NJLI1rDHco2LuGQY0SnC6VUr1PUBnfeeaduCiA6fCKT44oTySPpoWxzeeR9U0qp/kpRG1x33XW6KYDocH1U69atbQck1rICE39zaR4fFK71LNUjFLUBX1MB8AoXcpoV6VzqgFu6QEydOtU6NigHKCHpT1Eb8dNicFMzeGn27NnmQaluZwFgDzzwgHls8LX0kNxKsTY8ePCgbg7AG45aG/VoKAC+tcg4LvihyiFpRrE2RHUyeO2bb75RT0yRY+y8884L7N69W/8UkhXf0G7MPfzU6JDwzYbWhnzfE4DX+GZ58zjjL3hOnz6tfwrJhi89paWlmcfEIEpI+GZDfvqq2pDvNQLwA9/YK8cZZ9q0afonkGx4/THzWKDwensh+5KiNuRKZgA/cPEoF5HKscarDWzZskX/FJLJhg0brONA59eUkL1HURvyImQAflm3bp26XUeON9wgnZzy8/OtY4BSRKlICdlrFLVxt27ddJMA/nAsKRIYPXq0/gkki0cffdQ8Br6ihOUZito4MzNTNwngD16/iW/6lmMuJSVFrQ4KyYPX4Zf/f8o6SlgepqiN69atq5sE8E9BQYEqVJbjjpce5pU7ITnwuvjyf0+ZTwlLX4ramJdN4fvAAPz22GOPmQetWuKmLCtpdd29e/e6rirCk7pzNRK+Bui2ksnixYtdV0GZN2+e6+op/KxH56ornHHjxhVbsYUjSzg706tXL9fljGRNfGd4PXpeMslczYOyj8KrGTsXDOXwzw4ZUWyP8OJCPwC/cR0WH8By3PFDHUaMGGEbQLKErzMlLSHNT7AJZwDxQzyd649xGjZsWGztMk716tWLrXvGqVChgvV7IL5GuYJi/SOvZwQQC/xOAktpIyHmJEW5kGL9gB+9AxArs2bNMg9KxKPwNUK3d4MlrYTLK8W6vdvkZYLc3p3yk33c3s3Kg22dGT58uOu7ZfMdtUSe6ei43/BzisLV7scp6gfPPfecPpQAYoNvkObBxI8tdxtMGRkZroOJnxvoNpi6dOniOpj69evnOpi41MJtMMnz/ZzJy8srdl2IJ16360gLFy4sds2Js3r16mLXqDj8Ccd5PYuzZ88e12tgP/zwg/4rlj39+/c3Jyzbt4mfUdQP+LoBAEC88fMKZF6i5FMs6ynqB4MHD9YvBwCIn8aNG5sTlm1FB16PRv0Ai6wBQCLgpYhkXqL8nmKZTlE/aNmypX45AEB8cCGxzEk6tqfqjKSoH9SpU0dvAgAQH9u2bXNOWFdRLL0p6gd8Nz0WVwOAePrXv/7lnLBqUiztKNYP9+3bpzcDAIg9Lq8y5iReZDSFYmlMsV7A9SAAAPHC9zUacxKXXdlcQLFegIdeAkA8OZagWUsp5ihFvYArdwEA4iVY0ajYQVEv4LdjAADxEqxoVLxNUS/g+6sAAOIlWNGoeJmiXsDrBwEAxENpRaNiGkW9oHnz5npTAIDY4tVWZS7SsRWNioco6gU1a9bUmwIAxJZL0WgNSjF3U9QLUlJSAqdOndKbAwDEzuzZs83JqljRqLiRYr2QFwwDAIi10opGBT8u2nrhxo0b9eYAALHjKBrl6gVXlSnWCxctWqQ3BwCInVCKRsX3FPXC3NxcvTkAQOyEUjQq/ktRLxwzZozeHAAgdkIpGhWrKeqF/IQRAIBYCrVoVLxIUS+85ZZbdBMAALERatGo+AtFvbBp06a6CQCA2Ai1aFQ8SFEvrFatmm4CACA2Qi0aFd0p6sXlypULnDhxQjcDAOC/UItGxfUUa4Pdu3frZgAA/Bdq0ai4lGJtsGHDBt0MAID/OnToYE5YQYtGWSWKtcHChQt1MwAA/nMUjeZQSnWIojaYMWOGbgYAwH+OotFsSqkKKGqDUaNG6WYAAPwVbtGoWElRG/Tp00c3BQDgL5ei0RaUUs2jqA3at2+vmwIA8Fe4RaPiMYraICMjQzcFAOCvcItGxRCK2ig9PV03BQDgr3CLRsUdFGvDY8eO6eYAAPwTbtGouJZibbhr1y7dHACAf8ItGhWXUKwN161bp5sDAPBPJEWj7BxKEUVt+Pe//103BwDgn0iKRsW3FLXhk08+qZsDAPBHYWGhOVlxQioaFR9T1IYjRozQTQIA+CPSolGxnKI27Nmzp24SAMAfkRaNijkUtWGbNm10kwAA/nAUjZ6glKOE7M8UtXHDhg11kwAA/nAUje6ihOV3FLUxX7kHAPBTpEWjoivFauDIkSO6WQAA7zmKRvlxg2G5hmI1sH37dt0sAID3Ii0aFb+iWA2sWbNGNwsA4L1oikZZBcoZimogPz9fNwsA4K1oi0bF1xTVwJQpU3TTAADeirZoVHxIUQ0MGzZMNw0A4K3ly5c7J6ywikbFEopq4K677tJNAwB4K9qiUTGLohpp3bq1bhoAwFvRFo2K8RTVSIMGDXTTAADeirZoVNxPUY2kpaXppgEAvBVt0aj4LcVqiL96BADwWrRFo4K/WrQa+uSTT3TzAADeibZoVNSiWA2tWrVKNw8A4A2XotHOlIjwQwxPUVRD8+fP17sAAPCGV0WjYi9FNZSTk6N3AQDgDZei0eqUiH1AUQ0NHTpU7wIAwBteFY2K1ymqsaysLL0LAABveFU0Kv5KUY21atVK7wIAwBv9+vUzJ6yIi0bFIxTVWL169fQuAAC84VXRqOhPUY1VrFgxUFRUpHcDABC9Ro0amRNWxEWj4laK1eDBgwf1bgAAolelShVzwoq4aFQ0o1gNbt26Ve8GACA6XhaNCq6JsBpcsWKF3hUAQHS8LhplXBPxI0U1OHfuXL0rAIDoeF00Kr6gqAYnTZqkdwUAEB2vi0bFuxTVaHZ2tt4VAEB0vC4aFa9SVKPdunXTuwIAiI6jaPQtiieeoahGMzMz9a4AAKLjddGoeJiiGq1bt67eFQBAdBxFo49RPNGXohpNTU0NnDlzRu8OACByXheNipspVsP79+/XuwMAiIwfRaPiCorV8ObNm/UuAQAiw3fNmPMKJeqiUXEhxWp42bJlepcAAJHxq2iUcTHXcYpq+LnnntO7BACIzKxZs8zJyrOiUfEZRTU+ceJEvUsAgMj4VTQq1lNU44MHD9a7BACIjF9Fo2IBRTXeuXNnvUsAgMj4VTQqplNU4y1bttS7BACIjF9Fo2IkRTVep04dvUsAgMg4ikYfoHiqF0U1Xr58+cDp06f1bgEAwuNn0ahoS7F2sG/fPr1rAIDwuBSNNqd4qjHF2sGmTZv0rgEAwuNn0ai4gGLtYPHixXrXAADh8btoVBylqJ3k5eXpXQMAhOeRRx4xJ6ydFF/soKidcJUqAEAk/C4aFfzce7WTAQMG6F0DAISnffv25oTledGoeJmidnLbbbfpXQMAhMfvolExjaJ20rx5c71rAIDw+F00Kh6iqJ3UrFlT7xoAIHSxKBoVd1PUTlJSUgInT57UXQAACE0sikbFjRRrR3v27NFdAAAITSyKRsWvKdaONm7cqLsAABCaWBWNssoUa2eLFi3SXQAACE2sikbFdxS1s9zcXN0FAIDQxKpoVPyXonY2ZswY3QUAgNA4ikZfoPhqNUXtjGdKAIBwxKpoVHAZvdrZLbfcorsAABCaWBWNir9Q1M6aNGmiuwAAULrDhw+bkxXHt6JR8SBF7axq1aq6GwAApYtl0ajoTlE7K1euXOD48eO6KwAAwcWyaFRcT7F2uHv3bt0VAIDgYlk0Ki6lWDvdsGGD7goAQHCxLhpllSjWThcuXKi7AgAQXKyLRsUhitrpjBkzdFcAAIKLddGoKKConY4aNUp3BQAguFgXjYp/U9RO+/Tpo7sCABBcrItGxfMUtVN+iwcAUBqXotFOlJjgt3JqpxkZGbo7AAAli0fRqBhCUTtNT0/X3QEAKNmyZcucE1Y1SkzcQbF2fOzYMd0lAAB38SgaFddSrJ3v3LlTdwkAwF08ikbFJRRr52vXrtVdAgBw5ygaXUOJmXMoRRS181deeUV3CQDAXbyKRsW3FLXzJ554QncJAMBdvIpGxccUtfPhw4frLgEAuItX0ahYTlE779mzp+4SAEBx8SwaFXMoaudt2rTR3QIAKC6eRaPizxS184YNG+puAQAUF8+iUfE7itr5eeedp7sFAFBcPItGRReK1YkjR47orgEA2MWzaFRcTbE6sX37dt01AAC7vn37mhNWTItGxUUUqxNr1qzRXQMAsIt30SirQDlDUZ3Iz8/XXQMAsOMv5mSuoEymxMXXFNWJKVOm6K4BANg5ikb5C7u4+JCiOjFs2DDdNQCAnyVC0ahYQlGd6NGjh+4eAMDPEqFoVMyiqE7ccMMNunsAAD9LhKJRMZ6iOnHZZZfp7gEA/MxRNHqcEvOiUXE/RXUkLS1Ndw8A4GeJUDQqfkuxOlNYWKi7CADwk0QoGhUtKFZnPvnkE91FAICfJELRqKhFsTqzatUq3UUAgJ8kStEoS6GcoqjOzJ8/X3cRAOAniVI0Kr6iqM7k5OToLgIAJFbRqHifojozdOhQ3U0AgEBgy5YtzgnrSkpcvU5RncnKytLdBABIrKJR8VeK6kyrVq10NwEAAoGZM2eak1Vci0bFIxTVoXr16uluAgAUKxrdQYm7/hTVoXPPPTdQVFSkuwoAyS6RikbFrRSrUwcOHNBdBYBk5yganU+Ju2YUq1P8rQAAAEukolFRnWJ1asWKFbqrAJDsEq1olPFV/x8pqlNz587VXQWAZJaIRaPiC4rq1KRJk3R3ASCZJWLRqHiXojqVnZ2tuwsAySwRi0bFqxTVqW7duunuAkAyS8SiUfE0RXUsMzNTdxcAktnYsWPNCSshikbFaIrqWN26dXV3ASCZJWLRqLiXojqWmpoaOHPmjO4yACSrdu3amRNWQhSNipspVuf279+vuwwAySoRi0bFFRSrc5s3b9ZdBoBkVblyZXPCSoiiUXEhxerc0qVLdZcBIBm5FI3yE7YSBn9dyV9bqs7Nnj1bdxsAklEiF42KzyiqcxMmTNDdBoBklMhFo2I9RXVu0KBButsAkIwSuWhULKCoDnbq1El3GwCSUSIXjYrpFNXBli1b6m4DQDJK5KJRMZKiOlinTh3dbQBIRolcNCp6UVQHy5cvHzh9+rTuOgAkm0QuGhVtKVYn9+3bp7sOAMkmkYtGRSOK1clNmzbprgNAMjl06JA5WXESqmhUnE+xOrl48WLdfQBIJmdD0ag4SlGd7N27t6rFcObll18OLFiwoMQsWbIksHLlyhKzdu1a9e6tpHz00UeBXbt2BQ2fAYIF198AIrd8+XLnhJVwRaOC6y2cnS3zqVixYiA9Pb3E1KpVK1C/fv0S07hx40CLFi2CplWrVuqbl5LSsWPHQFZWVonp1atXYODAgSVmyJAhgZEjR5aYcePGBXJycoJm+vTpricpybx581xPUhJ+V+52kpKsW7fO9SQlKSgocD1Bmdm7d6/rSUqCk1X0+P/aGB8JWTQq3qaYnUWQszppaWmuJyFJjRo1XE9CkgYNGriegMy0bdvW9SQk6dq1q+tJSNKnTx/Xk5CEn7PgdhKSjB492vUEZCYvL6/YCcjMSy+9ZJ14unfvbv4Nd1IS1hzKIZcUUsxfAkGQ5EhCFo164QJKepD8ilI/SDIoLYIkk9IuSDpQskpJf8rAIBlG4QLakjKOkhMk0ygzg2QWhW+BCpYVlJVBsoGyKUgKKLuChB/p5nZSkhymuB24SHLmBQpAmVKJ4naSktSmuJ2kJKWdrK6juJ2kzPBX724nKUlvittJSjKU4naSkoynuJ2kJE9R3E5SZrhi3O0kJXmD4naSkvACBW4nKck2ittJSrKP4naSMlNEMSesSRSP/OIX/w98f0WoKbiBLAAAAABJRU5ErkJggg==</t>
  </si>
  <si>
    <t>iVBORw0KGgoAAAANSUhEUgAAAEsAAABMCAMAAAASlbpgAAAAAXNSR0IArs4c6QAAAARnQU1BAACxjwv8YQUAAAMAUExURcQyJvJeUYkpIkRBQiEdHnRyc+4qHOsyJPr6+vYyJGcqJBkfIEMkIiMgICwiItzc3PRGOPszJP3j39wzJfeclPkrHP3o5dUyJsbFxfb29oyKi/Dw8O7t7nstJrUwJbSztKSjoxogIWRiY11bXIMsJSMfIO0nGcB3cMHBwR0fIM/Pz4UjHJ6dnU1KS/AyJBUREq4yJ317fBkVFuQyJXIqJBYeIC4qK1hWVlUnI/40JfEqG64vJfMyJOLi4rq5utiDe+85Kh0ZGtfW1qqpqbIrIPmxqpMtJbtuZ8sxJb69vp4uJYSCg9HR0eLl5ZqYmTAiIf0zJA0VF/zSzurq6rfCw3BtbiQhIj06O+0lFv3Y0/o0JZKQkbFGPO5bTnQkHfe6s/2knP77+viup1RRUm5sbWpoaaIvJpWUlVJQULwwJRMdHzQyMyAfIE9NTpgtJa2sre41J00mIzkkIsrKyvovIPv7+/MnGO4tH5kqIjAtLvpxZv7y8Tg1NUhFRv+2rnAmIRENDf///xsdHldUVR8cHPBUSIB+fgseIIiHh8C/wGtpav/9/O0yJfYwIe4xJBoXF2dlZhwYGZCOjrIlGfaWjA4KC21rbJeWlx4aG1VTVEI/QGJfYHd1du03KO4vIe4yJBMPECsnKCckJAAAAAwHCPR5bvkzJO8yJPgzJFJPUNTT0/gyJPgzJXgnIvozJZybnNjX2P7+/re2tjo3OGlnaEpHSO4zJXFvcCQfIFlXWDIvMPkyJG11d92Vj+8zJJmXmKy3uOczJT4cGlRcXfAxI4F/gHEgGvc0JekwIvrCvD88PVMyMPs4Ke8+Mbi4uKZdVf39/cjIyPz//3p4eeGMg/KKgfN+dOweEKempvR0aElOUPb+/u0zJhMVF4ouJpSTlNHT09DV1vx6bsVNQ5AvJ4c4MPP09NouIKaMie80Juzs7PgoGIgbE/AxJPxhVcfGx5uam+fm5sYwJCcjJPuGfEcnJLy7u7mqqGltbu7T0AkFBuPj48zMzP7v7pSTk/f3+Pf4doMAAAAJcEhZcwAACxIAAAsSAdLdfvwAAAAHdElNRQfhChkQGzd7wK/WAAAJaUlEQVRYR62YDVhT1xnHnSRACBdF1qKIaIihRAO3RANEUZtpO4TOL5ZooevqUCYQcLhaTAtrDl5FafUSKhpQuQnrEhBF1FKmbHZ0q+vctLruw23Vuc25qVtrZboP7Nx7zj2QmxAe6B7/3NyPQ86P/3nPuee8h3Ho2w9LCFjo4Uhk7dn2uVH00fu/bW9v37ABn8hB7vGB7+GmO42yfvPr0EekCiWiD0QvPLdSosv8MNnbKes7SXO2SFQ+J1UQvKfnl2/ZkkNVdG2mRBFWjYbR+AT3+oxB1ouxltoSpaiSWlW2QhD+fuNuba1hsKj2caMxOj+/Ew6j0VisohCK9GMlvZY9v0L8gioyJztstwDGYhMitKRIu/xK9rWKnNPgVhCy5lypWA6+BkX9SVheRfSNzBoo196ds0LhxZWErF7jNCV8zRqVbTROqy2ZdhjKU09nliit8EXKgBsGHxIWVI2ej40ZylcQEJEiNgocKCOivfnTDNb+2CwoKsb4AA1jKbIt8PesdyBWoi8wERapZQDfKQBLoy2GX0VfMVBL1Bi4whd/VlYMhMEahf/4oLypFTXga75H6ASWsqhTEDxzDRRBT/DBOH9Wat8mrca6PEbKOhyh1DCqhA7CMlyLFoTDc8U2QrNEkHhhAlmRgSwBszSYhdtoGC9l0Q85w/F/sqgZHwprVBZpI7DafKw24ssPQzRmFvElKxF9GWTBNKY2MpRVQnx5B+NFXQ1Z+yy+znzv0NVF8LXQ7189FEwpZWNgib48z30Zoc+vEXYnfYvOfAFSp4zCEtoGWbv+/CWE9mDWk7RygMbAeoX247z3f0dYwgism+mFY/Alstb8AipAG0di7XhjzLHfHfpVqDAya8DN+rPwpBCc1dbyjUlQY2RWGhswJoA1rI14NAErdNtaqDEia9awsTqc5aWx71jzS1xlRJaaDZwngvmi8UrC4cKsoGNiKS8LHPciq29FW1tbR1ubBy4eI575VAm7DuJwib6+RqpLtbmMHzYXElZU0eNDSkhIqIA5WpXwyLZXcaURWBvZ4e8jZkFNcUnEUqmU1u9iX7d+RSo9D6w1w96h62cdwVmwgvkJTwHAAjOb864umicI8xYlT/Yp+eIFdBTbCs5isKxW+OAfDFMlKJ5B/2y2GWbD/OV5ZSXNILDsy47Fl5pwpaDxSrhzZxwc8IFzdibuxyUTX31m9kqOzIV0HZLhk4Y9gFABthWMBeO+r1fhk5GMr9dfQv/4G52jgTU4/zHshgdoapWTPATzFTC+RNbz6KPZPhbG4OqOUwsQ0rHi8jY2FlOzZNXaiZTlHVxrNQzHJSM0hXQiPI3Kgprgy/Ts2kk/G29gfL7ACKNhl8GAAFsjs6L8fHmmQXT0X0SrXvBnwULtMgNqczUMecKWsrxBWXhZ1NQ8+9JXgCWNF/hImQqsySboUEIb3RewGEa15FZodACLxB2hvWRA4GNMLJzntAk+1hHMInFH6JN0jiRyoDHFKyiLxB2hSzAgMAgUlCXNv3CqxPhYM0UWw7B1BIXqcBOtSvyijc7C8QJWhz+Lb8ZxR+KYt24qgnrBYx+M5fFrI2eZRVBoFge9aJhrhHdvDCycDg5j0WDRSVA5P6YfGjkqy+sf+5n5QD+ysv4CZe0AljWqLwHn3wGs14b7IuN+yNdMnPueKY2nKFSn1zDQxHLcswGsG5A0+48J8iYzNPYMYXWc+QElIdTOw95iHFlfAlkf3sW+/FhkzvHrx6THfk5J8DI6NMpMRRbO2wNZc3BOTto4uFcQcwDp+JKuj8dSeKu2uBen8oEsca9gyZb6ysJztDKnk7CUOb3+a1rKZWW5RxGLuzGAJRZqiztEDlbqW9AdGsOVaMJS4T3Mmj0UBPqhM+ewtwN3Y+D4WiHurWYaB1soCL0xZG+VmZ8KrBrS/MqJP3n0009ffvnRSaue/NNf2rxCNOlGqS9vZ34s9gAT67jOaLJRFBTRfThcUJbzY+P42qgisCW8VVn5xLlzEyeeO9iStAuHQ5yEpL7CciL6ST2Nlokge2Qhq/jIJrHIqs18qrw8pjM19UctLS2VlXgzXllZ2dKSClJkKhkZz/tyuRdj+g1WiyirQUX2fYqKWi0tYlS114wfhoWFvfeEVAffCwsToPdlrT0f9Df5fGWPk6gP+0qNpU9Y2Vc2RUZGvvPXSVL9+6fvQCHMqfuTFyb68nsvXVxFifHKok9YxqdKtNqamj/QHqRSX9ZqIciOso2XCgdZf7zV2dnp8XjgBDfkTG56h67kpeNs1ymEiqQlMLNyZ6uHYv/Y0P8hRlIR/pcAZ7tH8xvQxfv371+SiXkF43QMsf61kmZcI8qghURMI3PQ/AauDs7p5BiRJR0TZlaDU06nhZOZOJ5zynhY4aFI72R4npHJGJlTI3NyDo6D38j0bg3POPUyDczQMLMyDpNFMlbN9pML31UvrJbtS3x738bbB+Tn02ao6xfG/fdU6fHtLvMOLn2dyTbj7cVH924/n8HKG26n8DodX6az8fJSU9XiS6WchOU6heStaLLL3J4mn9qe1rTZtrUnBHXvPN64FFWFvOnqHnCvludOSJHXb+7PGOhXT+C2ozqZ3GmZkMHr7x+HLpC00XbdLFuM1FubW+vy3FVNeSfabdXhVcuetsunbDyhtvegJotlexdnq4+XTT/ucscnli0YSD/Jn71QwOp3Lh7GcquTu+pL7eY8t6spfsaBxu4HPR/L9RnvogNNfP0EHcvmdjnZ9fGth466LJ80dNcdK9igLzx/yKRPDsaqRvfSWWCxTTfj5I3V16fM0nOJlq68remJM4CT28Wxb8a3fuE2sAoKS3Xhcn7duvATLmBJ9jAiK9E+/UE6uy7Prd+aV9W8OiW+AGWwiY79KDGkoeDBWTtmQRsXTne13qxrWm0LP2r5/QfXzY3Ji12lKS5f7G1Ini5nQybYXAeApw63hTRUo5RZXVyPm79o3mvTTMn9T9yAjDWH9+8f4MoWtNZ3N35dV5jxxseTG7853d6w3z7Esqt35p7UpevlpVzczgx++9K0Geb65PrCZLWujG1fv6+5+bzOve9emTNu6Uk2N+5oBt9g1peuz63r151P2Xgp7fiJoTmnzm5ieSdvcuhNTp41mRysU8864IeFQpPexJucrB6KnCYeSlxuxuXkHSY9DH4o5Fg9x/KuDZSVeyLks6i5md5ItLqHsh6OCOthCVgPSwj9Dxt1dNtRc5yUAAAAAElFTkSuQmCC</t>
  </si>
  <si>
    <t>iVBORw0KGgoAAAANSUhEUgAAAMgAAADICAYAAACtWK6eAAAABGdBTUEAALGOfPtRkwAAACBjSFJNAACHDgAAjBIAAPxVAACETQAAghgAAPEgAABAIQAAGCY1Tp0zAAAKrGlDQ1BJQ0MgUHJvZmlsZQAASMetlndQU+kaxt9z0hstdCmhd6RIlxJ6AAXpYCMkAUKJMRBE7MqighUVEbChiyAKrgWQtSCiWFgEG/YFWVSU66IuNlTuAS7h7h/7x52578x7vt+8850nzzk538wDQH/CFYvTUQWADFGWJDzAmxUbF88i/Q5E0AYyWIIKl5cpZoeFhcA/1sf7gIytd6zGtOB/K0W+IJMHgIRhnMjP5GVgfBrrFp5YkgWAy8HmBkuyxGNcjrGyBDOI8YkxTp7g1jFOnOAH43siw30wHgQg07lcSTIA7TM2Z2XzkjEdujrGNiK+UIRxIMYevBQuH+MNGFtmZCwaY8wDmCb+l07y3zQTZZpcbrKMJ55lvMi+wkxxOncp/L8rI106+Rv6WNNTJIHh2KqJvbOqtEXBMhYlzg6dZCF/fP84p0gDoyaZl+kTP8l8rm/wJEvTotiTzJVM3SvM4kROsmRRuExfkOkXIdMXcEJkHtJnyzhJ6M+Z5NyUyJhJzhZGz57kzLSI4Kk9PrK5RBou85wk8Zc9Y0bmlDced8pDVkpk4JS3WJkHvsDXTzYXRcn2i7O8ZZri9DDZfkF6gGyemR0huzcL+8AmOZUbFDalEyZ7PxANbLADJ7ABe2BBBAhAAkLsinnOEuRkjRn3WSReKhEmp2Sx2NjJEbA4Ip61JcvOxtYBYOwcTvzNHx6Mny9ElTw1E34AcNoMgBZMzXjtAI1fAOReTM3M1ADksY/w0jmeVJI9McOPXQhABXlQBg3QAQMwBSvMqyO4gRf4QRCEQiTEwQLgQQpkYL6XwHJYA/lQCNtgF5TCfjgEVXAcTkIDnINLcBVuQifcg8fQA/3wBobgI4wgCEJCGAgT0UB0ESPEArFDnBEPxA8JQcKROCQBSUZEiBRZjqxDCpEipBQ5iFQjvyBnkUvIdaQLeYj0IgPIe+QrikPpqDKqjRqj01FnlI0Go5HofDQZXYzmonnoFrQErUCPofXoJfQmeg/tQd+gwzjA0XCqOD2cFc4Z54MLxcXjknAS3EpcAa4YV4GrxTXh2nB3cD24QdwXPBHPxLPwVng3fCA+Cs/DL8avxG/Cl+Kr8PX4VvwdfC9+CP+DwCBoESwIrgQOIZaQTFhCyCcUEyoJZwhXCPcI/YSPRCJRlWhCdCIGEuOIqcRlxE3EvcQ6YjOxi9hHHCaRSBokC5I7KZTEJWWR8kl7SMdIF0m3Sf2kz2QaWZdsR/Ynx5NF5LXkYvJR8gXybfJL8ghFgWJEcaWEUviUpZStlMOUJsotSj9lhKpINaG6UyOpqdQ11BJqLfUK9Qn1A41G06e50ObQhLTVtBLaCdo1Wi/tC12Jbk73oc+jS+lb6EfozfSH9A8MBsOY4cWIZ2QxtjCqGZcZzxif5Zhy1nIcOb7cKrkyuXq523Jv5SnyRvJs+QXyufLF8qfkb8kPKlAUjBV8FLgKKxXKFM4qdCsMKzIVbRVDFTMUNykeVbyu+EqJpGSs5KfEV8pTOqR0WamPiWMaMH2YPOY65mHmFWa/MlHZRJmjnKpcqHxcuUN5SEVJZYZKtEqOSpnKeZUeVZyqsSpHNV11q+pJ1fuqX9W01dhqArWNarVqt9U+qU9T91IXqBeo16nfU/+qwdLw00jT2K7RoPFUE69prjlHc4nmPs0rmoPTlKe5TeNNK5h2ctojLVTLXCtca5nWIa12rWFtHe0AbbH2Hu3L2oM6qjpeOqk6O3Uu6AzoMnU9dIW6O3Uv6r5mqbDYrHRWCauVNaSnpReoJ9U7qNehN6Jvoh+lv1a/Tv+pAdXA2SDJYKdBi8GQoa7hLMPlhjWGj4woRs5GKUa7jdqMPhmbGMcYrzduMH5lom7CMck1qTF5Ysow9TRdbFpheteMaOZslma216zTHDV3ME8xLzO/ZYFaOFoILfZadFkSLF0sRZYVlt1WdCu2VbZVjVWvtap1iPVa6wbrt9MNp8dP3z69bfoPGwebdJvDNo9tlWyDbNfaNtm+tzO349mV2d21Z9j726+yb7R/N8NihmDGvhkPHJgOsxzWO7Q4fHd0cpQ41joOOBk6JTiVO3U7KzuHOW9yvuZCcPF2WeVyzuWLq6NrlutJ1z/drNzS3I66vZppMlMw8/DMPnd9d677QfceD5ZHgscBjx5PPU+uZ4Xncy8DL75XpddLthk7lX2M/dbbxlvifcb7k4+rzwqfZl+cb4BvgW+Hn5JflF+p3zN/ff9k/xr/oQCHgGUBzYGEwODA7YHdHG0Oj1PNGQpyCloR1BpMD44ILg1+HmIeIglpmoXOCpq1Y9aT2UazRbMbQiGUE7oj9GmYSdjisF/nEOeEzSmb8yLcNnx5eFsEM2JhxNGIj5HekVsjH0eZRkmjWqLlo+dFV0d/ivGNKYrpiZ0euyL2ZpxmnDCuMZ4UHx1fGT8812/urrn98xzm5c+7P99kfs786ws0F6QvOL9QfiF34akEQkJMwtGEb9xQbgV3OJGTWJ44xPPh7ea94Xvxd/IHBO6CIsHLJPekoqRXye7JO5IHUjxTilMGhT7CUuG71MDU/amf0kLTjqSNpsek12WQMxIyzoqURGmi1kU6i3IWdYktxPninsWui3ctHpIESyozkcz5mY1ZyljgaZeaSn+S9mZ7ZJdlf14SveRUjmKOKKd9qfnSjUtf5vrn/rwMv4y3rGW53vI1y3tXsFccXImsTFzZsspgVd6q/tUBq6vWUNekrfltrc3aorV/rYtZ15Snnbc6r++ngJ9q8uXyJfnd693W79+A3yDc0LHRfuOejT8K+AU3Cm0Kiwu/beJturHZdnPJ5tEtSVs6tjpu3beNuE207f52z+1VRYpFuUV9O2btqN/J2lmw869dC3ddL55RvH83dbd0d09JSEnjHsM92/Z8K00pvVfmXVZXrlW+sfzTXv7e2/u89tXu195fuP/rAeGBBwcDDtZXGFcUHyIeyj704nD04bafnX+urtSsLKz8fkR0pKcqvKq12qm6+qjW0a01aI20ZuDYvGOdx32PN9Za1R6sU60rPAEnpCde/5Lwy/2TwSdbTjmfqj1tdLr8DPNMQT1Sv7R+qCGloacxrrHrbNDZlia3pjO/Wv965JzeubLzKue3XqBeyLswejH34nCzuHnwUvKlvpaFLY8vx16+2zqnteNK8JVrV/2vXm5jt1285n7t3HXX62dvON9ouOl4s77dof3Mbw6/nelw7Ki/5XSrsdOls6lrZteF2563L93xvXP1LufuzXuz73Xdj7r/oHted88D/oNXD9MfvnuU/Wjk8eonhCcFTxWeFj/Telbxu9nvdT2OPed7fXvbn0c8f9zH63vzR+Yf3/rzXjBeFL/UfVn9yu7VuQH/gc7Xc1/3vxG/GRnM/5fiv8rfmr49/afXn+1DsUP97yTvRt9v+qDx4chfM/5qGQ4bfvYx4+PIp4LPGp+rvjh/afsa8/XlyJJvpG8l382+N/0I/vFkNGN0VMyVcMejAA5rNCkJ4P0RAEYcALMTgCo3kZPHC5nI9uME/8QTWXq8HAEOrQaIbgYIw9YDWJtiYzlsDfMCiPQC1N5e1v+pzCR7uwktWgMWTYpHRz9g+ZBkBvC9e3R0pGF09HslZvYRQPPHiXw+VvFYDk40H6NO6bPVf0/JAP8GaDIIM/PGmDAAAAAJcEhZcwAACxIAAAsSAdLdfvwAAAIEaVRYdFhNTDpjb20uYWRvYmUueG1wAAAAAAA8eDp4bXBtZXRhIHhtbG5zOng9ImFkb2JlOm5zOm1ldGEvIiB4OnhtcHRrPSJYTVAgQ29yZSA1LjQuMCI+CiAgIDxyZGY6UkRGIHhtbG5zOnJkZj0iaHR0cDovL3d3dy53My5vcmcvMTk5OS8wMi8yMi1yZGYtc3ludGF4LW5zIyI+CiAgICAgIDxyZGY6RGVzY3JpcHRpb24gcmRmOmFib3V0PSIiCiAgICAgICAgICAgIHhtbG5zOmV4aWY9Imh0dHA6Ly9ucy5hZG9iZS5jb20vZXhpZi8xLjAvIgogICAgICAgICAgICB4bWxuczp0aWZmPSJodHRwOi8vbnMuYWRvYmUuY29tL3RpZmYvMS4wLyI+CiAgICAgICAgIDxleGlmOlBpeGVsWURpbWVuc2lvbj41NTk8L2V4aWY6UGl4ZWxZRGltZW5zaW9uPgogICAgICAgICA8ZXhpZjpQaXhlbFhEaW1lbnNpb24+NTU4PC9leGlmOlBpeGVsWERpbWVuc2lvbj4KICAgICAgICAgPHRpZmY6T3JpZW50YXRpb24+MTwvdGlmZjpPcmllbnRhdGlvbj4KICAgICAgPC9yZGY6RGVzY3JpcHRpb24+CiAgIDwvcmRmOlJERj4KPC94OnhtcG1ldGE+CgxX2PQAAJTWSURBVHhe7X0HgCRF1f9evuPuCJcDxx3HcWREFNMnijmLiuJnFlExZ1RMoAgoYgIDyQAoIEGRnHPO4chhc7zbcLd5d6br//u9V6+muqdndg8P1O9/b/c3L1Z1dXe9rqqenpmaJEmc4z+5MOUCEVWmXXz8j2JNNt38wSeetE3s3jOWbmWNx7CYWBcuVlHU7nXzx8iLG49fJcDbsrqVsdhYz8Li8aI2lhCrkvhKHCxbrsTpT8V43Wyxzte8mBhiF5b2WdmsHMPKaM0ao5Ii6MI897By5CabN+hk5qcW6WYLPpN9TDY2hsSTAZoglDNBYg8ur3syPdgYarqZYj1jE7uo6ojtWVhZ24aImZgsNKgUL+T1LOK2iZyJMxqPP44xqhYbbCxG2etmL/Ssd4XuHq2S8cY9AkE0PfaLzftEjvwUY19kL7dl4jSoZMurJwb91WLMJ3Ek0ylajJeVMUBMwR/bSKL72OAXS/Cl7GU2VUOCwCo6VK9HtqxsMalYwiTzlTzltpJUVrfEZX2qlct5vqwtsof6ze/tKT2GSZXsWZgU6zE3GQj76XWBmNVe6O11o61tqli7JYoyRV9KX0s6kI6vAJMydilnGl89D3azZUB/btkYkSaxlM0e8zzZENuysmolObaZHvmqtgF88whi4SZn4ozG449jjKrFBpsUKxWMY3suvNgNNzaJnBSLyuOyIBG9ynrSPpVj7mXZpOmRvdyWidOgki2vnhj0V4sxn8SRTKdoMV5WxgAxBX9sI4nuY4NfLMGXspfZVN08xYrbJnImzmg8/jjGqFpssLFYjp/Ucdwv3LpT/yiy2WO/EEVTvT1JisGs8WL2sigQSnpkL7dl4jSoZMurJwb91WLMJ3Ek0ylajJeVMUBMwR/bSKL72OAXS/Cl7GU2VTcnSNw2kTNxRuPxxzFG1WKDjcWyfj9a9N5xh6uvqXEj7R2ix6OIkYhWlbcno4NutP0hzNNGVWedxjVGDKZH9nJbJk6DSra8emLQXy3GfBJHMp2ixXhZGQPEFPyxjSS6jw1+sQRfyl5mU9XV0OYVvlZFVDBti/SNsRGV7DHimPHEy6uXJT7S81C1TryO5Rdk7CyTLVfJlqurkPSvWeOeqalJ1v3mdyHGICGUYt3LovatRT1Fr2f9+dhUMc8afB1LrmJj2yq1L2UXMW1P+Qm8hhGECmXR1a3ga0kWsri4bApk5fWkbXz1dnLzhXrpM5DyZKAsliDFMsnrY9afhVHGHurwVFavEU2ZWIsRe6RbjNTlR4q+e+9ztRhB6rdY5AafqRWb+QJJWS2s29JDWxxc74rD/SW7cZU1SFS+qEyKdZPJg51EnkEqxuux32xmz8YLSBVkiaWW549tJJVDrC+rdi+W2Y0bQDW5jhh8LclKaX9ar2JLHQy+enuwVQIpT64EUiyTYn8WpDw7YZSxh30xinwV7UZZW8bPA2NJMFhb6xpW7yFJsvaXv5YBQcLtxIIom67t0pjRtjWu0NPs7dHUTGN9RRmQSYzX80DKs28KkKrJfM3zxzaSyiHWjo/pQlnZeGTfvAaxcJMzcUbj8ccxRtVig43FKJfUkCAjHR2u8dWvc3UcRWpmu8GnnxF7ahSRukyUykQudNdiHbJGZNke/yRW/FSDHtnLbZk4DSrZ8uqJQX+1GPNJHMl0ihbjZWUMEFPwxzaS6D42+MUSfCl7mU3V5y9BoAWb2CVEg2N7Flaf1EGdYiYmCw0qxQt5PQurP8iZOKPx+OMYoziWf1mbGtRm5STSEqStzTXs8wpMsRboKPKr4xksoVY+rkuq8aNFYX2DG225W6v1MVGsVBLbvL3clonToJItr54Y9FeLMZ/EkUynaDFeVsYAMQV/bCOJ7mODXyzBl7KX2VTdPILEbRM5E2c0Hn8cY1QtNthYjHJJjRKk3TW+9JVyJ6t+4XLhg088KT6LKStrCdLd5IYfvcxcYZt+uxDSNm8vt2XiNKhky6snBv3VYswncSTTKVqMl5UxQEzBH9tIovvY4BdL8KXsZTZVNy/SQ0ysxzDK2EMdnsrqNaIpE2sxYo90ixExlSD7SmI07LG3jCJdZ/9NfFovt0tFTFo2JEizG3roAtjMabGiqxnItjvWTSYPdhJ5BqkYr8d+s5k9Gy8gVZAlllqeP7aRVA6xvqzavVhmN24AbR5BLNzkTJzRePxxjFG12GBjMcolNZUgDX4Eadh5D+GNr3qtTL1IjJN4X5fKWrY42ONG6q9FTEH0zHYhpG3eXm7LxGlQyZZXTwz6q8WYT+JIplO0GC8rY4CYgj+2kUT3scEvluBL2ctsqsr7IIHKgpQgBjlQygYxL2YMStVLuZqeR3llqtFY/o2hvG1Xqv/ZbDdvitWw7SrXsNPuMop0n3Ou+KVubls0iIQlyFAvplgXuuLIoOgS50FNbCCzeXuKzJbnG4sq1WcwPebVyMfkBlYorwXgG0/9RnFsboLoUVYRhNq9FFFqg+n48VKqXqkvrmM8dbJIth3VaCz/RlC2vdRTbYmokr0a5SbI0h1cw4qd5I5W80cPcoX+9HscJEqlRXqrG7jqp0iQAdHh0FiND4XURkH1mKzuZ7UPOWVoC9vzugrKqpGPzY+sZsVrXlsqUhS6eYpl4SZn4ozG449jjKrFBhuLUS6p+VOs7XZ09VssdA0rd5ZRZMNV10iMxbKklLUE6WlGghwjj50IpbcrwaZH9nJbJk6DSra8emLQXy3GfBJHMp2ixXhZGQPEFPyxjSS6jw1+sQRfyl5mU9UnCP81AEy5QESVaRcf/6NYk003f/CJJ20Tu/eMpVtZ4zEsJtaFi1UUtXvd/DHy4sbjVwnwtqxuZSw21rOw+FDOlyBLjSBIkIbpC5KGlbvIKNLymS9gGjXEMAsn+UqZIC1u8JqfJklhiDqsWnMAXrM26jHELizts7JZOYaV0Zo1RiVF0IV57mHlyE02b9DJzE8t0s0WfCb7mGxsDIknAzaPIBZucibOaDz+OMaoWmywsRjlkpoZQfxdrGV+BFmwXDiTZODhRyTO4rVeG0Fa3MDVPwkjSGa7ENI2by+3ZeI0qGTLqycG/dVizCdxJNMpWoyXlTFATMEf20ii+9jgF0vwpexlNlU3J0jcNpEzcUbj8ccxRtVig43FKJfUdIK8xI8gSJCGmYtcPdCwWhfra4//jZZnMOsU5hNE1iCYYvlFema7EhzbvL3clonToJItr54Y9FeLMZ/EkUynaDFeVsYAMQV/bCOJ7mODXyzBl7KX2VTdnCBx20TOxBmNxx/HGFWLDTYWi/2EJUh7h2t85X6lKZYlyLarxNa4zyuQRNEtX6lLy4521ruBa7BIHx0Wnc5ouxBoKtm8vdyWidOgki2vnhj0V4sxn8SRTKdoMV5WxgAxBX9sI4nuY4NfLMGXspfZVN18m/fZUt62K9W/sdtltCXIwBNPSCLUT57rGhaucA2zkByzF7sGTrX8KLL+6qslVhME7bDkqr3XDd56sp5rqVTb6NsTGmU2b0+R2fJ8Y1Gl+gymx7wa+ZjcwArltQB846nfKI5NJUgujb/eMQnN9BJoE9b776DUvjwHZJ287557JQkalq92DVsv1eQgZiBBdtDFeuvnv+SK0S1fG0FGnr7DDd5+qsjS3LiTVGn+c71v/wo9247+bPdp8xTLwk3OxBmNxx/HGFWLDTYWy/p9gvQ/9JAmCN8DmbMtRhCfIAT1ecskSfofeEjibRQhDd5+uhu88dci2/bo8X5Rgt1DHFlbJk6DSra8emLQXy3GfBJHMp2ixXhZGQPEFPyxjSS6jw1+sQRfyl5mU7WUIFYwOPPgyeListm4snrI8uom0ex9oV76DKQ8GahWZ5BJXh+z/iyMMvZQh6eyeo1oysRajNgj3WJCXaCeiy/VBNlxN117WHIQWwIYRejv+ts5Em+JxdIDVx/lhu4/X3XWyT9pC+GDRI10skg3WcqbnUSeQSrG67HfbGbPxgtIFeSyeJLJsY0EOY4V2dtDXNZu3AB6XqdYKXqu6v0/QKEjgNaddIomyO4vxDpkniaFJQgTxt5Z/+BH5Hu0SHJ+Rwdc3znvdCPP3KI2nziB/luP/0a0O3T+f4E2jyAEKdZjGGXsoQ5PZfUa0ZSJtRixm+65uLw9GR527d8/XBKgYdWurn76gvQIwunWNphmbbejJFHvzT4ZgMKGNtd3xsvcaPODapN1ibXRNqTItjvWTSYPdhJ5BqkYr8d+s5k9Gy8gVZDL4kkmxzYS5DhWZG8PcVm7cQNIE8QbKMd6JVhctdisb7zxY8VlsTGxxMbWXwnZOqrVa/a8MiVZdVGpgArd3a5p//dogvj3QFIJAkjS7OQ/kvv7k7Qy0GjbI67v9L1dsa9TdCZIqFuEEqq3S2XyvLIxsjF58XFMNn4sPJv4PDnGWPWN/Zn0GEZZW6xXseU2hpS1ZUHKkyuBFMuk2J8FKc9OGGXsYV+MIl9Fu1HWJhwvXrfp0NAztXL3qr5mimtYuLx0izcGb/fyGS0kSNM73u1GOzUhhh+/0fWdub9L/IOKdmcLgm6nEsjGEZNr3xQgjSWPZSNBjvdDZG8PcVnZeGQfew1SKvovE/LfS0KbrN5/B2X2ZZOSJUjfXXfp6ME7WPEt3jxsr2uRvjvukLKDN5/iBq44WlspnaOsvRV34Lnct01AG9O4EPts92nz+yDPkp6PBOm+6KJwByt39PCQ57P8N590nX4WKhh1/X99vRu691xpZdkCnVSl+f/JCRJGgnFQHPusE8QqIc/C1wnR655MDzaGmm6mWM/YxC6qOmJ7FlbWtiFiJiYLDSrFC3k9i7htImfijMbjj2OMqsUGW8TMRt5+5FE6guywS/UEoc/fzWr58rfcaONDru8PNW6k9natCwnia423C0G3E0McWVsmToNKtrx6YtBfLcZ8EkcynaLFeFkZA8QU/LGNJLqPDX6xBF/KXmZTdXOCxG0TORNnNB5/HGNULTbYWMzLdrWXr/vZ97X6DBYX6FUSRLBgO30kZbd93fq/fNv1n7GVK3T6rwiyBTr/StulGvTIXm7LxGlQyZZXTwz6q8WYT+JIplO0GC8rY4CYgj+2kUT3scEvluBL2ctsqo7jNi9fS7KQxcVlUyArrydt46u3k5sv1EufgZQnA2WxBCmWSV4fs/4sjDL2UIensnqNaMrEWozYPVn5sP64068/5vLd8u30lm5eYhi2BhBTV7Oj6zysxg1e8klXHO6TuqxublS4bhaKvJZsak/pJpNHZZVnkIrxeuw3m9mz8QJSBVliqeX5YxtJ5RDry6rdi2V24wYQ1yBaSdqVi7AzWVukb4yNqGSPEceMJ15evSzxkZ6HqnXidSy/IGNnmWy5SrY8veusvyVIkIQPJDbMXJQ0zl4sQDIEHiVI0jh/cVJfM981vfoFSe/Pa5Lhe/4S6jT4A1Nmj5FtTx7GE/Oswdex5Co2tq1S+1J2EdP2lJ/Aa7jNK07vohx0UcNGlXyc9wvPlAm2OM5ixC6qOoTz33OTg07yNhG9z/yxLjYJKsULmU6Tl4NOU45PbJ7G8psvwJOVi2PLyiJAwryNP5zT/IlP6giy/U66CI9HiwzqObos5uix1LV9ZHvXf2qNG62/W+qS6VW8vdJ2YPSy5xZjsvliWEyqjNnpGsOeJ6d0kukUwU32fqgMEDn4YxtJdB8b/GIJPuVmjmyxffMUiyDFegyjjD3U4amsXiOaMrEWI3bRtWyYXt11t9694hO8Wy3JTYoY9eQLNUG6jtrW9Z2IKdaD90ld2QSJ2gKjvJZsak/pJpNHZZVnkIrxeuw3m9mz8QJSBVliqeX5YxtJ5RDry6rdi2V24wbQ87ZIhxZsYpcQDY7tWVh9Ugd1ipmYLDSoFC/k9Sys/iBn4ozG449jjOJY/pXb0jpp3Ykna4LstIe+Ux4/fxUnBTETWAC9Zolr3GuO6z9zJ9f9wxrXedpfpa64bvkrbYdq2q/2clsmToNKtrx6YtBfLcZ8EkcynaLFeFkZA8QU/LGNJLqPDX6xBF/KXmZTdfNdrLhtImfijMbjj2OMqsWaTYr40YPvhDe97Z1694rfgzXW3StCpldL3LpvzHLD/1jmOj5T45oP/rJLoi90CNsqyRBKemQvt2XiNKhky6snBv3VYswncSTTKVqMl5UxQEzBH9tIovvY4BdL8KXsZTZVfYJQIYudBr7GOmBxZbERsr6yeL6aTLP3lcWNgY2JJTa2/krI1lGtXrPHfhGtDE0+QTZcc21pepXz7jlHjgCuPeZx9ACWLHS9J05xg+fOdS3vQvndXudGc759MbSBr2JUu8lZ3eRU2QrIxuTFxzHZ+LEgsZQy9orgq5crbWes7W8eQSzc5Eyc0Xj8cYyR2cXnSeNKNkuOQl+faznIFuc7l3/+wxLDQ279LuHosdi1fmSuGzq/xvWeMts1rPQforr7Hqk3JAj/StulGvTIXm7LxGlQyZZXTwz6q8WYT+JIplO0GC8rY4CYgj+2kUT3scEvluBL2ctsqm5OkLhtImfijMbjj2OMqsWqDdxGj5tv0dFjxU6uHqOHJEEGNnKIbytFXc0i13PcTDdyEdYeP9gKur6r3nPp5VKv1Y8txW2hmmqLt5fbMnEaVLLl1ROD/mox5pM4kukULcbLyhggpuCPbSTRfWzwiyX4UvYym6qbEyRum8iZOKPx+OMYo6qxXiYVOXp8/GDp2PxiuLLPfnhIcszxCSJrj8Wu+a3z3eA5k9zg+RNd6wfnwrar1NPx6xOkbmxNt0m5tG0xmB7Zy22ZOA0q2fLqiUF/tRjzSRzJdIoW42VlDBBT8Mc2kug+NvjFEnwpe5lN1c0JErdN5Eyc0Xj8cYxR9Vhwf3Vff+llOnowObAwr99Sk8BGEZMlQebBvw3sizRBun48241cXOP6/jgV5Re4+vk7S4I0ve9/5T0VUhhFSm2BUNIje7ktE6dBJVtePTHorxZjPokjmU7RYrysjAFiCv7YRhLdxwa/WIIvZS+zqbo5QeK2iZyJMxqPP44xqhQr3HfakZZW1/DiV0inrl+2StYeISGymAlsC2y3GAm12LX87zw3dN4kTK8muM7Dt4QNZVeukroadnuhG272v1G4OUHEPkbdJZuqmz8wJSDl2QmjjD0+iEKRr8wec5CdBP6ROn77e/7Us6vfZU9XN2Ohq8PoUYdkCDwrr17k6uYzQRa59b/Zwo1cVuMG/jbZNe7Hn2lj8mCRPn87GZH67/VvGPoEEbI25oEs7zzFIOXZNwVIY8lj2UiQ4/0Q2dtDXFY2Htk3f2DqWVJmXzaarMP23/+AdOS6udtiarQdRgk/vcoDpld1W8G/9yIk1GLX+qF5bvifE5EgE1zPr2dqcvBNw22WuPoVqyXp1l9+hWxHO8v4jv+/um/PMW1M40Lss92nzR+Yepb0r3Qiu5oV+wdcy2e/IAlSv3p3Vzd9vqvfKkqIGLRjelXHBHiRjh4bfr+FG718ghu+aKJr++RcSRpOveqmL3T1O+0uCdJ15lmyrbIEqdL8/+QECSPBOCiOffYJYuXI88DXkqyU9qf1KjY9SUEvtdlslUDKkyuBFMuk2J8FKc9OGGXs2RNFPdgil9njeBs9ei65VKdWq3fD1Akjw1a48vuE4JQqJW8NPhF8F/Cli13bp+a64Ysxelwx0fWdPg0jEKZdk+CfC/8WSBDUybrbf/4LlxRK6w/lyuL9CSBjQNYeg5Rn3xQgVZP5muePbSSVQ2w4/l4XysrGI/uYi/SU7qnMFsVZxSk9Y4tRyW6wsrYNETMxWWhQKV7I61nEbRM5E2c0lp+UZyPFdkuO4eYWTJVeGhbmdbPQwaOkiBESBOuP+tWLXcOrF7n+M6e5kcuRIFdOcOsO30pHD75pyHiORP6bTlq//R2XjI7KNkvt8Jz/3lby5dgycRpUsuXVE4P+ajHmkziS6RQtJpJF97F5NlJsD35xqE/EyF5mUzU9xbIgcXoRhBJeiijEktLxFSlTUUqNGyVEORWeQyySbUc1Gsu/EcTtxttOtyO9IfMZl6nVV7+uo8eOu2JhviA/KWLwDcF5SKJtF7nu47Z0o1dPwOgxCdOrya7pDX5xzgThIp4jiP8VKj42X+hNf3DKtyM0UnRq3hKfGGuz8Y2hvDK0he15XQVl1cjH5kdWs+I1ry0VKQrNTRDyqEKI5ZWnbBDzYsagVL2Uq+l5lFemGo3l3xiSuqw6X28yMuKKg/7nzrKEGNt+52mna3JgnRDe86gGvvexrd7WbT14niQGUbh2guv+xWwdPRYDHGUYz+naohUYnaa4eqxHhltbZbscvdgC3w5rveiGLJktzzcWVarPYHrMq5GPyQ2sUF4LwDee+o3i2M3vg1i4yZk4I9HFWfJ7R5CZHOHrP328+Cj7qdWG62+QK3vd4hWufsF2svaw0SI7amhnB+ZDngxgYd53xhaucN0EN3oVRo/LJrmmN8/X0QPrkjre5WI5Jt3i7XX6tmpX+Xw7qSxBpGnaRoM4srZMnAaVbHn1xKC/Woz5JI5kOkWL8bIyBogp+GMbSXQfG/xiCb6Uvcym6uYEidsmcibOKNj4Jzy2cdrUL7LFKnndJ8fQ00+j087WjrtidZhaZRNEOrmXZfRYvlhGibXf38YVbkRyXDnJFcF7fuVHj2VMikzZbZZiyrW9JGPffaX3QqzdZFTCPniII2vLxGlQyZZXTwz6q8WYT+JIplO0GC8rY4CYgj+2kUT3scEvluBL2ctsqpYSxAoGp4GvJVnI4uKyKZCV15O28dXbyc0X6qXPQMqTgbJYghTLJK+PWX8WRl6XshRZj+/4w8/UuqFHH9dwq9+TxejHaD8lHbZ+5z1d3dR5qbtW1rlTOt81R+fnCNH4mgWYVk12hesnYgTBFAtJ0vRWP3r4tUcox/UK1yE77yFTufVXlX5gR7i2T4+/tVdkmr3f6yaTBzuJPINUjNdjv9nMno0XkCrIEkstzx/bSCqHWF9W7V4ssxs3gDZ/Jp06TbFPX5R7CvEZeeipp93gvfdDlyLqE09a7jj+N7ruYHJw5EByWEJkE0Ns7PDzlDMJNvxhpktuxehxzWThPSdEaw8mhJUzzmmWv9W74brrpQ3ZBJH2iaxczb7d5lN3gMaXZIuJY6vZ8+SUTjKdIrjJ3g+VASIHf2wjie5jg18swafczJEttm8eQQhSRpeYiEy3aQqp74673PpLL4fufXEZ2w6o+8KLNTl22EWmPuzEcVLkJYisPVbo1KrzyK1dEUlRuB5Tq5snIkmi0QOLd1t7WFkZQWaW3izccO110o6yEcTLFIT79goXY0kOftpJ5BmkYrwe+81m9my8gFRBllhqef7YRlI5xPqyavdimd24AbR5BKFOUySLn39xeVCcHOuvuFJ+uyMpqiV0PimMV6/bFzDU1WyBzryDTn2izhxDOrlMj8B9crR8cJ4r3ITEuAVTqxsmueT2CW7DKbM0OeSxknRyhLriBLmmlCDRHsneWXsDIptyMQSEY+JlO27h+I1hz5NTOsl0iuAmez9UBogc/LGNJLqPDX6xBJ9yM0e22D72CBLDk8XFZbNxZfWQ5dVNotn7Qr30GUh5MlCtziCTvD7e+kOcp6RQ8JJz6/7wR9f6jW+64oD/eeX4ysx/r4fnrDh68Mul5VGS0tQqdOZY5mLbf86jfvVCN/jPaS65E6PHTZha3T7RjVw9xbV+fL6rmwA/kiPc2rXyRHYEuf4GaY8kiN8n7J0bbe9wxYqfWxdRbfw3v7cLzyAV4/XYbzazZ+MFpApyWTzJ5NhGghzHiuztIS5rN24Abb6LZeEme4hOYpzv8MWBAdd+1DGu8R3vko/HkixxLN70kZYW1/Cmt0mCyHNW0zQ54o6c6tQEp1Xo8DZ6rD9ltnP3TsDogRHkVowed050Pb/d0jW9HWuYHRbJrd/sCBLqYoL4NUj4eTbuiwfVASQwk1gUv4+Q1B/Hipoqm7Jl/VnQXy3GfBJHMp2ixXhZGQPEFPyxjSS6jw1+sQRfyl5mU3VzgsRti2PMZvLouk7X/PkvSocfbmoSW9yp5NUnx2hXl2s64EBNDj7CPsYdK5PlrtX2mhzth85xRSRE8Q6fHPdMdEOXTXOtn5jnWj+CZFs+jgRZtaskCJPa2VSQ+6TtTpgcTR/4iCus9+/d+P0J+x14ySa6BMVxaX8WcniqxJhP4kimU7QYLytjgJiCP7aRRPexwS+W4EvZy2yqbk6Q0Db+UZYXMHQW8YMGH38CV2ztbEN1dWKLp1wkiScfGXFtx/xEYut32wvTKt6xKnXgVCc2G6dEM8BX6h2rpncscKOYUjkkBRMkuQtJgmTp+tlWmF4hQQ6apw8nTkeZ8YwgZ/9N2+j32RJk8LHH3dPwd55+RvBz/y3O5Oyx0+CSLevPQg9M5RjzSRzJdIoW42VlDBBT8Mc2kug+NvjFEnwpe5lN1c0JQog7lv2VlMT5O9cP7Gi9N90sNkseqz3I4B2/Pl46Xf2ue7p6dNJUIniYLtySA9MqJkfD3gvd8NVTnbt/AqZUmhzugYlu4J/TXetH57qOL89xLe9HgnCNwjUIy/v6rM6yNcgNN2o7/X6FBHnkURnliIGH1pR8/liEY8L/WJfAkq3asSXk4FSJMZ/EkUynaDFeVsYAMQV/bCOJ7mODXyzBl7KX2VR9fp/FQq1eEkrVS7mankd5ZarRWH5SSA6E2uPoTwHdF/xTzawjrgey1RseX+cPbs7ZtvqHnwxclMvXhjJBFrn+87dwbg2S425Oq5Ac92H0QJJ0HrmVaztkjuv4+jZyZytOkLi+3AS55lppX1mCPPwI6pkqCd12+BGpp36NTB7PsctSXhnaDKbHvBr5mNzACuW1AHzjqd8ojt38NG9EYcE9PCxv7PHKyg627pRTyzoPXynbb//1XHWVJseS7eVBQY4ecaeNO3EK7OB+Ud79u62cewTJ4RMjuRf8oYmu9/QtXPuntnEdX9saCbK1a/kwv7kE5XISJKDaG4WWIBhB6K/dfrUkyfrobpdSqWOljvM4Ka+MHjPYvSvEjKN6H5sfWc2K17y2VKQoVKdYvoIsrPqsLdaztqxf6sjYxC6mtC0PVjavjkrIbjOrx/ANCZ1ipGOtaz3suyE5Wr/5bVcc9LdCrYPJS6nMgJ+qhGesctYdMeQqT3BqtfNidM4lruPwOc49jOS4H4lBIEHcwxPd8LVTMa3ayq1FcqxFcqz7JtYhmGpVTRCOIGzDri+QfVh/5VXSztB+5QnbTX8dEoS88UMfLT0ab7E8RjnHLnt8Y18WcsCqxJjP4mK9LEaY6rHfbCld1JIuNh+Tjc3C6k+tQZQpF3gXYXGkTCypFONNlIOesYk98sR6mV9EkcwuPI6Jdc/FE2RQ7Jc/7xPdd4bhxibXhE4iV1V2mHe+R+5ekVIdpiQkA48+hsX4C5kcScOqXZIKt3OT7Cgibwbu4N8M/MR8V7gHi3IkRPIAkuNBJsekpIgk6Tp2tuv4ylZu3WFIEiRH53e2TFoPnpNKkEzdSf1sYN4yVzdnKb/jN+m/515pqyWGYT2mXrJeWrE6wWiTYL+TznPOZYweF91XsBL3stQQ9EiOwSjhFH2MSoqgCwtcvN4n3GQQBS3nTZG/VB5ktuBTyKu3xWWzPNT1/81Hbm3b5OFgoMNYSN+992FatFRHgoXL5Zkpdn5SNjnsI6yjGG0a9nu9lMl7r4MIo4XZ2KGZHP5re+pfjEX5TdOcewKjhyaGSx4CfxxTq7NnuI4vITm+u6Vbexjw7S3duu/Nds0HztWyfAx+dlS3346MHlh/sF0th37LFTFlJNm++/1Iui+6WBKkjh/a2m5HuTDU7/EiN9LWrvHxfvOfxfQQKH8uQKom8zXPH9tIKodYO3emC2Vl45F9zLtYKd1TmS2Ks4pTurBSmRhxbB6sPqmDOsVMTBYaVIoX8rrZ4uTYcOONMj2Sjr73S6Sj9N56m/i0k6TLkUa7ul2zfeHCznvIA4iyOPadNJsgQed7HXynHEnyDBfll2BR/jSSYw2S4lEkBxLEPYGp1U1TkBCzkRwAkkI48YNZrumd8zRBuLj3z2HZNkTeAgmChGXb2n9ybEho23/bl54rrtQEWbWrq52J9u+yp+id550v/jhe/qKyqeMZyXmgv1qM+SSOZDpFi4lk0X1sno0U24NfHOoTMbKX2VRNL9JzyQduCsKmvQTahPVuLFknJ3X+9UxJCN71adjrxdJBuqJpBl5EJsVX1I6f/0KnJ5jn1+d8ZDYXfKccV30+pSvvlJ81W5PjEZ8c5EiOIpKk+1czJUE6j5iFpGBiKDp/NMs1v9ffxVrk68xsJ76D1fkX/zshPOD+5Nt5WHf6GZogHG2QVHXb7qAJv88r3HBLi8SUjtW/8YRFJOdknBTHpvreRtD/6SlW3kGxE87vwuXDhjKt4J2nPfcWmVfcMCWJEkk7Fnih4NadfKqWQ8eq31qfrRoXeEt3lSbH2mO3ca4WyfE4EsPwBPDYJLfh9OlYc8xCMsxEggA/LPF1QONr52uCRFMsQpKD4DRv5c7Sxh5Mo0L7PTwlrcf8RBNktxe42hnzXS0/3Yh9klHkbP94Co9BXNbKy8F4DkCqJvM1zx/bSCqH2LDfXhfKysYj+/N6mzdDqXr14HuFNJ46WSTbjkqEOOvwhfUbXOuh39YRgI+g7/5C6UzNnzqk7LtshVjWb6f7H//UTrV6N1fHR9f9t5GMCb7rLXessCj/wjxXfHKic09pUrgnPa+b6PovmubWfWuW6zoKCXFkBCRL1481SRperF/SUOc/L5LaDnUu0Bctl33qi34CQbgdLwitRx2t+7ILp4hIEJZfrmuRhje+VR6ZkVCUrXZoK1Hq3HiiTeylZnhBWTXysfmR1ax4zWtLRYpCwxrEKhGdJgNfS7KQxcVlUyArrydt46u3k5sv1EufgZQnA3FskKlaPaqEDjJUV++aDzpYOgG/UYSQacVLX1n2jJWVt/dH+h9+WMrVboOOtBTTEUxlarHuqAh0OOEzEO/vWDW+b74beWCKc/UTXYLEcE8jOcihD98+GYmwhes6OgdHbeG6fzLDrTt8pqvbHdtFXbVzo20YMArU+qlS3Zxlsr+ksE+eF3p6EiYB96duu1U6eqA873zxti8TJ/4kYjie4ZiWoxRT0mO/2cyejReQKsgSSy3PH9tIKodYX1btXiyzGzeA/s9MsaQy/vsdLu04PF4efOopV/+il2lycO3ALzaYwjtCmSttVMY6FL8ZpP4Nb9YOhVFH5ux81JydqhLgr+W3IS4HZ4feapEbvHW6cy2YWmH0cM8gOZAgrn6SG8X6o/v4GZIIXT8D/ym4gDLwEyTIz6e7tYfNdrVTkAQcKZiomW1KR/fTq6ZPfFK+YoiUTRAkTlI7iYt9JNzC5Rh9NEFksY79s/KF/n6J13NXOi523Dc5SNVkvub5YxtJ5RBb1m5SVjYe2cMbhQTlWPdBpQZ5WFxZbISsryyerybT7H1lcRWQjc+CZFc+Uu8tt2KtsVKSISysMXqwI5Q9Di6alifxcx8th33XT0f21Pn6WMkB1PIO01JNDt6x6rt6piYHEsPVITlqAXIkyIYzp2IKNd11/wL4GXBcGl3HTnc9v5rq2r+iXxJXx9Ejpw217OjYL7a1/Xj/+yDRftk+9d12eyL7w+/PytRRx3XVCh1F+u65V+JDgsnxBPjvRYNtJ9Zjv9nMno0fCxJLKWOvCL56udJ2xtr+f+076bFe5mPl/oSS+IaYXPmB+h2xdqjZWh5Dp63tyKM0kRBnZUlSl1idW3faGfI8Vt3ue8kVtqxD5UCu8FxEb6frju6/buVcG5IDyUC4Bs9bJrmBqya77h9PdT2/BH5eAcdNc+uPn+xaP7012o0OzFu8OduVzo1Oz87dZQt07p8dH39cei68SBOEU0w/ehg4dazDcaK/9fuHyxPKdnwMalCb8UqIY/MQ1xPHxmWCTZjqsd9sKV3Uki42H5ONzcLq/6+dYlld8U6JjW672uHEdp13vowadRO30W8xnDhHFua0Nb5tfzcafWeUcKkXdXl9/bXXSUep4ycC522rC9moM8WwxBHOqzvWHU8hOTpP2lqTA0nBxIiTY/geJMdxSAAmB0aI9Z4LIK/3vOeXTJAprum9+iXVFRNk/jKskZZI8vc/+JDsgySICP6Q46Xj18eXEsTWHzEWrcAxmoJ9WeIGa2tZKhwTIT1MwjcpSNVkvub5YxtJ5RBrfcN0oaxsPLKP+UahurzuyfRgY6jpZor1jE3soqojtmdhZW0bImZizE4KHX10tPToORat9UtXurrJc+WWbt0sLnJr3MCa6BFvcl+PLcr52Y/aqbxjhI60DAtZlCvrSDmo3QJ8tY4crd+b64pMhiafFI2eN09yBSzO158yxfX8AonwGyTB8cAJOYCd/m4kS/2++mUN/Jb3sm1zJMC+MjnqX/9mea6MZAli+8eP2bZ86ct8tASjDRI/M4IQkuR+qrbujL9IufhYq+zr9LwSdOOVY8K5ZRzJdIoW42VlDBBT8Mc2kug+NvjFEnwpe5lN1f/eBDEuEA267+gcFdq+9wPtKLwdy6/h5DvdmH7wvQue9J6LL5FY3UZOHV3drvFjB0kddXxXGuuOcS3Kp4P75Gg8cIErcL3ROlFHDyYJE4Qc6DtvMpJjilv/e+C3VfCbKW7DSZNc59EzkKRYoE/BNniLN7N9uXGw8x6yf21HHZNKfO6f6cNtba7hhS9NJPH5RRI5o6KMKv43Rho40lZ+Jg1QvRJ045VjzCdxJNMpWoyXlTFATMEf20ii+9jgF0vwpexlNlX/26dY0Q76q/4ITn7jhz8mnaQOi3FOEeTWJ+fVvvO0/+rXcqKlSl+eRFlsowX52QCpYzesOyS5yjtRCkwOjhz+dm79qxe64funheRgQsjoQbROcoPXT8K0aTI6/mQkyBj43RTXe8ok13HollK3/LpUTnvix0W6Lyv9wm04Rr5z89d00fET3qqW90xwjHIxZ9uwWO+97XYpq3XwuONVDyDVTQdSNZmvef7YRlI5xIbz7HWhrGw8sv9XT7HMaSd+pL3dNb7/g9qx99g7zK3lyorpAq+GTR/7hLxRSLJyUg/r9HrP5VfoohyjTR3m89mOKHVmdSaH/xZEuWN17RZY3eP6Y9MrgqMIkmPkfkytfofkOBk4xfMx0PuHia7lY3NQN9qzBNvJXvU5TVrMdcNsYBs3+Ey0bvDHTo+Wc2v1SYCEC3EdPaKkiCAXhp014Vp/eGQ4PuH4s0IPs+VhrBjzSRzJdIoW42VlDBBT8Mc2kug+NvjFEnwpe5lN1f+yBPEKeTDbyNGKkeMDHy5d9ZkU7DhMEn5H7cStZS3Bz5eTrJxsg9yf/KH6BizI+dMBE8a/7uAdq8XotDN19Nhw2Szn2v0dK4wYMnIwObAoLzw1yfWePkmmTBv+AJw6BjBy9P4Row1GkfqX+nfQsUDPJoi0039JQ/MXvizfwEKS4+g5ie+LNH/xyzwWiTykyCcBcpJDsCUgi/VpGEl2dkO1/vP4OFZap3/hP7dTARpcOcZ8EkcynaLFeFkZA8QU/LGNJLqPDX6xBF/KXmZT9b9oikWKZZB1aplWffAjmhycVvHKZ52HHQnrEPp4R4tkB8Gqk3aRY2HPK6XUg+nYuNYdhlW67lh38tbOdSA5/HQqTKs4gmBhPnAZOv2J6PR/1o7f+6cx8MfJru8MfmHDDBmZZGqV8wah3N7dYRfdz7//Q/cn2k87Vlx/1O21D295J7wASHLnJYeHJKIdP6s3GknCOdpUIFWT+Zrnj20klUOsnWPThbKy8cj+Hz+CEEbQ5E9kSw6OHAd+QDs1k8NGDnQYkf3Jbf7iV8Jvd4QTLC+o0es9l1ym9eyws5bPdsII4ZYup1a76u3c1u/OxfoCaw4mA5PDplaU2ya5oduRHCej02ME6T0NYJJU4ib/CQny1wmu7Ut8/wPb4huP0qkz8N/kXrv1UjfU0CD7E3dkk+22df3q3RPWwzVaXmIYJEH8O+vNh37TFUdGpB47L+EYVoEEkeX4CPNpZaVYES3Gy8oYIKbgj20k0X1s8Isl+FL2Mpuq/z1TrKBTtuRo7yiNHH4xHToupxxL+c455+QT5DETUtxphHudnyas21E/Q6HPJo09tZLk2HERtr/YNR0y340+NQVrjMlICPDmyYKkERy20YcnuT4khuCMcYKxf9FkaXzjfE2QRRhFstMrrj/84yXyAanUtyVG+8oR8gdHaILshATZgvvIC0F+cgg4zVqM5Js0R44NvypI6rLjyBMk26kM6wN5PsJ8EkcynaLFeFkZA8QU/LGNJLqPDX6xBF/KXmZTNf00by75wE1B2LSXQM+y3rAjw8PyLq8spvd4YWnkMLDTYJpEfzy1wovIJDvJ8r7At7+jibYLplbTObViB4nqy0AeI5FnrBC31yI3/MB0rH4xWjRYcoA3AS2TXbFushs4f5LrR4fvPxP46ziB5Bg4hz/xPAPbwbb40CN/pDNuC0c6Xgz87ev1V10j+1TqwJR1n+UTkP7bHuu2xfRKEs0nwljw74l0nXOe1BU60vNMG7PNODbV9zaC0muQmJMoV7LH3CgbH4OMDc7YhLJyrEcUn5R1fz5dOzSTAx0kTIfkdiuSxXeYFn7pQnRFDVzq0k7Ez2FLovE5Ky5aJTkqo3Y2+ELwuXzHeonru25LNGgKkmMaEmMqplVTkRzglIHBqzFNOn2iG/gbOv3ZG4GzkCDnTXCtn7O7V+l2CNje5f79igPel3pEnfsYZFDvXXdLHEeEurlVbu9mUDsT29hRvyGl+euHpj/Cy5PFzeSBlGczimOyPE8mmZ7nN06CrOfZ60bUzZaVc/h/3hSLf7EO+KBwovn1NHqiV+ijFXyfwyeITI04RaL/RS+t/Ai71wcwZWBdtVPmogNiSjbGVVWmI0ygHZYgARe77rPmYVE+G1OpLZEYCtfsedtWbuTeLTAaIDnORYc/ZyOAZBo4byLWIVNc/d585x/bXITtc8oTt2cG9hdrL14M1p54kuwT91COnXG/zx2//b1eVPT2bhLXUxU8JgtXuNppfPoX06ynn5H6eAz90QzbyYM2pNSWLMznKyvpFC3Gy8oYIKbgj20k0X1s8Isl+FL2Mpuq/0VrEOvQjz+Ok7SVJsD2O+mbY/GdJp5MvzDngpRUSg5hWi+IH45q+uznNdnQaWxOXhGczswE30mTo/3IxViUL0RCLESCgDcpKCeti1zh8bkytRo4FwlCfh5APh4goQYvnOA6j5mNbWGbGD3K1grc1wXLXe28ZbIP/ffdL/slHZfHz8skPnZS/9o36r5ixKmbvREJwv3msfGJ2H3hRVJn2M4YsD6Q5yPMZ+c66BQtxsvKGCCm4I9tJNF9bPCLJfhS9jKbquk1SFmQEsQgB0rZIObFZAm1ekkoVS/lSnWGk9zS4upf8grfoXctuw0ryeKTo+3HR7tkRL/sDRV5lq5v/dXXSGyYWuV1DgM7yQzwHTmt4mMkS9zok8uca98OCbEdkqSEpAVo2s4NXTXTDWINMXgBOvvfgX94Pl5cwDcH52F72O4ybJ9Tu7hNTBB76tY/lUySY6kC/v2++q/4kcfb+UnIrZaMP0EAOT6rdB3SesSPsAbUu1l2bPModT49Sds8TI95NfIxuYEVymsB+MZTv1Ec+x89xRKfP+mFDRtc81e/rieZP5I/nSNHdALZWfwn6Yj4TS3hmfr43knD298Vrqh66zTdKWLUzgJfCo7OygXzwO3bY/GyCsmxCgtx8GZwgDxpXeVGbp/nBs9FO/7Jjq4Y8sjTTRYdyTF0yQS3/iS/OOe0ak66PQKuIxbqR2uzP2OQOobgrUf7z5/vjIuBjpQblyDR8a3f7/W5v5xbCdYH8nyE+SSOZDpFi/GyMgaIKfhjG0l0Hxv8Ygm+lL3Mpup/coKIQ2QSF+WykObt3Oz9e17d2YnsjTL7Hl3fWUhST1zf6f4zHnxDkMkRJVsu+MjJCk6tFrmec1eigl0wSuyM5NglIGne2SVtu7rRR7fHaIGRg8lxIUC+kRi6GKPHwXy0Hdvd1u+ftUVGM3RyXCjkis7RY3RUD7XsIzhlv/9yC3vpjujck/WWLTp7/UYmiGD+dkjKbTUh7Uno6ImEStDGVI4xn8SRTKdoMV5WxgAxBX9sI4nuY4NfLMGXspfZVP3Pvs1rJ7h/jX4WXE4Qn8zl1Sw6cXJF9I9ZNH3iU6WPmfqdNrL6Bp962tXOweJ+0hy9o5OpLwUmDtcdOy5FZ1zo2o5cgSTYE9OoPZAQeyAxPCAnLXu6YsNubviqWW7oQowel0xGR2dn97gkkvNA/0WT3PAVE1zvn6fr6DEN257v22Jge+fhWCzZ3nfWh2W/bP/sOJvec9kVOnrwqWSbSjLhNga27R38I/CZn0x4vih7TqtRHJvqextB/5GLdLH5k8sHC5s+8nFNED47lFlIy9DPhSognaXsF5OUpG4KsLfZdGOXF+hULaovi9otwFcuRd2LXOMBy9zo03th3bE3Ro+9kRQlJETr3m7k1iWaHJdNcUOXosM/CwxfNcF1fHsbtBHb5toj7qBsEzs5OruMHj84Qj4YJmTHkKIdv4EB1/SZz/rjt5N+0cM81DNvSUKeBeyVZb4Hs9p/Xv1gXIjsV7awLdkm/2T7nnt4Z8oWw3wSRzKdosV4WRkDxBT8sY0kuo8NfrEEX8peZlPVJwgVsthZBRZXLTbrGzOef4yharEgflhHOrM8RoLkyEyFpLP49zxkquHLxXWJ7jtM7513aWfZbkd9nDuqKwvpmLx6L+TCfKHru35PrDteguTYB6NGCUkz0P5SV3hkZ4wCNRgBJgMcCTYSl09yI1dPdP3nTMOItQgjiG47myByQdiaSZszemT2t+/eeySudiXKrNzO1W6H+p41kFw7YR0yGcfvBbunHmmxYy3bF0V1k2Ob2bPxY+HZxOfJMcaqL4wgVChXLeDJ4uKy2biyeshybEZxfXZy+x9aoyeX83/eh89eSck5p66Z5mrnL3dD8SPe5Faf5/zyhabPfE4TbqwnWTnP58J8NadWC9za47HeWPdyTKNeJnCtHtTbXo6p1YvdyLVbuJEratzIVZPlh/5HrtoI+PjRaya6ts/PxTaxbXbKzJ2rstGjUOqcJDuOYsNxaP/ZT/WC8MLdMRKi7A6o51/BjsuwDlwldfbedadukwkStosty8a1LSbHNrPHcgCpglwWTzI5tpEgx7Eie3uIy9qNG0D6TvrzhNTOGchgt4babUn+bl7jJz6pJxfz3rLOzA7M6REW7Vxsrz31j1LO6krBJww/52HJUYcrcKq+DCQ5ZGq10DUcsBxTq1dgavVKjBavRGIALYqEaN3Xjd65XJPjmikYBdDZNxZIkMINWHucwad2caXm9udm2kTOO1f+Y7XxZ86Fc18jfbi1xdW/dA+MODWufs8dXP1qLM534qcq/wXsuBB17iXb7zzrTNlOfKzLzu+/EXF7nm3bwhTLdjCGBIkrbYv1rC3rlzpy/KFeMXibxYC6zv+7dmb/HkX2TTJJGEyT5Lbjvq8p+y5Zrbuk8yOj4YvS+AZjldHDpla1gEytbngJGvQaTK1eheR4NRJDkbS8ClOr17jiky92o1fXuNHrMAI8G1yrvHDjBNf62Xml0SM7YkZv1vEHfkiyj3LcjJeOYfelF8v+1r8cSbIb9nd31ONRv/uSJNbHjV2RIKiP9bYeebgrFko/LFQJ2sjKMaXzr3GxXhYjTPXYb7aULmpJF5uPycZmYfX/R93Fss48VF/vahfznjvm4ktWuty7TFyL+DfJ4o+XZiuWnQWFr/rnWoa3SFmHdUByA/TS1GquW/sbrDvWvR6jxGuRHGkkba9zxeb93Ogt89DJazACTHGj108E0OFzUPDI2pgcxVsxepw+Ex0P+8p94+gRJwhvRfsLQt3L93UjLa2yX3bMbL9tBB7t6nSN7387kgwJ8tLVWDNg9NgL9USIdcqGrD/FWc9LcG4W17jGd73OjXb6L4bwx/m5po3ZThyb6nsbQc/7XSyLpZq2l+pbe9LJ2pkx15aH8bKdmJ3FHtB7yztwkjJfKOCrNn2Eo8f+79HOtWK1/9AR6skDt7W9Tq0a37/SFWpf51zHGzFavMG5NqBVkRDtb3KFB3ZBB8focdNUN3ojOvvG4gYkyU0TsX6Z5JoOWIDtYvvL/egRt4tfCbpyJzku66/P/KRadOzM1nvnbfI9YA2v2NHVv3gpgA4eoeHFS5Ksbdx4yTLwbV39iho38Ih/PwTblWPu2xJDHfk+wnwSRzKdosV4WRkDxBT8sY0kuo8NfrEEX8peZlP135QgaghMXv2JHWpqRmJgzcHOvB2uVHMwH8fVNAW+q7yjvinIkYEk5Vk3t+HJ6uy5/HJ9U3DXXVzt0qUA6qiEbVH3Sr4hOM/1Xo11RvfbsO54M5LjLUgKANy1vhnJ8TZXfPqVmBZh5LgZnfzmyZ5vJJAkyV0TXNcvt8I2se3VaAOfu4rbtBAj3h7+6eRvfTP1NK1xSqYXBwdcy7e/rAny6l3QoXHVfyk6doSGlyJBMrZxA/U17LebnKOeqy6TbdqxlrZkoI3L9xHhvDGOZDpFi/GyMgaIKfhjG0l0Hxv8Ygm+lL3MpurzO8WqSGyUF9eeeop0hLoXYt68HUaPFeg0MZbj6r+rTjUa33eAG+3ulnLhBPmabIfZmVoO/bqMNnV77oLRAeWRALnAlbvuhXyneK5rP+YFSIJ3IBnermjzgJy0vcMVW97qCncvw9UfCXLrNFe4ZSKADr8xQIIU75johi6dhk7HD0Jh+1gI123v20OwvTuvRJLMdHWrlrqh2tKTtEZ27MzWd+ctPjlWu4b/WeYaXo6EyKA+xzYuvIIcCfJaTZC1fz5ZtqmdylryHNJGbML6wL9C/9YRRHQK/sQONzfJ3Za6xVNd/W5Ye6zClW9HnEyADwny6lq3wwJ0Jv1xynV/+oOUs20ZZAu+zt47bpfY+j1WoaMt0zoyqDe+K6Yxq3DFrlngBu95o3Od78bUan8kxf4YPZS71ncicd7jio+/3BVvrnHF26e54m0TAXT2ZwGOHh3f4SMlmAZxjm/7GYBjsI8uirv+dpbsU2k/lSiaXhwecq2Hf93Vb40LyJt2cw37LnANr0KnfhU6dYTGVy1OsraNQeMbMTKhTW1Hfx/b1mNt7cpCTrdvYx7Mp92iFCuixXhZGQPEFPyxjSS6jw1+sQRfyl5mUzX/aV5xehGEEl6KKMSS0vEVKVMRqlDd+No/+x+mecWecrek7A7Kbugse6Ojb8s7Vy+UhCKF0cOq90JxaNC1fO2LcqWrf+lurm6XhUg8JEIedgVewtFja7f2ty/BwvwAjBTvwagRAwnTfgAW5hhB7p6H5KhxyR1TAHT2CNQNeTaxIzncfViYnzkL7cO2XwBgH9NtWoTk0K9Jbf7cJ12h139dke+QMZUuCDfJ6NH45l1wlV9UEY2vXZTk2ceLxjetQkKjXQdhDdgTfUgrolQf8USb2L0rxJSHlpGPzY+sZsVrXlsqUhSaGkFiLuRN8hLZc2NBonsT5aBHNso+UfTFH9SBJ59w9TtjGrT7VugUK1z9C9FByoAEeaUO7R0n6jeXk8raYZ3lztt9cuzk6vbC6IBOWAn1+2BtsgRX29dv50aexEjReSBGjfc61/6+gKTtvUiQ97vioy9Cp0dy3DUdQIffSBTvBL8XC/MbprjGdy50tYu5/Zx2vRCL4X30w1/9D9wn+1S6GJT22WSOHm1HfMU17IgEefvOrvENCwB05hw0vWFRkmcfHxYiAVe4xv0mucbXY4rYkPkAFdpjbbJzTpSdJ9PNHPG4fKYcVAYEpeSPwrxNYymEAsGXKpvlFv5vfR8Egsmu8+/nSEdo2G93XMnRYfLwsu2A5XKF7L//bikXdxipnpz66Ihr+5H+3nnDvrth5EFyvQh1VEDD/2yL2K1d97n7Odf1QSTH+zFi/K8gEf5+l3R8yBXrsTi/G8lxDzr5PZM93zgUyR/A1OpH/G0Sbhtt2DvTpr0X4li8QNq/9qQTeLB0v2T/8Kc7q/vuj0Hf3bf45FjpGt+61DW+BZ25ApreggTJsY8brP/t28tFre+um2X7kiBsXwbacDa33EeYz+JivSxGmOqx32wpXdSSLjYfk43NwurPjiBgygXeRVgcKRNLKsV4E+WgZ2xip9ULoz3druXg9yX1K2uShtfshIUgTsArliSELAoFmPu+dmdXN6PGtX77S3KnRupgtfKidVpnGax7Gkk1D6PObEzZcCKRYA0vWZKUJR3tr8TossN81/ju7d1o7YGYXn0YCYIkaf8gRg6gjfKHBMWHd3fFu5Ag981IMAok7OzS4e+dBH1SUrwXOkG752I3/W5MrR7C1OpcTK3mYPtY+Na/LN2e+n2w/6/eJalbWOOaPsCfQkvdxsauhkMXeKG/17V9+yDX+NKapPndOyWNb1vgmt6ORHj7oiRCnl7JFvtcc5lviWt6146uYacat+F6fyfLtytqHxg4RTJvMwRdWODi9T7hJoMoaDlvivyl8iCzBZ9CXr0tLpvloa6qi3RCXUEWMt1ssZ615TXI66Ez212XxjciOV6DDvsaJEMW+2FYf8vuEtdz9aVSzsprnaX6SV0XnKt3cl6HhWpIsgp43baIneW6znwNCn4UiYAE8XDtHwEgr/24S2rfhE7O5Jjq+CP/ROJhelU7EiR5EFOrW6e4pvfpeqjh1Zm28EKw7wpwLNpXYaR8qHxqFe+n2ddfc7FrWIw1wYF7uKb9kRz7oxNXQfP+6PA59vFjgWt+366uASNI19mnSBvYImkb/6J2jhfWKfP6jMnKGCCm4DcYeRks7asmG4/tz98Ui3+xXT1i7zjhJ65+C1wt37k75rTz8ue8b1rmGl+Hq/x+/LTgkyyaGtJFt3eRsWhs/sT+Mvw3vmFn1/AqTFfYEbPg3ZjXLXUN+2Cu/uZt3cgTmEp1HYQp1ceQHCW4jo9jFPmISx5e6ZL7kSAPYu3xwEQAHX4j4R6e4NYeM1feKW98A5KBd5hSbeKF4AWS3F3n+Z9wTu1jJPvkGOlodS2feiWmPUiQ9690Te+Z75oOWFgVzQcsTPLs4wa20fyBXVzjy7AePOGHLimUvlBO/nw7pa1sLllki2E+i4v1shhhqsd+s6V0UUu62HxMNjYLqz+VIFahugARVaZdfPyPYk023fzBJx7+RzaSCslwaxOupnu6ptfVYAhfnjS+FQkBNL0VVzhA9LfghL8bV6vda7Cu+IrcnfIkdWTqdBtuukZHpLdi9HgtkuO16Ii885Jz56bxLZheLZjm1p7wPy7pPBgJ8QmB6/BoP8i5tZ9yDmuP5IEaTI+mAejoayYlAsoZPTGbybBLcjw+wfVdMNPV74Ftvx54XdwWjpRI1Lfu4uqxjmj71iFJoS/9Jdt+9/TA4dX2u+tvJ7vGvZEcH9ndtRw4P2l5/8Kk+UAkAdBy4MLEkKdXssW+mJcwzzV/eGcs9tHW73zcFQb8Z0NwkULLSm0llwZrm1VSBF2Y5x5Wjtxk8wadzPzUIt1swWeyj8nGxpB4MgCXQyteAXzNs28sSKEBgG9JzyXnuIYdMHq8dxeMILgyvRPJkQf4G5bxMQv/3BVPhK9P/rQ6V8TivP2Yw1zDthyRdsVVGqPOG5EIeXgz8Dp0SoxMgw9+AI35DJLjk5oQHR5rP40kOdi5x1ajwyNB1sxwyRqMHmvQ+ccBJAdGHPDHMLW6fSquutjeK7E/b8VIkWoP9v2tWFy/Con9lsVuuCnz67Syr55H9qG6xzFqcOSY5Vo+vBz1o/OOAy0fQEJ8ULjaTAYXf+zzelqe51o+hnP2xhrX/uPPueKw/1pXSRCR5H+Tg6959jzw1cvSP8y+Eai6BmFASvdUZovipGKaYt3bYPBMOW9Lth/9FekUzf+7GkM35s5lwznmugeuQGdHhz+QHSf7DeO+Tt9hBh57yDW8nKPHtoq8OzAeTe/CPH+XKWjDS7DG+AySAQnScQjkQ0R2kN3azzvXsD86Oq4lj8xw7pGJADq9B+VYL7M/DP7oRFdEorR/b66r35PbxfaZnKn2YF/fvburX4SLwNWlr9XBq/7Z8aTFOKY1a3/zfY6+ruUTu7nmD83BVR3H6/nAh5ggO7jm99S41q+8xY12r9M2hfOi7ZS2iqGkZ2E+iSOZTtFiIll0H5tnI8X24BeH+kSM7GU2VcdOEHV53ZPpwcZQ082U8StTwXfmZLi9xTV/dGc5yM0fWokkwYH/X1ydUliAKyOS5024Uv3oU6444H/o39ctm4y21f3PM13DaiTTARj+34HOWAkcld6FOf/Lprv+Ww7E6PFFjB6fRXJ8DknxOSQKOZKjHYnyxM7o6EiQRzF6IEFyEyGDVII8NcF1/3Er17AXFsfvybSDePtcJP+ecou24yeHuuJI9Wet7GLQd8c1MsVpOXhndNb5AI7VONH6sQVJnn3c+Ci29/ElkBfL+RtqeFraZG2zcyJtlsanbTHM57tHSadoMV5WxgAxBX9sI4nuY4NfLMGXspfZVH2+H3fX13CC77lZr34fxZXowzjQH+KVqRwtH0dnfw3vlvxOysm++B0i2c7pG2Wfd43/g4Q7EGXehfLvRpJ5NBneBf19WCS/dpZr/fKurtD0Wec6v4Sk+AIS5ItIDACyW/sV5xoPwAiAw/Q41h6Po7MTj3mYnGcDkkfBaye4/iu2cI2vQSK8mwmCbXP71i628X2r5ALQfNC+bri1UfbFjlGWzD7as861f/vtrgXTq9ZPrXItB81zrZ/AsaoC84e4g1SO7cEXIbaVYua71oO3xbnZGhewGrQ7/Y3yzxltRH+0fvGv0HM/glDP2EztPvf3egX81G64Es3FwcaBLwPmvAevcs1vrXF9992qBYvRV82IridlsPYJzOMxerxnG1yRt8O6BVO29yIhyoBO+YGlruGlSLoz3oRV7leRHEwQ4stIji8BSI52JMmTu6KzY/R4fAt0fkyvLEkySLI6k+RprDvunor2Yx30diQDRsOytrwPFwZML3k3qO+um2Q/bH/k+Bm3YyemBAvz410zpp1tn9sVCTIXQIfdCLR9en7S9jkkVY5v3Pj0Qtd6yApJ0oFH79G2ou3azhKsD2TtBvNJHMl0ihbjZWUMEFPwxzaS6D42+MUSfCl7mU3V5+M2r7fxz2yg4lBf0nHsIa7lfbgCfmY1rkZzXOsncdCz+NRSXLFwlfoAhvHGSsO4qK7nwr+4xpdwRNodnW6en6Ll4AO4koM3vW2GG7jrY86t/wamV1/B6PFVjBoE5HXfcK75I+jsGD2ewOjxxGQAnX4sPOmT5Rkkx71TXNuX52EahST/cLYdaMP75+AC8ALX+OIat+6PP8N+ZNZVtmOm24XgqQexjzxui13r53B8PoME+Qw6+3hxyDwk1ryk/TAc8zz/uIBz85mtXduX9nDN76hxG677u7QtdfPEQ3eKvrTdYD6Li/WyGGGqx36zpXRRS7rYfEw2NgurPzXFEofnJoMgBjlQygYxLyaPeABJIx1NSesXViIJcKI/uwwnDScZJy51Eg7BCfz8jq7lgzWu8+TvR3dKdFvkJheH+l3HT7/omt6MBMGUrPmDSJAPoSMCLZ4LPohR6aOLXdP+M1zbt3bH9AojRtehGDm+jsRAUqz1fN2hztW/Gh0eh+jp2VhHYPR4Ch2feNrzHCQE/AlGj7U/m+MaX4ftYySUu0NxW9C+lo9hbcVR4Jv7Y5Fb+slm4Znjacet0L/erT32o1hDoNyXV7u2z28pX/IwbnwBx/mTc93aH26d9JwxGxegnJhxYyvX9pXdXcsBNa73pgulfdrO0vnJkp0z82V5NfIxuYEVymsB+MZTv1Ec+zxMsbwBRMk6wMBDtyet/8uTvCMO9Bx/wMkN1Ld07V/FCcAisPf6zM+nEdR9fSPtzTJVa0YytXx8O11EfpTJkAXsBy+V25PdZ74do8dhGDm+iYRQJEyMdYfp9OrpLQEkyDNTASQAweQwbnKkM0Fc4wS3/tzZSFZsD9Or3DZ8HPP3jy7BOgTTk8fy3y2HVNL9b3xsuOIMx+PW/vVdXPuXtgLmbBy+uo1r/fAct+HcmUn/VTNEpi03dkzMRjt2c62YYvXeVPo2y3B+bD/8rmTtBvP53S3pFC3Gy8oYIKbgj20k0X1s8Isl+FL2MpuqpQSxgsFp4GtJFrK4uGwKZL4ei/Hm0An6brow4YHtOHR31/6VWQAO+FdwolKA7WsrXdtB6ET33yDlwnbJqfv6em++wjW9HqPRp3dB58PVGQvQivgEruDvneAG7/0Uetz3kCDfxiIdSQEk6yh/D9Or96LDIzlqZ5WSYAxw5HCNE93Q7dPRBp8YXNByLRVv/+O4in96d7lB0f13/5iG7VckB93v43DDY+iUSI4vTXQdX1uaPk4pnoW3MxGAtk9u40YemJr0X6MJ0vGNOHa8YJ2zcf6QILgo9d2cnyChT3jE9twYUgVZYqnl+WMbSeUQ68uq3YtlduMG0PNzm9eT6UlScD1nHZW0HYwE+daOuAphpPg6DvrXt07jG/PBF7u2z9ZI55Cy4QRE9RVHXecph7uWd3FevhOmEJie5a1niEMWY8o2xXX8YE9XaMao0Y0EWfddl3R+FyPHdzQ5mDD1u6PTM0GwOK/F9KoWnb8KEiZJ/URXxAjS8YO5WDMtcG2cp2e3fzCu4Ghjy4HY9yM/7Ap96/0+aBKQ7Nhx78LUamCDW/erj6NOHrPVOC6zXEfmmHVEch46vok1wyHbuK7fYsrYPjHpuxzTTLSH9hATxVeCxnDbM13Ht3dzbVgP9d3y/8EIIsx0EkVTY3NUWYqi+Hgj5OKycujQ3X/+pmv/XI1b+90dcMJno09uhYMdgbbvbIeTgZgfvsyNdrb5sjgB8sf6tPOM9nS49u+/VeblrZ/bXtcyh6AzCjeo3vaFpa7lvVjT/OlNLun+AZKCCaJwSBTXeYTD5R2dHslRN8UDnX8MSII0T3Qb/jHLNR84H9PDaNtMFNk+Rg6utz6FKzcuDkN1j0r7LTnKjiu4yRuu/LOMpB3f3Q0degscH3TUb/E4eXwzkqvYOC0bvA1Txs4Jru8SJAgW2h2HZWKz5UxP2ZlwaMd3d0WSIUFu9QmCc8I22y7oiYoQUWk/laV4ngySMpX8xkmQQ6yoQQg28qptAKEXlMiCyUNBUYMcKGWDmBeTpXA17F3nun79nqTjG+j8398OSbIlsFUGM93aw1e7jq+iM//u09GbZ9GV1nesoWfWoNNxsY9FJxKg9XPoiBXQ9kWMIJjD9173cfS6I5EYSJLOwxXrCCRI0xvR6XFoGrAGwajg6tH5c8DfQXcN4EwSJMfIQ7xrNccnYnbbSBRu/0sYPTC13HC93fWRgydyiVQv7d8DmAbhWB22NS4aC8FxvNCpNwrfQ6dGcnSfNMvJr+5iBOm/erokjBzvvDJVgbYctgXO366u/dNxgrAr+vbn9Anxe5ge82rkY3IDK5TXAvCNp36jOFafxSKR54GvJVkp7U/rOTbboJ3w0c5G13nMrsna79agPy5xa3+A0SIFdIAfzHDrfrjKrf0mEuSED7rikH1jO0cQEUJ9fbdf6Vo/gLn5V3fACZ8HYPjPLii/CNuX54LPcW1IpqEHv4IF+tFYf/wQSfEjJAp451Eu6cC0q2EGwASZBiBBkARZJBFER6frOnFL1/pxbItzfWwnvX3ecNhRRoF1P/uQK2LKRLKEz55EsxcH1sv+80Kx7gc4HrxwyAVkSwx45CqTl/QMvgf/d8CRWEP3YPRoRZtbJyXD90/FyO19jJF4cpNjxDaTcY4O39V1YArcf1t2BOGJp2EjQaom8zXPH9tIKofYcGy9LpSVjUf25+F9EK+zIrsi1j2Ak12DPjndrTtyPvrnrAxmAzj4R6FDfKvG9Zz5HVdMPU6t3KjnH793bR/G9OMbO7uOr+BKiUVkLr62wLXjZHZ8f7Ubbfw+Ch6DxPixJIbr/LFLun7qkrbPYHRAcjRino4Ft+PVNgdyFSbnKNI20Q3cON21fgILXiZH3ra/uhAJgvXUITVu8MnST6UJl33xx8vrJvde8yckF5LjR7vKRUMvHnYRyV5YDHEMEumHWEx/dUu34XwkfhvbPhkjCBLkASTIdxH3fcQdHpfLk2Pd276P84d2dXwBCXL7BdLeOEHCfujuldkN5rO4WC+LEaZ67DdbShe1pIvNx2Rjs7D6n/sE0QqkKusQg4/fjqsdEuSYhW7d0dsAM3Owhev8CRL</t>
  </si>
  <si>
    <t>iVBORw0KGgoAAAANSUhEUgAAAQAAAAEACAYAAABccqhmAAAAAXNSR0IArs4c6QAAAARnQU1BAACxjwv8YQUAAAAJcEhZcwAACxIAAAsSAdLdfvwAAAAGYktHRAD/AP8A/6C9p5MAAAAHdElNRQfhChkPMCcHfaaWAABgAUlEQVR4Xu2dB5hV1bn+id4kN70Yk5vcm+Sf5KZcU29ujIoNpamgYEVEVESaUgQRQbGACCpVERGl9z6UoQ8w9M7Qe++9NxHz/ddv7b3O7LNnzZwpZ+acGdbn8z4zZ++19zmM532/sr61dilnzpw5c+bMmTNnzpw5c+bMmTNnzpw5c+bMmTNnzpw5c+bMmTNnzpw5c+bMmTNnzpw5c+bMmTNnzpw5c+bMmTNnzpw5c+bMmTNnxd/mrToks5YfkMkL98qY2btk4ORt8vGYjfL+4LXy+qcr5cWuS6T2O/PFH+7MmTObDZqyTfqlbpVPx22Wj0ZtkM5D18k7/VdL614r5KUPl8rz7y+SZ96eJ4+9NjspyLR663FZu/2E8HPphqMyJ+OgFoGRM3dK34lbpNuI9fJ231Xy8kfLpP57C+WJN9Kl8ksznBA4c2Zs/NzdMmHeHuFnSvouTZ7BU7drAuFFEYF2/VbJqz1XSNNuS6TuuwvkybfmyIOvzJQKTabJrXUnJYRQG3aelB37z8ieQ+f0T14jAkQC/FsQsx6jN0qHgWukVc/l8kKnRVLzrblS5eU0uev5KU4EnF3dNmnBXpm+ZL/MXHZAk4afvOb4WCUEw6Z7IgCJOqpQuk2fDHlFedKGiki12nlRQKVmM6SMItM/ak0oMkIR7uPxIf2Rkxfl1NnP9U9ec5zz/Bv4/J+kbNJpQOtPVkijzovl6bZztXDd3XCq/OOZCfLbR8c4IXB29dnURftk9oqDsmDNYVmy/oj2nPzkNcc5n5K+W4ZO2y69x2+WD1Qo3WGAlwroKKDDAhVOz9HetGyjqXLzc6nypxop8qsHRxUqoQjvF6w+rMN+PD/kx/jJa45znnHDZ+yQXuM2afFq3WulNO6yWKcvCEBZBECJ1u+UAPzkvmFOBJxdHTZ61k5NjvSVB2XxuiOyastxWbfjpA6f+clrjnOecYwfMHmr9FSpQMcha+Wt3hnycvdl0uD9hfJUm7nyUMtZkTTgrzXHyW8eHi3/cd/wQiMUnj3eEYATAGdXheHNyY3TVKi/aO0RTZbNu0/LrgNntffkJ685znnGMZ7rPlNRQNfhXkGtZY/lOg3Amz766my5t+l0ub3eZPnfp8ZrQv208nD5zt2D404qcno+D+kKEUtBawB/f3qC/Pcjo+XH9w6Tr98xwImAs5JtI9J2aM+Id1++8ahs3HVKdivy4D1PnLmkf/Ka45xnHOO5rs/ELfKhSgPa91+ti4GE08+2m6/rAPc1myF31J+sCfW7x8bIz+4fId8rO1iuLd0/rqSiHkGBksiEaj9kR6zyMwvA5/1bzfHy64dGyXUVh8pXb3MC4KwEW7/ULTJKkWKKIsdcFSKv3HxMtuw5LQeOnpcz5y/L5S++1D95zXHOM47xXMf13Udu0HWA11Q43UQJAPPq1Vp7hcA7G0yW/1Mh9e+VAPwnAlDOF4Cb+8WFWITxzEgwv888PyTH0xPuk/Pzk9ccz6kP4FElWPe8OF1K15kkf3oiRX5RdaR8v/wQuSaOn9WZs6QyiNtXEdh4z7kZmQKwXxGeHPri51f0T15HBECNi3jTgghAHIjVVnnxLkPX6ZwecvOZCPOJUPiM/OQ1xznPOMZzXQvl/elfIPyv2sIrAN5Ya6L8odpY+VnlEfLtuwfF7XM6c5Z0RgW/z4QtuiqeOn+PpK84KMv8HJq8/9DxC3JUhf/85DXHOc84xnMd13MfmoLIpxt3JgXwpgKzpACKVN9VKUDEq8aBWLwnvQiQGs9OeE+OT6GPz8dPXpveBcYxXn9W0hUlVvqz+vUKHf4/PFquv2eY/PsdA50AOCuZRv7bZdg63dk3ZNp2GTdnt8xYul9P92VsPq7z/e37zshORXx+8prjnGcc47mO67kP93ulh1dQowj4SKtZOqS+rd6kzCJgJa8I+JVbfFLFgVyE8JAZj05YT25PgQ9Pz1QfP3nNcc4zjvFcV0dPWabLAy+n6er/P5+dKP/z+Fj5rwe8SCWeQuXMWVLZm59laEJAjv6Ttup8nnCZfHnh2sOyYtMxWb31hF9IO6Ffc5zzjGM813E99+F+zT9cqgtqhNS6G7DxNJ1T/+VJbxqQabVv3RUIqwtIrhpvztEkxpMTzpPTI0RU9/lMzPPzk9cc5zzjGM91XB/+nBT/qP5/486A9y/g53TmLKkM70e+Ttjebfh67cUHT/WKaJCbzj/y/IXK2zPtx09ec5zzjGM813E99+F+2qu2XyDVfa9KTn1T7Ym6qPb/HhwlP7pnaFyJBXnx4ITx5PK8P1V9PDzz+zT58JPXHOc84xjPdVxfscm0SJRC808kTQlHKQX4nM6cJZW90HGRbtrBa783aI10H7VBek9ABLbrBh/6/6cs2qfbfwn3+clrjnOecYznOq7nPtyP+5oeAPJ/UwCkqPbzB0bKD8oPka8xrRYmVj7JhedGaMjhiTooPhKBkIbQ3IOn5yevOc55xjGe67ge8lOjMJ/xhxXUZ7w9fp/RmbOkM8JfqvWtPla5c59VOlRmhR9NPVTKh83YoYlO33+KyvX5yWuOc55xjOc6ruc+3M/Lqefoinp5P6ymC5CmGvL/LAXAOJCL3J0CHu/JVB6eHZLT2YcY8ZPXHOc84xjPdXw+PD/k/0WVkXre3xqhFODzOXOWVPbIq7N0qy4ekd59mnfIj8mVqeb3HLtJefctOr8fOGWbrqDzk9cc5zzjGM91ZiUg9+O+3B/vz0IgptRuqJ4iv6w6Sq7PLvw3yKdRuKN6T7pB0ZFmHjr6CO8NeM1xzjOO8VxHzk/Yj+fPkfwgTtZ12Dq9eIp0hBoE6yX+qP5G/mlnzgrXHmieJtVap2vvSN9+sw8QgeXSpneGdBiwRi/xheAU9+jzh/D85DXHOc84xnMd13Mf7sd9uX859aUuXSdV/lrTq/6TV3+/3BD56m3ZeH+QT6Nqz9QdYoNHZ9qRdl48PGTnJ685znnGMZ7rKPjx2Qj7cyQ/KKDRi0AKRfckMxOIJ6kJayZurp2qRGiEEwFnhW8s0CEMfvz1dKnliwDe6JUey+T1Xit1SE9bL7k9IT4LffjJa45znnGM5zqu5z7cj/tyfzwsuT8k+2XVkdr7f7OMpfofRD6NKTvm7QnjKTZCbnJ6FvSwqo+fvOY45xnHeK6j2k9akm3OH0Q+jalS1k4s33hMN1HRkjxKpVMfjtyg1048qdITBOq3Kk2K9B04c1ZYRmGuogqFtQgoj/1023l6I4+GnRcrb75Ur+snrGfK7M3PQIb+yWuOc55xjOc6ruc+3I/7cn/Ca8gG0cj96f//t1tz8P6gAEbTDp6c9l28OjUHIg/Ce37ymuOcZxzjmefH61ur/WEUwPD8kJ9OysMnLsrabSf0kmrqKPxtmZGgGIlYfttMkTpzVlh2kyKnFgHlqcmNqYiziw8LeOopQhOWUtAjr2erLwNec5zzjGM813E99+F+3Jf7k1v/9tHRuvWX8Dqqoy47FMC4P2279O6Ty+PZ6Tkw4DXHOc84xmdbjLQhn0baRNiP54f8J89+Lut3nJRpi/fpDkqWUDMzQdSEAHzHtR47K2yDnHhocmIq9RTHHmo5U+fvEJpcni8lFX2IXu+9hfonrznOecYxnuu4nvtwv3Bh7UeKdN9SoX+Wzj8bCmrqHpCa1Xss4cW7G/Ca43kivUEBjIIfOT9hP54f8tNMxcwK4kBE9VTbubpOQav0N4N1CGfOCsMIif9cY5zOj9ms464XpmjvDZGpmDOHT0jPtBlVagNec5zzjGM813E99+F+3Jf7/7yKl/cT0kYt/MkJ8TDbfQuCAhrVfgp+5PyE/Xh+yM+6BLoTiaj4e1KcpFZybTBNcuassOw3Kidmeo45cDr1aIaByHhyNvGA3DTKVGkBZuqfvOY45xnHeK7jeu7D/bgvxTU6/iB/zLw/iHiZ7d75QQGNbkiKpFT7KfiR8xP24/khP41T9ChQNyFqQjDj/RmcObPazyoP1625LNFlv76/Pz1eh+94ottVKM8c/t0veNNozFPr6TT1muOcZxzjuY7ruQ/3477XVVBhP54/L+QH8TTb/fOCOBjREZETNROq/RT8yPkJ+/H8kB9BpWZCn8TXbTMRzpwVhjEnT2FMT6E95AkBzSh/VZ4IUhPOQ3C8+021U/VPXnOc84xjPNdxvZlS4765rqyHURhme5+cEGdDPJnnZ6qPaj81FHJ+wn48P+RnkRRTkUXxeZwVsVEBZtksrbSsnhs2fYfuqmMbrU/GblKh4Xo9z/5Ov9Xyhr9SrYkKG/3LC83oxydEp0JPlZxqPR6cLyPFKObKCen/+ESKns7jJ685znnGMZ7ruJ77cL9s+/xjoSjM9r6gEA2RpMmHeX6m+qj2mxZkwn48vyN/CbOpi6MX0VD4YWeaiUoMEIKRaSym8TaoQAR0W+0gr62WFXUsqWVjzefae9Ns/m3jblTmCTshLtNj5O3s2su+fXSlMWdOYQqi85PXHOc84xivp9XU9dwnV5X+7FBCjcVP/M1o8mGaDyCgpjnKGvYbOCteNm3JPr1Wfs7Kg3ofuvkK/GQKiOOIAUJARMD2VIgARSF2qWG6iPZa8kTyRYpH9NYz5UblnUKc/zbxM/+LBnGZIiN0h8w07fDF/aHK5Zk7ZyqPn7zmOOcZx3iuKxDxQQk3/j66T0H9zZjnZ6ovZn3EWfEx1sfj7SG+eZjGso1HdfcXO+guXX9Uz/2a9fRspokIMD9sVtaxrJZUwEQBNN6wtJackdV15JGsYKPy7r9tfMzy5WPaDmLTHsv8OV9efvKa47me1sstSrrZ/s2x4Kx4GPviafIrcvPQDG8XneOybrvX9MEDNdZsO6E7wRAGIgL6wicpETCP2GJX3Z5jTRSQWQswu9awlJUVdlSMKSrF9Xl7ti9fUeJqMdu/PTs4Kx6GFyffZ498ds1ZqcgP8TfvPiXb9p3RD6RgLz120kUMMrYc1yJAJEA6QIHQ7FTLzjrMFbPghlV2LT/20gC68JguMhtYMP9+e71JeoELhTn/oxTMbF/CosLVZra/gYGz5LA77rjjeoXfZofSt1X8I51deP805f3nrz6kQ332zoPsuw6elf1HzsuBY+f1ApDdh87Jtr2eCCASbK8V3Kee1WKss9cbbPhpAHPFwWW2Xh3A67en5ZYlrcy/s8jF9hnzCusXspBh+xwOxR7/rfAVn0rFw9QH/tqdd97Z4L777ltbpkyZK+q13HvvvRdsYBusIVO3Rz2AAu+Pd2fXXHbQhfjHTl3SCz+On76kt9TefeisbFbiQHpAFEC9QD9kU0URTA2aLavN47bZx04/c7/jIr3FdnV/qW1wtZ1uu/U772yfNa+wkbSwYHt/h+KPcuXKXYY/FStWPKa41Fn9/gefZslp6gNWVh/6eOvWrS/Mnj1bP002J3uybh/9PDzyd/bII/xfonJ/iI3333P4nN5H/+z5y3Lp8yty7uIXWgSICEgLiBLYV580gFkDloqyd32/VO8hm2yvzQabbGbJdCCFQFbd0VZK/z072kSvuBujBSCeZiNsPNDstZH+Ozi7Guy9997719133/2FwmuKZ9f6lEsOUx/ou0qlhlaqVOni/Pnz/Y+cs73TaZJu4EEAUoICoDw6hT4EYK8SgGOnLmriX/nyX3Lx0hX9bD1SAeoB1Ai0AKzy6gBRAjA2GwHQMwFBAZiSRQCYqounNX99lJXE+YWzq9eeeeaZ84pr6xXnfufTL/GmvP70Jk2aXPI/Y0xLSV2pc3Tm7cnZdQSgUgCel68fpa0iAIp/hPqHT1zQj9I6d+GynD73uY4IEIate0/rJaHegypVBLB4n54O9AQgMwWgK5Bn7ZupQBMBVA1EAKQAf/FX3iEAzNO3ajvW/7Txs+ca57Ozz0evfun+nZxdzdajR49/EWkrEfiBT8HEmcr3az388MPn/c+WK2MDTJ5/x5w9DTyjZ/n75y8/oOf+Ke5R5MPLQ/bD/iO12AQC77/zgPdkHfOMfYSDCAIhIaIgsmCVWKchXg2AXgB23Xme7bbaZW63pYuAgRoARcD/ut8TgG+WGeh/2vjbgKELrAS3oXnrUf5Vzpxl2ltvvXVRRQKjfBomxpQC/Vwp0fm1a9f6Hyu21Xqhv7w7cI1u2e2V4j+AMs3bO58wnnx+yXrvcdTmcVrMBPBseiICpgOJDkgTaBBi1iBt2X49i+DtsZ/ZDITQ6G22ey6P7LTrbbbp7bpDPzmr8W6sNUH36NOTb3bdoTPvK4qARWkIgzNnubXKlStfUBys6tOx6E0p0PAPPvjgiv95YlrGmt26MYfNMMnPCdMJ12ngwXszE0AUMH/1YZ3bkwoQCWxShKfqD/F5oCbkpzOQKUC8PzMAuhtQhf8DJm3Vm0bwhB2EhiWjPGOPJaPsucdW2+xnf7+/2y5r8Nlwk4UmrMT7aeXhukXXbLvVZ+A8/9M7c5Z8Vr58+WNKBIp+qlC96VfLli2bp9D/JRWGE44zN8/OuHhpvDV75dPEQxEPMjMdiAhQEKQbkFCfiICfpAfk/aQKFA2JGiZGvL8K//1NInT+r4SGHXfZLCKyIOjNOfJwq1n6UdveSrJUvQEHC0tYqMPCHDa4DC4sceYsWc2PAv7p07LoTL3pP6pUqXLO/xwxLX3eJr0012zmwGKdrsPW6+k65u0pBkJiUgFEgD5/insLlBDQG0Cuz0+IT9UfkaDwR+hPHwFRRP9Uz/uTXuguwD5sGLFcmqnwX2+37fcAmBkANuRgeSlP22EtPiv0WIfPE3fp0zcC0PHDqf6/wpmz5LJ27dpdUlxs4dOy6Ey9adW6deue9j9HTKv74iDthZmOM1EAOTotu9QCmLqjgIcIEAmQDuDd6fWH7IT6s1cc0MLAcWYNEAuP/Cr0n7xVtwATVVD8094/sA6gbgcv/A8+x87L/wMFQH8KUO/AE1qk48xZMlr//v1FReIf+7QsOlMC8FzLli3P+p8jplF8owjnPTRjua4FQFLICml59jwiQGcgRUFqAggBHh4xMGC2AOKnpO/Wm4IgGuT9pBKE/tQWiC7I/XnGHsU/rwMwsBIwEv57D7Jkc45g/k8BMEh+0PWDvv6/xJmz5LL77rtvvE/LojMlAHVbtWqVqxRg/qKtejMOcnDm4pmSozIPSVmxR76OCBC+kw4wMwCxWeJLRICXH6vAT14jEHh9agcUEfH8H/nkp/BH5d9sBsLTbFkFaLx/1J77tSeKCf/ZVILdeLJ7sk3tBl1k0KBBDg5xQa9evaRBgwZSrlw5eemll3ym5M+UAEz0aVl0lhcBaNVmrF6Aw0o8QnFICTlZpOM9Q49IwHuYJjMDEBohwLNDcop71AiIDnhNuA/x8fo8a4+egi5KRAz5afzh+fVU/ok6eNQWzT/G+7MpJ8uAdfWf6T8V/jP9x/y/Lfw3cOassKxatWry4Ycf+q/yZkkvAJVemiEPK/LRggsZWZZLXt68uycCRAKkA9QEWMdPXQAhICJADHororNwCEB6agYUD4kamO5j1R8iQtGPhT/k/eY5e7T+UvlnDwCm/sj9af4x3p99+XT1v9JwvQmnmf6zwZmzwjQEoGbNmv6r3FvSCwAhN0+5hYRs7cyKPDyzFgEVCZCrUxOgMAiREQI8OuRGDCC6Aa+JFAj3IT5en24/ZhYQE6b8mG2A/OwAxAYgOvRv4VX+2QWIqT9yf+b+87L3vjNnhW19+vSRDh06+K9yZ0kvAJAO8pF/s4UzHhkRIBIgHdAP0eyxTOftPDizrRICIgLIzXQegkDfAD/fV685TjMRgkH0QMjP9CL9/ohKhPwq76frj75/tgAj9Kfxh8q/fuRWJPeP7f3BrDkb/X+RM2eFZ7Vr1/Z/y50ltQBs2nJQk46qO0/BYSMORIBIgHSAmgCFQbw2BEYI8OQ08ODVqRG0VaE9uT3gNceZ4kMwID6pBCE/04zBB21Cfub8yfvp+mPaj9A//Dx7cv9Y3h8MH73E/1c5c1a49uijj/q/xbakFoC5CzbrxTZsvYUH1iKgIgHSAWoCFAbx1qQE5km6RATNVShPLg/BSRGYNeAn23shEoT6dBYa4jdQ1zPLwHQj4kLYz4IfQ352/qHpxzx2i3l/tpi+/l6v8p/jltI+un08w/9XOXNWuPbUU0/5v8W2pBaAYaMXyt8U6YwIEAmQDlCQoyqvn6KrCAtxaysC48FZtQepCeeJDCD5i918qN85TurA/D7CAfGJJsj3Wen3SKtZWmQQmwj5nyPvH6+r/iz7/UUVb9qPvfj103dK20kfROt24/x/VeHYv/71r0KBs+Jn77zzjv9bbEtqAfi0j9doQ9iNCNzmP0GXp7owO4CXhrBME+K5iQho2YXUwUdqQ3TAa9IGzhPqP93We7w2Lb5RT9pVIoPYeGG/R35W/EF+8v6fVhquV/0x7Zfbh252KuSW4CtXrhQKnBU/Gz16tO4VyI0ltQD0+myEDrdvUDn3X5UIUICjA49GHLwz0QCERQhYpEPoDpkRAzw6DTyIggGvKe5xnrl98nzSCYhPVGGetkufP3P9iA5hv/H8hvw8dJO8Py+P3xo8YpHVw8YLX3zxRaHA9l4OyY+3337bZ1HOltwpwIgU/Xx71tpTeKP6TgMO+TjFQYhqhICIgD59qvakBxAbr44oGLCUl+OIBaQn1EdAgo/ZxuvfokJ+Hr7JXP8N1cdqEYqQv+JQ/VQZW8dfTpg+a73Vw8YLNvLGA7b3ckh+lAgBSE1N1bk2c+3mybmE4tQF2IgDohohoEhIow5iQPEOQcCrA/oIzO8QnvOMI5VAQHhgJMRnjt94fRb50OiD+JDz0+zDI7kgf26KfmHYyBVPfP7554UC23s5JD9KhABMmjRJz7FTbddPza06SntjogEIClHx1EQEhOyQmI068eQIAuQuD5QwlG/kkZ3jd6vziAYFPq6jyEd6Qa5PlEHKQcj/qwe9x20jQiz00WF/PsgPbP+TgqhXr56MGTPGei43uHTpUqHA9l4OyY8SIwBU2ZlqI/TGC//8gZHyKxUNQFCEgIdyUCSkOw8SM1dPZECtAHITIRjwurQC5ynu3ai8PSkFEQWCAvFp8Pm17/VZ4ceTYxGhb5YZFLXOP6+wedcgqlevLjfeeKM8/fTT1vOxECTtxYsXZd26dTqC6tu3rwwZMkTmzZsnp0+fjhoXRHbXnDlzJst7Pfvss3LLLbdojBgxIst5sHXr1sgYcOzYMes4AxpYguMNSpcuLY888og0adJEfx7btVcz7rrrrsjfatOmTZHjJUYAmjbvqB+IiffFC19/zzBNTGoDCAERwe+rjdGzBYgBHtwTBE8UIHgE6jXHiRzI7yE9Lb2E+ggKaQbEp8GHzT2o9LPBx7/n5imyOaBdp0lW0gXBF/ymm27SuPnmm+Xdd9+1jssOFy5c0Fi9erXUqVMnikQGFStWlJSUlMjY3F4zbty4qPdq2LBh5PzEiROjzhns27cv6j5nz561jjNo1KhR1Pjs8P7771uvjye6dOmiRQ4gOrYxyYL7778/8rfZvXt35HiJEYCu3bprEn31tv5eNKAICTFJCyjKEaJToIO8iMHvFJEhNNEBHh1hgOT8pKDHcc7j6RmPt2dBD5HFz5SwQHyq/Dx6G69Ppb+gj90O/g/LCcOGDWODhsj/0HvvvVcmTJhgHRvG+fPn9ReAa8z12WH8+PF6fF6uCRK9RYsWkeMzZsyI+hwGJ06ciIy5/fbbrWOCeOWVVyLjmzdvrkkIEMInn3wycg4sX77ceo94oXXr1pH3mjVrlnVMsuDxxx+PfNZDhw5FjpcYAfjoo4+kep3emkjXKCJCSJ7rjmcmImAXHnJ0ogLqBEQGCAKkJkJAGAx4zXHO4+kRD0jP9YT6CAvpxrcU8Sn0xevx22GPGwtvvvmm3HrrrRHUrVvXOi4IyNy1a9fIl4ElokuXLpXjx4/r0L5+/fqRc5UrV9YeOS/X4GnOnTun30v9v4scnzlzZpbPAk6dOhUZQ5hqGxNETvfks7L+3ZznOxE8Hy8cOXJEpzzt27ePvNeiRYt06sTfxHZNolGjRo3IZ+Xzm+MlSgDGT8qIIhRCQD5OREBqAGkRA+oEpAh4cRbpUDMgSgiCjTs9witPr8ZzHRt5fvvuQfp+FPni+dx9HhJivG1esGLFCu358J7gzjvv1B7RNhZAkiBhiRw4ZrBlyxb+Z+slo02bNpVdu3bl6ZpmzZrJnj179HsFyZqWlpbls4CTJ09GxiAAtjFBxLon0ZE5T7TAsWD+e/jwYencubNug73tttv0MfN5weTJk+XFF1+UBx54QF9Xq1Yt6dSpk/aaZsyDDz4YuV8YCJAZl9v7GSCcNOe88MIL+u/JeIjL6j2EMjwe5Pb+TzzxROQz8jcwx0uUAPAPspELkJtDWlbjEbIbQSCEp3hHu24E6jVk5zzTeXh6SI+3p6OvoKG+DeZ/SH7BF/+ee+7RAgCqVKkiU6ZMyTIOwhI6my8DXxa8WZDQNsS6Jvw+IBECwE445jwREseC+S/EN78DFsQwBu8dTC/CgJBEPYzNjQDk5X6AyAHi28YCiE2B1IzP6/2vCgHgizhzzgYrwYIgMoDIRAeIAsSmgIg4AF5znPOMuyaOnt6GDl2nRJGpIGjTpo0mkgGFuOB5iNuvX7+oL8tjjz0mn3zyiWRkZGhPw5gwYl0TfA+Dli1bRsaTnrz22mtZEBzD57XdJ4jgeOoKwXOIyXPPPRc5T5srx/ms5higfkJEg3d977339JiBAwdGzlPr4N9LITQofA8//LCuWXCc+kiwyNmzZ08ZO3asFt283o/xfA5zHG+OkDHdGwzdScMYm5/7BwXg4MGDkfuUOAEANpIlM8znjidIC/iig/Lly0f+PngOPAmENF+IIPgyvf7667J48WI91iDWNW+88Yb2OMHPECRrbpBXAeDLDikARUCmSM050qENGzboa4JffuoXFDSD98T7mqIqacHmzZsj5xC/l19+OXI9057mXLAGsHDhwsjxvN4PkhK18ZrPvX379sj4/fv363Mc59/L9fn5vFeFAPCPN7ARLRnRf8j8qM8dD5BHVq1aVSpUqKBBmItn4hzeGvDFIheGvOaLEQZphRmf22uGDx8e+Rx5FYAyZcpErs0Oub0nebO5Jvjl55HywfsBpjfNecgTPr9gwYLI+bfeeityPCgAjDHH83q/4Hg27wyPR8ggvXmdn88b/BscOHAgMrZECUDQY3XrmWYlXDLhyXp9oj5zQcEXg05BagGAPDD8dwkSGuB98NwUDh966KHIlwTQXLNjx448X7Nz5079XsEcddq0aVGfw+Do0aORMQiAbUwQ2eW9vC8hL4XLcPQS/PJTHAueAzQ1mfMffPBBlvNEDOY8c/7mOMtpzXFIZ47n9X7B8QhseHwY+fm8wb8BQm7GligBCH9ReVCIjXjJgvDnLQhofIHwBhDBNo482QCvEnwNsefOnauJaL4sI0eOjBqTm2tGjRql3yssAOHPApiSMmO4h21MELm5ZxjB1MB2nnzenIdQ4fPMhJjz1BjM8aAAzJ8/P3I8r/djVsW85v9jeHwY+fm8wb8BzVdmbIkWAGAjXjLA9lnzAwo/hPjM2QOUPidirF+/Xk/XMZacGw8MiYMI5vo8FSav11Cg4r2KiwCsXLkycp4QPHw+GFJTZDXHsxOAvN4vOL5x48ZZxjPNSuRiXufn814VAhD0TEHYCJhI2D5jXsHj0qlCUzEGTPt9/PHH1rFBMAVEQcl8Gbp166a9uiEyBSVTYALp6en5uob3CpJ16tSpWT4L4N5mDAJgGxNEbu4ZRvDLbzsPuUwEQyrB39ac498XrKxT4zDn2rVrFzke/Cx5vR/jzd83PJ6/D/9vOY4II5j5+bzBv8HevXsj40uUAJgvpA02IiYCts+WV5B7U+QzoBBkG2cD1fy2bdtGvgyALwdz5hTY7r777sjxSpUq6S9LXq4hSiDH5L3wTuY4eWv4swDGmjFUtG1jgsjNPcMITgNCINuY3r17R8awruHTTz/V6Q9NNuY4MwjB6+mHMOdYpMRUHPvu5+d+FOvMcVI47sV4cnhznDHmvfN6/+DfgBTB3OeqEQDQrPVIKymLCrbPlFeg7hTeAE0t06dPt47LDpCZL8AzzzwT+ULYgIeZM2eOHp+Xa6gHmPcKtuUyMxH8HAbbtm2Lukd2BDUI3pNag21MGIiSuYYCmW0M70sXoxkXBs1ES5YsibqGdQ/hcWbuPa/3oxuRFZ62sYD7Mj1oxuf1/sG/AasBzfFiIQC2rYyCMAJgvqw5oevH063kLEw0fXWE9bPkB/xPJ+enCcd2PrcgjBw6dKjuPmNaD+/LlCFhJk0pLNMt6DVBwRgwYEDUOYNVq1ZFxgCExjbOIDf3DCMYoTClZhsDqG3QfENqBYG4jvfr2LGjFg7b+O7du+uxhPD8xAMHz+flfoT7eH5WXPJ3Zf4fz02fQ3bvn9v7B/8GtI+b4wiAjVNhJFQAvvzyS8kJeREAgyatRljJGm/Y3rsgIM+3Hc8t8ByFAdt7OSQ/EAAbp8JIqADY9jILIj8CYPB0g75W4hYUtvdKBtjIGw/Y3ssh+YEA2DgVRrEQANsXM7fo/ulMK5HzgjbvTbTe28EhWVEsBMC2l1kQ8RCAIHr2nq3zdhvJg6jfbIh0/mia9R7JCvLMwoDtvRySHwiAjVNhJFQALl++LDkh3gLg4HC1AAGwcSqMhApAcHNDG4wA2DyTg4ND9kAAbJwKI6ECENzbzAYjAExTOTg45B4IgI1TYTgBcHAogSgWAsBe9DnBCAAbHTg4OOQeCICNU2EkVACCu5va4ATAwSF/QABsnAojoQJgNjDMDkYAaPMEtn+og4NDNOAKAmDjVBgJFQC2S84JRgDYoz4Mtj9ycHDwEOYHAmDjVBjFQgBYF50dbH8MB4erBTZOgGIhAGYH0+xgBGDNmjUxwfpzkD5vU+R3B4eSChsHgkAAbJwKI6ECYHYwzQ5GAFhaGsQb7cfJlEX7ZNKCvTJx/h4ZN2e3jJm9S0bO3CnDpm+XQVO2Sb/UrfLZ+M3Sc8xG+XDkBukybJ282WG89Y/p4FAcEOZBTkAAbJwKI6ECYHYwzQ4IQLdu3SUtfYM0bjlc5qw8KOkKs1YckJnLDsiMJftlqi8EE+btkbHpu2SUFoEdvghskU/HbZaPlQh8MGK9dBq6Tt4dqNSx7yp58dURMmvORusf2sEhmcBDWvIKBMDGqTASKgBmA8PsMH/1YVm4RmFtJhao1/NXH5K5GYckfcVBLQTTlRBMXqiiASUCKb4IDFWRwMDJ26TvxC3SK2WTfDR6g3Qdvl46Dl4r7fuvlja9M6T1JyukxUfLpH6zwdY/vINDosAGoQUBAmDjVBgJFQCzgWEYjVoMk8XrjsjS9Udl2YajsnwjOKZ/8nrJ+iOyaO0RLRAIwazlXjQwxRcBIoGRaTtlyLTtMmDSVuk9QaUCYzfpVKBzIAp449OV0urj5fLSh0ulcZfFOipgZ1UHh6IGjzyPJxAAG7fCSCoBaPt+qib2UkXyFZuOScbm47Jq63FZvfWErNl2Qv1Ur7ccl5WbEYNjWgiIEOauOiSzVVqACBAJkA5QExg+Y4cMnpqZCvQYvVG6qSjgfRUFvKOigLdUFPCaigJeVlHAi12XyAsdF0mdDgukfZfJ1v9JDg7xxLJlywoNxUIAzAaGo8Ytk3mKxHj9ZcrLQ3wIv277Sdmw86Rs3HUqAl6v2+6JAUKAWCxSqQEiQCRAOkBNgMKgSQUGTDZRgFcQ7DRknXQYsEba9lklr/daKa/0WC7NPlgqDTstknrvLpBn282TJ9+aIykTV+rdcx0c4gE28ywqIACGXzkhoQLAHvSt2ozV5MXza/IrD79WERyib959SrbuPS3b953R2KbAa45zHpEwIkAkMCfDqwlQGNSpgIoCRqgogIJgpBYwypsReG+QPQ2o/95Cqf3OfKnZZq48/nq6vNF+vPV/poNDLPAos0QBAYBfsZAwAWj2UqvzM5bu11V9CnuQGM8P+fH0EH3H/jOy++BZ2XPonOw5rKB+7lKvt6vjW/aczhQBlS6QDlATmL3iYJYogFpA/0netGA4DXjzswx5tecKad59mTTpulief3+hPNd+vjzVdq5UVwLwcKtZ8sDLabJo0aIIbP+zHRyC35FEAwGw7RUYRkIEgLn7qYv36ZDdhP7k/JB5406P/DsPnJW9ivQHjp6XQ8cvaBw8dkH2q9cIAeJgRIB0gAKhTgUyDkmaigLoE6AWMHrWLj0tGEkDzJTgkLXSfoA3G0AdgNkA6gDP+3WAp9vOkyfemCOPvDpLqigBuLfpdP1opuxg+0I4lFzYvgPJBASA7cVjocgFICV9t6Qq74yXxlsvUF5be38V+q/bcVKTGnJDfgh/9ORFOX76kpxQOH7qkhw5cVEOHPNEgEhgk0oHiBpIBYgCEBSEZZoSGISGNIBiIGlAnwlb5JPAbAB1gDZ9MqR1L08AmnZbIi90WiR1lQA887YSgDfnyKOvzpYqLWbKfUoAyjWaqp8VlxfYvjwOxQe2/6fFAUkpAHTqEZZTqSf8p7GH3B3vjRfHm29T3p+wH88P+U+e/VzOnL8sZy9cljPnLsuJM54I7D9yXnapKAHBWK+Eg9kBhARBMWlA6vy9ui9gRFpmHeCTlE3SPTAdSCGwtS4EegJAIbDuuwuklhKAGgjAa7OlKgLQbIaUbzRN7mwwWebNm1dg2L5sDomD7f9RcQYCYNsrMIwiEwDycPLx8XM9AUhDADIO6uIfU3qE/5tU7k+xD+9PyI/nP6vIf/HzK/L55Sty4dIXclqJwDEVCRAd7D50VguGSQPoEUBQqCuYOkCKEhx6ApgO7JvqFQK7Uwg0AtA3OBOQVQAeCwpAYwRgipSuk6ofr1VY4HFSDvGH7W9dUoEA2PYKDKNIBIAC3NCwACzbr/N1BMDk/wiACf8Pn7igvf25C1/I5S++1I8xuqREAEFAGBAA0gBmBjYaAVCRhBEAegLCAkA/QEQAhmU2BNmmAmu1ixaASiEB+EetCfppuYmE7Ut+NcL2t7nagQDYtgoLo8gEoKRFAAjAO50nyezZs4sdbCRKBtg+q0P+gADYNgsJo9AFgA48VuYhACWlBnALAvDMBPnLk+NkzvzNMnPmzAKDJ/DyfEDbOQeHvAIBsO0fEEahCgCeFo+L58UDQ8TiPgugBeC5VPk/XwD+UG2spKWlFRh/+ctfRP3J5B//+If1vINDXpAUAgDRIFwf5XkhIESEkMW1DwABuKP+ZLnZF4A/1/AEoFe/OTJjxowCgcdyqz+ZxjXXXKMfJW0b5+CQGyAAtlWGYRSaAEAwiAbhIB4EZLOO0bMy6wDFqRPwnhenS9mGU+V2BKB2qvz9aU8Afv/YGPn1Q6Nk2rRpBUa3bt3ke9/7XkQIrrvuOvn000+tYx0ccgICYFuAFEahCQAEg2gQLlIHmLpdF+R0GqCiAMJ0ooBkXgvwUMtZcn/zNKmoBODuF6bKbfUmyU21J8r/PjVe/vREivxOCcCvHhwlb3dMlalTp8YFTz75pHzlK1+JCME///lP6zgHh+yAANj6HcIoFAGAWBTYqLRTB6DwRhowUBFxmCIkYXkwCsBrJ+NqwGqtZ8uDr8yUyi/NkApNpsldz0+RW+tOkn8+O1H+pgTgj9VT5LePjpH/pwTgZ5VHyJQpU+IG5nL/9Kc/RUTg2muvlQYNGljHOjiEgQDYZlrCKBQBoLBGfm3SALbkIvzW04F+FMCmHXhpcnWmBNndBxEgEoDUidwPgAKgngF4NXoKsIwSgNJ1JsmNtSbKX2uOkxseHyv//cho+WXVkfLTysP1ykG2MYsnOnfuLN/97ncjQnD99ddLnz59rGMdHAwSJgDk0+TV7fqt0mE24XYkCpigooDJKgpQXhnvzBw9qQAhOyJAJACZqQkkYkegBqH8/xE//w8WAIMzAP+jBOA3D4+WX1QZKf9RabhcV2GopKamFgqqV68elRbccsst1nEODgAB2L17d0zEXQBaqnCasJrwukMgCsisBWTOCFAQJFRHBIgEIDFkpjCIEBTVnoBm/t8L/1X+/9ZcFf5nzf9vrzdZ5f8UAMfLn2ukRAqA//XACPnJfcPkB+WHyMSJEwsVv/nNbyIiQFrQsGFD6ziHqxsIwK5du2Ii7gLwcvdluqoeFQUor4v3JQfXqUDqVh2aGxEgEoC8kJjCIHWBmUoIiAgQAxqGDHgdj12Bjfdvrry/rv5nE/7TAlzBD//D+f/v/Pz/P+8fIdffO0y+X26IdP14uowfP75Q0LFjR/nOd74TEYCf/OQn0r9/f+tYh6sbCMDOnTtjIu4C8NIHS4UogO46XQtQ3havi/fVqYAKxQnJqQcgAhQFIS3kpTBINIAQQOxpS/Zp744gGPAakcjPcwEQo3f6Zeb+eP9myvs36py1+m+m/yLhv98ARAfgX/3wP5j//6jiUPle2cHyjTsHyrhx4+KKWbNmyQ033JDF89vGOjgABGDHjh0xEVcBoIhGMY0ooFXP5drL4m2puJMKUIBjGo56gBYBRVLISrhOl6COBnwhICJADCA5ggD4HXAcjw/xtddX1zHdx4Ijwn48vya/EhtEp6siP4U/CpNtlSiRorQ03l/l/mHvT/+/qf5XbDJNhf9TItN/Xvg/Tn5fbaz8WuX/P39A5f/3DZcfqvz/O3cPln+/Y6CkpKTEDY8//niE+KB06dLWcQ4OQSREAPCieFMW1eBd8bImFSD0jhIBRU5IClkhLbMDhO4IAYTGo0Nu0gOIbsBrjnOeyIHxeH2iCQp+5PyE/aQbmvx+3k89woT+pCiIVFTuH/D+FP+C3X/eAiCv+v+3mtHTf4T/Pyb8V/n/t+4aJF+7bYAMHblYxowZUyCEw/0f//jH0rdvX+tYB4cwEIDt27fHRFwFAC+KN8WrUllnfp1CGyF3WAQgJySFrMwOEA0gBIOVEBARUB+A3FTzCe0jUK890nseXxN/8lYd8hNVUPAj5yfsx/N75Pfy/jc/W5kZ+qtUBbEylX9af+3e3yv+mfbfSPVfhf9U/39aKTr8/7db++umoNGjR+cLtnD/+eeft451cMgOCMC2bdtiIq4CQAUdb8qCGlIBQmxCbRbbBEWgoxIByAlJmR0gJSAaQAggMp6cpiHSAwSB6IApPX5CeI4jFtQRiCB6q+s8r0+13yv4kfMHPT+RCORHlKhTMO2HWLHwh7X/NP483jpr7q+9f13l/U3xz3T/Bar/P6wwRIX/g+TrdwyQa0r3kzovDpJRo0blGUz1qT9jBDfffLN1nINDLCAAW7dujYm4CsDTbefqQhqpAKG1FoHuWUUAj0xOzpx8N0VWogG8NmkBRDZiQDgPwRGFTHjHOc+4XuM2aeIjJAgK0QX3fX/QGp3zZyG/rvp7TT8m9H9Khf7M+0cq/37nH7m/9v61o72/Kf79rPJwuf6eobr6/80yg+SrKvwvdXM/jREjRuQJf//73yPEp9mnd+/e1nEODrkBArBly5aYiKsAEEJTSCOkjoiAyrMjIuDXBCAlswNU5YkG8NZaCBSB8eCIAaQmMiCk/1SRHGGA7LzmOOcZRz0hSHy8PlEGnX70IpDzZyG/zvu9qj+ixao/E/oz768X/mjvP1lv/qFz/2y9f2bx79rS/SMCMHz48DyB5cCE+/Xr17eed3DICxCAzZs3x0TcBIDCGQU0QmlPBBZERwJ+TQAyQkqmCL1oIFMIIDBFO0J4SK0FQRE8CKIFjn84cr0mPalEkPgICwJDtPG6X/Aj548iP1N+gbyfnn+afgj9Wfdv2n5vU6G/V/n3Vv5l9f7e3P+3lPen+PcVn/xg2LBhecJzzz1nPe7gkB8UuQAQOrN2HhGgk44ddYIiAPkgIWRkipCUgKIc03IIAeE6BH5/0FotBizYgdhEB2FwnGIipEc8gsRHWIzXJ+qg2k/Bj8KkDvt98j+jyP+kJr+X91dpkeY1/ZjQ32/71fP+NcdFGn+y9f63Znp/MGTIkCJF+fLlo+oH+cEf/vAH670dih8QgE2bNsVE3ASgcvMZOoQmjyafRgSC6QDko/BG4w2kJBrAOzMnjxDQmguB2/VbrclMZACxASQ3MMc4T5iPeLCvHx4f4iMsCMwrSmiIOpjqa9zZK/iR83thv0d+in5ELibvp+rPmn+afnTo/2zmsl82/jB9/7rxx8/9I97/lkzyg8GDBxcp4iUAtns7FD8gABs3boyJuAkAVXPyZyMCwXQA0kE+Nttg6o2UAK+cKQRefYCQHTGAzHhyiI0ohEFuz3nGMR4RwePT2svefmzuob1+18U6+mCqj2o/BT9yfi/szyQ/U37BvN+0/BL6/yUQ+gfn/U3lP5z7GwwaNKhIQY9Aq1atCoSuXbta7+1Q/IAAbNiwISbiWgQMioBOBxTJIBukY4qQPoFINBAQAghLakDIjhhAZjw5xEYU8OwGvKbNGMF4TUUQkJ7WY67H43vE99p7tddX70cUwlQf1X4KfuT8hP1B8jPll5n3e1V/Wn5vCIT+P1ehv17158/7f7PMwKjKfxADBgxwcEgYEID169fHRFwFgOIZIgCpIBckg2yQji47Ew3gjRv4QgBRISyhOvPzkJjIAEITHUBuhEHDf42X5zzjDOm5njzfEB+hQXB4P/J9UpLqb6Trav/DLf2cP0z+epP0lJ+X93tVf73iLxD668Jf+SHy7bsGyddv9+b9bQLAIh0Hh0QhIQLAjjmQCVIhApCM6jqkoy5A3s1ae7wxhTiEAKJCWEJ1LQaKxEQGEJp6AeQOg3OAcdQVuI7qPqE+Hj9CfCU4eH2iEKIRUpOHWs7U1X4KfjrnD5LfL/rR7kveT78/eb+u+keF/l7hj64/G/lBv34ODokDArBu3bqYiKsA3K5IBJkQAcgFySCbTgn8aAAvTG1AC4EfEdRpv0DvxY8YQGIEAUIjCg0VuSG4gT6mQPTAOEN6xIRQnzw/SHyER3t9P+QnRWGqj2o/BT86/Qj7jec35KfoF8z7qfqz4cd3Cf3v9EL/4LRfEI1fGa537XFwSBQQgLVr18ZEXAUAD4onhVSQi3X0JiXwogGvNmCEAIKSGlCVJyqAvJAYDw6hEQWKhzTtZMI7znmEAwGhvoCYUGsg1A8SH+FBgLTX90N+UhWm+qj2U/Aj58+O/Ez5sdpP5/3lBntVf0L/UNU/iE7dp+lOPgeHRAEBWLNmTUzEVQAgEWSCVGyfdZcimY4GFOnYVw/vy0M2SAsQAgjKbAE1AtIDyIvnRhDw4pBaC0MAvOY45yE84w3pn1CiQqgfJD6r+hAgvD5RCZ+HVIV5flb43fTsRK/glx35/cU+TPnpvP+OAdaqfxA9evSQzz77zMEhYUAAVq9eHRNxFQA8KGRiCo15dProSQmIBvC6eN9MIfBSA0JzcnMtBoq8eG6IDKEBwkDKEIF/HNHQhFfjmdLTpFeigrgYjx8hPl6/kef1meYjSqHJx0z1Ue2n4GclP/P9ftEvVt5v0KtXLweHhCIhAoBBJjbNoH+elMBEA1mEwE8NHvCjAkgLeREEiGxEITtwHi/PeFKLqr63R1wI9Uk98Pg63Ffvy/sjSNrr156oH+5Jkw8LfJjqo9pPwc9Kfn++PzfkB5988omDQ0KBAKxatSom4i4AN1Qfq/vmWTxjogG8bVAIIGR5FYpTiPOigumatJAXzw2REQWKdghDEBCd45xnLNcgJBQcIT33476E+qzl18RX78v7I0h092mvT8hfI0U3+TDPz1Qf1X4KfuT8+SU/4T8P+XRwSCQQgIyMjJiIuwCwUw6hNCE13hUvS20gKAQQkkIhNQKiAshKwRCPDYEhMqkCpNaA4AbqNeeIIAzhuY7rNenV/cjxCfXx+Ib4vD+ChDDxuejt53P+VoX8NPkwz2+q/cGc35A/u4p/GAiAg0OigQCsXLkyJuIuABh5NCE1D86gsEZaEBQCCEkoTi5OVABZdWQQEARA+A4gt4E5xnnm8DXh1XVcr0nve3tqEEzt4fEhvgn3+Tza6wdCfvb1Y3Uf8/ym2p+XnD+Ijz76yMEh4UAAVqxYEROFIgCE0uyX/9tHlRBUU0Kg0oKgEEBIagRU4D0x8CIDBAECG1EgSoDYYXjnvHF4ea7jep7bD+kRGXJ8Qn3j8Q3xESYESnt9E/KrfJ8OP5p8mOdnqo9qf17J36JFC/nwww8dHBIOBGD58uUxUSgCwHPyfq5CarwruTVpAcSDgBCRBTbk4EYMICukpTgHgUkVIDPCQKSQFd4YxINpR65FUIgwID33ZQkvtQhSkSDxESYEikIfrb0/UV5fh/wq36fDj/5+5vljTfXZ8MEHHzg4JAUSKgAYXhXvGhQCCEjoTe5N5R0xgKREBkwhQlwIrEXBF4YbNTyCa5Kr1xrqPOOYceA6rsfTG9KTfvA+FPiCxPfCfXJ9bzsvvD4Lewj52dSTDr+cmnyyA3kXj/d2cEgGIADLli2LiUITAHJpcuqIECjiQUBCb3JvogIjBnhoinKeIHiiAJkRBjx5FPzjhuxU8jXh1fXcR5Pe9/a8D4/uNh4f4lPhJ9ynrZdCn/H6LOzJS7EvjC5dujg4JA0QgKVLl8ZEoQkAxrPyIkKgiEehDSJScf9l1VERMYCsRhAI1Y0oGODNDcwxxgDG4+W5Xnv6AOmJPhAfHerfNyyT+OpzmVyfQp/2+vkI+Q34g/MUXweHZAECsGTJkpgoVAHAIBqEg3iE3BCRqABvjBhAUopxpAkQl1AdEiMM7L0PqcPQ5xQ02dV4roXwCAuRBqRHbHgfxIc5fbbvwuN/V3l8HuBBuG9y/fx6fYNOnTo5OCQVEIDFixfHRKELAESDcITa31MENFEB3thEBjxcA0GAuFoUFIm1MBhAbgP/GOfZoIPxhvDcB4ExpEd0eD+m9Xh/PL4hvg7385Hrh/H+++87OCQdkkYAMAhHqM3e+RTbiAogJeTEM1OFJzqAuEBHCUoY8OCQOgyOc96QnSfzasKr+1DUC5Ke92P5Lu/P3n1s3hkP4gOm/d577z0Hh6QDArBo0aKYKBIBwAi1ybUptnlikBkZGEEgRPdEwRMGPDikzgJ1nPM/8MnOdVTyuQ+tu9w3Qnrf2xckx7fh3XffdXBIWiAACxcujIkiEwBDHLyvFgNFSshJww1hOYQlRIe8eG023EQctED4IsFPc4zzjNNk90N7CI/A4Okhvc7v4+Ttg8Dzt2/f3sEhaYEALFiwICaKTgCwEJEovjHnDlEhLBEC5IXEJlKwAdHQRPfJznWG8PmZw88r3nnnHQeHpAYCMH/+/JgoWgHALIQKA68NIDOhezS842aM7frCRLt27Rwckh4IwLx582Ki6AUAsxAr2dH01ZHStm1bB4digaQWgDvuuKNuq1atzn3SN91KtmQDOX+bNm0cHIoNEIC5c+fGREIFYM6cOQJspEsWvPXWWw4OxQ4IgOFXTkioAKSnp4uBjXyJxhtvvOHgUCyBAAT5lR0SKgCzZ8+WMGxELGq8/vrrDg7FGgiAjV9hJJ0AGNiIWdgg12/durWDQ7FHsRCAWbNmSU548+2+VqLGGxD/1VdfdXAoMUAAbJwKI6ECMHPmTIkF9jdTYzVJG7UYZiVwXtGk5XB9P8C9HRxKGhAAG5/CSKgApKWlSSwgAC1btoyCIS946fVRVpIbNFfng+NB+H4ODiUNCICNT2EkVABmzJghsYAAhAns4OCQMxAAG5/CKBYC8PLLLzs4OOQBxUIApk+fLrGAADRv3tzBwSEPQABsfAojoQIwbdo0iQUEoFmzZg4ODnkAAmDjUxgJFYCpU6dKLCAATZs2TQh4zn+P0Rul+6gN8sGI9dJ12DrpNGStvDdojbTvv1re7rtK3vwsQ1p/skJa9lguzT9cKi92XSINOy3S/xNs93RwKAogADY+hZFQAZgyZYrEAgLw4osvFgkg7fPNh0q/1K3Sd+IW6T1hi3w2frN8krJJPh6TKQRdhq6T9wevlQ4D1mgReKu3EoFeSgQ+zhSBF5QI1Ht3odR+Z74813igvrftPR0cCgMIgI1PYSRUACZPniyxgAA0bty40DB+UoYMm75dYyiYtl2GTN0ug6Zsk4GTt0n/SZ4YGCEgIvhw5AYdDXRU0cC7A9dIu36+CPiRwEtKBJp0WSzPd1wkdTsskFrt5knNt+bK46+n68eZIwa2z+LgEC8gADY+hVEsBKBRo0Zxx7DRS2TUzJ0yehbY5WOnjFIYqY6PSNuhRGGHDFGCgBggBH1URPDpuM3S048Gug1fr1MCIwKkA68pEXilxzJp9sFSaaxEoMH7C+W59vPlmbfnSY0358hjr83WjznnkeYIge2zOTgUFMVCACZNmiSxgAA0bNgwbpgxa72Mnb1LUubslnFzd8t4hQnz9mjwOxinzo1N90QBMRg+QwmBigqICPqmetFAz7Gb5KOACJh04M3PVsqrPVfIyx8tk6bdvHpAvfcWyrMqFXiqzVyprqKAR1QUUOXlNP2I8/KNpunGDdtndXDILxAAG5/CSKgApKamSiwgAM8//3xcAKkh+ERF9kkL9srkhXtlyqJ9UeAY5ybO9wQhJX23FgIiAlIEogFqBEYEiAS6KhHoOHittB+wWtr2WSWvf7pSWvn1AJMK1FGpgC0KqNhkmn4s+u31Jlk/s4NDfoAA2PgURkIFYOLEiRILCECDBg0KhpeGaG8PqSH41MX7ZPqS/TJj6X5JW3ZAZgaQpo5xbpoaw9hUXwgQD1IG0oIsIjByg3QZtk7eH7RG3um/WtcDdCqgooBmHyyRRp0XS30VBVAQJAowtYAHVBRwr4oCyjWaqh93zhORa73Q3/5vcHDIAxAAG5/CSKgATJgwQWIBAahfv36+AXEJ7/HqEB/Sz1x+QGavOChzVh6UuRmHZO6qQzJPgd/nZByUdHVulhqDGBghIGogGqBGkCkCXk2AGQJmBzoPXafrAaQCb5gooLuKArouyRIFPPrqbKnaYqZUajZDKjSeJmWenyK31p2kH3X+t6fGW/8tDg65BQJg41MYxUIA6tatmy8Y8kNgvDoePh3SK7IvWH1YFq49LIvWHpHF6zKxSB1bsOawFgTGIgRcS3pABEHtwIsE/JrAxC3SK2WTfDR6Y2YqoKKANv6sQItgLeDdBfKsPyNQrXW6PNRyltzfPE0qvjhdpQFTVRowWW6qnaofec5Tkm3/JgeH3KBYCMD48eMlFhCAOnXq5AkpE1fKmNnR5IfIeHeID+mXrj8qyzcelRWbjslKH/zOsaUbjmoxQAiICmavOKAjBy0COhLwioPMEAyYtFV6T/BSAaYHbVEA04LBGYFgMTCYBtxRX6UBz6XK/z0zQT/+nKcg2/59Dg6xgADY+BRGQgVg3LhxEgvdu3eX2rVr5xrtOk7S03nk7YT9hvwQeaEi9JL1RxTJj0nG5uOyeutxWbPthKzd7kP9zrGMLce1GCASRAREA6QMiACCgrAgMMwOZKYCmVEATUKRWgAzAt2Xec1B2aQB96k0oDxpQIMpUrrOJLmx1kT5a81x+nHoPA2Z/6G2f6uDQ3bg2QA2PoWRUAFISUmRWGBp47PPPpsrtOuYKiPTdmoPTfGOnJ+wf45PfgiNp4fk6xThN+w8KZt2nZLNuz1sUtiojq3bcVILw8rNx2SZigaIGBABkw4gLEwVkgrQOKSjAAqCfi3AmxZkRsDrENR9AYE0gMagJ9+Kng2o0GSa3BWqA/yxeor89tEx+vHniIDt3+zgEMbw4cOlb9++Vj6FkVABGDt2rMTCgw8+KLVq1YqJ0eNX6OKc8f54ajw2eTxhP54f8kPs9YrgEH7r3tOyff8Z2RHANnVs8+7TWhyICDKUCJASICCkEMwakAqEowBqAXQKMi3IjEAwDaBFmDQgOBtQk9mAYB3Anw68rd4kuan2RPlfJQB/eiJFfvfYGPmVEgAegY4I2P7tDg5B8FwAG5dsSHoBqFmzpjz99NMxAQmZq6fwR7EO74/HxnOTzxP24/kh/5Y9HvF3HTwrew+fk31HwHn9+251DCHYqsYQDehIQAkHAjJ/tZcKmCiAgqCuBUzdrqcFmRGgVVinAYPWSrt+q/3GoMyegHAdQE8HKgG458XpUrbhVLm9/mS5WRcCJ8ifaqTI7xGAh0bJfz0wQj8KHRGw/fsdHAyeeOIJK5dsSKgAjBkzRmKha9eu0q9fP3nqqaeyBeSjIAcZCc1N7s90HoU8PDh5/brtnueH/LsPnZP9R8/LoeMX5PCJixr8fkAd26OEABFAKBCMVUo4lm1UUcBaPwrwawFEGkQcNAiRBtAXwJRgN5UGmNkA0xNg6gBMBz7XfoE83VYJwBvRhUAEgELgzRQClQD8ucY4+UO1sfJrXwB+ct8w/Th029/AwSEIG5dsSKgAjB49WnKDxx57TEcCNkA6yEcuHgz/05bt12SliGe8Px6dEB8vD/kh/fHTl+Tkmc81+P3IyYty4JgSASUQ2/ed0TUCUgGKgkQSRBT0EUwNpAHDVBrAlCCrB5kNMHUAOgOZDkQAmA6MKgS2nSdPvDFHHnnVawu2zgQYAXh4tPz8gZFaAH5YYYh+LLrtb+HggPe3cSg7FAsBAPzjatSoEYV6TQfr4tuAyVv9/N+b+iNHp/g31w//IS8kpsiHZyfUx9tD+NPnPpdzF76Q8xe/kDPnL8uJM5e0MJAS7DxwVkcBFAWZNTBpAKkFDUKkGqQcpg7QhzpAYDqQQmAbvxBo+gFYJswKQWYCEABmAqowExDsCAxMBSIAv0EAqoyU/7hvuBaA79w9SD8ePfz3cLi60alTJ+nRo4eVP9mh2AgAeOaZZ7TCGVB1Zw4e74sAmLl/vLPJ/3Xxb/MxXfWnuAepIfcRRfKTZz/XxP/88hW5/MWXcuHSF1oQjhIFqAiBGgGFQp0GqBSCVIKCInWAaUv26ZkGBIDaQ6QQGCUAa/TaAD0TYBGA8FRgsCX4H4FegGgBGBoRAOoBwb+Hw9ULngb0wgsvWHmTE4qVAADSgREjRugw2xOALZ4AKC+MANCoEywABgUAb44A7EcAFMlP+QLwxZUv5cqX/5KLl65oATh2yhMAUoXsBIAag1UAUgICMDDOAlApWgCuuaWfVK9e3eEqBht7Vq1a1cqV3KDYCQBo+OK7WgAouGUXAZCnmxkABIBGHwqApABU/Q+fuKDD/bMXLmviX/z8ik4FEAXEgRrBLj8FQAAoItJHMF8LgJcCRAQg2xQAAcg+BTACoFOAbAQgawqQKQBfUQJQq9470qVLF4erCO3bt5dHHnlEqlWrJh06dLByJLdIlADUfuWVV87aPlBuQIWdSjsCoIuAugbgFQEnzPVqAMzX0/1HEw81AKbzNu46pQt7FPgOHrugQ32Kf6fPXdb5P+Q/duqSrg9QJ0AsEA2iB0SEaAJRIbogyiDaML0AAxEAvwiIAJhmIF0DMEVABCDQDZhZA/D2BtBFwFzUAL4dEAAefmL7Gzk45AZKAMb5tCw6UwJwf+3atU/bPlAsDBi6ULfashEHc+4IALv1MAtAZx7Lfk0TEKv9aOChm48Q3vQAkAZAcEQAbw/pAYIA+akRmPxf9wJsPaFnEhATRIUCo2kGovBI9IEIEY2YlYFsFxY1DYgABFYFPq1nAdKtswB6GlAJQGQaEAHwpwHNLMDXAgLQ+aPp1r+Vg0NO6NOnj5QtW/ZDn5ZFZ0oA/nrvvfdetH2oWGDrLXbl7Tpsnd6Rp9e4TboXf/DU7X4b8G5J9fsACNWp2ps6ADMBRAEQ24gAof7BY8DrAeAY5N/GFKDv/ZkB0Pm/EhM6C82agGA7MCKEGCFKiFNkPcBnGd4OQd2XecuC/UYg3QcQWBAU1QikBIBGIATg99XGZOkDMAIQfASa7W/l4JAT3nzzzQuKi019WhadqTe9pnz58qdsHyonDBy2UNr2XaXbbMmx2YiDnJvcmxycUNzUAUwaQC8ADTxEAV4zUKYIEOJDdop9uw+d1b9zjF4ByG+agIz3N+F/VP6ftkOJj7cgCDFClBAnRAqxeuOzzN2BzIrAqI1B/FZgBOBuBEAvCZ6olwTTChzpBLzf6wT8vhKAb5UZJF+9LVoAun48w/o3c0gMpFQpjdPfKSV7/7OUrP+fUrLoplIyvVwpGf1QKen7TCnp1riUtG1dSl5+r5TU61lKqg8pJZUmlpI70kvJ31aWkl9vKyU/OlJKvnaplPCf7X0Kgnvuueei4uKffVoWrVWoUOGzdu3aXbZ9sOxALk1OTYMNObYpBAabgXQaEOgGJAowxUCW+pIKUBCk11+vB1ApAWIA6fnJMQQCoaB5iPrBEnUtxT86C43397oAvfCfIiT5f7AAiEghVq/3Wql3CmaTUNYC6P0B28339wSYLQ+1zNwa7C5/LQCLgVgL8EfWAviLgVgLcP09SgDKDZFvagHoHyUAwPY3cyh6GPLHWwDiLQLlypXb69Ox6E0pz3UqCjhp+2DZgVCanXff6bda99rTc88SXDwvm3UOtkQBekGQIi6pACJASy8LfMyKQLw8YgD4nWMUDIkW8PykD4T+1BOIKJhh0BuDKO9PysE6ABP+R9qA/fw/2AUYmQFgNaA/A8BqwKqvZN0ViOXAf6s5Xm7wVwP+supI+Vnl4fKje4bK98oOlm/cOVD+7dasAuBEIDlQHASgYsWKeP87fTomxtQHeKBSpUoXbB/QBlbVseEmq+xMGoDHpfJOAc5EAawJ0LUARVQIS1swuft8FQlkbgZyTNcFiAgI8zXU74iD3gtApQwIBp4f8lP4I/Q3S4GZcYh4f3/+36wENOF/ZCGQ3hZsscr/M9cBRAqAgRmA4BTgX/0eAPYD+EWVkfLTSsPluopD5btKAP79joFybemsAtCr7yzr382h6FEYAmB7n/ygadOmF5Tz/dinYWKtbNmyQ2rVqhWzIFirYX/tSfGoVNbxsHo6MBgF+LUAiAlBIWpEBFQkQAMPVXw8OkKAd4fo1AcAv3MM4jOG1AHhCJKf0N9M/Xm5v7cK0FT/M/cCyBr+Ry0F9lcCmvw/WACMWghk6wG4w2sCCgsAsP3tHBwM2rRpc0WRf69yvt/wKZhYUx/kayoX6aA+1CXbBzZgKS2FNApqrLEPRwGmFgAhISYEJUc3IkA6QE2ABiFIjRAQEdDZB9kNSBVYQ8AYCn6kEMz5B8lP4S+8HZjZGTjT+2dW/80iIP2UIBX+P+mH/8GtwU3+f5Of/0f2AggUAJkB+JaZArSQ3wmAQ0548MEHz6vQf6ri3E98+iWPqQ/1DyUEW2vUqHHG9uHxoGyxTUstxUCiAKbZmG6j6k74TREOQpKTMy3oiYBKB5QI0LRD8Q4yQ2q8OgQnKqBGAOH5nWOcYwxen2sQEIQkivyTvScFmQ1BiUQynw2QEfH+4f0As4T//nZgdwa2Awvm/xQAf1bZKwB+TxcAB1oLgAa2v53D1Y3mzZt/qRzshTvvvLOmT7fkNCUC1yhUvuuuu8bce++9e9Tv/1LQjTM00DCPHowCqLITblN081IBJQKKkKwP8ETAiwSYGWDKDg9ung1ARADBiQqC4BgpgyE+nYUU/BASWn4j5FfpBmkH8/6E/qbyT2QSeToQ3j9Y/PO3AgvuCGzC/2ADUHANQDj/pwBoy/8N6jcbLPzNHBwqVKhwsnLlyuvU700UfuzTrHiZ+uDfIG8mf2ZPParpuhbgzwgQbkO8TkPW6Qo8hAyKADUBNuzAc0NihABvziwBYgDJCe8BDUQc4xxiAfHx+hQVqSsgKIT9hvykHR/65Cf0Z3aCyIQIJfJ8QBW5RHv/zAVApvof3AvQhP/BnYAiHYCBRUA28htcuXJFLl++LJcuXZILFy7IuXPn5PTp03Ly5Ek5fvy4HD16VA4fPiwHDx6Uffv2yZ49e2TXrl2yY8cO2bZtm2zZskU2btwo69evl7Vr18rq1aslIyNDVqxYIcuWLZPFixfLwoULZf78+TJ37lxJT0+XWbNm6YUp06ZN00+d5bFTPHiCnWfZecbmmZIVTz311Gn1vavEd68Y41qfQsXf6Juv036BJhLh9EuKWK+o8NqkAmy9BQEhIt6YkJx0wKsJeKsFSQkgMUJARACx9TMCFcmZMfCgjvmk1w8JTVPE970+vf7UFxAWwn6EBvLrR4UP8rr+6FHQob/f+EPEEsn9s/P+pv+f6n+tCaJ3A64+1gv/q2aG/8z/2xqAbAiT/8yZM1by79+/X/bu3ZuF/Js2bZINGzZYyb9kyRIr+dPS0mT69OlZyM/Gk+w8YyNassIXgPL+189ZIo1qOU0zPFCDMBpCUVSDYHpaUBGO+XYIaERApwOjmB7cqCv05OqQ1xMCFREoQiMGpAcIQhAcg/SMQTQgPpEEMwwICsKCwJiwH/IzI0HVXz8HoOdyHfoTqRCxBB8JxhZgUd4/WPzzu/9M9T+4BDgq/M9m/j+IMPlPnTolJ06csJJ/9+7dVvKvW7fOSv5FixbJggULrOSfOnVqsSc/cAKQRAZhCJsJn4OpALk1RKMeEBEBFQl46YDXJMTsgE4JFGkzhcBLDRAD0gOAKBjwmnOE+ogG4T7Ex+sT8pvHgpuwP0h+8n7SE7YAp2hpQn+z9Lfaa17nX1Tur7x/aeX9b1Ten+JfcCtwuv9M9Z/+/9yE/8BG/mPHjlnJv3PnTtm+fXsW8q9Zs0ZWrVplJf+8efOs5Odx0zxwsjiTHzgBSCIjXKZlFgJBJAgFsSAYXjYoAl46sEpvxEFFnvCcugCkRQiYriN3h9CE8pAbzx4ExxAKxiAaiAfEJ6LA6zPVR9ERoTFhfxT5yftVmsKiH4qXhP5EMGbeXz8W3K/8k/tnev/Muf9g8e9HyvvT/fdN5f2/mgvvD86fP5+F/EeOHJFDhw5Zyb9161Yr+VeuXCnLly/PQv45c+bI7NmzreTncVPFmfzACUASGVNlrJiDQOTQzKNDLJsIsPEGq++oxOOZ8dCQFdLitYkIIDKEJj2A3BQM8e6A3zmGUGjSK9Fgfh/iM9VIZME9mXlAaBAchIewP4r85P36OYCZ23/r0D/4SHC/8s/afy/396b+6P3nOQDM/ZviH80/dP9dk0P1P4izZ89ayX/gwAFd9AuTf/PmzbroZyP/0qVLreSfOXOmLvqFyc/TZopb0S8MJwBJZBAG4kAgiEQXHV41LAK02zLvTqcgHhnPrKMBRVYtBCoiIGyHyIgBpEYQIDgRggHHKO4ROZBGcE0m8b1KPyE/U30IDsKDANGjEEV+P+8nfTFNPyb099p+oyv/f66RktX70/tfTnn/XBb/DEzF30Z+Kv428lPxt5HfVPxt5KfiX9LID5wAJJFBGIgDgbQIvJFVBBoqEaAwSNMNnhiPDDmZJqQpByEgIiBsN2IAqSE3IFUA5jXnGEOBj2to7mGmAeIbr0/Iz0wExUgECCGi1z9Cfn/KD/KTxrDmn57/YOjPA0DMvD/PAQzn/kHvn9Pcfxim4m8jv6n4h8lvKv428lPxt5HfVPxLEvmBE4AkMgjDbjkREVCEihKB9gt0YZBmG9qFCcPxyJATkrZWZMVbUySkcQgxIHeH1Hh0CB4Ex4gaEAzGkk4QTSAmEJ8Ig9kHdvhhOpKpPoqSCBGCZML+LOT3q/48/ouefxP668KfP+/Pxh+m8h/J/XXnX+69PwhO99nIT8XfRn5T8Q+T31T8beSn4l+SyA+cACSRMU2GCOA9eYQWVXQtAv70oCkM8tBNwm88sY4GAkJARABxWUmIGODFtSAoYuPVEYYI1GsIzxjGcg3RBGJCikGEQaSB1yfkZ1oSAWKVH4IUJD+bfVD0Y8ovmPfrqn8o9GfVn7fsN1T5Z+FPHrw/CE/32Rp9KPrZyJ9Tow9FvzD5TcXfRqTiCicASWQQBq9JxxwiEEwHTGGQ/fUIu/HAOhpQpKQDDyEgIqA+AHEhMDk7ZEYQIDZePQiO0WDEeYQDb8/6A8QEUTHEN16fkJ/pSYQIQSI6CXp+Q36m/Fjua/J+qv6m5deE/qbr77oKmfP+2a37zwkFbfSh6FeSG31ioUqVKueUAPyf/xV0lkjDWwZFIJgOMDtAZx1ThHheZgggI6SEnAgBEQFr8SGuFgPlvSEzggCxadklSsiEd44xjDWkJ9RHVEg1uDcRB5GH9voq3+czIEgIE5/NhP1h8jPlx3Jfnfebqr8f+kem/coN1l1/wY0/8wLbXL+t0YeiX14bfSj6lWTygzJlylxRAvB1/yvoLNEWFAFTE9CzAy1m6rl1PC4pgRcNeLUByEkLLhEBxTmIixjgvSEzjUQQ2xMGTxxo4OE154geqClwDd6e9IJ7IS7cm85EIg+8Pqv76FVAkJixQKCIVnTOHya/v9kHDT867/er/uz4Q8uvCf3zWvgLIi+NPhT9bI0+FP1KaqNPTmjfvv2lihUrFv1W2c6yN0JmRIDiGTUBptGYHSC8xtPqaOBVr2EIMiIEeGUTEZCfQ1wIjPeGzEQHiALkDoNzjGEs1+DtSS+4F+KCyHjEV15fRSB4fUJ+ehYQJgQKoUKwEK4o8tdU5PeLfkz56bw/quqf/9DfwNboQ9Evr40+FP1sjT4U/Uoi+Tt37vxl2bJlTyrvf53/1XOWDEaPPEUzKue315uk984jrCa8NnUBnq4DCSEjQkAuTljObAGeGjGgTuAJglcvIEJAGCA44HfAOWYXtKf3Sc/TfEkzEJcg8Sn0EYlor0/I78/zM9WHYLHGHwEj7LeRnym/YN5P1f9rt+Uv9Dfo0qXLZYfco2nTpmfZkKZcuXLpivy/8L92zpLFeEw2FXM2y2DN/G3KoxJWm5TARAOQEDIiBEQEpAbk5RBWi4Hy2pAYD07RDiAMEFzDPwYQDcYiIOzgwz1IMxCXCPH9XL+S8vp8BmoUCFOZBt48P4JlCn7BsD8L+UN5/zWl7cTOLdSXuLVDnvCMgiN+shqVcvrk/6ZEgA0zCafxrHhYEw1AvqAQEI6TGlAjgLCIAQVDBIHowIiCDZwjlYDweHqu1aRX9+KexuNDfMJ9cn3j9U3IT5MPC3wQLlPwy0p+b6WfJr+/2Ce/eX8UnDkraYYIsFEGYTQelZSAaACyQTrIFxSC+5p5hUJ6B4wYEBlAYop1ENoIQxDmOBEEY7nGkB5vzz0J9bXHN8RXkQgRifb6dTyvT75Pkw/CxWen2k/BL+z5WecfKfoVIO+PwJmzkmg0yvy+2lgdRuNR8aw6GqA2oEgH+RACExGUbzRN1wi0GCgvjbeu3NyLDiAyogCpNSC4T3JAPYEGHsYx3pAeb889STt4jyDxKVISmdDdR81Ch/xKsGjyYZ6fLj+q/eGw35C/IEW/KDhzVhKNRhnCZ3bKjUQDimSQDdJBPnJuIgJSAxbbQFCIipcmMjCCAJERBUgNSBsM9DF1jjGMrdjE8/SG9NQdEBnEJpP4hPterm+8Prv6EPIjXHx25vmZ6qPaT8HPhP1xJT9w5qyk2i9U+EzTjBcNjNF5NWTz0gIvIiD8JjWgRmCiArw0pIW8kNiIAlECxI6COsY5YAhPeoGgGNIjMogNokOeHyQ+EUrE6/shPx1+NPlc70/1Ue2n4Kdzfkd+Z85yZ3hQHpONR4VckAyyeULgRQSkBuTfeGTSA08MvMgA8hIdGFHwoDy6D343xxnDWEN4BCVCej/H16F+iPjk+kQqEa/vh/ws7aXJ57t3e1N9cSv4BeHMWUk2OuVYKUceTT5t0oKIEPipATUCPLIRA1IESKsFQYXriAJkpnaAOEBuD95rzjGGsRCeqAJPb0jPvXkP3gvxiRBfRSZEKEQqbOiB19chvyn23T1IN/kwz5/XBT65gjNnJd0gE6SCXEEh0BEBqYFfI4CYEFSnCAFBIFyHyFoYfHGIgn/cI7s3jcf0I2mGIT3envfgvRAfRIhdfDTxCfdVpKK9vvqs2uv7IT/5Ptt6FaTJJ1s4c3Y1GGSCVJArKASE27+sOkp7YBMVQFC8M2SFtJD3TypVQBQgM0AcgjDHGQMM4YkuuJchPXUIKvuIDyKkPb4hvgr3yfVNlV97/cII+YNw5uxqMUjFZhlBISA1YC09HthEBUYMICukZQbBiIIRBhvMecZyjSE894qQXnl76hGIDyL0E/UZMonv9fSzldfXfa+fm9188w1nzq4mY5MMCmnk1EYISA2oEeCBIaQRAyIDyKoFwRcF0gXIbMQhCHOcMZCd8VxLNV97+iDp1XtR2TehPh7fEF+H+yrXL1Svb+DM2dVmkEsLgQqviQhIDSi04YGNGOjI4L7hEUGAuFoUjDBkA879/IFMsnMt4T1RRpD0vNf3/Ryfz4AoFSnxgTNnV6WpLz+VdJpomFIjz6bQRlRgxACvzDP1Iev1KjxHEAAkRhggNEAggHnNOcYAxiMm3IMGHu7JvXkPNuzkPXlvPkOREt/AmbOr1nwSUFWnoUZHBb4YEIbjlQnJISvheaYoeMIAoYkWoqCOcY4xmuwKXOsR3vP0EdKrCIQpPUSoUHP87ODM2VVvIVJARLwwYkDlnZBcC4IfIdB+6wmDJw52eGMM2QntuQf3Mp5ek76Ay3YLBGfOnPlmI4gCkYERBAirRcEXBoiMB4fUQVC11+cUGGfIToRBylEoc/h5hTNnzkJmI0o2gMRGHPDiENuDf8w/b7s24XDmzJnFbGQpiXDmzFk2ZiNMSYIzZ85imI04JQH</t>
  </si>
  <si>
    <t>iVBORw0KGgoAAAANSUhEUgAAAQ4AAAEsCAYAAAAy1V2YAAAAAXNSR0IArs4c6QAAAARnQU1BAACxjwv8YQUAAAAJcEhZcwAABrkAAAa5AYX6CGAAAAAHdElNRQfhChkQLQU6C28jAADLOUlEQVR4Xu3dh7dd1ZUm+u7x3t/xuqqcbUw2OQeRERkEIogkQAQBIksgkpAIFsnGGDDYBhNMsLHBmIwxNtHGdrnsqupU3VXVuULnru4e+83fXHude+7VvlFZ2meMOe69556zw1prfvObYc39j/pX/+pf/at/9a/+1b/6V//qX/2rf/Wv/tW/+lf/6l/9q3/1r/7Vv/pX/+pf/at/9a/+1b/618b1aprmH69YsWL/W2655exeeull0xK6TcdbdV8zrzjwkcuXL/99SNNLL71ssvK7AJAjWrVfvdfSpUv/3zjgXzrwxRcvavbZ79Bm7/0O6aWXXjYh2Xf/Q5tLLr0MePzlU0899f+06j/z17Jlyw5u0ag54KAjmv/vj77YSy+9bIJy4CFHVuZxUKv+M3/xfypw7H/A4Z0n7KWXXjZ+mRXEgJ7T+Vb9Z/7qgaOXXjYP6YGjl156mbb0wNFLL71MW3rg6KWXXqYtPXD00ksv05YeOHrppZdpSw8cvfTSy7SlB45eeull2tIDRy+99DJt6YGjl156mbb0wNFLL71MW3rg6KWXXqYtPXD00ksv05YeOHrppZdpSw8cvfTSy7SlB45eeull2tIDRy+99DJt6YGjl156mbb0wNFLL71MW3rg6KWXXqYtPXD00ksv05YeOHrppZdpSw8cvfTSy7SlB45eeull2tIDRy+99DJt6YGjl156mbb0wNFLL71MW3rg6KWXXqYtPXD00ksv05YeOHrppZdpSw8cvfTSy7SlB45eeull2tIDRy+99DJt6YGjl156mbb0wNFLL71MWzYp4PiDT2/TfGqLHUfki2Sn0TL8/zHyySpf2GFIvtR84vND8rntmz8in90uZNvmDz8TEud17j/41NYp/+STW7WyZfNPPlHk/0uJ6yQd175aksdtzxXndQ1/+Jlt8vpcq2se/x6G5HPbDT6b9z5mbEZ+3yE/497/IM6X99Z1XVXi+ozFH3x66zxPPX69lsE52/freep5hz/r+3nedrxznIfHt+v8vaxx2WSA4w8+tU1zwws/bW7/6W+aL7/z22blz/+kufPnv2vuevd3zZ2tfPlnf9Lc/s5vmtve/nVz209+2ax46xfNrSm/bG576+P8ueLNXzTLX/uwueXV95qbf/xuc9NL7zQ3vPjTZukP3mqu/d5rzTXf/XFz5Xd+0Fz68DPNhV97tDnnroeaM5bf25y89Pbm+CtubI664OrmkLMubvafe06z1zGnNbseNqfZYf8jmm32OLjZcuf9ms9vv1fz2W12az4ZIEZR/uiz24cSBPh8Eui0gNOCwIQKGf+jtJToU1/cOY+988HHNrNOOa859tLrmjOW3dNc8JVHm0XfeKZZ9MizzcKvP9mce+dDzak3rGyOXbS0OfTsS+Iaz45rPLXZffbcZs+jTmn2O+ns5rBzFjVzrlrWzL/9gfzedc+9EePwXozJR82tMTYrXv9Fs/T5N5sF93yzmX3u5c2X9j2i+XSc/w/j2ruu1324xs9tt2ez2+EnxLVd25z/lW83Vz35o2bJM680i5/6cXPNky/l70u//0ZzfYzz0u+92Sx++pXm6vjMVU/8qPx8/IVm0beeay762mPN2bd9rTnpmuXNEedf2cyaO7/Z5dATmm33PKT5/Jf2SuOQ4NKO5aSgtqYlzlfnrxgPQB7zlBJzHID3h58B0gUwP/n5kDBOnwow/tQXAiQHRm7n5tNb7hTiZ/nde/73yS3id5/93Jeaf9J1DetANhng+HQM6J3v/Wlz1/t/1tz1wZ81d3/w5wPx953ef+/3zcp3/6S5450/bm4HHm/9KgAkJH6//afkN6tK+zkAs+KNAirLXnmvufFH7ySYLHnu1VCCF5vLvv295uIHn0ylmH/H15vTb76rOWnxilTS2edd3hw074JmnxPOTCXd8cBjm+33ObTZatdZzRY77NN8bpvdc3FYDBaThQUILTbgMBZM/Kyg8Zmtdmm23uPAZo8jT87zAIYL73u0ufKxHzSLA+Qo3MIHnmzOXPHV5rhFNzQHz7swPntKgtnWux/YfHHHfZovhMK5jq12O6DZYdaRzT7HzWtmL7iimXfTXc0lDz2d4HFL3POtb/4ywYNyL7g3gCPO96X9Ajji2scDDu9RGNcJZA4JwDrr1vvy+ozfjS++09wYgH/DD99OYL7yOy80F93/RHPOlx/MawYS59/9SI7t5d/+fvz/h80Vjz7fXPLgU815d32jOfX6lc3RC5c0BwRg7nb4nADoQxKkjOUfBiAnGHdd1+pIOwcD6QSIMAbYFXAIYAAIxsBcA7gv7rRPgv1Wux6Q87DNHgcl+G2396HN9vseFuM6O8e2/AyJsdt+39n5P59hiHwP2+28xrUsmw5wxOIdAYphGQGNO9/7XXPHz36bYLE8QACrAAK3vPZ+AgK2kezjJwEiwUwAzB3x0+8JLEO/Yygr3vwovvdBHKNlJi+8nVZz8dMvN1eykN98trno6080C+5+OJXl1KVfDlZyU3PUhYWVsJYs/i6HnJCLxOL54k5YyZ7drIQLUhdngMant9o5vnNgs/cx81J55t9+fwIYRb/hhz9JK37xA080pwUAUHIMyOKzaD+z9a6hXDuk5bPAncPfzrvlLrPymg6OazzlujuCWT2Wlh9g3PTiO821z7zaLLjr4dHA0YLbKnMT71Eo7saWu+zf7H3c6c0JV96cbAgIALerg3Fc8e3nk02csfwrzfGX3dgcNv/S5sB55zcHn3FRsri5AcJn3/71ZE6A45qWjSz65nMJ1kDu6IuvbfY/+bxm50OOS1B2LwnEcf5pg0cFhSqd4NCyhxg75zF+GIGx/dy2uzdf2AFA7NdsHYBM2YHyLocc3+x+xMkxDvOafeeclWsAS8x7Pf3CHHNs8PD5i5rDz72slfg9mKAx8b+Dz1qYBuDAU89PV67z+teybEKMY+cAhgAJrCNAogBF+zPcFK4LEKDwAOP6H75VLPITLyZjoOzXfS8ULtySm19GzT9M63pbujG/SuYxAibBWACI9zCW1s3BSgogvR/H+HlaU+dxXNQ7wSRdnMeac1Y+2My7+Z7CSsK1sEAOPG1Bs/fxZ8TCOilYyTHN9rHYWKRkJbEQWawEk6CqlILF2fPoU1JhHO+qx19MxcYOKLlznXbjnQlSgAAgWNQWOUaT1rhViKoUAEpsYYtgIjsddGxzQCzO4y67oTnjlnubC4LJLPrW9/K4Z992X3NYLGLWEI0eFzhCvE/BWNsdDzgqF/2JV98Sx/xKHsfPU5bekePgfxSLhWVVKdzOcR37nHBGjhEXZf6XH2gu/cbT6cJc+9xrCZDABBhhXEdecFUo5hnNl/aZXdyXUGiK7h5HsaIKClWGxmFK4IA9hOtprIAiEN9un8PyHo337sECXcf+c89tDgoABLRHX3JdAOdNzdxrb8trxUy5usmubv9asNUHmnPufDDZFHAmfj83xPvnrHwg739+gKix+9x2e4wa63Ulm5Srwg0Rx7jjnd/GzxLnyPcSNIp7AhCuD2uMKl/w1W/HZN2fk8anR7+TErNoASoJJMEibnrpZ8lKuCrFvfl1K+X3BBBuzTt+ej/YyFsf5ecJACLiBJQaoPDjrwn/Hv2+OFwJdBwroUAnDFjJwgEr2TX8eBYraWpQ2i8Fc9jzmFNSSdwDl+Tml36e51sWwAcQz4qFRdks4i/utG8u+AwshlKkkgwrEWmVh8JgCJQONaYAXK2jL7k2XIMvJys46ZpbAlQWNNvtdWg5rmOOPd7Qcf2f+8ACi8Xse8JZaWUdd/+55yVg7nbYnFC8QxMoEyQFSOPYFBTo7XTA0Qkgs8+7IpnQgq98K1nL0u+/mfEtTOvyYC4U7cSrbsljA50v7rhvgm0JqAYwTBUcqmsxDA4B1iPgEOwhXM+9jy3swXhwxcRejgkQPOGqm5uTl97WnL7s7gSF8wIEGI1LAvQu43Y9/sPmypinq5/6Ua43xmvJs6+E+/tarL3XY428kWvQ79y4a8MtvvY5//czAPPZ15ovhrvTOeZrWTYZ4DDRxY1oJX4fCx6UGiPgW1/6jWdSAY5btLQ5PCzB4edclkp4/OU3ZqATmEB7/ragHFpssrgA3BLuyS2vftCCycctIyHO/+vmtreDpQSweB+Q1QDtSkHa+Pv2t7GfXzbLX/0wFR6YXRuWM1lJXJs4Bcsy76bCSlynBYk9HHT6Bc3BZ16ci9N1ck9ueOGddLVWvPFRXqO4xpxQnn1PODN9ZwoADABHKkurQAMAqUoPPD5RlIoSUZ4tdtw7AUIMYVa4AsbqkDMXZlyFQgvsOd7gGB2SlhybiXlC4bfejV9/SMhBGVtJFy2spwCg89ZrTOWOa6bMnwuWhYEBA1b8uEXXp4Xm5oiRYJI3xVgaRy7NaWHR0XuAROkTjOI43L8JmcNYcDiigMN+J54drPD8dBeODPfJ+M/BHpasSPZgPbme8+95JNYNgPhuzg1Qx26XhPIvDQYqPlbWT3GRR8nr4f62BocrnHPK6MTfy1/3/5D4PV3qN3+VY9c13mtbNjngqK4E5kFJi8tS3BeKS5EtLoyDRT7qomtyQew2+8Sw6nPCgpzc7BPWzwKRNUCfKS63Ak2k0ECnBh9ZBUorVmLSsY0RBlLAS2wlr+EDgdsSdxHEzfeAScuIbnvr15m1SFYSx2RtKiu55KGnkopzSVw3lrHgK9/M/3GHLDoABohYp/O/+mgwlxvy3iiABfaFHfYOl2e30YHYz25XLC4gCalAkoqe721TrHAotO+n63DwcRlH8DsXSpwECE0EHP6Xlj7OVax6TbkWRc5YyxCojb0O72ccJub58wE82+97eMZLjr54SSorhrXsxyWAi9ktfZ6r9nS4AvekiwDktgv2ZByAD8Dy947BYtKt6ASHq3L+ZZnmXhfM4aa70j3AHC6I8b0owInLxLBc8djzmSlaHKBl/GWerk+2WkBiuTharA8gkK5vGJeyTn+bcbdkxPGetTPCZlt26736fru2cl3F2tl694O6x3styyYFHBTQYGYKNpQyg6KZZWmDppQ1/kfBLKyFDzzRnBwLgl/NslhMIt3FXz04Mw/ARFBRetViOurCa9JHPTVcCq6FwCfrzsfma9/44k9z4Zpki8E13ZXA4Traa/lwSBJI2mvzmRbgKithWZKVhFLc8MNwcb7/RlDUV+NcryZF50Yl67GgQlJp4jMW9OnL7mmOCZ/64NMvSuYhdsBNKPGDcq/ckc8GmACGkUDsCJCM0PqtU+E/HVbbdzLuEpZ63PjBWAECo4CgPX4V71dp3yuf4UZsm9eVqctwOYCfORIHmnXKeRn3wAzNKZcwxyHGJOM8jxRmyc0yz7NOmh/u3znpxmAjmMMIONw+ChwuDHDgugrAXvnYD0vaOFin83CNuJyAwRzc9OOfN8uC8WChhRUUkBD3YkwqEKRRCWZ6x88CNFo2XFzsmG/GJkAlg+6Yx2sflOPFzwQdx8JuW+BgGHvgWE0p6djRQHH3h/805R7yUfk9sywx4JSNZcAgUHoLSoYAjU6LjMbyccOiorAsFfoqYMivlVq1+Fiz4y67sTntxpVJUa8MAOEqJPuIRZLgEQsjAS3ZD6nXOZQ2TiBxjeXvLlaSYMINCmZigd0uvhKsxv/K4vuTBCyMxb1d9q3vZcYhMzrXfzmVQyCVq3HQvPNHwCTuSSyDJcYqMqMTCposoGUAVZHFAirV/0QocmEJrbIPK/+w1P93yajPBEi0Kcysawgwcy2f23aPvC7uTM5DuE2YAhZRA63nBxu7NgAVyFbLnSAa4HH5o9/P+NWZASCn33x3AirGdt6d38j5v/jBpzrBAeu7+aVgC1yKYIIZKDfmobjD2bbCBgIYgIJzV/H3kCRjIPW99nPeAzBAAhvmdmGyYhqLn3k5f2IwQMpnXIfvuwYB8i59WNuy6QCHdGyrfBUouiTBIxRyZSiZhYUlCLKJbQCDbfc6JC1aUYrtRuXigYmFzOJuuct++VlAguKyXtiLlKJjcl2qdQAe6CgrUSzFWCAJcGiBZAT0hqR9bwRMRiS/10qyrDiuBcXaoe5iJ64nC6hCOVjm84Mlsar88gSTi5YkmxKIpYwsOcZFWY2r+0+AGFZqbka4GzVmYLxIsoKUthKUiCeklO+ke6IiN45VC6G8L96QYxtMCCOSOnYtYhSyR1xIsQ1pS0FfIMiNlKaV6aFcFLy6iMae9cYIMrMVriVgWPzdUMYAVowEa1DoNwwOAPkOVv2dAGQsViFhO091zAcpfqCONQDvVjAJ509wieM4nrWQBYZiFeFW3vLae83NL7/b3PSjknkDVpleDrDHhAXuGaIF9z7SLLz/OxlMFRR1L9hUGo4Ajx44VlMs8C6gGJZq0VPRYtKhPet8zVMvZbpLsAsIUBrgYdEDj1KMpYZCBL7QZosfiAgOstjYx9wlt4ZiPh6L9PVcHMUqlJjLwEKF+LuASLvIQizAAibcmiFWMlZGgUu9p6F7i//nd9/9fS5iCsCnzgUbymHhJZg8a6G+mGCy8GuPl/Rw0PQ5V91cKjLDBdh99knJsjAubsnntt8zMxRbKloKyy/AWWMGA/F3+z+LmmwTdNqYCtISv3sfQDi2Y0plyhrtdsRJmTkRZzjsnEszuyQdzB1R7CUtLAMG/C762ncykHzl4y8W0Ij7M+bu2/wSdN54Y2mZMn9TUDEAHTjkPHSAw2CsR0C7gPiYcfYZ30nwCDGXFTDiOjL4HcyzBm25N9zLJcEiZFNGFQ3GPWFD1tAJV9yYwXDBX/d95q1fbS4Kd1jWBcgluLUGqQeO1ZQEjpjU8QGjdVMo1WBBlRgC1JfWE2Q76uIlmRrktqDGCSBB26vVLam7EuWXBVBrkUG6S67LLEgG6V5+LxZOcSEqINRFNSwmfgRMxgBLfH6wGMNF8V5d6AVgWnAZAhD3X39Pif9RAJ9LMArlWBnfd5wMxIYfnmASVve6517PaxcbEbc5/ea7mmMXXZcKrK5kp4OPzayKqtJZJ52TwJJy8nlZdEX87j1VnFKTvltSrhcmSzjojIXNwUSsIT4jJSvVLIYk7oBFHHf5Dc3JS+/IuIS0qvTlpQ89nUFgdSrYQi1wc91Y1fJXwy1881d5XzneOS5lbPLnYAwwhiIjQDweOJCR/40+VmF25oICZ2WxzEcw2AFIhLvBgAhuc18xomR7wSK4SUC6ZMuuD6C+KsdFHA1oWk/7n3R2ZtAw4bPvuD8DsJgJA2A93BnrgnHoYxyrKQrARikR0Gh/934uJorYBqIsspz0sDwCWQq/rnzs+bS8gp/SnSoyuSLb7nFIlmazugDqs0GpWUrgst+cszK4lqCRtRTv5nEp9mBx1sXmPQpscbuWmHwuTAJG+roCaCWQlhYrrs1CYWVc342xGGuBl/dZzZWApFWEsvjb+x+S+l4KBcjrGVEA6eLbQ/HSxw4QteDVGCj4ErsRWJy9oNQmsIgyFWcu/2qmgs+In5TcT3+fueK+jKmUzM/XsppVsRJQNkbnZPHSA/l5lbTiE0Sh2jl3PpSBZjGJkTqaCg4flnuO6wTKFURXBhgWsKju3ugxGHvvZYzqZ9rfjckqEuPTzlvO5dCcmV9AwR3FIq6N8bLnRrk8Bjey9SBYxLJ7Mr2vWvboi6/LmJhg9f7hFlpfwHjHA47JLBHXF8PLOpdYVypmjfUlAZzqfrhSaThcU1yf6946XLoufVjbskkFR1Mpc/GUQc0F0E4+672qlS9WnNIm8wgab8FavGe1G6lMnkAiq5gZiQALlFqAVDm0zwi88Z2TacSicr6yQIcX7vACrYsSayjXVYCi+MFZZBY+MUVe+vwbzRVhbReGCyQduxA9f/jptL5ob54zPo+hjL3/EQVpQaSysME1hcTncnwohHEJ0KIULCfFZen42ZQ6K0e/+Wz64uIFqLOK2JSg32IpMj6ClHz2KupfxBQoGFDyGe6hQjsMp6a3fXaQ2g5Xz1gYz1QWABHXmQZg+B7H3GeVsfdY18FA/N2+NwzmACL/5jJaM8A91wlwL+zCvLD+GNrFDz2V9T5AkysFBBkS7h4WgUlxf60XKWyZOmls+4tkhpT/2ysktqOYS2EfVicVzC3jignUAs2VxiGuud6fuRQL6tKHtS2bDHB8KoAjLVA7+WWBlAWRln0MYIyKK/hMiIUB1QXMKIOshHw96wogjl64OPcMqO+wYYylveSh76ZCsIhJIWNh58RWJe2QsqDrYh6ivAEeAIQI6qHjQMJ5+PlAzDVgRKgu2qv4Kes42qDg6MBrURBKBrCKko0oVFWuokBFSYobVcYrryEs6pJnAyAwgO+/nsVLQGVUsVKmHQFesCXyZvuzDQgCIp+x+En6/a+18ZYX3k6wwKIqUAzPk3lJsBhz7Z3S3mMB5xagMasAHceqgOyn45d7HWF8Kc7r/XYsBv8D7PE99yu7YTzUcWBO5gOTUJ6/97GnB0hgEUcnQIj3iOEABhk6rm8WnIWbm3tZxHgCMACJehsBenOMsQmIcnmMizVc1tafjzICPXCspgCOstjKgquLwu85+fX9ChgsTSpVXWztIov/lUWmmOr9mLifpl9tEgXj6v4BlYksr5Sdz6LMjmcBD4NEt1CC4j5RjLzGumgz5fqbVCSuD0tmUYoFYDxEClV2QU1JWiUZhR8Aj48K8MRxgNgocKxAMrjvcu/lvjGyFjSGvuO6gAegKEVMWIC6hCEla8e0AtaIlPf8L+/PHKRylp/cMQoBSCpgpHK036/zV4FjBPTKfI0ARNwH4EvwG3Erimvh3L/N44s7YFBYkVQn0HLuCm7uM+skFPDFtWSdxdAaGmEcHycjwo5Uhpqf3HV8+oXZmgCjsMHORkVurSB6zR7JNnkPYAgQAxdtF/aI74n32GIgMMqluyLcNaANcJ0/x8X9xf1WhmUt9cCxmsJVyQVqci3sjBeUWEEqUiyAweBT8HYhDqN3XZi5EONzPu+YFovy4Ny0FrSRiAUsfy0mNc6XizWON3ysicR58hyOH9c1SgFDWDZuCNdEXEGKlOVKixXWSprUwpP1UC6PkaR1UnxGGdz3kGKXysSQVIRyDkqV1w1QKPhAQUbSxT5fagxCsVlpCuU622OkUueYFlBKQGpltBtQQCS/E5Jg0t53zk9cq+MWkPhd/izXEvMWn81j1OMGiJTrbs/dSgG+AlKDQHMcG5hiZJc/9nym3eevfCDjD+JZ9iEp1rKvSJyLAEbfcyzX7djOlUDk2uN9geVlL7+bIIRxiukIYuYGvXBJ1JkAB8Ysq2rbvTD+xi6Av14oDMKxly7NOqJTrrs9j8M42XQJNDLtGtcyGPO8lpGxtlb7GMdqSt3kZsFQdNYjF3wughY0DHYFjA6FHpZVQCQYRSnAKpYn3RITmRPYfYwuqaBhIbquwfHyGsvC5EPz+e21wCykMFkqDWoyHRyLUTCYj6xUWsqyZnTSkoaVKguuKHoqUZyjFCqFosbPrF7MBdmyMv8Htvm/9nvAx9/1+ihQu3BT3AdhBXNcR8soRoDN1e+FOI75Glyfc8Y5cky8l9fauhShsMMAMQAdY9de6+A4rjdArhZUYWLiNFKax122NPuMcPuyTF0w+8c/z8+S4naVwj3zMAAs9zB0L7IZzsc95Eo4DpdWgNdcKFsXVJeqr1k58wc0MIys+Vl6R1aniqeV4rOyhUFtyYjbVuZi2AgYH+Cb4xHj2GdVVlNMjIk2sAMrGQvPYI8o+NRZwbAMQMTisXByMbUANBPQEE+w+C3ylh1QCNdJGVgbFY18Xfso1E9kKfinyv6NrLQMK6ayUh5f8E3enwtlpyVaDjzLQmsVrQJDjIv/DdgY5YufxovikHRHfCb/3ypRKMvIfVepYxP3NxiHGOOUkf8VGf5eUcIEkbjn6p45VwG30uukxk68X5XGz/zcIJA8VGTXAkcGd0P5sDbBXHGII3Kr/bxUXBkLDEGxXgYegUWADWNT7j/OGceqylnneiDtOsj5evs3Gd+i8NKu4k4KAbEJ8Q5xi1rHYvsC0JAp4V4KFJurstlNhzVrNsYb6wtwsCb8rPddmVQdC//rgWM1BXCYZNapKoMBTisZk2zCh5V4nUq74FLxYrEluLXKWhS8XaQh/haYPWvFfbkLVopODw5l3bmLtb1fez7Uk3xm612Skcj/qwlQyMYCSttSoFIBWSw0QE0fntsBFNrdvN7PWEbujVBB2cYy4jOuNWMGa3QMW0UMBRwBj3AJjclPAsDiunO/hz0a2FNlHnEtxHUbp7xG99POdd5LjKn0tcyOjIeiKu6cuJB4QGYu9j8iU6LiE6w8paWwFTwBFmDN9WNeuEfVULT3MHL9FUDCLYqxkzYVVJfWF1BX3i+zsv9J8/N3rARoCAirPQHKWXwWwJxj4VzWSSsJXJjPAESqO1akLwBbTRkFHLGADOogsBYWbvTCXYdigcX50+eP68mFz2LGIi0Lv1j0UqBVyuCvfPQHYbVuT4ulCE1wDcsYdc8t81AGroJ12z0PzjTe0RctToWQxmPRpGtrALIyiapoxsq5Aa3/5aYqyhqf15OVgqbirFHQGJJh5QuALyBWLX9XzAG4FgUqYzjCOgjLX10HKXI1J4qosIxsYrTVLsnSuHh7H3961ldgCRQecwBQmf0BHMYJ04n5cm25juJaV2GYQ/cgQF7iH+9lZa6MmD6vMmD6h4hhSD9jJ8A7WVwLSMNSDU2REaaboJIu3oibK/Y1al2sI9n0XJVYVFUp/G3QR030Opac+AFotDEYlj8XPBo+QokpBIq9KBaX6Lrya24KZjHMNgYCPD5VwINSsD6qPO07oTRcF9YPg6n9PWUEMgYS1+Ba6vUkcLC2b6HtRWmMoetKhem4tzUilCMVr2R2KngUoIsxStAorMdnUuJ3LK3Wm2RaN+6Pm5Yp0lvuzX0srDxXQbGeOIMA5Sc+t13u7LX3RTMiQWVjniw1pIKQMTEGrsf56xx1gkdIKnm9j5hnx8B8gLeaG7untUgEbOYdy5jOuA6DSAJtjsFve+BYXRmJcRTgoIQmMYGjY6LXhZjsYdBwXamsoQxJv0n8nYsyPueabZ9XeaiIyFZ/WRTxjE7gIJV5KIMXtd9x31QW6T1FSCdfe1uWOGfx1iNPZwpZMZYFfNOPfpaLm4XM2ozXW9CgLDl+68jNM04Cjzl/xZImuLbKa1z8L+ez/QzQ4I5lvc23v5cxIdmlkezGiRlXMH7SoGWvUWlOZIzEhYyNOhhBVHMDjEocqLCynKsQ7yd4VCCdgMHmnA8BCIDWYyUrX9XaBLMx3+53JutyACDturInqHNdrGXZxFyVChxDVsLCj4lMiQFf60rQSgWNXOix4MrCLGIxZjFS1gyEOxDWp1DdAI6X3s1Iuz4aGuaIyk8IHCT+lzGPUA4b83TKsgktd+4ef0Y2t7UH56TFy7MEOqtA20Y06LR9OsCkbKD6eAAad74/sZKsSanW2rkTOEJxEzhaBc5xaxkB1mS/CjYlM6FlQPYdARhHnpwtAqSsAWnZpFgaAwEOu3rFOmadcl6Ohb0kXLnKBrEx9SpiPpTeWqqgUtZUgNgUwHQEQMoaSLDIOMY4Ls80xbw4Vh/jWE2pMQ7KVxU0WYcJa61VTa2tbfCoi8Z5h6/HwiOUQSqPpeMi2L5dr92+DIVFAp2i8Go3pGAnBI5WfCZdl9yEt2NaW/68fRDYCytLYWp3KzUienOi9rqxAw/uSgEObp6xWsfAQYGTcRR3JatM0x0pG8eWJMP4fmYv7HXRiEfw0Z4PlZrcEmshNyUGkAIM45LAES6d3h52M/ueOIianMxkxHmBErdHmb/aD+fFCitwFPCoLvAU11F8xueGpfNzMxBj1mdVVlPSVQEMARSFdbSKGkpAIQuIjEz62nRfLI4aDK2Lrl4LpVgegKGcXCWjQjIL1mcF14AJS2rPg4pCllMq1sLvuu9VpFWSCiBouoAgAELRlTazyNwZDzICJofOvyR7c3gAE8VheUeUYz0ARwArQM2U6vNvZks+wV4FcWffel/GbwpgzB90blPS7T4rYHDfEmzreARrs0b0OfU9wUo7bp1D1sk8+d0eGsBt/4yKYeymMI8KHiNucDKHNvW8piTBJY6bUhnyeGs13u+BYzXFokj61oKHyaWoFNZkV1816yXQxfEmYzXFcSkcxSvndt6Sc/dTtam9LeoLpAv1ZdCsOK8tgANtvvqJH2Uk3tZqPS40wgEEXfc9rlCYkASQT3okZCkcG27Sa7+E42M26g6kEFVDous5TuvcVYkxizGq7ggGdGkosV22dcMhd0T2iBumh4eHL2W3sgDXfBpeBYw/KgwtmQYXLj6DfQFj8SMgpM5DFiSzIQEOQMpmQi0Fci/QV76dMRTxCYA/bASSyU7BZZmO1LWT7LiVNIYJIuX/Y7/TA8dqCuAog19TVwJpASChAMMFRjnpA2ux6kSsrpjcjFfkeYuLAjSIFJzov1Z13AMPSlpw77dSWQX7VrK2FnAwEfUY8v72PtjGP2mcYwJJqk4qE0kJMAnqDkRE5j3/g3KytPqmUqRkaFOl5KspdwPbUEZsg4tgL4j9QOIXHkgkNc3FULOSfVLCDeOOuYescRkAxuj7dp8+h21Jy6oc1THMbmap75ybOC+XSPZDgPXIC6/OsZd1ASTmDJhZR8NzuqbXUQFPgBHrNo5fXMbW1U4AqSBSgWQ9uioHH9ncsikBR06AQY0BTrSOQU+lVewUi9Lke29tAUeNbZh0C6xaJ5YUFVY3oHJQjIGVt0dBQZCgaF2UfqfA2vrZzq9TllZ7lH6m4DFKhoAEExGA5bp4buz8O+7PtCblZV1TOdYycFSwNTdcNUxD0xt1FjaPCRJn+bYMSTCHrGsJIM3x6ACMEXctQGOLAhpcGjubPfxJalQsqa4Fc8NFk82SBpeR2uOIk7NtAuahF+nydjyqW+NnZR1ryu2twFGMTsno1MBwMkDnAyLAhXEMWV/AcUAABz3fpIAjJ6FF5GL9S3ERxqGgZ60BBwWIyXS+CgJpmZw/qbBnrn6rOWbhkuzytHeAgu5PioQoC6vGx8c+ljz9cja8Yfl2OvCYdCtSYdYUeJA4juPJxAAnIEVxLrr/O0Hj38g4Qy7WtQSyKTFmLKlxEjAuoPF4lm3rHKbnaGZIsItPt42RK1h0jIP3/b8+w8V95f6QAA2ALX4krpRp0VBAawETdF77fZSEc4O2C2az+xEnNh6/oNu5mBQWVl3fgTInsK6Z8cn1ChCCZTi+9ZrZpRC/10pfO3fLuXU5X09ZFcCxYsWmBhyFyhV/cYhxrGVXpQDVqtWrzi+Hf/WTL2YJ9AGnLEgXxOMTdRBTT2BB23GZizLcKqzD5idBPK34vrTv4WlxS/BvfMWZrnj4EiX77Na75WMTWPh5cY22dXsUJsuaVrXjfldXyhzFmMUYyaCIOcjuAA0tB2071+Qme7+65wCEie45QSM+J96RBXG7HZi7VTE7rqExVgQHxNNyA/mYG0xQpsY8KN2njIKt2kK6DntdlKaXtG3JjJkn87wmjdBgPDAKxifOk+X1wEN9Sd2f06bxAcj6Ao4DDjlq0wOOEdCoE1DQe60DRxzTQqqbyiwu58ciLE5ZC+6HAF12f9pxn9xifUQs7GQd4dfb6CQ9q0Ue3xpll2GRCQA0KkkFOMdS9QGQTKBYI9K6KqSl9FyAreKaVFQed9n1zQVfezSDhVkaXZUjxrXrvqcrlQ2mz/7u79OS29jHPRPT4CLsGFa/MI2R57bkPdZ7qNffShbBuY+sY9k9t7bvc+y85qiLFjeeeK+LmoKxCho1Dub+1ISoslUwh218fltPlNup8dhMLExvUBmY5a++n0AKbMyxtZRb7uM+1ujYAI+4PteZ7DXXU91L81Hu3wEe1lcPHKspI8HRYdAoQcn0F9cBcGR8w0THhI4CjtaHBgJHL7w2wYLrwSrKagwCkw89XSxi0GjfYeGAiarIkwI8NAD2XQpuf4omMblrNil8qYwEJikUrUOSxsf/MwMR4OP7lNPxBElZaFvDPeC4bAD7MIHPmBlXCr9aYozMD8WNsTEnMihSrvPv+HqeG7BKG7sm6eS8P9c7fH95D36W5tGYmFYDwFi8Rm2HKlINjwU9sxdsdU9cQ5zfGCezC0DHNsQ2jEGNo5gjGafjLr0+n6TnswkcrTEoa6ktMlxDwJGSwNqyj3acgAewGADH22WD3HqLcRxydALHsuXL57fqP/PX+gaOEdAQQAoXIYCjBinXNnA4d1LfOOdIILYAh5+sHQBQf2BhF6UI67htuAh2a555cUb0bdBi2XzHIi1+/+sBOk9mT8uR7dpHp7WpT1STXqU4Fj0goHAWvxRsFX87p3iB8fI936cs3BR7Y/RXPeGqm7LPKODIIqi4F/fFAiYgjyvGnnT9j5T/FUta3DmpXw11lI1zCQSN1ZYYEwFRLoMnzbnecm/t81yCEXjPOErJyrRgGfbq2NgGCIy3grE6ns49AK6YF1kVlaMCwgKnxtSYZKYmwMixMRCsRXZFbMRxSgyLGxEAv4bdlbECbF2383BZ7CXKjX+xxkqMYz0Bx6FHNysCOELXN37gKKARCxTTSGnBo6V6WEC1nmvSQgwAqwWJwX6HWFjDwKG7E4uqq7VFaYFSZNWOux8+J/53TZZQ52IPwAAcyTwoV7gt/PC6XRuAaPLDtdCzAxhpdKt6Uv8HTEZgEN2WVfDT39raSWlquizTsOfRp6Z1Vk16zKXXZjUm2q7T+NIfvJkPDkKRLVSLt4xrAeS0ut6rMhj38vfgMyH1/5UFGhsWVBYFcABMdRNcFYqqXkO5fH00g+t1bzrOu/7t9zk036uPbQA24hEeUyFzwu0RM8HaVuacBytI0CgxFRvNuCieAKcLF5YDfGo8BRszR4Kz5kzvDnNYgKM1RoKW7RyvyezKsKRBims3ls5nzKwvDMQ6Xl8dwApw3LppAEcBjd/FxNr7EeJnTHICBxYQk5yL1yJaQ5NcQYPVcZ5iFUozHGDlGrxv85o2c1lKfticpMGlo9c2aT0F8jAJWQ2W0q7KuociFW14u3ZQa8otS6DWQOk4/5zVxFwoEFAReKV8XCE/NbApT0K7KIHH94CQB2qLsXClxAL0suAyUWqglQE5T9+PMeT2DacKh4UyjcjQ/4D24Lvlf8bJGOm7wVUBHhiOZ73KPHnMwilL78jxOHrhkrxe4HbQGRdl93C/zz7vivwflyQf27DsnmwPaO9N9rtoK3IpNctdXUl9MMSP7Aly//ufeHaCEcbG9SlZmW2SDXINnUOmaQAc5iPuqSrx2mKxpDKOdFUSOMrGyFzHcV/rFThu3RSAI5SvAEUBiwGtprho5VDMoSyk7omajhTQKBM7WEyxWAd0Ms7pfP6n+lCfjVOW3p6Re8FRtRkZmwhazNVgUT1vw2KmxJrCVPCorQsdH4AIXNqmXR7r+Hjuu1A0JqUoGCiLoAaBBaeAfvqbO6Rtns/nM0wCKNB158o+qgEWyZZyvCh92TeSSpIWtgDwABDi/yMy5v8DGfpc+z3HBEgJSnE+gmUBWEotHa1+YvAgo2Aj2BjGRc678+F8z//0uMDGtE6UVtUOUNAz5zpAPUEj5tzfzuNJdipSjYuHRmEu6aJ8ZrtBLAgb5CZJyXpI1MKHnsw41QhwlId5JRuL39NYtQDVtVZmKsmSYi07b85DzIF5cS/rHTg2CVdlABwVNIrbAplzwcZCEhwz6YVxrOYED4NGnMPEFoWolqgoX1qGuC5ZEoHOWivg2SzprsRiRY3FICxesQZPRBPJpxSYR3VbsvFLSC7cuBegAkRs/vI5SkNUXXrmiepIgUFugJ+ARgl1eRLa241Sd4CWi19AtgWoBNwYo2RRFRAHwOFzvy2R/goMCSBVvNeyi/iMz+bnjU9+vnxusDs4jpkW23ljnNybdLTxct+yUWWD2zsJKGphCOXXYZ4yS2OLxZTuZaUNYN5L3AfgcC8r42/jxX1R6n9qgAZ3aKcDjs6O5OI/Aq6ZoYmfXJZs+HPC6c3c625tFn37uUxPD4Aj7sP1J/BRZvcQ17+mjFKVZEkJHC2AJ3CUOIv7W5/AsWkERwGH1BjQYF1aC2NhsqIe8GtxmWhKaNCTWs5wki2Oeo4RpWglzplWOxaw/9XPUACbtbgXtV5A2g8tljWweO3eZAETPIJ5KD4S86AUlBLVrqBYjlssH4WhaKVBUIBkiPcpS5UECP8LkBDcSxDN44WCxb2kdY4xcW/DVroAR3wvflIQYJgKnoAQ91sBYwg0vqxIyfFbl3FlDVbHd4wRgM1rie/mNcS5agwiz+uabEP33TiOOTOGw1IfCl3Fexl3iOtIMGrP7W8BUqX94kwCp571CzRG1YnU1G7Mh4xX1rWctTAbHV+V1bSlbwdQKsDRjotzxj25htVdV2OlGKfRwDFyrvX3CMiaVaHzrfrP/LVBMA4KRbHidxNLWVlZXaRZXhZZuXHm82Nh5iR3TNhEUl2UapFNal1QFqwJBlaAisKWhawi9JfJOsQnBELRYAE5WYIEj3BbRsBjdnaw4r9zQTxeUNwBMKyMYxVWVV2kUNgEhNL0pozBiNTPFgmAGAaJVvyd77f/q8pbj18pMkvneHnMqtR53yOS15Cfa+fDsdrj+V45ZigA8Iifycr8r56fjLq2KsP/H/mM35NVtNeaY9EKMFUjIu7B1ZlzxU0Z59lh1hHpigyDhtqQwja2z2DyHkednDUtF37t0ea677+R8Z40DM5BiVswzffaNZBrMK5vTbGOvL8YM8c2BxU4rDNgvP6AY1Op4wjgqAvaAmLxBcjsS7Bg7HhUtel379UKQgt2upOcbMNCjUViQouFLcrib6AhBsFdQI3TUsVi8z/MAYDpC6qcXGbDYwDtqRgFHuG2DIqYLry6OWPZveWpcc++mu4JKl/OHVaW5cNw4hypsLlwQ6lIq1xjJRUxPpeKHd9ZGddfjzc4roUax1UC76f3coxbxa1g0Ck+k5+L89VraVlMrXVJi90CXipjjlGMZbKhuA+MYwjoRgCkSvu/kDr2t2q6HIDNhdFTg7vG5Zt30z25u1YAert9Dg1wXrUKN2Mb7d6dTJGfJUV+b4DOD/J4lUXWHiFqXNzDYLzi2lfGOOYY5X13r5/piDEznsnUAqQqcDgfo7X+9qpsQsAxUNzXPgrFfSMDa4KB0nsyDQecdn5RwqGNThTewuuatE4ZZhutsiUtbq1srfiUHdBl65JvPJUxhxqn4CZYhIJ5siLiHbseekJ23+a2WLgi+2IeAqZqLHY7bE5mQjTdERj0nBDMxXGWv/Z+AlONVbiekTjFaMkFHdc4DBQZS4jvOpa4h2u3L4NkTMHfAcDAkFI7TgGBAqADUKAoqSxVyv/HUnb/cwzn1mVLRgWIO1/GLtrzAUdl+gksASjGLtlMiJ8p3BeAE8oL3HzH9z3/V12IFKrHd2JtXBPjbDyNaxbOVdCI9eNnVp7GHHAh9w5Xcs7Vy7IE3loqsZPydD9jAsDz0ZsBHvX6RrGOALw1AxxtfRA2FcdP4GhZDldxvVWObjKb3GLCKaWFKK2HXnrojbSdJ55tt+9hmftXGXnEgiszSMmF4UpQJou+a+LGSp3IAlLF7zaplenc8soHSYuzh8Ti5ZnJkL2woPV+sOBZqRuDPsuISCEefu7leY3a/eWiDtBI9qHOI+5rix32Tn+btZSW5KMDEA1nPFXe/XLBKL5AoZ4fQMRCL/LLVKza+zIDjj8qDX7FT/TdtIV9wT3fTEbGlZJ1qVkLO3odm7UtwNE9NlORHL84RgHQcCPj2mVFStbkG3l+gKsO48pgZvnIxmBtzp/B0AAZ4nfvYXZAFLMAxsDCtnnZK303AK4n4XkKfMYzthBTCnCWPRkFGuGifOFLyf52mz0nt9bPv/OBbOzj8ZcZR2KQvudZLTJZT+T5cvNbjHGCWKwFggmIPzAwXWMwLYnxKq5YGCXA8ZO2W30G33+9XoFjk9hWz1qzOFJyyqVZmf1PPq/Z8aBjMo5AIasF3/uYec0J4euafBM/cFmmMNHFYhYLkIsE2wgfHXD4W/TfE+XVHxx0xsJUdOBhkSlZZiF9F4iwtNKh2uYfddE1WcQkJavGI/doYB8hfG4ZGJWUCpIEVg+fvyjPcdpNd2blo1Z6rCM2Ih6SGZRQSmLxa1LsfecToHXvC+4uT1kHRHp21loJxy41EosT/ACJ4xSQ/f0aAI7fJ5gBOzUrAF7MB/siqmuPv+KG3OCHMQBJoAZQfJ5oxHP+3Y/k/6SfuaFzF9+atSnuYb8TzyrtBMNgKENX5wOQ0zUJ0Kh7eoAG5sFt+fz2e+X4HnL2xc28AHSsxRzVWhaAZaOc8+mYNn/lAwluWF9dCwkeuSaKy7i6QVLj5TjiQOIqXN2bfvzz5qaXPcjpg1zPY3VhXUjujt1UgGNxWCeBxKMvuTa7RGEYnwslzA5aoYAsOPDQg1P+PtvlhfWwIFjASsO7JrBKxgdi4Q/clJZtEGCQKdfbH8ht3NiNBxFTwkHzmLD4vsudAFhSolc+/mJeNyCQTVHmDOzqYs+9GnHt9qaIfQAQu2vLw6fPTl/ck8qOu3RpZmIonCZBlIlkPUfcq7oF/z8hlFJRk4KxA/IJ6/My1pLVmWGZVaAqv9b4V/m27wsuu/ZkZ6sLHHEM1lus54xQUIq+2xEn5vnNTZ579olZtGY8FLWJB2GKQIVoyAPgDj5zYc6lQLINadwR7Gyr3Tz4ea8cwxLLGO4OVtZMBY1MhW+7e56fO6sPyMUPPTlwUTAtSqqVIKA6btHSBNkTr7mlNT7WT2GTCRwhjENxV1aDdQANbCPGy/FrV7SrnnihMM2nX86U8bAerCvZdIBjix2Tus+5uqQ69aEc0P7WytRFYkGpCDxs/iXpKrDCqLvJmZCKtxNJedK6hNR8uve4A1c/2bb9m3tOKsF2ex3S7HX0qUmbVTWaeJ/LhRXfwUCGU4XqCyjJHkeekt8t7KN0uhq4LwGE7s2DjVkcys5SsrBK0PX6UCXqGaYp8fs+J5yZYOr/lHLnYGIUTHm6knSd0SkZAJaKlHFwXAVpAOeKxzy4aA0CRyiiccd2XNs2QbkFJVVvuje7gGU2VNQaB2AGLJXWZ3l9/G58VXyi6zb+Kd0HAO7DGBmrLsAgo0AjwNixlN4Dgwvvf6xZ8tyrzS3BJIAGtsEt0ujHTmVMFth6QpyNeWJY6a6Iu7Sso7grkxui8cQ4FaZRyuO5ZgwMF/ys2+5rTr/lnmQ8dhAP39e6kk2mdeAnAzgG7fYOODIXYSpbpy+7QyqLnY+Hn3tZbq4SLPV4AJM+HsXMRT8U3yhuSgBH+x4rmk9howyxsLJrVSiAxU2RLToWShDQQvOdyl64AWIOi4IKcz3syGRttcvbcpcD0lXJ1GEbPAUiFr170aTX/4GMheTeBFtZo5TcsxISiuX/WFjdOIbFpEXm91OyOG7J6uxWmNm88zOIy9VZY65KsC0WHHAoFQdoW+5S09JxHQDyM9uV+4t7zs1tcY+f3ipAJUCNVJDLDW9f+FJec/Ydxc7cR2ssxgJGXQf+n/cZQOM+AeScK29KcOeWiWtk0Rv3ICw9l0SgHfvRkQx4MQ4e6ai4TvB7ZczjwIWtTDTd3+mDh+9ZH8ZcU+tLHno63Lav5JYFDM3jQa3dz2y92yr3ty5k0wGOUCCps1mnnNfYkk0hLI6x/SkKeLR9KEOZWGmuxPzbv9Zc/UQsgFjQJr8r3pGLPqwIRReoAhy5OFrgoAyDDuXBGOw8FdwsFm12NuTxaEdp1YytvPmrkQxIfL+4Lu/mwhXk416g5BgEGg0QPh1KY8GncsX9peSWc8q2be5/oXA+MyzeS8VihYFPfn/0Vnx/+xyl3HLXAzKoqAPW+fc8HIv39UFwdHX89qoQ2Is0p3tk6YErQMhrrNfUssRybeU+yzWH5O8j/0+QaIGigMWqgJHzH5/xXYAE1NXLzDq5BY17H2mufuqljCFgGRgoVwVLzM5tl1yX7ieWh+XsdcypWcwnfoU1WhcYgnWRjCN+x1CnO151nd325scZjLUzd+6S29JtNCfpUu59aLp01n3Xfa5t2aSA49QbVybtZW0pi0XS9dlcPLH4WDIWWawgFeTuh3ORoIYAYbRlbWsH4n0WxaLyMxdHBY5X3s+YyZwrl+UxRfFTcT8flm27PZsdZx2ZZc52oMok1Ii87/KHE5SCych+YB+XBwvCok68enksmktyByfrCJBYYEruPqqSua9UtqlIq3CpfC3LYMGxEU9AoyCHn3dZUmJBQulaYOk6Vws4YqwAM3YGIGW3ZDB2P2JunDfclQDZ7K+aDKiCwQggDEsxCt0AsYr4jvuOe2U0vhBjiDUwNIB+wVe+mUFk95n7jGJ+/bT5zlxhRrrOe7yCazQHu8+ek0F4GSCBeXNnLkfc2ACPuN9pMbT4rDHCaLnPAtkYLKPjehkPrpz5x6rdT+f9rmXZpIBDUIvviZKzXOMBB8lFFFbaBFiwAMcCso9BqjSLqWICR5SkAIeFUdJiJZc+AI6WflfGIbAIOIoF3TrBQ9xALEKK0KYzMRkPBFJRquCpgEc5loWLIvOfLUyR/OOvuDFb+1FqxWGOT9kpfaXow1Z4IqCoz1FNRhQL0JhtG8cUJEXb1b7YKEdpVE1S9MwWZMBvaKFPQ4ol/bO0zDIV6iA8lhI4AQ8PgraHh9vC9cIaB3GK9n4KkAwDR/f8DovP5r3HPSebCmOxc9ynTmNzr701H48JxArTKKCBXUkXc2EFcLkoro1rA3i4hcbq2EuvzdhHbfJjPaRhGWKkU031EzER7iAXZfFTP86MG9cke4V4FEQwpZw/LDPmfKI1vjZlkwIOiwB9VPeAsk82qP6PtlukuS8hlFKwVNpSim2sy5LWEnDEwkIjE1xa4BA0LDGO55NWivCzSoCjKqxJF9BM8AjmAejUT9h0lgVioVAUK4Eo2MfK+BsjYQUtbPUg4jGi+jIJ3Kxt9zqkBAXDCqL6A78/zpVspxV/e7/GQ0rwcb90EaSsXa/mwJgXUJPedS+KnWqQcPUDfqX4i0Ip7Fr+ml2+bySjEegDuB4OBfxZV4FRYJv3FdeeACluRXEqmIQkmIwjZexrKf9uhU0FqIsPnHbTyuaiGNMlz76Se5kwTXPKKABtgW47iTUX0gohXc9gQ5ie8Rbr4L6YF9kxwGHNrGJYpgocA7bxxxkM9YjO4y67Md0TTMMcWkcVOKcDnmtaNing4G/aX0A56xbprs8Oi4VlUQkaWhwqS9UtFJfl44HLUhZ9sZYWfbVMA+CIz5WsyosZMBMMFZR07LSUQbcreCTzCMWQCq0b2cqDf0JBuT9xrDxmCyAW5K1hgdQUWMyyL9Ksnsh+wGkLmj2OPiWzRLIOyqkpBz9ccFa2IX/uNivePyhcncOanQ48Oouc9j5O85sFzREXXpXZBJu5LvzaY5l65VtL/1VfPy3omgIOyqV8+ie/SstqOz9gZLkVzs256pZUbClWXclYetcO6IxdBUmuZg2MkozjjBHjjWVQerEB82Lc3Cu2I3ajfNxcV9AwD+ZDnQhGIStmDEvxWIkluYYRxlHaCtaNg2lYHC+OxV0xj1Nx74wPA2RM1OFkMDbAXHbLPQDABIvhNfyJod/XoWxSwKEOQj0Aa2pyVxnkDvGZDJbFohDwksqlzPp/1lZxXJZMw4ZCUyD9Njxj1SLDQKqCZx3Hs69muuzAeRekArOUwCl9bOdqgQrtxHLUYZSNbA9nXQO/1nEGgCSu4mfQV9ci/iE1iBWptpx3813NCVfelAVkYhJqOrKRz8nn5rH55fuFCECqUbDbc/b5VzTHLrquOWnJigwon3/vI1kiT3ltCBMgdm/VggJLLKFuRpsO9R4W3/N9x+T2ZBAxhKIp3RZPAIzcRfUSWiUed9kNWTPh2ktHsJPDzTiugGSwrZqKFdfKzJGOZ0NC4QUSASVGKV2f+5W+84Pcml/3mwAN18HdvPaZV2NsH8315JzmkeICjWQwsba4KhjfqBiHcYp7S0AMIwI80n2ZItia5wHbuP+JzKBwSzHoaoC61vD6kE0GOD4RlkWtBCvAGpjkqQAHSTZQXZawSoqKVCxaxMtf9bSvUOIADQs+LVKAhqaxfh8oeDvpAp7KtWVqWEqWcdhS+FlZjuvMjWxh+VVOsjD21yijrntbLDqgRemcw/kUq6HSrKX6ioUPlkY3Aqln335/c8aKr2blI1BRWUpOX6aJz72Z6j3v7m/EwvxO4zGUVz31YpZ03/Tjd8vuz1CgdJncV4hSZ8qQwb74uUaAIwCoAlF2CY/zrGyZHMW94cWfZl2Le+NKUHRjo8L0hKtuzgI/YCJGIWUNGPdVpxKgb49Jdj1rBcM46PTzm6MWLm7mxTjIUNjLctNL76Rlr2wKO1CVuSSAX4WqbvQ6gwEdj45IQ9S6P9wlrFawumZVXPcAOAIwZGPy+NWdnSS7gtVaY+ZAbINLim0oYvz0ljulcZvqel4XskkBR/bzDBou6txJ68aVEWXOaHnQY76rBZQ1F2+WxjDFd41FEZNrg5ZFN8IMSraA5WGBWCvWwgIbG6it4GEBApatw61QlCUIJl2rpFpXLvQX+8giszhHggfmE+wD1bc4c3NaWOrcsxHulWpCT2K7MqsLS4VhkReypwRW4XMCk75rwVd3BPBVSQtMKFW7qWoAHDN1VSpwJBCN1DokOPoZ9+ncqXivfZR1NYDY9bonfVAFa6WquZNnBwgCQwApo5bdzq6/IwvW7FURQ/K34Ot5dz+czXiu/f7r6YIV16TcMwPAXbFvB9OYc+XN6SZtHy6CepeMU5m/mDfzaJ1wQwXUpZMVZgEJ8+TeyvV/WNgM1gGIJwFc88pQYJxcNkwGu7IeNzS2QTYp4OAXqzAUAOQSTCdwRJmBjeAiaoraW4iKlAS+WMPsh5DxjbKBjGJVHzaVurUYmIqiKdaQb56+cVzPMJAleMRiEBnPjWw7Sg8enedVOo45XPbIsxlrUPNQLVcGT+M8leK7jiriLsAEGGgyTBmWkVfeTWXxt/+lNQzgq/chKLhC2/34H2XNDWThsrDKrHACi3tN4FidrMpIjKP2MHHMVLhQrgJYAVLuK5R5+J4EqwUwbwz3EehVkLzmuy/loxW4eQmQ4YKI0WArlz/2/eayAJsrvvN8c83T3LCf5P0I9DpXni9+165QKlZAGOCrthVXEEytwe1cS+Ysfud+WiN23J4dbin31HGSOcV6SFbqml9vu6vFvVYD0zV2JdvE1f1lxlbMvSyO1Pu4sY31LJsQcGyf/ju/typq1+cmkkpD+a+CjRoAa+JrgVK6VLRYFElvyUCZijWxMLxnYXMd9H9Q+cklqVS385yxMATxpPpkOUTRbfaSv1d4RCkosviG4wMNiud3i7K6FsTvqRD5f9c4rIQBEAFs3CAKVEFi6ffeSCZil6wKRXSej42Cq1oENo5DMdzjVAJ9XZIKEt+nXHl9xjAUjrXmeokp5e5XTCj+ZrEBHIVy/T7rZ94DdzGVs8gtrwHL91ugDAmQcX+OBQBtClsen6m7Sp3feDifeFHZg3Jdujvck2HQqEpbjQtGK7ht78z5X/lWxpxqywHtFRwf4LnOkqkpHeLLjtlVwUMcC3C6XnUb2ifIDorRJNuYwVpe27LpAEcMcAYkdz8wA6UzAo4hi+LxAjVQKlgnLWmBUtaimMCj/J4KBTgsgPidUsr/o8x8bBkOxxyPBdXzAi0WxoLBPlg+9RS6kFNk7oteFRSZsqUyxaIsTETPDUHakc5covyukYJgE6V350+yUzrXRbd0GRrgqFEQoEKRxYr0orAxj/Vmkd1nAuQMQSMlvltcreKSuC7KolYFs5N+BFrG2982BQIuT89PIInx9x0AkqATylqDrCNgWQAp2eEQa6HEfmYZebyHxXHvxHnEs7i5UtKYhFhXdqCPORm29EAemMjAAfcTwqVZ9PDT6Z5WA2LsXUMpVycFvF3fwOUcHkNgGvOWgfVgUQDs8PmXZfAXQE0nVrcuZZMCDpuPPDcE++iy7lORZADBDrAEPSntfaFA+QT3oP8WJ+vhZ2UfZdGIcxQq7n1WnB/uodJYh8cKTlhbEotjFPuI8ytMkyKWJTlu0Q25BV7NAGpeApo/HwTg8hoARss4xGUoB5+Z8kkT1+ZCdu9KGQsACsqKrWinp35CfIdvrVJR4C+zS22NQrKNYSCYtpQmP8YKMwIE+bCpr+vQdVdmEezatU9n7uIVWVMjMOqeATEaj82J/YiBFOAsDMycpMRxRwnwDMVNsMBMgpFgWQKkZVPhl5PdiTEB+HQNPtMBGi24Y7PAxfgAWy6ONHwaj9aFBBjJNpLdtMzPuonr8RnrpLI2TFXwfXkYm7rpT1BXpigraOOc03G515VsWsBx0vysCvT7TIHDJGEGyTpiIeVDoZfenpvPWEeUlJICDEqL9mc/DwsnFKsGSS1Qi93CtBnKg4Ts/JzMX60L1OK1SHOXalBnyiyLgBGIuF90/2NBsX+YoFCCnO+HVQ6qHtbPNm9W3P8F2mRb1H2oj2BZPZfEfTlmPpk9/Hn3qshI6s/vAruYhwI1xwdIEwX3piwt6zBGgE3/lGyjeO5lzZ5Bz2XFdguwZP33n3teAreCN8FO1bMXfPXbyZQAeYJnDfCmoo5Y9yoD0Ag3BtvikmUlboCnSlwl5zsdeEwpsPpiqdPItTNmjgYGJdxJhV/GUU8QxwQOAME9JYuKOQC2Na2dTCjE9SQ7rKzDWASIYoWC8HqOMDTmJDOD3NtPzHAdr2XZZIBDsU/uU9lpv/x9xsARImiJkopoS7nNuermXGwFOP44rRjQ4JNbOJQVeFRrgnX4234TxV0UkJK6NlZk0sBt/K+wj7LtmxUUPBUsQ5HVI7DOXBipX5vmABuRdZCVwSqAls/pWyHoauNdAkUAkfoGJetZ2h0KUwup/FQHQ4EVSnn0JCWgFGsEOEIchwJRePtxPJ2eSye+o+WBGNMWO+6dNRrS41gXKyw9SWFVmAo+D9jIt4ONfPflVD4xCy0huTbmxRx5X8Baib+9MXOXrEigAk4jPVvMS4B6B2gMGxPVrFzIU6+7I8/rHmq6njEBZBm0DSaS7m0wI8BQwcM4pssXY5DjgG2oOA7X8dRggR4u7r6da0NlG2QTAo7tgmqfHsq5z2oDh+8OfNmjTs5g1aJHnsvFmFYsQMECZS0FEFkxi1RMoRaLUQwt/PjpLKWmOWlJQikp6FQWRbKPBJBSMm1nrD0lAAQQKTvPblnBQiiT61SiLCiLVaht2O3w2tjmgLwfQMGycueyfNuu2riWZDkh7rvswzghHwm58IEn0jVYo8DBXWnpuU2BJ+YT/E9OcEwFDrZlDnVBA5quR4GX8npjqDkS10osACij91gY11CMBMhzywQaAQtLrg7E+OihYVyU/WOn0uHO5f7HY4JlPYwEzY25qlKMpxqMMt827r2crheXkOshqJ0uVQscXJkaZCbWk89IMQNqrR4UB5qb1VnDa1s2HeCIgR7ZH7J6g05ZKSqGYOOVjlpl/0oJjqLYinT0blBQxcIveeblzHqkyxIKZlFgJlK5mIAqyANPW5BKjIZmxN41TsGirAogpYR62z0PTprNP8dE7MFQzUgpCqvYPxch5aOQec4KFJ8srMaxU9rjU1a0PYN/QeUxGBZ8jQMHxhFATLmzZmF2qzDiC64rJMHM9vmg7LkhL1w3wMedYvmNJUXT+8ST/Lk19ZGQApeuXytBxWLGXqZC3AqIls1qO5Rq0HYcxhv7HJdwM7mbAMtcYhuArzIIAGBLgPESmxEY5yJiHpmVCjZS3RVZJd8BIJiroDdgE8vCujBAc7Shsg0CODaJnqPAwmJHvxOtV8M3tGDtzNQdy14QzzFVHJQR/ZZtcA9Oue725lj+d/xc+OCTaTkAS9Y6oKGty8KdYfkEG5WAb68aMRSgWPzxF+1Y8blhAMEcHIfCuW/xEFaxuh8+Q+l8Ps9TFWTofHlMChqfo5hYiYpXilbrWCj4SoG9YFJdQDBdMTYyDAApn6d76fXF0oYy2+U7PB5+r/ftOik6AJQ5A4i+A+hk0wCJzmbAU4wGoHK5yl6Xg5OtKejKDFdHAHQVaccG6Mp0YXkYDkPBDQUG5jjn+c1fZdXpuXc+GJ9R2XpFMiHuEUDJTFAGSgvrkLYFIlwbWaQsGIzjG//VZczrQrLLeX0EZNP84xYCZvZav8CxbQbVKM7qBJUsJGgvkKmYjIuBApeuXb9O2qnUWwqTv63Ii7/MYvBTsRHWlHIQVgXg+I54hwcC7XvCWVlqTsELC5g6eJCqSMkcQpESHEIRipQOYYVVOO74x87jxOcsVNfCt6bAB4XlUz2pIAr1dk+ZEahBvQ4wmI4kcISrUoDjqQQOys6NYwBcd9f1UmTXPIqNBNCkWxNAX4CkdELzWEeAit3l7totyu7aZBjGO8dmctBwbMfB4mRfuJ3ZOzbc0GSXMSbJnsRrgoVgpwrDzLFdtTq3S7Nm9gvrCBFgBx4CuvbFiEfJbFlvn95y9BaFDVUGwHHbbfObjRk4KAzLQgEyMj7DgU9liu87zk75pPLF6TdjGSadOyLQNu+mu5NaUjQukhJ1RV/83tykFlYIJa/xDt9TYegzWZ04J8AjqxOHHgxEYaZz3fHZVKSUoghVJjuOz1AM56ZoOpSpWwGG9nTwud2n4KL6B26XGhFK3wUG05HKOG55OVyVh5/OtDA3IlOQwXpSuSdT7JDB/VYgCRkB0iL59wSMq1Pi/wnMAWIYipgSV0iwOZtbh/spnpVximCXgOCGH/40+3poSyCgbiMe1iaAre1iuiu1/kR6Nn5mwdcjz2atEHerNqByrZ3XtQGJZsUeOn3LihXnJHCsDnisT+D4g09vnb5rPhHNIplscYwjvmfBUSY7KrXp54dn5sTmslgA0qw6QmnphzmwFLIWNmFZWLWpS7XQg/Tjax/l5i3gkZuo8lGERyY9zSh6WM/VufapiuM7j0XKmio2kpYUPMSuFH2h4qVatlhKtLoG9WoNwkwFcJTg6Ad5LqliGwsFHikP5oCJTRdM3dd4MtVjDEAj2JsCLAFZIG9sFOFd/4PRj9OwbwhzqHEKbEMjZTEm68PDw/UbARIZJAUcDFAwEExEZkgMRuxldY3eupRNhnFYYKzD6kajfRddpsw6grMG6edngCuAI63kM7mVnU9qs5NsgGi/KL99BoXKtrtqY3EleITCFfD4RdZYKD7iA+sGlk8Y27U8jKmwj7CQcR3TWvBTkFQiShHHz74gQeeBhuzMyUtuS8XweAdBP8oB/FhWFhVwYE6rVD7OQBI4WoWjPPnwrBgLdF2citK5tnUJpsQ5nMv8mwttAqWBj7/sxgR716pbW3VFzakxEqfgcmGS2Ibm0qUl5UkZqBXHwdwAh7oOYKwwT7c4NUJZXbzrrBKsjfOvyTlfW7LJxDhM+mRptalIAkccRyCNxRD4tFekZlT45aop9YmQ6hSUlCYFIBa94JlFJqYhtsFKW2TD4MHacGkcRz2C9J5UsuAeEEqLm/cy2h8flskXV/lMfj6+7zhiAiy5DIH747cnaITSKvRyTRoGrfxZG/VX1PRuCeKtaeBwbEqE9ktnK1Q7a8V9WXfCLdglqD4wZYUrmNZx6L7f1RPHxXCShYUBsudp7+POyPiLB1dlo6WBMTAG7T0EkAicn33b/dlMWN2JKmGBaoFZLqxSetWqAINgr+5Zeblm1JiWWAym6x67rm9Dk00mq6IT0uqCBjFxFo9UrACX0my+PmX3DJRRwHFYSSGKugMPkXtPEMNSZFE0ihHvsMCGwSN7iob1sZiufOyHmbZT1enJb9lPdJ9DE0BYPVYXiFR/vQQ+u3uLJkCQ9v3yGT7/dsEwSiGZBS3l5zwsvEKmi+NaEzRaa5p7XuI60fCyk/WPSyYg/uf61xRwSE8qzaZIMk/GGRNTfi6wSHEporEAdjkOAzY2GkwTSKcp9bs5XjG2LL4CNJ3PzSOmkaARSi5ADFDr/Re28cfJHDAKRYK5MS0MiGvNCtNgoUctXJIxMq0PAI+dyloVYlkC5QyGjvIbE9sgm0wdR8oaGPQKHKimEnaMwMKhVBQoaw/CVZkTtFRbO5TagiYsFdbAimcg7RvPZNCsFglV8BgoTgCRMnGbziw+m61YXBWSKK8dmParSDfKOLBKLHBmCWJxiudIS3I7XDMBEIDMc2YAhc8DC5WiWTg2+8S06JgRC+9exDOyYTLFiOsCGIKXaPigcCkApOzu/PM1EuNwHuOZJdl2vb5p49lHCSCeTcP3V9Rme3mCqebMO5Qns7nHTKe2gc8/jDkDktOXAKE4hnEzpuacsgt6nxTnxhxLS8fSpKeChusH/gLe3FINhV2nuTfeda+R0vRSfetpb29lnIO7g4FgeeJK5mRkM9vGwTbIpgUca0BGgGNWBjx1+kZF+acWD8sj5iHoVRojl0pVi9D3KDgX4JBYSLITdl9iFsk8QiEH4NFu9qKstl7L2liEFpm9G4KnR5x3eS6u3HwWCi9SL5YioCoLInCn1kRQGK2vAmz8L+saggZTPH60Z6Ki3sBwkDWJ8zo/kEigePs3+TeGVba0l6rHzp2dM5Rh4ChZhjh+jAPxNzAVa7HF31gMmjMHUFM0Co4ZAGoKD0yK7DQNKQ938uAp1caOaz4FKk+7cWVpIh3uppjUKNAIybqNADyAe9F9j+X1iXdx/4BGGpHt9shSeYYA+1R+TlS0YrEHnXFR7oDGWH1eQd7GwjZIDxxjpAIHBZT1ECmXCVHgIz4hBlDSsXe1m+pm5WKproHfBVYpLFfg9PicxaJnA/dkmO6TrDJtlYgF82gGDAdb8ZwXVYge/Mw1Yr2kS22EUiXJyoniH3DKgqwncb1+UjL/m33u5VlJqYpSpyoduymEUnmWHQgCNMoKLAR+uVeCt6TQ6w8TOFxjBb0uMJi6xDHGAQ7AKiZEURNMf6Q580tJ9Y0DJRRHUDLu6f7YAVYmwMulmbrMzp87zCrAit1heTa9eaRjlorHOCQLGzNfwFPAeFARnJsYz033DxhxKQGBNeC4WJOUsy385pVbOqprert20t3qWI8bqvTAMUYGjGMMcOj8VWITv05LRAktYrUY3IbsCYkyx0/uA+uDIWQcIZSWK7L0+28kOFCSWl1aFmQoUixIikOZBFXFUsQdbKEHPKyWPqGYgn0QCzyp/c6Hcss/qswye0SgnzI7Am+aAGEwvq84DU2mjBnoVVMQVpOCOpf/ifI7NjeBD+47gpcUu9SldAHB9GUEOAq7ETCsj5vIEu4Y5xzr+NvuYxW52gIAPYpNWcUHAGl9ADWmMG2J7wFi2RDABKAot/FI9xKQDeaoDW7H3Mmwqc3IPUjzL0sWKH1fUsglY8WgiJOYe+l7wCH1zOCUznAHx7pRWr7hF3t1SQ8cY2S0qzI/XRV+LsZhIWX6Leg9hbQPYrApKXxu363gIdjForCKrBmfltIv/u4radm5BCPsYwyAhFKxus5puzxlvz6svya+GAnXB4NRzeqZLGi94jJViPkzgA3oiK/ktvNXNMH5RR4vd2qGQvp9eRzb52zUYwntUpUFoJCUU6bDOX3edXWBwEykZiQclxJq1MPCuy/Xyj0CoECEorpm128c3Gs2IXr4mYwVKP+2vV08YnryrfwJKBc++ES2IKi7Wc1xrdMQzxmARlyP/3Ndz7vz4WRz3MDhXc+AgCFhUBgWVaHAiFvDbcUeFQxyj6wzgd6udbihSw8cY2QEOPbP7dOKk2xos5gtdpbQ4rHprTz3dGQbtIVTI/WVeQhMosTiJXL6mAALRFGwDwqSlg2AVOsWPy1cC7W4EaVrFQXy+RqPKFQ/QECAEXtof1b6Xz5blI/4js9wUSxkyoKV2JDF+maPjiNPzmyS/RaUqrTFi2tcQ/tUSCoi4AjWwx1yHcmoAgiAGIYH8NR5yGRVAMn7je8AEQCDDQHxCqbTESzGvZkH13CzpkhxvgFoBLitAhpxXoFsgGMupetz7gMoaupcDYg4F1fEGGIxwNl4X/LQU2M29G24/TYmkx44xgjg4KOyIrWLNVpqESdwCIyFYqKetmtnX9FwSTLIZd8JC1LBIxYSEJKaU9TE0sxecGUGx6QdBUNtgMpUb9B2G58cP1OhWAfgUJ4cktuxnd//QolT/N5KplAHUjZeVaBLwAgXi3UXw1CXwlKjzTqAidUor9dYWWBVmtn7PkPJfD+tbwcIzERSGQMs3be9MFKec6+9NVyGG5KZsdI2h/kfluFzAHIlABSkDalggpkBx+lL27cV4FZgBlJ2rsZ4JgtsAVxMA9gCNOxGzCi3DOx1SGZEMlUec50xri10CDuwmXWSJ9mvTPckGWMAhzlXkl7rNkomZeNzU0gPHGOkMg75eHs3UHaKhh1UZkDBdZTKDl9YR/isshiCY4PF0IJHsUI13TcrU3QyJSLx0q/89msCmFi/rE7lTsQCzjQotvGT8jdFSTCwqDGTVjK42oLIADTaACNlo3RK4Lk0HumIRQAM7ojr1nfDQpcFcI2CetwvbhgWIAjo3GsaOJK5haskEGkXriyD/RoCn+JClFMMwTUA2MH4BONIVsDNSyAfAtAE1DImw2PUJfk538mx0l4wxjsBuqSk6zgCFmlUHcf04Mh9Rm0XdKnXusN5wDbCgDAkYieaLBl37ia3ElPxvpiIKuceONrXRg8craJzO2zT5oZQMlmIChwWncVKKfW/9MhEKc4sNVb840HJcYzBgnDMACOLxHHRWDUJfGOxD9kSvSttkKJErBr6zErpKapjt16ZgrOo+kpWl7UdEou9ui0sJ+uIxqPIMkAK1s698xsBgndk82OAgUrrL6EOhZXEstRHAA6pRQVNNmBRbkpO2btAYCbCmrtugObxicZAcx4Bw9r1S7n/wWdcnNRenAn70QMjA7zhxkiTUuoKIqnoLXgkOLRuxkQ1J8l8EnDbB0W3Ll4FbRklTEHQeP7t92f8Rwk69jiqC7r5DVeFyyK7Iqheg6IaPXNxxE/qJrhdDj1hVFxslXW4EUgPHENiEk0mGlkbFcueLA5lTlelBY4EDxYzFoTNTfNv/3pG6VkaRUoZ9BoGjz8K9uHYaZVKybfAKasFQA489fx0DdB0j49cEJbp4oeebBZ967kMBArOAgFuA6WhcKygn9XPZ5Gve+71jMdYsCy17Ih0MCsp+o9ee0o7BRV7EdXPTMAnVaK22QBMK5RD3EMcJwEzLPCaBA7WnsK7HwxIZkQQGai6ps8G/Vf0VgrWYnxOi/EJwLOvQ+s/XclcGxBxDBbd/FD2VYAkpM5Zuh8toFRXpAIHtiG7U58twyh40JLrwzqtBfEfdTOubxg00kXRsyOuGejWnh1YhpQuMNednvulqlhzqKwWbY3MxlS/UaUHjlYoeYmI81EPSiXLRyM8qHT8raTIuTs0F2CxVBYpi4IpYCY2rKkrYE1WBY9yjrLQ2k5e4dqw8DZT8XsVemEh6jRYYUVmHt8ITICARXzR/Y8nKLiuDCjeHxKsR+8MAKa4y85dizd7jYavTflYcYv1c9vuURgGwIjrcI0E5eavb7fvYdnTVIoXYFn0lHB1q0VHpCgry86aq1UBujluQf0xHzGD4fHBjIAy15Eb44FVlFksxL3bkYxZcQsSSIKlcdEEgjEJjAzDSUAZFvGfdOmwi48yYKpfqACtpsjGEsvAILgXtZy8xjTMp5+u2ZzvdOCxzWEx5h7SxLXB/Nyn69DA+Mpgrp4+d/i5i7JzW9mfsnGyjh44WuFOWKyYgCrNo8PCUdbM67/ybk7+cPUkoVDcA13FtYxjEVlHBUkVPEa5La3kgmsBJF2EUGSLSEBWO0AVhRrbCKbqGHbQ6RdkExmAwvJazCL24hD2QgjQaiZE4blXvmfHrcrRrfUaDXYhfpEpw1j0rmkAGC2I8dfFOnQaBzpAimK7P67ZmgKOwbjFeGJR4gAemC3ToMuWsSjXWMrBB+Oz7e6Z6dLCQPBW5sdWfEzNlndVutjhhfcFkDzyTHNVsAUZEPcgAI2d2RMjFQ5Y/K5eA2PjGgrEKro7584Hk21JtXrQtbUA2NVplOf1bJOKPphDcY3cajB7TM+OnyUgAa7MZIXbw13RDxWzFCfZOsY777djjWzo0gNHSLEc26RyKeXGHMQdakS8xBjKYxBZqqS/wAPVDRovoGmBYgBzY1FYcDvOOjLdgZLfb7tnd5y3Ul3bxymwhcTyW6g2dwmoci3QdqXmLJ8AK5eDFdYqj1sFJIAOVuF7FI3FttgF7QbsIs6XgBHuyYjbtHdWU0ovCt5hOB6hiLJb+IDD/XYBwbQkjpFByRhDDE6G55JvPJV9TICe+wEOrnuYERkfYFI36gnk+pxYg/GwK9kDolXLZkFXWymbbp9itnAbzA1XIRsZh/jpb8FpQcuzb/9aMkzsh1KLQ4hXcD2LSzfSanAAGsEWkqXtdUh+R5WolLK1gKllgVuABvaD0YhXaS+IZblOc2ieV7cVxPqQHjhCKtvgowrSiQlYaBY2uimaX569+kEsiPYZKoJwrSL4W7UnC+p7HhzN5eC3K/QBBqyn83RalqHFWFkARaE8rktQ1eIFbJgBC4ehENF5i1erw9z0FsqV/ncAEXDIxe68jh2SShgL1TXZ75E7ZY84Ma9</t>
  </si>
  <si>
    <t>iVBORw0KGgoAAAANSUhEUgAAAQ4AAAEsCAYAAAAy1V2YAAAAAXNSR0IArs4c6QAAAARnQU1BAACxjwv8YQUAAAAJcEhZcwAABrkAAAa5AYX6CGAAAAAGYktHRAAAAAAAAPlDu38AAAAHdElNRQfhChkQMBnRZl9wAACMjElEQVR4Xu29h5dVVdbufe/47t9x337fNrS2AQEFFFDJGQREoghIkBwl5xwUBLMiGEBABBREooBKFhUjprbNKObctn3XN3/P2vvUodgVTp2i0llrjDmq6tTZcc31zDzX/wojjDDCCCOMMMIII4wwwggjjDDCCCOMMMIII4wwwggjjDDCCCOMMMIIo3IN59z/nj9/fuO5c+f2CxQoUNUi1jZrPFrupTPsxNfNmzfvhJELFChQlaW3DUDaRcs+uzFt2rT/Yyf8lBOPGDHaNWjUyl3bqGWgQIGqEDVs3MqNHDUG8Ph03bp1/1+0/Es+5syZ0yJCI9e0eTv3f//n4kCBAlVBatbyuljzaB4t/5IP7J8YOBo3bZN4wUCBAlV+amKKAeucNR8t/5KPAByBAuUGBeAIFChQxhSAI1CgQBlTAI5AgQJlTAE4AgUKlDEF4AgUKFDGFIAjUKBAGVMAjkCBAmVMATgCBQqUMQXgCBQoUMYUgCNQoEAZUwCOQIECZUwBOAIFCpQxBeAIFChQxhSAI1CgQBlTAI5AgQJlTAE4AgUKlDEF4AgUKFDGFIAjUKBAGVMAjkCBAmVMATgCBQqUMQXgCBQoUMYUgCNQoEAZUwCOQIECZUwBOAIFCpQxBeAIFChQxhSAI1CgQBlTAI5AgQJlTAE4AgUKlDEF4AgUKFDGFIAjUKBAGVMAjkCBAmVMATgCBQqUMQXgCBQoUMYUgCOQu+DiWu7iy65yjZpd56bOmOdmzFog2rZ9t/v4k09LTBwfn4vzcn6uw/WS7iNQ5aEqBRx/Oe8yd+5FtfLIGPTci2ufTun/z0fnxPT3K9LocvfXC9Pogpruf6C/1TCq7v77fCO7Ltf+y7nVRP91zqURXeL+66+e/q/I7hNKuPesSOeNrmXX5R7++/zLdH/cK/ec/xnOs3fTpGVHN3TkeLd67ZPuxDvvuXfefd+dzcH5uc7jaze4YaMnuoHDbnUX16jnzrd74b7OgeydnzEn9lnq3dt7553H71vvOf39Jr2fQKVOVQY4/nLuZW7GMy+6RS++7m7f/6ZbfPAtt+Tg2+6OQ2+7JRHdfuAtt2j/627hC6+5hc+/4ubve9ktEL3iFu57VT/n733Zzdv9kpu767Cbvf2Qm7Vtv5ux9UU3bfM+N2XTbjfxie1u3OrNbtSKJ93Qex9zA+5Y7vrMu9P1mLbI3TB2pms/ZIJr2XeEa9x9gLum403uqtZd3BWN27nL6rdwl9Rp5C6seY3722V13TkGYiyU//lbTVsEBj7nADoR4EQgoMWQ8Kwi+99f7LssonMvrqNz12lxvWty40B3/aiprs+cZW7IXY+50Q896Uav3OCG37/W3bJkuZux/HH38NPb3fET77nPTn4VLenyGf/v//0/989T37pD733kHnnxZTftqT1uur3naZv2uknrd7oJa59149c8638+/owb/chGN+zeVa7fwntdt4nzXLvB41yT7v3dla06u+pXt3QXXn6NhIPAJXqXhb7Ds0HR3MUg7oHc5klkc2yA99/nm9CJAP2cC41MOJ17kQHm3w0kU0KujjvvktpG/PS/8xn/O+ci+53vXnC5+6+keygDqjLAcZ690CWH33F3HHnX3XH0Xbf06Hsp4u8lfH74hFt86C132/433CLAY99xAxAj+33Ri9DrZ1L0PQBm/h4PKnN2HnYzn90vMJm8cZcbv3arG/PoJjfiwbVu8F2Puv633e96z77DdZs0310/epprO/BW17zXENeg882uXtvurlaz613NBq3cpVc1cRdd0cBdcFk9MQfMADPBWAAhzAY45AcTfsagcf6lV7pq9Zu5+tf10HV6zljsht7zmBu3arObZCDHglv81C731AtH3MHjb7lffv3N/euPP6KlW3HG7//+t3vzsy/dztfecYs37nQDbn/Q3Tz/boHE4KUr9W5vffQpA+0tbuxjT7uRD65zA+94yPWcvth1GD7ZNTXArNumiwF0S3dBjav1Lv/bAFlgzHtL4JkSUzQHKUoECBMGBmACBwMGAIG5Yq4BuItrNxDYX3pVU1etXjO77+YCvxrXtnI1G7Z2lzdqa9Qu+mnUsJ193lb/4zsIIo5D2028x7NMVQc4bOHlAUU65YHGksNvu9sOvCmwmGcggFYBCMzdfUSAgLYh7eN5AxHTTACY2+wnvwtY0n5HQ5m/95gdd9TOEWkmz7wgqTlp/Q43Dgn5sKnk969xg5aucH0X3ON6TrvdtJJZrv1Qr5UgLa/p2NNd2bKzmATmubg2WsnVyVoJJkjMnAYa511ax45p5q7t2EuLp/+i+wRgUzfucfPsfla+cMztf+s9d+r7H6LlWTnGV99+557dd8CNX7jMdRh0q7S47gbC/RbdL80J4JgYaSOjH94osO416w7XYcQU17jHQFenZSeBMu9QQGzvK2PwKBY4RNqDzQ/XORczC4CodpW7oHo99/crAIhGrlrdplrsVzS5zub6BlevXQ93badermGXvuIBtMRmvQa7Fr2HuhbGF636jXRt+o92bW4ZE5H9PmC0a91/lP7Xou9w16LXUNes52CZcon3f5apCmkcdQwYDCTQOgwkPFBEP81MwXQBBFjwAMb0Lfu8RF6zVRoDi33qpj0yS2bvOCwgWWBAslBmzHFpHnlgYhoLAMJnaCyRmYNW4gHpiJ3joJu5db+uw3lRvQUmMnFWuQGLH3S9Zi/zWomZFjBIs5sGuWtv6GOM1c20ko6upjEbEklaiTEiEktgYqoqiwKJc3WHG7VgON/4x7e6RTsOuSdeece99umX7tuffomWYuUcn5/80j27c48bM22+a9NniN4RJkr/2x9wox5aLxNmysbdbvKTOwUmmGZoXNcNGW8Ls4+7vEFbb77Ygmahs/BPM12yBQe0BzM9L6pl2sOVjQXiNRq0drWatpcwqGdaIPfRuPstrnmfYdIIO4yc6jqPm+W6T1moe0UzxdSVdrXoXtNWH3ADljwobWrQHStE/H6LEZ8PWPyAnr+/gWi/hfeYdlX/tHVQVlSlTBXMEPwYt+1/0356P4c+E2h48wRAmL7leanyQ+5+1CbrPk1a/0UPuEF3PuxVYiSagYqAxLSIWdsOSCvBVPHmzWsR+d8FIJg1+/nJ56aN7Dum70MAEDRv9zE3FzPHAAU7fuK67VK/RzxgJo6p42glN067zXVOaSXDU1rJVWbHI7GkpppKe7mprVd3vFGLhGeYsOYZ9/ChN9yJr75zf/z5Z7T0qsb41cyrHc897/qNnOgadbnZFuBYd+PU29ygux6R6TLtqb3yb6Fp3fro01poXcfPlXlYp/n17uJaDQW23qHqzb9igUNsWqSDg4F1HjiY9mCm57XXe+2hac9BrqVpBPheOpow6Dx+tusxbaHrPWepQGGggQBCY6SB3hjMrse3uHEmuCase1b8hvCavGGnmb+7jfeeMx7ZIx7kd/xrU8wsnmJmHOaxAHPDbnexmTtJ6+FsU5UBDibamxER2e/5wYNFjUaAb2LUQ08a0t/lOo2e5tqYJGgzYIwW4Q23zpSjEzAB7Yfdt0ZOOdRiJmuGgQ5mCebJ3F1HIzB5NdJIIK5v4PGCaSkGLHwOkMUO2sU4ae3vRS+g/bzi5u16yc3edlBgNsUkp7QSuzf8FEiWXrO8VsJ9wpCYOM17D3Etbh4h5uQ+l27d5/a+85H77tffo6VWNccnn37m7n7wEddn+HhJ8U6jp0tCjzWwmLHlBWmSs+xd8h4xaW4yiY56X7d1Fy16aWwGCph/hWoO+cGhnQeHRl37mVY4WObCdWY+8f67oD1Mni/tAX7ifgYvW2l8A0A8IdMRPxPa7WRb/NNMA8U/5vnHm8in0XNm/kYCB1MY81kOe/t73nP838h+l0m997i71MygpPVwtqnKAUdsSqB5sEi9yeLNFxYuCxnmQuPoa6pe+2EmxYwh6rbtalK9i0mQHq6BmQswSNtbbpUZwcLFrEBNZEEDOrHzEakw4xkYwcwbm3S0jTwNxIMXvhXdw1Ect97vghNXnwEmkUa0cN9rbv5zZuqgldg5kTaxVjJy+Tqp4pgk3DdaxqC7HnYbDh93v/zrD0UocmH85z//cd99/72bd8c9Zgb0NjNtshYrJuec7YdNszMwNs1u2tP7zCxcb6bAMpkIOI9rNGythYb5hz+Jv2s17eDNikRwGK/57zJ+jus+1TSHWXfIPEBzGHL3Y26YgRMmE4Jl7KqnzeR91k0y0EI7mPb0Xjdd2qoHiXn40Yw/AAGZviZcPJ++Kb+bNGL7DN7J02Yj7ZbP4s8j3hJfGe9Uq9c8cT2cbapSwMEC5GUqBGuLUk5RRVkipymL1f6HhgBjDX9gjethDIGjCckCM+Hp9vZqC4VRARPCqoRXYab2QyfKRu1pJgWmBY7P4WZqYGNja8/c+qIYl0mGGbinOwQc3Ed0Ly+lkYAkuje+EwFcrJUgWaSV2KKYscVMnKf2mIq6yz38wsvupX9+7n420MjF8c2337mNW3e68QtMI5s4T5ohc4pJyOJDKhPaHb3Sa5YdRk7RPDfp1t/MvwEyY9BG0BzywGHRaeAw1MAB0xUH7LhVW9zEtdtkRnAdTCNMToABU3bW9oNujmk8aKFeK/Aggd8LYRIDgYSKaaa3HTDQiLRhb2LbfCNsDFTkdEfz2H3Un89+CnQ4F9ptBBwIxgAcWZIPx54OFEtfel+0DDrmf1eUxV44qiCSAQ2ii9nDMBSRDTzhCo2ixmLjVq8nFRZJhfpa22xm7FpCqzAf0qzTmJnuppmLpaKOMwDBnJH2YUwi8DDGEKBJ+4Hi+0wLGwtIuEf/d5JWApgsPfiG2/D6h+6zH36OllBuj7ff/9AtfOQJN/r+NW6KASogG0tuaR4GHrc+9pT8VzcbgPSevdT1nrNMGtvAJQ9p/kc8uC4RHND6Zm8zbQGTwjRBOcrxadnCTY+2eW3AgAFQ4Nox8XcaeU0i0hqg6Ht8BsAAEmjDmF1osvg0Jj25Qz/RYAApvsN9cDz3gIM8aT2cbao6wEE4Nlp8MVAkkcDDFuRiM2VgLLQEnGz4NgCD6te0NLCo6/56oc+nSI/FAyZEM/DUX3JlI30XIEHFRXqhvZCgxDkxXWLpAHigjiIlvKTIDyQGDhGQ5IFeGkWfPfDqB+61L783LePf0bIJg/H9z7+4Ayc+cIu2H9ACj01E3j3SG41AkS0zLQGGSU/YYjShgUaC1kCiXzo4LEJbRKrvN20ALZZEwmieYtBPhfgBdbQGtIeI0CS4vsDFzsP54sgbAgtfxtzdh93sHYfcrGd95A2wUnj5kU3ShHHcI4gG3bnSDb9vtZypOEV5FrQpNBPAIwBHlgRwJAFFOsUSXYvUJh20x58wcd02hbtwdgECmCmAB060vGQscih8Yg/edzL9AJFLrmwizz3aR/fJC0xlflxecJjDSwXvc0lJKCP+9iASMZkRDOjBBLMmTSuJaPUbH7m3T1WufIyyHm988bV75GUTCvY+mV8IdZ73jf9IIfO9OBUN0AEHzUMCOMTvPQbxFJCn8RCaK9/hGIGHUTpg2NzL+W2aZ+y0xbwhAjTZtAiiKaclDS56QNoQPNR57Ew5w3H+YobdvOBuN8zMYaIugJzALRJIATiyJAFHAZpGPOGa7MiP4BnK+xBAfcJ6ONnaj5isXArMFpJ3BCAX1faJRFGNhNK8/36Fu7BGfeVayEk3cqqiIHLS7ThsjPO6Z0i7jhgrYqp0YuLzwCQfsNj3Y2Zc/8Y/3Uff/RQtj/IdShP/5HP3z09Pp4rinP34+5/dk29/ktLe8kw+b/bFlALlAsHBA0T8v9PPZeewuVEJgy1gZRYT+SDcHoOEmRsIEJzbmK/k7+CHQYvATCJhzUfLprt2g8e7Fn2Gy4/WoHMf8VPjbv0UQUMT7nfbfXLAopmgsWCyLjG+uOPQieDjyJZIABMTRJMu0Ih+53MBBgsxckRp0TLpJnlwZJH4NW7V04pa4Pwk3ElGJqZI9fot3cW18lLD/1btKvk9AJdGXfrKuSbQePwZ2cScVxIvZs6Y2fgsklAxmGDCCDBk6+JA8440SSy7t7Wvvuc++e7HaFmUzfjXv/903/38q/vk1Dfumf1H3WNbdrpHntrmVj2z09335FY30rSzEUtXuBHLVrjh9nPknSvc8i273ZN7Dxodchv2HXLPHn7ZffzlKffNDz+538rYgfv5T7+5Te9+lpr/FEUgkAcQ0e8ChfxkcxbNm+Yybc6YX4ACcxQtYooBxCQAYjXZwhvztAgTRPhTCO93HjfbdRgxVT6xFr2HGUj0F3+RJl+raUdXs2Ebmb740ag5Ii+EjFmiQiOXr1feD6YUYKV7svvjvqvVD8CRFeEc1aJkoUYvVQwQTT7S+0wp780IFq00D7MfScQhStI3KqRi8pr3GqzIChMKWJCIhYO0RZ9h+g6ON2xnaRrGVFzPM2g646YzaMyUqMb+vjxQeDtYSWZmEz/x6rvuk2/Lxjz5zcDim19/d698dso98/Y/3T37X3VLdhyUpMPOHrBkuRtyz2NKo8cWx1+A6kxGrMjUb3w7RHxwUmKz3779gOjJl950h//xiTv14y/u1zKqk/ni59/c5vc+9+8+jQ9SxN/RZ+lgDkDob0xGeAZwF58A7l67wEGJ9Ee7HLF8nfJ9yKehbqbrhLkSJOTcoEUQwcH8hV9IhSdSRxIf9UVE76hZ+fvl1/j6lTqNlNjXoFMvhYL7zL1TOT04atE0FgMads88U6xdEwlMWg9nm6oMcOC4TOVuwARiEM8Qkuz5AOM0vwLfMYIxQHUcZiyGMY9sUrz+5nl3CyA6DJ+kmgHyOzqNnqEw38jlT0ji4M2XCmmajSY2zVTKTzGQeGZOU3kNPAAQaPs7H7lTZzll/D9mXvxugHHsi2/dhhMfu4df/UAgxv3wjnAsIlEnbzCAMKCY+tRzSl5CHT8tWUlhRwDPtCVob/QzcgginfnO8iNvSYM6/NFJ996p79yf//lPdCdnZ3z727/c7g+/lP+C54kBWXkUxgf+WfM0PhH8wefGH6f9D2C343heohu8D/I4+hhvoKGiSTTtOdhAoreBBFpEBwEE0TgyVwEGInSYvko4MzNXtSymuQIYAAkJZzjo4TNydXCIYvLwDuFhz1vvnWaSB+DIkvISwCJgiJiiQMBA0tjCRQPwmgCL2Mj+55nsVXnaZ2x5UV54JnHYvatT9QNkJiJ5Cdnx3cU412JpkAYSyeRVZK7nfS1e6/H3+KZb/8aHMhfO1vjzP//Pnfj6R7f9g5Nu3dsf613EJlw6oHJfgAdA4ZOYXjImJi8hbZFF7zSOFOWR/4z/6fmYAy3O6KeZY1tMs3nz5DdnFUD+9ed/3BOvvS+/A5EVtCJCnWiXSPEY3JSlGeVccI/Ks0jjoTyN41WZKGhUZIaiaSBEKFC7uv2N0igosKNQUWH9i66Qf4wyekro+QzAwAEPuNB2ob4d17BzX5UY4BjF7B37mIGGgTaAy/X1TuFZtGm016BxlA5hqohBmVwYW/6COOEmL9MuBozYlEhH79M1AdNY7PucE2YhPVhFa6Y2QjhU5+22SbXryQa286WfqzDiOroG57f7Sl+AK195373+xTcR25f+eP3L79wmA4s7j3iV3KvpeX4fgCsGAe7N5xi84sN/LCjuE81OYBGBhFT7CIgjOt0M8CCiY4wEJtFzLzHa8OaH7vWT30Z3WPrjlY+/cAs3P6ewe//FD8j/gD+LOiSStagrws8FAYzwjHwJ0Xsg0iUtlnu3z4nQzNlxSCCExkkiIE5MEswwSWpc00rggDADMOJaGP5Gu8Dkbdy9n7SU60dNUx7RjVMX6TwIJ4ouAQ2FXe1eUu9c95L3ruHV4OPIkuIiN5iRhY70EMOLCSLQ4GXHgJGwoNPpDBAxjULZnLZ4IJklTKQmMPkcSRSDBozIfaXOZ7/ff+wd997XZ8en8fH3P7md73/q7jbm92AaM2S6ozhKYoqALFbR4/vDrIoZV8RzQJFPyUvCPIr9Of4dRu8xIs7DfOk6dr17DMh2ffC5oiJnYxx75wPXd/pC13bQWNdpzAyfpo4ze/tBgQXkzS6fuMdC1bNGz5f+LEQzuG/MWkwJzoNJe9PMJSpOJG0dpzqh+jgqh6YBaKBhKOdn2m3KTsWf5pPPfAkDuSWkCIh3I63uNO3O5kFmC/xs7zFEVbIkJoaJ5sWmpKQtBF523gIvvlaQTikQgXlgHDFTBEAlAY00h6gK4YwxkG57PzxpqnXpmig//esPd+zzr92a1z7wwGDvBWBNaWMAl/3kfbFwIJkjfEf/jxaRLZa8544pfjf2fKn3YO9YlPc/T+nH+UUoELG5QcvxAPqae/z4++6lT79yP/1euk7UX3//3S1bscrVb9tNEQs0BJL15HgELEyjQtj45zfesYUaL854rlMU8QH/J+yOf4sFT9iVcCuJgGgT+DvwW1xmixvThPIFQINICeFZwrWYUL7YzbSdvfCsvW+0PgOHWEuLwT0O2acDSACOLAngYJJRg+PFINBAStokM+Hpi7hMKWI4LTxjNoFbtFhZoDDE5nc+ke+htAZ5Fb/+8W+3+/3PvKZk1wBQZcNjdgAKUTUvn8uXodoIMigjX4Z9h3vlnkv3HUYL0RZgHniYScg7ed4AzOz6He98pPsvzfyQP/74w40YP81d3ridQqL4J5DyLFoWbAyeKkRLEzpoSylBET1D3v3HAPKafGKETXGqE9bHoU7VNZGVxt3663e0EkCDwkiqW2US4R8zYNa74FrwSUQCLjSfFIh4LS2mkACWJZ0GHBEqywa3iUDCnc64ZUgwmF1fNr/djzQNk6xIfi1OY9hVx//hTpSyifLca++4B58/phAxTkAWRaxJxKDKu4IRAVqp6gAHBVX2fXqyAixaOKUKGmmUvvgM4D2IxZL/mHv02Al36OOT0ROVzti8dYfr0puGSb2VX4GWwIJHc0D7AzQEHLwnmyd8MQrNwkd2r2domGnPgIPc+z8Oq1cG1bn0eSXZi/4h+DCopkU7AbylxUWAlE6xoPGUp+kKVGTi5Zm5oaw+S0qZKrYY4kXB37z00ya6jEkTnwKNyAeD5Je2gR37unulFJ2hf5iUXr/tOddn5mJFf5B+hJYp9sK5S0SAhYGE5V7i+xFwIG33obb7RcM7BIy1YBKerVSIxaGF5yM7MXh4oHvFLbG5PPrpqVLVxh5bu0Gd07pNnKtoGT4FbyrZtTHRIN6PvQPuh0XqNY/oXbC48z2HFnn8HDbPnIP0cMwROrNRPT1h7Tb5RJh3tIxM3ms6iAho7X4w8QJwZEl5Pg4PHHIg2SQKOBImuiyIyU4HDe5LixUzAR+D0d4PvzCVvHT8Gqe+/sbNv/0udyWZh537Kgmpx5SFSnFW8tbK9QohU+AFA8969oCYGwmp3AwqegENFoveXxmZebwnHI+aPy9JBa7R4r3DAGXfP790Pxsolsagn8c9j6wxLWChmgCR0MXcYDJ6P5DXyjRXRnwu8IiBtBANVnOeBiAAND1W8IPwE80GfuB5S8KXKQCJ+Kpa3WCqZEXeVImBI01KwPg2kSJ74Wd9EUQUg0a6FhQTzIgz7sGjb7svf/41YufsxpdfnXLjJk5XYd4F9CM1SaTK3Rv6qLktNTjdJs1TCrSyQKNGNKjT1OkAJr6A6tUUaCw5UvgiKU2KpTXXFnDYwhVwRAuY97b9vU9Lrf/I+x994ibc+6hqSVT/wSK366CNka+Cz8cXwvlr5/GUabLFANM8APE8ILCQH6MAkydDYl44V/BxZEmxjwNNI16g0jqYMCbO/heH1s42eMRMw3XT7wfGk0S1xUAo72gp2e/ff/+DmzJtjhruqpemivBqKUORtGbqIGhUROpzkxsHprpbUQ1Mb05Sm+nGDnhgrnjgwMzjXZUxcLCApXF4c+W06lLTkra8csL98vu/oifPbuw5/pZychTJsOsCmiSGTXt6j1LKuW4cmfMAAnjEJnAx+ci+w/fSKfF7JSDeWYiqZEkyVQAGAwqvdUQL1RYBi9eDSN6kn03zBeaInaEx08X3wqKYZ6rx8hdfcV+XUkr57UvuznsXUbfuGEDIVmQjH9KdSX0mtZm9OdRPs1VngUmr/iPVM5ONm1g4SN68xVEOwGHAis8F3wMNbGjJR80GrRP7LbjHPfnci9GTZzdO/fCTe/iw8cl+H+6MWyyQEUp7SDKG8Ql5zSMGjzwzWJpDFHouLRK42HlFsYZcEK/a5wE4siSAQ+pbBB5MLguVBctkx7YqDjipiwVNRpbEeVlwLDx/ba7rY+78JNuU2pYX3iqd7RZXrX7CVb/86jPfSdTyXwByDltC+u0g05v0Ui9B/03yC8g7IIRINiTqut5TmZsq9s7sHSH5WbBoQKNsEdMhPC44JDuzQ99hahtYGuPYp6dsbt6WWQRIDb/vcdd79h2KhJBhimPZdxXzoBELAWmyxTBZMqGYd6QdRyRhKBDx/89/TACOLAng8C8/Dl0R/zYAsQWQnmCkSU9JizMnIlticgEmf11vogAaECE4QnELN+xw3/6YfX+NAwePuLpXF8046fuGpG8LQHczQATPPPt/sDiRtPRNZSFJQyuuSp4lLQVsbTGibWAiUAtCPVDP6bdrQyKSqWiYxG5n9Elp3KqTO3T4pehNlHyQIPfYa/+QSUT0g8LF64ZOUM4FUReARHNmYAYfpc9pafORB08Aw/gWoadrRKa2ACQGkRhIytFUaXGdm1uVgEMTwEu1Fyy0tpeuRUuykzElk89nZws4Yt8Gkw6DxdIJSYoqTN7A4zufd79laad/+tnnbuCQ0YnvokhKAxI0EdKiMV1aDxjt+t92n/b5YPEiXbU4zjJwxGDL3BDhQNOg6Q15FhSP1WnRyadvX1Yv1VSJ+o/Bw8boPWQz/vjzP27vP76QiUYfDYrMiEjVb9dDbRPQPOhFOi96H7FZw89Y6ygtszcGDi90fEQndgxLA+R6gAjggnA0Ki/gaGrAwTqvUsChSYgQ2Ut/n1wUJ/ScNeBgAdhkcr3TJBPXlyq8z01Y8YQ78Y+PIrYt2WCLgBmzFiS+h4woMmWIxNDdnZ4jLJxh961WN3X8DGLWswSyIntnSFLeEw5jDxqPK227uZkl7Gj39yuulbOXvWDRlrSfrt0798974H1kMz79/me3cNsLqkolJZxoVA3TbOq166rtF+h2TgNqtLDY9E0tZgFr6bwf8SuAYFoG54dfFV0y8jklUYTpQHxtupyXU1QF4Jg/v6oBh1flvL2YpnGcZVPFA9WZ2atcnxj+hLVb3fLNO7NOo37zzbddw6bttHCS3kUm9F9/tYVoC/Jv1epqY2MkfK/ZS1XWzVaYSFZJ1YTnzZb8HNk7s3dEBIV+nER3AA32UqXsnCY36v1qgIGGlP+ZGzZp696w95HNYD7W7n9ZOS+07mMx0j+DtpDcBz03SE33Ydu8UnvmuTSFUOp9oFEgfOw68K0PTVPtHTV6Uuk/QrD8Us6btmxf9YAjDzTiCfDofdaBw84JI2nCI2ca1ydSgJkyefVm98LLr0fsWrLx2RcnXe9+Q6Wqoy2wmGIfhhZVscAkMlUg+T2qyQS49MrGyqjsNGa6G3LvY3IWKjU6Xhz2XpOeO1OKtUHZ7IdOSJJTRo5/BZ8GJkItk/pe08jb91XPGD9DfP9GN/a6JWuT5fDb77vut06XtnFh9fq+BL52Q2lh9AZlU6x5u44ISBEEzDG8pJJ7e45SfTeAh4E1713aq/gprqU5ploewAP+CsCRJeU5R9NBwzslZS+WAXDIv8FES81MAw5jNmzoOaZxfP7V1xGrZj6QjOue2upqmSSkwzpNYvLvZA+YiFhoCZTaN/Ucv2eqOrbb4uR8OEnpJ0FpOBsc+wKwlwR8vDPeKws+K+IdMT+o5PZumBMiKIRc+992v65NYxvCxtwT4WQ9H/eb/nx6Bn5e5qrXauAOZukoPfn1t67XqCl6B7EfhagTEadOo6ZrJz36yQo4ImHgeeks1PIIWCPtI3pPgAdgkQKOF3yBXLn5OFp2EHDMmTevf7T8Sz7KGzjyQAMHkpkIBhyxk/JsAwfXZpK5Zp4j1gMHP2dt3e82HjgWsWnJxp9my8++d2VUrt1B0kY72V9WT+FVGjbD9AABCy7uPBUTf/t9U2vpfXEcx7NYMFPqtuum/qqdx89Sn1GAQ0lQ9iw8FxJQgFwg8e6hpP9B/n9eknpzjtAvDXXYKgCTgMQ0ckuoYMUhisnwt+p1db/+2WqJ2LWfzwCXC2pc7RYsudv9O8uWBHfc/7DeCdEmnMacGw2k/bBJiq7QvIm59D4szIjXS91cyU+ALe+M62CyUEuE7wke8z6OcgKOVh3cfAMOW+uVHzhO0zREEXhEqh5aQCw9S1NCpAArAolUvYMxVjpwPPfqWxGLlmy88fHnbvDShxQ2Je+CjZcxLdj7lKgIjW61m70xE/kZODxRt0n84id/09aOkCZNl8kmvbpDT5V9k03a0SRuz2m3qziO3c+mbd6rjYNQkWFUmNe/Vw/Ikrp8FlPqvfu/U98xiv8fa4G8GyQoURSAg2Y45E1gqrBQydcgXb6egVntqEk0z0bHee6/ZoNW+oz/0Sm8SZe+7sDLx6M3VbKxctW6lD8FbQzgwDmLFkTvDubQA0ckjHBaRnNcmtGVdJJAMsDlXXI93hn8hQYCH5dXBzAPHAuqBnB40HjbJpZKRiN+2iQLONACbJLFvDYRpQUcMWggdbiOlwq+GQ5gxT3w+X0vHnefff1dxKKZj1/++Lfb/PoHvlx75QYtbhrCkGtA6jgFbTRSZlsHHHqACls3sPjI0eAnDWz4nF4UAA/HAUJsqE35NyHQsWbL06WcSloWNRqBHHLsvm/vELMvPVSYTiymPEr7H6CdOtb/j/ekitznXpKpAnig4bDX66A7H3E3z7/H3TjtNkV5OgyfrPsF3Jr3Gabu4fzeduBY/Y+mPGxk9ODmne6nX3+L3ljm4+0T77pGzdp7c86AgzA1bf64BpGmFHCwiO2Z4kV8trRYKNY4ZKoIOJiHiI8NrMoVOBZUBeAw1dUDhQeLlFrNwkWtTPM5IB1KAzg8aPiJTTGTaRopddKuyfX430OH3sxqf5Gvf/ndrXj5PZ9VucOnYlOmTds5wpds0cBudIQU+y28V/Un5CAgwVmA/ORvEpxom8f3aVuH049CLxrQqI+qgYW0Jb0vFr2vG9EikYT1AJwCBPt/HuX7f4rSvhcdxzkBJIGSXQ8iHMvm2iRcTV6/Q/kTqY2MTBuh1R7ZrdDAJSv0Gf+jxwXl8bc/s899mcWeuj/8+JNr0aaTfEGYK5hJhGQ73TrDDV++Vn6qPODwm3lJG7PfJazEV6VsAht/wctcV/Ngc8C8iM/LGziqhKmSAo4YNLzZAjKLYdX1KtpdTRpHlhOcDhp2DSbWL4hYEvnFx/9wmO774HP3RxY2OD0p1PjFSIxrz0J4EBCh+Iu+D+RAQGRdsucJe72QDYkZwE+AhhTqqRv36JjZ2w4qnVrMb+eTGXfQ3iGAa+9IWlQMiCng8CnX8vTHwCAAiYnPIu3CvsN39X3ej77vv6etCnhHdk5JbK4bgSwNoBftPS4gIRrlC9z2C1DIhYGmb3leHebldN5xSL4Yupcd+qjkhYO///67mzt/sfuf8y+TyUKB4LWde7vuUxe40Y9uVHg6BRz2HNy/gI/FzDPY/ZeWUIpJDncBRwTgAg7vZ2GeyhM4qoZzFOAgNAZo2OSJ7OXCmEhRNviFuZhoNBBeulTLEk4yzBFfI29RRGTXlNS2xcH/ltk9fZRlE949732sRQkIxaDor+0ln/Y4sYXmGwQZSBrxOeASkwAiAlCcewLRiAFheEwu3gnPBrDymd6hgMOOs58sEMBQC1yAYM8bA0YaaNxOkhLnj0zGxbGz2o7hHQGwuhc7Vvdg15J0hbgu90QZOsfaeZgz3mU6xZtCx8Rn+z78InpjJRuk8Z/39yvc+Zde6fNa+g7X3q3jlU3r+3YAsB44ovdi880zcQ/Z8lV+8sLpdODIu1b5bQEZR1VY89HyL/moEBoHC4qFZb8zsUgrpCxdpJG8SOQ5pg6TyQljapITJqwwik2UWCIzqTFDsTCYYMAKoGLBLrb/ZdO9+9NT37jFpobjdwAYFtt1vFYVm0i2YAUIr6WYN53i73oygEgHiYj4W59H/4sXb3z+WEVG0nE+nTNe1HruPNI96HvRfHCu6Hwc589pCwDwsJ8Aiv4XXx867d5iSv9/3nf4nefivCteftd9lUWPk4OHjrgLL60jZ3L99j2U0zL03sfc1Kf2yN8jwcD7ZhFHYKrPIh4QD9r9lZbWoeezd8a5mYMYOOAzwLj8gKOq5HEYcMQMDQMh8WkIS8s2bGMqHtkNnN/5jEUI48KwmU6ytA0Y1ZiECfUS1i8W/gY08EFgLpANucQW+ydZAMc/P/vCDV38gN81bsMumSeo8v7apu0g+SK/hBasGNcWFRQtrvykhWjf08K2Yxbb/cfnS50XRrXzshMbP/lM7zhauDEYJBLf0ffsevG9RFpMnOsiiR0Bnhajkd6ltCF7DjSONKDLA5CYov8Zxe9+6Yuvui+zaFdw+OgxV6dBS9/QuO8I12fenW7c6s0yiWItMu4RQo4Lz5B6X3bvi+096h3puZP5JxPinfE+pakZSMXAwfUQWuVXq1KFgCO1cHcfs4W7R441nIGE94g0NL1psEJrfebeJfBA82DBw3hJk5ZI6dpGtNi8je6BgwWNLU50gC5bIx9ap71TS5pmTh3G4xu3uDZ9R6rpDo5B9nOdsnG3mHne7iNSoWNfBfeT56c4ncTQdo/pQCFfgh3LufB7cO/UZUDyKfC3ATBgyKLmPB4EPICmQIGFosUSk/9/fpWd/3EOrk2XLSIqgDjXk+8iuh7gSJq+gMUABTCRNmPETxHmi6T/a34TaDtmpp3nhXc+1PaWJRnM0+TZi9y1nfu4LhPmKAUeXorbKpI9yjsBwGn2A3jE93ea1mGAVzrAEeUHoaXZ+QUckZaDqVhumaNVpsjNgAPbHUYkrId6yaY3hO3qte3majRsrdg/mZHtBo1T9AETBlOCxQTTJ01cfoon0oOUt7uZ1FjTmbvzqFrxqYfEpHmKZDy+70jElpmPP//80w0eNVH2NolfhCWpqQBAaDgz7vEtel5MMBY+jkJ6fgAiMLqnV/z+rbYQAQk5HJ89oEU62d4BfTcpYR+07GFpZNrm8s6HU1ELKno5N9LWA0fyuykO6f3ZOZgrmZF270RFfNTkIV0fwCX9fJyZltqy0bQ2ri9nqIEMxO98hmYHiOII9tt0rnJ3btyWVeHb3GX3qbS+/5IH1NiH7S/lR0IgbdobRbLW6HoqfrN3nO6DQRPA/4CASXoHGZG9L2+KmVACOJ6PutXL+f5auQJHlSirp7YAicMO4qRLE9tv3GOgq9W8o/o3kFkJqfdEx16u89hZmnwmPmWyFGOivcT0EkBMgrZB5MQYhb/x/g+/d7XyD5r3Ga6F/tDmkjedATj6DRqpZCQyKUlIohCrTf/RusZNs5aoFJ6NgJCOaCPjVj/jIyi2KCGYnybFfE74lW5aPPugpX6XdYCo48ipqVwJzu1zJCYJ/AASzuNB9kQpAMcJgRlgN/QeD/Dth05UZSp03ZAJ7oaxM7SlABt+A5KAGoDC9yG6gQ1eulL/I/yMGdp90gLlpsy4c3lW+9EueXiN6zVnmbJZ0YbiXBYAi67xXI+Oaf3NfATc0PpiXhB4iCe8yZitk5T3xXnwA+FXIXI0a/tBN2sHGzkdFT8nrYezTaqOrSrAMcmkE7kMHUZOcQ069ZKGcUGN+u6cv1/h/nJ+dcXmAQ96cDYzs0Xt8kx6wBBIwFgNT5rAmOQfMMZPmSmRtgGxpwbSr/+iB9TbAu2GjYiXPfpExJKZD4Dj5gHDfdOdi66I+og20ebG9dr10B6k2OLthox3nUZNU0IXC+4m03RYTJDyOexZyefg/51tUZLURMJYU+2w3ktZpMrObNBaGaiktNe7rodraef2PSk2S1uRdpYtcNg5kN44q/vYAgWs6rbrquszN7p2265KWmti4E9SG4110BQBFYitHAG4FjcP11yy4REFaVe16uxGTpqt91bS8cBT29yI5WtTJgqaFouUVoIAVafR0wSyXSfOjYQP/ENYOc9PhGDx5koWWgeggbZh74vzx13Rxq95xmua63coZJy0Hs42VR3guKiWVPcuE+ZKIrOLNyChTX/PjQq87Cd/X1jzGmUEtu4/Ul2/kcKo7kxOoap4NJEsHkkXoziezmeYAxPWPquF1rj7AC2CGte0dAvuWh6xZOaDBdB/0GgBB9mM/AQIeTY2NkbisNjRREi9JgX92k69lSXKHqYi+71B55sFpvyfRVnHNDHMH9LTSUmnMzrZt2oreOmVSn7ivI279xfgjF3FxkWlCBy2EHnvvpT9ZruPZo5MTepteLYLal6tyAbt/3mHgBlgSWq90uvtd94v6eeo61T2XlSrgZ2jnhswZExWwLF670E3eeMuN9c0CUADbQOziEY/XY2/0GQB2zYGHhTmkTcjc0W+F691eHOlaEFUEPGevKbBJk+vyDQb9/hWmeB9F97jes9dJo2HCuKk9XC2qcq0DjzHgANtA8l0RdPrxIRabAYYcTk2P6lDYOGxWKh8bHPLGBVX4SxlewAmvSAVU0yf5t/wZooPv8VSdNxjm/1iMMZS1ypbANPnL4lYMvPx55//cUNunRpVil6u4isqQlXZStGaPQvNiPk/1ZwwkmpT6jSSNBKpZsXIFhb/RwuLC8fQYih+o0kO5fWcl78BEmlmvQab1rJMpk6pmSoH35YEBzhIFQfQLrmykYrXqIQVQJ5fwz+fPbOK2+wZz7vUQMVADYpBTgVvf7/cF/T9zT/Hzf2HZQUcG46+Ib+Gkt4wD0zSY5LgaEf7oSMZ4IVwYEtHkuvIoVlswJEyYWNNVOZv5uDBcfAU73zqpj1u5PL1ZrbdZdrOdJ9633uIePf8anXPWAtlQVUHOGwBETprcuNAR0k2CwINI39/Cg8e1cRwLCakNPZ8/0X3uglrjAGMoZn8JH+HmN6kCJIFRxXAIeaIgIPFgA2MVKp/3Y2qPKWKc9K0eRFLZj4+/vyk6zVyktR4AOE8WzQsEi0uez6RSs5ZbNVt8fgFx3fSic+0sOz/Ah8df3opPn/zPRblJVc1tWfooQ5Yg5etUGZq7BzNxm6PFwTaC2FOTCiK7NAcAATdY3xPkZbo780/p79nI/2e9/9U6wCb3z79hmQFHJvfeF9aBhoopgrmAfUz+IEwP9Hy0HKu6dhTtUI4SdWrA+CwZ4MvpHHY72iomb6vmM8W7n1Vzlgqc7tPXiizkTmJC/4w6eD7dP4uK6pSwNFz5mKpvUhbFguMlPRd1SIY8yHJkMj4CrRAlq4Qk6AaAginS9Yod8A+R6LAVPwUc8TAsfOIfCZdxs3ROelexX2MmzQjYsnMBw1muk6YZ0wzUn0q0AIAJCQwi5zniBeZzLHiUrTgtPgiLQMJjjbCzuoskDYDx0glxklIuBawxG7PCjjsXQHMaGc4XIluEcGo1667XdfMFfqKmgYhzSMGhL96QMhPXiicLhig3n2zA45n3/lI80v0guI7oj5oRo279bN7bKl7ZA7qte0iJzwRIBzzRFbggzwz1sDDnjcjDc2+yztCo8V8xpGNBtvUBCJaDsIDU85veVFXc5f/+cuCqhRw0NwW2xOVHMlVEHBAWmQmpZkAGBbAQVMYsXyd2ZMvKjbPpOctEg8cMIYPi/lYego4IvU71jhwLAIc3MfY8dMilsx8vPrxF2JMPPk3jJ2p1n4s6hrXtNL5Wewset+P83QpXBhQYAr89YIa0ohgQN5ZdTsnTlL8GuS+UCjHoiFrkoWuaEEW+Qlekr4ryUykgjwItqUEnAAPNoK+osl1MlswvdAapSHlA8fTgePMuc0WOLa9+4m0K8LFmLA4cDFRuDd8KGirmIW8q+tHTZHvI27yAz9IsKRppMUN9UP4RDAHMVEmrduujaoxTdAu6DuC6ab5UyOm6oXy+NmkKgUc3acskPp4kdnxqOxFvVT+Hzdsiftt4iwlbEmILb/JImkJcJg0Qo0UuETAgdPQ+ziellqJhx+pBHDcOn5qxJKZjzdPfitpj3SmmhV/DF59IgmYWdWvaemdgiYFUfVTdr8xGIASE3/zeewP8c7HRjIRCFlzvzQHRvOikpbwLs9CslPsJMze4eeTv1hQJHbN202V7x5pNDj6AFw2hwL8ka44RnHS6rns3gWQ+K1YODGYGAlM0qhPv6HZAcc7n8ivgaObSmKaC13Vuos3PU0bQtPjfePrwHxhXigYBDjgmTMES3GBI6VtvCFnKFt0dhozU+YJmoZ8XDxvBJyFgefZpioFHNib1BcQbUCiwkRJ300nGA+GxGkIc5BZSt6CN1leTZksnum9tITpVTZPFCYGDvuej6pslcOMqAZOSc6dDXC8feoHMeQCk0DkFMDMw+5drTBrhxFTXNObBrn6HW5UlIioQ40GrWRqYIfjnCXaoJ91m9jnzc3Uae1qN+vg6pqafW2nXq5Zr0Gu3dDxCi1SzDX03lUKvWJbE/6LbX1J0NICDhYX6dPPH5dkpZwfYERykzjXZfxcOf4IsdKVDEnPvQN0AEkMkpiasWMUkh/HqO/AkVkBx9a3/qHkQPJE0Ciu6dBT75DreW2tuu4hT+PwbQXjwkEJFuMd8oMwV+CP4ph3vB8EEO+EPBw5Yw3MiW7hdwIsBRbpPPzXtN/LkKoUcJAQRT4A0pTJPeMlJxDfQe2DKXB4EcrVxkTL14uh5ccAGAjDGjiwgOi3wR6rSBU0EBhDzizyODbsUrisWa8hWsBIyqyA4+sfI43G+1bI/iQ0iFZEtmWv2Xe4zuNmmWkxUT4JcjrUyKfHLcrxwC5vZIQDkpR7qj3bDh7rrh891XWbPF8O5cF3rlSKPIuXpsE4iHm2WILGYca4GC0T1TudOI7jOSdmj5yIRiw0UrfxJwCMmIvkS/Scvtgk7gzlTHDvviNYD1enZScPkqZtxaFY/FqKHNVu6IaMnpQVcGx66S17t4+Jn7gm88jCBTRk7hlvYaqg8Z3m4+A92bMJEE2IxBmlxQXb07SN+9YogoJZigYNMGKqJfFweVCVAY6/mhp3/aipkgJIAya5OMAB4XxLmSyNzGS5ebgyFmHiebuOGaMbOBhowPAsKECDprH8ntI4okknE5V0bSI1SEokYzY+DjQOQItFJ4Cy65GshipNpIP8iuEP+kY3hKP7LbrP9Zl/tzIfARUyS6Hec2jic6eyTAcufcgYc7Ub/fAGN37dVqV0z9p+yFd/UndhC0DPZUSqM4tBzj77WSrAYQAUA5G6hNt1FkeaHH6iGVtfVKo5zzbMzADS0JG+ZJh2Hj9bCX6ACd3QSRADGBuSp2KgT43JxAVLs8ocXfXcQdN65rjGXfspesHWERJEkSmEuYRWi7M6jqpw3yngMMAgGoPmkDJni4iuoNXCY8wBvg1MUrQNkhjPu6S2hFtx+bksqEoBB2ZGLVPD8TonqnUF0iUpk0XeclOPsV1JcabwauFe31Ha267GFDa5FGidZqoYY7CwkDxIIKQV0gIGGzux5FEVfBxKMrNrCDzQfEz7QNWHOVWcZpJaNRtmXpFNyE5s45Rd6DMMPT2jnhJoFXwPxyTHwvCxOQLwxQTDi+yZ46KqFHCU1FSJgUNAlJfrwGf6ac/JtbXwdh9TXg1AzP3yTPRBxVlLPQrmZD8DQcAQgCSipm5n029zi1dvzKpW5b71W2Qm1TQTgXwX/FSS9sZPAAd8ghmKQ51wMolZgATzxLP5+39JJK0DIC4CcJlXtBMiKZhsaDJoV/BjRdM2oCoFHNjFZBjiAMSJlInjSCaLgQ3ORVRTVHsYkSQlHF9IQ/VDkH/DF5CxsGIbVos6khhoKiRNIQ2xzcdPnh2xZObj+McnlfMQSy78LFwnVvG5j5h8D09Kvo+qyTCl33OgnYfkr/Bdso56aWjAFz8H4ef5tN23/7FYVUBmJsusbfQdPeKBhWcVcGQTVcnzccQ9TDinFpwtLg9YBlI8l2lz6c+Es5pmTDPNfAT0YpCc+MQ2ba1A+roAcvVm9/DeIwYcJd/0atH9D8uvQLRJoBHzkhG/Y37CI83NHO1nZinmKc5jaU7GD9JKuefnou5q9qyxgEl6dz7ahKn7inwraI1EcQi9F+jbKGeqQsBRU/Y7dq+cWEx2wvcKo1gNxX7F2UgDYJr4wqBx9zCYAsYWpRaTlyYwBp/B2JgO7K7ORsnZJIAdOfGBFgULGf8G5wc0WHj8DlPGpgXE71qA+j/3mL4IDSAM2MhyBBBikJi2aY80EapkyVAk4Siu/iRrEbDhPCwMnrE4jr4k0gKx41lcuj/eoS04pLWv2I2qX9GE7G8kNgDHguL++S4/9QyYi1qcnubuBiyPCCifeOWdEpfVM2YsuOM00IgXbSxc0GiJ+lA7M/iuR+RzilsO0F6BdwXgcZ/cO38Dlr5i9kzwIOoCcDIf5G3QPoHoIP4aaRsl4OWzTVUHOOwFyyFZr5kcpSUCjjSJwvYCsaMUZx1hSRiUxeoXJuDhf9eCAjhgAPudRUn8nxoPoitT594esWTmY9/RV9WFnIVMU2F6VbCQWWxaTMaUXhOh5wZO2rzOXHj5uUcAA23C9+58Xp3SMV3olk6EBnDsM+dOJRqhIuMrohdFv0X3K8JCA2GeUwBZQtAQ2bHe1PImCffFYqHWA82O8COgxfvmb0rlAS52zxeQ2PuXBDcAEejYYo2drHlg+brb+GbJ+3EwJk6bq3B+OmiIP0ywACZE4AiRdh43241esV7maSxAePfcg09Xhzx4c38pkzP9HQKmNm9yrJsWhVO4Tf8xcv4CUJn46sqSqhRwUHzEviFoH0xy0veKImkdUbitdtMOqn1hAWkHd1P/JeGRKvYz1j480+Dn8Ko4nyPFscPbDR7vZi++J2LJzMf2PS8oStJp9AyVwJMzgGruHZoHUw443QOAEWkc+GUwcbCZWXyEiePmQlTvEjLGAUg5OwlGbJtA/gT+HWxrMhVx/Cm6FOUoSNtIB4KMyTf54V2hGQEEUzY9p3YAFAYSRaBql53Tuk+ar5waHKM8M0CMGo82R+gTH4gHTq+BMSciO++mtz/OCjjGTphxJmhEQgVtFjOF9wPY0rKAMLyER2RCAhjSNuwn9wdwiG/s3viO8joi8EBTxfk+z4RNXPRHJIdIkTJoEYABOM4eCTi69VcKOb+XFDiYJPwj0jrqNlVlKRmpox/ZJOmISsoiBTBYtKj96ucB49jCip2kmDYwOxsc3fbAIxFLZj6e3rpDnn0WM1EENAI87sPuW2X2/BaBgndyHjGpbKq6ST/KvJHi/B9HG9EW8j7Ij8CBzL4kPBfn1M7sZs/zrCQZEfrjdxy7aB40+OH8AFJhzr1iU6R18I4ANvqnAIj4p6429ZyoWN3WXZSQ1rj7QAE3CW832hyQPTvk7kelKQHkAs/YwauF6qX7xrc+ygo4xoyfesZiTQmU6j7xi/dITxD1czFwABB4JmlRNgeAbRzWliZkJK0tXevgXRiIohXihKfnCIKGOVFkkEjOXyuemQJVGeAg8Ud1KrUb6fcSA4cRHmxUUjzahNy6jJ+tSIkHjjckfQENbHIYh8UKeMTSBK2Dv+mwNdQk/D1rN0UsmfnY9PRWOcjIDsVZhopMhivSGROG0C+9SAE2iKgDjW7QKgAtvkffCpy9FN4JKAyISGgiZV2p3RfnJVLxkzwYFjAJZsPuAzgOalGUCnAYcR4WEAv+VgNXdqfHpCOLlZYH+JguqnWtcjQIj5OYhxQmPMmCJcMU53NKG3nUtJEndmjx4SN54uXsfBxjxhlwpPNEmjAhm5VWBT2n3qbr8gxxuB5hApDJaWuaiMxb04wAhhg8eI8y+ewd6D2gbZBxbKZjT9MCm3Tvr+fmWhVV24CqEHDUMFW7twFHg6yBg2NTtmz7HnJWjV65UXa2bGkDBRgUaYkDEcci4IFPIU4WY2HQwg87/eFteyKWzHxs3LRFDjkWNZWx1JQAIGgLpJ2rW5ZpISwm7pMUZZyyaBXkNtRt01np9GgRPA9AQX0K5pzSt6mqNQaFSfnJc/s6jM7aEnL4A2tkGpQqcGCuROo5RYFdzWTiPQOOAFdcUs8euIAm90OCF+n1AB/NkTCt8AWgFaHeo4VhGuIjWb7zQFZRlTFjpyTwQ57TnHdOVikaTyww/HxTuLdDphcmIaYHTm2ZVBFwYMrETmYIfuI7hJgBalo9UJPC3GTDw2ebqg5w2IvOqw/J7qWjcbBQ0V4ovKKjlq9f8c5RVGySdAbd9YgSqpDwk5/coaiHTBZbYDAFmgmh3LUHXo5YMvOxwYBD9rXdUx6AmAZiz1n96haudrOOZlZ0lSZCYR3ZjDT18VpFYzEhi48F6aMEEVCc43MSOLcoOj+LFZNFzr+xZEWuV1PnUgcONA4DYqIIylloGy0YAw2elfsRmFE+byq7CvIuqi3gw5xC8gOILDR6nzTtOUhmDT6SBSvWZJXHkQ4cvBu9l4vraN9aAIuMVrQNgC/WIAAASgJ4X/hmcIxjIqJ5KCoVO3Pte0SVOAYAQXPF6U2CG74stC40QOaoomobEMBRJXqOAhYwO+q30DoL2xCGpTKT7ljUgrCPKU195dGPtA3MgxunLnLXY3/bz+EPrpXkAFiU64AaGpksTx9/J2LJzAfAEd9XfgBBc1DBmi04nps6DqRibH7wHRYd3+eZYqBIZ0idkwVq32NhopWQ8drMnjvOY2GBL8axZ5pUEhBkSrwbIgwAEu8RZ6gkbfV6qvLVPabdX/zc3CdRBgCQyBmAyDEAHdE0gITOZmNnLXQ0QCrpSAFH9G4AXUKjaHloOAgKzFDAgDnWPO897iZv2OVuWfKgfYfM1rHShOhKp604iATJUeq1DsK2gAimDVEkJQza+Xn/2WrMZUHqch5vAenc/44goGSjfIGjupxqLJxsnEowKWhPCzuSyejLiQqsDNJ9r0ntJNWbECb2NklevovYXbJT0UaQpiwOCKlCf4eSjnTgSL9HDyB+IQkcTFJ78h3CvFYBUERgke8cqfPY92BUwAbbmgXc3CRfl3GzVSGL6s0zKSIQO/USwCATEnCYqeKBY52AA00J34rCoAUtGrtf7vk0bcSARmaNAb0Hkrpu0IjxWdWqCDjS3g3AjBZHI2UctJifmKHSLu2dSHvCX2NaCNopiWENO/dVVS2d2wmzKvqF1mGEgx3wwKE75cld8kcR2YLfzrvkSgF9QXNWUSgFHAsX9rdXVnmBgwWDpGQBZBP71mKy4zlPbe1UPkl2s29o/JrMETJDe81aKtWShYaJRIo6SV/YvQAMUgiVHCm984PPPUeWYCQBR4pYRCnyABFTulaRRHyHhYFWAtjWNKYlbwUw7DVriWxunhMHMMlMvlgrs94SBVGscczdYabKivUKC5PwpBCkaT28fw96RT+DKAYSI469+Zbh2QHHuKkemA3ESDnHp4QphLNZza3N/MSfJT+FaZcAwYwtL7ohponQlgCHOoV4aG04sGm7KHMlzj8hPGs/lfC1coNyhTC34gZUPEvS81Ykolkxm07PnT9/gL2y/52V1lGewPGX86rJAUjTYl58UUxXEHEcIMRiovScNv3Y4YqcUFxmDECYlY5QNAWmoQ6SgqgFRVgwVtzUJZbQOz8s+UbIhQJHCYlnjEEDaUqyUZMbB8q5inZF0hequM+W9ZIStTp26sU5CCUlgMM7R4/qWoSKKSzE8cjiQXPAHAEIpLIXcy5jIMm2dSDVzGhvJGDhkCV0zbshCW/65tO306BuCM0h9lOgbdBIGR8T/NFt0nz1GwEk5CQFOBBApoGgiRAZomCPnKFshV5ZUpXROGAwpEO23miORV3G1qQjONJAdr4cXAYckpJPqpQdm5RiJ6IBePvx8lNn4FXZqKrWmGvXh196jizBKE3g0MJCkpoqTFOYC800ADSIzvSYvFALg+0dcPqxOAA/JCsSFeBAJT8j87EEJOCIFhyLR5tnTVkodR0/FYuOe1NIMm4hmMFiyrYDGEWJgAZtAgkD3zBmprRJ7nXB3ldSpiggyjvCT4HJhZ8CbeOSK+mFQkvKbnL84sdBcwM4yOsAjEnMo1scOUKEoklcxDEtbaMyAUdl93HAWNij2WgbkIDDzkPYE4mB45NakTiigl1ONiV9Igh14pQkTAqAwPQ4z2Ay/CA4U5HSu7LQODY+tUX3pEWfRkUzl/+Ovm/H817wCSDJiRDwfNjtAg1btCR6YWbRMGjxgcjrT1LTIe/EK23g4NwsItR+wtkkqvWdf4/yTjALrjRVn7R/pLCcvNj90XtIft48yhY4Jk2fq5qnazv1kf+FjavIWs0TBryD6BkMSHCc91t4n5oJk3dyYfX6clSTC4MJSyo9NUEABoT2yjOTXs7+MGhaJHyh6fKMSc9U0ajKRFXohJQtaEBMHIxKKBYHF6nZ2PqoluxTehpwtPYhRLzugAepyI269pWWQmLS9C1sD/ia2/nBFxFLZj6e2vysgExOT2x/OT6Te4sKIKDoc/8dnKc1TMPw3cthaEJ+ZIYi4UlkGmH3KtCIpKlqXgwgUMN9JesbPhJg/4vNryRAKC7FwEF4ktRsn+36vN4ztTOkn+NYZOGyENHoADu9ByJEPGuSTyei3lmaKjMXLdM8omkINGyR4yAGUOPn99rGG9Ic0ChIElRhmgkQ7lUZpqaFth8+WT4yWh8APFQqT96wU1pWl7GzlHtER/nKpG1AVSaPQ1QKLz0GDlRNUtjJUIRxWFQsIOUemKnSxdRS2tqhUsPQEB59QoJIcTnSHnpSTjN6WJZ0PLNjt8KNRByQSkhg31uUPVHYU+SK0/qLAhAAGfvMABR8H7AgU1SJY227SqKjGSHheRb8GTyfFoYtaAAD5yVqeCpxSfkKp9dZlJRi4OB9KiWbqte9bOh8TADC3jTY/iS1UV6eas58hWl39kw8o/I9DEgFojZngGRMN/fPrufo4odWuW52bTRHaRpmpqZHlWRqmeaBoxyzlIbC3Cdzz/tmPpgrUtN99i27ve2TnwNzBw0ELQ+/EnOSV8xWObQNqGoBRylQHnA0kcOTTt+ootinKswyyYPPA6eXb4zsM1VhYI5jgWMCtDRGIjpBl63Nx9+LWDLzsWv/YV98xu5rpr7jSyF6RBQExx25JjiFUetjoms7/1Neg6nBLDzs6Jb9Rkj1BgxTUZOt2N6vCCQEFC+8rr/RsHxJu896TKzsLCGlA4ePMtj57d1C/E3NDb4WSvypY0k1ZzagZqEB6qSmA9SAKGDiqbZowJDRWQHH8s07ZLphbhJ2PQ00jJS3YYAH4A67Z5XuD38X5h+gISFSo75S5TG90D5JP4coNESLbd5nWKpzOd8nIa+yaBtQAI58FAMHC5AsQTzltLEjwYcsQXwAPhx7R1RU10TMEpsG/I5jlQWLKdDbvrf2xZcilsx8HHj9hDZ+xjRCehEupRCKLEmkHF78pjcOUj4J98tPFhn/a3vLrcqkpPxbmyTf9oAWBKnySHZAEFOKxQpY4PjFvKJADvLq9UsCDhY6Cz574IjyWxKAA00HnxALlfvBoUjTXlR9sjFZhPgRSKWv17abTAH6YuDgxaSJaeTk7PaOfeIAWz4+77WwNPNMoGG/4zAmI5jaIDRL3jvmH+CFSQkQwAM4StGaCDnToQ3NlWzS07qmR7yTrYld1hSAIx+lNI58wEHnL9TTRbbQkEQsQph42PjpbsDQW13f/sO19SA/+w8e7YaOnuRunbHAzbxrudtz7LWIJTMf735xyq3YfcA9uP0F98C2fe6BZ/e6+7fudfdu3u3ufnqnu2vjdnfnhmfdnU9udXeuf0Y/79q4zd391A537zPP2THP6/iHnz/qVh067tYde8utP/6+2/jGh6INb3ygojD+t+K5Q9G5d7n77Tocs+7YCbfxrX+6p9/51G1+73O35f3sifNstvNtsvNyfdHr/9B1njrxsXv6xCci/l7/2gduzdG33KMvvKR3cPem7W7J40+5RQ+vc/MeXOXm3P+om33vw0YrU7Rp176seo6+/MmXejfco+41pnc/c0+9/bFb/+p7buW+l5QMRiQNLZDwvQ8h+4gVAgU/CYBN+B7gIPSMwPGd4Voou5fvVzbQgAJw5KPTTZX+MlWwc9E45Cwk/GbqPXZrx1FT3ecnv4rYLYxcGl//8KO0OcxAHOkqzpPW6etaaFWAYCErFE0DswazFe2RhEGKMeEzHL1JfFjRKQBHPkp3jlI+TXISBW3Y+qjXqTLo1c9Imnzx1amIlcLIpfHlN98pXK8SeAMKoleYHOQA4efCFKFmBTOLiBXAMXL5unwFfRW330ZRFIAjHwEc2KhIkbiLNSnD6vIEcOAYM7sc1ZPGK19+/W3ESmHk0kBgkOtBREShcmkbcYewZq5JN3ayXyzzBF+NHKn3rlZKepy3UVmyRJMoAEc+ijUO4vHUbuD8IgGM0Jucd0feVWUjXbexXb/67vuIlcLIpfHZFycVevU9TXzejLQN0ySIfuHEpsnS1I00ez6iIkk1sLbP8YmQ5RyAIxqVHjhsEmEAUp0p08bHgTOLKEQMHIrhR+3e6H/59Y8/RawURi6NTz/7XM5Q+AVhg6mCyUJ0RT07IqcojZ5pL0koNi6Cu7JV58hUqdjNegqjABxpxCQymaiRcaNioieTntzpTZUIOAQe+DqMIb79+deIlcLIpfHJp5+lQEMmCj07ap3eswMtg5Au/jG609Obg6ximkMpW5Td+O3YypS/EVMAjohQGb1HHBu1uSoitTXCg6SO71N2o6pDo1wGTBYiLN/9+nvESmHk0vjkk0/FMzJRzLRFg6jd7HrXuv9obdJEM2XyZMhRITuWBsbjTHNl97k2t4xW5zZfn1I5tY4AHBERFsO3QVIOWZodhk1S2jOhNOoLmPz07EklAx1+x33/278iVgojl8bHBhzwDD4OX2rQNl/PjgNyosdp9STSYa7Q9Jp0cyJ21eo3kzMVraOy+ToCcBh5yXGZ0pdJ5W7Re5j2zIg94uz/4XfkOn0rP0yWH37/I2KlMHJpoHGgLRBVIboCEJAlSh0KERTME9oRABqk7/sCt8NqLzh46Qo5Seu0vEGJY9m2gigPCsBhFGsb2Kh00KavQlzdirpJLw6/9+pRY4hoDxWVVr8fgCNHxyeffJbq2dHght7Kz2CflVSbQEwUAw9MFL8Pr9/7hp84TXGeaisE0zoq+lYISRSAA9+GAUec7UfxEdWOJH3Ns4lGUszY+qIcpBBOrgXGEEsO+a7fAThycxBVoet53LOD7RImr98hfqH9AiUKca0NQDHRTF7+BjwoWaCfa7sh0eZLlTA0m/PAIacokZQaV6sxT6dR03wZNJs87zmmUmjCsfRPYDuE0Y9slCayaK/PJA3AkZuDPI4GNxhojJ6udotxzw58GgAHBYM0rwZQ+i26V1EWGj/Te4QeHvhBqLCm8hlNt7Kln+c8cKAi5i9K0h4qJhkADtKFKUGnxVuXcbNUpak+G2yFYPZrAI7cHGSOYp4ADAACZixRNlVQ731ZG3vjy6ARM1XNbDWBY1SbhpvZyzHq49FrqHI/YidpEo9WRMpt4EDbsMkiBKuipH4jXP/bHzA79TlNPmonjVroCUFDWRJ72txyq+pX5Dnfuj9EVXJ0fPXtd/Jp0KsFTQPQIFyPb4M2gXQFI5xPJ3wEEs5QbZUQ9XTFgTrYjr/OPq/VtKM7v5qZK+dWHnMlp4EjjqaQOoytyc7taBdMPHkbTDB7ZbC3aeNu/fQdGtCSGEbUhYY+3/3yW8RKYeTS+ObHn+QIRbio0Y+ZrWgbaB7jHt+qdgxUx9J3FL4hVIvA0VYJpnHg70AD8RsxdU0regvAkXjBikTev1Fdk0buRud4K4TtfhNp7FG1CTQThaYsVEKy9SCbB2kTprl3um9++iVipTByaSAw0Er9FpDvujsOvq0oCtoqxY8quTchQ3c2it7wZXSfNF/CBr8ZvEWLxO5TF2lPFfqqksJeWcKyuQ0cNknE0PNvhYCmQfJOemPiegYW7FmKdnJJncYqm2YX+FPf/RCxUhi5NDBRKTtgQ6a4lSB+L7Zz7DZxrhpd06yH7FB23gdE0C4QTIRk4THMYGqhyAGBp3CQBuCoJMABymsrBEN9TJJxq7bIZsVWnWOSAXUSJxhaBn0ucaTiE2EvURJ4Tp76JmKlMHJp4BRXpbSBBpEUNuFC6AAEODxpYQhokKOBRhv3Hx1pwEJUBR4jfItJ06T7QLWqrEyRlQAcEXA06NTL3ThtkRu32oDD7FaAQx3NH97oukyYo+IluoWrsex51cUQaCCffVHyzZbCqLwD4MBEof8oyYGEXvsuvEfOc8rq6ciOkFEdS/V67qpWPtQv4EDjeO5lOUppP9is52CZwOo/GoCj8gAH9SnXdjSNYwoax2ZJA6QIAIIGQiiW/S9S8fZzqYikt2RNJQKFkXsD4AA0EC40ryYaR+SEVoJszsU+KfCIalnkQ2M7UW+qoJ3QpgHnav/b7lNzafxnATgqEXB4H8c17ur2PWSbom7GMXl2YiPejjpJJ3GcXPHGOTrWflJeHUbuDXwcODiJkrAjW/sRk+Un0/7FZsqmtxKUDy3irzHwlx1HWjqd5NE4mgaNo5IBxxlRFZMIK56UFAE4cJBOp3PT0pXK42A/E22eE8XbIYqdwsi9QVQFbZRmxB2GT9IeO2gNbJFA+jgAAHCgodK/ln1t1Iby8a3SaAUcT+6UUGqc5uNAICXxakWjnAcOJhknFo5O9vmkuI39TAEOiMgK6mXn8XMUko03YIonmPLqMHJvfPPjz67P3Lu0x00cqo/3VQE0xFsGHGSEUj3bovdQ7S9LRilhXEwV0tTJRG7c3e/PE4CjsgFH9bpqIEsPDiWAbd0vHwdVsHRwYoJvnne3a95rqGMndQri4v0wAnDk5qDXLBtusX8wi16dztlZn4VvfEH3cv6WUDLeIrmQehVCtlRYo3FMXLfN9Zq9VMCBxoHPDLBJ4tWKRsE5ajYo+78SbqWd/bD7HjfgeFHAEe82RiYphW/a6q9tN2kdcegsAEduji+++lrtJUncQqtQdWsEGvCWzBQDAhylbKPQffLCyH92RDyF1oH/jHIG0tLjehUBR3SOiky5CxxoGzZJODtBe7ZC6D55gfb2JFwmjePwO0ryQa2csOZZs0fvVpMfuj2pLb4xSwCO3ByffX5SYVYcmtI+ZWL4BR9rsudfepX270Uz6b/ofpkpZJeSbUrZ/dSNz6nLXNtBY12tZh2izueVI+08Z4Ejnty/GQBc0aSdaz1gtEJjE9ZtNalw2IDjdQ8cUYIP5suIB9ep2pHQLN5zJAQNXcLIvfHJp3Q591sjnL7QI9+GAQp781zToafrMm62NtDGdyaBZMCB4z3ONO0yfracq5WpvD53gQMzxSYJswPnVuexs9yw+9e4qU/5fTDUY1R1CAYeka9jyoZdjk2D2w+ZINOGVOIQjs3NgcBIN03S+UqROtMeiMK1Nm2jn2kbbCOKeQIvxcAxe8chJY71nrvMzBXC/ZWnvD5ngUNmykVXKDeDTYBxUpH8xQ7tFCGRy0GFLJMMeFABCaDQqwNvOuonnao//eyLiJXCyKWBiZqfp9A8/vucau4cdcpvpnoVCtt8fUqkbRhw+N34j0uznbxhpxoByVxp2t6bwJHjPf/5KxLlJHDEE0z4DBuUYrVblixX9GTGlue1vSMNfPB1YJMy2ThKSUOnHBo/CI1ZmvceElLOc3ScARzGU7GJgsOUTFGidOQA0SrQ+zYMNPYDGq9KMCGgpm7aI4c86ejUs+A3wXcWgKMCEpMi/8ZleWFYdtmiAzUOK+pVAAe2fpxJ+MzMFpq0LDl0wibdbFMDF/wdFMWdPPV1xEph5NI4DTgi0MD0pWs50RY0Upzp8FCciYymgcmLv2yamcQIKMrw2agJ31n963q4v19+jZk6Fb/reQ4DB3ZovVTVIm3tAQ5i60PvWaU+kQOXPKSeCVIzTduIoyxIDHbpIlks7B2bmyMFHPASfg1qUqrXdTUbtnFNbhzobpx2m7KQ0VAXvej9ZV7o7JdfY/TDG/QTLXfUQ+tdt4nz3TUdb/IJhnauABwVkGSqxKnm7bq6G8bO0I5tpACPfexpgQbp50gBipfGr6Vr0xFJjNhZyj4rpKOTQRhG7g2AQwIoAg20V5IDU/ur3LdGGzAt2ntcG3nh32AfWbRZfBqkqg+7b7X4De21+6QFUePiytHQJwBHBBzDH1ijhBzK6G+aucS1GTBaacKdRs9wg5auEKiQz5GKtKB5GFOE1oG5OQAOmScRaFS/pqVygRA4Q+72+6vEHcIgpZiv945QtAvAhfA/2gYgk9fxPABH4gUrAiWaKjZ5qI2ol5TRo25SIs2mOV3GzlK68NSNe/JCanR+sp+hWXFuDoobfa8Nr2kAGjR8GnTnwxIy7P63GA3VBIy6g2153nhsrYHGPNe6/yjXdtCt7qZZS9zw+x4XbwEk5HIEU6UyOEepUWl+vaobkRL4N0at3CD7tHG3/u7yxu1c7abtXePuA1QSzcQTbaHcPgaPsD1Cbg7ydy6sXl8+DcwTNI1Bdz5iWoXflEkNjA9RsuALJePuYDQwpmlU816D5VyH7ziO4+vFztEAHMkXLW+SqXJuFI5t1E4l86T+svFSPMFshVDjmlaqNbjCAKSpaSDUG+BEBTzmR2poAI7cHOTv1GpynXKAuo6f67dKQNNI63rOz3m7jplA2i6fBrkaaLF0PUeT7T55vht816PivetHTVVSIeYzZnQAjgpKirlfVFvFRfSIZHMcEsDosUBzleZ9hkuaEF6jEYvAo+dgObFQLwmjwSTBVMnN8fnJL8U3dI0TP7BfynMvn+ZApwKWz9EoAAaiJggj+Kpx937SOACO/rf57mGkBlBNC3DAn4AHQi6Jf8ubchs4qF5M28GN7R3p6ER7e01k846SAJRM06gY06UxEsbsUSYcn8h3v/4esVIYuTROfv2N6zlzsaJx0zaZBmogkXKcG2gQdSNXA1BBI2nUpa9Ag+Swmg1aaZ8VjmdTJoRWm/5jJJzOv6yunKOY0qSeV1TwyE3gwMdhk0JBEROJU6rrxLnafQswiHfhwhalbT2aCVW0aB81G7YV0OBQJVT7bdhXJSfHqe9/kCMds3WegUZsnpAdig8szvOh4hpzhorqC00IIYgQQNSwUFKPY5RmPlRd1zBAOb/alSrHhzfxdcTgkcjH5Ug57OPw/RIADjL2Oo+b5YaTy2GqJe3dyOVgS0h8IITb8KAzmXjRMW8AG7o/hX1VcnN8+/MvbvqWfW4eNU0vvi5tg+xQNA/ABNC40UwRGhGjSVxQ02uuOD+J5LGfLL4NfGYAB02ial7bSrwmQXVRLd/Yh/RzgKOCaR25BxxoGzYRTAjFSJTHX3tDH8XR2UOFpJ144juPo9z5JvWMZDuE/z6vutTI8y69UibOlS07h5TzHB2YqGgamCQLnz+ubGJftLbLDb93tTQNQAMHKo2iKKgEEC65qqlr2Plm7xsxHiODlG0VSFGnvQMAc96lddy5lwAeV7i/RP6OABzlTZGZAgDgiEJtbHHzcDWNJatv1rb9Kj6KPeFs9YgXHBVT6iMt720ykQh0R//si5MRK4WRSwOnODVMaBjsqzJ9y/OqS/E71M9WVA5NA9Cg8A2NFW1CZkr/USq1H/f4Fjdh3bNu0F2PqN8tu70hpOBLTBZ4LHaUBuAob4qAQ41WajWUmYK/AlvTbyJ8RJKEQiSySHtOu12OLHwbmCkADmYOAAKQhH1VcnMAHPAJzXjI/8HMpagNE6RB5z6uRsPWSjCUsEG7/btv7HO1mbgyi03boGqWQrdRpnVQbd24xy2KuBDFA2S0FUcwVSoI2QSw8Nn7Al8FIdZes5cpFEsZPfkZqJ2EWk/zinf1XnH5OyLwAIBCB7DcHJgqLHxMDZzkRNrwiZGncVm9Zim/GO0bqHaNtY2WNPYx04T6J/ht1vaDcsjT1qHdkHHuqjZdzJxpIiEF2OS1JUzg5XKknAOOVNaoTSSNeK4bMkFxdvoiABZ4xAEODx5H3OQndyn0yi5c2KakF6NKSpIYU4R9VXJzfPPTL27QspWux7TblNiFn4yOX2ix6oJvYIFgYeHjH6Ov7bWd+ghgaBeIaTNv90sinKwjlq/V/9BWqHuRtnKhF1AhHFsBiLb12r3t8mu0HywVsCp/jpr2ABzUGZDMI/t1x2EVv1GDQFqwUtEbmu1qx+O8ChpHbg7aKZDrw9YGlC3gZJeWEDUvlgPeFj0CBl65suUNisINUMOoHXKkwmsQPjX8a71nL1VzKDQTnKQAR0X0b0C5Bxw2oUzmJWZvokGQ+DUu2l0LZxcSgB4KbIkAaPA5tQbUIJBWTH5H815DXJ0WneTIomltGLk3vvjqlDaXpkXgBTXq+6hbWsanyu1jE6VBW/EMpQyUNMBf8/eZSWz8Jp4zQUW6OiaPnPEtr5fjPbXPSgCO8icmFNuRnbfYD7bv/Hs0aVS9UiaP5oHNOW71Zv0EQAAPtoUkfRinFlWNbQeaetrxphB</t>
  </si>
  <si>
    <t>iVBORw0KGgoAAAANSUhEUgAAASwAAAEsCAYAAAB5fY51AAAABHNCSVQICAgIfAhkiAAAAAFzUkdCAK7OHOkAAAAEZ0FNQQAAsY8L/GEFAAAACXBIWXMAAFaBAABWgQE1JfZcAAAAGXRFWHRTb2Z0d2FyZQB3d3cuaW5rc2NhcGUub3Jnm+48GgAAAFh0RVh0Q29weXJpZ2h0AENDMCBQdWJsaWMgRG9tYWluIERlZGljYXRpb24gaHR0cDovL2NyZWF0aXZlY29tbW9ucy5vcmcvcHVibGljZG9tYWluL3plcm8vMS4wL8bjvfkAAElqSURBVHhe7X0HnBXl1b690DtKb4pGDbZo9DNq/JuYZjRGUoyoEY0oUdEExIJiQVCRvvS2dJZd2KUvC7sssJRdFkSDJmpM/z7TTLGDev7PM/d9d2fnzr135ja4eJ7f7/nt7r1vmZl7zrPnnPvOO0cpFAqFQqFQKBQKhUKhUCgUCoVCoVAoFAqFQqFQKBQKhUKhUCgUCoVCoVAoFAqFQqFQKBQKhUKhUCgUCoVCoVAoFAqFQqFQKBQKhUKhUCgUCoVCoVAoFAqFQqFQKBQKhUKhUCgUCoVCoVAoFAqFQqFQKBQKhUKhUCgUCoVCoVAoFAqFQqFQKBQKhUKhUCgUCoVCoVAoFAqFQqFQKBQKhUKhUCgUCoVCoVAoFAqFQqFQKBQKhUKhUCgUCoVCoVAoFAqFQqFQKBQKhUKhUCgURx11zjnnVIDi5Re/+MXhpklaceaZZ3bF+LeB08HN4J/Bf4Gc913wbbAanI9juP/ss8/+IrodHemdPmDcK82cUTRN0opu3bqdxDl5XcEizPMK+E/wQ/AT8B3wDXAd+CJ43bnnntvCdE8rMHZWP3OFIm2AoWbceHv16tUMznofxt3tnScIcSy/R/9n4MDdzJApI1uChfEuAWeB/7Hjh+ABnPsq8Ma+ffsea4ZMGRhXBUuRm4ChZsx4jVA9g/H+7R0/SR7EePk4tu5miqSRacEy41d6x06BjL5uw9DHRGZIHhhHBUuRm4ChZsR4MUZf8C/uMdPID3B8j1555ZXHmelCI1OCheNqhzEWesdMI3fg2JkmJw2MoYKlyE3AUNNqvKzVoO94vzHTTTjuLsyVVLSVCcFC3yvATIm0mx/hvO8304YG+qtgKXITMNS0GS/6tQSr3ONkgW/36dPnPHMIgZFuwcJ4/dD3gHesDHN2MlEm+qlgKXITMNS0GC/aMxV61TtODH6K9ntBRmJ34ee1+Hk1+E38fiucfwR+53F9BPr19/I/6PdlcyiBkE7Bwlj3ot9n3nFikN8MLsfxPgL+GH2/hr+vxs8b8PNBcA5e/z1++vWNIvotxiGEqmuhnwqWIjcBQ03ZeHv37t0UfYJ8A/hf8GkubTBd44Jf66M9BS2IA/8Dznum6ZoQaJsWwcI4N6NPQrFCu604j2svuOCC403XuEDbi8F56PupdywvMfZk0y0Q0EcFS5GbgKGmbLxwmEK/MVxkqjQJY7YzXUKhV69eJ2KOX2AMRid+4ztEm9cpnqZbXKBtyoKFMS5E+0RRIKPO60yX0DjrrLP6YJ71njGjiDYDTJeEQHsVLEVuAoaakvGi3d1+/V1k5HOlaZ4SzKLTlzzje7nQNI+LVAULQtIEbd/09vVwAb+EMF1SAsZiusgFpn7zkFyAeo5pHhdopoKlyE3AUJM23vPOO68D2sZbELkf7GGapwU4rsYYc7lrjiiizTdM85hIVbAwx2i/voafYfyH0SytK/R5Xhg73vXejmYJ61lop4KlyE3AUJM2XrSb7+3n4v9ijE6maVrBOhDG9z1uEmLxeqJvz1IRLLQ5Azzo7uPh06Zp2mFEK2akhfdvMU1jAu1UsBS5CRhqUsaLNj3AWE77IfqH+tYuLJCStcI8XP3tNz9Fq59p6osUBWuut4+LK9Ak5dXo8YA5mB76zU2+mUis0UYFS5GbgKEmK1iTvH1cfMg0yyggOpdirljf0L1smvkiWcEyaXCs9VZ/5e1IpmlGgblKPXPXEed2g2nmC7RRwVLkJmCooY0X0c0JaPMPbx/DPyNla2SaZhyYL2Y9C+dwvmkWhWQFC2MO9utjONA0yzhw/F/EfLGWPJSYZr7A+ypYitwEDDW08eI9LvSM6kPCkW43zbICHEtvzOtb08GxPG+aRSFZwcL7td72hm8GXWOVLmDOWDXEAziW5qZZFPC+CpYiNwFDDW28cPZxfn3Ad7hmyjTLGnA8sdYp1ZomUUhGsEzdzDeqwfUabJplDZiXW9dEHQvJfyqmWRTwvgqWIjcBQw1tvHg/VpQx1zTJKiA+/X2Ohfw0Vk0pGcGiCPi1J9O5V1cYYO4/eo+FxLG+YJpEAe+rYClyEzDUsMZ7DN5/39ueRJ9bTZusAvN29zseElHRl0yzBkhGsPDeQ962hm+ZJlkHziPf53jINaZJFPCeCpYiNwFDDWW8cJDOfu3JZHZNSBOOxvy8T9HvuH5i2jRAkhHWTL/2YNwidyaB8+AtS1HHhNdfN02igPdVsBS5CRhqKONFxNLHr71hS9Ms68DcL3uOxSEc917TpAGSESy85/uNJK7VeNMk68Dc3/c7JvCfpkkU8J4KliI3AUMNK1j/49eezPa3ZG7geLf5HRNef8Q0aYAkBWuDty2JsZ4xTbIOzM3taaKOCTxgmkQB76lgKXITMNRQxovXv+zXnjwU3xBaYP6d3uMx9F3EmoxgoY/vt5G4Js+aJlkH5uatOlHHBH5gmkQB76lgKXITMNRQxtunT5+z/NqTcOj2plnWgfl/7T0eEudxj2nSAMkIFt5b5m1LYo4ppknWgbl/7HdM4F9NkyjgPRUsRW4ChhrKeJH2tfFrTzJdNM2yCt47h/k/9h4PCWHyvU0lScGKdTtSmWmSdWDuYZ5jsYx5axLeU8FS5CZgqKGNF+/73paDPkk/GCEVYN7z/Y6HhIh+wTRrgGQEC324FbJfHxa4M3rDcyxg7hLPsVgWmCZRwHsqWIrcBAw1GcHy7QOuNk2yCswba33UBxCsE0yzBkgywuJTcXz7YLwLTbOsgeeGuWM983GYaRYFvKeCpchNwFBDGy+c8wm/PuDHTBlNs6wB88bahXSjaRKFZASLu4fi/Q+87Q3HmGZZA+a83nMMdezTp89lplkU8L4KliI3AUMNbbx4L+Y3hRCCEaZZVgDHvMbvOEgcZ8z7+5IRLALvr/O2N/x3lsX6aMy53XMMlu/EiiwJvK+CpchNwFCTMl60+Y23j+EHEIPOplmmwduE9njmt/w03nEkK1jox+cP+vbDe+NMs4wDn0+sBaPkNNPMF3hfBUuRm4ChJitYQ719XMzKTdAQiFg3PZNrTTNfJCtYuC7cUz7W03s+xvu9TdOM4ZJLLjkZc8X6h8F08CLT1Bdoo4KlyE3AUJMyXu6CgHb/8vazhCAEfuxUMkDKcy7mec87ryWO/yumqS+SFSyC18avn+Gv+TxF0zQTOBpzLPLM6WbCJRZoo4KlyE3AUJM2XrSLtQaI5DbCV5imaQXE6hSM7butCgkxWm+axkQqgoU2LdH/795+Lq7t27fvsaZ5WoHP5VGf+Sz5tJ5LTdOYQDsVLEVuAoaatPHyVhy09V1hbvgeHCju/uJhgXTndIwbb85AaVkqgkWgf7x01BHNNEdaR/MzwdjxnjI927SNC7RTwVLkJmCoKRkv2n0F7eM98ooONiwdEQfm+i7GivdcPgrFL03zuEhVsICj0TbWN4aWr+GYU65pcbtjjBVrgajlHxB5tjJd4gJtVbAUuQkYasrGi/bxCvCWr0Akvm26hAKO5Wz0X+0ZL4oYfyWaB3p4aRoEi0/QaYv2f/L29/BjzDUumSUPXJqAc78f/eOlnyTnSJgKWqC9CpYiNwFDTYfxHg2HmeE3jg+rwNsSOTC/CcOY30HbpWC8R7Rb7u7du3dT0z0hMHbKgkWgPRHzywcXGRmONd/gxb2NB0LVC8f3MNq/5eofi4xgbzJdAwHtVbAUuQkYalqMlykf+i30jhOHfJjDKyAF6UVwFPgcHJVb/nKrmI9Av35+fAnH284cSiCkS7AI9OHDIN5xj5GAbLsRnAbyvMkJOIdV+BnzywQfcq1Z6G9j0U8FS5GbgKGm03i5kHOMd6wMcyNrPGb+wEinYBHoRyRKD9NJ3iLU10wfCuingqXITcBQ0268EIMbMEaQNCkVfoZjHA+xSmqX03QLFsE0F/3XeMfLAH+DtLGPmTY00F8FS5GbgKFmxHj79OnTEWPM8xs7DXwJghO4yOyHTAiWAZcf3IJx/uodNw08QJGGWDUxcyUFjKOCpchNwFAzarxGGFiviZojCb6G8fqlY4lEBgXLAddgYazHwViP9A9DfgvILzV6mOFTAsZRwVLkJmCoWTFejMelCc+Bb7rnCcC/gXPQ/yoMk7ZN8jItWBZIExthzJ+Aa8FYW9P4kd+M7sR5D0JEdYoZLi3AuCpYitwEjHQ0jLXMS7x+i2mSdsABu2D8H0E0uK/WfLDYzLsary3Gz1H4eTt+noPmgdZVhQVrQGbOKJomaYe5M+BycCA4ESzAefLBFpx3GX6fgesyGD+/ncn7EQ/FZ65QKBQKhUKhUCgUCoVCoVAoFAqFQqFQKBQKhUKhUCgUCoVCoVAoFAqFQqFQKBQKhUKhUCgUCoVCoVAoFAqFQqFQKBQKhUKhUCgUCoVCoVAoFAqFQqFQKBQKhUKhUCgUCoVCoVAoFAqFQqFQKBQKhUKhUCgUCoVCoVAoFAqFQqFQKBQKhUKhUCgUCoVCoVAoFAqFQqFQKBQKhUKhUCgUCoVCoVAoFAqFQqFQKBQKhUKhUKQDFRUVx9XU1JwNfn/37t33gg8pG3LXrl1J0W+szzthZz+vra29obq6+qyCgoJjjRkqFLGxffv2VjCaO8G1MKL/gnKkE44icBKBkMjOnTtlx44dgusgVVVVsm3bNtm6dats2bLFYWVlpWzevNkhBN1heXl5KNp+dhyOacfnXJyTc/MYeCw8Jh4bj5HH6ncORyBpe2twvv1ffvnllsY8FYoIYBxngDPBj0A/A8ppWkGiALiFyAoQBWTTpk2yceNGKSsrkw0bNkhpaamsX79e1q1b53Dt2rWyZs0ah6tXr3a4atWqOq5cuTIu3W1tfzsex7bzcE7OzWPgsfCYeGxW5HjMbmHjOVlB8zv3I4AfgjMgXr2NuSo+r2BEBWOYDB40xpHTpNMyImF04hYltyBZMXKLkBWckpISKS4ulhUrVsjy5culqKhICgsLZdmyZYI0xeHSpUsdLlmyxOHixYvruGjRIl+629h+dhw7LufgXJyTc/MYeCw8Jit4bnGzouYWNLeY8RrwWhxBQnYQojVJI67PKWAAXwf/4jKInKJXnNzCxMjERkh0cEYzVpCsGFkhsuJDMVm4cKEsWLBA5s+fL/PmzZP8/HyZO3euwzlz5sjs2bNl1qxZDmfOnFnHGTNmBKK7D8fgeCTHtvNwTs7NY+Cx8Jis0PFYrbBZUbOCxnPkudoIjdfALWRHkIj9GcJ1tTFjxecB+NDvBz91GcFhT3dKx3oP0yO3ODHqsNGSFSZGK1aU6PSMdigCVozcIkRBmT59ukybNk2mTp0qU6ZMkcmTJ0teXp5MmjRJJk6c6HDChAkyfvx4h+PGjavj2LFj49Ld1vbnWHZczsG5OCfn5jHwWHhMPDYrcDxmK2o8FxvBWTHjOVshs1GZjcisiPHa8RralDIHBewziNZwY86KIxn4sEd5PvykuKt2u1TUrpSNtQWybm9+PfdYzpW1PlxD1kZztYcra2bLil0zpWj7dFm2bYos3ZInSyonycLy8TJ/0zjJLxsjc0pHy+z1L8jMtc/JtNUjZerKZ2Vy8TOSt+JpmVj0pEwoHC5jCx6XMUuHyejFj8oLix6W5xcOlecWPCQj5w2RZ/MHy4i5v5SnZz/o8KlZD8jwmYPkiRn3y+PT7pNhU++VR6f8HBzo8JHJ98jDeXc7HGr40KQB8tDEeg6ecFcDDsFr5GBD+7d9bcgkjJF3Tx2HTh4oQzHnw5j7ERzDo9Pul8emD3I4bOaD8visX8gTs38pw+f8Up6cO1iemjtEnsp/SJ6Z/7CMWPCIjFz0mIxcPEyeW/qEPF8wXEYXPiUvFj0tY1eMkHHFI2V8ySiZuOp5yVszWiavfVGmlY6TaRvGyYyNE2RW+SSZs3my5G+ZKvO3Tpd5Psyv47R6bpkmc2NwjmXlNFm6dYEUVxXJ9poqX5tKgiONWSuOROADftjzgQfm9toKWfHSaJnxcn95bv/lMnz/F+Tx/WfKMPJXZ8hj4KPkK2fII6/0lodfjnAo+NA+8nQZAg5+KcJfgr/Ye5rDB/ecJg847CWDanvJ/Yb37e4l9+7u6fDnNT1loOE91T3kbnJXDxkA3rWru9y1s7v8DLyT3NFd7tjRTfqT27vJ7eBPq7o6vA28dVuEt2zrIv22Rngz+JMtZGe5qbKz/NjwR5s7yQ8Nf1DRSfo67Cg3lneU7xvesKmjfG9TB/nexg5yPXgdWXaqfBe8ltxwqnwH/PaGU+TbpafIt8BvrifbyzfAa9ZF+HXwa2vbObwa/H9rIrxqTVv56uoIr1zVVq5Y1cbh5SvbyFcMLytpLf9jeGlxa7mEXNFKvgxeTC5vJRctbylfIotayoXgBWRhCzkfPI9c1kLOXdZc+hRE+EXwnKVkMzkbPGtJM/mC4ZmLm8oZ5KKm0hs8fVETOX1hEzkN7EUuaCI9FzSWHuT8xtId7EbOawQ2lgsX95SbS66TURuHS8Wucl+bC0JEWkOMeSuOJNTW1l6DDzhkGlgjpYiapv7qJnnq1bNl+KtnOnwCIkWxcgTLiJUjWI5Y1QsWxWqoS6yGuMTql1aswIhYnRZOrMDAYmUEK5BYgXViBQYWKzCwWBnBCi1W4BVGsBKKVXEyYtVC+hjB8hMrK1gUKytYFCtHsIxYOYJlxMoRLCNWjmBBrLoadslvJJ3zT5bOc0+WrvlN5XvLr5ZZm6f62GBCfgLR+poxc8WRgG3btjXFB/tnzwcdlxv2LpDxv/q2PPXaF+RJcPirZEixMtFVPLGy0dUgV3RFsbrPJVZWsChWVrAoVlawKFaOYBmxcgTLiJWNrihWVrBuIV1idbNLrGx0RbGy0dUP6gQrIlZWsChWN7jEygoWxcoRLCNW33GJlY2uKFZWsChWVrAoVle7xOoql1jZ6Opyl2BRrKxgUawighURKytYF1nBMmLlCJYRK0ewjFjZ6MoRKyNYgcQK0VV4sYoIVicIVkdyzsnSYc5JcuXS82X+ljm+NhmHf9y/f38TY+6KXAc+0JGeDzgmd9ZulTm/GiBPQ6SsWD1pxcolWBSrulQQQhUrFXTEyqSCgcTKFV2FEivwDhtdJRIrE12FE6tOcqMrukooVmBErBBdhRErE10FEitXdJVQrMA6sQLjiZWNrihWDVJBl1glTAUhUnWpIETKChbFykZXFCsrWB2MYJ06+yQ5Bby1uK9srd7ia6N+RAbxjDF3RS7DRFf/9n7Afty8p1hGv3pFYrFyRVdZqVu5xOrwqVtFxCoX61Z1YgUGFisTXYWuW4URK5BiRbafdaL0md9Dlm9b5murPnxHo6wjAPjPc5vPhxvFDXvny8jXLpCnfx0RK0ewjFgFSQUfdqWCCcUKDCxWJrrKWt0qkFhlu24VUKyyWreqF6twqWCkbuVNBSlWNrpqbwSrHdh1diuZvXmGr816WVNT08+YvSJXgQ+xyO/DdbNs70IZ+evzG4oVmHzdKiJWh1fdqsvhV7dyiVUm6lahxcoRrIBF9jTWrWKJVVty5onSaXZzya+c7Wu7bsLWlxizV+Qq8EG+5f1g3dxWWyrPv/ZlR6xipYLhxCrbdauARfas1q1CFtnBwGLliq7iiVVU3cqIlSNYRqwOfd3qpIhgGbGyqSDFyhEsiFUbhydIz7ntZf2Odb427OJvjNkrchHcpgMf4ieeD9XFGsnb/724YuVbt4JQad0qYCqY8bpVALEC68QKPJzrVn5i1XrGCdIKvHLxxVIDm/W3ZYcHReQYY/6KXMMbb7xxos+HWsfil8bIM78+qy4VDFdkz1LdKoxYuaKrhGIFhhMrrVuFrlu5xCpM3YpiFRGsiFhZwWo5/QQZteEZX1u25D9pY/6KXENFRcVx+BB9I6ya3dUy5rWrtG7lEiyK1eFct4orVia6OlLqVn5i1XL68XJ2fg+prol57+MBjbByHPgQ3/R8qA7X750bW6zAcGJ1hNWtwogVmFTdKoxYuQTr81S3smLVyohVC3La8TK9fEqUPRu+bsxekauora0t8flgZd4r92vdyohV/FQww3UrI1aOYCUSq7roKoBYgUmJlYmuDpe6lY2urFg1B/sX3xJlz4bFxuwVuQp8iEM9H6rDia9+N7hYuaKrUGIFat0qjlhlu24FkcrFupWNrihW5KULzo+yZ8OHjNkrchU1NTVX+nyw8tyrlx7+dSsjVo5gHSF1q9hiVR9dBRYrE10dlnWrMGJVF10lFqtmYI9ZHaLsmayurr7CmL0iV7Fv377G+DCjtkAe9erFuVO3CixWWrc6UutWVqyaTT1Ous5q38CWDQ/qrTlHCPBh7vF8uPLCq1do3cqIVYNU0CVWqdStosTKRFdXkWHEqi66CiBWYFJiZaKrw7luZcWqKXj6nK4NbNmw1pi7IteBDzPP8+HK1Fduii9WrugqlFiBWreqF6u4qaARK61bBUgFjViRX1/81Qa2TNbU1Ewy5q4IgjvuuOOCu+6666F08M477/yeGTYtqK2tvdn7AS/eNyx83colVumsWz1W1V1mbegiy9Z2loI1nWRGaWd5eGu3tNat7t3cWSZu6iL5m7pK/sauMn5jF7mnPGQqaMTKnQq6xeoWvDeqvLNM3dxVplR0kWc3dZKf4D1fsQKTqVtdX9Rahi1tI2MXt5axi1rLo0tay3eWtUpctwosVk3lq+CDS1rJswVtZERBWxm0tJVcvqjZIa1bWbFqMuU4uXflPQ1smYSN/8SYe1pAH/TzzWRIbTDDHh7o169f45/97GdvgpImHkznSeID7en9gDfuWZp83SqMWLmiK69YTS3vKn8o6iSyuIPIko4Nidd+h/coMqnUrUZXdJW3NvUQKe8lUgFuNuTveO1NvDdyU+fEYgXGqls9WdFZXq/pLfLy2SK/Is+J8BX8vu8s+c2u0+TRso4p1a2GFLaR15acGvNa7V98igwqaJ1S3eqeRS3lVwWniBR3EVnTTWR9d5ENuHZlPR2+vKaz3FHQKnEqaMQqnXUrR6yMYM2vnNfAlklEWD2MuacMiEwf+ODHHp9Mhb+7/fbbm5rhDz1wQJM9B5gOvtS3b98TzBQpAx/q2w0+4N3VMuJXF0WnghCqiGBlrm71IFK9fWvgFEWdRVbgZwm4smtD8jW+hza1qzvL3RCoMHWr2yu7yO4KOFvlaSLbThfZDkHZAe48o558rQrvbTlNdlR0kx8zHYwrVpFU0IrVDaWnynaIkSNSr31R5PU+Im+eW8838Pdv8PqrEC+I2ZbtPeWbiLTC1K2+CrGqLIRQBbxWG5edIpeGrFudD7HauKhdZI5VGK8UQrUJIrUZ57YV14fXj8R1otCvW9VBvjC/ib9YgZmoW1mx6jCjjd9K978aM08Zw4cPPw6CtdvHH1MixswzUxxa4GC+Cn7mPrg0Mm2PMvIuIMV/JJn60k+zXrd6AJHVH9bCKVbjP/g6OAadw/4X32jI3/laKcg2aPsW+twFgQoiVj/Fz99WYgyKEYWp5kyR2i+I7D1L5CUX9+C13XhvV0S8Xt/SS35oxCpR3ep7+Pv13RC8/RCj30CYfguB+sP5In+6QOTPhvz99+dFxOvXEC5EXK/tPE2ucdLBerGKlQpeBcF6tQQRaKBrhffMtXqluKNc7BKreKngeeArixBVLYdYMaoqw1gU+SqcG68Lrx2vkes68f2X8A+n97zGWatbUawag9cu+aZju25bBtO2YJQ+5/HBdPEziNah3Xs+A6mgl2lLDfGhNlhAyufRFewanfW61e5NdDw4hfMfHGkZ/2vzvzcdhM7gRD2g/Y/ONmyLPtvLugWqW+3YgvEZTdHZKFJM1SgsjIIoHJaMfBgdUbwoaHDIzZXd66KreEX2yh04LqZ8jKDegihRnP7vQpG/XyTyD8O/gXztTxCyt+pFa8O2HoGK7GWrke7Za8UUNsS1Wr2yQ0KxYnS1ZlGbSGRFUaQAchyKPMV8H86PqS2vHc+V14nCxXkx1/LiDlmrW1GsGk85Vp5c9bhju25bBtOyYDQDqaCXhzY1xAFkIhX0Mi2pIf4r1S0g5UNJ+Ujz0s0r5bFXzsxQ3SparMZsN87n/Af3Rj8mAnKI3/ka32MbtmUf9B1V2S1u3eqpSkRvFCs61j6MZSMgRjm/g7D8HuLBSIiRD0WEaRuFjA5JJ4VoPbqpc9y61eCNiHp4nBz7DRNZUZgoUv/5ssh7l0b4n0tE/nmxyNt4749ow2OgSMLx719/anQqCKGyqeCAEqRoKV6r/kWtI6mgS6zcdaubF7YQKcC5MK1klEaxYhRFYeJx2hSX0aO9TrymnIupIgTuBwubZ6RuVSdWYESswMnHyYqy5Y7t0oatPadjwWimUkEvD1lqiMkzmQp6mXJqaBeQ8im/fOIvn/7LJwGPqv16uLqVEStHsIxYBV1v9eoWOCCjAToWnYyOwQjnVTgCow8KC+lEP6A7+mEf9N23uadPKtg5IliVnWVfFaIMOhQdi05HR6NQMQL6XwjH218S+StIgfkLXqPY0CFN9MO5dmOMWHUrFtl3V+E8rFPToSlGHPdfEKf3IVQHLhP55CsiH/yPyL8hYIy0mCIyEuM8iPh2YIx46612lkFE7LXandy12rq+S8O6lUusWGTfurh9pPbF4jqjM/bjGBQmXhOeF6+RvU48V4o0hZ1RVnkvKUeU1aBuFUasTHSVqG5FsWqE6KrPrDMdm6Xt0obNE6vTsmCUPubxuUwx+6lhFlJBL9OSGuLD3cNwmo8p5yPL+QjzKVvvDS5WYJ1YgYHFCvzFrh5ykA5YDadgVEBxoLPZyIfOQVEh+Ttf43tsQ2dkH/T9BGPc1UCs6qOr/hCsg3Q6OhRTGUYIHIdiQZF6B4JCAWEURHFh+kYRs85oop9Pas6QH8VIBW+EYDlz1EVYmMNGWIym3kVU9SGE6mOQ4hVDsA5ijm9AsPxSwavx88BWE+3wXMJcK1ekeBBjfBlpoV8qeCEE68AypJwssjMVZGRGseM1YORJkeL14TkxcuT5MSrlHBQ1RrFIUw+u6Spnzm0UnQpCpILUrRyxMqlgPLFqNPlY6bfgJsdmabu0YZMaprxgNAupoJfZTQ0xYTZSQS9TTg137tyZt23bNqmoqJANGzbI6tWrZcG6CdGpYJrrVlzCMGYnnKJOTOBUjA68tR86B8nf+RrfYxu2ZR/2xRhPb+0WlQpyrdWTW+B8FEQ6lDf6oVhRTD5KLCZMJ4ds6hQlVoyufrmhQ8RZ6dxWSOx5cB4ef50ogtbZeRw8HldadfeaU6LEitHVgFWIfOy14hxhr5UVLYzRb3mbKLHiWqubFyEdZKGdhXpGVxRHnjtFnmNxXF6vD3Cd/oufvE48B47vEixZ202un980o3UritXJ4OiCFxybpe3ShmnLiLJSWjCarVTQy6ylhpgslVTwX+DbYLL9U0oNIVg3V1ZWysaNG53/VCUlJVJYtEyG7T2/XqxMdJWuupVdHDpzpytVc6ccbjGhc5D8na/xPbZhW5ejT9jW3Xdx6Lgt3SBYmCOWYLGuZNM1RkEUFTomowlGKSyg09khRlwA6q5b2cWhz25AVMJIkQ7OqI+RnBUUzuVOO/nzL0asGLW4hRf9H1vXoUHdimJFPrL2VNd54Jj8hDfWtWJb9mFfjPFASTvf+wTvX9wyshyCtSvWo1jzY8TI46QAUnQp7LxWnIOCxUiSAs3okikha2yru8nP5jdLmAq2dqWCCcUK9IpV2yktZFnhMsdmabu0YdoyoqyUFozSpzw+FpT0Yfoyfdrv/URk/6+aw8gM7rnnniaY5C3XpIl4EJwLNf0W00gzDC/S8eDFd9555yj8fAf06+vHA+hzrhkmNJD393RHVytWrOCWsvLclhszVreiWPHWm6mMsBzBgsNSfOgYjGz+Bkejc9D56BxO7Qe/O9EP3nOiH7Slo7AvxhiztXuUWP0IHM2CuyMkcCh3ukYRYaTDMd+D81G4GDVYR2dEUSeKmAPO+xQEyytW5JPrIViMSJhCUVQ4F0WIx8cCPIWLqRPndQr7IEWE71Pc2J79qvBPARGWV6y4mn0wXo8Sdx4jRTDetWpwHuiLMQYWt40SK94neA8jLBbbuSyCAmzTQQo3vyRw5oFgcXxGihQxngvbsC37cAkExrh1XrO4YhVdt4qIVZC6lRWsK2d8xbFV2qw7ytq6dWvSC0bpS/Qpj4/FI3115IABAy7Cz+PNMLZE9G2Ml4+f9Hm/vn58i5pihkk/GMb5TOpLtN2CEzjddI2J/v37t0Lb6X5jxOBesO5ihQXy/7f5H2rlypVSVFQkixcvlomrhgSrW4URKxNd2fsER1KwvNGPrf1YMeF/cpKRj02l2MaJGtDHRA2PIZJyp4KOYG3uJI9sRsRg0zWmNxQJG8lRtOjUHJdkZEWxoiDSSZkKWUGB6N1f1tGVCtbf1HzvOkQ/dFQrWhRIzkeBYP+6orj5SfGgePJ4GFnxGjA6qTxNfrqqXYNU0N4neNuqtmiHce218n4T6b5W/D3mtTpDbixqFREsI1b2PsEbKFi+9StcC0aFHJNCRVGnUPIa8hpR0HnOXFTKdHJFZ7lmTuMQYhWubkWxOgkcOOtux1Zps7RdU8tKesEofcj4kp+PRRG+POXuu+9uabrHBNqegbbbvP1jMWOpIQYPkwrOD1tvQp+fg0HHTzo1LCsrK1mzZo0UFxfLsmXLZOHChTJz/mQZ+tIZdWKVrrqVFSze1DxwV3d5f4dxDDovHdmKFlMyigcFheTv9pspCg4dn33Q912McQvSwQZiBfKG5pvA97bFKFYz2qHTUaBIRiMcn9EbHZGiQidHVPJfOPC1pac2uE/wGiNY31p7irzLha9MpVjDYTpFAaLAMK3ivBzHkgLIc2bExLoUIxOI1X8gepcVt2koViBvaubTm/+7HefBbwfDXCu2YVtzrf5ddZqcvbhZXd3KRle8ofnMhU3l3ysh8DbC4rEzUrRRKUWLIsif/JuvU5DZju0pdBC8fxV0lE5zPHUrCFW66lYO846TiXMmOLZKm6Xt0oZhy0kvGKUPeXwqFj+DAN1jugUCfR9CtMBnLD+mPzUM860gI6tki+PoP8I7Xgwm/a1haWnpUIbUy5cvl6VLl8qCBQtk9uzZ8njVFWmvW1mxsrswVMGBHKe1osX/6BQLihKjHIoKyd/5Gt9jG+OA7FuxpUdUKuje36piM/7r28iH4mHnoXDR6ejUJKMW1pTo4BQ2I1aM0EorukWlgu4tY9avRFrIhZZcDkDHtYs6OS/Fi+doyYiPrxmhcu5phFitWt0xKhV0bxmzckPn+mvF6I3nwOONda34HtuwrblWhes7RaWC7i1jCgvb+6+/4nVipOUem2LGcXkuPIe1OPflnWXh/NYxiuyp162c6CrvWDl9ck/HRmmrtFnaLm14/fr1SS0YhY8G/lYQbZ803UIBfRnBlbvHisP0fmuIAYN+K/ghctLOpltoDB8+/BiMETRMTepbQ4TSV7rTwXnz5smsWbNk5Opb0l638m4Z88j2HnKQzuFEJCYacVIpOAMjHDoLyd/5Gt9zpVHsO6gS0VUMseKWMQPLO8kBCggFgg5PEbLzUJg4LiMF/k4xo5PSEemwVZgDqc7tpR1iihW3i7l5dTs5wG/YShBp2ZuEmSayCE1nZrrIlInksfA1ChvFAWnUgdVd5fslbWKKFbeL+e6KNvLxFvRL8lodqOwlXytoEVOsuGXMFYuaycfrcPw8Pq6Y57Xi9XBSW0P+zrEZWfFYeD4835IucmBpB7l4dqOM1a0oViflHSPXTb7WsVHaqjstXLt2begFoyG/FdxHnzRdQ2PAgAEdMcYHnjF9iWNKT2qIwcKkgmNMt6SBMa73jBmPoVNDRFiNS0pKDhYWFsqiRYskPz9fZsyYIWPnP14vVmBSYmWiKz+xsvtbFSJCqotI6AAUFToZHYIpkEP8ztf4HttwTRL6LKjoGlW38tvfat5GCAmdkBENhYtRDgWJDunMA/J3pnGeOaYjsvHWraxgufe3mrbilMgqcQoXdzdgPYjixciDtR06tSVf43tsg7bj0ZdpX10qGGN/q/GrTq2/VhSUINeKbdFnVHG7qLqV3/5WI5e1iQgpxZX9eU0o4BQ/kuPz2vE68lh4PizW49wfn9s8o3UrCtaJEKyH8obIzJkzHVulzdJ2acMVFRWhC9b0GY8PxSRSwe+abkkDQjTOb2wfpp4ahl0gmo7FnRiHoWTQbw6TSg2Li4v32PrV3LlzHcHKmzxJHqruEzsVhEiFrVvF2oyvvBzOSydhREInoLDQ0VgPIvk7X+N7bIO2G8o8YgX6iZXd22r9BvOVPfsz4uF4HJuOR9p56KgUt7KesnK9FauGdSuvWNn9rYq5FcuiDiJLkSIug3jxnjwKGFePU8QsV+A1vlfYSZYVQqx86laxNuNbuhLjh7xWC4pPbVi3iiFWdn+r+ctxHowQOQbHtKktRZJ/8xoxQqQQcykEznXWvJYZrVtZsWo5qalMypvk2Cht1daxVqxYEXrBaJhUEORyhaS/3LIw3yj6je/H1FJDhmk+g8biO+hydKRnasBYJZ6x4zH0t4YQrDx+RcwPf86cOTJ9+nTJy8uTx0u/nbYiuxUsipUjWJ7N+BZu6iofOREJaCOSUjgNyd/5Gt77cE1XmVMWKbLHSwX9HiIxs7STfMgCOcej09MpWWR2iN/5Wml3+RBpUd46861gnFSQYuXdl33CsnbyQT4cfj6ioYUQFwqYd88q/P0BXh+9rG3cuhXFyhEsI1Z2q+NRy9vJ+0gjE10rtnmqsG3cupVXrOxmfE8UtJH31mEOXhsKnyWvE+dgzQ5C/N6SDjKUkVWsulUYsQLjiRV58YQLHdukjdJWabO0XdhwqAWj9BHjK34+5McVpmuqOBpjBV6rlXRqiM5hF4juM11TBsaa6Bk7EUOlhvjvdLNXsCZNmiQjFt2dVCqYUKzAO+xWx67N+AZt6Spr13WRv5UwKjGRicPO8le8tnptF7lnc/R6q2ix6iQ3uqIr92Z8t23oKCvWdJK3V2FcpmQu/u/qLlK4pqPctP7UYGJloisrVnYzvhuK28riRW3lL3PbicxuLzIHnBvhn/PbywK8953l0eutwuzL/v8KWsociOOflkMAPdfqj0UQ56Xt5LLFzeOKVaJ92S+Y30SmYo4/rMT4/GdCkWL6h3l+X3Cq5M1vJefMOTmj661s3YpidcKkY+SW8f0c2/QK1vLly0MtGKWPeHwmEcebrikDY73iGTsek7vXEB2f9wwUl5hkh+maMpA7c0Gp7zwxWG26BgIEq6efYL04aaT8Ys/paa9bBXmIxH1busjj5Z1l2KbO8nOIkvc+wbpU0IhVrFTQCpazL/vG+s34uL/VraUdZBDEiey3vkPDW28gVoEffhpnX/brVrSR/kVt5PbC1nItRKrBrTcusQq+L3tkMz73VsdfBfsuaSF9F7eQK5Y0b3jrTRixMoLlt3PoefmN5RsQsGvym8i5+DvpzfhMdBW2bkWxOnHSsfL0uKd9BauoqCjUglH6iMdnEnGk6ZoyqA0+48fj86ZrcJj61RuegeLxd6ZryoBgccWs3xx+TKqOhQ/9bbdgMeweO3asPLT50ph1q7hiZaKrQGJlBCvIZnxh6lYNxMpsdRxkM74wdasGYgXW7csOsUq0v1V4sUp+X/ZEdSsbXTXclz2Dm/GBdamgEat4qSAFq8eEbo5N+qSEoReMQjRC3eCM9nNM15SB8f7gHT8Ok69joXOYtPAgV62brikBY4XJtZNaRLps2bISfvh1RXcYxbhx4+Txwh9FxCoDdSubClqxqt+MD3SJld99gkHrVmEfIpFM3cqKle9WxxApv/2tEqaCRqy8qaDvVseJxArRVXixqo+uwm3Gl/66FcXqePCasV93bJK26Sm6J7VglL7i8Z14TMtjwwYOHNgaY33iGTsWU/+mEEobuPCOyKif6ZY0IHpd/caOwdAFd4vCwsKh7mUNkydPlvHjx8uIaYN9FodGoqtQYgX61a18xSrGZnzJ1q18xQqs298qjFiZ6CqQWLmiq1BiBQYWqzj7WwVOBSFSsVJBK1gdktnfyiVWqdStrGDd/+J9jk3SNmmjdlkDBCupBaP0FeMzfr7kJcWji+maNDDGra4x45JaY7olj5Cp4UupLDQjMEbQgntKe2ThQ7/SvXB0ypQpMmHCBBn94gvy4I5zslK3ipsKGrFyBMuIVaBU0CVWYR9+mmzdKm4q6BKrsHWruGJloqvQYuWKrhKKFRhYrEx0FVqsXNGVW6yaT2giL4x+wbFJ2qZ74ejy5cuT3mE0ZGo41nRLCmYh+B7PmLGYvtXuGCxwaogL0t90Cw30PwcMejFT2mqGC0iXLl16cP78+c5tD9OmTZOJEyfKmDFjZOiab3y+6lZhxArUulW9WAVOBY1YBUkFj594tFw47nzHFmmTtE3XrTkHCwoKUtrhgL7j8aVY/Aj+/AXTLTTQ/y7PeLGYeiroRYjU8ENEPl823QID/dqAv3WNE49Jp4JuIMraY+tYtvDOmsGT8352WNetflTeQZ5c10Gmrusk8zd0limbIt8w3ugSrLpU0IhV2LrVNyBMv1zaRsYsbiPTwReXtZMHivHeqnbRqSBEKnAqaMSK/HJBCxkws6k8nddExk/Ez+nN5M78ZnIhRMoRK1d0lVCsYtSteuc3lp9MPEkeefEkGfX8ifLw2JPkx1NOlp5zD8+6FXkcBOumF39cV7+ibdr6FcQq5doSfcf4kJ9vefkG61Cma2BALy5B3488Y/mS2mK6pQ8hU8N3wetN14TAAZ+G9q+5+sdjWrZLJoqKivL80sIXJoyQ+2pOCy9WYGCxSqJudceGDrJuQVv5YHa7yG0xXCvE1dm89ab6THl/1xmyurK79Curf+pNWLHqW9JWiqe3kPfHtRDJay0yE3NxUSjnK+4i763tJkWlneU6CJojVq7oKqFYgRSqry9uLkufbyTvPXySyLCTRZ5uIvJcM5ExmHNSa3l3eltZtKC1XLGkRXQq6BKreKngxXMaSf6IE+XdISeIPHSiyGOYZ3gjkWcw16hm8t8XW8jsKc3kXLQ7nOpWFKvjJx4jT4550jcdLCwsTMsj6eFzYVLDN+BzZ5quCYGxv4U+//aMEYvpvfHZDQwe5lvDT8GFYE/TPQq33XZbC7z/DPg+6DeGH1NKBd2wC0gZarvXY/Gr5F+UX9IwFXSJ1aGoW41c1l4+GA2nntomsqKcCxp5Sw3voePOn7xBl1u54O/38Prw9R1D160eQyT1/ujmIhNaiUxrK8IV7FypzoWaFEfensJbYSCQ71b3lsEQ0OhUsFXMuhXFatDMZvIeRerJxiIjm4qMhkhxPp7XLCOOvNVneWf576ouMmB563qxMtFVIrG6Y0ojeZcC9QQEimLIeV7AeY1r6QiiMxeFeO4p8p8Fp8jN85rVixUYWKxMdJVc3cpfrMhu47s6Nuhef0Ubpa2GXTAaD/Qlj2/F43vgU2Bz0z0K/fv373XnnXcuQpugGpH+VNALhm+eSRORB1UDjsbJ3I+fA/HzafwsBQOvCzFMSypowQWkvJGU/7n4DQxvMLVR1rDCH9WLlYmusla38ojVuIVt5NOn4ODj4XBcRc778nhbDe934+4C3CKG28dwBwbeCIyo61MI2qhVwetWIxa2kk8Z4UyGQ1M4FkI4ChFVcVU85+L9eozkeGOw2bLm09fOkWFIRYPWrR6BWH3KCOd5Ix6ci8JBYeTtPDwvCjFvheFtMRDHTzHng6vax0gF68XKpoL3T20snzwLgeIcPJ+JEMMpEKgZmIfXbgHOiyLMc+N9jqu7ySeY764lLdNTtzJi5QiWEaugdSuK1bEglzPY6Io26YquuK1M2h5JT18yPuXna7H4MTRgvfHhgeAgcDRe4w4QQYXKIbXEHErmkMSC0nQxbamgGxCtt71RFusGI2cOzUDdKvbDT2OlgkNWtJePGZEwZWJkwHv1eMsIIx3uJkCh4t5N3LeJu31yFwamiSVd5CM450A4e9xUEGJ1d1Fb+cgbVdGZeY8ex6Iw7sa4FCq7IaDZk+pD/H4LxnWngo5YgUwFrVj9ZFEL+cgKCOeheDBS5E3TvKGYOzq4IjhnPkaN+8+RDyHI15e08YhVdN3q2jlN5MMJmIOpLNJK5zaheUYMOQ9v5aEA87x4z6C92RnzfbCrt1y1qHm0WNVFVwHECqwTKzBs3YpideyEo+WBcQ/U1a7c0RVsNW2PpLeAaIRaUJpGZi4V9GLAgAFXYsJQapoGPmGmTytWrVpVwv2FlixZUlfLmjp1qkycNEHuqzo7sViBwcQqubrVr0YgshoOMiKhAzIKoWNzyxMKlN0dk7uJUkwoWIxO6JxIeV6e0SZh3WrvTJMiMfpg5MEbjenQdGZGbBQORxghVJyH83HLZe5cCtHas/eMhHWrmpkQKs5BAaEgclcHCi+jN+4mQVHksXMu7kPFTfQoitwZFfNVv/aFhKngjtkQKgouhdCklU7ERjF078ZAQeRcTKEZlTJCfb2PbK89/ZDVraxgNZ3QRCZMnODYoK1d0TbNHlhpeyS9G/CtsPcZpsrsP5uQ4ZzPgWSKaXn6sx/WrFkz1G6X7F1I+vDab9Wngi6xylbd6pFCODgLxqzBMH1imkYnp9PRsRlZcb9x7j9O8aDjUcjonBQepnaIagYVto1Zt7pvhYl2GIVQ5GxURadmBEfxYPRG4eB2xJyL5Lz2oQ9oc/va9jHF6qcFECt3NMU5KKo8Dx4vhYMb8XGHVe4iyi2P7XnxUV5mvh+sahtTrL6/ECmgTfNYb+NODiatjOxzRYHC+ViBsoJoBdjZdvki+QaOOa5Ymegq3XUritUxiK6+NOFLfgtFnW2RkQ6m5ZH0XoTc1C8dTMsXB6GQxdQwI6mgxbp1667kdrMIt52w250aPrvk5+HFyhVdJRQrMJZYcb1VySSkgUwHWZhmdEKHZ0RCJ2fEwyiHD6zggxgoWHR6OicFgVEMU6/nm8nSqc19xYpcym2CC9CWkQjHpoNzEzumf9wamBEcnZkPY+CTdjgfRYRz0+Hp/BCc/LLOvnUrClZ+EaKeumjKCIg7xaTw8vi5Rzsf8Mp57MM4OBfn/9P5Mm1rV9+6FZcvTF+O82BUyGiN+33xGrnqbY4Ych6M4+zVzsd28Zx47TifObcJO7vViVU261ZMBSlYt026zS8VtE/KSfmR9LGQxdQwe6mgF1lKDTOSClpwAen69esPIjV09spm+G0Xk+bNGgex6umfCmaqbgWhighWR3nlWaSC/JaL9SWmOoxO6JCMSOh8dOaPL4s4HYWFzsmohXUapnes5YxoKntGNYqqW1GsuN5qL7droZgwzaSjU0i4LTDrVBQRRjd8NBif0ec88gpz0uFdYsVorLqsa1TdimLFxaHV63HcFEInmoKIUFjtk3CsGFKgnIe84nz4kFc+scYdxWGuqqqeUXUru95q+yacg03zuGUyhZD9OId9YpAVXZ4H5yI5lxVGzFf5cu/k61ZhxMpEV26xIkdPG+3YHm2QtkibpG3SRpPZYTQM4GuZTg2znwp6keHUMGOpoBsbN27cg0ir7tFfbtF6sPx/sl63cu4TLO8of3q6kbNmSPgtF4vt3MCOu2DS4SkmdPKDcHCKCp2TEQWXOrB2wzSPda/hjeUPj51YL1YmuqJY8abm33ODP/Zh1OOkgHB0ihFFieLEB67K5ZGf/JvOT7Fk1ML27FfeU95a3SUqFXQEq7CF/JYP37DfZtr0kgJCobXPGOR5OEIVEQ4nVaNoch72hdi9Ud4jKhWkWHEl+xu1EENGhO4oiteFc3BcCuFnOI+DmIvnQuGyj/BiCspUFCL6mz0QLL9UMIN1q4hYHSU9JnZvIFambmUfnJqWm5HjIQupYfZTQS8ymBpmNBV0Y/PmzXllZWWydu3ayNOgzVIHFjyfWnVrVutW7ltvfvccoitvOsh0jc/848M+6YgULYoIxYBrsrgkgAVnfkvGr/YfPVnefOSEqFSQgsXbbt7YhPasVzEy4Rh1YmXEhJEV56DzUyQpIt7HXa3uKr8u7BAtViBvu/n1XhyX+8GxHJsPc2WEwzkoHhyf50HhYPrGOSiIPDYuqSjrIftXdooWKyNY+1/D8fO4+bxFihSjQgoThYrzcD6+znmcFBPHwnO1TyZiTRCC//Lm7tFiZaKrTNWtyKMhWNdNua7BEgbaIm2StonoKivOnsHU8NClgl5kKDXMaCroRlVV1c0QLccwvKKVV/BsVutW7vsEd0+EWHHtFXfvZEGckRCjKKZTdDo6IB2UUQWjEDo2a1FcfMkFkiMgeENOkJ1PnOgrVuSOLRBBt1hRNJge2boOoxDOxdSKEYx9kChTPAoon5wDgdy6sF1UKmjvE9zyCtpzDI7LY7Z1NysejKZM2ucIB1O7Koghi/8snjPFLews5YvaRaWC9j7B8tdwXTgmj5kCy58URs5hoyieAwWX6SLTRp4352KUyPPZ1FNKizsESwWNWIVOBV1iZVNBitXR44+S4XOG+4oVbXPbtm1pWzCaCPC9dKeGhz4V9CLNqWFWUkGL3bt394RoOYYRJVpLFsnAqrOzVreiWFnByp+PKInCQwGiEFGQ6GR0OgqLU+OBE9LRKSKebwedld6DjpNpE5v6itVVa9rKVD4tmhEGBYMREMekk7sjEc7HNNSmgBQSFvYpovx2Eenn2AWtfMWKNzWPw3VzitwUV0ZYjIR43BRaRov85o5jM0KkcDBqY/rLb/z4hQDrcbPby7NzWviKFfksrnmD8XkuFCieF4WWx2+iKGceRoesB7JQz3Ph9UUqPWxe88RiBSYlVia68hOrpviMFi2ueyJOA7GibdbU1KRtwWgiZCA1PPSp4JGG6urqt72iZWtaj2/6XgixSq1uZcWKOzDcvfZU+dQuFuVX9SyoM5LiV/KMSkimNBQxOjqL51w+wJoXa18PnySfDDxa+hW1qRMr72Z8N60/RT6laDAVo5NTCO26Ljo7oxE6OlNRzk9RdCIeCCOFBOnqJ3mt5bsFrlTQiJUjWMtayHdWtZVPOV6dgDDCgYCwAE+hpXgwemQ6y7G51oxCyC8aZkC0Mf4n41rIFfkN61ZWsLgDw+UFLeQTpp02gnILFOdg7Y+Cz6UOpZiH14qCyPPgXPincBCieN6Mk+pTwTB1K4hUMnUritVR4GXTLmtQs3KLFWwz7QtGFTmO2traEhiGbN++XSorK1nkdAyH39BMWvdY1upWzpYxrs34yhYjHWRNiosfKRgUJzokHZNixW8GWedhekZH5+JSFtt5r96Dx8vqkSfXi5WJrq4iIVZ2u5g1NXBkpoMULf60Ts+xWauis1NQGInQyblkgmLCZRNIWYumNq8XK9AtVnYzvuXbcXyMpChSXBPFlI8RDo+bYsxojefJaJLnQKHmt6O8t/FZRB9jG0fVraxY2S1jlpRjDLdAUcTLKVBmDn7LymvEeSi2c3EOrA9yromtZE5ek3qxMtFV5orskeiKYkUOWjDIsTXaHG2PNkhbpE0iA8jIglFFDgNGMRRk6O0YypYtW2TTpk38OlmWr10qd2zvnpW6lY2u7P5Wt2zoIH8tgoNRLChYdEj79GMKCiMfpmhMaWx0xdt4HjlJ/m/I8fL94vroyp0Kujfjuw7v/Z9dCsD0kONyHlvwpqi4oyqmnFwygbTzL6ObytVL/VPBuv2tCprLlXjvL5UQD67DYpTGlI8Cwi8TeNys0/GLAqbATGcZIT7VxFmH9qdhJ8mFcyNpoDcVrNvfKr+RnAdB+1MpxuXxcnyT5jlpJaNUiiyPnULL46ewUxAx1x+ebSynTY1sG5PuulUisTp6/NGyoGSBY2u0OdoebZC2SJsEM7JgVJHDgHFcaYzD4c6dO2Xr1q1SXl7OBXsyeOsVWalb+W11fF9pB3lnPRyQ4kGBYr2HZCTB1yhm3P6FzkgnfKqx/PPRE+XOpa3iixVoN+O7DanhP2sR+TCiolDZWhIjEzo9oypGJHR2Rj7PN5e/j2wqP1oQia5iipVrM74blrWSvxfjOG0aRgFhhDMZIsvj5o4KI5pGam/ceuYXx8vfHjxOvjW9UXyxAiOb8TWSr81vIn9birEpULwNiNEahZB3CvC4X4QYUtA5D6PQx06Wt3GtLpuU/bqVFaze03o7NkZbo83R9ty2iCgrYwtGFTmKffv2NYZxHHQbyq5du5waAmsJ4yrviyNW6atbxdqX/fayDrK/HJEDUx0WjW30w3SHgsJUik6JaOHl55rITSti162sWHn3Zf8+2uwrh/g5RW+T/jE64dgUFhNVMUXb83wT+faSFvWpoBErbyro3er46iXNpXYuBMqmfBQQ3npE8Xj0ZOdbTX5RIPccI9WDj5XLZrtSQYiUXyro3er4ormNZNdUCCDH5/FyeQd3cOCOF48bMRyMeR44TrYPPU6+OPn4tNSt4oqVia68YkXesuiWunoVbc5tg+DB/fv3Z3TBqCJHAePY4zEWJyzfsWOHFG2dUydWma5becXKvRnfiI2dpKaiuxywX/lTVBBNfDyjrVRPbyXDF7VuuDjURFfeulW8h0g8XNJethd2kAO8d9HWk8a3lI/h+FVjmsrg2c1911slEiv3Znz3zW4mlRjr4ycgUkNPdOpt8vNj5aMBR8nmocfK3eNP8l1vlUis3Jvx9Z98smwcdbJ8/CgEaoiZ4z7M8fNjpGzwMXLLC8enZ71VknUry2nrpzk25koB3cz4glFFjgLGkecxljru3LVD7tneJ/N1K5dYxduX/XrwjnWnyANrTpX+a9rLtWuj7xOMmQoasXIEy4iV377sV6xoLT8sbCV3LGkpfZe2lK9AmLz3CcarW1nBircv+7kLm8o3ZjWWH0xtJNfMbCTnIKXzu/UmVt3KilW8fdm7zjxJLs07Ub41/ni5JO8E6TQ9tfsEoxeHRqKrZMSqNaLiHTt3+NocCRHTJQEKf9TW1t7sZzSWo3fe6UkFU6tbRYmVia4csQJjiVXUZnyu+wQTihWY1EMkYtwnmKhuFeohEjHuE0xUtwr1EIlDdJ+gXypI3rj0Rl9bs4RNZm3BqCLHAAPp6TUYN4trZqehbhURqyB1K3cqeCQ9/DTYvuz1YhU4FTRilcq+7L5iBUbEKlK3CixWJrqKJVbklE1TfG3NEhFW1haMKnIQMJK3vUZjWbN7l9y17ewYqWDniGDFFasUHn4KwQosVia6CiRWrujqUiNYgcQKDCxWJroKLlbJ161Ci5UTXUXEKpt1K7Ll5JayqyaqyO6mLhhVxAcXkPoYTh3H7hx4yOpW9amg/2Z8cVPBgHWr5J8nGBGr8Kmg//5WMVNBl1glTAUhUnWpIITKnQrWi5UpspvoKpBYuaKrZMWK7FfYz9fGXNQFo4r4gJE4C0hjcVPNarl1azffVLBOrMDAYmWiq+Bile26VRCxynbdKuTDT41gZbRu5RKrRHUr8pgJx0jJthJfG3NRF4wq4mPPnj2X+xhOAw6ruj6zdSsjVlq3Sr1uVS9WJ0prV3SVUKzAwGJloqugdSvy8vmX+9qWm7RFY5YKhT/2799/AozlXa/xuLl81+y6ulVisTrM61ZhxAoMLFYmutK6lT+nbZrma1su/pe2aMxSoYgNGMsqj/FE8dFt12ndKmzdyohVuupWdWIFhhOrQ1e3IoNEV6ylGnNUKOIDBnOv14C83FBdjJSwW71YgYHFykRXWrcKIFYmugpdt4JQHW51K/LYCcdKwZYCX5vy8B5jjgpFfOzZs6crDOZTjwFF8fmqu+Kkglq3SlfdylkcalLBcEX2LNWtAooV+eNlP/a1JQ8/qa6u7mzMUaFIjJqamnU+htSAu3bvkHu3Xp7eulUYsTLRVSCxckVXocQKDCxWJrr63NatfATKzV4zeklVdZWvLXm4ypihQhEMtbW13/MxpCiWVa+UfptPy826lUusDlXdqoFYGcEKJFZgOLE6tHWrRpMaSeHWQl8b8hK2d60xQ4UiGCoqKo6D8fzZa0x+XLRzovywokt8sTLR1ee2buUjVp+nutULpS/42o4P/0jbM2aoUAQH/tPd6WNQvszfOdoRLa1b+aeC4cUqhbpVGLECM1m3Om7CcfL0uqd9bcaPsLmfGvNTKMKhoKDgWBjRy16jisWCnTPk5orewcQK1LpVvVhlpG7lEqtDUbdqltdM8jbm+dpKDL5EmzPmp1CER01NzTd9DCsmK2pKZciWa+tTQZdYJUwFIVa5XrcKLVau6CqhWIGBxcpEV4eqbnXZvMtkbdVaXxuJRdja4fXsPkVuAoY0zc/A4rFg53QZVHkNBKtj+LpVGLECk6pbBRYrrVsFrVvxYRIX5V8kkzZO8rWJeISN6UZ9ivTgjTfeOBFGRfgaWzyWVa+WyVVPyNDKvtJ/08Xyg42nQbA6Hj51KyNWjmAZsQqSCiYUqyO8bnXs+GOclK/HjB5y9cKrZfCqwUFuZvZlbW1tNW3MmJtCkTp27drVHcb1d6+xKZUp8m979+7tZsxMoUgfqqurz4WB/cNjcEplsvwbeI4xL4Ui/UD43gtG9qrL6JTKZPh6TU1Nb2NWCkXmsG3btqamEP+ZxwiVykSkzUzWZw0qsg6kiF+C8ZUaI/QzTqXS8jP8k1uHCP0CYz4KxaHBrl27TodBPg5jrMLPD1xGqvx8831wG/gYSwnGXBSKwwcicgwMtAv/k+LnV/Ff9Wrl54f8zM1n34W2YMxCoVAoFAqFQqFQKBQKhUKhUCgUCoVCoVAoFAqFQqFQKBQKhUKhUCgUCoVCoVAoFAqFQqFQKBQKhUKhUCgUCoVCoVAoFAqFQqFQKBQKhUKhUCgUCoVCoVAoFAqFQqFQKBQKhUKhUCgUCoVCoVAoFAqFQqFQKBQKhUKhUCgUCoVCoVAoFAqFQqFQKBQKhUKhUCgUCoVCoVAoFAqFQqFQKBQKhUKhUCgUCoVCoVAoFAqFQqFQKBQKhUKhUCgUCoVCoVAoFAqFQqFQKBQKhUKhUCgUCoVCoVAoFAqFQqFQKBQKhUKhUCgUCoVCoVAoFAqFQqFQKBQKhUKhUCgUCoVCoVAoFAqFQqFQKBQKhUKhUCgUCoVCoVAoFEccjjrq/wMozgrx3Tp/GgAAAABJRU5ErkJggg==</t>
  </si>
  <si>
    <t>iVBORw0KGgoAAAANSUhEUgAAASwAAAFjCAYAAACHczbMAAAABHNCSVQICAgIfAhkiAAAAAFzUkdCAK7OHOkAAAAEZ0FNQQAAsY8L/GEFAAAACXBIWXMAAAoTAAAKEwGnL/2bAAAAGXRFWHRTb2Z0d2FyZQB3d3cuaW5rc2NhcGUub3Jnm+48GgAAAFh0RVh0Q29weXJpZ2h0AENDMCBQdWJsaWMgRG9tYWluIERlZGljYXRpb24gaHR0cDovL2NyZWF0aXZlY29tbW9ucy5vcmcvcHVibGljZG9tYWluL3plcm8vMS4wL8bjvfkAAEY8SURBVHhe7Z0HmBRV1oZbd424oqiomFZdc17zuuacc3bXDEZyVELPkIMkQQQMBBVF/V3XVVRmkJxzFBATi645YFa8//lq7p05ded2d3V3zXR1cb7neR+ZuqGqe+Z+fc6pW21CJBKJRCKRSCQSiUQikUgkEolEIpFIJBKJRCKRSCQSiUSisNWgQYM2e++990xBEDJD66WtXjqiQmjfffcdt3LlSrV+/XpBENKwevVqtc8++7yhl46oEIJhrV27VolEovRat26dGFahJYYlEgWTGFYEJIYlEgWTGFYEJIYlEgWTGFYEJIYlEgVTJA1LJRINiC31j7GXGJZIFExRNax7iXeJxsQm+nBsFSXD+uTbn9Waz7738SkdKwY1eW6Z2ueBtyoZPfO/uqVCzcYu97WPnOFvLwYd122a7zWs/uR73bJxKKqGBaNSxE/ELOJC3RRLRcmw9u8wUSUavurj0ORk3RptXT98ge+6B731vm6p0I2P+9sHTnhPtxRW/zf/Y9Xj9XcqWbT2W91SXTu3LPO9hmUfrdctG4eibliGbwhaSYkjdJdYKSqGNX3Nl77FwJn/4Te6V3RVrIZ1+ZB5vusaPuVD3VJdYljFYViGj4kXiJ1111goKobV6KklvsXAQboVdWUyrH8v+sQXycx9/2vdUlhlY1gPT3jf9xo+W18c6XpYiqphNdEGlYrVxEBiKz0kZCU7EjR9IF7Rg3JWFAzrx182qO2bvlm5aDZpVIH5eacW49Uvv/2uewfX7zRk3Vc/qpX/+847Ry76+dcN6p1Pv1cffPGD2oAJUyiTYWUrnOqjr39SKz5er9Z++aN3HZn03U+/eX0R+aD+9+2Pv+qW1MrGsLLV9z//5r13eA351iI//+5n9Tb9HvHfQqlYDQv8Tiwl2hKb6qEhaeMzrOfmfORbNH/rOd0r8PJjLy/8n+7t13papLwQDGBuT0xbq/amf5vxW937urp95GL1xXe/6JFV+hfNzcffMmKRt/ibUmS3beM3KufYtVWZ6lf2rtO4MhlW0KL77Pe+VtfRXPWaVRk4+MNdr3nvyYjp/t8VXueZfWeqHZqN9/UHMP0DO05SXV5drX745Tc9okJ4L3Adde5/3TcGHw78Ojv+e5UeEazojvf+kYkfqL92mepdM597jzblqsXzy9XH3/yke/v1917TffMvJ+Od9s6X3t+DmQOv6eTeM7y22lYxG5bhF4I+osIszCfvIOam4D2CTldJbz0oZ0XBsC58eI7vDxv1nYfGv+s7dgVFAi59Q1EE7weakznYxwwo4n/5vd+0npq5ztcHC8c2TE7D0Uv0yCqFUcMq/c9qtWkj/yK3uXbYfN27Qva8qYCB8IjLfs9Tcc8zS/WIzDUsfBhwc0lFfTLFGWu+0qOqtGfbCb5+bf/v7WqmZ8C11HZKGgfDMqAwP4U4Sk9TQ0o+zczqF2JP3ZCzCm1Y+LT9I/ujxB8ojiG14Yt3i3vGOdMBl2EBzHNQp0lqO5ZqGhBBcdmGZUD0cUhyktqczm23vTDvYz26Qvka1mDqz9sBXsNf2r+lTuwxvTLiSmVYR3We4pl642eXqfvHLFPnDpjte1/Bg/9aqUfVjGGd1W+Wrx3s++Bb6uiuU9Vmd/uvBZEcUl4u27AMiI7t1wI6seivNhRVw2pGuEwpCDVYmE/urk2KpvcYpRvyUqENy46kkN4YIfTnba66kMuw9mo3Qa365DuvHekbFjBvxx8/DNHIZViXDp5bmUZhfxgWHW8/hn7mysew8Bp4DQ9g/vc//0H3qFDZis9Vnzff1T9V6NUln3o1OpdeWfSJb06kyEZIpRFp2sY1oPw977jh+5+rUsl0hjVu6ae+NsDT1yXrvlW7WOPtmym2YeH3NGzyh+rXDb977xH+Nnj7SRTN1abiaFgG+rhMDCa20tOGoGRfZlbgSN2QlwptWEeUUmDK/gh50deOOpCm2XIZll3nQcEdaQjv89jUqvPYhoWIyv70n7jyC18fACMzysewxs711/Bw/g+ZoQbRb7SoUeB+a+XnavzyzzxeJxOxU0wYFVdY2xruGLXY18Y/eIxgtrzP7m3KdUuFbMO6+Ul/JIw6Jm9HTaw2FWfDAijMryCaEnkW5pPbEl8zswrtTSukYS34kDJp9geIhcqL4jAEOxWwi60uw3rPikygiwb5IwkUf41swzqspPpmVXzK2/UUmJhRPobVnlI13oZoLqhwFxRmYUdoqcDdTq6wDOuEHv6aX/KV6ukabijwPoD/vm3DwqZWLtS9eDtuNNSm4m5YgP4SE/fpqfNQSRtmVuAs3ZC3CmlYuHPG/wBR7xg6+QMfSO94HxRiuVyGZUcR0G0jF/n63Dl6sW6pblinP1Q9OoBQd+H9sLfKKB/DslNWpKNBhKIzogw+NhPvfua/sxeWYR3caZKvDXcKbeGDhPcB/Hpsw4LBcdkfcGJYJHKD5oTLfLKBYtfESIIio3w1dDMyqLXMrBbRwU0q2vJXoQwLEYu9AIKANIJvKwgaYV2cZ4SFlMuO9godYWHLAR+H93PUjP969SLsw0KKaEeFNWVYdoRV4oiw5ryfXYQFg+LC6+LtYlgkcoR8DOtHYipxtJ4uBCVvYWZFlNyoG0JRoQzLLghnA+ozRi7DwqLl+unXDdUWW7oaFu5I2nuFJq+qXsP6H+uTj2HZ+9Bw/v9SqpdJFwyc7RvH54RQjOftwDasq4fO97UPmVQ9MjJKZ1h2DevsfrN0S5Wwh4332a11+hqWGFYAkSPkalioV2FLRGjRT4WSC5lhUaSFiCs8FcqwrnrU/8mOO0iILFzYC+WmxxfqWdyGhdQSEQaEaMxOPRF18FqObVgA12d2x2M7hb0vC/uauPIxrK9/+LXa9gtELHbhHZsoseiNzhvgNyyeLmMDJ7Y58HZgG5b93uCuIe6gmruEiISN0hnWa0v8dwmxwfOZ2et0q/J2uzcgg+J9sAWDSwwrB5ErZGtYIaZ/tkrOZ2YFmuuG0FQIw8JCQBTB//heWuDeyQ7Zd9GwP8psgnQZFsC+H6R2dt0J/OOJKsODXIYFsMv9yM5TvH1AdhuiIq58DAvCdgLeDvAasJcM2zuMWfB9WHZKiJT1GmrHdgFskOVtBtuwHqWIytXPMGX1l7pnesOCzrC2HcC0Dugw0TN7+/e9Y/Px3g0DLjGsHESu0JJwGZNNDaR/tpLlzKy+SSR61NUNoakQhoWCLP/DQ3SBtC2Vvv/5N7WN9QgJHkmBXIaFT277mAGPqtgbUG3Dwv4e7IPixzi3WhtPoXwNC8LGzmx2uuP5PDtq4eB9sDe92oaF6M6+scHJxrBwE+D47qmfEDDgQ2QqRYu2xLByEDlDEMOqofSPq/QIMqnfmWH10A2hqhCGhWfl+DNjeJQmk+4bs9Q3xuzRcRkWHhRGLQYFenMMn/D/pMjK9TiHbVhItRDB3f30Et+zdlhovd5Y43yWMKwv8MPX7KCuVLdJ1TOMAEaG3ey89gYh9cWudm50MDGkjrhMRDj8vHzDrBFqcUgn8boR0fH+KJQbBXmWEO89zBr762zzxXXhfbD3uBm5niXkQk2Ot9tpeU2rGA2rBtM/W8mexBrN6kSiy266IVQVqoYVllyGZb7ZAcaCWtXSdeudWx2MXIZlhMgP9RcsTtwprC3h2lHDwhfqISpClJlOX1Gajb4Y4zLUQgi/G3zDAiKjVCZVTComw6qF9K8wirNhBVU6wxKJjKJqWK20SRlqIf0rnMSwxLBEwRR1w6rF9K9wEsMSwxIFU1QNC4/m4H8+EcrDxVFXsRsWajv4WhMO3zsUROUrPveNb/eS//EfkQiKqmFtR8Qy/XOp2A1LJKotRdKwNjaJYYlEwSSGFQGJYYlEwSSGFQGJYYlEwSSGFQGJYYlEwSSGFQGJYYlEwSSGFQHBsCZMmKCWLVsmCEIaJk6cKIZVaO2000630C/hGUEQMkPr5Ta9dEQikUgkEolEIpFIJBKJRCKRSCQSiUQikUgkEolEIpFIJBKJRCKRSCQSiUQikahoVG/H+i3qN9hziiAImaH10lIvHVEhVL/BXuP6PDVRPf7624IgpOGhpyer+g3+LN/WUEjBsB55ab56dtrHgiCkYcjLC8SwCi0xLEEIhhhWBCSGJQjBEMOKgMSwBCEYYlgRkBiWIAQjkoalEoldiC30j7GXGJYgBCOqhnUvsZJoSMT+f1kvhiUIwYiqYTUmFPEjMYs4XzfFUmJYghCMqBuW4RtiInGA7hIriWEJYdLk2RXq8qELK+nyyhpnv2KkWAzL8BHxIrGT7lqLStYjDk8kSo9NJDrvTf/eXDfkrTANa8AbH6jdOk5OyV9Kp6ojesxQFwyer9q/9I4aM/Uj5zxCZh6fuE51f/W9SvrTe+/qFwbDJ6z1nWvQmx86+4GT+81Rm7coq+TO0cuc/YqRqBpWE21QqVhN9CK21ENqUMmLiOnEBoJOWckPRFkiMTDvmwNhGtZDr7/v+2PNxKHdpqkhZWudcwnpaTF2pe+9xAeBq18Y3DZyqe9cpw+Y4+wHxLBqWeQGqSIszm/EQqIGC/PJ3sygUtC7ju6cswppWGDvkilq9BSJtLIlqoZ1w+NL1FE9Z1bS5sVVzn7FSLFGWJwaKsyXNLLMaQHRnLiEuI0YTHxWDIZ14xOLVfPnVqpmz72t/vHkEi81tPs0HL3cOZ+QmqgaVpyJg2EZUJh/iwihMA8TSn5F0HQeSAkdNSvvWN7RXU0bVtf/vOvrM6x8rdqu7Vu+Pic+NKuyvc+499S5g+ZVcuOTi73jJf9eo07qO1v9mSIymN7AN/01G9RZYIhH95qp9kpSnw6T1X6dp6rzBs9TndMUfp+Z+pFq/Ozb6hRKZZCi7tFpssdBXaapvz00W13/+GL14IurnWMBajoXDVmgDuk23buu3QmYx7WPLVZD6bW6xvR8zf8a/zliiXccBWpcB64f13BCn9kq+fI7vrFdX3nXG4Pohb+H9R+c5JsT12TGPFL2obqDUjO8F7i2/Uqneu8PrvcAep1nDpyrWr+wslpN8cH/W+3NhdfGz7VHpym+c1372KLKMY2eXu5r6/Qv//UbUIO7ecRSdWzvmRW/U7qefUqmqr/3m63ufWZFyqj7Hmrj83d8abV33XfTefHa8JoQtZ//yPzQyw1RNaxmhMuUgoDC/AtEfT1dDir5BzMrcJxuqBHVtmGBw7vP8PU5kBaNaXuAFglvO6jrNHXnU8vVli3Lfcd706I3Y/BH/KfWE3ztNuc8PE89ZS0CLAr8kbv6c+q0KveNAyMnr1Nn0EJ39TfgmppSZGmPbfX8Kl+/w8gQbqJIdAvrNQIc43PgLpzdxwU+FMwYmIirj83h3aerJyf+t3IcPgBc/Wz2JoM1Y4LUsFo+v7Lah5YNjB/Gbo9FdMf7IQVN9TvciUwcZm3PkStxNCxDHoX55HBmVuvJwC6m//6HWEP8l3iTjt1IHUOpndW2YY2Z+rEXPfA++IMz7bZh7dDuLbUVGQY/Boxh3UdmZbfVozGIArayDOBsMi1zHnD7KH+qA1Pck64NEc42ravG2oaFT/Tj+8zyjd2iZZnatcMkL9LxHy9X7aw6jm1Y/Fwu8B6YiCNfw9qaXkuDjpM8k8H7xMcARFtmXE0YFt4L+8MnFXjddiRtG1am9y7M9DXOhgU2ECsI7JzPwlxw988XYaViDLGpHpSzatOw8Ol96dAF1fpc9ujCyj62YRkQlSE9Qz3l1P5zVb83PvDSiu3b+iMrRCpI8zBXP7qendtP9LUjtTTnQspnjiMaethaHIPp0/nOUcvU0ZS28OOoyfE5sbD4fiNEfLwdRsajO9uwwLZtJnjn6kzXh/1LdrtJS3FNOP8lj/rfR6RBOG7AOcz5UPi++cml1RY/jBd9+QcCTB7vK9rxHqMdJsbPhUiMnwupo5kznWHhPdi1vd/QkbZ3o78RnLMdvcYdH/T/vni5ANiGBfalFBcpLdJPO3rH+2r+HvIl7oYFYFiYLxvDms1MyTCeeIT4gB0DjfWgnFXThlWX/mBgKraxGPCJP+CN9yvncBnWWexTn3OXlerwSM2ABcP78LmO710VJeGTGmYW5I/7rz39i8KV9thpCl6XaXMZVrOx/tQRtSXeDqPm7WEW3Q/u6q9RoS7E28Pa1mD/bmGO9p4u+3UhQh3+VlWaahtWXYokH2PtMHTeDnDMtOdDVA2rOeEyn2z4hMAm0x30tFkoOdkyped0Aym5C/E9a1uiG3JWTRtWOpAaIBrhc9h/1PiDHVru/oNDisf7opjMC7LgWGZKAAVeM/7qxxb52gAWAIrv2NyK4q/rjx0mzMcgUrPPi/PwPtcMrypM24aF1MwueKP4zvtc/1jFzQdDtoaFSBfXhWjEvn4bpJ18bFiGhfeAt8Eo+VjwNL0PdgmAm71tWHaaD+zxuJFj98mFOBrWT8RM4iQ9XQ5KvsAMCdykG7SSb7G2X+hAXrWsQhgWakII9bs7CvK2Ye1CKYTdx3CcVUcKAtI3M37YhLVePcfVzwDDPJcWBRYSxqCW5OqXCdyhM+e1DWt/SotMm8FOw3DXkbdnY1i404oaG++fDvtDJCzDwocAb8NdXz7WgN8574c6pWmzDQtFdz4W4EOH9+E3aPIhboaFb3joSORZVyp5kBkSUXK1btBKjmPtP+iDOaumDQu30ztQigFKKeVCn6dZPcfGNix+B9EGf/C8L9I6k36mwjZA1E7wyY+7kUhP+Xwck5IhZYSJ8TYUuF3n4mCxmnPahoW7hKbNgGiI98nVsFDHs68XfbE/rtFTyz1QNOftNWVYFw/x192O6eWvDRrwocL78XTZNqxbR1ZPx+3xYlh+8kj/XEoezAwJdNcNpKGb0c/rWNsM3ZCzarPoHgTbsGAkrn7ALuBzU8gFFIV70R83Fgivb4Eje1YtLjsqs/dKZSKIYSEi431sw8LWAN6OYjNvN9h3QrGnCndqeZ9MhmXPkath2fPgfbRTYaT/vA9AUd60i2FZIhdoSbiMySaE9C+Vki8yU/qOwC53PFc4Vh8z3KIH5KxiNiwUh3lf/KGm2iyIqO7+MW/77hL2Hfe+Gjmp4o6YDebhc/O0zTYTbHGwTcCADa1XDlvkW5hhGBZeB29H5OiKXHFnlfdDvY23Yx47XbQNC08p8HZEvalebzrDwl1H+1zYtMvHX/iI/0Noxwcm+m6EiGFZIhcIYlghpX+plKxPLGPG5GIkdSy6ne6ZyMawsGjsXdjYB4WtDbhFjm+EuPuZ5V4NCn/4aOebMLF9AOncyX3neGkP9gjBBBG9YCsDnxd9zDhsD0AdjrfDdLDQkfpinltGLPVqbKYAzBddGIZlGyrY6cGJ3lzYBY9oBv3wenkf3OhA3QfvDXaauzZw2oaF36HdB9sTsL0B5+Kmk86wgJ3G43pgQripYL/nANfIx4thWSInSGdYIad/6dSjLpkSHoD+HzOp34mFBCKrotw4molsDAtgJzP2OfEx6bANy9XHBosK9Td+XkQdrg2tqQjbsABqUbwP53ydHmNHvr33iQMjt+9o2oaFa8eGWt6HgyjO9M1kWNiCgD1jvE8qEA3aKaMYliVyBZdh1WD6l0nYHOptZ9iH2EYfDE3FblgAiwALPN2uZ0ReZw+c59vzhR3geHzD1d+AXfmI1vj5DHiuL51pIP1BKlmRElaNC8uwUO/Bs3fYHMn7AmNY4CFKffdyGA6eBsDjL/a+MtuwAL7rDBGQ6z3OxrDAk5SGI/VL9fuCiWKjq21WQAzLEplSK21ShhpO/wqrMA0LRWvsFudk+9UxiAj4+GweYMVCQEqHb3/AYyVYeEjPUKty9TdgrxX63TtmhZfK4c4mdk6jAJ+qVsPBNWLHN9IwjEeKhEJ8qoefUTfjr/FRxz4zbJbkfczu81TY/flmS4BtGUgDscDx+rAr3ER9MD4+Fu8jH2uDB9h5f35tqNnxNv5sog3Og13yMDX8vvABgkjWfuaTY8//hGP+weP9ryfdfNkQdcOqxfSvcArTsAQhzkTVsPAozVyiRr8lISoSwxKEYETVsLYnQiloF4PEsAQhGJE0rI1NYliCEAwxrAhIDEsQgiGGFQGJYQlCMMSwIiAxLEEIhhhWBCSGJQjBEMOKgGBYySEvq/7PThMEIQ0lQ/4thlVo1a234x31d9vrBUEQMkPrpaFeOiKRSCQSiUQikUgkEolEIpFIJBKJRCKRSCQSiUQikUgkEolEIpFIJBKJRCKRSFQ0qrPdzk2323nPckEQMkPrpZleOqJCaPtd9hjXqM8rqsXjswRBSMNdfV9V2++8p3xbQyEFw2o6dKrq+MI7giCkodmw6WJYhZYYliAEQwwrAhLDEoRgiGFFQGJYghAMMawISAxLEIIRScNSiUR9YjP9Y+wlhiUIwYiqYd1DrCBu1YdiLTEsQQhGVA2rMaGIH4jZxDm6KZYSwxKEYETdsAxfEK8T++kusdLGYljtn1+tWj+7SrUas4r+7e5TzNz65FJ16eCFldw1armzn5A7xWJYho+Ip4ntdNcaVI+6iUT37dPTu47unJfibFgdyJiuH75EndB7tjqgdJran3Fwl+nq+F6z1PkPz1c3Uh/0dc1RLOB18Nd39aOLnP2E3ImqYTXRBpWKVUQvYgs9pAaU/IigU6TlSd05L8XVsNqNXa3+1me2bxGno+1zq5zzFAtiWDVPsRoW2EAsI+4jNtFDQ5QYVr5cMNC/gDNR7IZ1JRnU8b1mV/KPx5Y4+wm5U8yGZaihwrzPsKYT46tT0kp3zktxNKwHn1/tpXzckC4etEA1efptMqaKWtZ9o1eo64YtrozCit2whJonDoZl+JIoI/bX0+Qpn2EdqA/WiOJoWE2eettnVsf2nOXsZ2gxZqXq4DhuuO+pFZ7hwdyOprmO6TlTnfLQHHUNRTXpjA7GeBX1Ob3fXPW33rPVX3vMVMdR9HMyjT3/4QXqJoqCmj+zstq4FnTs8kcWqtP7zlUnUH+MQ73tlL5z1EV0Hf98fKlqRXPzMTfTMaSFhjtHuIvuMPMbhi9WZ/SfS9cyq3LuswbM864HNydc4255wj//7SOWecdvfWKZOo2u8+ges7zXdgG14f20x8eBqBpWM8JlSkFAYf4FYic9XY7yGdZxxJGJROlR9N8ddYfQFEfDup8MhhvW4d1meJGVq286Hhi7Wp1NC5nPZXNo1xnqjicrFi/nXrqGQ7rMcI7hwLj4OMx1UGd/dOgCRsjHwUR4u6uG1XDkcu+94P1sjuw+04s+7bEwSt7vMjJUmB4/ZjiM3pNmDiMuduJoWIY8C/Npa1gLKR28VnfMW3E0LEQ9B5T6Fz3M47yB873aDlLDdBEV6PDCanUqRTR8DnBk9xlkUv65cQfyrlH+RX5C71m+PkhREZ3ZhsENC3cq7XZcN8bZ58zWsO6h6zswgBGCQ+ha8R7x8bZh2Sm3zRkUVfLxcSDOhgVQmF9K3KGnzkKBiu5J3TkvxbXojhTHtZAMiALOJQO7Q6c2Nki7eH8YCaIm037tsMW+dqSdxgRxh5K3nUaLl6daSMvuHrVcXTR4gbpySJWxwCT4OJgQjJOPu5OiJBzHVgxzHKQzLFzXsZT28XaYIEwWaSvSxyMso0TKy+e3DQsgnUSq2Iiu6VTqz9tg4rhePkexE3fDAmuItkSWdxI9w5pP9KdoqgnRjv49haCpKtlAHK4H5Ky4GhaiLNSN+CJKBSIpe3Gd1Nu/AF133VBf4n3uHl1RN2pD5+bHT+071zMGe7yNncrCUIPeDEhnWPdQisfbQOOn/BFUQzJuuw+vRdmGhWitJWtHym3vdUMt0bTHgagaVnPCZT7ZgN3xrxI51pySu+t/WEo+oc3K0EU35Ky4GhZAigWjQbHaXkw2vtSMohq7/5n953mmwDmaIgze5+qhVSaB1JG3AfQ/s988bwsCIiV7xz1qZnb9CteB6O0sOv81Qxd7URGPugzpDMuOBo+h+fhYg11zu4WiTNNmGxZeBx8LELXyPjBKu08xE0fD+oVYQJympwtZpcdbhvWcbshZcTYsDtK0OymKwN033BXjCwugJmPSNjtCCsollOKZ8+GunasPB2mmXbBHbcrVl4NU7F7LDNIZFgrkvM1O9wx22ohtH6bNNiz+Wg0o2PM+JuKMC3EzLKR/pcSmeqoaUOmplmE9rRty1sZiWDZYjHxxAXNnC5GO3Ya7gYhA0oFn+Pg5EGEgMnJFWwYYpZ0uwlixFSLdHb0jaE5eF0tnWFcM8RsWtmeYNg6MkPfjdTLbsDAnHwvs8WJYtSBygWwNK8/0z1byLqIjYc3Xdys6hk2jdKpKWurGnBVHw0I9qtkz6esnrZ9d6VtcgNds7LtyqC/x8dmC86E4jfTMNrCbH0+9Kx11IqSPSCNhmnwcN4R0hoW0mLchdbPvkiICte8ioq5l2sWwomtYLQmXMdnUUPpX0kGb0Q8EDGoQMZpYR+C44Suivh6Us+JoWEjpUPvBPqHbKeWyC+pYrJcP8adeqB3xfvb+K/zM5+AgQrIXcOM0Bgfz4XNfr1Mv1Nzs7QQc25Tw2lK1ccNqOab6No8brJsIV1pR2EGdp3mRpmkXwypuw6rB9K/SsNLxNfU7Uw/IS3E1LL5wYF7YhY27dSjAI53i7QBFdT4HDOcAWrS8D+4mojaFhYitANcNXeylbgdSPxgeH48oBsVypIkYcxdFSRh3E6VZ9vnN1gqTiuLbJVBrwy5yFNkBUljsj+LjuLmlMyyAO468He8JTBg3Cs50bABF3YuPF8MqTsMKOf1zKVmP+CcxllhNINKiU3rbGJYRvRKJLrvpznlrYzCsTCD9cz0igxqOfbcwFS7DcvWzgamZu4Wu2lkq7MJ5JsPC3K6bDS7w6JB9B1MMq7gMq4bv/mVSON995VIcDQuLDbUiRFPpHnOBGaFPunoXIqMTrf1WNjCCy60FDEPJZHbYUIovFDRjUETH8312+sZB2zkD53k1J36+TIYFYFrYrJpqlzoiOKTKrqcAxLCia1ittEkZauHuX+EUR8PioC6Fx1JQeEb6A5Be3Ubplv0AcTpwBxHF8WspDcR+KOyERzEcxXRXfwADwvYD7AZHnQrnxgPGeHA43blxzdgJj/PhWjEO14+7h4geXWNQnMeNAUO6jaowLsxl5sa14TlDnNfVH1Sfv/rrxkZR3gfnsfsUM1E3rFpI/wqvuBuWIIRFVA0L2xrmESfqQ7GWGJYgBCOqhrUDEcv0zyUxLEEIRiQNa2OTGJYgBEMMKwISwxKEYIhhRUBiWIIQDDGsCEgMSxCCIYYVAYlhCUIwxLAiIBjWbd2eV40fmSgIQhpu7/6iGFahtXXdHRvRL+FlQRAyQ+vlLr10RCKRSCQSiUQikUgkEolEIpFIJBKJRCKRSCQSiUQikUgkEolEIpFIJBKJRCKRqGi01bY73bfNTru/IQhCZmi9NNZLR1QI1dlx93Fnt3lGXdxtvCAIaTi77bMKpqWXjqgQgmFd3PUNdc3ghYIgpAGmJYZVYIlhCUIwxLAiIDEsQQiGGFYEJIYlCMEQw4qAxLAEIRiRNCyVSOxI/FH/GHuJYQlCMKJqWPcQy4hr9aFYK8qGdX7fOeqY0mk5c3H/ec55BSEXompYjQlF/EBMJ47XTbFUlA3rmFJ6+xu+mjOn9ZjlnFcoLA1aTVDbNx1fyXkPzXX2ixpRNyzD58QbxD66S6wkhiXUNnXuo+XEfk9n9Znj7Bc1isWwDB8Qw4m6umssFGXDOrHrDO+P2+YPd73m+4P/493jnP3O7D3bOa9QWPC74b8/Maw8RIbURBtUKt4huhC1WJgvuTORSH5p8RfdmJeKsehev1mZ7w/+z23fqtbniocXqLPJsAznPlS1KM7sNVv9tWSaOiI5VV0yoKrOdeWgBd7igVGiBnZ4pynqSOpzfJcZND592nI2jePnu4rOj+MX9Z+nju08neaaqk7oOl1dNmB+tbGcS6n9ZIoMj9NjjqbrwPVg/qsGVe+P6+fnvahfxeu5il7L37vP9K4fc/DXnw6c/6RuM9RRJVO9139M52me8V/t6Gs4v+9c3zVcPrDiNV42cJ733uF9xrWco9+jre593ff7O77LdN94XIN9jihQrIYFfiXmEXfoYTWoLnuROX1L0Ok4nQ/QHfJSXA0LpsT7bHP/G+qS/vPVTtbY03tWpI2H0uLcpFHVcRd1G79J/d1Rmx31XdBvrtrvgUlqk4b+45tRv7+RIdjjYZb7tJ2Y9ho2bfSaOqTDFN+4wzpO8fXZt91EdSq9JtsUwB6tJ3hGzscbYHx7tplA1+sfY8B8MC/XWPs9heHhAwHXa441aFnuvCYXMFjXeQpNMRuWwRTmT9DDw9YmZE70BtlmJYbF/8CDGNbW972u6jV903cMGMM6oP3kam0usAgxt30+27B2bDre9zPnDzTHhWRofPw+ZDSuvjbox8fZhrVdkzd9RmGzS4tydY0VqeFagprJXx7wnx/YhrV7qwm+n8GuYlg1I3KCbAzLUEOF+eQ9zKTmsH8TYliGIIbF2eKecepPFHFtStHM6b2qDKsOmdqB9F+kcKf0mKlOpdQMi2c7iqz4+PrNy6qdzzYssPnd47yoZsdm1c3rIDqPGYtUj4/HwsY1nEZmehKlUkjP9mrzltqM5stkWABREqKlA9tP8u7C2e3HUQpWOQedux6ZHG+HoSJSO7TDZOe1I0Xl12AblgHvL95nvA+7tihTe7Z+S+1M/8X8vF89ukYcN5xMr5nPHxWialjNCJcpBQGF+WFECIX5znuTMZlU8KVEoqRdlVmJYfE/+KCGBSPgBd7LBs6vrLcgJbp6sDtdQh8sPjMPDOEKPc5gGxYiOtSvTDsMh7fXp4Vp2lCz4W37PTipso2DupgdmbkMixsKzBBRFW/fgUzItJ9CpszbEszEwdU0fjcrYkIUZ9qBy7Bg/Fea9JPmuFDX1oAU3UMUOUE+hmXIszCf3JSYqM3pU6K+GFYVuRqWHRnYwLAwDvUXLDhEGYhowB8tQ7KL8LZhYQ7ejnPzdtTDTBuMiI9HSrcXRUgoViPSS1eEtg3rT/fTvGQQvA8iNd7HM1xtJvuTOfK2nRzR41m9rfeSTI3frLANa/smZIjWNXDEsEIUOUEYhgVQmF9E3KSnzkLJxlXGVHJlxTExLEMuhoVitusumwG1LBTm+Zh02FsmbMM6q7d/ESLN4e1IlXg7XgNvt6lIVydRtOePAm3DQv2ItwM7ggO4s4c2u94Ek7bHw9x4H8Bfv21YuLvIx9uIYYUocoKwDAsg0upAUMQUVF4quF4b0yh9kCSGZcip6E7poN3HgHTFjqBgcEghsbiAfffsDJqfz2EbltleYLCjHNuwYAp70+vgqacL1KSQpplxtmEh9eTzApfhmG0OKIbz44i47PHY0mDf7eR3S23DwvYNPt5GDCtEkRM0J1zmkw1fEC8TlMplIy8VnKxNaV0i0X173UASwzLkYliInuw+BhSXeV+ka7z+BFCo530yGpY1Hguct9uGZcA+LezDOqTjZK9gjxSPjwNIE01/27B4bcyAZzJ5H2BSOjuywznt8XgtvA/gj9PYhoVtDXy8jRhWiCInyMewkAbOJc7S02Wp5HbMlFDD6sEwNS3DMIKOd95PD85JYli0aK2COAyMt2Nx8nZQU4blAkV4PhZ3DU2bbVib0nXYD30favXZ8t5xlW24C8rbNrv7tWo3FLD5lPfBXT8e5WVrWPhA4P1PY0X+KBM3w1pNlBB/0FPlIJ9hBeUcPTgniWEt9PYW8b7YQ2WK0lj8rv1bYRvWzs3LPCO6oK9/HO607WalbdjyYNptwwIoep/Ru2LXO3bs29e2P9tLhd3o2MzK27G1ACkjoj3sVMejT7zdThuzNSw7DcX7jdeEGxMg3a76QhIXw8ox/XNJDCsIYRsWUjDeF2CRYgxqV8Be9GEb1pb3VG2qhIGgfdvGb1SrreEOIo+gbMOy9zjZYC8Xdvzzc2MHu6uvi20onbMfL8rWsOwU3MaO8KJCVA2rBeEyJhvzeM4ZemgIGkvRWenRbpIPW0Z1hT6+rR6ck8SwKrDTQgPMCgsa+6r48Zo0rFSgII9nDPk427D2bjvRq0PxYwaYX6pvsEBqmMnsEGny/VSGbA3rcooaEQXyMRwxrCxEThDEsN4lOhF5pH/ZSoruBuxPMvujgL2IATZY8j4Hs53lTgYt9HaAIzVDURjRDfZCmdv3B1FUwOfDs4J8PNJK3o5Nqbwd2wh4+8FWnewcSsFgGrhTCENGnQfXgV3oeA4P/e1No8A2LLMtAXfqsGEURo25cNw1noNC/GGdptC4Mu/14/zb0/nxgXBSt5kpN9YeQWP4a8NDzq5+HKR9uHlwJKXBqNHx8VfqdDxqRNWwWhIukwIhpn/ZKtmUkG9rEHykMiwhfIrJsPK8+xddiWEVN2JYtUdUDauVNilDCHf/oisxrOJGDKv2iLphFTD9qz2JYRU3Yli1R5SL7guJEO/+RVdiWMUNCtz8/xRkvt9LCJ+oGlZ9Ipbpn0tiWIIQjEga1sYmMSxBCIYYVgQkhiUIwRDDioDEsAQhGGJYEZAYliAEQwwrAhLDEoRgiGFFQDCss9o8o2BagiCk5mxaJ2JYBdYW2+5wL0xLEITMbLXtTvfppSMSiUQikUgkEolEIpFIJBKJRCKRSCQSiUQikUgkEolEIpFIJBKJRCKRSCQSiURFo0232fGuzXfY7RVBEDKz6Tbb36OXjqgQ2rxeg3F7Nhyu9m7+oiAIadiz0WOK1ot8W0MhBcPap+VLav/SaYIgpGGfVi+LYRVaYliCEAwxrAhIDEsQgiGGFQGJYQlCMMSwIiAxLEEIRiQNSyUS9YhN9Y+xlxiWIAQjqoZ1D7GEuFwfirXEsAQhGFE1rMaEIr4lJhPH6qZYSgxLEIIRdcMyfE78h2igu8RKYlhCrpw7cL66dPDCSo7qPtPZLy4Ui2EZ3ieGE3/SXWtBya2J3YlDCTLM5B91Q2gqZsM6khbI/U+t8NFwxDJ1YOfqfQ/pMqNa30O6TK/WLx8O7zZD/bXHzErCnj9qNH7qbdXxhXcq+ftDc5z94kJUDauJNqhUrCTaEn/QQ2pAyYeIFcQGgk5Vye/EUqI5EYp5FbNhHd1jlm/BGC58eH61vod1nVGt36F0zO6XDzc/vtQ3/0WDFjj7xQUxrAiIXCGTYYFfiYXEjXpYyEquImj6tDynO+elOBpW62dXqYOt6EYMK3zEsCIgcoIghmVYT9RAYd4zrPnEoESipB39tyMxiaBT+aBUMT/F0bDAZY8s9PUVwwofMawIiFwgG8MyoDD/JrGXniZPdd1V/4NrEzKoV/2GVXKlbstZcTWsts+t8hlSNoaF4xeS2dz6xDJ171MrvIV518jl6qpHF3nntPufPWC+unroItXkaf8CbkhjcNxwZv+5Xv8rhiysPIY5Dyj1R4MX07lNOwrbvO3QrtMr20AqUzyVzOP64UvU3aOWe9eP13HrE0u915WqtnZsz1m+uc/T5z6x12z1j8eWqPtGo/b3tlerw/FMhmXPB06guXifYiKqhtWMcJlSEExhfls9XchK9vEbVvIE3ZCz4mZYD4xdXfnva8gMTN+ghgXzacfmsOnwwmptMlVjYGyuvjZY9OjfiIyMHz+hd5UJIpVt/3xVW8sxqyrbAEyPjzVzGnAj4p5RK3x9bPD6jHly7Llxnec/PF91YNcDjupRcTcwnWEd12uWakMfGrz9umGLK9uLkTgalmE10YkIqTA/cAsypwuIz5lZzaQGirryU9wM64ohiyr//eDzq9UROhoIYljnDJxXrU97mgM1Mfv41cwMszUspKv8OCIqM9fJtOh5G8AdR9N+PS163nb2gHmVbYi+mj2z0teejjP7V40FtmG1IrPswH42mO0LqQzLZVZXUlTJz1WMxNmwAArzi4hr9NQ5KPkB8TUzKfAdMSiR6FFXd8pLcTMsRCh8sdxIaRH6ZjIs/NuOrC4nYzGR1N96z/bSTNOGhXwsLUy0ndJ3rheJIO3i42+hFAzHDX/vU7GgkWLxfrc9uazyOq4kI+RtgKeFdtpp0jOACIa3IdrEeWEwJ/We46V0vB1GfBDbAmIbluFeGod0DqlswxHLvSgO/V2G5TKriwfHo5YXd8MCa4jORI7PJia/YUZlwFaHN4n9dae8FDfDwvGLaIGYn5HOHN1zVkbDwlYI3nYnpUOmzXCpFRnZKU7QojtqVtz8sMBN2106nWs3tiq6+SfNizb7NcC8quacVs1w8T6YdjP+QYoYeR8eobkM6yZt+C5sw8Lr5WaF9Pk8el9dY4uRqBpWc8JlPtnwBfEvwlU8z0LJEqIHMYxYTtCUlSA9rK875qw4GtaBnaerFmOqUqNbaMFnMizbbFCstgvGt1mpHyIqM941R7q7hIiqeF9EawfRdRtDQZqJAjf+3ZJeC8acYRnKdUOrDPN4Gs/bAI++DLeP8J8XhXnTZhsWammuOQy2YcGg+Fg75Sx24mhYvxFziHP1dCEr2Y8ZFlHSSTfkrDgaFsAdLn78lL7Va0PcsOxCeBCMkRiyMSzcreN9L/BSxqpUEWN5ioc0zE75TutXVTi3Xx9qb/x8hhuG++eAMZo227CasgjOhW1YHESo/MZEHIibYb1DlBKhPz5TpeSRfsPKf/NoXA0LaRev9+BRHN4PcMO6c4TfsFD/QVqWjmbP+Bd0NoZ1TM+Zvr6IAi8fUpVyHtdrtjqzX9VNgHModTMRF0C6yDfHon5k2ky7yzBuemyJrx+u2bTZhoWtHHysTTrDAqZ+GBfiYlhfEuOJPfQUear0iBT7sEjJlpZhPa4bclZcDQvYKZQNNywsLt6GrQt8riBkY1igFbv72PrZld6+LfwbZgiz4Wks0lF+xw5bF/hcuJNo2gzYB8X7gHuswjt/nbZhIerkY21sw8LdT7tGhruarrHFSFQNqyXhMiYbpH/ziUv00JDk7Wr/lRhH9KS07176L4zqX8RvBJ3SUJL3d3bF2bCAfeeOww0L9RbehhoYb+fATBD9oG7Ej6OmxOfgNSYXKKbz/ma/0+3srmETbQrcrIBrm0Bza0uDvUcLdzp5O+B7p/I1LMyFO6ZIR/nxazO8D8VCMRsW7v71JzbXw0KUZ1g0dUZG6QF5Ke6G5drXZOCGdEDnaarp0/4FjxoOtgVgoZ9IYEHDhFC7QvvprIYEEFHx8TAZRDSInADfIAqQ5vH+hkvY3b0bhvkjP8NJeosE5wKrbgfuIPPDdV1D18031QJsV+DjwzAsHIeZ8wI8yCVijRrFaFghp38uJc8hxhPYb0Wn8oHIC88U3kAd8940CsXdsAC+csbuB+wICilU2+f8Cy0dtmEhLbOjCw6iD94fm1pd/U4gczR97MgPIO1yfYUOsNPSVGAPFt+QCsIyLGDf9ADY1MvHFxvFZFg1lP6lE74+xvsOrMMTidKj6b/7E6FHdBuDYeH5NbsfcKV8uBuHO2d2hMBBjQnP5dkLHsDE7NTMYBsWQBTH+yAKQrRn2rGtgLeDO8mA+RwcpKuI0OzNmwZEfaiHmScAOGEaFuD74QzYy8b7FBNRNaxW2qQMNZj+FV7FbFjYt3Q8mRHH1Q8gerL7cmOwObzbTG8BX0ILDOkMFt9ZFO1gl7r9sLIL3MGzz+l66Bimx/u4CuWolfE+R3Z319Y4eG9OIQPBLnPsnkdBHM9Jml3qLvAlh/w82HDr6mewX5/9lT6uPiDI+xdFom5YtZD+FV7FbFiCUJtE1bBaEIuJ8/ShWEsMSxCCEVXD2pmowc2f0ZIYliAEI5KGtbFJDEsQgiGGFQGJYQlCMMSwIiAxLEEIhhhWBCSGJQjBEMOKgMSwBCEYYlgREAxrr3tGqH1bvyIIQhr2unekGFahtdk2OzTerF6DMkEQAlCnXlO9dEQikUgkEolEIpFIJBKJRCKRSCQSiUQikUgkEolEIpFIJBKJRCKRSCQSiUQikah4tHXd2xN1d31eEIQAbF33Tr1yRIXQJnV3HbfZtf3UZreNEAQhHdf1V7Re5NsaCinPsBqOUZu3KBMEIQ2bNXpODKvQEsMShGCIYUVAYliCEAwxrAhIDEsQgiGGFQGJYQlCMCJpWCqR2J7YVP8Ye4lhCUIwompYdxOLiAv1oVhLDEsQghFVw2pMKOIbYgrxV90US4lhCUIwom5Yhv8RLxC76C6xkhjWxse+HcvUBX2qOKqzu18+nNLdf46dH3D3KyaKxbAM7xOPEdvorrFQ1A1r53ZlqtnwcieNhpSrOx4pV5f1LVfHdS1TO7R1zxEmuJ5dH6xi61bufjVN3dbV35f9O5U7+9qc3atcPfpcFbcPDjYuG9o/WeY7xyEl7n7FRFQNq4k2KBe/E0uJNsQf9JCQlSRDLLmW/juEmE98TGzQvEM8SuyvO+etqBvWHu39f/jpGPxshYnBSFxzhUH30f5z7tPB3a+m2aGt/zpA0EhJDCs3itGwDL8QC4mr9bAQVXI6GRJNnZYfqV8oNwXiZFiGvk+XqyNL3fPlSxwM62RK17qOLK/kugHufvkghlVLIjcIYliGbwkU5o/Ww0OQz7BWEKOIscRX+pjhcyLv9LQYDQsRwVX9y9U/Hq5IhQaO8beDh+nYXzqGHznEwbBqAzGsWhI5QTaGZUBh/mUihMK8Z1hliUTpyfqAVpLmTq4l6DSVXKQbc1YxGpZdq9mudZm6caC/D8Ci2YL1A/t3LFNn9iojsytT9w0tV60eK1cPPlGuWj9ephpSOnkWpUswAz4GXNS3zDPJ/s/4z3HroArzNOxH85sxByfL1Dl0rlsGlan7h5bROSrO1Yr+e9vgMnVaj3KvFsXPE5R8DOvAThWvxXBCN3/7AVb7ibodHwA30+ttQ9eP14L3vEGK9DuTYeH3ys8BgtbgCkVUDasZ4TKlILxHDCPyiHzGpqmNJbtZhnWLbshZcTAsA0zI7nuEtYhLRlTvYwNTOrar/xy9n3L3tTm1R9UY29xc9KF5YWz8XEGoyRoWDJ233/lIubqkb7kawo4Z8Br3I4Pj40E6w9qTfqf2+3kTRcv2h0vUiKNhAVOYb0uEXJhP9rEM6++6IWfFybDqtS1Tjzzr73v9AH9fblhYgFg4LmMZRCnl7ix6yNewcF2YY4Ajfe1H/VxRXTpq07BwffxnG5gTHw9SGZbLrBBdbdGy+hxRI66GZUBhfh5xqZ46T3XZiwzqM2ZWy4i8HyGKk2EBe6E0He7vi2gBad8uD5SprdgiQWrTgvrysTcMrGo/qXuZOr1nuXroaX+fy/tVHDdwk7v70TJ1PEVq9duVqS3Zuf7coUx1eNI/D/YqmfYg1KZhAZjveb3L1NGdy73XZbfv0d4/h8uw9nKY1YUPpf5dRo24GxZAitiTyNNYkvWJxdqowPpEovQw3ZiX4mZYjYf5+6Jm5OrnAqmZbyyZit0nrKI76kJ8HtTTXP1SUduGdThL6WC+fSzjPraLfw7bsPAhwc0K0e2ZZPB8TNSJqmE1J1zmkw24eziJ+LOeNg8l9yFW+s0qeYZuzFtxM6wWw/39UeDm7VhsiHqwSLGoepIB9aXoAdipYU9aYHwsyMawtqZznUwpYqMhZaoTpaK9RpdVnmuAda52WRgrqE3DKh1Z/dpQdOd9sLOdt9uGxVN1/BsRK+9fDMTRsDYQy4ir9HR5qvR4MqdPmVnRv0uP1Y2hKE6GhaKtnbI1pBTQtOOOHO5w8fZ0YC4+PwhqWDtRGpgc4e+bjo6OaC4dtWlYuMPJ20Fz64OB1+6AbVgcpOnFULOyiZthrSUGEZvrqfJU8hLie2ZWaxKJzgfoxtAUJ8PC4zl2X552YIMkb0NhHdHPZX0rnne7ztoakY9hYcc974eICsZwad+KehW2OvD2KBsW6n68HTSmFJb3yWRYQ6ybId5dwSIzrbgYVojpn1HJ7WRQvzKzmkXU142hKi6GtVd71Ej8fbGhlD9f2GWUf56/d/fPc1ipf3yuhoWFiI2rvN+hJf65kCry9mIzLERdvE8mw8K2CHuDr30HN+pE1bBaEi5jsgk5/TMqPZUZlWEaMd7BP/WgnFWMhgVjwWbRBg+UqcNLKzYw2gYB8FA0nwu1I96OTaS8HZs5ebvLsFDE533sYjP4U6vq14w7hbyPnVKFYVgnUISJ9yUVZmwhDAt3CbEnbpAVaV3d3z8uyhSzYYWc/nHhGcFqhpWKpB6Us4rRsIJwP6UsfCsBsBcRdrdjIWHnNzad2mmLy7DuphSS90Gqh5oMUkCAQjv62dEergfnwZ3Iu6x0EYRhWOlAoduMLZRh4fjxZKr2XjlsDeFjo0oxGlYNpH+2xLA42RoWbpdfSQvANiuAepZrjKE9mQb/2WVY9nYEmzr662au6OduN9jn2lgMC6Cv/eFwcRHsxyomwzLpXw18O4Ot5NYEtjIEoPv2elDOioNhoTbywBNl6pr+6b9aBrUl1E3sxQJwNxGPmPBjLsMCqMek2v1tDAubUrHQ7XacGynsUZ39xzcmwwLYhMrbwflZbp6tbaJqWK20SRlqMP0rvKJuWHVo4eMbMm1Q7IY57dgu+2fQsOP6XFoceCQEC2dfXTiH2fBz7J3iDiCA+eHcGMvH2NeCB4ZxVxBR39l0Lhgwjm/b2j8Oj6zwcZlABMnHZ4S9FjzCxNt2tb4NNFM7wJMBvE+9Nv52vE7ejtfL2wF2/PM+wBUZR4WoG1YtpH+FV9QNSxCiQlQNqwWBh5cv1odiLTEsQQhGVA2rAbGZ/jH2EsMShGBE0rA2NolhCUIwxLAiIDEsQQiGGFYEJIYlCMEQw4qAxLAEIRhiWBGQGJYgBEMMKwLyDOuWx9Xm9/1LEIQ0bHbrk2JYBVedei022W7XqYIgZCZRZ4fWeuWIRCKRSCQSiUQikUgkEolEIpFIJBKJRCKRSCQSiUQikUgkEolEIpFIJBKJRCJR8WjL7W5JbLvrM4IgBGDL7W7TK0dUEG27y7jERd1V4uohgiCk4+IeikxLvq2hoIJh3ThSJRq+KghCOm4aLYZVcIlhCUIwxLAiIDEsQQiGGFYEJIYlCMEQw4qAxLAEIRhRNCyVSNQlNtE/xl9iWIIQjIga1t3EAuJsfSjeiolhbX3f62r7pm+mpM79rzvHcQa99b6a+/7XlZzTf5azX5TY6t7XfdcMNr9nnLNvbXLT4wt919Tx36uc/YqKiBpWY0IR3xBTicN1UzwVE8MaPuVDlUlfff+Lem3Jp+qaYfPVJo2qz/HGss90zwpdN5w+t6w+UQNGbGvLewtvWC1fWKGvpkKPT13r7FdURNywDB8RLxD1dZd4aSMyLK7/LP6k2sIWwwoPMaxaEhmTbViGNcQAYkvdNR7aSA0LemTiB745itGwkP71eP0dH3+86zVn39pEDKuWRIbURBuUiw3EEqINsakeErKSmxMXJBIlnei//yFWE2s0S3Wn8BRTw5r57leV9au92k1QNzy2QH3y7c+6tUK/bvhd1Wv2ZuUc6QwLtaK9H3jL178m2ezu19RurcvVnm0nBKq/ZQNMbtdWZd7rCTo3+u3eplztQ2PqtxjvTKk5Yli1JDKidIZl+JGYRZCxhK3O+5Ix0dROvtedwlNMDWvqO19W64NCsK3zBsyubHcZFhbo/83/WP3y2+/6qFJz3v9a/a3ndN/c3ce9o9Z89n0lt41c5Gs3tHh+ua9f6xdXVLbt3LJMPTzhfbX2yx/1mar0zY+/qokrv1B9x7/ri6BgpHw+sIWj6I4xNz+5SE1a9YX68ZcNetYKfUpGPmb2OvVnMnbTH4Y5bPKHatZ7X6nvf/5N96zS1z/8qv696BN1Wp+ZvvMYxLBqSeQKQQzL8DUxkQixMO8zrI+Jz9jPYlgpCGJYR3aeolurdD2LomzD6vPmu97CdOmHX35TB3WaVDn2uG7TdEuFFq79prKNs+yj9bpHhQ5NTvaOIxJ87/Mf9NH0gkmZ+YLUsHaiiGjK6i91a2qd2bfKfHDXNYh+Jx9v8twy3/mAGFYtiVwhG8MyhFiYT25HXJFIdNlD//ysNisghpWCIIbV6KklurVKZ/Wr2rpgG5bRb5Q68gjL6OlZ63zzz1jzlW6pEEyMt8OcuBC9mLY2L76tj1YIkdJjUz9UQyZ94N0gWPXJd7olO8P6A0VW9nVBP/26QS1a+61a/cn33uuDXIa1/qffvPfy2Tkfeds+Rs34bzVjRWqN9NKMBWJYtSRyhWaEy5SCsJoIuTAvhhUE27AQ4RzddarHiT2mq+Zjl3tpFRdSoz81fqNyDpdh9XpjjdcHxjCSFisXUil+DaiTceGaeHvpf1brlgrBQE3b6JlVc/9MZuKqLe3fYaJq+39v+/ZZZTIspIG2ur32jq/PtvT6Ory80mewOAdejyu9hAm+QukgF66L9xHDqiWRK+RjWOB3IsTCvBhWEGzDCiLUnfgctmHNfo8yftZ+ABmGLUQiph2L/KOvf9ItFdEJN8S3/1cVJaEuVLdJVRsWNFeXV1d7Rsvnd5HJsF5f+qk+WiEYDR8fBHMD4K9dpnoRKehX9q6esULPzPZHm2JYtSRyhXwNy4DC/GzifD11jhLDCkK2hjVi+tpqt/9tw2r3kj9q2K7pm7qlSqgP8T7Y0c3VcHRFFHV4qT8dRGrFx9nRmdGG339XKz5er56auc4r5NsGlsmwPv6mykChu1hUl4kzKEUsX/G5l/JlEoyRjxXDqiWRK4RlWOADoi+RR6QlhhWETIaFaAcRzpPT1qpTes9wzmEb1j+fWOhrR3pkyzYs3OlDfcgIdxRxHBETl313DWkWTCmT3vn0ey/aMeMyGZZ9R/CCgVV3RdOBO6Qwy6Aav/wz33gxrFoSuUJzwmU+2fAtQX9ViX30tHlIDCsItmG5iu6ZsA3L3jgKU7FlGxbg9SjoqM5TfEVzmE6qfUzYLoEaUxlFNp9/5983ZoTtBqZ/JsOy957dOXpxZVsqcG321gq8N+cOmK0O7jTJ2+ph3yQQwyqQyBXyMSxsLKWP5cR1eroQJIYVhCgZ1rHdpurWCtlbCtr/a2W1ManYodl4df+YZXpkhZauW1/ZnsmwYHxcz8/7uLItFYjguBBp8Voc6Pn6Gt1aITGsAolcIVfDQvo3kNhCTxWSxLCCECXDAq6tBBC2EGDHuN0f0ctlj8x13pVDmsm1klJb05bJsFxbObB5Fa/F9EEtDzU0RIL4GbvrbeFpAdMfWxjwIDmXGFaBRK6QrWGFmP65JIYVhKgZVqoiOr4twtX/gZcqUqwvyQhQwMbrKXlllepf9l61fU/8jlwmw8Kdy8X//Va3VOmz9T+rCW9/7mFST7MPa9NGr1Ur1r9P14CoaujkD5ybacWwCiRyhZaEy5hsaiD9g5JbEmMZHxJ0Go/f9DFN6Ul6UO4Sw6okTMOytzgYXT10vrO/MaxMgqEd2LFqh30mwwJ7UESHTaKZxDeOotaVSijko47GJYZVIJErBDGsGkr/oOQ2BE0dhJLr9aDcFRPDsp/lGzv3I2e/dGBjKJ/jokFzfO0wLN4O0j0MbW9xQFTDN31yTuo53SvW8+I8Fza9YivEX9r7d5QHfZYQJtb0uWVetGXf/MNjRjDr/dpP9I25feTiaqaLvWmo0V0xZJ7vnPY2jTtGLfa141skeHtRUoSGZdK/fXX3GpAYVlywny9EeufqZ4O9VoiKUFM6JDkp9G+IwH4yzIunAHCeVCYKkB5iwyyuBbU0V5+NhiIyrBpK/yIgMawaAVsD+KM8KLbj0RpXX6FIiKhhtdImZajB9C8CEsMKld5vrPG+BuaDL1IXyoUiJeKGVQvpXwQkhhUqeJTFFmo4+NI7V3+hiIhwSriMuFIfirfEsELl5YX/8+7kocA+74Ovve/USnUnUSgyImpYuxGb6x/jLzEsQQhGFA1ro5MYliAEQwwrAhLDEoRgiGFFQGJYghAMMawISAxLEIIhhhUBiWEJQjDEsCIgGNa1w1Ti1hcEQUjHdcPFsAquOtu3Sfxp55mCIASgzg5t9coRiUQikUgkEolEIpFIJBKJRCKRSCQSiUQikUgkEolEIlGklUj8P4jTOLDIpWePAAAAAElFTkSuQmCC</t>
  </si>
  <si>
    <t>iVBORw0KGgoAAAANSUhEUgAAASwAAADqCAYAAAAYu3hoAAAAAXNSR0IArs4c6QAAAARnQU1BAACxjwv8YQUAAAAJcEhZcwAACxIAAAsSAdLdfvwAAAAGYktHRAAAAAAAAPlDu38AAAAHdElNRQfhChkQIiTx+mOyAAAwxElEQVR4Xu2dB3gURRvHRUURARELdkGQKkjvvRfBwidSEkpAeleQXgSR3qUKSAfp0kIHpffeCYGQhARIIaQn937zzu0ll7vZK7lNsnN5f8/zf+5udmZ2d3bnfzOzs7svAEEQhCSQYREEIQ1kWARBSAMZFkEQ0kCGRRCENJBhEQQhDWRYBEFIAxkWQRDSQIZFEIQ0kGERBCENZFgEQUgDGRZBENJAhkUQhDSQYREEIQ1kWARBSAMZFkEQ0kCGRRCENJBhEQQhDWRYBEFIAxkWQRDSQIZFEIQ0kGERBCENZFgEQUgDGRZBENJAhkUQhDSQYREEIQ1kWARBSAMZFkEQ0kCGRRCENJBhEQQhDWRYBEFIAxkWQRDSQIZFEIQ0kGERBCENZFgEQUgDGRZBENJAhkUQhDSQYREEIQ1kWARBSAMZFkEQ0kCGRRCENJBhEbogPDwcnjx5wj+joqIgPj4eDAaDspQgjNg1rN69e8MLL7zglLJlywbvv/8+lCxZEjp37gzLli2DiIgIJUd1UrMu1EsvvQRvv/02X1+XLl1g+/btkJiYqOSaerDCXL58GSZOnAgNGzaEL774At555x14+eWX+WexYsWgcePGMHnyZLhw4YLTFczdy9bWOi3z6Nu3rzCeK/r999953nj83nzzTShYsCDkz5+ff3/xxReFaVyRveMQGRnJj58oLQrL+unTp0psx0mPY7t8+XJhHiadPHlSiekY/fr1E+aD+uCDDyA0NFSJmRK7hjV8+HBhps4KT5KxY8fyf041tFoXqnDhwnD8+HElZ+dA4/nnn3+gePHiwrzVVLFiRdi9e7fDxuXuZau2zpw5cyoxkhkxYoQwrisyGRZ+ipZrLXuGtXXrVmE6cy1dulSJ7TjpcWzxnMY/Z1EaVMuWLZWY9omNjYW8efMK80FhOalh17AmTZokzDS1qlWrFoSEhCi5p0TrdeE/yI4dO5TcHSMgIABq1KghzM9RffPNN/Ds2TMlR3XcvWzV1vnRRx8pMZKZMmWKMK4r0pthderUSZjOXM2aNVNiO056HdsHDx7wPxtRGmyx+vj4KDFtM2fOHGEeqNatWyuxxNg1rAULFggzdkXo1KKm5/z584XxXVGOHDm4CTkCdv8+/vhjYT7OCltnvr6+Ss5i3L1s1daJZWPJokWLhHFdkZ4MKyEhAd59911hOnO9+uqrfBzPGdLz2M6bN08YH4VdU3tgtxiHNETpsXsaHBysxBRj17DWrFkjzNxVYb6WrF69WhjXVfXp00dZgzr379+HPHnyCNOnVjjmZeskdveyVVtnlSpVlBjJrFu3ThjXFenJsPbu3StMI9Jff/2lpHKM9Dy2+GdYtWpVYfxXXnkF7t27p8QUg0MXorQoHCezh13D2rx5szDzdu3awePHj60UFBQE58+f5ydg6dKlhWlRZcuWVdaQzKZNm4Rxf/zxRz4+IxIOUmKf28PDQ5gWhV0QW+NKcXFxULlyZWFak3D51KlTYefOnXDixAn+iYVfokQJYXyTWrRoobpudy9btXXWqVNHiZGMWllgFwn32Z7OnDkDhw4dgm3btsGqVat4S+DUqVM875UrV/IyxYsjaAZr166FLVu28Ljmwj8Y0Tbg+Jp5PBzfxDz+/PNPmDFjBvz2228wZMgQiImJ4esTgeu3zPe9996DokWLWoWLyscW6X1sL168yLuNojS2unSBgYHw+uuvC9NVr17dZh01kWrD6tq1qxJDHTQCrLCi9CisgOa4si6kW7duwvQoW12XCRMmCNOg8KTCqydq4D8O/jOoHQgUVg4R7l62auusW7euEiMZtbjt27dXYqQ9NWvWFG4DmpQrPH/+nHexLPPFq7wjR460Cs+SJQtv8TtKRhxbW1d11a4Y4v6K4qP5Xbp0SYllmzQ1LAR3GJuKojwsB/ZcXdft27eF6VE47UBEdHS06tgCmtXNmzeVmLbBfyu1/cTWkOjfw93LVm2dmc2wsIUnynfXrl28ooqWYavNUTLi2OI4G9YPURpRawlbZWpTSfr376/Esk+aGxai1m2yvITr6rpwYBPnSInyUHNwWwOW2O1zhtmzZwvzQeHJaYm7l63aOjObYTVo0MAqz9y5c/PL+1ixixQpYrUcpxc40kVCMuLYItj1FqVB4TaZwP2oV6+eMB6anjMXGdLFsBo1aiTM448//lBiGHF1XXhJX5Qehf1nEfXr1xfGx212FuymffLJJ8L8evToocRKxt3LVm2dmcmwsBUsalmY75faHDRHJ2NmxLFF0Ihq164tTPf555/z+oDgkIooDgpNzxnSxbDw30KUBw5cmuPqutQK5sMPPxT+W+E/XPbs2YVpcFtSw/jx44X5YRlY4s5li6itMzMZltr8MvM8cTqNKE7Pnj2VGLbJiGNr4urVq6qtM+xx4AC/6MICCsvbXv6WpLlhPXz4UPWKwpEjR5RYRlxZFw5s4q0yovQ4qCji6NGjwvj4j4j5pQYcyxLlibL8t3LnskXU1qmlYeEJj/ce4kUGHIs5d+4cv4qbGtLCsL788kur/HLlypXiiiLug6hbiNNs8E/VHhlxbM0ZNGiQMP1bb72l+geO5y0atbOkqWFh3xhnfYvS4z1VlpeB1dbVoUMHfm+RSDgojvNQ8D4xUVqciIcnsgi1+Ss4LpRasBmcNWtWYb6my+wm3LlsEbV1OmNYqdGnn36q5OocWhuW2oA6TiWwRHS1EIXlYo+MOLbm4PwznAIhykdNP/30k5LaOTQ3LLzMj1P4sZlZvnx5YVoUXpK3RMuTFoWXh5csWaLkbs2sWbOE6XC2uCuoXT1x9cqdTGWLqK0zsxjWzz//LMxPNM1FrVv47bffKjHUyYhja8mGDRuEeYmEM90duXVNRKoNy1XhRD9LtFwXFsqePXuUnMWMGjVKmLZVq1ZKjNSh1sS2nMHszmWLqK0zMxgWtoDxqQOWeeF8LJxKYwl2C0VjPdhax8fu2CIjjq0luP2iq6Eiie7EcJQMMSzs84rQYl14kuDMX9MVCluMGTNGmMf333+vxEgdaoOMK1asUGIYceeyRdTWmRkMCyu9KC9bM8HVuoV4s7AtMuLYirh165bqvECT8KqiswPt5qS7YWG/Gq8ciNBqXdjCuXbtmpKrOmp3jeNUB1dQ6xJ6e3srMYy4c9kiauvMDIbl6ekpzGvjxo1KDGuuXLkiTFOhQgUlhpiMOLZq2HrUDV5NxKuKrpBuhoWzyXGSpi131fKkxacuqN1WYAIv/YvS4kBkasG70dWu3Fl21dy5bBG1dTpjWG3atOE31KoJH2mClQCvDGKrBg0Bx1NSg1aGhYPQtm7VSo2uX7+u5G5NRhxbNfD8V5uLiGN6rpJmhoVNw3z58vETDgfwRP12S9TWJRqExn79gQMH+MkvSoPCe5dsgVftROlQqXnyI6I2VQIHMi3zdOeyRdTW6YxhOXLFVCu0Mix7T+dMjYYOHarkbk1GHFtbNG3aVJgvbqerpNqw1J4ogMK5Hanpp6bmpMUrZ7hclA5bOrbuBcTuk9oDyRx51IWIYcOGCfMrVaqUEiMZdy5bRG2d7m5YandPuCJs+eDxEJERx9YWujSstDiRUrsubIbirQCitDiWYIsmTZoI0+Ezm5w1BhywxNnBovxEN3i6e9mqrdOdDcvf3z9NnhePwpaRiIw4trYgw3JgXX///bcwLXafLB+1Yg7eJCxKh3L28qutB8WJZl+7e9mqrdOdDQufuSXKQwvhRRURGXFsbUGG5cC6sHUjmveCsvWoDrz1Qa1VhC93wIfDOcK+ffv47GBRPvisdRHuXrZq63Rnw8I30IjywOkmoi6+SGqPi8Y5XKJbxjLi2NqCDMvBdY0ePVqYHm8bULvcj0yfPl2YDoX3c2FLS617iGMBeIXutddeE6ZH4eNxRbh72aqt010NC5/5JEqPUnuulIiwsDDV27vw2VqWZFS9USNDDUvt8av4HjOtcXVdfn5+wvQoW/Nf8KConawm4U2s48aN44WOj+LF/HCin9rTEkyydce9u5et2jqdeUQy3i+JN5Tb07Fjx+DgwYP88cX4yBJ8wcfixYuV3B1D7W1JmKcj4P1xovSfffaZ0+Ohaq/UEs0RzKh6o4bauDBup6vYNSy1pyWKbuB0FbWbkZ0ZAMSnHYrywJPRFjhYii9HFaVNrfBJo7amHLh72aqtM71eQlGgQAEld8dQuz8Tt80e+Ken9jaY1Mw/UusW4vQYNBhzMrLeiFB7RpYrt+SYsGtYaq/1ad68uRJDO9Se/unMuubOnSvMAyW6x84cnJyH85tEaZ1VtWrV7N4D5u5lq7ZO0Wu+Fi5cKIzripw1LLXWMm6bPfCGZlFaFL5c11lwUqwoLxQ+ssWcjK43lpQpU0aYD7Z6XcWuYeFrvkUrxy6U1qi9EFJt0FoEvtdMbaZ527ZtlVjqPHr0SPUfwlF5eXk5NJnT3cs2o1+k6qxhqbWQcNvsoTZug1McUvNkAuxCqm0PTkUw72Lqod6Yg+UuygevoLqKXcNSmwiJ3R2tUbsPydl1qb2yC+9lwofe2QNPBhxoVXvtk5pwbMaZfyN3L9uMflW9s4aldjsNbpstsIumNvdK9Mo1R7H1ViTzBzTqpd6YwBeiivKxV46OYNew8G2uopXjQKLW4IsbtVjXwIEDhfmgBg8erMSyDxoXPoQN51fhYCfeHIpPUcQDmDdvXn4JG9+bhzdR23vLswh3L1u1daLw8Svm2HptVGrljGHh9ojyQNl6WSyi9tQPVL9+/ZRYzoPvwRTlicLX3pvQW73BOVyiPOyVoyPYNSyCSA/wKZg4URFfiIBzjXB+kDNX1jAuPioZu/T4mJOzZ886/BIHQh7IsAiCkAYyLIIgpIEMiyAIaSDDIghCGsiwCIKQBjIsgiCkgQyLIAhpIMMiCEIayLAIgpAGMiyCIKSBDIsgCGkgwyIIQhrIsAiCkAYyLMlINCSAf/RtuBB2EE6E7HBIl8L/hTvPL8D9qOvgF3UzUyow2gdC44J4+RHyQoYlCQZDIpwJ3QMLfX+BOT59SKnUQt9BcDrUmxmX+C3KhL4hw5KABEM8bAmcI6yApNRpc8BsiE+MU0qYkAUyLAnYG7xcWOlIrgnLlZALMiyd8yjGl1WuvlaVjaSF+kJgzD2lpAkZIMPSOQcerxFUNJJWwvIl5IEMS+es9BsnrGgkbbTK7zelpAkZIMPSOXRVMG2F5UvIAxmWzpl37ydhRSNpIyxfQh7IsHQOGVbaigxLLsiwdA4ZVtqKDEsuyLB0jh4Ma/adPjDrRm8rzb7VK0W86Rd7wNST3WD2XSUd+0yKe6d3irh6ERmWXJBh6Rw9GNaQKS2hVckqVurYqDZfPn6nF3g1rZsU7tW4Dkw91Q2G/dEqRfxOzevBuK0drfLPSJFhyQUZls7Rg2FNPtoFRi3zgCHTjcbVo2Nj/nvspg68RdWmXDXwqFoDhs9rDWNWe0KPLk3ht20d4ZcJ3/P4w+a0gpFLPXictpWrw8zrKVtmGSkyLLkgw9I5ejAskyb/24Ub0E8jvksKGzDsWx42eoVHirgok2FN2NOZ/+7bvzn/jflYxs0okWHJBRmWztG7YXVt25CHzbjSM0VclLlhzbzck3cb25Sryse0LONmlMiw5IIMS+fo3bA6f1uPh826Yd3NMxlW24rVoVWpqtCmbFUYsaiNVbyMFBmWXJBh6Ry9G1av7k152PhdnVLERZkMa+DYFvDr2nYw7Wx3qzgZLTIsuSDD0jl6N6zRKz15WOcW9WHioR9h+rnufJB94v7OVmNYehQZllyQYekcvRsWzrXqP/gbHm5S69JVYcLeTmRYhOaQYekcPRnWrJu9YeyG9jDleDerZZOPdIXRyz1g9ArPpK4fzsUau76DrqYxWIoMSy7IsHSOngzLHUWGJRdkWDqHDCttRYYlF2RYOocMK21FhiUXZFg6hx7gl7aiB/jJBRmWzqFHJKet6BHJckGGpXPoJRRpK3oJhVyQYekces1XWope8yUbZFgSQC9STRvRi1TlgwxLAhKAXlWvtfBV9QmGeKWECVkgw5IEgyERzoTugUV01dAl4VXB06HekMjKk5APMizJwIoWFhcMgTE+4Bd1M911P+o63Hl+Hi6GH4YTITsc1oXwQzwdphflm9bC8gqNC2Lll6CUJCEjZFgEQUhD2hlW1COAx+cAAo4w/UdyFwUeBwi5ChAfpRxox0iMC4OYYG+IfLAUIn3nk9xF9xdCdMAGiI+4oRzptEV7w3pyCeDs7wD/9SW5s470B7j+F0D0U+XAi0mI8oXQ8+0gYGdOCNjxGsmNFXy4DEQ/2qYc+bRBI8MyGD98trCTuZ/1yU1yXx0fAhB+13j8LYh9+h882vOB8OQmuauyQ/i1wcYTwKD4goZo18LyPyQ+oUnuLzSt6CfKiWAkIdKHmdX7ghOalBn03GeWciZoizaGFRcBcGyQ+GQmZQ5dW6ycDEZCzrYRnsikzKFA77chMTbln5gWaGNYDw+KT2JSJlI/4x8XAwfYA3bmEJ7IpMyjqAfL+PmgJdoY1rU/BScwKdPp8QV+OsSFXxCewKTMpbDLvfj5oCXaGNb5KeITmJS55H+Ynw5xYWeEJzApcynkzA/8fNASbQzr7ATxCUzKXPLbx0+HuLDTwhOYlLn09PQ3/HzQEjIsknYiwyKZiQwrHTWsWX3oVKk6JP6b/LtzlRpcPWrUgqmeTcFvfVerdGp6vLU7T+dZtirM79pcGEd6ubFh+W3LDnfW5wD/7cbf+Plgy+tcfv9kt4rviHw354BzS/PAzXXuOamWDCsd1bdubf4S0ITDffhvzzJVoX25arB2YAuY1s74enY0r8g9vazSijTLqxm0K1uNp5vYuokwjvRyY8Na0LsAP3a7J7/Hf//R7XP+26TuNcrBumGfJBmaLaFRTW5XJEX6PZOM+bqTyLDSUSLD6lqtZtLycd834svPzmsPf/X5FraP+SFpGbamlvT+Fs7P78B/31remcfdMNT4JmQyLPk0v2dBfux2TTBOhp3gUZT/XtirAKwYmJ/9eVXgv3dOsD+zf5pXYR4XTe/gjHdhy5iP4OziN4VxZRYZVjrKnmH93qoxX359qRf0q1cH2nxZBSK8e/Jlm4e35MuOTPMAA+tSjvi6PgxuUo8bGYaTYcknNcM6Nu9t/nvDyI/57+mdCsPyn/PD+DbF4PZ6Y1cPW11oUvN7FOTdvzZfVobR/yuRlLe7igwrHSUyrI4VqsPhKW1h1YDvoDUzqN61akPM/t6w5ucWPO6/Uz143OHN6/P4UXt7wdHpHnzZtSVe8HQbGZassmdYa4Z8yn8v6vMZLOn3Gf++eczHfNmphW/x32ha+6fmTfq+uO9nMLtLIdjy60fwcHvqxsH0LDKsdJTIsPA3yqNMNfitZeOkQXef1cYuH45the7owb9P8WzKW1d9ateCsf9rxM3qzkpjPPz9fLdjY19SKRMa1hzWrVvAlnUoXxHalq4MZ/98kwuX/fpDcR7XZGD7p+Xl3T/8jupZsyx0rFiRf8c8zNfnDiLDSkeJDOvHyjUgjBmS6cqhSdyY6tTmg/LeY1vzdNgdjD3QO+nktNTo7xqmyMMtlAkNC1vanSpVgGHflITDs9/ly7AL2LtOGfAoW4kPsPdvWAY6VKjIryaaDMtkULf+zsmNDgftTetyF5FhpaPsjWFZarXSLexSpUZSdxCNDI3r0OS2XDgwj3EGNa4HVxZ7CfORWpm4S2gp7O7hclNXcVrHwjx8H2tl4W8ccDfFRcPrWq180m93ERlWOspZw/JZ9SOPj8LuoCgOjWHJK2cN68yfefjy9qyriJ84doXhvEVVqjJ0rV6ex8FxLlyO+VnmIbvIsNJRePXv3Pz2vJWEvy8u7AhXl6i3ijDeJRbnxCxPfjVQFCfhUB84Pacd3Fvzo3C59CLDSpKpW4hxTN1B0zKcBoFdSVyGwi7jtVVvpEjvDiLDIulbbmxYt9bl5Obku+V1/vv66lxwYsFbNme5X1+TC47OfRsur8httezSstywd8p7dvOQWWRYJH3LjQ2L5LzIsEj6FhkWyUxkWCR9iwyLZCb9Gtb5yeITmJS5hI/KZsSFkmGR8AF+3/PzQUu0Mawr88UnMClzKfgMPx3iws4JT2BS5lLYxW78fNASbQzr/i7xCUzKROqX9KqvxJhH7IR1zytfJMf1/N5cfj5oiTaGFf3Y+CZg4YlMyhS6OEM5GYw8OV5feBKTMol25oSEqHvK2aAd2hgWcneT+EQmub+ODAB4lvLkxBdRBO5yv8mQJMcUdoW1uNMA7QzLkAhwZZ74hCa5r7Bl/eiEchKkJNJvGf+nFZ3QJPfV01PNmB3EKWeBtmhnWAia1n1vegt0ZhFOZwm7ZTr4yqeCwfg79skhCP7X/Z5EQLJW4O68EHHrN3boE/ixTwu0NSwTCTEAj88B+G4HuL2OaQ3JXXRnA8CDPQDhPuxAW5iUKgaIDTkBEXcmQfiV/hB2qTvJXXS5Jzy7MQqiAzaAIf6ZcrzTjrQxLIIgiDQgzQzLkBAJhhh/poc6FNuu2GC8/q5sreMYDJGQmBAECfEPdagAtm1P2VampkkewXaOlYkh0I78mVjrKvE8Ww1raSXsdEAsHsbHdDy9KF9zse3A7XEW7IrEs/2PC2B90Yf6UhxTfBArh0hlYx3HwHosCVHBEB/hz/RQh2L1Kd75/UoNGg66G7sHCWHHIOpMXYjY+xJE7HlB39r7IkSdrgEJIcYZ2qZ9EBEVsQaCH5SAgDtZmF7QtQLvZoPQR60gPu62svUqGGJZJZoLEFMBIPpT/Qm3K/4PtqFsO20Rw/bTpxXAuWwAZ9gprWtlAbhaHODpamXjBSjnYbTfv+C/thbcmfIS3Jn8gr7FttF/XV2I9j/Gt920D1rDSlADlI2L850sh1FZihlX7N0xfB/YziifRgyGeFb523IjkE2BPjkg+vk/yp5YYHjCfKC5tUnoUbFfse3FVpeAMLZ/53IIjEEC+bRm+2VxNU2pSyHHxzITeFFsDnoWM67QU5P5PhjSwLRYqWlDfMByVvmzWJuBRIrzm6fsTTJhwd1SmIBswtZWXMxJZW8UsJLIYlYmxTZj223R0oo8LUmryobud1V2JpnwC/PFZiCNssCzqyuUvdEWVmKuY4gPg+cH8whNQCY9P5CT1eXHyl6xFiOr6DJ0Ae3psV9ZZY8U4v8Um4LehdttzrVyYhOQSqyL+Py4skMACZHB4DMzp8AE5NK9OW9BYmwqxiHtwErMdeL85goNQEbF3puk7BVAaFA7oQHIqNjo5EoBMdXFhqB34XabeH5MUPkllU8bZafYOXdqktAAHNHmXm/Dll5v8e8HB+WEvzp+AMuYNnR/B66Mtz8Odn3Cizw+prvBvoviOKOI6zbG6VIJKy3Xib7QQlj5ZVTU2UbKXgEE+X4grPwyKjJ8oXGnDH7WRiCTTFcPA8aKK7+MupjXuE+MgPUNhZXfEf1StwQMrv8F/z7hm8/Bs3QlGN6wOHQoVwG6VCoHl8ZltUpjriXtP0p61vz5X23HdUSP9/dR9ko7WGm5TtTJCsLKL6OiTlUz7pQhjlX0F60qvqyKDJtl3K/Ek2IjkEUGnLbB8O0irvxSinULFR4sKSas/I7I0rB6VC3Dv3sPyM1NaG2XvDCzZX44NDgHDz85Mhv/fWncy9yg2petCJNbFNDMsAL/aanslXaw0nKdyGNfCCu/jIo6bTQsQ2KYsOLLqmTDOiw2AllkMiwfD0HFl1jK1WnfhfmEld8RqRkWdhPRhLz754aulcvyZRg+r+0n0JG1vm5NzAJTmFGNbVYYNvZ4RzvD2tSM75OWYEm5DBmW/kWGpXOlgWHh+w/71/oS2rDP4Q2Lwa1JWWBWq3zgVZ6ZFPvet2YpmPxtQTg6NDu0Y93H06NfJcOSTWRYOhcZlqosDatT+fJ8wB0H4G9PMsbB72hI67u9yz93sVbXQs+PoR3rDg6oXRK6sxYYhpvycUVkWOkgMiydiwxLVWpdQnOhcWG3EM3M1B08wlpYq398j2sSa3GhYa3q/J5VWmflloa149e80KdOGfixcnn47YeiELA5Kw8/PPUt+LlRKehZsyws6ZUPwndngYBNWWGKZ2HoWq08D9884n2r/B5tfhmmehaCLlXLQ48aZWHjsA+s4tiSloZ1/9qLcON0Vrh5Jiv43Uyez+V3KwsPR/leTR7Y97/9Ao+L4XcvvZQUroWcMayYkPxw5b9CcPnfQhD9NH9SeFxYPrh+vBDcOfc5JEQkx3987zM4u7cw3L9UIClMpMBbBeDBlYJW4X7XCoL/Ddtpk+SAYUUdeYm/wDTm2IvC5anVvB4FYcXAfMJl9nR+6ZvQrbqNeWMaGNbIxkVhVJMi/PvUFgVgAOsOWsZBzff4hF9BnPF9fqtlW3u/xVtb9q4oOiK3M6wH61/hbr6s36dwbkEu8CxbCVb//DH4bXiF978X9sgPu8bm5XH2/P4OnJiTmxlWIdg4/APoWrUcD8c8zPO8siQH/MXyOzE7NwxrXoLH8d9oNEFHpKVhjfUyvs4c5VGuEiwa/QkPX/rbx0nhrUtVgfFdWWVn5nZwg/FqjkmDvisJV469apVvauSoYaH5dKtdCbrXqQhdaho/I4LyQ3hAfvjp6wrQoVIlaFuGbXOXsmCI/BS8lxVPsc2rJpewyjOWGd2KCSX5vg5vzSqtEh75OB8sGPElTzeld5kUaVTlgGHdXZ+D5/lga3bh8tRqSvsisKAnM1bBMns6Mf8taPNlZeEyLg0MS29yO8O6tyYbP7HWDvoIfFZn4ya1k7W4sNWF4Y+2vMzjYWtqVqeCKdLib4xzl6UzDzfX3C4FoG3pyhC01ZiPI9LSsEZ4FIdfWpSA2+ezwpxfPuPbe3rv67Bw9Kes0leGO+dfhs3zjfu6cW5e2LMqD//+3z+54NjOnDzOtP4FhXk7K0cNa+fSYnwuTtQTVnFYSwq359Jh9ifxxxfQsXJlbl6nvAvz8BsnP4cLBwqB76WCEHS3AF+OZmeZJ7a+ZvQvzcqifArDOryxKMwdUgr6NqmQLob1dO8rcPGv3BC6/5WkMMNp1hLenB2urHgjqUUW+e/LELQrG4uXFS4tfwNijxvDTYblu/l18Nn4elIe0axFd2FpbrixNicYTiWv79HObPyV9Jje3LBC9r3CH3hnisdFhuUQWFIu40qXELtseHJ5MGMZ36oIPNv9AqwY8Ak/uKY4vzQpybuLpt/BzICwCzmUtaAwvincpKV98sFPDUvxirdlpHW30Za0NqwhLfEJDy/AbjMzQsPyYK1JDL9+0tjKXDX5wyTDOrPvdd497Fq7HG99meeZWjlqWNjlw3JbOq4kN5k+jSpw85rQvQyM8jCaTZh/fr6d+1YXTUqHXUSvKpVh6A/JhmQpbJWZG5ZJQ1qWS3PDOr0oD//zwn1rz1q711bl4uFL+hv/SFADGpTm3ckD0/Ly752rVODhEzzYfrK4aFg9ahpb9qj9U/NC4uksvKvXvnxFY7n1Z11oFhcNCluUGG9O18+TDAtNsVftsrCot0VLjQzLIbCkXCa1hvV420swpGlJGNqsBMzyMraY9k98G1axbiF+N5nRL42/hEltC/PvobuywNj/FYNOlSuotq7Os+7lrnF5YchXJcCzTCW4vDiHMJ5IWhtWj3plYeWkD6FPk9LQvW5Z8L36EjcsvNS8etoHMKJtcd6SOncoe5JhzR+eD6b2NZbHtsXvCPN2Vo4aliHqU5g/rBRfNwpbVhg2og0zT2Y4GAfHuHDZ9sXFk9JtmvsFD8PWlCnMUhlpWGhAC3oV4K2dkd+VgEntikDgDmML/9TCPBDknY0PSeybkpcbFoYfn/c2bP/N+IeKrTM0LDQbv3+yw/jWxWDwV1/yFhqaIbasto//AHrWYmXE1jewcSluVJH/vcTHr0yGtW7YJ9CnbhlujKZt43LQsHA6wrXxL1nJdBUwLTXrh/yw56c3hMtEcjvD8h5nvLTqu+5V/nswM6/R3xVPGre6tzYbH2xHc8JWExrYtHaFoAP7N7tkYULY6rJsbR2b+SbPx5mBd60Nq2OlivCrVxFYOJK1XlhrCsPRsPDfeEzHojDz5wJwancOHm4yrMGsVTatX0H+G1ta5nmmVo4a1r7VxcCzXGU+6L5jiXF86uSuIjCuU1lmrkazwfEsDD/4t7GFdWxbEb4/aFrmeVkqowwrjpkU/kZjwd8bRnwMPzUqDScXsFYQ2+6Ek1l4+NCvS8KqXz7lhoWtKwxDI8O0N9bkSjGG5T3xfejMzkv8fnXVG9wMMb1XxYq81YXDG4dnvsuXo3iLS2nd7fz9/aTwJDloWHivH26PpU6MeE0YX0t5lK4Eizt8KFwmktsZ1ul5b/DCntCmCCzr9wnvFuLnww1ZoV25ijD86y9gkkdhHn5jeXbYPd44qW1A/VL8SiDq6Iw8cHZ+Lh6OBoVmN551H5f0zgf96pbmaa//lV24fpHSqktoLvMuobnMu4SWy1yVo4Y1e2Bp1iqsyAfUIx7l55Vs25/FYdn4L/kYVWRwfjixowjfzofXCsClQ4V5Vwu7kDi4jlcSsUXmf70A7FlRjH835Z3RhoWmgb/XDGbrbF6St6ww3DRGha2i9czM0LDwTxJbT/7bXuNxcMwKDWt+z4I87j9jP+Tdw8e7X+Xm9DdrOS37KX+SYWFr6r/Z7/C4KFMLa263z6Ff/TKQcMpokkly0LDwNpojQ1/ns9Rxu7wHvMF/nxvzChfGwRuXjw9/Lak1hhNCMQxvyTFd/cMWmSnO0WHZ4fTIbCnWgxNHDwzMCZfZ+kxhmd6wUP9Oy8MH0Gd0+By2jX6Pd/kwHK/2Lej+Gczv9hlcWJiTh2HX7s+e+VPo9Nw34OHGV/h3bKnhFUE0PZz+sKhHfrj21+sp1mdPmd2wzuwuwg2oa61K3KDQvPDKIU5JwLD2FSvx7uyiUaV4fDQa3GZz3TlbENbNMF6hxWkRFw8W4q02ND8Mw+84veHIliL8O4bhMvwe+jB5GoVQThgWdr/2TnkPHmzJzs1ofJtivKXUt14ZPtaErSdc78ZRH7Hun7EFdHFZ7qQuIba25nYvCO3YscKBdTQsHKs6NONdPuVmQtuicH218c8Su4k4HoaGhdswqGkpGP2/L+Dckjd5i85kWNgNxc8D0/Om3G4nx7BwzhSu1zQjfexXhfk8LPy+92djQwCN7O9u70KnCuWhd/XSPAzvFzzFzAnNDX8PqZ98lXdTj7d5epxUijPfMQ1Of8B7ETGcDEuH0tKwTnrngBNMluGXjmSDgxtzW4XjVcN9a/OkmJullRw1LBSaxsVDheDGiUK8xWQKx2kIV48W4q0nU8spxO8zfpXQXHHh+fhA/YPLxjlXOOZlGSf+mTE/y3Bs2ZnWJ5QDhuW//TVuumgMKByHurz8DfCqZBxEH8a6bngFEOOuH/4xHxxH4UA4tqrQsNCYsNuI4VvGfMTjTutYGCa3YybLDKxjhYpw+++cvHU2sIlxzG9cq+JJXUm8Gol5YPjaoZ/w7iimw2UL2Xr61y/NvycpDQ0Lv6/v/g5vReH3FZ3eTzKsyd8VgKusFdaneik+hwtbXPh0h6WKMY1uWgSGMlPD72RYOpSWhqUnOWNYupYDhqUm7KpFHH7ZKhxNJ+Zo8iC4aQwLx7Zw0NwUjmaGwgFz7Gaaws3zNZ/WgOkjDiWvz3yZ+XcuDQxrUD11w7rym7Frhy2nPz0/SjKsrcrzs9CYBtdnLUIlHCePdixfgbfIsBWGcciwdCgyLJ3LBcNyVOaD7ukmFw0Lb8XpWbUMH5tapSwTGZZnmYpCwxqjGBY+xA+7xtgKM63LJDIsHYoMS+dKB8PC7uKVlW8Il6WZXDSsNV2M425483L3KsZxxdQYFn7H23pw7AofN4NPecAnPGC4+xjW8VLCyi+jTA/wMyQ+F1Z8WfU8ybCOiI1AFpkM614HccWXVYph3V9UUFj5LXVm9Kv8kcg3J2bhv7Fltb1PHljHDAqvJOIyHJs6y+Jt6vk2H5vCeP+wOMdHvMavGmL4+V+NVxbxKQ77fs6VlBc+O2u51/v8aQ8XFFPE+wzxoX/43REFbvmG75OWYEm5TNTZBsLKL6OiTtdU9gr4a7JElV9GPQ+fY9wpw3WxEcgiCDXux8NB4oovo85lN+4T4+GqKsLKL6OCvTspe6UdrLRcJ/b2EGHll1ExN5KfQ/3Ev7aw8suo6OdblL2KYxW/mLURSCG23ZBo3I2QdeLKL6Nu1DDuE+Px/t7Cyi+jws5MV/ZKO1hpuU5ixCX+MlKRAcilLJAQlvx2GXxxg6jyy6ZHPm+yLu4zZa8YcQMEZiCBcLtNJLD9Of+m2ABkU3Dy+zCjA46zym7svkmtKS9CXMhNZa+0g5WWNkRfaS8wALmEb/8xB9/6HPygqJUByKbnoVOUPVLgb86RrZXFttdwX9kBhSD2Dy4yAJl0pSjbr3hlh4wEbm0hNgGJFLSzvbI32sJKTCMSoyDyRHmhEcggvHAACdYvfoyPuwWP7r0nNAIZhK/ZR6xeG564l5nA5xamoFex7Uzco2y4gml/fNj+iYxABl18DyDmlnE/zEiMCQe/ZaWERiCD/FZWYB4cpeyNtrBS05DEaIi51p11Dx1/YF6Ga+/LEHO1M9v2SGUnrEmI94OnAY2ZAcjzFuhAn1wQETpB2QMVEs+yCtNQYBA6UkwDtp2nlQ1WIZDt53nj42LkUBaAW40AYllLVwVDfCQEe3eGu1OT7+XTu+5OzQrBe7uDISFa2QvtYaWnPYboBxB3fyYzAi+IPv8101c6U3OIudIR4nynsYbhPWWr7RMXewEiQn6F0CBPCAlsxkzsK10pJPBbCAvuClHPlkJiYoiy1fZgLRWc6hD/O9vBXqwSeWW84nqy7Rlv3C7lcr9d4tn+PlkKcL8rwJ1vAW5/pTM1A7jnCRAwBiDyvLLR9okP94XQM9MgaFdHCNzUHAI2faUrBW7+GoK8vSDs7EyIf/ZA2eq0I00MCzHEx0BCqD/EBd2WQDeZbkF88G0r8XAWByVOq1/FPmL79Ui8X/GPmHg83HfrtHpRfPAtth9MaseHLYtj+yJKq2cln1Pq553ej41JWM+xvqcHmhtWfPBdeHZ0MYSs6wtPlnWE4IXfQ/CiliQSyR3F6jfWc6zv4UcWQfzjO4oTpA2aGZYhIQ6iLm6Fx0s9IWhOExKJlAmF9T/q4hbuB2mBNoZlSISIkyvZBje12gESiZTZ1JT5wQqAxATFILRDE8OKurEfghd8J9hwEomUGRW8oAXE+BxTHEI7XDasxKhQeLKqi3CjSSRS5lX49jGKS2iHy4YVffcIBM//VrjBJBIp8+rput6KS2iHy4ZlHLsSbzCJRMq8wp6X1rhsWOF7Jws3lkQiZW7p0rBCd4wWbiyJRMrcIsMikUjSiAyLRCJJIzIsUobp0C/1YUn7OvDfkAZJYWfHNITF7WqD34wmEDi7CazwqsPj/NWhDmztXQ8u/NowRR4be9SDtV3qJv0+OqwB/NG6Nkz/vhZs6VkPHs1unCI+SW6RYZEyTCMb1+BvWWlXpircntSIh63vVo+H3ZzYiIfhd6/yVaFvjerQtlRV/hsN6REzM4z/U+3q0K1yNf7938EN+PJ+NavBr1/V4PnemGDMl+QeIsMiZZjQsDpXTDYhDBMZ1qwfjMv8ZjSG37+uycO8B9TnYeaGNYO1qnCZyaTuTWkEAYqxkdxDZFikDBMa1pAGNWBEoxqs9VQFro1vZNOwUGhGGDbpu1r8t7lhLWXdRlw2qkkNOMe6lqY0JPcRGRYpw4SG9Uu96nBiuLErN4WZkD3Dwq4gdg0H16/Bf5sblu+0xjCqsbEFxvNrURP8Z1qvlySvyLBIGSaTYeH3sc1q8NeZz2tT26ZhoSlh2MRvavLf5oaFQkP7d0h9GMDCMd767skD8iT5RYZFyjCZGxZe/UPD6lDWOKalZlgrO9XlYX93MxqRuWGZt6ZOjzK22ha0TU5Lkl9kWKQMk7lhoaa2MA6aWxoWtpbmtq4NwxsaryoOrFMDAmYZpyuYG9ZQ1k2c9r9asPrHuklxDw82Ds6T3ENkWKQM09w2tfiVPdPvW8ygcAB+aIPq8GB6E3g4szEMZ7/R1IY1qAGTv6sFG1gXz2RWKDS5sV8Zu4e7+teDQXWr8yuP+Im/TfFI7iEyLBKJJI3IsEgkkjQiwyKRSNKIDItEIkkjfRrWdjIsEolkrZD1AxSX0A6XDSv88BzhxpJIpMytJyt12MJ6fuEftnH0PkISiWShP74CQ0Ks4hTa4LJhxQZeg+AF/xNvMIlEyrQKXvQ9JESFKk6hDS4bFiQmwrP904UbTCKRMq/C909TTEI7XDcsRtwTHwhZ00O40SQSKfPp6doeEPfYR3EI7dDEsJBYv4vwZG0v4caTSKTMoydrezM/uKQ4g7ZoZlhI/BNfCDswk/Vdf4Cguc2FO0MikdxQrL4HL2oJzw7M5j6QVmhqWByDAeKDbkLk5R3w7OgSCPcezzSRRCK5ocJ2jef1PPLSDl7vsf6nJdobFkEQRBpBhkUQhDSQYREEIQ1kWARBSAMZFkEQ0kCGRRCENJBhEQQhDWRYBEFIAxkWQRDSQIZFEIQ0kGERBCENZFgEQUgDGRZBENJAhkUQhDSQYREEIQ1kWARBSALA/wG4PvTgxebIQQAAAABJRU5ErkJggg==</t>
  </si>
  <si>
    <t>iVBORw0KGgoAAAANSUhEUgAAASwAAAEsCAYAAAB5fY51AAAAAnNCSVQICFXsRgQAAAABc1JHQgCuzhzpAAAABGdBTUEAALGPC/xhBQAAAAlwSFlzAABFNAAARTQBrsa1HQAAABl0RVh0U29mdHdhcmUAd3d3Lmlua3NjYXBlLm9yZ5vuPBoAAABYdEVYdENvcHlyaWdodABDQzAgUHVibGljIERvbWFpbiBEZWRpY2F0aW9uIGh0dHA6Ly9jcmVhdGl2ZWNvbW1vbnMub3JnL3B1YmxpY2RvbWFpbi96ZXJvLzEuMC/G4735AABD00lEQVR4Xu2dCbhW49rHv1AZQkiGkjSJEipFOJVEkozpJEKTRGUoVBpUhnIkijIUKlNCkk4kJVTK0KDMM5mLDHGcz/ru/3qffb599r7Xep9pvcN+7991/a9zUvfzrvWs6Rnu4X8EQRAEQRAEQRAEQcgbgiDYidSQ1I7UldSfdB1pEukR0kKl5aTXlD5UerfYf3uZhH83nzSDNIE0jNSX1JnUilSHVEH9tCAIQmnoJbE9qQnpQtJY0qOklaRvSZnmf0mfkZaSHiCNIHUiHUjaVh2yIAiFAD30O5PakoaS8GJ6m/RvUj7wG2kVaSppAKkZqbw6NUEQ8h16oKuTupAmkt4g5cvLSZdfSUtIY0jtSbuqUxcEIdehB3Y70jGkm0hYO/qLVEjghYzzxvmjH7ZRXSMIQi5AD+WepItIT5N+IQn/z9ek+0lnkHZQXSYIQiahh283UjcSXlL/IgnpwRoY+gv9tqPqSkEQkoAesgokuAA8Q5KXlBs/kjDyakkqp7pYEARX6IGqR8KazDckwT/vka4mVVVdLgiCCfTwYPEcu3svkgpt4Txb/EGaRWqlLoMgCHHQwwI/KfgYfUISssebJKx1iZ+XIJSEHoy9SSNJm0hC7rCRhOtSWV0qQShc6EGAY+dtpN9JecOWLVuCjz/+OFi5cmWwcOHCUE8//XQwa9asUDNnzvzP/3/mmWf+82/eeOON4NNPPw1++SXvvC+2kLCOKI6pQuFBN34V9QBgqz2nwMsEL5YnnngiGD9+fNCvX7/glFNOCQ455JBgn332CSpUqBDgFFy1/fbbB9WqVQsOP/zw4LTTTgsuu+yy4LbbbgueeuqpYO3atcHWrVvVEeUU35OwQC9uEULZh270yiS8qHJiiPHJJ58Ejz/+eDBy5MjgzDPPDOrUqRNss8027Asm09puu+2Cgw46KDj77LOD66+/Ppg7d27w5ZdfqiPPOpgqXkKSNS6h7EE39jYkLOLC8zor/Pvf/w7eeuut4K677grOO++8oGbNmuyLIteFUV6nTp2CCRMmBK+99lrwv/+LBA9ZAyl0OtBxCULZgG5o5Hpajbs703z99dfBAw88ED7gu+66K/sCyHftvvvu4fnhRfzFF1+oM884yPXVgI5HEPITuoH3I83G3ZxJXn311WDQoEFBgwYN2Ae8LKtcuXJB48aNg2HDhoXrYBkG0Qe3kCrRsQhCfkA3bDlSb9JPpIyAqd6IESOCunXrsg9yoeqAAw4Irr766mDDhg2qpzICFtpOo98XhNyGblSk+X0Bd23SYLo3duzYoF69euzDKvpvHXroocHEiRODzZs3qx5MHHjNS7iPkHvQjYlQmmtJifpTYYF5wYIF4Y5e+fLl2QdTFK8ddtgh3HRYuhRZmBPnO1JX+l1ByA3ohqxJegl3Z1L8/PPPwe233x7Url2bfQhFdsI639SpU4Pff0/cb/cx0u70m4KQPegmRIGExOYYmPZhbWqPPfZgHziRH1WtWjXs5++/h19oYqC4hgRWC5mHbrxdSTNxFyYBHDp79uzpzatcpKeddtopuPzyy4Nvvkkskw8ybyAUS8qZCZmBbrbGpI9J3sGDgl0thK3gp0TZEV5c/fv3D0e4CfEKaV/6LUFIDrrJUEwUlVq8gqkIYunkRZVb2mWXXYLhw4eHa4gJgLqPbeh3BMEvdGNhFxAxgF75888/Qw/tPffck31gRLkhhAPhOiUQBvQn6Wr6DUHwA91QyFWFIbxXnn/++aBhw4bsAyLKTTVp0iR46aVENoQfJElVH8ENuokakLxm//z888+Djh07sg9ELqtKlSpB06ZNw2O/8MILw/CfcePGBffcc89/cl8hNUxR7isIfy76u3vvvTe46aabgiuvvDK44IILwpQ1CKPZbbfd2N/LVSH85/zzz09iR3EFSRxNBTvo5jmO5M1lAdOJO++8M1wXQfO5KKR0Ofjgg4POnTsHN9xwQzBnzpxg3bp1Sa3h/Icff/wxWL16dZjq5rrrrgvOOuus0IN/2223ZY8zFwRXiIcfflidgTc+ItWn9gVBH7ppkAoGRQm88PbbbwfHHHMMe+NnU1ibgdc8EvWtWLEiEw6URvz666/Byy+/HIYgYWSHUR53HtlUhw4dgs8+g4uVN5AmW/y1BD3oZhlK8lKp5q+//grzNuXK7h+26/GA3XHHHcH777+vjjJ/QH+uX78+uOWWW4K2bdvmTL8idc+MGTPUUXoBX45O1LYgREM3yXXh7eKBr776KmjXrh17g2dSmLpcfPHFwXPPPZdzIyhXMAJDLnmsqeXCWliXLl3C6a0n/k3qTu0Kwn9DNwZSwtyKu8QHWGzOpqsCktr17t073IlEptFC4I8//ghfXghs3nnnndl+yYT2339/n4HVGOkPoHYFIQXdEEhffC/uDlfwcoCnOnaS0HSmhW13+Ath5FHI/Pbbb+HO5PHHH8/2U9LCZgFiEz36bQ2jdoVCh24EvKymh7eEIwiradWqFXsDJynsOl5xxRXBu+8ivXjyYKq7Zs2a4IUXXggeffTRcD0M7grYVcTLuqRuvPHG8O8nT54czJ49O1i8eHG48/jdd8i8kjzYfbzooovCtDJc/yWpM844IyyJ5omh1KZQqNANgGng5PBWcOT1118PpwJoNlPCDh++4ps2+a+9iods2bJlwZQpU4JLLrkkaN++feju4Puhr1SpUug8C58sBB3DV2vVqlXhCMk3eEHixbnvvvuyx5KU4J6BjLCeGERtCoUIXfxxqXvADRR5qFixInuzJiE8ANiRQliPDzCNxYgJI6Vzzz03zLmVrSltkTClQokvLKYjXxXcQrBD6APUO4Q/XPXq1dnfTkJYU0NBWQ+gE/pQm0IhQRd9dHj5HcADhC92ph7uGjVqhOtTPl5U8Bu6++67g9NPPz1vqulgEwO7cNOnT/eS/gWL9OjPTI248BKeNGmS+nUn8NKS3cNCgS72wPCyO4CbvVu3buyN6VtwlsSNjt90Af5LyDyACs7c7+STUOwVYUL4YHz0EZzD7cEGBdbfMrWzOHDgQB+L8fhqnUrtCWUZushnk5zmFj/99FPQunVr9mb0KeRsHzBggNMa1aeffhqMGjWqzAdZH3HEEaEzqcvIa+PGjWGMYyYqXyP0yINPHLaCm1F7QlmELm4L0lZcaVt++OGH8OFAc0kK2/FYt7EBU8YnnngiXCjPlbLzmRIytOJl8Oyzz1qPYlauXBk0a9aMbd+nTjjhBB/uJ8gwWJPaE8oSdFFRfstpHx1fb5SKQnNJqXLlyuG6is0CM0ZimNpkehcsV4XNA5T1+uWXX1QP6YOXHa5D0tNExJdixO4Iii7uRu0JZQG6mHuQnJyUMF1IupIyYvxsSq1jDadfv36hiwDXbqELXv+DBw8O/cdM+fjjj4MTTzyRbdeX4OzrwScNtTAlT3y+QxdxW9JzuKK24CVSq1Yt9mbzIcTAwQHTFOz0Ie94Jl0q8lnoJ4Qr2by44I+24447su360GGHHebDn+4OakvIZ+gi3pC6lnZ8++23ocMkmkpCLVq0MN7lwtQUIyp5UdkJI9GhQ4caByljTREJB7k2fah58+Y+vOK7UVtCPkIXryPJekcQC+yNGjViby5XIVEeQlZMFob/9a9/halq8sVvKteFWo/oT5PgcLiWIGNqUr53CO1y9PLHplITakvIJ+ii1SNZ5/nAQmhSu4FwgEQcnglz584N6tSpw7aXa8JCNaa5yL3F/X2u6fDDDzfOrvDYY48ltiCPlESOPndI6V2F2hLyAbpYO5Ksg7cwksGWM5ryLUwpsJCrC9ZbOnXqxLaVSeEFhB0tOMsifvG+++4LFixYEMZQwtcr3U4cpjo4b7gM/POf/wzzwGNads455wRHHnlkxpw2o4QREwKkTaaJCDZPaiPm73//u2soEuKAylFbQq5DF+rO8JJZ0qNHD/YmchXyNOk6C+JmnTZtWrjDxbWVpDDlPOmkk0KHU8S/eU7/y4Lz/fDDD8Mc8sOGDQuOO+64rIzQ4BKCY9AFI3H0FdeWq9APjvSndoRchi5SB5L1p2nMmDHszeMq7ObpfjGxqA4XB66dJARnS7wgbr755jAI2mMOJyfgAIsR2ejRo8PNiUwWpEBVHN0FcKyBIaMF146LMOrDSNYBrGc1pLaEXIQuzp4k8z1rxUMPPeR9MRUvg/vvv1/9Qnrmz58f7LXXXmxbPoU0MSg+AXeKpCvi+AKbIOhLePAjbIk7L5+CK8vy5cvVr6cHJc98RxbgPBctWqR+wQosjUi9w1yDLgpyW83DFbLhjTfe8J7rCX47CBHRAaMJ5INKMvMD2sYu1MyZM/PmJRUFXl7wjUo6TKpoN1d3dIyPnu+XKXYzTdY9GSZQO0IuQRelZ+ramAOHPd+OofD10f0yfv3118Hf/vY3th0fQrgPMgRkKiNppnnzzTeDvn37JrrmhTQ8uiE0yCvvu5oPQsIc4g7xtm1N7Qi5AF2MfUhWBU+xXuN70RQvCN2pBP5dtWrV2HZcdcABB4R+Rvk+mtIFo67rr78+2Hvvvdn+cFX9+vWDDRsQtpcepIH2HSqF5IoOvEeSqWEuQBfi8fCSWICtdTThS3hZYXqpA9aPkqirh6BfZEE1cYgsS2An9vbbbw9TSHP94yJcX1Qi0gEvLd/LDMiL78CN1IaQTeginJ66FuYsWbLE6yIppiQvvfSSaj2eJDKVYqQG/yb4kQmpyjnIkYU1IK6/bIU1Kt3dO9SC9BlChbZQVMMSJP07nNoRsgF1/i4k8/QGxObNm8OUw2jGh/AlxRc1HZiC9unTh23DVvht+OzYpFEpBDBVROwlFtC5/rPVyJEj1S/E8+STT3r9bcS2OoTv4G1XntoRMg11/G3hJbAAW/powodwM8IdIR3YCezatSvbhq1OPfXU0NNcSA/Wn1q2bMn2o61QXk1nBxHuGD5H1HgBO3AptSFkEur0g0hWcx9UYUETvoRqM+lAbJjPlyR8tbBOJZiBlwv6zWcEAVLW6DjbYkTG2dsILz/sRlqCPDYSa5hJqMP/GXa9IRiN+Ixbu+aaa1TL0eBldfLJJ7P2NkKcWRK1CAuJL7/80mtiPpQjSzfSwt8jZzxnbyNsKmBpw5KJ1IaQCaizT0r1uTk+XxydO3dOe5Nipw7/jrM3FSo8I22v4AdcO/Snr8R88AVLBzZEEAbF2duoZ09r90MswDegNoQkoU7ejmSVieHBBx9kL7qNkCcrnSMfpgnwneHsTYU0uo7ezkIEiJ+sW7cu2++muuqqq1Sr0WATAD5ynL2pMDXUdbNgWERtCElCndwn1ddmfP/990HVqlXZi24qpFr54IMPVMvRYGGUszcVphuoViwkB6ZWKJfP9b+p4LKSDnjn+/LRwsvWYdfwBGpDSALq3Iqkz8NuNgTR92jCVfDb0tkRHD9+PGtvIuw+6izoC37AFBG5vlx382D/yCOPqFaj8bn5M2TIENWqMSvIXkgC6tz+qT42Y8WKFd62lK+99lrVajTYvXFNhYKwjnnzrGO5BQd8RCDA/uWXX1YtRuNrER6/h3xilnSgNgSfUKfuQNoYdq8B+GoeffTR7EU2FUqjp/MiRwZO10VcJJFz8GYWPIAU1gjD4a6PrqpUqZJ23RHOvvXq1WPtTXXGGWeoVo1BLJlkJ/UJdeiVYdcaMmPGDPbimgphN+myHWAx1TXrw/777x+8//77qkUhmyAmFPn3ueukK50sC6tWrfKWkgahQJacSfaCD6gztyehJLcR+HpVr16dvbCmwnpDHD6yPuBLm4l0xII+KO3lmk0D0Q3pQFZVztZUeEFaBr2vIckoywfUkVbOJkg1AnNXoYpJOrC2xdnqCjs9qC4t5B7vvfeec8oaJBuMA2FbcF3hbE3lEAEhO4auUCcik+j6sDsNQPUTH+EXWI9Kt5iJDA0ui+z77bef+FjlOOvWrXPK+oBF8bVr16rWeLBu6WNqWLNmTdsyYc+SveACdSKKShiD7WmYuwoJ8OKA/w7WnThbHSG8QsenS8g+WGtyCetCOfp0VZPgeMrZmgpphiw5jOwFW6gDzSqOElj89lEduVmzZmnXA7p06cLa6ggL+a+99ppqScgHUFPRJVUMqkbHAQdQH+m6kTpJt6RcCR4ge8EG6rzDUn1oBpzoYO4i+G3BfysO+FtxtjqCAyryJAn5x7333steUx3huqfzz3riiSdYW1NZOh1jLrkP2QumUMcZ54PFzqCPtStUOI4DU0H4S3G2OkImTCF/QR4s7rrqCNWi060x+ag8jnhFLOZbMITsBROo03Yi6dcNV2DNCeYuwkJ7OveCXr16sbY6QnoYIb/BUkHbtm3Z66uj6667TrXEs379ei9ZSmfNmqVaNAK7TNuQvaALddiFYdcZgJvIRxR8utS32BW0DfU55JBDJJVxGQEVum39/JCbHe4Scbh8FIvUvHlz1Zoxbche0IU6bFmq3/RBDBhMXYSt67j6c3AQtS3eia1tbI8LZQcXlxZkh4gDSQZ9ZHRYunSpatGIR8hW0IE6C+mPjWnRogV7wUw0duxY1RqPS4S9Y4kmIUdxKRWHXcc4+vfvz9qZyDLGEItse5K9kA7qqPi3BgOc8mDqIsSNxRUd3bJli7XHc4cOHdJmJxXyEwTEwwWGu+7phAo4cQvjX331lXMwPdbCMFqz4BKyF+KgToJnu7Hbt48vUbqdu1GjRrF26QSfsC++sKpGJuQJiDm0rT84bdo01QqPy45kkW688UbVmhFLyVaIgzrpyFRf6YNsnK6uDMiXjnCeKPB3yDTK2aaTg9exkEfYRlcgUiLOzQEfO9eQHTijWozwUQqoGtkLUVAHGTsoTZ8+nb1IJho0aJBqjcc2uLlVq1YyFSwQ4FmOKR53H6RTuvVNH/UskePLggFkK3BQ52A6aFwV1LUKCb5ecX5XCPWxiSHD2oHsChYWCxcuZO+FdIJ7RNwoC7m5ODsTnXfeeao1I5aRrcBBnXNUqo/0waKkazridI6ctmlqLrnkEtWCUEh07NiRvR/SCdWh48BonbPTFZY9LIqZYHqwH9kLJaGOGRN2kQETJ05kL46JFi9erForDb56yKjA2cUJ613fffedakUoJJAxtkKFCux9ESc4FcctHzz00EOsnYks41cvIluhJNQxr6f6R59jjz2WvTC6ql27duxNgh0czi6dMCoTCpeLL76YvS/SacGCBaqF0uDjiTzxnJ2uLMPCniRboTjUKXuSsCuhDTJ0Ivod5rYaN26cao0HOYw4uzil8+cSyj7Y2bOpvIM023EMGDCAtdMVfLosQsNwM1cke6EI6pD49AgMkyZNYi+KrrDYjniwKFauXMnapdPNN9+sWhAKmcsuu4y9P+KE9dhPP43ed8ImDmdnIqSvsaA12QpFUIc8lOoXfdq3b89eEF2l+5r17NmTtYsT1q5kdCUAeJfbrGXBnyuORo0asXa66t27t2rJiHFkKwDqDLgzfBt2iybY7XANWYjblcFLx8aVYfDgwaoFQbCrOA4Xh7hMt2PGjGHtdIX2LVhNtgKgzqif6hN9sDgJU1vhy7dp0ybVWmnwMuPs4oQ2LWO2hDLKmjVrrFIRwZ8rCtQA4GxM9NZbb6nWtMH68q5kK1BHdA+7xACb9YHiQjByHDbTzXPOOUdZC8L/07p1a/Z+iROWI+Jo3Lgxa6cry3XWE8lWoI6Ij/5ksA2BKFJcfB9GXjZrD0uWLFEtCML/8+CDD7L3S5ywFhrn+Y6MpZydrpAt1YJRZCtQR8TXgC8BHDJtM34WKW4nBi8zziZO6fy5hMIFMYY2/lPz589XLZQGBVI4G12hYpNFvvcXyLawoU6oQjJ60p966in2IugKHsVxYLrI2cXJMn2HUCD069ePvW/iFLebh8y3VatWZe10ZVFiDg5c5cm2cKEOiPctYHAtNgn7KPA1rFSpEmsXJymGKsSB0l7cfROndLt5WDPl7HR12223qZaMOJRsCxfqgKtT/aCPazjOc889p1oqzbPPPsvaxMkh0b9QIGC5wKZCeNxu3n333cfa6Orss89WLRlxLtkWLtQBM1P9oAcWIm1CHooET2KkOo7i8ssvZ+3iJJ7tgg6+7y0EWXM2urL0xxpLtoULdcDaVD/oAb8WmNkK28Fx2HgRv/POO8paEKJBAj3u/olTu3btlDWPTSaR4vr2WyN/bfBPsitM6OTLk+JL4JZgxowZbMfrCoufUaC8l2luLdRBFAQdUKwC+f25+yhKyGEV5/WOijicna4sspB+QXaFCZ18o1Qf6HP11VezHa8r5BSKAiWXOJs4SZI+wYTTTjuNvY/ihIpQUaBwCmejK1RKt6AK2RYedOKdUuevD4bIMLVV3PRt2LBhrE2cLBOiCQXKHXfcwd5HcYrL924zzSyuHj16qJaMOJpsCw868Wj/ggiwUAhTG6GKbtzw+sQTT2TtogTn1bj0NIJQktWrV7P3UpwuuOACZV0aOFFzNrpCPUULupJt4UEnfkfq/PVA4jEXD/emTZuqlnhMi6TWq1dPWQqCHnD4NF3HatKkibLmcVl4x7FYcC3ZFh504tGxBwzwSYGZrbp3j46xxm4JZxMnpA4RBFNMR/Jw4/E5MyipzZs3q5a0mUp2hQed+IbU+evxzDPPsB2uqzifFpvyTJYLlkKBY7NxtGFD9KNi499VXCghZsgisiss6KSRtO/X8PQ1cU2JPHv2bNVSaW6//XbWJk6LFi1S1oKgz8yZM9n7KU5x9y5CbDgbXVmkTP6I7AoLOundUueuz8CBA9kO11VcsKdNfi0p4yXYYOP8HDc7mDt3LmujK7hGGPIH2RUWdNJ1U+euT+fOndkO19X333+vWiqNqX8MIuUFwQYE2JtWe+rbt6+yLo1rYQp8rC3YmWwLBzph4yrPbdq0YTtcR/AYjuPQQw9l7aIkAc+CC6buOciAGwXqD3A2ujr33HNVS0YcQLaFA51wfI5iBtOXSnEdeOCBqhUeZHjk7KKE0Z4g2PK3v/2Nva+ihAy7cdikRCpSuupRETQl28KBTtjYJ6BatWpsh+uoRYsWqpXSIAMEZxOna665RlkLgjmm1XSQsTSOmjVrsnY6OuKII1QrRrQj28KBTvjK1HnrA091mNqoY8eOqpXSoNINZxMny+RnghBi6tqANa84Xyw4RXN2OqpVq5ZqxYjC8nanE74udd56/Prrr2xn6youvAHBpZxNnLA1LQi2jBs3jr2v4hS3aeTiPGrp7d6XbAsHOuGbUueth2vM1BVXXKFaKs3ixYtZmzghs4Mg2DJt2jT2vopTXOC+S7rk8uWR5cmYy8i2cKATHp86bz1spm3FNXToUNVSaebNm8faxOnVV19V1oJgzpw5c9j7Kk5xfoQIO+NsdIUYR0OuJrvCgU54Uuq89fjoo4/YjtYV6rhF8fjjj7M2cYLznyDYYlO5fNmyZcq6NH369GFtdLV161bVkjbDyK5woBO+O3XeemA4DDNbxZXhevjhh1mbOElaZMEFm2WIuEK9AwYMYG10hWy7howhu8KBTviB1HnrYbMwXlxx4Qf3338/axMnjPgEwRaMlrj7Kk6o6BTFoEGDWBtdWeR2H0d2hQOdsNE225tvvsl2tK7iMivYLIB+8sknyloQzMEaKHdfxQnZSqIYPHgwa6OrjRs3qpa0uZXsCgc64Wmp89bDNRcWtpGjsClsgRJLgmDLSy+9xN5XcXr++eeVdWmwC87Z6OqHH35QLWlTWOW+6ISnpM5bj/fee4/taF2NGTNGtVSaRx99lLWJ0/r165W1IJiDlw93X8UJL7koLr30UtZGV8jma8hosisc6ISNXMUxBYOZrYYPH65aKo3NFjOmqIJgi00yyjhXml69erE2ukIJMkNGkF3hQCdsVC75q6++YjtaV3GxfzblvZYuXaqsBcGcRx55hL2v4oQCFlGYxiYWF8J+LBhMtoUDnfD1qfPWY9OmTWxn6yqufuCKFStYmzhZZGkUhP9gkz33s88+U9alcSmoipzxFlxOtoUDnfC1qfPWA4GfpknPiisuHcwHH3zA2sTp7ruN3MgE4b+AIzN3X8Xpt99+U9alMU1XU1yoFmVBd7ItHOiEjUsmm+asKq7jjz9etVIaVA3hbOJ0ww03KGtBMKd///7sfRUlZCqJA/myODsdNWzYULVixOlkWzjQCRtnwKtbty7b4To67LDDVCul+euvv8IAUM4uShdffLGyFgRzTFNy77fffsqSBym7OTsdtWzZUrVixHFkWzjQCUcPeSI48sgj2Q7XEVLSxlGjRg3WLkqWWRoFIaRRo0bsfRUl3PtRIHDZ9INbXKeffrpqyYjDybZwoBOOHvJE0KFDB7bDdbTtttvGbt2argHUr19fWQqCOabVn7t06aIsS/PFF1+wNrrq3bu3asmIGmRbONAJx49xGVxTaHz44YeqpdKYbgtXrFgx+PPPP5W1IOhjU2UcoTdRvPzyy6yNruJSL0WAXDTlybZwoBPGKuJfOHtdRo0axXa4ruIKn44YMYK1iVNcNV5BiMLGyz1uV9omtKy47r33XtWSNl+TXeFBJ/5N6vz1mD59Otvhupo6dapqqTQ21Xjh/CcIpiAQn7uf4oR0NFGMHj2atdGVRQXz18mu8KATN0rbaRMwWlxxw2qb9DVDhgxR1oKgj83SRlw+d9Qr4Gx0FbdUEsFcsis86MQfTZ2/Hp9//jnb4brCon0UWJCvUKECaxeltm3bKmtB0KdBgwbs/RQllLeLo3HjxqydjtJtRkUwiWwLDzrxsanz1wPbtwgjgKmN4LoQh+lWM4pXysK7YAKclE0jNuJcaBAB4lL+DvUMLRhAtoUHnXjf1PnrAwdQmNqoXLly4Q0TRbdu3Vi7OEnWBsEEmywNcYH7b7/9Nmujq7hZRwwnkW3hQSfeLnX++ti8VIorLsvClClTWJs4SUFVwQTTAqrQ3LlzlXVpZs2axdroyrKCeR2yLTzoxOPdzxluvvlmtuN19Y9//EO1VJp169axNnESj3fBhEMPPZS9j6KEWUHcgrtrptGHHnpItaQNFry2I9vChE7eKDcrEvHDzFZxYQiIKdx9991Zuyhh/QBVqQUhHcibjhcQdx9FCUHNcTRv3py10xVSjxuyluwKF+qA6NpFDLjoMLPVXnvtpVrisQn/mT9/vrIWhGjgoMndP3GKC5tBuhnTne3igq3FDuEDZFu4UAfcnuoHfRC5DlNbxRWQuP3221mbOPXs2VNZC0I0WD7g7p84ochvFDa1DYsLozMLCitxX0moA3ql+kEfJOODqa3iQhHgRMfZxAl5uv744w/VgiCUBhlzTUdD2223XfDjjz+qFkpjkwSwuC6//HLVkhEtybZwoQ5oluoHfWxGQcV11llnqZZ46tSpw9rFCXnhBSGKe+65h71v4pQuT9VRRx3F2ukqbvQWAWJ/K5Nt4UIdUIEUnfuV4fXXX2cvgK522WWX2Lm7Tdnvrl27KmtBKE3r1q3Z+yZOY8dG+1VjxAYvdc5OVyjsYsgGshOoI15M9Yce8O7deeed2Yugq7gabzbpOuCBb1GMUigAsMxgujsIodZAFA8//DBroyvMIiy4i2wF6gjjBOk2C5jFFecwB/eG/fffn7WLE6aqglASG2fRZs3iV0pcHah79OihWjLifLIVqCNOTvWHPjYpOoqrdu3aqiUeG4c8BLXiZScIRfz++++hKw13v8QpzsEZGzym/oIlNXv2bNWaEYXp4V4S6ojdSUZP+rvvvsteCBNhLSyKlStXsjbpJIvvQnGQg427T+KEtSlkJokCoTqcna6w+xgXUxvBl2QrFEEdsjbVL/pglARTW2GoHodNoHVcOTGhsMBo26b8Vvv27VULPNjg4ex0hfoFFtxPtkIR1CHjUv2iD6o5w9RWBxxwQOwUbuLEiaxdOr3xxhuqBaGQefrpp9n7I53i3A22bt0a7nJzdrq6/nqjoutFnEO2QhHUIcel+kUfTL9g6qIlS6Ijg+C0t+OOO7J2cTr11FNVC0Ihg4Vz7v6IE9a74lxuEKzM2ZlozZo1qjVtUHSiKtkKRVCHwB9rC3pHFyTP23PPPdmLoqtzzz1XtcZz4YUXsnZxwhb2qlWrVAtCITJnzhz23kinuDTe4LjjjmPtdGVZnu41shVKQh0zJ9U/+vTq1Yu9MLpK5z+FlDM2PjTt2hmn+hLKCMiMa5pGBkLpOAT3RwF/LtNspSU1cuRI1ZoRI8lWKAl1jHH994ULF7IXxkTp/Kfw8uHs0kl2DAsTm51BKJ1vFEZfnJ2J1q9fr1ozohHZCiWhjkG2fcyXtYHXe9WqVdmLoysMk+MW321figcddJBN+g4hj9myZUuwzz77sPdDnDCKj8tNhcV2G3+u4kLNAgs+JFshCuqg6BzGEfTr14+9QCbCjk4cNguokHi/FxY2Xu1QXGJJgEKqnJ2JbrrpJtWaEf8gWyEK6qBLU/2kj01NwZJq1aqVao1nwYIFrF06YQs6zglQKDvgPrRJqIfR1erVq1UrpcHoH6N1zlZXcBaNWx+LoQXZC1FQB+1N+nfYVQbYjoCK69VX4+u6wuGOs0unk082jjwS8gwstLdo0YK9/umE/G5x2O44Fle6EVwEiL4uR/ZCHNRJL4TdZYBN+tmSOvPMM1VrPC4ZHlHdRCi72Ma2Igxnw4YNqhUe17xXEMqLWSC7gzpQR12U6i99fv75Z2cPYAzN03mpd+zYkbVNJ2Ql/eyzz1QrQlkCO2+2xUwRrRHHvHnzWDsTVa9ePdycMgS7ULXJXkgHddSuJONSNK6hOtApp5yiWuNBjiL4y3C26YQ4Q0wdhLIDsjHY+FxB+Ih99913qqXSYO2qSZMmrK2JRo8erVo04mWyFXShDrs/1W/6fPTRR85ZGKHly5erFnkGDRrE2ulo3DjjkEkhh7HJTlskTCPjQEwhZ2cihJbF1TWMoTvZC7pQhx2d6jczzjjjDPbCmSjdjuFPP/0UVKtWjbVNJ+zWxMUvCvnDI488wl5jHR1yyCGxPnr4O9edQejSS4033cEm0o5kL5hAnWbsloudPpi6Kl2CM5e1BTi6iqtDfvP2229br5kivGbZsmWqJR7XBJUQZhtxaZZjuJXsBVOo465I9Z8ZPnZVkHoG3sVxdOrUibXVEdwwpGJ0foIpVt26ddnrqqPLLrtMtcSD9l0zikLpqkPF0IDsBVOo45CJ9JewCw3AFi7MXZUubxCqjrjcWPCNkUX4/AIfsWOOOYa9njqqWbNm8Msv8be0j80j7Hi/+eabqkUjnid7wRbqQKvYlmOPPZa9kCbCgmW6ITWmjpytriyLWQpZAB+Xs88+m72OOsIULa5aE8BLBuucnL2JHEZXJ5K9YAt1YC2SsROJjywOEPIPxQVGg+7du7O2urrhBuOiQUIWsClMUlzDhw9XLfEgv1vjxo1ZWxNhjcwiSR9AmnLxbHeFOtGqxAd2+2Duqvvvj/ewwBC/Xr16rK2u4qqkCNkHZeG466arI444Im3mDny4OFtTnXPOOapFY7qRveAKdeRRqf40A8NvmLtqjz32CL7++mvVKg885G29nSGsOdx1112qNSGXQNI77prpCvfPJ598olrjQRUol/unSOXLlw/bsgBhGBWoDcEH1JnGaWcA5vIwdxWS+KWbGs6cOZO11RVeWrfccotqTcg2uN4uTsIQpmfpEjliKti8eXPW3lTpdiBj6Ev2gi+oQ1un+tUMxO/ZFJLgNGnSJNVqNH379mVtTTRq1CjVmpAtsMDep08f9vqYSKdCzZAhQ1hbU2HH2tKrHaOritSG4BPq1EVh9xoydOhQ9gKbCvnfkfMoDlTlbdmyJWtvoosuuij88gqZ57fffvMSMQE/vXSj8qVLl3oJJ4MmT56sWjVmDNkLvqGOtQrXQSaHfffdl73IpkKa2XQOnygP1rBhQ9beRG3btg3DgITMgRGKi59VkbDInu4+QeDzfvvtx9qbCqE+FhkZiviD1JvaEXxDHbsg7GJDXOK+SipdaTCACieuueYh3Ijvv/++alVIktdffz107OSug4nq1KkTm4UB4OWC7B2cvamw9omRmgcmkrajNgVfUIceQYofZ0eAAqdowod0crUjrnHnnXdm7U1UuXLltDnnBTfuu+++cMrP9b+J9t577+C9995TrUZjm/s9Suedd144lfXA86TdqU3BF9ShM8KuNQQL8K5J/oqE7eN0XssAmRl8LPpjtwm+QFKFxy/woUN5La7PTYVF73RrnABpYzAq4tpwEZxOMbL3AMI7JJ7QF9SZ1UnGMYYAO31owofgX6PzNX3uuee8fL2hpk2bBu+8845qWXAB1bldHX6LhA/hypUrVcvRYNpZqVIltg0fQlLA+fPnq19zAounJ1Obgg+oM+PjHCLAdrVtMQlOBx54YGzl6CLmzp1rnam0pHbaaafgtttuk8BpS7CTC2dQjJK5/jUVXlY6o204j9rULDQVRm8jRoxIu0OpAW6wq6hNwRXqyB1In6JXTUEuKnyJ0IwPIdAaqXLTgSIWPta0ioQpAL7Ygj7IQ9WgQQO2P22E+2jFihWq9Wiw24sdZq6NpPT3v//dVwqjB0jiBe8KdWJ8faQYHnzwQfYi2woe9TrbyvgS+1pHg1AHb+DAgaErhRANQqt69uwZrgVy/WgjjJbWrVunfiEaLIb7ims1FfLNf/zxx+pInIAPZGVqU3CBOtGqfhGAewKa8CXs1OhM05BCxDbFcpTgQnHPPfe4+OKUSTD9u/nmm4Ndd92V7Tdb1a9fX2uBG5skqEvJtZEpValSJVi0yMrnuiSopb8/tSnYQh1Yg/QzetMUjEpq1arFXmRbXXzxxVprB19++WVw+OGHs224CA/SAw88UPAvLrwo0A+1a9dm+8lFKJiazs8KIFIBtS65NjIt5NiyLFVfEpSPbkJtCrZQB/YPu9IC1ywLnBCAqvPSwrrGiSeeyLbhKqyXPProowX34sJaIorq+v4QFQmjcp31SryskOaFayOb6t27dzjqdAQ79B2oPcEG6rxtSPG1uWJwzbLAqVevXlrTQ7xQBg8enIhfDoTc9NhRRHhSWQY7tQg0huMm1w+uwghl/Pjx6tfiwQshV0ZWnDBCRHpvR/AlvITaE2ygzmtAiq8aEYOPPNolhV0aXUdPeLLDo51rx4ewO4k1NmRiLUu89tpr4agBrh7cefvQnnvuGTz/PBzA04NduaRGzT6FNVREYngAmSe3oTYFU6jjrJMB4auILw+a8anTTjtNe2sZidd8pMhNJ+wcYT0DhWfzEZSGR7phX06fcWrTpk243qgDRnk+aglkSnBmTpdNV5PHSDtQm4IJ1GnlSM+iB23AQqpL+aYooaRXuoylReDFedVVV3ndfo8Tjg1TKfhzeXA0TARMm1955ZXg2muv9ZIFQ0dwF0GVbl3nXLz8fRQ+Lanq1at7c3CNEpIUenBCRqHFKtSeYAJ12r6k9Fs4EaBKDqYAaMqnsJa0YcMG9SvpeeGFF4L999+fbSspYf0H00akan7rrbey5kmPFxReoAgwR5UaHzX6TATHUhOHXEyt9tprL7YtF2HaBifn5cuXe0tDEyWTmUAMuMGrU3uCCdRpp4XdZ8mLL77oLYymuOAVnS5dbnGwUN6/f/+MjbZKCmtqqBo0YMCAcOcND+a3336rjs4PGzduDJ1pp0yZEmZrxZQqyVi7OGFUhZAdk100OCD73mWG4DdW3CkVo3+k6eb+rS8hTfM333yjftEaJK+vR+0JJlCnpc9nHANuxCReFGhz9OjRRtMvfGGRF4trLxvCAjemZniAunbtGr5Ur7vuunBdbOLEieEIrUjYocR/R2zbpZdeGnTp0iXMA4Xpk6+AcB86+uijw7UxXbCZgvPm2nIVXpzcIj/uGfRjUjvKEGYCKMPvCN56jak9QRfqsAqkV9B7tkydOjWxmwPez5s2bVK/lB5Mz+AImcR0tZCFTLR4sZpMfzHKxMiTa89VSJcM/7k4kIzSV50CTpgJIC2SI8j20JLaE3ShDqtG0lvtjmDChAnsRfUhrFGZZorETlS/fv0SX4gt68I0Dov46crGlwSpgpLKuICPI6beOqxevdpLdtQoYUkE/omOIKPgKdSeoAt1WEuSUzUHDMPRVBLCFxXZJ00T8yFVCfyPfJQ1LyRhuoV+03VVKGLr1q3hdUpqPREvqzvvvFP9mh5Y12rdujXbng/hmHDvO4JnTwq0mkAdZu2fVYRr5d90Ouqoo7SSAZYEyfywLuSr8kpZFUYMqESErLOmIFg9SXcKvBh0vehLghAg3+mWS6p79+7GH9QSYMF2ALUl6EId5lxWGYvHaCopYREaXzSbWC+kEMGN6zsrQb4LqXywOP7FF1+ontIHaWFwPTAq49r2IbysdOoDpAO7rEke50knneQjvGsUtSXoQJ21HUnfpyACpFjGTYYmkxICl23DJrCQP3bs2LByC9d2oQi7qrhWpmtURWBtEZkvuLZ9CaNiT57mIThmH5WaooTsIqZTaYZx1JagA3XWzqTVYbc5gF2lpH2jcDNjCmPr94QtcORAwnQxCZ+yXBTiJZGkTycDaBSffvpp0Llz58Q/SrgmTz75pPpVf+D4kwzvqlGjhpH7RwT/oLYEHaiz4AlvvpBRgieeeCLRreUiwYkS0xKdlCZRIO8XXCI6dOiQ6LQhG8I0GueF83OZssDLG1P+TDitwm0A6bKTAhsE3bp1Y3/bh3TTQqfhVlI5ak9IB3XUIaT0lSPSAIfOJIfgxYUYRzizuobLwC0C0xCMIjId8uJLCIM5//zzQ38k13UVLCZj/Qcxe9xv+RZGbrNnz1a/nhwYYeMFnNRMAGuDHoq3TiDJS0sH6qjDSJvRay4kFfQapYMPPjgcTfiI80PM3ssvvxyO4OB97rNAhk/hiw5H2xtvvNFbkDb6b9asWVlZ68NvZio/GaadSc0E0K5JqFkEU0jy0tKBOqoFyfnOwailbdu27EVNSocddlg44nLcbv4v8AJDBtY77rgjXD9Duh2fBTN0hJdTy5Ytw/xkyFHvOwgb0yWsQSaRlcNESKWdKbCBk9RMAEsMePE7gh18yamlA3XUCST7BSJF0kPwKCHDAkZIJmE+JuC84DKBBXyEKsE7HGmC8YLGSxNZBHSDfxGDiEVbLAojyR3WWXDsmKIi4ByZCZICTpa4PgjF4Y4t08LU8KmnnlJHlzzIQpJU/jBsEKHUvyPwmpWRlg7UUaeQnF9aYM6cOVnxhcJICKMiZODMFps3bw5fnMj9hYoyiPzHn5G7PhvgZYt1FqTMSSKjgqswmsSuXqbATMBnEeHiwgvY1vm1GJNJ8tLSgTqqFWkLes0VZA5FVk80mw3BXwbTuu+//14dUWEBXyGU9kJVbq5/ckmY/mIqnikwJUaOMe5YfAiZSByZQO0IOlBnHUPyMhzA2hKmO5meIhYXhupIm4IAbt95rHINjB6KXDfyLb4SqXkyCUaeuDe5Y/EhBOc7boxcTe0IOlBnNSFZZywtybPPPptYdL+JsDh6wgknBLfeemsYf5jv4IFAxgKsS6Gqcj7HUuLYPbgIGDN58uTE+g3LEw6bJXjb9aZ2BB2osxqSnJ1Li8DoJtfKPiFRG26qGTNm+Cplnjh40U6bNi244IILcmbx3JfgB5aNKTw+qEntBCNo2mGkhXny2dSOoAN11j4kryvY8I7P1QcNx4W1DcQhwrfGJljYJ3iJzp07NyyQgXzjmXLQNZXPDZZTTz3VdSplBXzbkpoFoKiwA/DZaU/tCDpQZ1UiPYOe8wXCZJCPKelYNR+CJzx2leBVjlznWCOC+wHS4GBH0AWMJrA5gWIbcJcYNmxY6C6BNDuZ9v2yEdbJkB0D5+Fzcd/DTpsV+EAk5USL1EwOoDJGC2pH0IE6C1kezDKraYA1C/gx4SfyVXhoESaDKjNNmjQJXzbwmIfat2//n/+P4gb4e0QEYKSUzY0IH0KhDOTIKgIjFF8xmuhTFOXIBnBHQaYQ7rhc5bixgK9jI2pH0IU6rDfJPFFVDFiUxKgliRJRIv/COhOuFzdtQ9gQZ2Mj/E62dnWx23rEEUewx+UqLDc4sJG0H7Uj6EId1pTk3dMP08Qrr7yyzGVSKCuCh/6oUaPChH5R4OPjMzwLRS4y6Z9VHOQQw8iYOy5XwT/OAQxrK1E7gi7UYXuTEtmDhtez5GnPHeEDguuB2ok6wLMfoVJcWzbCumG2QDojbHZwx+UirN2a5q4vAeKZJO7QBOqw8iSsjiaypYMFUDwo+exblM9CRSL0v81OKXZYfW2oYK0PVXqyBVJ1J+EVj/NyzLR6C7UjmEIddzzJOWdsFChtD58jmSpmRpj6odgrKhK5MHDgQLZ9G6EOpevxuIBpaY8ePdhjcxE+xo899pj6FSsupnYEU6jj9iQ9HXZhQmD3BqEU+ZpwL9eFnUv0ry/HTYRlHXnkkexv2Qi7yciImi2wyYA1Vu7YXIQP8cKFC9WvGAMfreOpHcEU6rhyJCQ4il6V9QCSvqHCCtwI8LMiN2E3DIVLXdJPR4F0Lj79yTDSzjbDhw9nj81FlStXDtatW6d+wRi4OxxE7Qg2UOfVIb2AnkyaZcuWhaEPmMbgp0V6wgOCaR/iEJMGKZy5Y7AVMnBkG2wEcMfmIrhxOORCe5+0K7Uj2ECdh9FWT5Jz+mUdkGsKmTmxDS6L9Lww9UCKZcRNxrkmJAFejtwx2QibAUhpnW2SKNyKQrVw77EESfIlj5YL1IFwf3DOHWsC1mDyNcWKb+HlnQupdTDdbNasGXuMNkLMn4fagM4MGDCAPT4XIQstKllbIpWlfUAdeTLp3bBLM8hXX30VZjbAtjQyW+JQyroQMYDsog899FBWMh9EgfL4VapUYY/ZRkgxnc1FeICFeOSl547PRRiRWoIolObUhuAKdST8tgaQrMe8LmBr+pVXXgkXTZHhMhP1FDMhVPlBjq8xY8aEqaF9FqvwzTPPPOM1hvKss87KSmaH4uD3e/XqxR6fi1Cx2xKkhKpCbQg+oM6sSrqblNUnC9vuKISJzABnnHFGmBsr17NH4GFHpRtUsp44cWIYfJyt0BVbBg8ezJ6brfCizja4Brgm3PHZCssZDg6z80iynuUT6tCDSfCay+4nshhbtmwJdx5RAgslttq0aRPUqlUrXOjFIWdKWCDHiwkjJ6yTwO1g5cqVWZ8ClcDqTYn1GWRH5c7bRniJI8datsF54cPHHaOt9thjD5fEktdQG4JvqGNRzHVu2MU5Cr6g8LResmRJGE5xyy23BEOGDAmnArhJkS8LqWNQdAMvOAiOmFg3Q1xd0X9DYQz8OzywyL7ap0+fYOjQoeEob/r06WFKFWxt5/K0jniF1JrUNfyTBVhbq1mzJvuQ2gjVgFatWqVazx4YtZ9yyinsMdoK95Tlhwor902pDSEJqHObkTCUzZkRl/BfLCadqC5XCP0ZxT+tQLFan2XHkC0WC/vZBhV5kCuMO0Zbde1q/W1YS6pAbQhJQR1cl3QbKbPOQgIHPh4IuTpKXZ7/gv779qTXSVZgqotmfAkjWEzrsw3yaSFRI3eMtpoyBdXsrbiO7IWkoY6GD9f1pB/Q60JGwVMPl/K0IR/0b/CBsS4Lh2kxmvGlk046ycWPyRvIcoGK4Nwx2mj77be3jUxAvOGh1IaQCaizdyQhiAxrJ0KyvE2CE9Auqvu1oH9/NoxtQPoWpJVGM76ESki5wJo1a7zGUiJ+1nI96w1SeWpDyCTU6dhZvJVUmOWck+EXEhIztSRZb4WTrbXjELzWfVescUxF7A3kBvMZcYEcZZYMJXshG1DnVySdSXqUlFN7/XkCtiFfJHUn7ay61QlqB9fEeqvu1VdfDac9aMqH4FOHuMlcANlFuGO01Zw5c1TLRiAdRwOyF7IJXYSdSJ1JcMbZShJ44DeFnb5LSPuo7vMKtXsAyTrgfdasWV6dd+E/B+/6XAB+fdwx2ggJDS1jQxeSvZAr0AVBDcXTSNhu914oIw/BYvjjJGTOqKq6KVHod04iWbvfw78NzfgSUg8tX75ctZ49sBEAR2TuGG10zjnnqJaNaUf2Qi5CF6cBaSAJMQ7Z3+9OHmyPrSTdRGpFyspCK/3uVSQr4DR7+umnsw+prZCldv369eoXssd3330X1KhRgz1GGz355JOqZSPWkLYleyGXwUUiNSb1Iz1Css6WlkP8TFpCGk06gZQT5Z/oOJAP7SGSFcgqCw9vNOVLSJCXzbzwRcAj39daXbVq1Wz9zi4keyHfoAtXjdSOhBHBTBK+PvBbyUW+IiGT6y0kuD7XJ+VsqSc6th1I1k6lKPfme+ewdu3aOZFHa+rUqezx2Qh55i3Ax3oHshfyHbqQSIODlwHWYvqSxpEQpP0aCS+NpF5oGC1tIGH6CjcD1DU/l3QEKS/T39Jx1yB9Q7IC5e8rVarEPqi2qlevXpgnLdsgZxl3fKaCy4SlQ+kQshcKAbrYu5BqkRD/iBdbJxJcBOAkg0IcVzPCVBR/34N0BgkBxAj8rkny4lqQi9C5HUuyfsnPmzfPe9prVODZtGmT+oXsgKkcMnJwx2cqBNNbgA2Z3cheEITi0INxYfiIWIIqyWjGp5CyGbUAsgkSLvqqt2npvjGQbAVBKAk9HNbRu2DQoEHsg+qi5s2bB5s3Z6ROSiQ33XQTe2ymatSokU1aIuxCyI6hIJSEHowKpKV4SmzAw9i5c2f2YXUR6jJmc3qIXGt4cXLHZioUX7GgA9kKglASejj2IH0UPiYWIEEeqsqgKZ/CmhZ8pLLFO++84yU32IEHHmgzyvon2QqCwEEPyKEk68UjLFY3bdqUfWBdhJfWN99Yb2g6c8MNN7DHZarHHsOGthHIeVaPbAVB4KAHBDukKEllBUZD9evXZx9YFyGN9Ycffqh+JbMgzY6PpH948VpUEppAtoIgREEPidPOIYozIC0ymvIpJN17+22kBcs8ixYtYo/JVBaVsbHzUJFsBUGIgh4SOMdas27dOq/FWYuEbAhwOcgGKE7CHZOJLrgA+S6NOYlsBUGIgh4SxBzeFz4ulsDLG8HNaM6nkOXh6aeRzj6zvPvuu85l5bCAb+GucTfZCoIQBz0oCIVaGD4ylqCWpO8QHghhLw7FH6xBVlHueEyEAh+GYMchZ2NTBSFnoAcFoU4IPLcG6zYYFaE53+rfv39Ga0WiXJnrKKtDhw6qNSMaka0gCOmgh6U6ySnlD/KnV6xYkX2AXYWCuUh7kylcg6ORwsbieC8lW0EQdKAHphHJKcAPLy2fueGLq2HDhsEHH3ygfilZ3nzzTfYYTGSR+/1RshMEQRd6aOCj5VRE97nnnvNaVbq4sMCP9jMBwoa4Y9DV1VcjSYgRn5KdIAgm0IPTnmTtWAqef/75YMcdd2QfZFch3c2IESPCOMAkcc1SYZF2Bh6nO5GtIAgm0INzFsnpjbB48eJEdg+L1Lp162Djxo3q1/yDtrfZZhv2t3WEc7fwej+MbAVBMIUenvNITttzqJiThJ9WkapWrRo89dRT6tf84xo3aZFd9WyyEwTBBnqAkMHVeJhQnA0bNoRFKNBcUurUqVMiaWrgUsH9nq5WrkQRJSOuJDtBEGyhhwil2pz46KOPwiIUaC4poYSXb+94OIByv6Wrxx9HWUojRpGdIAgu0IM0MvU82YPpEbIZoLkkhbqKn3/up4ocdiS539DVgw8+qFrSRjI3CIIP6GH6R+qZsgf5tNq1a8c+3D6FBW/sJLo6m7744ots+7qaORPV64yYRnaCILhCDxOCpSeEj5UDKBvfq1cv9gH3rb333juYNGlS8Ntvdq5ls2fPZtvVlcUL6x6yEwTBF/RQGXtEciDLZ7ly5dgH3bf22muv4MYbbzROxXzppZey7elq4ULjuPJbyE4QBJ/Qg+XlpYURTJK+WiWFWMcuXboE8+fPD37//Xd1FDxInePqsf/ee++p1rQZSXaCIPiGHi4Up3VyeQBr164N0yOjyUxql112CTp27BiO9ODLtWrVqjBxIOIhUdbM9UWK9Dhbt25VZ6mNuDUIQlLQA4Zy/n+Gj5oDP/zwQ9C2bVv2wc9XHXXUUersjDiTbAVBSAp6yDqTrMvhF4HF+CFDhjiFw+SShg0bps7MiAPJVhCEJKEH7WSS8fyHY8GCBWFedzSbz3rllVfUGWmDRbXtyFYQhKShh+140o948lz58ssvg5YtW7IvgnzQoYei/KMxq8lWEIRMQQ9dA9LH4ePnCNLHjB07NrEspklq6tSp6iyMGE+2giBkEnrwqpBeCh9BD2AXMRMhPb6EHU+L3UFwLNkLgpBp6OGrSDIOpIsClZlHjhyZF6OtZ599Vh21Eaiasy3ZC4KQDegBRCiPc9B0cVA3sE2bNuyLIhfUrVs3daTGSEiOIOQC9DB2Jzm7PRQHMXpJ59gyVbNmzYJff/1VHaExragNQRByAXogjyN9Gz6ansA0ccKECUHlypXZF0gmdcABBwRff/21OjJjllMbgiDkEvRgViMtDR9RjyCgeeDAgRmNSSyuJk2auObf6kjtCIKQa9DDuR3pRpJzDGJJEN6Dhfk99tiDfbEkIQRS26auUbxFKkdtCYKQq9BD2oZkPYeKAy4Fs2bNCo4//vjE0tdg/eyBBx5Qv2gNXtonUHuCIOQ69LCiPL43fy2O9evXB8OHDw8OOeQQ9sVjqgMPPDAYP368rZ9VSSZTm4Ig5Av00GKKOJbkVE5MB5S5nzx5cuh6ULduXfaFVFIo2gqnVVTPWbJkiU2dwSg+Je1CvyEIQr5BD28L0no8yZkCLghvvfVWMG/evODuu+8O7rrrrmDKlCnh/86dOzfMjfXTTz+pf+0VvJzbqlMXBCEfoYe4PAmZTONTgeY/A9QpC4KQ79ADXZe0OHy0yx5j1WkKglBWoAd7GxJSMG/BU15GQGyluDAIQlmFHvD9SNNI/yblM7eTJDmfIBQC9LDXJ00nJb6b6Bnku++nTkMQhEKCHv7GpPl4E+QBiJ08Th26IAiFCr0IjiUtwVshR8FosIo6XEEQhPDFhZTMt5K+J+UC75PEx0oQhGjoJYEMp51IqA3vPbBagzUkZO+ThXVBEPShl0Zt0ijSG6QkX14IKJxLkgBmQRDcoZfJPqQLSfeTEPrjusuI3Ovwp8JorpL6GUEQBP/QS2ZnUitSDxJGYVgcxzQSWSNeI60lYXoHT/vHSXeTriKdSNpHNSMIgiAIgiAIgiAIyfI///N/II3C3U8pJ04AAAAASUVORK5CYII=</t>
  </si>
  <si>
    <t>iVBORw0KGgoAAAANSUhEUgAAARsAAAEsCAYAAADzUhc0AAAABHNCSVQICAgIfAhkiAAAAAFzUkdCAK7OHOkAAAAEZ0FNQQAAsY8L/GEFAAAACXBIWXMAAA3QAAAN0AEQbD0HAAAAGXRFWHRTb2Z0d2FyZQB3d3cuaW5rc2NhcGUub3Jnm+48GgAAAAt0RVh0QXV0aG9yAGx5dGUkhHiAAAAAG3RFWHREZXNjcmlwdGlvbgBEYXRhYmFzZSBTZXJ2ZXI++uT5AAAAIXRFWHRDcmVhdGlvbiBUaW1lADIwMTEtMTAtMTVUMTM6MjA6MzX0LP2yAAAARHRFWHRTb3VyY2UAaHR0cHM6Ly9vcGVuY2xpcGFydC5vcmcvZGV0YWlsLzE2MzcxMS9kYXRhYmFzZS1zZXJ2ZXItYnktbHl0ZcgzM58AAABYdEVYdENvcHlyaWdodABDQzAgUHVibGljIERvbWFpbiBEZWRpY2F0aW9uIGh0dHA6Ly9jcmVhdGl2ZWNvbW1vbnMub3JnL3B1YmxpY2RvbWFpbi96ZXJvLzEuMC/G4735AACLl0lEQVR4Xu2dB3hcxfX2QwgQCJCQ8NFMKElICKT8AzaEEnrvhGLAhW46GEwxEIxxr3KRbVkucm+ybFly76pW77335t4bNuc778zO7tzVlayyK13J9zzP+6jcu/3Ob0+bmZ/ZZpttttlmm2222WabbbbZZtvpa2eyzpO/2mabbbZ51i5lfcQKYx1jEesAK4e1juXP6s96nvV/rF+xbLPNNtuaZL9jvc3axDrBAmDojDPOED+boGpWOGsGS4Ho76yzWbbZZttpbhewerJWsY6znPD4+c9/Tn/729/ok08+oW+//Zb69OlDzz33HP3nP/+h66+/ni644AIdNI3pR1Y2aylrIOsF1o2ss1i22WZbJ7ZzWM+yAlmHWU4wwIv5xz/+QV988QWtXLmSYmJiGtXatWtp+vTpNGDAAHr99dfpwQcfFCA6//zzddg0JMAtk7WENYD1HOtPrJ+zbLPNtg5qGMD3sWay9rAMA/8Pf/gDvfPOO7Rs2TJTqLREa9asoUmTJtHnn39O//3vf+nmm2+m3/zmN4bHbUDIDcWwprLeY93Oggdmm222WdgQriB0KWYZBvWll15KL774Ik2dOtUUFt7Shg0baNasWcIb6tWrF91xxx3UpUsXw3NrQMgJrWSNYPVm4bXZXpBttrWjXc36hoU8iWHAwrNA3gWA2bZtmykM2kvwhCZOnEgfffQRPfroo3TdddfRWWedZXj+JtrL2sIaxerOQhh2Bss222zzkv2ahW/7jayTLOeAPPvss4X3MHToUIqIiDAd6FZVVFQULViwQDz3N998s6le0H5WFGsCy/aAbLPNA4ZqzpMsJFiPsJwDDpWk2267jQYOHEhbtmwxHcgdWatXr6YJEybQe++9R/fddx9dfvnlOmzMhDwVSvojWU+zLmHZZpttpzB8UyNvUcsyDKprr72W3n//fVq1apXpIO3M2rhxowgP+/btK8IwvBfu74+bkANCRe4T1s0s2/uxzTa2a1j/Y+WyDIPmkksuEYlWhBtmg/B0FjygMWPG0Ntvv0133nkn/e53vzO8d27axUIC+mvWXaxzWbbZdlqYnof5ieUcGOecc44IH0aPHi3yGmYDzZa50D+EHBAqcegJQsipv7ea0IyYyIIX+QDL7oS2rVOZysPAvTfNw/zwww+0detW04Fkq/lC+DV27FjRlHjTTTfRueeeqwNHFxLPy1jouP4NyzbbOqTdyvJl7WAZLvI///nPYsrA6ZiHaQ/BUwwICKAPP/yQbr31VuFFun8mLExOXcsCeOxwyzbL27Ws71h5LMPFjDxMz5497TyMBRQeHi76f3r06EFXXnml4XNyCF8QX7DsuV62WcrgfmNmdQTLkIc577zz6LHHHiNfX1+Kjo42vfBttb/wBYBJqZjioX9+rBCWbba1qyGx+BQLs57r5WH+/e9/i34YOw/T8TRz5ky6/fbb0emsvjj+zLLNtja3f7MmsXaynICB0Ipv52E6h0JDQ/XPFg2DttnWJvYHFpZLyGfpF6Gdh+mEio2NFQllrXz+Pss227xmF7LeZEWy7DzMaSBAJiMjg7KyssTfWrMgEv622eZRQ2v7/ax5rEMsJ2DsPEznVmZmJhUXF1NRUZETNn/84x/V5+/Dss02jxiWMBjEKmM5AQPhgvv444+btMKdrY4leDI5OTlUWVlJpaWlAjQ6bG688UZ1HWD9Zdtsa7E1GCZhfRi0vc+ZM6feBWqr4ysuLo5yc3Oprq6OqqqqnJBxhw06jx3XBDq/bbOtWYYw6U4WtizBMpVOwCBM6tatW4dcH8ZW05SQkEAFBQW0fft2Id2bMYMNyt+O6wMLx9tmW5PsKtZXrCKWEzCQWr4BK8q5X5y2OocSExOdkNm1axdVVFSYQkYJ+RvcDpNiHdfJZpZttjVoCJNMZ1dfeOGF9Mwzz9Ds2bPrXZi2Oo+Sk5OpsLBQhEu7d++m2tpaKikpMQWMLgWbxx9/XF0z21i22WYwrFOLNUvmsgzVJKx7e++999rLN5wGAmQADcAFnszOnTupvLy8HlQakoLN888/r66fFJZttgm7jIWV2TJYTsBAKkzCXkjuF6WtzqWUlBRRvq6pqRGA2bNnD1VXV5sCpTEp2KBZ03EdYXEz205j+wULc5NCWVgQyQmYiy66SMzmtbt6Tw8pyAAsO3bsEJBB6NSUkMlMCjZYCdBxTZWzbDsNDZPisMoa1pp1AgbVJFQPhg8fTpGRkfUuSFudTwoyKF8DLoAMwqbmhExmUrDB2jeO66uOZdtpYr9kYS/pesletVbv8uXL612MtjqndMggL4PkrwqZVBdwa6Rgg0XWHdcZdnGwrZMbVsfHPkFYtNoJGCR7UZbE4kdW25TNlveExK+CDPIy8GIAmcZ6ZloizI/C42FvdMc1d5BlWyc0LET1MSuN5QQMhCUc+vXrJ7Z6db8QbXVeqeoSIAPvRSV/m1tlaqoUbL755ht17R1n2daJDF4MOnvxLeIEzK9+9SvRE9PWe1fban8lJSWJwa8go5K/CJvwP0+ETGZSsMG+5dq1aG//28HtfFYfVjLL+cGeccYZ9K9//Ut82GFhYfUuQludW2paAYACqaY8gKapjXmtkYLN4MGDddicw7KtA9pfWFjtbh/L+YFecMEF1L17d1q8eHG9C9BW5xcmSKpZ2ICMnvyFV1NWVmYKB09LwWbEiBE6bPDFaFsHMbih2BQMuxMaKkrYVOyrr77qlPtX2zq13CGjJ3+bMpfJ00pPTxfPC7tuatfpb1m2Wdyw/84HLMPWJtg0DLmYuXPn1rv4bJ0ewnoymGENmAAyel4G8lQpu7lSsBk/frwOG3Sp22ZR+xULM63REOX80C6//HLRLGVXlE5vYUCjkqTyMihfK8i0RV6mMSnYYNlX7dq9kmWbxQxrxnzIMkAGCV/EwPaavae30JCHnhgFGT35C6/Gk/0yLZWCzZQpU3TYXM2yzUKGvEwQS3xAqCrdfffdYh8e94vO1ukl9MrAW1GQUTOyARlv9cu0VAo2aLdQ1zILO2zYZiH7F4vOPPNMuuWWW2jWrFn1Ljpbp5fUwlUKMvqMbHg0SAqbDfj2lILN9OnTddhcx7LNQtaDJT6c9evX17vwbJ0+Qq9MXl6eEzLuTXntlfxtihRs4JGr65n1V5ZtFrL+LDrnnHPqXXy2Tg/Fx8eLxcQVZCA1IxuCZ9Oeyd+mKC0tTbwWeOa4nh36G8s2Cxn216EuXboYLkCUOPFNh+QgGqYQv+N/+jm2OrbQK5Odne3slYH0pjwAxwrJ36ZIwQZtGbieHfonyzYL2XQW3XDDDfUuRiVAJjU1VbjYcKMRz6PXAiDCt6LZbWxZV/g8sSSD6pWBvDkjuy2kYDNv3jwdNjexbLOQLWLRrbfeWu+ibEiYbIdvRLV0AKoSNoA6hpDb0HtlkIdRyV/kZ6xUYWqOFGwWLlyow+YWlm0WstUssbC4+4XZFMEVxwedn59vuIjxO1bJB5RsALW/4JnqvTJ68hewaevpBZ6Wgg3m6OF6dujfLNssZNhdUmy6736BtkQom8LDwQWg5wJ0ACkPCKAyuw9bnpO+5IOSasqzahm7JQJM8XoDAwN12GBzQ9ssZGLBq+eee67ehdpaqVwPKh36t6ouzApGCIYcAgaGnYT2jAB9gF1/r1Xy1+pl7JZIwSYoKEiHzd0s2yxkJSyxBYb7BetpIZRCzgBw0ZOTuvBNi0EAQOFcVMTM7suWufB+IaTV31M9+dsRytgtkYJNcHCwDpv7WLZZyHayxBYY7heut4VvX3g0+AZ2D7l0qXwC8j+4qOz8T33hPXHvldHzMu09UdLbUrAJDQ3VYfMQyzYL2WEWffTRR/Uu4LYUwif08uhVrsaE/I8Kv07nHiD3dWWU1IzsjtQr0xop2KxcuVKHzaMs2yximIR5kkVffvllvQu5PaXyPRhI+mTAhoTBhvNOl/AL74++roySSv7Co2mrVfKsIAWbNWvW6LB5gmWbRQx7O4kPBmsHu1/QVhK+wXFBNZZsdpde/eos3g9eA7w5vc0AUjOyO3KvTGuE6iben3Xr1umweZplm0XsIpb4YIYNG1bvwraykKNAbwW6mt0HXmMCqJBAxRQM5IzM7tuqwuuFt6K/HjUjuzP0yrRGCjYbN27UYfNflm0WsStY4oMZN25cvYu7IwngAEAaq3SZCeda3ftBWOgOGZX8hTfTWXplWiMFm82bN+uweZFlm0UMiwuJD8bPz6/eRd6RhZ4dAORUlS534VwkqJErQtjWnpUveDJmISPyMoAMfu9MvTKtkYLN1q1bddi8zLLNInYjS3wwAQEB9S52d+Fbv6MmXuG1AD64MJsDHwheBUIv5EraIvQC5Mwgo/Iyna0hzxNSsImIiNBh04tlm0UMs2LFBzN//vx6Fz2EQYq8CDwE1adhdl5HEqCJi7OplS53qbBFzfvyVOgFyJg9H5WXAWTUZ2DLKFyneA+joqJ02LzGss0idhtLfDCYU+J+8UNw5XGBK+GDDQkJoWXLlonMP75JzG7XkaQmkwKq7rmRpgrvDW7fkrJ7Q5ABXACZzt6Q5wkp2GBxfnVNs2zYWMjuYYkPZsWKFfUGAWQGG2yvu3r1agGoOXPmCK9o+fLlAj6RkZGm99ORBFgg2QxvrjnJZl1602FDoRfAZBYuqeTv6dKQ5wk1AJvXWbZZxB5miQ8G8HAfDJA7bDAA3c8JDw8XzVRLly4V8MECRvgd/8Mx9/M7mtzX72mJEHqpqhdAZgYZCICBTqeGPE+oAdi8wbLNIvYUS3ww6E9wH2SQmWdjdp4uHT5YprEzwUcPuZrT33MqIVTCFIPTsSHPE1Kw2bZtmw6bN1m2WcTQhyA+GJQM3QcW1BTP5lRqDD4Iycxu01GEEKmlVS4IyV9ARiWdbbVMCjaQuqZZb7Fss4ihNCg+mIZ2vUReobWwcVdnhQ+qUkj2NsXrUXkZTJY8nTt/PaUGYPM2yzaLGMhPP//5zw2DRpc3YOOuzgofDACU193zM/oe2TZsPCPk1dT7jl1dcV2z+uAit80a9gGLfvnLXxoGiS4kM70NG3d1RvigwoX3DmGTDhrIztO0Xg3A5h1c5LZZwz5j0QUXXGAYGLrcYYNyrtl53pSCD3p7OjJ8UNGyYeMd6bCBp47rmvUuLnLbrGFfs+h3v/udYVDocg+j2gM27nKHD9QR4INEsg0b76gB2LyHi9w2a9hAFl122WWGQaHLirBxlw4feD1WhY8NG+9Jh82ZZ56pYPM+LnLbrGHDWXTVVVcZBoUuK4RRzVVD8EHjYkMl/rYQuolt2HhHepe2BhvkJG2ziIl9vv/4xz8aBoUuDBAdNpj9bHaelWUV+ADcNmy8Ix02v/jFLxRsPsRFbps1bDKLrr/+esOg0OXu2XRE2LirveCDkNSGjXekw+ass85SsPkIF7lt1rAZLPr73/9uGBS6OiNs3NVW8GkINvY8qNarAdh8jIvcNmvYPBbdfPPNhkGh63SAjbuQVAZ8sLsiwAMA4fe1a9cKMJndpinC1A8bNt5RA7D5BBe5bdawJSy69dZbDYNC1+kIG3fp8MHG9Q1NWj2VMJXBDDb2MhKtlw6bc845R8HmU1zktlnDlrPojjvuMAwKXe4JYsz7MTvvdBFgs2nTJtNjp5ING+9JX7DMho01bSWL7r77bsOg0IXeEBs2LtmwsaZ02GD6Da5rFjrkbbOIrWPR/fffbxgUumzYGLVo0aIWwwbrFduw8Y502Jx77rkKNv1wkdtmDdvMoocfftgwKHTZsDHKG7DB+2o2gGw1XQ3A5nNc5LZZw8JZ9PjjjxsGhS6znA1WQ8Mq9mbnd3YBNtgIzezYqYQlJ2zYeEcNwOYLXOS2WcO2sejpp582DApdjSWIsbg5+lC2bNkiBAjpt+2Mao1ng/k7Nmy8Ix025513noLNl7jIbbOGJbDoueeeMwwKXe5hFDb2NzsPK/2hJIxeFDTD4feGVv/ryGqNZ4PyrA0b70iHza9+9SsFm69wkdtmDUtlUffu3Q2DQldLczbweFauXEnBwcFim5j169d3Cvh4Azb27patl75Nsgab/rjIbbOGZbKoR48ehkGhyxMJYuR34PGgKQ6DVXXjdsS8z8KFC1sMG3z72rDxjnTYnH/++Qo2WK/JNotYHot69+5tGBS6sLqcDpuGwqjmCPkd7Kq5YMECmj17toAPOnQ7wu6arYENBoQZbMwGj63myfZsrG/FLHrjjTcMg0KXO2ywgLfZeS2V7vUEBATQrFmzxE6bq1atatPlH5oqABKwNDt2Ktmw8Z502GgJYjtnYyGrYFGfPn0Mg0KX2nxfyROeTWNSXg+29PX39xcAWrJkicj/tHSQe1LwbFr6PLDBnQ0b70iHjV36tqbVsuj99983DApd3gijmiqU1uH1wNOZMWOGgM/MmTNF3gdAQgm6rcvtrfFsbNh4T3hv1ftsN/VZ03ax6OOPPzYMCl3eDqOaKkAFgxyVLSz7APBA06dPFwDA/9ui3N4a2GATOxs23pEOG20ipj1dwUK2j0WfffaZYVDococN/jY7r61l5vUo+CAEQ8ndG+V2GzbWlA6bs88+W8HGnohpITvMoi+//NIwKHRZFTa6GvJ6oGnTpon/earcDti0JnHtDpvdu3ebDh5bzZMOG23xrL64yG2zhv3Iom+++cYwIHS5J4jbK4xqjuD1oJSOxDI8HXf4zJkzp8Xldhs21lQDsLFX6rOIncH6iUUDBgwwDAhdSAjrsLGiZ9OY4PUgkYywyt3rUdLL7ada9hMhWmtgU11dbcPGC9Jho+2uYK9BbBE7iyU+lEGDBhkGhK6ODht3wZMBVMy8HqXGyu02bKwp5MPUe6ztG2XvrmARO48lPpShQ4caBoQu9zAK0xfMzuuIUpNHsasCOpnNwAPp8MHi562BTVVVlQE2u3btMh08tponHTba9rv2JnUWsQtZ4kMZOXKkYUDo6sywcRdCqFN5PYCSDRvryYaNte23LPGhjBkzxjAgdLmHUZ0ZNrqU14Ncj+714PfW7B/uDpudO3eaDh5bzZMOmzPOOEPB5j2WbRawS1jiQxk3bpxhQOg6XWHjLgAGYRSSzDZsrCcdNuq6Zr3Lss0CdjlLfCgTJkwwDAhd7rDByn1m550uQs6mNbCprKy0YeMFqfcX1Ud1XbP6sGyzgF3JEh+Kr6+vYUDosmFjlA0ba0q9vwh/1XXNeptlmwXsapb4UPz8/AwDQhcWy9Jho8IofIOgG9fbc5GsJsCmNVvwVlRUGGCzY8cO08Fjq3lS768bbN5i2WYB+yNLfChIfOoDQpc7bNw9GwAHgw/9KEiodsTV95ojGzbWlHp/cf2p65r1Jss2C9ifWeJDQZlXHxC6TgUbXWqOEqYBoISMuUgdYfW95ggJYhs21pN6fzFVRV3XrNdZtlnA/soSHwqa1vQBoas5sHGXmqOE8jHmIll19b3myNOezfbt200Hj63mSb2/+HJT1zXrNZZtFrC/s8SHgt4RfUDoag1sdOlzlLD4VUPTAawueDat8dZs2HhH6v11g82rLNssYP/HEh8KBpA+IHR5CjbuwkWhZmZjIqRafc/q8GltGFVeXm6ATV1dnengsdU8qfcXlUJ1XbN6s2yzgN3MEh8Klk3QB4Su/Px8r8BGl/vMbOSQ8JzaavW95gjLU7TGsykrK7Nh4wWp9xdhurquWT1ZtlnAbmGJD2Xx4sWGAaGrLWDjLngO+hwlSK2+197waW0YZcPG8yosLHS+v/CM1XXN6sGyzQJ2O0t8KFjLRR8QugoKCgywycjIMD3PWwJY1BwleBUo03t69b3myPZsrKdGYPMKyzYL2H9Y4kPBoNUHhC532KSnp5ue11ZSXg9yPGpmtr76HuCDKpjZbT0hT8OmtrbWdADZarp02GADQXVds15m2WYBu4clPhR4DfqA0OUeRrU3bHTpXo/7ejT66nutgYO78DitgVlpaakNGw9Lhw1yf+q6ZnVn2WYBu58lPhRUgfQBocvKsHGXmdejpBbAam2vDzwbGzbWkg4bfPmo65r1Iss2C9jDLPGhoN9FHxC6rBZGNVXK60FoBdDo4IH0ze6aU25vrWeD99CGjWfVCGxeYNlmAXuMJT4U5Dn0AaHLHTZpaWmm51ld8HoAVZTUkeNxh48qt59qp00bNtYTrlH1/m7YsEGHzfMs2yxgT7LEh4LN3PQBoauzwEYXvB685oa8HgUfs3I7YNOa6pc7bLC1i9kAstV06bBZt26dDpv/smyzgD3LEh8KBpM+IHR11DCqOUIYBY8GcDHzenT4IPEMz8fsfpoiGzaelw4beOnqunZc47ZZwOBiig+lsZwF4mEdNp3Bs2lM8FpwwTaW62msencqFRcXG2CDrV3MBpCtpqsR2DzDss0ChrKg+FAaW3kOH+bpBBt3oXIFr0flegCgxqp3p5ING89Lhw3m26nrmvU0yzYLGLorxYfSWB/K6ebZNCYkhgGbxsLOU8mGjeelw2b16tU6bJCXtM0Chhmx4kNRyU8zmcEGlZqGqjWdXcjZtCZBjMFhw8azQi+Yen/RR6Wua9YTLNssYFjFTHwo+mBwV0OeDQAFjwhhBnI+jQGrMwmwac1rxeCwYeNZ6bBBe4O6rlmPs2yzgGExaLF7oD4Y3NWUMApeDoCDcjISdPjZWeHjadhgHyn3wWOreWoENugls80Chg286KyzzjIMBnfhw9Rhk5qaanqeLjTQIXZGIhVr0gBAbTkz25tCzsaGjbWkwyY0NFSHzSMs2yxg2AeZzjnnHMNgcBc+zObCRhcGJhKqKBdjbhJKyqgYeHJyZFvK07DBPlL6wLHVfOmwwZcbrmuHMCXHNgvYxyw677zzDIPBXfgwWwMbd+kLY2FNGjUzG/83O99qAmxakxxHWGrDxrPC0rXq/XWDzUMs2yxgn7Lo/PPPNwwGd+HD9CRsdOleD6YBYCB7Yma2twTIeBo2WADdffDYap502OBawnXt0IMs2yxgX7Do17/+tWEwuAsfprdg4y73JSJaOjPbm7JhYz3psEGYjuvaoftYtlnA+rPooosuMgwGd+HD1GGTkpJiep6npbwefdpAU2dme0ue8GzQgGbDxrPSYYOwHNe1Q3exbLOAfcuiiy++2DAY3IWO1/aAjbv0JSIAHQWftlwI3YaNNaXDBov347p26A6WbRawASy65JJLDIPBXVaBjS4zrwdSC6EDPuj18XS53ROwQeVEhw32kTIbQLaaLh02+DLCde3QrSzbLGA/sOiyyy4zDAZ3ucMmOTnZ9Lz2lO716EtE4HdPLoSuYGN2rKmyYeN55ebmOt9ffNngunaoK8s2C9hQFnXp0sUwGNzVEWCjC15PYwtjoQMYx1rS64P7tmFjPemwQVUT17VD2PXVNgvYCBZdddVVhsHgLh00HQE27nJfIsIdPoBHU8vt3oANtnYxG0C2mi4dNqhg4rp2CPvZ22YBG82ia665xjAY3OUOm6SkJNPzOoJOtTCWDh+EZe7ldsAGnpH+v+bKho3npcMGRQNc1w79lWWbBWwci/7whz8YBoO7OhNs3HUqrwfSy+1ISrfWs0EyU4cNtnYxG0C2mi4dNn5+fjps/syyzQI2kUXXXXedYTC4qzPDRheSx/B64NXMmDHDFDyQDRvrSYfN5MmTddj8gWWbBWwyi/7yl78YBoOu2NjYerDpaDmblgohFLwZ9PHYsLG2cnJynO+vr6+vDpurWbZZwKay6IYbbjAMBl1msElMTDQ9tzMLXg+qV/B6WpuzsWHjeemwGT9+vA6bLizbLGAzWPS3v/3NMBh0NQQb9Ju0prGtowoJ5tbCBi6/DRvPSofN2LFjddhcxrLNAjaLRf/85z8Ng0GXGWxUzgaVGTTTQafLsqDwcNDHYXasqXKHDd5TswFkq+nSYTN69GgdNhezbLOAzWXRv/71L8Ng0BUXF9cgbNwF4KBagyQrdiXsLCvz6cJrsmFjPemwGTFihA6bi1i2WcAWsKhr166GwaDLDDZNydnAAwBwkGDFPKWOvDKfLtuzsaZ02AwdOlSHzQUs2yxgS1h0yy23GAaDrpbCRhdyO/B6sIIaEqwdbWU+XTZsrKns7Gzn+zto0CAdNuexbLOABbHotttuMwwGXZ6Ajbv0yg4GLn5adWU+d8E7w8ROs2NNlTtsMPfMbADZarp02AwcOFCHzdks2yxgwSy64447DINBlzdgowteDxbBQqiF2broYbHayny6vOHZmA0eW82TDpsBAwbosPk5yzYL2EoW3XXXXYbBoMvbsHEXPAd4OfB2ME1AnyrQHivzuQvPz4aN9aTD5ttvv1Wg+QkXuW3WsNUsuvvuuw2DQVd8fHw92CQkJJie62mhlI7qFrwehC7+/q55Ssj/tMXKfO7yRhhlNnhsNU86bL7++msFmx9xkdtmDVvLonvvvdcwGHS1J2zchYSy7vUAPu4r83kbPgij8Hhmx5oqGzaeV1ZWlvP9/fLLLxVsjuAit80ato5F9913n2Ew6DILo9oLNrp0rwdhDcCjw0etzOfpXh9Peza7d+82HTy2micdNv369VOwOYiL3DZr2AYW3X///YbBoMtKnk1jUl6P2gJGwQdSy4J6otcHj+NJz8aGjWekw6Zv374KNntxkdtmDdvIogceeMAwGHR1FNjoUl5PY8uCtrTXxxOwQQOaDRvPSofNRx99pGCzCxe5bdawTSx68MEHDYNBF8DiDhsAyOxcqwqAMFsMXQlAamqvDzyjefPmmR5rqmzYeF46bD744AMFmzpc5LZZw7awOj1sdMHraWwxdKixXTg97dns2rXLdPDYap502Lz33nsKNtW4yG2zhm1l0UMPPWQYDLo6G2zc1dxlQTHfy5Oezc6dO00Hj63mKTMz0/n+vv322wo25bjIbbOGhbHo4YcfNgwGXZ0dNrpQ1lbLgsK7MQMPgNTapj4bNp6XDps333xTwaYEF7lt1rBwFj366KOGwaDLDDYoh5ud29mEEArejL4sqCdggwY0GzaelQ6b119/XcGmABe5bdawSFazYYPSbXp6ujhmdpvOKDV5FLkcGzbWkw6b3r17K9jk4iK3zRoWxaLHHnvMMBh0mcFGV2FhoRg8qampp4XHExYWJjwds2NNlQ6bHTt2mA4eW82TDpsePXoo2GTiIrfNGhbNoscff9wwGHRh0qUZZBpSQUGBGEwpKSmdEj42bKwpHTYvv/yygk0aLnLbrGExLHriiScMg0FXc2GjC+u0YPfHjIwMsf0L1jM2e4yOJFSvWluNsmHjeemw6d69u4JNEi5y26xhsaxGYQNhzWEAA+Awg0pThYuio+d7ABvbs7GecH2q9/e5555TsInHRW6bNSyORU899ZRhMDQmhEYIkTBg8CGbQaWpwu1xP8j3dJRyuifCKDSgKdhs377dMGhstUw6bJ599lkFm224yG0zNyI6ozQv5f2ysoIbHP/yqoH89PTTTxsGQ3OEMAueCjwWhE1mUGmqOkK+xxOejQ0bz0uHDb48cV2zUG21TbPAgT87e843F/VcMPiGzSnRS/YWZG1LrqzM+Z3jsFctkUXPPPOMYTC0VMjJIDcDYKBKZQaUpso932P2eO0hwAbdxGbHmiodNnV1daaDx1bzpMMGaQFc1yx0yJ/2Nve739w944vfzPP98LyKYb1//tPcYY9QQXbcsZKC9AHs3bTZsqlIoHkMNu5CaIQQCR2zZkBpjgAfle/x5rKkpxIa/WzYWE86bNA3huuahYnGp50tHHrJpTO+uPB/kz/+VcbIN37x46BXfkbQ8DcuoLBlw08WZseWVBYV/dlxeptZMkvEuPpg8IaU14OLorWJZggXWHvke2zPxprKyYzja0yuT43pN7iuWetxkXd2m/v1726d0f83vpM/+VX62LfPPjyoh4SLrhnf30n5mduOFecmjWJv5kzHTdvUUln03//+t96A8LaU1+OJRDPUVvkeT3g2KNMq2NTW1tYbOLaartKiDKrMWUjlGZNofdAztH55D/IZ8gA9fn8XuqrL+Z3KswkceOFv5w24+OVZ3/xu0vQvfhPFnkvl6LfOPjG45xlkBhho6Ku/pPXzv/qpMDuutrS04CbHXbWLoelJlArNBkVbCqGR8npam2j2Zr7Hho01VFKUTeU5QVSVOZWi1rxGgbP+TUsCbpGa2Y0Wz+hKi6Z3paUzbzkRPOvfe0Pm3JG3as6d69bMvXPM+vl3dF87746/EP3sDDkM2t8WjrjsxoVDLn9u7qDLBsweeOmMWd9evGl6/9+mT+33m+pJfS/cP/a9806MeOMcGvb62TT0tbMYIr+gIb3PpCG9fk4Nwcbvq39STuqW40U58bP4y/gcx0O1m6Wz6PnnnzcdFO0lvbze2kQz5Ml8D2CzcOFC02NNFSBow6ZlKi7Ko/LcUKrKnkaxG9+lpbNvd0HGBDaLpt1MC/1vogVT/0UL/P6P5k/5J82f9A+a58ua+HdaNOmfPwZO+ef+pVP/r2L51H+lBk/9V0Sw3z9XLp/6f3OCp/5z7Aq/v/cP9vv7ayFT/tYzeOqNLwdNvP7J5RP/dLdL1wgtHn3N00Fjr+oZNOrqN5aMuerLJSOv+mrRiN+PXjDi95MWDuuyZN6QLptnD74iKeD7KwpmfHdpzbSvL9nr9+XFRyb1++2JcR//hsZ8eCGN+eACGv3+BTTqvfNp1Lu/opHvnEcj+5xLI976JQ1/8xwa3kTYDOl1JoXMeI+9mfg9FSUFd8uh3v6WwaIXXnjBdFBYRZ4sr0O4aFua7/GEZ2PDpgUqzKey/I1UnTODkrb2pWVz/1MfMkpNhM1chs3cCX+jOeNvpNnjbqDZPn+lWWOvp1lj/kIBo/9CM0f9mWaOuI5mDP8TTR/2R5o+9A80bci1NG3wteQ/6Bqa+sPVNHXgVeT3/e9pyoAracr/utDkb6+gSd+wvr6cfPtfRr5fXUoTv7yEJnzx/2jC5xfT+H4X07jPfkfj+v6WfD65iHwYNGM/+rXHYDPx0+soI37Nj4VZMat35OZaap/zLBa9+OKLpoPCilKJZoQiuAjNYNJcqXwP4HOqfM/mzZtb7dkAnAo2NTU19QeWLaeKiwqpvCCCITOT0qP6U/D8e80Bo6udYTO5PWDDWjbldSrMSThUXp77tBze1rJslphLYjYoOoI8nWiG9GSz+3wuGzZtpUIqK4wRkMmJ/YFCFz5oDhYzWRw24z0Mm3Ef/p6SIpecyM+MjqiuzrtYDm3rWQ6rQ8NGl6fL65B7shmwwZo2Zo/fVOmwqa6uNhlop7dKC5OoNn8R1eZMp6KE7yhp05u0ZcUzFLrgHnO4uEvAplsrYHN9K2DDajFsLhSwGd0M2CzyeY4KsxOOFhVlvi+HtHUtjyWm5JsNipZq2bJlYoW79t6XGyERvB40FeIiNoNJcwXgYNlQs8drqmzYmKu0MIVq8gOpNjeAKtJGUGnSACpN/B+VJHxDJfH9qSxlCJVnTqGMiL4UtfIFWh/4MAXPu/O0gc2IN39JPu+eS5M/uYDmDPgjpUTMPZafuS2tsrLgSjmcrW35LHrllVdMB0VzhcGNJO5XX31Fr732mlh4+rvvviM/Pz8KDQ1td/ioRHNeXl6LE82ADfacMrv/psqGjVElRRlUnb+C6vJmU1XmWCpPGURlyQOpzAGb0qSBtLtyI5348RCdPHmUdYhOnNhLRw8V0oGd0bS9eAnlJw6mxM19KDzkWVq/5AEKnXcXLQ241Rw2k5sBm5HNgM13LYPNuE9+Q779LqJp31xCcwZdQUtGX0Mr/a6nLQtvosT1d/Nre5Jqil6inK13U8zcv1DqmjdPlhal7istzv22LacbtNawRqtY2cxsUDRXAA0uHkAGsHHXu+++S4MGDaIZM2aIhcXN7qOt1NLyOmCzePFi0/tsqmzYSJUUAjKhVJc/h2qyfakiYziVpw1l2AyWsGHtKFlOx4/uZcCcZP3ohM3Jk/tZe1g7WXWsalYFq5RBVEjHDifTwT1baHdVIJVnj6Nc9o5Sw96luLU9KIJDsk1LHqY1c++ikJn/pqVTb6IlDKFFvn+nhQyfeT430BwfmbtpCDbTBl9D06FBV9O0QVfRzMG/p5mDrqRZg6+iecOupoUjr6UlPn+i5RP/Qiun3kDrZv+Dtiy6iaKDb6PkjfdSXvxjVFXQnQ7seot+PP4RP+++DWpX2cuUuPQfFLvgJsqNnba/tDA9q6q4+C9yCHccK2R5BDYYuLiAkFw1A42ZsL8P4IOdDLCXk9n9tpWwvg4gcKryOtb28WTOpqqqqt4g7OwqKcrhgbZaQibXjyozR1NlxkiqSB/O4RPDJnUw1RbMo6MHARBARqlpsDl5sohVwMplZbHSWSmsRFYcaxsrkhXG2szawF7TKobaMjpyYB4d2T+bDu+fyZrGmkqH9vrSnpphtH/HcIbDcDq8bxRrGHtWI+jYkRF8u2F8HyNYQ1mDWN+z/sf6hvUV63PWpyxzmDSkY4c/oPyIe4U3k7zypZ9KCpL2lxZl+rCHfpYcvh3LilnUs2dP00HRHKm8CLyEt956yxQup9LHH39Mw4YNE/DZtGmT6eO0hfREM+CpwwbHbNi0TMWFuVRZsIEhM5dqc6dRdfZ4qsoaa4BNba4/HdwNQOiQ8T5sTp5cy1rFCmEtZy1lLWEtZM1jzWbNZE1j+bEmsSawfFijWZ6Fze6KVygp6J8UO/8flB01+mBpYVppe083aK1hXx3q1auX6aBojjAo1UX12WefmcKkOcJ2HLifsWPHisHd3D25PSnd60HeCVv5mp3XVJ12sCnMp4qCrQyZeVSXN5Nq8yZTdc5EB2x8BGyqsyey5xBPJ0+c4MFmBhqo88Pm2JEPqHDbA8KbSQp+ikryYvaXFab78/hq9+kGrbVSltj6wmxQNFXIf+gXFxLCZgBpjQCfL774QsAHHbztCZ/WSodNZWWl4b3rTEJDXkVhFENmPtUVzKba/KkMmikcOk1ywgY/99aEcxhzhAebGWB0dW7YOL2ZeX+lrPCBh0sL02sqSgrukUO141sZi1599VXTQdFUobFOv8iQdEUS9euvvzYFhyf0xhtviPufNGkSBQcHiz28zZ6bFdX5YYOGvFiGzEKGDHszhTP45zQ32PjSrgrkSQAMM7CYqTmwyWe1N2y+Zp0aNro3kxD0IJXkhB0rL06KryledwuW7pRDteNbBUsMXrNB0VS5eza6VPVm8ODBYltUd2h4SqrMPnXqVEuU2RtTWlqaEzYVFRWm71tHlWjIK1hC2xkyO4pn0/biWbS9cCbDZjrDxp9h40c7y4Lp6KFaHmhmQGlMnQ82ypuJmXs9pW/+jMqLUqi2ehPVVS0/XFu1bH9N5dLDNRVL0/nnZFbv2tLAa+XQ7XjmEdhAKq+BbluzixBCzmPVqlU0dOhQERa5A8OTeuedd+iHH34QZXbsZGn2nNtLnRE2pUWpVFMQxJBZQDtL59OOUoZNyRwJmyKGTeF0hswSOrwf4Y0ZSJqizgMb3ZuJX/IfKspaQ1WlsbR7x2rasyPUpe0htKtuBe2oWX6yrnLZ3prKoAPVFUv3VVcERVdXLh1cVRX0ZHX1QstOUdCtiiVCErNB0VIBPKqSY3ZhQmiw+/zzz01B4Q198MEHAnLYOnfDhg2mz7ut1Jlgg4a8moJQ9lwAmYW0q3wRQ2WBATY7SxfQoT0ZdPIEYGEGkaaqrWGzmOV52Li8mb9Q2sYPqIxBXVcdYYRMI9rNANrJANrOAKqtDAKADjN49jCEwhhC/avLAu+sqAg8Vw5x61gNy+Ow0YW+FJTDzS5ULI8J78MMDt4WyuwjRowQG85hqU+z5+4t6bApLy83fW+sruLCLKoqXMOezHzaVbqEdlcG0a6KQIbNYobNQundlMylPdVr6MdjB3iQmcGjuerYsBF9M+H3CMjELbqVCtOCqLIkjnbXrTWFSnOkAehoXVXQvqqKoGPVlUGVDKDl1RWBnwBAWVmBZ8th3z5WyxK5FLNB4Skhb2N2wULwfhDqeDusakwAntnz9pY6MmyKi3IZMhvZk5nPUAmk3dXBtKdqeYOw2Y68TVEAezoLGTwb6eDudDpysIpOnDjOA9AMKI2p48Jmd0UPpzeTuvZN9maSqaYqikGxsh44PKXddQyg2mDaXr3sIHtAuxg8R2rKA7P5d3/kf2rKgm5sywR0HUs04ZkNCk8K+Ryzi1cpKiqK+vfvbwoDb+v99983fc7eUkeETXFRPlUUhjk8maW0r2YV7a3hi7p6hRM2u01gI5LEDBu9IlWTN0UkineUwCNaS/u2x9Chvbl09FANnfjxGA9OM9BAzYVNDqt9YXPscF/2ZmQXMKYb5MdPp/KSRNpVt94UEF7V9lCZ/2EAIQFdwx5QTYVMQFeViwT0C9tLAi+TaPC8bWeJSo7ZoPC01IJXDQnhFuZM/e9//zOFgrfkzTDSTJiJrmBTVlZm+l5YRwoyCxgiQQwGhgO7/ftqVzNs+Fu5OoRhE8zQWMawWdok2Lj32qCxrypzDFVmjKKK9BH8/8l8Pjwn3PdmfrxYOrQ7mw7vL6XjR3awV4SwzPqw2Vn6KiUG/kOAJnnlS1RakEg1FdEc8njPm2m2mpCArqxc7pFN7HayqE+fPqaDwhtC4tj8ojYKuR4sUjVkyBD65JNPTCHhKSF5bPZcvaWOABvZkBftSPwG0f7t62n/zo20f8d6B3AYNrU8aGoYCBxK7a5i2FQCNksYEov4NgsYNih/z2k2bCrShlF56hDn7G/jUhNfUXHcl/y/7/mcoVSZPopvO04AqjZ/Gj/WLH78+fxcFgvtrQlkMLInVreUDuxczgqig3uCWctYgRzWLWItoCMHlrAWsuayZtMRMTdqupwbtWci324MayRrGGswvw8DWQP4vvvz6/+MofgJ60PWe6x32JuRlSZMN8iJHkvlxUnsUWwwH/AWk8j/1AoAHUcCmsFztKZiWRV7PiE5mQE/SHQ033axRJnYbFB4SwgjzC7wxoSyeVxcHEVGRop5U7oiIiJEYyFCNeSA8BMVp7lz59KoUaPEtIfGckLDhw83fZ7ekg6b0tJS09fbnhINeYXsoZTy4NyxmQdjGB3YtYUHWX3Y7HWHTcUSBk79ipR7rw1gU2MCm0oT2KilJtS6NoBNUeznVBTzGRVu60uF0R9RQdQHlB/5HuVHvEN54W9TXtiblLv1dcrZ8irlbO5F2Zt6UPbGlylrQ3fKXP8CZa57jjLWPksZa56m9NVPUtqqxylt5aOUGvowpYY8QCkr7qPk4HsoefldlLTsTkoKup0Sl/6bEgJvoYTFXSl+0U0Uv/D/KG7BPxgof6PYeTcwXK4XgFHCdIPS/BiqLttmLW+mBYL3wx7PycTYSfslOppvu1li6QezQeFNwXNprDTuaWGiKPJC6DaeMmWKaABUE0bbesa5VWGDhry6wqW0s2QpHWS4HNobxd/+ERpsNjFsNjBs1jFs1jBskLdpImwcvTa1BQybfIZN3mQGji97JBMYNuPEOjbNgU2xATYfM2w+pILI9xk27zJs+jhhk2sCmywT2KQbYPMgw+Z+Sgm+l2FzN8PmP07YJAI2Sxg2ixk2ixg2C7H0A8Nmvgs2YrpBxA8iCbyjZgODZoXpAO4o2lkXfIJBc7S4YN7J2EifgxIdzbe9LLHUg9mg8LbgqaD8bXbht4XQgIhZ3PCEzJ6ft2Q12JQUplJtYTCHPIEMlK0cOsTS4X3bBGwOmcBmvwE2fEFWr2DY6BWpZsImm2HjNvvbsK5Ni2DzFsPmDYbNawyb3gybnq2EzR0Mm9sYNrcybLoxbG52wiZOwWbe9Y7pBlupsnQb7WQQwyPYs4OBbDKIra7d/LzrqoMOMmgO5mRMo4RtPhQXPR553hbZPla7wUYJDX5q4a22FBLSyCGZPSdvCmv/WAE2WLyqpnAVg2Axg2QLHT2YREcOJDBs4poNm1OXvyVs6kxgU20CG7WuTVkKewjJ31Np0ncMnG8ZOF9TcbwLNkUmsMlvEDavMGxeYti8yLB5nmHz31bC5l8Mm38ybP4uQqn0zZ8Lb6a2cqMoOQM0yH+YDWSri5/7T9WVS4+UFy86nhw/kVITfKkoby7FRo9Hu0yLDPFXmydIGxKgA0+noSbAxoSQDLdFuIRlPxsK0eDN4BzkjZq7Z5SnpMMGa+SYPU9vCrtJVhetox2Fi2h/3SaGTDIdPcQywAbl6GiGTSTDJpxhs7WVsKlf/m45bJAk/oKKYvsxcD5l7+YTKohm2EQ1DJscE9hkCtg8w7B5imHzBMPmMUoLfaQebJJNYJOgwSYx6H4qylxDFSXRHDat6PCg2V6z/HB1ReDhrPTpFB89hnIyp1N+zmyK3zaWYqPGI/XSIjvAog8//NB0ULSXENqo9YIxg1zBQxc8IcAF0MC5ZvcDIVSDcJ9mx9tD7QUb7CZZVbiJthcupH216+kIw0VAximGzcEEBg7DZj/DZp8LNgcFbDYzbDaKypSr/M0XaAt6bcwqUpUiSdxS2NRPEueGMWy2Mmy2NBc2DzFsHmDY3MewuYdhc1eDsEnf8L7wZqortjJoljFolndY0OA511YGHa4qX3Jkw5oh9M7bTzNkZlF2mj8lRPtQbuZMDqMmYD5li+wQy3Kw6exqa9gUFxXIXhmGzN7qNQIoRsg0Apu9DJs9DJvdDJtdDBtVkfJyr40xSWyEjSx/G2HT9IoUw2YDw2Y9w2Ydw2btM5TRJNjcybC5nWHzb4bNLZS47H4qTF9GFcWxVFcVooGG34cOCBr2xo6JJHD+HJri+yH1eOUR6tHjUfZsxlEKh1CFHEJlpvhzGDUOed4WmYDNRx99ZDoobHlHbQUbV6/MQgbBSgERc8i4dORgIp8XL5LEjcKmXXttkCRuKWzMyt8Mm9UMm1UMm5UMm9CHGDj1YZPkgE3Gpo+otCiFqsrDGDTLOOxYRjucoOlYlSeAsaYy6FBNReDBuOjx9FnfFxk0jwrYvPjCA5SWNIWKGTTJcRMpKW4Cw2YCJm+3yA6zbNi0sTBXTMEGi6ubgaJ1kotXbS9YTLvKVtDhfbGmYDGTDhuVJDaWv63aa4MksXd7bZKD76eCpNlUVpxAtRWhDJqlmHeE5rcOmafh53uipmLpkcqyBScWL/iaXuv9GPXq8Ri91P0hARpAJysVeRsfykz2p5zM2RQbNW6HREfzzQ6j2kHehI3slQmkXaXLGBTbTIHSmE4Nm47Ua4MksWd6bdI3vktlBYlUWRrBnsBSB2iCOiRodm9nUFYvP8Rh06Gi3Fn0w4BX6ZWXH6GeHDYBMoANQij8jIkYS7lZsziEmkZx0UgQtxw2IkFslWrU6SIdNmbAaInECnmiIS+IDu2ONAVJk2QCm5aVv63aa4MkcdNhkxryMOXH+1FZURJVV6yk2spADTTI03Qs0OysC+HXEXS0smzR8cyUyRwejafXX3uSYfOwAA2gA48Gv3/7dU/Ky5pNKfGTKCFmPGVnsGfTigSxJfpsTjd5EjaloiFvBe0oXsIg2GIOkOaoXvn7dOi1QUWqPmwyNrxFpQVxVFESRTX8muqDpuNUntCgt716ORbZOlxaOI8SY8ZRdtpUfm3z2aN5hLq/+CD/fEzApvuLD9CkCZ9QbmYAxW/zobREP/Zu5lJKgh/FRI0DM1pke1jtMl3hdJYnYFOvIc8MHC3RKXttUP7u3L026azcuHHszaRQVdkq9gQWc+i0hGrrgaZjVJ6wrk1t5TIOmwIP52VOYy9lHBXnz6bivFmiK7h3L1euBnmb9atHiMoTQJOTPpNy2LtJjJnAmog+mxYniMXcqLaeiHm6C/PCWgob7CZp2pDnMbWk1wbl7w7Qa7O5YdikrnyKklY8SomrelFJbgSVF8cwaJZSNb+OmgoGjfBqghg2svK0s4NUnvi5HkdJu7J04U8p8RMpPXESVZQuoCz2auDdlBbOpddefUKETZ9+8iIlxflREp+HruG8nDmUmTqD4qLGUCp7NxmpSBBPwOqeLTKxxERbrWdjS0rBZvfu3aZAMdOpG/I8pWb02qAi1WCvDcrf1uq1ydrUgxJXPkcRgY/RxrkP0KoZd9OyKXfQovG30nyfW2jLiv5Ukp/Ig3EVg2aRG2g6VuUJz622KuhgdXngoaLcAPZmfCg/ewaVFc8TeZqM5MlUyZ9PbqY/9Xj5YRo5/F0GkKPylDqNCnMRNk12/B1A6SkzGTpjOYxqeQcxMss2bNpYzYJNYT6V5m2miqwA2rp6GAUuHEib1vtSWjIPhorNXoGOsSLlyV6bWa2ATfN6bTI2vk5xIS/S1sVP0OqAByho8h20wKcbQ6W+lk59jLKSV3FoEU6VpUsYNAtNQNNxKk/8/ERJu7pi0Yms1CkCLuVF86ggd6YImwoYOsjVpCZMZI/Fl1YsH8xhk58DSLMoL3s2nzeevRxfysmYw+dMZY9mLKUkTqPYyPEtThCLZUG9vQaxLaOaAhs05JUXRFJF5ixavfRbevuNu+mlF7vSy9270isvdaUerJ4vd6XXX72Nvur3JI0d+QbNnfUVrV01hhLj5lBJ4Srau7v5pW+oI/XaFMb0o/TN71BMyCu0acFTFDL9Plo84TZTqJhpfeBHDJlEKi1Zz6BZ4ADNIhPQdIDKkyhpLzvEoDmE8CgpViaB8brSUyYxdCZweDiPihy5mvysGVRagPPGU1rSZCrKn8fejSxxZ6RMp5x0hk7sBIqPmUDpyQEMnZkUE9nyWd9e313BVn1hLlfDsEFDXgyVM2TCVg2h99+5n+PprkJmsOn1Slfq3aMrvcp6rSfDp1dXeqN3V3qT9darXenjd/9D33/zNE0Y8zrNnfkZhfK3WFTYZHaNF/K3G8PCBEhW7LUpTRxA2RH9KGFtH9q69BVaNftJCpxyH80ecyvNGt2N5rDmjulG88aaQ8VdSybfT2lxgRw2RVJ5SaDIYyCsqBKgWWwCGmtXnrCzQk1l0JHq8iXHczOnURJ7KUgClxTMocRYH8pOl9DJTPUTcCkrnMcezAyRBM7NmsnnImySJe7cjFmUkSrDppSEKSJXkxzP3k3kGFbL+2zEvlFYxc5sUNjyjhRsdu3aZQANemXKMudSwpZR9NnHaBeXkFHq3gLYvP1aV+rzeld6h/XuG13pvTe70vtvdaUPWB++3ZU+6tOV+n14Gw346kEaO+wF8p/4Bs0P+IhWBH5Dm9YMo21h4yk51o/DjAAqyJxPFYVBtL2cB1ztWo/02pRnjqfilFGUGzuYUsO/pth1H1N4SB/auKQXhc5+jpb4PUKzfe4i/2G3sLrRtOHdaPqIbjSDNXNkNwoY1U3AZnYzYLN2YR/+dk+g0qKN/E3Pr6mEQVPKoFF5Gkflqa4DVJ5ESVvM0l56uIJhmcZhUXrSJKrk15SX5YJOWZH0dDJTpojXmsE/AR1MRSjIRdg0jsOqSQyguZSe6EfxDJr05BmUmYZKlC+DZxwlJ8yAZ9PiMKqS1eq9vm01Two2O3fudEAmhUozF1Ba1Hj69sun60FGCbB5yQuw+fidrvQJq++7XenT97rSZ+8zgFiff9CVvviwK335UVf6itX/46709Sdd6Zu+Xelb1g9f/JuGfvMfGjXgHho3+CEaP+RBmjTiUfIf8wT5j2bxz2ljH6fpPqyxj9GUEfeTH2vKsHto4qA7aex33chnQDca9303Gs+aMLAbTfyhG/kO6kaTWJMHd6MpQ7qR39BuNJV1KtjMOQVsFk28ixIjZlBxQQwPviARUiB3YQCNM3xyVJ6Qp7Fo5UmWtIMOVZcHHkYnMKpLej4mPdlXeDP52dNpun9fio+eKKpPOC8rdSqVMmiz0vz5/2MpO2Mmw4m9IPZsEmMnUhaHUOnJMyk2yof/nkwpibM4pJpCMRE+LZ6IWc6i3r17mw4KW96Rgs2OuhKGzFLK52+S4YNeMgWMLgWbly0Cm/992pW++6wbDejXjQayfvi8Gw36ohsN/rIbDWEN/aobDevfjYZ/3Y1GsEZ+041GfduNRv+vG41heQM2cxuAzar5r1NRbhwPtk0MmnkaaJCn6XiVJ1XS5uf9UxaHRiIfw69LVp7GCq+miiGKUOi7b3qJPprwzaNFrqYojz2dQgDJl5LixlN+zhwOszik4nPRwJedMYfh4i+SwskJ0yg1KYCBNIHvazxtixxXLdHRfCtlUa9evUwHhS3vKCVpG1UVrqaStGnkO/o1Bkg3U7i4S4cNvBsrweZ7C8FmngaZhRNup9hNHC7kx3PYFCTCCSNoOlblCc9FzNKuDDxYWjhHhEIiCcyvA9ABPPAaETotX/ItvdvnGerV8zG+dh6kDWuGirARYRMWwspImUqFefMYMLLEnZUWIECD5r34beMpjUPn5PhpAjrx2/icWJEgbnGfTQmLevToYToobHlWCXGRlJe6lMozZ1DAlPfolZdvNYVKQ3KHTQ+LwWagxWATMuslDiuiqaRgK5UUzmPYzBF9JuUMGiSEG688WS8hzOHcSfZmjtRWLvlRJoFlJzCmHwA6gA28Gfyc4POegIxaKgJznxJiJotmPiyEhRJ3gShxjxNzn3Kz51BmChr44M34UXrKbBE+xUaOpcS4aRxCTWPQjIVng1kHLbIiFr3yyiumg8OWZxQfG0W5KcEMmZk0f/rH1LvnbfVA0hQ5YaPyNgybnoANywAbVnvB5gcrhFHjb6WItUN5ICYyaJazMCAZNMKrkaBRlSdMRTAHjYUSwihpV8lZ2njuaUm+lJ48SXhmBTkzKFGERgFUwSDdtG4Y9f34BQGal196mLozaDCbG/Oe1q0cJEKn4vx57MFMFyXuTPau87Lh3fiJv9OSZjBoEDaNp7htEygpfibFx/jJSlS0H8VEtDxBXMiyYeMlxcZGU3bKStGQFzT3c3qt952mEGmqGoINvJtGYcMywIZlgA3LABtWa2AzqB1hEzTtacpN30wl+RFiUBlBg/DJrfIEr6aKYcOgwSJYLtBYIyG8C2FTRdCRqorAo8jHJMb4CMCg2oTKE+CBkLAwZ6aAzuf9XhFwQdj0cveHnN5N9+4PUlSYj/DwUhMniURwftYsys2aIxv4Yn1F5SkVjXvs3STG+rGHE8CezgSUuykuZjr/n2ETOQ57zbXI8ln8RLqbDhZbLVNszDbKTFrDnkwArVn2P9GQZwaP5qox2CCU8hpsWAbYsAywYRlg4/Bu2hY2t9Cm4K8d3swK/hlgApqGKk/1E8Ltvv2KaNALPopOYDzfzNQpHO7IJHAJh06oKCGUEr0zKTg2UYSHX/R7ma8VLHz1iPRuGDiv9n6cNq4bSYWOEnd60hQqzJvPcJFhU1qSv6g+JcVN5r99KCVxOns0Ejpx0ZPYs5lBMVG+KoxCI3CLLI9lw8Zj2sYf5Hoqy5hFYauH0IfvuRryPKFTweZVi8FmiIINywAblgE2LANsWM2BzaLJj1Jm8moqyo+kwvz5/BOgmWUCmo6REHaWtCsCD+M1YLpBTvpUfu4LRHMe+mVQwpZdwnwsw1+8NvTOfPLR846wCd6NnFyZnuzPYZMscedkzmDozJMNfOwJZaUHMHQQNvkwwCZRWjJK6FNEriYh1p/iYqczZHyQGKboyOm0rRVhVA6LXnzxRZOB03StXbuWVq9eTVu2bKHo6GjTc04HZfOHF79puGlDnifUFNi8ZjHYDPUEbFgG2LAUbFYv/pi9mCQGzCr+tp4pQFPMoCkpZK/GFDTWnoqws275cezXVFW+5CcsBwGwwJPB60hmzwZAwWtRCWIcK1PQSfen/l/1FGvSwLvxGfM+vw9zOTTCLO4JVJQ7l/Jy2LvhUAxJ4ZxMPpY0TXg3KHWj+iRyNazEOHQXI2waw17NJPZoZjBofPmnT4vXs8lm0fPPP286eJoqAGbZsmW0aNEiWrx4Ma1YsULstY09uM3O76yKXfc1vfHq7fUg4Sk1FTbwbqwEG3g3noLNTIbM/DFdaalvV0oJx2LcUeKbujCXQZOng8ZYeUJCWILGolMR+LExS7umcunBCg719CQwXlsiQ6cgZ6Z4LTiW5jiGmdwIqYrzZou/P/3kBb4uHqZlS39gCCPcwqxtP35PFrAX45jVzeFTbiY8Jg6RoscxwAJE6IQkcAJ7N0gKI3xC2BS7zZ+2RU1j0PjQtvBxFB3R8vVsMlj03HPPmQ6e5igqKoqCgoIEcHQtXbqUVq1adVp4PSnhQygiuA8FTHiRBn3zCL339p0CEGbgaImaAxuUv60EG+RtmgsbvyG30CyESeNvoZX+t9H6mbfShoBbaeuiRyhu7VuUET+aB+B0HowzJGjyGTRmCWGt8oSpCFarPO2sW3ESSWB+bj8iCYwpBiIJzM87I2WyzNWUyAmUAAsAoxLEaYlyaoLoDGYgDfnhTfZKJovQCqAp5PsrKZgvwqak2AmiSzgrQ4ZNyQmTKSMVc6cmiVwN8jTJ8UgE+4jEcNw25Gr8GDRjKDp8EkWGTWXY+LR4blQ6i5599lnTwdNcNQQcJXg92Nh/3bp1FB4ebnofHVmJUYuolj/0kkz+EKO+o9RNfSlt4we0btFrNGPcfxlAD9P7ff7DwGhaE5+7mgubNy0GmxGNwAaAmTHiFprvcyutmHI7rZt5B22cdRttnv8gRYX2osSwLyg9cRR/I/vxgPHnATdNAw0mEpqBpoGEsFUqT1pJG/0xhiRwwRxKihtHuQwNHMtO82MYjGdvDQ17DJ1YH34fpgtvLS9zOnsksucGrx3JYoCotBANfLNEbiY92Y9/n8s/pwqwiHlPqQEMlHEcLk3gUCuA73OqCJviov34/2jgm8igGcuAmUqR4ZMldCJaPhEzjUXPPPOM6eBpieC9LF++3BQ27goMDKSVK1fSxo0bO4XXs229L+2t20Anf8ylH49n0+GDCVRXuYpKc6dTWtQQiln7KcWvfp9SN7xLWwJfo8VTX6SJQ5+g7754gN598w7q/kLjEGoJbN6yGGxGMmjGf38LTRt2Ky2ecCetmnkvbZx9N22ecydtWfgoRYX0pPjNfSk5ZhB/605gl38Su/+TKTtjCuUwaHKzplIegybfAJrGEsKnrjy1h1eDx62pDDpcXR54FF6JSgJXszeDBa2SGCaAp8jV8DE06gGcyMuILmG+DV6jKH8nThThlVg6gr2ZXIZPRQkAxd4NgyYvK4DBDHhNZKBMYM9mNodhstqUHO8npyNs8+UwyofiYznU2jadYiLGMWwmMGCmsVcznkMoHwrbwp5N+DjMp2yRpbA8Chto27ZtAiJmgGlMyPusWbNGhFy4D7P7trIigr+mXRXL6cRxwCaHThzL5t/554/ZdORQErvLG9idD6KSogWUziFAxLqvaMuKjylsxbsUu/ItSlrzFm1a0pMC/Z+nqaOfouHfPUxffXIP9XnjduENtRQ28G7aGjbDvrqFxg28lfyH306LJt5DK2c8KFbH2zr3Htoy/34KX/oMRa96nWLY+0uM+oHd/LE8aMZRWtJ4/tZFInQif/P6moCGvRoGTQGDRiWEJWjkt7oRNNasPG2vCT6KTmA8N5EEZg8GYJHwmEgZqmGPwyWEVAgREUbB60GCGJ4OvJulC/uz1zJRvE5MWUCSGOvTlBYhbJrAkjtZ5mTMZE/Fh99bOe8pOV6GTamJM4SQII7n+0mIZU9HNO6NYdBMYS/GX+RqosMnMmj8KXLreP5/yxc8T2LRU089ZTp4WqtNmzbRkiVLTMFyKuF2ISEhtH79+g6TaN48/1XaURZEJxk28G5OwMM5lsPKouNHs/gnw8cBnt07NlF1RRCVlSzmbxlfitjyPW1a9yWFre9HW1b3o00MoU3L36WwZW9S9IrXKWn1qxQe1INCZz1PCyc9TdPHPE4+gx6iId/cR/0/uYs+efc29o5updcZMmawQRexp2Dzv08ZKF/ewl7Kv8l3yH9o7oSHaPm0x2nN3Kdo08InKWzhIxS+8EEKW/IkRSzvTpEr36Do9R/Rti39+WIeQvExI/jCHkWJcaM5NBjjAA0Ggxto2KvJTmfQZDBoMhk0CJ9yOHxiT7F+5UkmhI2gsVblaTc/pixpLz3sAstk8XwBFIRGAAz+zkiaxO8JGvZcCeLCnADxuhBujR39jugKRt4FkzBVlQqzvzERMzt9GgNsngifEEZlpwcIIVeDBr6M1FkMOdkZnBjnTwlxARQbPZFh4kMx0ZiagBneY8TaRxFb4dGMFbBpjWeTyKInnnjCdPB4QpGRkaI6ZQaU5qgjJJo3L2DYlAZJb4Yhg59O8MDbYdgcO5pBx45kCgCd+DGHf0+jPbvCeGAsZ/As4YtmEn+jDKaN7PW4a/O6Lyhs7We0dU1f2hzyIXtFDKPgtygy+DWKDu5JsSt6UELoy/zzJYoMeok2LX6BVs95jkICnqXgGc9SoN+TtGjy4zR/4mM0Z/yjNHf8IwyKR2jh5Cdo0aTH+efjtITPCZ7+FEPtWVo777+0fv6ztHHhf2nL4mcoYslTFLnkMYpc/Cj/fIIi2DuJWP4ihfPjhoe+ThGr32VvrS9Fbv6aosJ/4NcxiLZFDqaYqKF8IQ/jb9fhDtCMdIImmUGTwqBJTRpnAhokOjXQGPI0WkJYgIa9Gh7AVq086SVt0QnM3gySwIBHVtoUfh/GC68Mrwflbng8CJsyUydTKnspYpoFH8d0BPTSiM7glx+hDWsGOSGEZSMS2bspyp0tytwIt+DdiDVqsMkcgyU1yZ/SGTTI08RFj6OkBIAMlSgfDqsm8ueEEArhkw9/huzNhE0SuZrwLZMYOsjhtLz0Hc+ixx9/3HTweFKbN28WORozkDRXSDQjL4T+nrCwMNPHaw9Jz2aZw6uRsDnOUAFkkMMBcBR4jh/NpqOH0unoYcCHwcPnAjx7GTxVHIpVlAbyRejnAE//euBpTJvWfkGb17KHBDCt/YTC1nCotuYDClv9AYWvYkCtfo8iVr1NESvfpnCht1wKfYvCVvahrSvfpa187ha+zeZVH9Jmvo9Naz7li/0L+Rjr+9PmDd/Qlo3f0tZN/6Owzd+xdzaAv/0G8rehDpohJqAZVQ80acns1TBoMhg0yNNI0ExpZkLYMRVBqzy19/YreKzaqmUHGTSHJFj8RIiD54vnDcjgf2jYUyGVek3J8TJXU12+UHgss2f2E93AqjMYUxLg2QBCCLHSkyZzGDWf72cmw2Qsv5d43+YyrCbx3z6UmTKTgY41asay9+PL7z28oKkUyzBB+BQLjwYlboZNZPg0ig5DrmYsbd3sx5/pOIrYyNfigudavJ5NLIsee+wx08HjaSEPg0pUS0OrhoT7Cw0NFYlmVMTMHrstJGDDng2Aojwa+buEzrGjmUIinHIcB4TwvyMH0zm8ShfgQb7n+NF02rcngi+0YAGe7IxpfDEMF4PcHS5tLQmarw2gCWfQRGz9nr8JGTThDBqGZEwkg4a9mjh+3vHbdNCMNgENezUO0Oh5mrysqSagac5UBMciWO1QedpZt+In7D7Jz+VHJIFTkATO8BfwyM+aLrwb7N0EjywlgT26FLnjAY6pGd0AVAJ7Ot/07+HqDH7hAXr5JTnvCQ14mIKQnz2T34sFYioCPKP87Dn8/gWIEAoNfFnpyNUwUNDAFz+NUsQaNdgHSs174rApcixFR/IXHHs0gExU2AT+XCfz32PYk/6MgkdeeWDVpH8NkOhovsWw6NFHHzUdPN4SwiDkYhAamcGjtUL5XYVcbZloVp4NvBRARHozrlAKEt7OUQbPkQw6KsIpxzkKPPy/QwdT6fCBNPG7BE8G7d8byd/WK/hiDKTcrBntBh4XaL4xAQ17NQwaeGPbGDQIn+LYqxGgiWHQxDJoOHxKFnkad9DwYDOtPLkSwh2p8rS9OvggStqiNJ01TVSUUM5GTwyW7UxLQgVpvsg9ATqYSInXkI6GPRbCQYSG8G4++6S7AIvqDNbnPW1ZP0ysJ4w1hBFCyXlP8zj8wiZzY/nndMpOm83AwsLljjVqEvj6QeVpG9YchqeDyZbs0USxNxMhS9yRIlfjy9AZTevmvXJi+fDLtgcPufAWiY2WWTSLHnnkEdPB420BBEgio/fGDBqekOpohkfl7USzHkYJMWQAk+NCMlRSHo0AD/9feDWH00Q4BQg5wcPH8L9D+1Po0IFU8bsA2LFMOrg/hqorQx3g4W8oDk8AADM4eFJG0HxrAhqETy7QuMInd9A0UHlC+FQPNEgIuypPSAhbufKEeU0oafPzOILnBnhkOpLAmFog8jHsuYh8TNoUfh9kSAUvBuVu9MwAUEgUoykP+Z1+n75EL3V/UIRNWHEP3g3Wp1kwt7+4n7zMGcKDwcLlyNUkx/sK8OSIhctnsAfD3oxjjZqk+CnCu0mMZRixRwNvBpMst0VNF+ET+moiwuDdjKeoLcNp5eTbDy8ffkVU4MALfyuR0XKLYtFDDz1kOnjaUgAB5ld5Kq/TkBByqd4eT4dczjBKQKUBj0Z4NcZQ6uSP7AkdzaYj7O0chldzOJ2OizyOPI5zEWId3JfCoEkWv0vwZDGMYqi2ahVVlS/lQYlvsFG0mWFgBovWqD5o/mcCGuRp3EFjrDwhfGq48mSSEG6k8oTwwwWa9q886SVt5FiQoC3MmSHCJoRP8G7K8NyRj+Hfs9P9xXPHMTTsIdSqLGPvhuGEsAq5mFIOF99/9xl65aWH2Zt5XHg3b73xBL/nY9n7wbSGSaKJD9uw5GXPEtBBiRtJ4dSEKaL6lJY8g99nR1IYC5fHq3lPmNU9VVafGDLbIiby/QI0Y2nrmu8oZPS1+4OHXz5+4MCf/VzionUWwaIHH3zQdPC0RugQbmkIg/AHYZC3wixdCLlUb09rq1zOMMoBFwkEGSYZwOIAz1GGyjF4NA6vxwAeeDXs0Rw+lMbgyXQeV+DZvzeJlcxw4uMiCZ3FoVcc1VavEeBBf4UAz4ZvTeHRXG1a/zXfF4NmI4OGw6fwLd+ZgKbplSeET/VBg4TwKSpPCJ/cKk/tvf0K7h9LdVZXBB4EPDAzGwuOw2PB80TTndzVQC4+LnI1/HoAExxD+Ru9M3htSBCLpDDfDzwgeDuYuY2wCXtxf/t1D/b2EEryuTF8bpo/lRRh4fJpDBAf9gxnsIeDOVFYuBxNkbP4vZYLZWFaQnI8emlca9TEIFfDYRPCJ5S5Y8LH0IbAt38KHn7Z3hVDf/uwxIRnLIxFDzzwgOngaY1QfdITtyiBm513KsHjQX4HPTeeTiy7S4VceLyWPN96YRQE6DAgjjEMZJjkytFACKWOIpRigAAweigFQMHDAVAOsEdziH8igYz7xHGEZzi2b08i7WfBK5Lgkt3L22vWyibCgvk80H1EjsUMJKeS9GqMlSd4Nc7Kk0oIN6vyZEwIt7jyhDyNVnlq6+1XdtQF/4iwCSVt0QnMHgo8FQAQEycRNmF+EsCIiZViciV6Z9BXE+fDnttM4ZU593ri14nXliZ2R5DNfZ/27S5CqEkTPxavGecmMITQMVxcIKcnpMRNFEnhLCxcHj2GvRusUTOH33f2btApnOCY9yS8GVSnZohcjfRo0EfDIVT4SFoz4+Ej7M3kBQ//zTUSEZ6zrSy67777TAdPa4VBqw9m3YtoqdcD+ABe8HxQ/vYUgDxRTpd9NipBzEDQwigJD1dy2Nlro52Dv4+wtyMSxAwfGUop8KA0nkkH2duBV3PwYIr4W90WpXTcbu/uBFa88Ip08OyoXU+V7PGUFCyQ4OEwyAws7nKFT+aVJySETStPyNM4K09jTEBjnhD2SOUJeRovV552s/jxxCxtZxKYQSOSwBwKoclOraIn8zHjqIA9FZS4sSWuKn8DQkgWi21XcC4mWyJ3I84FhPzps74v0sa1IxznIoE8id+L+fw+yWpTZupUhhaW9pwiKlOZaTMpMx2TNifw5zCB33cOr9DAh07hmKkiVxMbgTVqJrI36i+AE7FhMIX6XL8/eMTl8wIH/uxsiQfP2maW12ADYfCaDW5AwlNLUSD8ASAAISSCATTkZeAN4TF04X/wtgArPDckqHFbTzQKujwbgEaGUSLEcfNmVCgFWCCUck8O66HUwQMpwnvBuTp4cJsDB5KFV3OAzzGAhz0ewGbPrnihA/tTROUL9yunTWwUHg+6l1OTJ1L41gGnAE3TKk/waswrT1pC2AkaDp8aqTwhT2PVyhPf909o0MPuk3g+AEBGqvRCnN6NIx8DWKTw35jLhNcAyKCvBnkceDEIqXAO/saky+RYx7wngIVDLHg3BTnwYCSw5LwnBhaHT5gHlZc1i98zud9TSrwvH5/D77FMCifHT2a4uxr4Egxr1EzhLwkZQm0J/ZxWjLhyH4Omp8SCd2wji+655x7TweMpAQBmwNGlJmUi/LJqh/CpZB5GOTwahg6A4oKKCz4Is44iOXwoVXg2xzmscoEFoVQmHeJjB/YhlEp1gEfeVoInnfbzsT3s0RzYB/BkOO8b1S4klXfvjGXFCfAgSa3As2v7ZvZ4lrmmTTBI6oOmOZUnmRA2gqaRqQinqDwhIVwfNO1XeaqrXnZY5GeQBOZQCIldJIGlFwLvRs5zKgdYOLzBbG14M1gWArAQvTPsCSE5nMTnAqR4bYAQ8jrI3RRx2CiWmcieKV4rzlUQwp5XyXy/qezdFOfJhctFw17qdH4v+TGxmyWDBguXY94TQqjEmMn8eWCNGkxHGMseDqYjyBnd6xd0P7Z8+KWVy4de9DeJBO/ZehbdddddpoPHk1I5HDPQuEstRWG1DuFTSQ+j5HQFhoEGFfwtksMMCxlKSa9HHXd5NBxKwaNxhlKu2wM0CKX27U0UP48dNno8yP3g2G72aAAgCR55HOBB7mfXjlhWjICXBA/u1zVtorx0CXsd/A3IEJEeTXMqT8aEsARNc6YiWLPyhPuVJe3AI2I5CEfZGkle6d1M5NcnS9zomUElCjDC35hYKXtn5jsSxvDuHOeKeU8+4jbwbhbM+YqiwkY5kuDzxFQFJ4Qcy0XkZGDeE+ZWTRYeDRLCOZlICk9goLGXlYa9uacwXMby5+BPic41ajAdAaDxoegtw2mV700Hg0desSlwxEW/ljjwrq1m0R133GE6eDwthEuNrXfTkPREc3t2CJ9KumfjrEgxPITYe8H/cEyBATkaVKMAF0AE56jjCjwogx9Erw08GgEWd/Ck0N49CQIcmP7gOg7wpAnw7GKvZt++JD6uezxZ4jY7t8fQjrpt4j4QtoljmDaxG9MmgqmiLFBc3OiVaVrlqaGEsDtomlh5glfDA1SvPLX19isoaddULj0Mb0Z0AjMAUHECHIR3w6EQqkzI1WCSZCqDB6BA/gYlbhkmLRI9M5hQmcfnAppy6oKcE5XHsPnh+9dEox4mUapzASG8ZoRlyfw4RXlz+H3CglcIS6ewNziP7wfTE/i9TpzKEGToxMpN5lIT0TA4lUEzRoRPoszNYVPE2m9pxair9y8bfsl3RD87Q6LA+xbMoltuucV08HhDSAwjpwLvxQwsTRGAZcU1jwVshGcjYaMGtgRLtgiPIAEe/p/zOIMF/4dXovIzOngUWACc/QwN5GOEx+K4D9wXQCJCKXg07L0AYuoxcF+4LY7tZI8GCWbkfNT9w+PB/wCdHbXbBKBkjgeJZ5TZI9mTCOHBtJQHFZaQHCeSwbHRQ01Ag4SwFytPKnwyrTx5NiEMcDkWHnd2AqeIMGmOCI30eU54vgipEEqJ/AtCKgYN4GQ4l19TqQiF0Gcjczcb1g6nN9940tkZjFBHLKIFj46FnA+8m7Li+fzecdjEIRZK3IW5WF9YJoWzUgP4fUao5MPwA/DkGjVYSiIBCeFoX/5yGEubg/qcDB5xxc5lwy66QyKg7SyQRTfddJPp4PGm4OUgYWsGk+ZIhVxWWP1PeTYCNgAKlpfgAW8MpbSKFA94WZGqfxzQASBEDofP0Y/jdiI5zFBAWIScjdGj4VBqH0KpOAEnHSwCPAwr5G927GCw7GGwGMCTxfebRNtro6m2OlLkgfAccExNm6ipDOEBhF4eJCN9+WIexd+mza88YREsj1SeED4J0HjOq+H7PFFTEYS9tE/iOYhOYEcSGHkT5d3AQ4FXA3jgeTsTxo6QCiEgwCFCIYYOSt1ICiNUxOub4vux6A52znt68QER5gBCKJmLZSfYuykrRiVqkgjP0LyZ50gKo1s4J3MOQ8dfhE1YS1iuUYPpCBP59gihxgmPZs30+w+tGHFFcuDA/3eZHP5tawtY9I9//MN08LSFtm7d6tHpCnrI1dZej3uCWKxncxxhlL6ejTyGMElMVzgiy92ix8YNPAAVQIApCwilABU</t>
  </si>
  <si>
    <t>SSH Client</t>
  </si>
  <si>
    <t>SSH Server</t>
  </si>
  <si>
    <t>DICOM Process</t>
  </si>
  <si>
    <t>Pharmaceutical Pump</t>
  </si>
  <si>
    <t>Remotely Controllable Patient Table</t>
  </si>
  <si>
    <t>Ionizing Radiation Source</t>
  </si>
  <si>
    <t>Moving Gantry or C Arm</t>
  </si>
  <si>
    <t>Emergency stop</t>
  </si>
  <si>
    <t>Safety Interlock</t>
  </si>
  <si>
    <t>Image Detector</t>
  </si>
  <si>
    <t>Sensor</t>
  </si>
  <si>
    <t>Clinical Information Display</t>
  </si>
  <si>
    <t>Imaging Device</t>
  </si>
  <si>
    <t>PACS</t>
  </si>
  <si>
    <t>Third Party EMR Interface</t>
  </si>
  <si>
    <t>HL7 Classic</t>
  </si>
  <si>
    <t>HL7 FHIR</t>
  </si>
  <si>
    <t>SSH</t>
  </si>
  <si>
    <t>DICOM</t>
  </si>
  <si>
    <t>DICOM TLS</t>
  </si>
  <si>
    <t>CANBUS</t>
  </si>
  <si>
    <t>Ethernet Frames</t>
  </si>
  <si>
    <t>LDAP</t>
  </si>
  <si>
    <t>LDAPS</t>
  </si>
  <si>
    <t>7aa66497-ce96-4295-b2cc-ef556daf0c13</t>
  </si>
  <si>
    <t>963cfa0d-0d15-4186-9b4a-4c88154a687a</t>
  </si>
  <si>
    <t>Patient Safety</t>
  </si>
  <si>
    <t>Privacy</t>
  </si>
  <si>
    <t>Any threat that places risks on patient safety</t>
  </si>
  <si>
    <t>{target.Name} may be spoofed by an attacker and this may lead to information disclosure by {source.Name}.  Default usage of SSH does little to preclude spoofing on the initial connection.  Subsequent connections use the known_hosts mechanism.  Consider pre-populating the known_hosts file with the correct public key.</t>
  </si>
  <si>
    <t>{source.Name} may be spoofed by an attacker and this may lead to unauthorized access to {target.Name}. Authentication of SSH clients is no stronger than the integrity of credentials.  Consider using two factor authentication for human users, and take precautions to securely store private keys for device to device connections.  Avoid use of passwords for device-to-device connections.</t>
  </si>
  <si>
    <t>{target.Name} may be spoofed by an attacker and this may lead to information disclosure by {source.Name}.  LDAP clients do not authenticate the server (unless using LDAPS, and checking the certificate).  Server spoofing could allow unauthorized individuals to log in to a medical device or to intercept and view user credentials.  Suggest using LDAPS with full certificate checking.</t>
  </si>
  <si>
    <t>In many institutions, LDAP servers use self-signed certificates.  Recommend providing client-side options like certificate caching or allowing users to manually load the server certificate to protect against rogue LDAP servers.</t>
  </si>
  <si>
    <t>An attacker could spoof the {source.Name} to send false medical information to the {target.name}.  This could lead to a bad patient outcome.  Suggest authenticating the {source.name}.</t>
  </si>
  <si>
    <t>Spoofing the {source.Name} can result in undesired operation of the {target.Name}, leading to a bad patient outcome.  Suggest authenticating the {source.Name}.</t>
  </si>
  <si>
    <t>Spoofing the mechanism that controls table motion could result in undesired operation of the table, potentially resulting in direct physical injuries.</t>
  </si>
  <si>
    <t>A spoofed detector could send false data/images to {target.Name}, potentially leading to incorrect diagnosis.</t>
  </si>
  <si>
    <t>Spoofing a Third-Party EMR may be used by an attacker which desires to obtain PHI relating to a patient, or to generate false medical record content thereby resulting in misdiagnosis, incorrect treatment, etc.</t>
  </si>
  <si>
    <t>Tampering with DICOM data could result incorrect medical record content thereby resulting in misdiagnosis, incorrect treatment, etc. Consider using DICOM TLS to mitigate this risk.</t>
  </si>
  <si>
    <t>Tampering with LDAP communications could allow unauthorized individuals to log in to a medical device.  Recommend using LDAPS with certificate checking enabled.</t>
  </si>
  <si>
    <t>LDAP Injection occurs when an attacker crafts special user input in a fashion that alters the intended communication with the server.  If an application does not correctly sanitize user input, it’s possible to change LDAP statements in a fashion similar to SQL Injection. LDAP injection attacks could result in the granting of permissions to unauthorized queries, or in some cases even modifying the LDAP tree.</t>
  </si>
  <si>
    <t>Tampering with {flow.Name} could result incorrect medical record content thereby resulting in misdiagnosis, incorrect treatment, billing, etc.  Tampering with an HL7 connection  would enable attackers to provide false personally identifiable health information, order prescription medications, order unnecessary tests, discharge/admit individuals, or to provide inaccurate information regarding allergies. Take design measures to encapsulate this data in an encrypted tunnel (IPSec VPN, SSH tunnel, TLS, etc).</t>
  </si>
  <si>
    <t>Attackers may attempt to alter the code or configuration settings of {source.Name} with an intent to harm patients.  Consider using code signing and cryptographic signatures on configuration files to mitigate this risk.</t>
  </si>
  <si>
    <t>Attackers may attempt to alter the code or configuration settings of {target.Name} with an intent to harm patients.  Consider using code signing and cryptographic signatures on configuration files to mitigate this risk.</t>
  </si>
  <si>
    <t>An attacker may tamper with communications to {target.Name}, potentially causing patient harm.  Recommend checking the integrity of all communications to the {target.Name}.</t>
  </si>
  <si>
    <t>Canbus connections are not protected from other devices on the bus.  Physical access control restrictions must be used for this type of bus.  Be very certain that all other devices connected to the canbus are fully trusted.</t>
  </si>
  <si>
    <t>Raw Ethernet frames can easily be tampered with.  Usage is strongly discouraged but may be appropriate in some cases with point-to-point networks, however, even then they should be used only with extreme caution.</t>
  </si>
  <si>
    <t>Raw TCP connections are easily subject to man-in-the-middle attacks.  Strongly authenticated/hashed protocols are generally required.  An acceptable mitigation is using a TLS/SSL wrapper.</t>
  </si>
  <si>
    <t>To reduce the risk of tampering, syslog data needs to be forwarded to a dissimilar, separate, operating system.</t>
  </si>
  <si>
    <t>Tampering with data stored in an EMR system could result incorrect medical record content thereby resulting in misdiagnosis, incorrect treatment, etc.  If not already handled by {target.Name}, use cryptographic signing to prevent out-of-band tampering with medical data.</t>
  </si>
  <si>
    <t>{target.Name} may have patient safety related aspects.  Consider whether the following items should be addressed by the RAC [safety risk process]: 1)  tampering with settings of the pump could impact rate of pharmaceutical delivery 2) spoofing communications from the {source.Name} could result in undesired administration of a drug 3) denial of service attacks could result in missing doses of necessary pharmaceuticals (or in the case of diagnostic imaging, absence of contrast agent during an exam)</t>
  </si>
  <si>
    <t>{target.Name} may have patient safety related aspects.  Consider whether the following items should be addressed by the RAC [safety risk process]: 1)  tampering with settings of the {target.Name} could result in higher-than-intended radiation dosage 2) spoofing communications from the {source.Name} could result in undesired administration of radiation 3) denial of service attacks could result in inability to perform scans at critical times 4) denial of service attacks could result in administering contrast agent when the radiation source is not available to perform imaging.</t>
  </si>
  <si>
    <t>Due to inherent safety risks associated with medical components, it is strongly recommended that communications should stay within the same zone of trust.  Consider whether there are safety risks relating to {flow.Name} that should be addressed in the RAC [safety risk process]</t>
  </si>
  <si>
    <t>{target.Name} may have patient safety related aspects.  Consider whether the following items should be addressed by the RAC [safety risk process]: 1) An attacker could tamper with sensitivity settings on  {target.Name} thereby causing poor images and/or a larger radiation dose 2) An attacker could tamper with the settings of {target.Name} to report bad pixels that are actually valid pixels, thereby reducing quality of the image and potentially contributing to misdiagnosis</t>
  </si>
  <si>
    <t>Emergency stops must not accept incoming data.  The only acceptable architectural solution is to hardwire the button directly to circuitry which will control the shutdown sequence.</t>
  </si>
  <si>
    <t>Emergency stops must not communicate over wireless.  The only acceptable architectural solution is to hardwire the button directly to circuitry which will control the shutdown sequence.</t>
  </si>
  <si>
    <t>{target.Name} may have patient safety related aspects.  Consider whether the following item should be addressed by the RAC [safety risk process]: An attacker may reconfigure or spoof a sensor, causing downstream impacts to the rest of the medical device, potentially leading to inaccurate medical decisions and/or unsafe activation of physical component</t>
  </si>
  <si>
    <t>{source.Name} may have patient safety related aspects.  Consider whether the following item should be addressed by the RAC [safety risk process]: 1) There are well-known cases in which emergency stop buttons have been disabled due to deliberate tampering.  Recommend including mitigations such as a built-in self-test of emergency shutdown mechanisms or in cases where it would be suitable, a backup e-stop. 2) Accidental or intentional use of {source.Name} can prevent usage of medically necessary equipment.</t>
  </si>
  <si>
    <t>{source.Name} may have patient safety related aspects.  Consider whether the following items should be addressed by the RAC [safety risk process]: 1) Physical tampering could result in activating the medical device while an unsafe condition exists 2) Unable to begin medical procedure because the interlock  is reporting inaccurate data.</t>
  </si>
  <si>
    <t>Consider whether the following items should be addressed by the RAC [safety risk process]: 1) Tampering with data stored on a PACS could result incorrect medical record content thereby resulting in misdiagnosis, incorrect treatment, etc. Using cryptographic signing to prevent out-of-band tampering with medical data is recommended.  2) Disabling the PACS would be a prime target for an attacker with malicious intent.  A non-functional PACS could prevent clinicians from seeing necessary images in a timely fashion.</t>
  </si>
  <si>
    <t>Consider whether the following item should be addressed by the RAC [safety risk process]:  Malicious tampering with PHI sent between the {source.Name} and {target.Name} could lead to misdiagnosis or other inappropriate medical actions.   Recommend using a data flow type that will to ensure the integrity of the data transmitted.</t>
  </si>
  <si>
    <t>Consider whether the following item should be addressed by the RAC [safety risk process]: Using unencrypted DICOM would make it possible for an attacker to tamper with images to reverse Right and Left or otherwise modify the image to intentionally bring harm to patients.</t>
  </si>
  <si>
    <t>Because the {target.Name} is a potentially sensitive medical component, activity logging is strongly recommended for accountability and forensic reasons.</t>
  </si>
  <si>
    <t>Because the {source.Name} sends data to another zone of trust, logging is a necessity for accountability and forensic reasons.</t>
  </si>
  <si>
    <t>If pushing the emergency stop button causes special expenses (liquid helium release, automatic call to emergency services, etc.), consider using security cameras or snapping a photo of the area near the emergency stop when the button is activated.</t>
  </si>
  <si>
    <t>Be cognizant that attackers may use DoS attacks to cover-up their actions and prevent logging of events.  If high-availability is not a requirement for the product, consider going to a secure default (shutting down) if the syslog server is unable to continue recording events.</t>
  </si>
  <si>
    <t>Clinicians may obtain or attempt to obtain information on VIP patients from an EMR that they do not have a medically valid reason to view.  Recommend making a log of requested activity for accountability and forensic reasons.</t>
  </si>
  <si>
    <t>The {target.Name} informational banner should not provide unnecessary information about the nature of the system.  Ensue no banner appears until after a successful login.</t>
  </si>
  <si>
    <t>SSH version 1 is fundamentally vulnerable to man-in-the-middle attacks. Use version 2 instead.</t>
  </si>
  <si>
    <t>HL7 does not provide native data encryption.  This is particularly concerning as almost all HL7 messages include PHI.  Take design measures to encapsulate this data in an encrypted tunnel (IPSec VPN, SSH tunnel, TLS, etc).</t>
  </si>
  <si>
    <t>DICOM messages typically include sensitive personal health information.   Data flowing across {flow.Name} may be sniffed by an attacker. Monitoring unencrypted DICOM connections may also reveal the network topology of the hospital, enabling more sophisticated attacks on a hospital network.  Consider using DICOM TLS to encrypt the messages.</t>
  </si>
  <si>
    <t>Do not transmit private or sensitive information using raw Ethernet frames unless the network is trusted or a higher-level encryption protocol is used.</t>
  </si>
  <si>
    <t>Unless specific protections are applied, all other devices on the bus are able to read data. Use a different communication protocol if this is not acceptable.</t>
  </si>
  <si>
    <t>PHI is being sent via {flow.Name} to the {target.Name}, which is not using encryption at rest. Attackers may be interested in this information, especially for VIP patients or to commit fraud.  Recommend using encryption at rest for any stored data.</t>
  </si>
  <si>
    <t>The {source.Name} may be transmitting unencrypted Personally Identifiable Health Information to the {target.Name}.  Regulatory requirements (such as HIPPA) likely apply.  Recommend encrypting the data flow to ensure the confidentiality of the data is protected.</t>
  </si>
  <si>
    <t>By physically stealing the {source.Name}, an attacker might exploit "trust" of communications via {flow.Name} to gain further access to the overall system.  This is a particularly acute risk for components that communicate via wireless protocols. While designing the system, recommend including methods to revoke access for stolen components with wireless access.</t>
  </si>
  <si>
    <t>Raw TCP connections are easily observed while in transit.  Encrypted protocols are generally required.  An acceptable mitigation is using a TLS/SSL wrapper.</t>
  </si>
  <si>
    <t>A PACS, by definition, stores large quantities of PHI.   Use encryption at rest to prevent out-of-band access to data.</t>
  </si>
  <si>
    <t>{target.Name} may show PHI on the display and be used in public spaces.  Options to consider include 1) reducing the visibility of PHI to only authorized users 2) obfuscating private information such as showing only initials instead of a full last name  3) using idle screen savers and minimized data read-outs</t>
  </si>
  <si>
    <t>An EMR by definition stores large quantities of PHI.  As a prerequisite to use of a third-party EMR, verify that encryption at rest is implemented to prevent out-of-band access to PHI.</t>
  </si>
  <si>
    <t>Mixing PHI with general system logs is strictly prohibited, as debug logs are not generally treated with the same level of sensitivity as patient information.  Note that this threat is not applicable if the primary purpose of the log is for repudiation purposes:  for example, a log that indicates a specific clinician accessed a specific patient's data would be appropriate.</t>
  </si>
  <si>
    <t>Check operating system lockout settings to ensure that an illegitimate access attempts over SSH will not cause a lockout to legitimate local users.</t>
  </si>
  <si>
    <t>Medical devices that use LDAP for authentication may become inaccessible if the LDAP server is attacked.  Recommend providing a backup authentication mechanism if the device is safety critical.</t>
  </si>
  <si>
    <t>{flow.Name}: Medical components connecting via any form of wireless networking must consider radio frequency interference/jamming scenarios.  Components with urgent usage scenarios should consider providing a back-up wired option to avoid scenarios involving wireless jamming.</t>
  </si>
  <si>
    <t>For exam types that use ionizing radiation, causing the {target.Name} to stop working mid-exam could result in unnecessary exposure to radiation and inability of the device to fulfill it's clinical purpose.  Other scenarios to consider:  sending invalid commands that cause the {target.Name} to move beyond appropriate physical limits causing the the table to malfunction.</t>
  </si>
  <si>
    <t>Attackers may attempt to damage or destroy the {target.Name} by tampering with voltage and current settings.  Recommend including physical safeguards to prevent this scenario.</t>
  </si>
  <si>
    <t>Physical safeguards need to be in place to prevent physical damage to {target.Name} if it were commanded to exceed physical limits (for example, running the gantry too quickly or smashing a C-arm into the floor).</t>
  </si>
  <si>
    <t>HL7 can include data that is time-sensitive and critical to care such as heart rate and oxygen level.  Blocking or changing this information can be safety critical.  Provide design mechanisms to mitigate this threat.</t>
  </si>
  <si>
    <t>For {flow.Name}, other devices on the bus can prevent communications.  Use a different communication protocol if this is not acceptable.</t>
  </si>
  <si>
    <t>Raw Ethernet frames have numerous options for denial of service attacks.  Usage is strongly discouraged but may be appropriate in some cases with point-to-point networks, however, even then they should be used only with extreme caution.</t>
  </si>
  <si>
    <t>Custom protocols generally require writing a custom parser; custom parsers are particularly prone to errors that crash the server. Strongly recommend fuzzing the parsers.</t>
  </si>
  <si>
    <t>Traditional syslog is a UDP-based protocol that is highly subject to denial of service attacks.  Recommend only using within a trust boundary.</t>
  </si>
  <si>
    <t>Disabling the EMR system would be a prime target for an attacker with malicious intent.  A non-functional EMR system could prevent clinicians from accessing necessary data in a timely fashion.  Consider redundant design options to minimize dependence on EMR systems.</t>
  </si>
  <si>
    <t>Authenticated but less privileged users may be able to abuse SSH tunneling mechanisms to bypass firewalls.  Unless needed, ensure the sshd_config setting for AllowTcpForwarding is set to No.</t>
  </si>
  <si>
    <t>SSH provides an optional graphical user interface forwarding feature known as "X forwarding".  This could result in undesired remote display of graphical interfaces or remote-commanded initiation of display features (such as screenshots).  Recommend ensuring that X11 forwarding is disabled unless necessary.</t>
  </si>
  <si>
    <t>{target.Name} designs may include alternative modes such as factory test mode, service mode, or warm-up mode that bypass normal access controls and safety interlocks.  Carefully review any/all such modes for the {target.Name} to ensure an attacker would not be able to exploit it.  Avoid using a shared password to restrict access any such mode.</t>
  </si>
  <si>
    <t>{flow.Name}: An attacker who gains access to a medical component or mimics a medical component might exploit "trust" of the component to gain further access to the system.  Especially for wireless components using standard protocols (WiFi, Bluetooth, etc), recommend employing host-side firewalls and fuzzing the protocol used to communicate with the component.</t>
  </si>
  <si>
    <t>Automatically locked doors may be unlocked as part of an emergency stop process.  If this applies, consider security aspects and make corresponding mitigations such as an audible/visible alarm.</t>
  </si>
  <si>
    <t>EMR systems typically play a role in the prescribing of medications, including narcotics.  Ensure the system uses appropriate role-based permissions.  In particular, do not use a role that can prescribe medications when unnecessary.</t>
  </si>
  <si>
    <t>Patients desiring higher doses of controlled medications (such as morphine) may attempt to gain access to higher doses.  Carefully consider any such abuse cases in the system design.</t>
  </si>
  <si>
    <t>Technologists in search of better image quality may configure the {target.Name} to use a higher-intensity exposure than necessary.  It is recommended to cross-reference other available data (patient weight, age, etc) to ensure the user-supplied voltage/current settings are appropriate.</t>
  </si>
  <si>
    <t>Users may elect to use the {source.Name} as an alternative on/off mechanism for the device which can result in wear and tear so the button doesn't work when needed.</t>
  </si>
  <si>
    <t>Users may elect to use the {source.Name} as an alternative on/off mechanism for the device which can result in wear and tear so the interlock doesn't work when needed.</t>
  </si>
  <si>
    <t>In some cases, user activation of the {source.Name} could cause damage to the equipment.  A few specific examples include loss of data due to sudden power loss and liquid helium loss in an MRI quench.  Design the emergency stop mechanism to minimize the associated risks.</t>
  </si>
  <si>
    <t>Clinicians may obtain or attempt to obtain images of VIP patients from a PACS that they do not have a medically valid reason to view. Recommend logging all activities to prevent repudiation.</t>
  </si>
  <si>
    <t>{flow.Name} crosses a trust boundary and contains Personally Identifiable Information.  Please review the data being transmitted for compliance with all applicable laws and regulations.</t>
  </si>
  <si>
    <t>source.499b5d6e-efd3-489c-b7a0-28b4b7d8900a is 'Yes'</t>
  </si>
  <si>
    <t>flow.authenticatesSource is 'Yes' or source.implementsAuthenticationScheme is 'Yes' or target is '230c13ff-ee36-4e01-b7dd-3bd605b73f20'</t>
  </si>
  <si>
    <t>flow.authenticatesDestination is 'Yes' or target is '230c13ff-ee36-4e01-b7dd-3bd605b73f20'  or source is '230c13ff-ee36-4e01-b7dd-3bd605b73f20'</t>
  </si>
  <si>
    <t>source.authenticatesItself is 'Yes' or flow.authenticatesSource is 'Yes' or target is '230c13ff-ee36-4e01-b7dd-3bd605b73f20'</t>
  </si>
  <si>
    <t>source.8273e7f3-a478-4dd6-bac9-8cef1075de39 is 'Yes'  or source is '81315a2b-e336-477b-b5c6-96a8b1f3fe22'</t>
  </si>
  <si>
    <t>target.01e68c6d-a550-48d0-b135-d8a138fc3eef is 'Yes'  or target is '81315a2b-e336-477b-b5c6-96a8b1f3fe22' or target is '60431d93-63ac-4250-bee3-e3e7362ea076'</t>
  </si>
  <si>
    <t>target.01e68c6d-a550-48d0-b135-d8a138fc3eef is 'Yes'</t>
  </si>
  <si>
    <t>source.8273e7f3-a478-4dd6-bac9-8cef1075de39 is 'Yes'</t>
  </si>
  <si>
    <t>(flow.providesConfidentiality is 'Yes' and flow.providesIntegrity is 'Yes') or target is '22c9f418-822b-4562-ab32-a9d4a7321007' or source is '230c13ff-ee36-4e01-b7dd-3bd605b73f20'</t>
  </si>
  <si>
    <t>(flow.providesConfidentiality is 'Yes' and flow.providesIntegrity is 'Yes') or (target is  'b7e00c0e-9a91-4c66-a122-d40509745d71' or  source is 'b7e00c0e-9a91-4c66-a122-d40509745d71')</t>
  </si>
  <si>
    <t>flow is '7094f785-9375-415f-8f3f-f4238cc7989d'</t>
  </si>
  <si>
    <t>flow.providesIntegrity is 'Yes'</t>
  </si>
  <si>
    <t>target is '230c13ff-ee36-4e01-b7dd-3bd605b73f20'</t>
  </si>
  <si>
    <t>flow.providesIntegrity is 'Yes' and flow.authenticatesSource is 'Yes' and flow.authenticatesDestination is 'Yes'</t>
  </si>
  <si>
    <t>source.ab62a54e-b678-42a7-87c2-79c9bc69024b is 'Yes'</t>
  </si>
  <si>
    <t>target.ab62a54e-b678-42a7-87c2-79c9bc69024b is 'Yes'</t>
  </si>
  <si>
    <t>source.Signed is 'Yes'</t>
  </si>
  <si>
    <t>source is  '89873e5f-986c-44ac-82d9-6b7ed3cb8065'</t>
  </si>
  <si>
    <t>flow.providesConfidentiality is 'Yes' or target is '22c9f418-822b-4562-ab32-a9d4a7321007'</t>
  </si>
  <si>
    <t>flow.providesConfidentiality is 'Yes' and target.Encrypted is 'Yes'</t>
  </si>
  <si>
    <t>source.Encrypted is 'Yes' or target.Encrypted is 'Yes'</t>
  </si>
  <si>
    <t>source is '230c13ff-ee36-4e01-b7dd-3bd605b73f20' or target is '230c13ff-ee36-4e01-b7dd-3bd605b73f20'</t>
  </si>
  <si>
    <t>source is '230c13ff-ee36-4e01-b7dd-3bd605b73f20' or  target is '230c13ff-ee36-4e01-b7dd-3bd605b73f20' or target is 'b7e00c0e-9a91-4c66-a122-d40509745d71'</t>
  </si>
  <si>
    <t>target is '8235f38c-74fb-48a7-98dd-7d72e6c63052' or target is '22c9f418-822b-4562-ab32-a9d4a7321007'</t>
  </si>
  <si>
    <t>(source is 'SE.P.TMCore.OSProcess' or source is 'SE.P.TMCore.Thread' or source is 'SE.P.TMCore.KernelThread' or source is 'SE.P.TMCore.WinApp' or source is 'SE.P.TMCore.NetApp' or source is 'SE.P.TMCore.WebServer' or source is 'SE.P.TMCore.Win32Service' or  source is 'SE.P.TMCore.WebSvc' or source is 'SE.P.TMCore.VM' or (source is 'SE.P.TMCore.Modern' and source.internetClientServer is 'No' and source.internetClient is 'No' ) or source is 'SE.EI.TMCore.AuthProvider' or source is 'SE.EI.TMCore.WebSvc' or source is 'SE.EI.TMCore.WebApp' or source is 'SE.EI.TMCore.Megasevrice' or source is 'SE.EI.TMCore.CRT' or source is 'SE.EI.TMCore.NFX' or source is 'SE.EI.TMCore.WinRT' ) or (target is 'SE.P.TMCore.ThickClient' or target is 'SE.P.TMCore.BrowserClient' or target is 'SE.P.TMCore.PlugIn' or target is 'SE.P.TMCore.Modern') or (flow crosses 'SE.TB.L.TMCore.Machine' or flow crosses 'SE.TB.L.TMCore.Kernel' or flow crosses 'SE.TB.L.TMCore.AppContainer' or flow crosses 'SE.TB.B.TMCore.CorpNet' or flow crosses 'SE.TB.B.TMCore.Sandbox') or target is '22c9f418-822b-4562-ab32-a9d4a7321007' or source is '230c13ff-ee36-4e01-b7dd-3bd605b73f20'</t>
  </si>
  <si>
    <t>flow is 'a4d343c4-b3c9-46b7-aed9-d1210643208c'</t>
  </si>
  <si>
    <t>(source is 'GE.P' and target is 'ab2d0a35-6327-4421-98fa-1e331145a61a')  and (flow crosses 'GE.TB.L' or flow crosses 'GE.TB.B')</t>
  </si>
  <si>
    <t>source is 'GE.P' and target is 'ab2d0a35-6327-4421-98fa-1e331145a61a' and (flow crosses 'GE.TB.L' or flow crosses 'GE.TB.B')</t>
  </si>
  <si>
    <t>(source is '230c13ff-ee36-4e01-b7dd-3bd605b73f20' and target is 'GE.P')  and (flow crosses 'GE.TB.L' or flow crosses 'GE.TB.B')</t>
  </si>
  <si>
    <t>(source is '230c13ff-ee36-4e01-b7dd-3bd605b73f20' and target is 'GE.P')  and (flow crosses 'GE.TB.L' or flow crosses 'GE.TB.B') and flow is '71d2c8cc-7c1b-4858-9279-17fbb2476628'</t>
  </si>
  <si>
    <t>source is 'b7e00c0e-9a91-4c66-a122-d40509745d71' and (flow crosses 'GE.TB.L' or flow crosses 'GE.TB.B')</t>
  </si>
  <si>
    <t>target is 'b7e00c0e-9a91-4c66-a122-d40509745d71' and (flow crosses 'GE.TB.L' or flow crosses 'GE.TB.B')</t>
  </si>
  <si>
    <t>target is '81315a2b-e336-477b-b5c6-96a8b1f3fe22' and (flow crosses 'GE.TB.L' or flow crosses 'GE.TB.B')</t>
  </si>
  <si>
    <t>source is  'd9ab7e33-078e-4e03-bc22-f4e8ec08365a'</t>
  </si>
  <si>
    <t>target is '0599ab67-b8a7-4af5-9576-6dbca6ab0376'</t>
  </si>
  <si>
    <t>(source is 'GE.P' or source is 'b7e00c0e-9a91-4c66-a122-d40509745d71' or source is 'GE.EI') and target is 'GE.P' and (flow crosses 'GE.TB.L' or flow crosses 'GE.TB.B')</t>
  </si>
  <si>
    <t>target is '22c9f418-822b-4562-ab32-a9d4a7321007' and (flow crosses 'GE.TB.L' or flow crosses 'GE.TB.B')  or flow is  'a4d343c4-b3c9-46b7-aed9-d1210643208c'</t>
  </si>
  <si>
    <t>(flow is '5a9da026-7a42-4d53-b0dc-94aec4c787c0' or flow is '71d2c8cc-7c1b-4858-9279-17fbb2476628')  and  ( source.hasInputSanitizers is 'Not Selected' or source.hasInputSanitizers is 'No') and  (flow crosses 'GE.TB.L' or flow crosses 'GE.TB.B')</t>
  </si>
  <si>
    <t>(flow is 'cbc3bf9f-8471-4c5b-8e09-f4b5a2b0c3e2' or flow is '03e74d86-3d3d-40fa-ae10-387e7086882a')</t>
  </si>
  <si>
    <t>source is 'b7e00c0e-9a91-4c66-a122-d40509745d71'</t>
  </si>
  <si>
    <t>target is 'b7e00c0e-9a91-4c66-a122-d40509745d71'</t>
  </si>
  <si>
    <t>flow is  'b897df7b-c8dd-4791-9d5d-de6198ca0ba8'</t>
  </si>
  <si>
    <t>flow is  '96f71434-86b4-430c-977b-9878bf004faf'</t>
  </si>
  <si>
    <t>flow is  '1af7b721-cb40-4bec-b890-ec9965b598da' and (flow crosses  'GE.TB.L' or flow crosses  'GE.TB.B')</t>
  </si>
  <si>
    <t>target is '1fe67503-8bf8-4e28-9c57-fa5f910b80b9'</t>
  </si>
  <si>
    <t>target is  '0599ab67-b8a7-4af5-9576-6dbca6ab0376'</t>
  </si>
  <si>
    <t>source is 'GE.DS' and source.54fc78fd-d8fa-40d0-8d1b-e114ba54d573 is 'Yes'</t>
  </si>
  <si>
    <t>target is  'ec6c012a-41c3-4b1b-9e0c-989cd6c60d88'</t>
  </si>
  <si>
    <t>target is  '722348f9-7b93-40d6-b19c-85f90982d0b2'</t>
  </si>
  <si>
    <t>(source is 'b7e00c0e-9a91-4c66-a122-d40509745d71' or target is 'b7e00c0e-9a91-4c66-a122-d40509745d71') and (flow crosses 'GE.TB.L' or flow crosses 'GE.TB.B')</t>
  </si>
  <si>
    <t>target is  'd9ab7e33-078e-4e03-bc22-f4e8ec08365a'</t>
  </si>
  <si>
    <t>target is  '89873e5f-986c-44ac-82d9-6b7ed3cb8065'</t>
  </si>
  <si>
    <t>source is '89873e5f-986c-44ac-82d9-6b7ed3cb8065' and (flow.channel is 'Wi-Fi' or  flow.channel is 'Bluetooth' or  flow.channel is '2G-4G')</t>
  </si>
  <si>
    <t>target is  '18b14b48-7059-491f-8490-e601c3eb4ccc'</t>
  </si>
  <si>
    <t>source is '60431d93-63ac-4250-bee3-e3e7362ea076'</t>
  </si>
  <si>
    <t>source is '70069ce1-416a-421c-a32b-4eaba53d86d1' or target is '70069ce1-416a-421c-a32b-4eaba53d86d1'</t>
  </si>
  <si>
    <t>(flow crosses 'GE.TB.L' or flow crosses 'GE.TB.B') and flow.providesIntegrity is 'No' and flow.5134edab-0754-4f38-a1f6-d588015571e0 is 'Yes'</t>
  </si>
  <si>
    <t>flow is 'a4d343c4-b3c9-46b7-aed9-d1210643208c' and (flow crosses 'GE.TB.L' or flow crosses 'GE.TB.B')</t>
  </si>
  <si>
    <t>source is '1fe67503-8bf8-4e28-9c57-fa5f910b80b9' or target is '1fe67503-8bf8-4e28-9c57-fa5f910b80b9'</t>
  </si>
  <si>
    <t>target is 'ab2d0a35-6327-4421-98fa-1e331145a61a' and  (flow crosses 'GE.TB.L' or flow crosses 'GE.TB.B')</t>
  </si>
  <si>
    <t>flow is 'e2887414-60e3-4f0a-ad65-cabbcbb470a4' and flow.2cbf8543-9293-4ed4-a2b6-38c595ce1511 is 'Version 1'</t>
  </si>
  <si>
    <t>((source is '22c9f418-822b-4562-ab32-a9d4a7321007' or source is 'GE.EI') and target is '22c9f418-822b-4562-ab32-a9d4a7321007' and (flow crosses 'GE.TB.L' or flow crosses 'GE.TB.B')) or (source is '22c9f418-822b-4562-ab32-a9d4a7321007' and target is 'GE.DS' and (flow crosses 'GE.TB.L' or flow crosses 'GE.TB.B')) or  flow is 'a4d343c4-b3c9-46b7-aed9-d1210643208c'</t>
  </si>
  <si>
    <t>target is 'GE.DS' and (target.Encrypted is 'No' and flow.5134edab-0754-4f38-a1f6-d588015571e0 is 'Yes')</t>
  </si>
  <si>
    <t>(flow crosses 'GE.TB.L' or flow crosses 'GE.TB.B') and flow.providesConfidentiality is 'No' and flow.5134edab-0754-4f38-a1f6-d588015571e0 is 'Yes'</t>
  </si>
  <si>
    <t>(flow.channel is 'Wi-Fi' or  flow.channel is 'Bluetooth' or  flow.channel is '2G-4G')and source is 'b7e00c0e-9a91-4c66-a122-d40509745d71'</t>
  </si>
  <si>
    <t>target is '70069ce1-416a-421c-a32b-4eaba53d86d1' or  source is '70069ce1-416a-421c-a32b-4eaba53d86d1'</t>
  </si>
  <si>
    <t>target is  'c58e72e8-1e6c-45b7-83fb-473a5c6a9160'</t>
  </si>
  <si>
    <t>target is '1fe67503-8bf8-4e28-9c57-fa5f910b80b9' and target.54fc78fd-d8fa-40d0-8d1b-e114ba54d573 is 'Yes'</t>
  </si>
  <si>
    <t>(flow.channel is 'Wi-Fi' or  flow.channel is 'Bluetooth' or  flow.channel is '2G-4G') and (target is  'b7e00c0e-9a91-4c66-a122-d40509745d71' or source is 'b7e00c0e-9a91-4c66-a122-d40509745d71')</t>
  </si>
  <si>
    <t>target is  '81315a2b-e336-477b-b5c6-96a8b1f3fe22'</t>
  </si>
  <si>
    <t>target is '722348f9-7b93-40d6-b19c-85f90982d0b2'</t>
  </si>
  <si>
    <t>target is  'dc051418-d8f4-4b7e-9cf8-17ecec747fb0'</t>
  </si>
  <si>
    <t>flow is '96f71434-86b4-430c-977b-9878bf004faf'</t>
  </si>
  <si>
    <t>(target is  '1fe67503-8bf8-4e28-9c57-fa5f910b80b9' or source is '1fe67503-8bf8-4e28-9c57-fa5f910b80b9') and (flow crosses  'GE.TB.L' or flow crosses  'GE.TB.B')</t>
  </si>
  <si>
    <t>source is '0599ab67-b8a7-4af5-9576-6dbca6ab0376'</t>
  </si>
  <si>
    <t>target is '8235f38c-74fb-48a7-98dd-7d72e6c63052' and  (flow crosses 'GE.TB.L' or flow crosses 'GE.TB.B')</t>
  </si>
  <si>
    <t>source is '89873e5f-986c-44ac-82d9-6b7ed3cb8065'</t>
  </si>
  <si>
    <t>source is  '60431d93-63ac-4250-bee3-e3e7362ea076'</t>
  </si>
  <si>
    <t>(flow crosses 'GE.TB.L' or flow crosses 'GE.TB.B' ) and flow.5134edab-0754-4f38-a1f6-d588015571e0 is 'Yes'</t>
  </si>
  <si>
    <t>f6063461-cb5b-443f-bd00-e6903599149a</t>
  </si>
  <si>
    <t>3a3036bc-88a8-4bde-85ed-5f7edb911f9d</t>
  </si>
  <si>
    <t>2ac4c602-5671-4430-8231-21012e30d661</t>
  </si>
  <si>
    <t>ea3fe5df-46ff-4f46-9c39-a09ec7d6a7d9</t>
  </si>
  <si>
    <t>3fd7a74f-d2fd-4986-9890-0867b0ff031d</t>
  </si>
  <si>
    <t>a6739f0e-be9b-4d10-85f1-2d5aea49b639</t>
  </si>
  <si>
    <t>ee235feb-9d7f-4f00-91a9-75320aeec960</t>
  </si>
  <si>
    <t>68f81fa9-724d-40f0-9a4c-40ac75d7d5a3</t>
  </si>
  <si>
    <t>7e82c057-865f-472f-8876-1cd7dceff7e4</t>
  </si>
  <si>
    <t>227c9bd7-cbe6-4eaf-9bb7-1c568b832094</t>
  </si>
  <si>
    <t>3f4aa530-fc5e-4f38-a30e-edffe32b93ed</t>
  </si>
  <si>
    <t>2ece025e-3d9b-4702-9c77-fb55cc61c503</t>
  </si>
  <si>
    <t>110abd17-8573-4871-8b7d-b027a340e22e</t>
  </si>
  <si>
    <t>f9fac144-c0bb-4294-b9c3-ceccf10747a2</t>
  </si>
  <si>
    <t>70039be3-144a-43a0-979e-54f4e669c8a6</t>
  </si>
  <si>
    <t>bce697d2-2456-4f18-96b0-170a5d1d5062</t>
  </si>
  <si>
    <t>c7b604bf-9c03-4255-a9c1-d9519d95521d</t>
  </si>
  <si>
    <t>c3c5b232-898f-4072-91bb-ba366f791aac</t>
  </si>
  <si>
    <t>4696cc66-cd33-474e-ba4c-9625f3192df9</t>
  </si>
  <si>
    <t>9c52912b-957b-4127-b8ee-1ac1a0136cf9</t>
  </si>
  <si>
    <t>9c26c77c-8b1c-4df5-9116-7eb3f026052a</t>
  </si>
  <si>
    <t>b2652ddb-67ed-4258-b862-fcddc2f64a2e</t>
  </si>
  <si>
    <t>a3f37bf3-25d7-4667-8168-cd6834065f88</t>
  </si>
  <si>
    <t>cc569301-2973-4c64-a4c4-74e59054e298</t>
  </si>
  <si>
    <t>6ef3659e-526a-4373-b71a-e073187675ad</t>
  </si>
  <si>
    <t>e8e01d68-8b1b-44c5-a27c-723dd340e7ac</t>
  </si>
  <si>
    <t>ea6c87b3-5622-4df5-8088-fde97445ade6</t>
  </si>
  <si>
    <t>16f2125a-49fe-4f8c-9373-3a225923cdaa</t>
  </si>
  <si>
    <t>03252551-4244-4cec-9e8f-c5de73f3a87a</t>
  </si>
  <si>
    <t>0e6161b7-dcf7-4f26-b935-3c406bb4f5e9</t>
  </si>
  <si>
    <t>7d5be552-bc84-4ac0-96d1-4fb9332b8324</t>
  </si>
  <si>
    <t>dcd13a2b-f7c9-414b-96ed-f9a60053a67d</t>
  </si>
  <si>
    <t>5747843d-aaa5-464e-bb76-aed620950d96</t>
  </si>
  <si>
    <t>b25c30df-d163-43c9-84ce-fbbf7b8e6ddb</t>
  </si>
  <si>
    <t>f62bbf05-1254-4333-8b55-189ea02f3098</t>
  </si>
  <si>
    <t>ab5724e9-4dbe-451b-a0a0-a6953c7c6e50</t>
  </si>
  <si>
    <t>e522dd59-9034-49ed-8fc1-822f8ebb8f43</t>
  </si>
  <si>
    <t>949d1bc8-e709-4f51-927e-27b84555048d</t>
  </si>
  <si>
    <t>da7f0143-c3fe-456d-8809-dadbaad472cd</t>
  </si>
  <si>
    <t>aa170756-7b47-45fa-b09e-1fcbee7822f8</t>
  </si>
  <si>
    <t>cbca05cf-a8cd-4475-a242-56b2ccc31661</t>
  </si>
  <si>
    <t>fb85fcc0-7571-45a3-a68f-7e811bde0f59</t>
  </si>
  <si>
    <t>1f1b4443-6b29-49ba-81be-189fbcf0387c</t>
  </si>
  <si>
    <t>f923dc7d-0c68-453a-9804-2db144476f48</t>
  </si>
  <si>
    <t>874d7540-22c5-4bac-a3c1-347648e33f2c</t>
  </si>
  <si>
    <t>bded5553-9487-4582-a5a4-4f089392777c</t>
  </si>
  <si>
    <t>5e50169e-40cb-47b9-9d14-60af5c3da2a8</t>
  </si>
  <si>
    <t>99d7c43d-f5c5-4a34-9198-8368239dc9e7</t>
  </si>
  <si>
    <t>bb1f39f4-a6ce-46d7-97aa-fe49d7459120</t>
  </si>
  <si>
    <t>defca40a-6a74-4d3a-952b-d6bc41c46116</t>
  </si>
  <si>
    <t>88182e90-4fb3-45e0-8929-ea99a948a6d0</t>
  </si>
  <si>
    <t>efaf7bec-8bf5-4c1e-baef-27d8948c24c9</t>
  </si>
  <si>
    <t>29f92372-00a3-4e37-baa4-ca959098713d</t>
  </si>
  <si>
    <t>765e0796-c1df-4741-b414-31cbc798919c</t>
  </si>
  <si>
    <t>c88ef00e-f8bf-4331-88fc-5d4dd162779f</t>
  </si>
  <si>
    <t>b6d5e303-2ace-4f8b-afce-e9f08f94e39a</t>
  </si>
  <si>
    <t>e340e92b-9c5c-40bc-bdf2-7fc3b920768e</t>
  </si>
  <si>
    <t>95e76b25-c9aa-402d-a845-29ab75915483</t>
  </si>
  <si>
    <t>0e127819-74a0-4c43-8670-f4998b9752d0</t>
  </si>
  <si>
    <t>cde078df-df27-449d-8d87-614616872046</t>
  </si>
  <si>
    <t>73bb4cb3-1f74-4e95-b55d-d5fbda212f00</t>
  </si>
  <si>
    <t>5015c68f-9078-471d-8dba-8dfd88f794b3</t>
  </si>
  <si>
    <t>109c176e-6dc8-45e6-a162-96e68ac6dab8</t>
  </si>
  <si>
    <t>8a6d2d3e-8c34-4946-8f56-e709e63bc5ae</t>
  </si>
  <si>
    <t>4398a45d-655c-4c05-ae3e-c28492af216f</t>
  </si>
  <si>
    <t>050e15ba-7ead-45f0-a4d7-f01880506c3c</t>
  </si>
  <si>
    <t>a1764dc1-7a4f-41e2-a29a-5648d6b7c9ce</t>
  </si>
  <si>
    <t>26cc12de-347d-4b36-80f2-bd5466785233</t>
  </si>
  <si>
    <t>20e9faca-0358-4437-bed0-bfa5c6586fa5</t>
  </si>
  <si>
    <t>c978eea2-f894-4bef-b1c8-b515394d70bf</t>
  </si>
  <si>
    <t>04fe3b66-66b9-41ea-b7d0-e91de1bbb570</t>
  </si>
  <si>
    <t>e1e37caa-43e3-483a-ad36-533cb75ed95b</t>
  </si>
  <si>
    <t>b341a232-3ba0-4ae4-a966-214636f95e2a</t>
  </si>
  <si>
    <t>d4a99b8b-a7f0-4c2f-9069-d11b4a0f7a3c</t>
  </si>
  <si>
    <t>a100112e-0935-4606-a1f9-c4d848ee29b2</t>
  </si>
  <si>
    <t>9ea478dc-71d4-4a29-b039-4390b6078f3c</t>
  </si>
  <si>
    <t>ec96dc74-63a3-4d88-acf3-3aa761366b72</t>
  </si>
  <si>
    <t>SSH Spoofing {target.Name}</t>
  </si>
  <si>
    <t>SSH Spoofing {source.Name}</t>
  </si>
  <si>
    <t>LDAP Spoofing {target.Name}</t>
  </si>
  <si>
    <t>LDAP Certificate Spoofing {target.Name}</t>
  </si>
  <si>
    <t>Spoofing the {source.Name}</t>
  </si>
  <si>
    <t>Patient Table - Spoofing the {source.Name}</t>
  </si>
  <si>
    <t>Image Detector - Spoofing the {source.Name}</t>
  </si>
  <si>
    <t>EMR Spoofing</t>
  </si>
  <si>
    <t>DICOM Data Tampering</t>
  </si>
  <si>
    <t>LDAP Tampering {target.Name}</t>
  </si>
  <si>
    <t>LDAP Injection from {source.Name}</t>
  </si>
  <si>
    <t>HL7 Tampering</t>
  </si>
  <si>
    <t>Tampering with {source.Name} configuration</t>
  </si>
  <si>
    <t>Tampering with {target.Name} configuration</t>
  </si>
  <si>
    <t>Tampering with communications to {target.Name}</t>
  </si>
  <si>
    <t>CANBUS Tampering</t>
  </si>
  <si>
    <t>Ethernet Frame Tampering</t>
  </si>
  <si>
    <t>{flow.Name} Tampering</t>
  </si>
  <si>
    <t>Syslog Tampering</t>
  </si>
  <si>
    <t>EMR Tampering</t>
  </si>
  <si>
    <t>Pharmaceutical Pump safety aspects</t>
  </si>
  <si>
    <t>Ionizing Radiation Source safety aspects</t>
  </si>
  <si>
    <t>Communicating with a Medical Component across a trust boundary</t>
  </si>
  <si>
    <t>Image Detector Safety Aspects</t>
  </si>
  <si>
    <t>{target.Name} has inappropriate connection</t>
  </si>
  <si>
    <t>{source.Name} using wireless</t>
  </si>
  <si>
    <t>Sensor Safety Aspects</t>
  </si>
  <si>
    <t>Emergency Stop Safety Aspects</t>
  </si>
  <si>
    <t>Safety Interlock Safety Aspects</t>
  </si>
  <si>
    <t>PACS Safety Aspects</t>
  </si>
  <si>
    <t>Integrity of data transmitted from {source.Name} to {target.Name}</t>
  </si>
  <si>
    <t>DICOM tampering safety</t>
  </si>
  <si>
    <t>{target.Name} - Repudiation</t>
  </si>
  <si>
    <t>{source.Name} - Outgoing Auditing</t>
  </si>
  <si>
    <t>{source.Name} - Repudiation</t>
  </si>
  <si>
    <t>Syslog Flooding</t>
  </si>
  <si>
    <t>EMR Repudiation</t>
  </si>
  <si>
    <t>SSH Banner Disclosure</t>
  </si>
  <si>
    <t>SSH Version 1</t>
  </si>
  <si>
    <t>HL7 Unencrypted</t>
  </si>
  <si>
    <t>DICOM Data Flow Sniffing</t>
  </si>
  <si>
    <t>Ethernet Frame Sniffing</t>
  </si>
  <si>
    <t>CANBUS Information Disclosure</t>
  </si>
  <si>
    <t>{target.Name} Not using Encryption at Rest</t>
  </si>
  <si>
    <t>{source.Name} Transmitting Unencrypted PHI</t>
  </si>
  <si>
    <t>Physical theft of component communicating via {flow.Name}</t>
  </si>
  <si>
    <t>{flow.Name} Information Disclosure</t>
  </si>
  <si>
    <t>PACS Information Disclosure</t>
  </si>
  <si>
    <t>{target.Name} Usage in Public Spaces</t>
  </si>
  <si>
    <t>Out of Band EMR Access</t>
  </si>
  <si>
    <t>{target.Name} Storing PHI</t>
  </si>
  <si>
    <t>SSH Credential DoS</t>
  </si>
  <si>
    <t>LDAP Denial of Service</t>
  </si>
  <si>
    <t>Wireless Connection via {flow.Name} to {target.Name}</t>
  </si>
  <si>
    <t>Table Denial of Service</t>
  </si>
  <si>
    <t>{target.Name} Burn Out</t>
  </si>
  <si>
    <t>{target.Name} Physical Movement Limits Exceeded</t>
  </si>
  <si>
    <t>HL7 Denial of Service</t>
  </si>
  <si>
    <t>CANBUS Denial of Service</t>
  </si>
  <si>
    <t>Ethernet Frame Denial of Service</t>
  </si>
  <si>
    <t>{flow.Name} Denial of Service</t>
  </si>
  <si>
    <t>Syslog Denial of Service</t>
  </si>
  <si>
    <t>EMR Denial of Service</t>
  </si>
  <si>
    <t>Bypassing firewalls using SSH Tunneling</t>
  </si>
  <si>
    <t>X Forwarding on {target.Name}</t>
  </si>
  <si>
    <t>Non-production modes for {target.Name}</t>
  </si>
  <si>
    <t>Trusted Wireless Connection via {flow.Name} to {target.Name}</t>
  </si>
  <si>
    <t>Doors unlocked by {source.Name}</t>
  </si>
  <si>
    <t>EMR Role-based access</t>
  </si>
  <si>
    <t>Pharmaceutical Pump - Abuse</t>
  </si>
  <si>
    <t>Ionizing Radiation Source - Abuse</t>
  </si>
  <si>
    <t>{source.Name} Used Routinely - Abuse</t>
  </si>
  <si>
    <t>{source.Name} Causes Damage - Abuse</t>
  </si>
  <si>
    <t>PACS Abuse</t>
  </si>
  <si>
    <t>PII Crossing a Trust Boundary</t>
  </si>
  <si>
    <t>Mitigation</t>
  </si>
  <si>
    <t>`</t>
  </si>
  <si>
    <t>ns2:guid</t>
  </si>
  <si>
    <t>ns5:Enabled</t>
  </si>
  <si>
    <t>ns5:Guid</t>
  </si>
  <si>
    <t>ns5:IssueGuid</t>
  </si>
  <si>
    <t>ns5:Items</t>
  </si>
  <si>
    <t>ns5:Message</t>
  </si>
  <si>
    <t>ns5:Source</t>
  </si>
  <si>
    <t>ns5:SourceGuid38</t>
  </si>
  <si>
    <t>ns3:Id39</t>
  </si>
  <si>
    <t>ns5:IsExtension40</t>
  </si>
  <si>
    <t>ns5:DisplayName41</t>
  </si>
  <si>
    <t>ns5:Id45</t>
  </si>
  <si>
    <t>ns5:Name46</t>
  </si>
  <si>
    <t>ns5:IsExtension47</t>
  </si>
  <si>
    <t>ns5:IsExtension48</t>
  </si>
  <si>
    <t>ns6:Value49</t>
  </si>
  <si>
    <t>ns5:DisplayName50</t>
  </si>
  <si>
    <t>ns5:Inheritance51</t>
  </si>
  <si>
    <t>ns5:Mode52</t>
  </si>
  <si>
    <t>ns5:Name53</t>
  </si>
  <si>
    <t>ns5:Type54</t>
  </si>
  <si>
    <t>ns5:AvailableToBaseModels55</t>
  </si>
  <si>
    <t>ns5:Behavior56</t>
  </si>
  <si>
    <t>ns5:Description57</t>
  </si>
  <si>
    <t>ns5:Hidden58</t>
  </si>
  <si>
    <t>ns5:Id59</t>
  </si>
  <si>
    <t>ns5:ImageLocation60</t>
  </si>
  <si>
    <t>ns5:ImageSource61</t>
  </si>
  <si>
    <t>ns5:ImageStream62</t>
  </si>
  <si>
    <t>ns5:Name63</t>
  </si>
  <si>
    <t>ns5:ParentId64</t>
  </si>
  <si>
    <t>ns5:Representation65</t>
  </si>
  <si>
    <t>ns5:Shape66</t>
  </si>
  <si>
    <t>ns5:IsExtension67</t>
  </si>
  <si>
    <t>ns5:Id68</t>
  </si>
  <si>
    <t>ns5:Name69</t>
  </si>
  <si>
    <t>ns2:string70</t>
  </si>
  <si>
    <t>ns5:IsExtension71</t>
  </si>
  <si>
    <t>ns5:Description72</t>
  </si>
  <si>
    <t>ns5:Id73</t>
  </si>
  <si>
    <t>ns1:Name74</t>
  </si>
  <si>
    <t>ns1:Label75</t>
  </si>
  <si>
    <t>ns1:HideFromUI76</t>
  </si>
  <si>
    <t>ns2:string77</t>
  </si>
  <si>
    <t>ns1:Id78</t>
  </si>
  <si>
    <t>54a19ea0-99ae-4a65-8d14-84a7dec4a6df</t>
  </si>
  <si>
    <t>585757f9-eb54-442b-a1c6-3e9356155175</t>
  </si>
  <si>
    <t>997e3934-7aa6-47ae-ae73-0c10bec395ee</t>
  </si>
  <si>
    <t>7475c7ea-20a1-434b-b4bf-6608ca380c40</t>
  </si>
  <si>
    <t>bdeafb37-18dc-4912-9b65-8aeb93ca50c1</t>
  </si>
  <si>
    <t>43136eac-78ec-41d3-98bb-d42f991ada2b</t>
  </si>
  <si>
    <t>6c293568-fa99-4018-9bcb-dad4b30d1137</t>
  </si>
  <si>
    <t>cfd6bf04-1ca6-4e18-ad68-90c626969185</t>
  </si>
  <si>
    <t>c4929655-75aa-41a7-986c-9b2991eee3e0</t>
  </si>
  <si>
    <t>51263507-39c3-41ba-9b04-b97a81dd7263</t>
  </si>
  <si>
    <t>f34587c2-dcd1-4217-ade7-9d86d2b9c5df</t>
  </si>
  <si>
    <t>5ecdbeba-1eeb-4b59-b744-539158c7db21</t>
  </si>
  <si>
    <t>ca529f07-a1ca-4edc-9860-ea3d73dd2a82</t>
  </si>
  <si>
    <t>2221a8b1-ab99-4125-b870-6a47de8c7577</t>
  </si>
  <si>
    <t>6cee6aae-5722-47fb-9f46-0dc02d379982</t>
  </si>
  <si>
    <t>e9390f3e-5dd7-4274-bb49-51a9b0ff7062</t>
  </si>
  <si>
    <t>cee0d595-4288-4c34-825a-9f54e0ea733d</t>
  </si>
  <si>
    <t>b49f29ae-642d-4bc9-be9a-a02590fa3b44</t>
  </si>
  <si>
    <t>71241f99-731a-4606-9a65-f3769cd45f8e</t>
  </si>
  <si>
    <t>81b39816-4847-48e2-8bd7-1c5dd3f5fd40</t>
  </si>
  <si>
    <t>c4308878-96f4-475f-a0a5-df0b1afc9f4c</t>
  </si>
  <si>
    <t>89796e47-b4f7-47db-bdaf-04172ecd9864</t>
  </si>
  <si>
    <t>3269a381-c00c-43be-b4c5-092b6abe5e38</t>
  </si>
  <si>
    <t>a85d3990-4209-47ae-bd68-fa92ff29f8c1</t>
  </si>
  <si>
    <t>00000000-0000-0000-0000-000000000000</t>
  </si>
  <si>
    <t>D543136eac-78ec-41d3-98bb-d42f991ada2b2221a8b1-ab99-4125-b870-6a47de8c7577cfd6bf04-1ca6-4e18-ad68-90c626969185</t>
  </si>
  <si>
    <t>D443136eac-78ec-41d3-98bb-d42f991ada2b2221a8b1-ab99-4125-b870-6a47de8c7577cfd6bf04-1ca6-4e18-ad68-90c626969185</t>
  </si>
  <si>
    <t>f62bbf05-1254-4333-8b55-189ea02f309843136eac-78ec-41d3-98bb-d42f991ada2b2221a8b1-ab99-4125-b870-6a47de8c7577cfd6bf04-1ca6-4e18-ad68-90c626969185</t>
  </si>
  <si>
    <t>R843136eac-78ec-41d3-98bb-d42f991ada2b2221a8b1-ab99-4125-b870-6a47de8c7577cfd6bf04-1ca6-4e18-ad68-90c626969185</t>
  </si>
  <si>
    <t>cc569301-2973-4c64-a4c4-74e59054e29843136eac-78ec-41d3-98bb-d42f991ada2b2221a8b1-ab99-4125-b870-6a47de8c7577cfd6bf04-1ca6-4e18-ad68-90c626969185</t>
  </si>
  <si>
    <t>f9fac144-c0bb-4294-b9c3-ceccf10747a243136eac-78ec-41d3-98bb-d42f991ada2b2221a8b1-ab99-4125-b870-6a47de8c7577cfd6bf04-1ca6-4e18-ad68-90c626969185</t>
  </si>
  <si>
    <t>067f1ca4-67a9-4ad3-9db8-6af397a1d632cfd6bf04-1ca6-4e18-ad68-90c6269691856cee6aae-5722-47fb-9f46-0dc02d37998243136eac-78ec-41d3-98bb-d42f991ada2b</t>
  </si>
  <si>
    <t>bce697d2-2456-4f18-96b0-170a5d1d5062cfd6bf04-1ca6-4e18-ad68-90c6269691856cee6aae-5722-47fb-9f46-0dc02d37998243136eac-78ec-41d3-98bb-d42f991ada2b</t>
  </si>
  <si>
    <t>70039be3-144a-43a0-979e-54f4e669c8a6cfd6bf04-1ca6-4e18-ad68-90c6269691856cee6aae-5722-47fb-9f46-0dc02d37998243136eac-78ec-41d3-98bb-d42f991ada2b</t>
  </si>
  <si>
    <t>a6739f0e-be9b-4d10-85f1-2d5aea49b639cfd6bf04-1ca6-4e18-ad68-90c6269691856cee6aae-5722-47fb-9f46-0dc02d37998243136eac-78ec-41d3-98bb-d42f991ada2b</t>
  </si>
  <si>
    <t>S7cfd6bf04-1ca6-4e18-ad68-90c6269691856cee6aae-5722-47fb-9f46-0dc02d37998243136eac-78ec-41d3-98bb-d42f991ada2b</t>
  </si>
  <si>
    <t>R67475c7ea-20a1-434b-b4bf-6608ca380c40c4308878-96f4-475f-a0a5-df0b1afc9f4cc4929655-75aa-41a7-986c-9b2991eee3e0</t>
  </si>
  <si>
    <t>3fd7a74f-d2fd-4986-9890-0867b0ff031d43136eac-78ec-41d3-98bb-d42f991ada2b2221a8b1-ab99-4125-b870-6a47de8c7577cfd6bf04-1ca6-4e18-ad68-90c626969185</t>
  </si>
  <si>
    <t>S7.143136eac-78ec-41d3-98bb-d42f991ada2b2221a8b1-ab99-4125-b870-6a47de8c7577cfd6bf04-1ca6-4e18-ad68-90c626969185</t>
  </si>
  <si>
    <t>T17475c7ea-20a1-434b-b4bf-6608ca380c40c4308878-96f4-475f-a0a5-df0b1afc9f4cc4929655-75aa-41a7-986c-9b2991eee3e0</t>
  </si>
  <si>
    <t>S37475c7ea-20a1-434b-b4bf-6608ca380c40c4308878-96f4-475f-a0a5-df0b1afc9f4cc4929655-75aa-41a7-986c-9b2991eee3e0</t>
  </si>
  <si>
    <t>S27475c7ea-20a1-434b-b4bf-6608ca380c40c4308878-96f4-475f-a0a5-df0b1afc9f4cc4929655-75aa-41a7-986c-9b2991eee3e0</t>
  </si>
  <si>
    <t>f9fac144-c0bb-4294-b9c3-ceccf10747a2997e3934-7aa6-47ae-ae73-0c10bec395ee81b39816-4847-48e2-8bd7-1c5dd3f5fd40585757f9-eb54-442b-a1c6-3e9356155175</t>
  </si>
  <si>
    <t>cc569301-2973-4c64-a4c4-74e59054e298cfd6bf04-1ca6-4e18-ad68-90c6269691856cee6aae-5722-47fb-9f46-0dc02d37998243136eac-78ec-41d3-98bb-d42f991ada2b</t>
  </si>
  <si>
    <t>b25c30df-d163-43c9-84ce-fbbf7b8e6ddbcfd6bf04-1ca6-4e18-ad68-90c6269691856cee6aae-5722-47fb-9f46-0dc02d37998243136eac-78ec-41d3-98bb-d42f991ada2b</t>
  </si>
  <si>
    <t>D5cfd6bf04-1ca6-4e18-ad68-90c6269691856cee6aae-5722-47fb-9f46-0dc02d37998243136eac-78ec-41d3-98bb-d42f991ada2b</t>
  </si>
  <si>
    <t>a1764dc1-7a4f-41e2-a29a-5648d6b7c9cecfd6bf04-1ca6-4e18-ad68-90c6269691856cee6aae-5722-47fb-9f46-0dc02d37998243136eac-78ec-41d3-98bb-d42f991ada2b</t>
  </si>
  <si>
    <t>3fd7a74f-d2fd-4986-9890-0867b0ff031d6c293568-fa99-4018-9bcb-dad4b30d1137e9390f3e-5dd7-4274-bb49-51a9b0ff7062f34587c2-dcd1-4217-ade7-9d86d2b9c5df</t>
  </si>
  <si>
    <t>a6739f0e-be9b-4d10-85f1-2d5aea49b6396c293568-fa99-4018-9bcb-dad4b30d1137e9390f3e-5dd7-4274-bb49-51a9b0ff7062f34587c2-dcd1-4217-ade7-9d86d2b9c5df</t>
  </si>
  <si>
    <t>f9fac144-c0bb-4294-b9c3-ceccf10747a26c293568-fa99-4018-9bcb-dad4b30d1137e9390f3e-5dd7-4274-bb49-51a9b0ff7062f34587c2-dcd1-4217-ade7-9d86d2b9c5df</t>
  </si>
  <si>
    <t>70039be3-144a-43a0-979e-54f4e669c8a66c293568-fa99-4018-9bcb-dad4b30d1137e9390f3e-5dd7-4274-bb49-51a9b0ff7062f34587c2-dcd1-4217-ade7-9d86d2b9c5df</t>
  </si>
  <si>
    <t>bce697d2-2456-4f18-96b0-170a5d1d50626c293568-fa99-4018-9bcb-dad4b30d1137e9390f3e-5dd7-4274-bb49-51a9b0ff7062f34587c2-dcd1-4217-ade7-9d86d2b9c5df</t>
  </si>
  <si>
    <t>cc569301-2973-4c64-a4c4-74e59054e2986c293568-fa99-4018-9bcb-dad4b30d1137e9390f3e-5dd7-4274-bb49-51a9b0ff7062f34587c2-dcd1-4217-ade7-9d86d2b9c5df</t>
  </si>
  <si>
    <t>b25c30df-d163-43c9-84ce-fbbf7b8e6ddb6c293568-fa99-4018-9bcb-dad4b30d1137e9390f3e-5dd7-4274-bb49-51a9b0ff7062f34587c2-dcd1-4217-ade7-9d86d2b9c5df</t>
  </si>
  <si>
    <t>f62bbf05-1254-4333-8b55-189ea02f30986c293568-fa99-4018-9bcb-dad4b30d1137e9390f3e-5dd7-4274-bb49-51a9b0ff7062f34587c2-dcd1-4217-ade7-9d86d2b9c5df</t>
  </si>
  <si>
    <t>a1764dc1-7a4f-41e2-a29a-5648d6b7c9ce6c293568-fa99-4018-9bcb-dad4b30d1137e9390f3e-5dd7-4274-bb49-51a9b0ff7062f34587c2-dcd1-4217-ade7-9d86d2b9c5df</t>
  </si>
  <si>
    <t>3fd7a74f-d2fd-4986-9890-0867b0ff031df34587c2-dcd1-4217-ade7-9d86d2b9c5dfcee0d595-4288-4c34-825a-9f54e0ea733d6c293568-fa99-4018-9bcb-dad4b30d1137</t>
  </si>
  <si>
    <t>a6739f0e-be9b-4d10-85f1-2d5aea49b639f34587c2-dcd1-4217-ade7-9d86d2b9c5dfcee0d595-4288-4c34-825a-9f54e0ea733d6c293568-fa99-4018-9bcb-dad4b30d1137</t>
  </si>
  <si>
    <t>f9fac144-c0bb-4294-b9c3-ceccf10747a2f34587c2-dcd1-4217-ade7-9d86d2b9c5dfcee0d595-4288-4c34-825a-9f54e0ea733d6c293568-fa99-4018-9bcb-dad4b30d1137</t>
  </si>
  <si>
    <t>70039be3-144a-43a0-979e-54f4e669c8a6f34587c2-dcd1-4217-ade7-9d86d2b9c5dfcee0d595-4288-4c34-825a-9f54e0ea733d6c293568-fa99-4018-9bcb-dad4b30d1137</t>
  </si>
  <si>
    <t>bce697d2-2456-4f18-96b0-170a5d1d5062f34587c2-dcd1-4217-ade7-9d86d2b9c5dfcee0d595-4288-4c34-825a-9f54e0ea733d6c293568-fa99-4018-9bcb-dad4b30d1137</t>
  </si>
  <si>
    <t>cc569301-2973-4c64-a4c4-74e59054e298f34587c2-dcd1-4217-ade7-9d86d2b9c5dfcee0d595-4288-4c34-825a-9f54e0ea733d6c293568-fa99-4018-9bcb-dad4b30d1137</t>
  </si>
  <si>
    <t>b25c30df-d163-43c9-84ce-fbbf7b8e6ddbf34587c2-dcd1-4217-ade7-9d86d2b9c5dfcee0d595-4288-4c34-825a-9f54e0ea733d6c293568-fa99-4018-9bcb-dad4b30d1137</t>
  </si>
  <si>
    <t>f62bbf05-1254-4333-8b55-189ea02f3098f34587c2-dcd1-4217-ade7-9d86d2b9c5dfcee0d595-4288-4c34-825a-9f54e0ea733d6c293568-fa99-4018-9bcb-dad4b30d1137</t>
  </si>
  <si>
    <t>a1764dc1-7a4f-41e2-a29a-5648d6b7c9cef34587c2-dcd1-4217-ade7-9d86d2b9c5dfcee0d595-4288-4c34-825a-9f54e0ea733d6c293568-fa99-4018-9bcb-dad4b30d1137</t>
  </si>
  <si>
    <t>S7.151263507-39c3-41ba-9b04-b97a81dd7263b49f29ae-642d-4bc9-be9a-a02590fa3b44cfd6bf04-1ca6-4e18-ad68-90c626969185</t>
  </si>
  <si>
    <t>3fd7a74f-d2fd-4986-9890-0867b0ff031d51263507-39c3-41ba-9b04-b97a81dd7263b49f29ae-642d-4bc9-be9a-a02590fa3b44cfd6bf04-1ca6-4e18-ad68-90c626969185</t>
  </si>
  <si>
    <t>f9fac144-c0bb-4294-b9c3-ceccf10747a251263507-39c3-41ba-9b04-b97a81dd7263b49f29ae-642d-4bc9-be9a-a02590fa3b44cfd6bf04-1ca6-4e18-ad68-90c626969185</t>
  </si>
  <si>
    <t>cc569301-2973-4c64-a4c4-74e59054e29851263507-39c3-41ba-9b04-b97a81dd7263b49f29ae-642d-4bc9-be9a-a02590fa3b44cfd6bf04-1ca6-4e18-ad68-90c626969185</t>
  </si>
  <si>
    <t>R851263507-39c3-41ba-9b04-b97a81dd7263b49f29ae-642d-4bc9-be9a-a02590fa3b44cfd6bf04-1ca6-4e18-ad68-90c626969185</t>
  </si>
  <si>
    <t>f62bbf05-1254-4333-8b55-189ea02f309851263507-39c3-41ba-9b04-b97a81dd7263b49f29ae-642d-4bc9-be9a-a02590fa3b44cfd6bf04-1ca6-4e18-ad68-90c626969185</t>
  </si>
  <si>
    <t>D451263507-39c3-41ba-9b04-b97a81dd7263b49f29ae-642d-4bc9-be9a-a02590fa3b44cfd6bf04-1ca6-4e18-ad68-90c626969185</t>
  </si>
  <si>
    <t>D551263507-39c3-41ba-9b04-b97a81dd7263b49f29ae-642d-4bc9-be9a-a02590fa3b44cfd6bf04-1ca6-4e18-ad68-90c626969185</t>
  </si>
  <si>
    <t>S7cfd6bf04-1ca6-4e18-ad68-90c62696918571241f99-731a-4606-9a65-f3769cd45f8e51263507-39c3-41ba-9b04-b97a81dd7263</t>
  </si>
  <si>
    <t>a6739f0e-be9b-4d10-85f1-2d5aea49b639cfd6bf04-1ca6-4e18-ad68-90c62696918571241f99-731a-4606-9a65-f3769cd45f8e51263507-39c3-41ba-9b04-b97a81dd7263</t>
  </si>
  <si>
    <t>70039be3-144a-43a0-979e-54f4e669c8a6cfd6bf04-1ca6-4e18-ad68-90c62696918571241f99-731a-4606-9a65-f3769cd45f8e51263507-39c3-41ba-9b04-b97a81dd7263</t>
  </si>
  <si>
    <t>bce697d2-2456-4f18-96b0-170a5d1d5062cfd6bf04-1ca6-4e18-ad68-90c62696918571241f99-731a-4606-9a65-f3769cd45f8e51263507-39c3-41ba-9b04-b97a81dd7263</t>
  </si>
  <si>
    <t>067f1ca4-67a9-4ad3-9db8-6af397a1d632cfd6bf04-1ca6-4e18-ad68-90c62696918571241f99-731a-4606-9a65-f3769cd45f8e51263507-39c3-41ba-9b04-b97a81dd7263</t>
  </si>
  <si>
    <t>cc569301-2973-4c64-a4c4-74e59054e298cfd6bf04-1ca6-4e18-ad68-90c62696918571241f99-731a-4606-9a65-f3769cd45f8e51263507-39c3-41ba-9b04-b97a81dd7263</t>
  </si>
  <si>
    <t>b25c30df-d163-43c9-84ce-fbbf7b8e6ddbcfd6bf04-1ca6-4e18-ad68-90c62696918571241f99-731a-4606-9a65-f3769cd45f8e51263507-39c3-41ba-9b04-b97a81dd7263</t>
  </si>
  <si>
    <t>D5cfd6bf04-1ca6-4e18-ad68-90c62696918571241f99-731a-4606-9a65-f3769cd45f8e51263507-39c3-41ba-9b04-b97a81dd7263</t>
  </si>
  <si>
    <t>a1764dc1-7a4f-41e2-a29a-5648d6b7c9cecfd6bf04-1ca6-4e18-ad68-90c62696918571241f99-731a-4606-9a65-f3769cd45f8e51263507-39c3-41ba-9b04-b97a81dd7263</t>
  </si>
  <si>
    <t>D47475c7ea-20a1-434b-b4bf-6608ca380c40c4308878-96f4-475f-a0a5-df0b1afc9f4cc4929655-75aa-41a7-986c-9b2991eee3e0</t>
  </si>
  <si>
    <t>D37475c7ea-20a1-434b-b4bf-6608ca380c40c4308878-96f4-475f-a0a5-df0b1afc9f4cc4929655-75aa-41a7-986c-9b2991eee3e0</t>
  </si>
  <si>
    <t>I67475c7ea-20a1-434b-b4bf-6608ca380c40c4308878-96f4-475f-a0a5-df0b1afc9f4cc4929655-75aa-41a7-986c-9b2991eee3e0</t>
  </si>
  <si>
    <t>E57475c7ea-20a1-434b-b4bf-6608ca380c40c4308878-96f4-475f-a0a5-df0b1afc9f4cc4929655-75aa-41a7-986c-9b2991eee3e0</t>
  </si>
  <si>
    <t>E67475c7ea-20a1-434b-b4bf-6608ca380c40c4308878-96f4-475f-a0a5-df0b1afc9f4cc4929655-75aa-41a7-986c-9b2991eee3e0</t>
  </si>
  <si>
    <t>E77475c7ea-20a1-434b-b4bf-6608ca380c40c4308878-96f4-475f-a0a5-df0b1afc9f4cc4929655-75aa-41a7-986c-9b2991eee3e0</t>
  </si>
  <si>
    <t>8404dcf5-bdd8-4902-abc2-3b6c967b02617475c7ea-20a1-434b-b4bf-6608ca380c40c4308878-96f4-475f-a0a5-df0b1afc9f4cc4929655-75aa-41a7-986c-9b2991eee3e0</t>
  </si>
  <si>
    <t>D4c4929655-75aa-41a7-986c-9b2991eee3e089796e47-b4f7-47db-bdaf-04172ecd98647475c7ea-20a1-434b-b4bf-6608ca380c40</t>
  </si>
  <si>
    <t>R7c4929655-75aa-41a7-986c-9b2991eee3e089796e47-b4f7-47db-bdaf-04172ecd98647475c7ea-20a1-434b-b4bf-6608ca380c40</t>
  </si>
  <si>
    <t>S8c4929655-75aa-41a7-986c-9b2991eee3e089796e47-b4f7-47db-bdaf-04172ecd98647475c7ea-20a1-434b-b4bf-6608ca380c40</t>
  </si>
  <si>
    <t>3fd7a74f-d2fd-4986-9890-0867b0ff031d997e3934-7aa6-47ae-ae73-0c10bec395ee5ecdbeba-1eeb-4b59-b744-539158c7db217475c7ea-20a1-434b-b4bf-6608ca380c40</t>
  </si>
  <si>
    <t>f9fac144-c0bb-4294-b9c3-ceccf10747a2997e3934-7aa6-47ae-ae73-0c10bec395ee5ecdbeba-1eeb-4b59-b744-539158c7db217475c7ea-20a1-434b-b4bf-6608ca380c40</t>
  </si>
  <si>
    <t>cc569301-2973-4c64-a4c4-74e59054e298997e3934-7aa6-47ae-ae73-0c10bec395ee5ecdbeba-1eeb-4b59-b744-539158c7db217475c7ea-20a1-434b-b4bf-6608ca380c40</t>
  </si>
  <si>
    <t>R7997e3934-7aa6-47ae-ae73-0c10bec395ee5ecdbeba-1eeb-4b59-b744-539158c7db217475c7ea-20a1-434b-b4bf-6608ca380c40</t>
  </si>
  <si>
    <t>f62bbf05-1254-4333-8b55-189ea02f3098997e3934-7aa6-47ae-ae73-0c10bec395ee5ecdbeba-1eeb-4b59-b744-539158c7db217475c7ea-20a1-434b-b4bf-6608ca380c40</t>
  </si>
  <si>
    <t>D4997e3934-7aa6-47ae-ae73-0c10bec395ee5ecdbeba-1eeb-4b59-b744-539158c7db217475c7ea-20a1-434b-b4bf-6608ca380c40</t>
  </si>
  <si>
    <t>a6739f0e-be9b-4d10-85f1-2d5aea49b6397475c7ea-20a1-434b-b4bf-6608ca380c40ca529f07-a1ca-4edc-9860-ea3d73dd2a82997e3934-7aa6-47ae-ae73-0c10bec395ee</t>
  </si>
  <si>
    <t>70039be3-144a-43a0-979e-54f4e669c8a67475c7ea-20a1-434b-b4bf-6608ca380c40ca529f07-a1ca-4edc-9860-ea3d73dd2a82997e3934-7aa6-47ae-ae73-0c10bec395ee</t>
  </si>
  <si>
    <t>bce697d2-2456-4f18-96b0-170a5d1d50627475c7ea-20a1-434b-b4bf-6608ca380c40ca529f07-a1ca-4edc-9860-ea3d73dd2a82997e3934-7aa6-47ae-ae73-0c10bec395ee</t>
  </si>
  <si>
    <t>cc569301-2973-4c64-a4c4-74e59054e2987475c7ea-20a1-434b-b4bf-6608ca380c40ca529f07-a1ca-4edc-9860-ea3d73dd2a82997e3934-7aa6-47ae-ae73-0c10bec395ee</t>
  </si>
  <si>
    <t>b25c30df-d163-43c9-84ce-fbbf7b8e6ddb7475c7ea-20a1-434b-b4bf-6608ca380c40ca529f07-a1ca-4edc-9860-ea3d73dd2a82997e3934-7aa6-47ae-ae73-0c10bec395ee</t>
  </si>
  <si>
    <t>defca40a-6a74-4d3a-952b-d6bc41c461167475c7ea-20a1-434b-b4bf-6608ca380c40ca529f07-a1ca-4edc-9860-ea3d73dd2a82997e3934-7aa6-47ae-ae73-0c10bec395ee</t>
  </si>
  <si>
    <t>a1764dc1-7a4f-41e2-a29a-5648d6b7c9ce7475c7ea-20a1-434b-b4bf-6608ca380c40ca529f07-a1ca-4edc-9860-ea3d73dd2a82997e3934-7aa6-47ae-ae73-0c10bec395ee</t>
  </si>
  <si>
    <t>S2bdeafb37-18dc-4912-9b65-8aeb93ca50c13269a381-c00c-43be-b4c5-092b6abe5e38c4929655-75aa-41a7-986c-9b2991eee3e0</t>
  </si>
  <si>
    <t>S3bdeafb37-18dc-4912-9b65-8aeb93ca50c13269a381-c00c-43be-b4c5-092b6abe5e38c4929655-75aa-41a7-986c-9b2991eee3e0</t>
  </si>
  <si>
    <t>T1bdeafb37-18dc-4912-9b65-8aeb93ca50c13269a381-c00c-43be-b4c5-092b6abe5e38c4929655-75aa-41a7-986c-9b2991eee3e0</t>
  </si>
  <si>
    <t>R6bdeafb37-18dc-4912-9b65-8aeb93ca50c13269a381-c00c-43be-b4c5-092b6abe5e38c4929655-75aa-41a7-986c-9b2991eee3e0</t>
  </si>
  <si>
    <t>I6bdeafb37-18dc-4912-9b65-8aeb93ca50c13269a381-c00c-43be-b4c5-092b6abe5e38c4929655-75aa-41a7-986c-9b2991eee3e0</t>
  </si>
  <si>
    <t>D3bdeafb37-18dc-4912-9b65-8aeb93ca50c13269a381-c00c-43be-b4c5-092b6abe5e38c4929655-75aa-41a7-986c-9b2991eee3e0</t>
  </si>
  <si>
    <t>D4bdeafb37-18dc-4912-9b65-8aeb93ca50c13269a381-c00c-43be-b4c5-092b6abe5e38c4929655-75aa-41a7-986c-9b2991eee3e0</t>
  </si>
  <si>
    <t>E5bdeafb37-18dc-4912-9b65-8aeb93ca50c13269a381-c00c-43be-b4c5-092b6abe5e38c4929655-75aa-41a7-986c-9b2991eee3e0</t>
  </si>
  <si>
    <t>E6bdeafb37-18dc-4912-9b65-8aeb93ca50c13269a381-c00c-43be-b4c5-092b6abe5e38c4929655-75aa-41a7-986c-9b2991eee3e0</t>
  </si>
  <si>
    <t>E7bdeafb37-18dc-4912-9b65-8aeb93ca50c13269a381-c00c-43be-b4c5-092b6abe5e38c4929655-75aa-41a7-986c-9b2991eee3e0</t>
  </si>
  <si>
    <t>8404dcf5-bdd8-4902-abc2-3b6c967b0261bdeafb37-18dc-4912-9b65-8aeb93ca50c13269a381-c00c-43be-b4c5-092b6abe5e38c4929655-75aa-41a7-986c-9b2991eee3e0</t>
  </si>
  <si>
    <t>S8c4929655-75aa-41a7-986c-9b2991eee3e0a85d3990-4209-47ae-bd68-fa92ff29f8c1bdeafb37-18dc-4912-9b65-8aeb93ca50c1</t>
  </si>
  <si>
    <t>R7c4929655-75aa-41a7-986c-9b2991eee3e0a85d3990-4209-47ae-bd68-fa92ff29f8c1bdeafb37-18dc-4912-9b65-8aeb93ca50c1</t>
  </si>
  <si>
    <t>D4c4929655-75aa-41a7-986c-9b2991eee3e0a85d3990-4209-47ae-bd68-fa92ff29f8c1bdeafb37-18dc-4912-9b65-8aeb93ca50c1</t>
  </si>
  <si>
    <t>43136eac-78ec-41d3-98bb-d42f991ada2b:2221a8b1-ab99-4125-b870-6a47de8c7577:cfd6bf04-1ca6-4e18-ad68-90c626969185</t>
  </si>
  <si>
    <t>cfd6bf04-1ca6-4e18-ad68-90c626969185:6cee6aae-5722-47fb-9f46-0dc02d379982:43136eac-78ec-41d3-98bb-d42f991ada2b</t>
  </si>
  <si>
    <t>7475c7ea-20a1-434b-b4bf-6608ca380c40:c4308878-96f4-475f-a0a5-df0b1afc9f4c:c4929655-75aa-41a7-986c-9b2991eee3e0</t>
  </si>
  <si>
    <t>997e3934-7aa6-47ae-ae73-0c10bec395ee:81b39816-4847-48e2-8bd7-1c5dd3f5fd40:585757f9-eb54-442b-a1c6-3e9356155175</t>
  </si>
  <si>
    <t>6c293568-fa99-4018-9bcb-dad4b30d1137:e9390f3e-5dd7-4274-bb49-51a9b0ff7062:f34587c2-dcd1-4217-ade7-9d86d2b9c5df</t>
  </si>
  <si>
    <t>f34587c2-dcd1-4217-ade7-9d86d2b9c5df:cee0d595-4288-4c34-825a-9f54e0ea733d:6c293568-fa99-4018-9bcb-dad4b30d1137</t>
  </si>
  <si>
    <t>51263507-39c3-41ba-9b04-b97a81dd7263:b49f29ae-642d-4bc9-be9a-a02590fa3b44:cfd6bf04-1ca6-4e18-ad68-90c626969185</t>
  </si>
  <si>
    <t>cfd6bf04-1ca6-4e18-ad68-90c626969185:71241f99-731a-4606-9a65-f3769cd45f8e:51263507-39c3-41ba-9b04-b97a81dd7263</t>
  </si>
  <si>
    <t>c4929655-75aa-41a7-986c-9b2991eee3e0:89796e47-b4f7-47db-bdaf-04172ecd9864:7475c7ea-20a1-434b-b4bf-6608ca380c40</t>
  </si>
  <si>
    <t>997e3934-7aa6-47ae-ae73-0c10bec395ee:5ecdbeba-1eeb-4b59-b744-539158c7db21:7475c7ea-20a1-434b-b4bf-6608ca380c40</t>
  </si>
  <si>
    <t>7475c7ea-20a1-434b-b4bf-6608ca380c40:ca529f07-a1ca-4edc-9860-ea3d73dd2a82:997e3934-7aa6-47ae-ae73-0c10bec395ee</t>
  </si>
  <si>
    <t>bdeafb37-18dc-4912-9b65-8aeb93ca50c1:3269a381-c00c-43be-b4c5-092b6abe5e38:c4929655-75aa-41a7-986c-9b2991eee3e0</t>
  </si>
  <si>
    <t>c4929655-75aa-41a7-986c-9b2991eee3e0:a85d3990-4209-47ae-bd68-fa92ff29f8c1:bdeafb37-18dc-4912-9b65-8aeb93ca50c1</t>
  </si>
  <si>
    <t>Device Data To Cloud</t>
  </si>
  <si>
    <t>Data Flow HTTP Is Potentially Interrupted</t>
  </si>
  <si>
    <t>WiFi - Outgoing Auditing</t>
  </si>
  <si>
    <t>Because the Device WiFi sends data to another zone of trust, logging is a necessity for accountability and forensic reasons.</t>
  </si>
  <si>
    <t>Due to inherent safety risks associated with medical components, it is strongly recommended that communications should stay within the same zone of trust.  Consider whether there are safety risks relating to Device Data To Cloud that should be addressed in the RAC [safety risk process]</t>
  </si>
  <si>
    <t>Tampering with WiFi configuration</t>
  </si>
  <si>
    <t>Attackers may attempt to alter the code or configuration settings of Device WiFi with an intent to harm patients.  Consider using code signing and cryptographic signatures on configuration files to mitigate this risk.</t>
  </si>
  <si>
    <t>Device Command from Cloud</t>
  </si>
  <si>
    <t>Tampering with communications to WiFi</t>
  </si>
  <si>
    <t>An attacker may tamper with communications to Device WiFi, potentially causing patient harm.  Recommend checking the integrity of all communications to the Device WiFi.</t>
  </si>
  <si>
    <t>Spoofing the Cloud Storage</t>
  </si>
  <si>
    <t>Spoofing the Cloud Storage can result in undesired operation of the Device WiFi, leading to a bad patient outcome.  Suggest authenticating the Cloud Storage.</t>
  </si>
  <si>
    <t>Cloud Storage may be spoofed by an attacker and this may lead to incorrect data delivered to Device WiFi. Consider using a standard authentication mechanism to identify the source data store.</t>
  </si>
  <si>
    <t>Potential Data Repudiation by OS Process</t>
  </si>
  <si>
    <t>OS Process claims that it did not receive data from a source outside the trust boundary. Consider using logging or auditing to record the source, time, and summary of the received data.</t>
  </si>
  <si>
    <t>Clinician Mobile In</t>
  </si>
  <si>
    <t>Spoofing the WiFi</t>
  </si>
  <si>
    <t>An attacker could spoof the Device WiFi to send false medical information to the Cloud Storage.  This could lead to a bad patient outcome.  Suggest authenticating the Device WiFi.</t>
  </si>
  <si>
    <t>Potential Lack of Input Validation for OS Process</t>
  </si>
  <si>
    <t>Data flowing across Clinician Mobile In may be tampered with by an attacker. This may lead to a denial of service attack against OS Process or an elevation of privilege attack against OS Process or an information disclosure by OS Process. Failure to verify that input is as expected is a root cause of a very large number of exploitable issues. Consider all paths and the way they handle data. Verify that all input is verified for correctness using an approved list input validation approach.</t>
  </si>
  <si>
    <t>Spoofing the Clinician External Entity</t>
  </si>
  <si>
    <t>Clinician may be spoofed by an attacker and this may lead to unauthorized access to OS Process. Consider using a standard authentication mechanism to identify the external entity.</t>
  </si>
  <si>
    <t>Spoofing the OS Process Process</t>
  </si>
  <si>
    <t>OS Process may be spoofed by an attacker and this may lead to information disclosure by Clinician. Consider using a standard authentication mechanism to identify the destination process.</t>
  </si>
  <si>
    <t>Tampering with Clinical Information Display configuration</t>
  </si>
  <si>
    <t>Attackers may attempt to alter the code or configuration settings of Clinical Information Display with an intent to harm patients.  Consider using code signing and cryptographic signatures on configuration files to mitigate this risk.</t>
  </si>
  <si>
    <t>Device Data OUt</t>
  </si>
  <si>
    <t>Due to inherent safety risks associated with medical components, it is strongly recommended that communications should stay within the same zone of trust.  Consider whether there are safety risks relating to Device Command from Cloud that should be addressed in the RAC [safety risk process]</t>
  </si>
  <si>
    <t>WiFi - Repudiation</t>
  </si>
  <si>
    <t>Because the Device WiFi is a potentially sensitive medical component, activity logging is strongly recommended for accountability and forensic reasons.</t>
  </si>
  <si>
    <t>Non-production modes for WiFi</t>
  </si>
  <si>
    <t>Device WiFi designs may include alternative modes such as factory test mode, service mode, or warm-up mode that bypass normal access controls and safety interlocks.  Carefully review any/all such modes for the Device WiFi to ensure an attacker would not be able to exploit it.  Avoid using a shared password to restrict access any such mode.</t>
  </si>
  <si>
    <t>Spoofing the Device Bluetooth</t>
  </si>
  <si>
    <t>An attacker could spoof the Device Bluetooth to send false medical information to the Mobile Bluetooth.  This could lead to a bad patient outcome.  Suggest authenticating the Device Bluetooth.</t>
  </si>
  <si>
    <t>Device Data Over Bluetooth</t>
  </si>
  <si>
    <t>Spoofing the Device Bluetooth can result in undesired operation of the Mobile Bluetooth, leading to a bad patient outcome.  Suggest authenticating the Device Bluetooth.</t>
  </si>
  <si>
    <t>Tampering with Device Bluetooth configuration</t>
  </si>
  <si>
    <t>Attackers may attempt to alter the code or configuration settings of Device Bluetooth with an intent to harm patients.  Consider using code signing and cryptographic signatures on configuration files to mitigate this risk.</t>
  </si>
  <si>
    <t>Tampering with Mobile Bluetooth configuration</t>
  </si>
  <si>
    <t>Attackers may attempt to alter the code or configuration settings of Mobile Bluetooth with an intent to harm patients.  Consider using code signing and cryptographic signatures on configuration files to mitigate this risk.</t>
  </si>
  <si>
    <t>Tampering with communications to Mobile Bluetooth</t>
  </si>
  <si>
    <t>An attacker may tamper with communications to Mobile Bluetooth, potentially causing patient harm.  Recommend checking the integrity of all communications to the Mobile Bluetooth.</t>
  </si>
  <si>
    <t>Due to inherent safety risks associated with medical components, it is strongly recommended that communications should stay within the same zone of trust.  Consider whether there are safety risks relating to Device Data Over Bluetooth that should be addressed in the RAC [safety risk process]</t>
  </si>
  <si>
    <t>Mobile Bluetooth - Repudiation</t>
  </si>
  <si>
    <t>Because the Mobile Bluetooth is a potentially sensitive medical component, activity logging is strongly recommended for accountability and forensic reasons.</t>
  </si>
  <si>
    <t>Device Bluetooth - Outgoing Auditing</t>
  </si>
  <si>
    <t>Because the Device Bluetooth sends data to another zone of trust, logging is a necessity for accountability and forensic reasons.</t>
  </si>
  <si>
    <t>Non-production modes for Mobile Bluetooth</t>
  </si>
  <si>
    <t>Mobile Bluetooth designs may include alternative modes such as factory test mode, service mode, or warm-up mode that bypass normal access controls and safety interlocks.  Carefully review any/all such modes for the Mobile Bluetooth to ensure an attacker would not be able to exploit it.  Avoid using a shared password to restrict access any such mode.</t>
  </si>
  <si>
    <t>Spoofing the Mobile Bluetooth</t>
  </si>
  <si>
    <t>An attacker could spoof the Mobile Bluetooth to send false medical information to the Device Bluetooth.  This could lead to a bad patient outcome.  Suggest authenticating the Mobile Bluetooth.</t>
  </si>
  <si>
    <t>Device Control Over Bluetooth</t>
  </si>
  <si>
    <t>Spoofing the Mobile Bluetooth can result in undesired operation of the Device Bluetooth, leading to a bad patient outcome.  Suggest authenticating the Mobile Bluetooth.</t>
  </si>
  <si>
    <t>Tampering with communications to Device Bluetooth</t>
  </si>
  <si>
    <t>An attacker may tamper with communications to Device Bluetooth, potentially causing patient harm.  Recommend checking the integrity of all communications to the Device Bluetooth.</t>
  </si>
  <si>
    <t>Due to inherent safety risks associated with medical components, it is strongly recommended that communications should stay within the same zone of trust.  Consider whether there are safety risks relating to Device Control Over Bluetooth that should be addressed in the RAC [safety risk process]</t>
  </si>
  <si>
    <t>Device Bluetooth - Repudiation</t>
  </si>
  <si>
    <t>Because the Device Bluetooth is a potentially sensitive medical component, activity logging is strongly recommended for accountability and forensic reasons.</t>
  </si>
  <si>
    <t>Mobile Bluetooth - Outgoing Auditing</t>
  </si>
  <si>
    <t>Because the Mobile Bluetooth sends data to another zone of trust, logging is a necessity for accountability and forensic reasons.</t>
  </si>
  <si>
    <t>Non-production modes for Device Bluetooth</t>
  </si>
  <si>
    <t>Device Bluetooth designs may include alternative modes such as factory test mode, service mode, or warm-up mode that bypass normal access controls and safety interlocks.  Carefully review any/all such modes for the Device Bluetooth to ensure an attacker would not be able to exploit it.  Avoid using a shared password to restrict access any such mode.</t>
  </si>
  <si>
    <t>Device Control Over WiFi</t>
  </si>
  <si>
    <t>Spoofing the Mobile WiFI</t>
  </si>
  <si>
    <t>An attacker could spoof the Mobile WiFI to send false medical information to the Cloud Storage.  This could lead to a bad patient outcome.  Suggest authenticating the Mobile WiFI.</t>
  </si>
  <si>
    <t>Tampering with Mobile WiFI configuration</t>
  </si>
  <si>
    <t>Attackers may attempt to alter the code or configuration settings of Mobile WiFI with an intent to harm patients.  Consider using code signing and cryptographic signatures on configuration files to mitigate this risk.</t>
  </si>
  <si>
    <t>Due to inherent safety risks associated with medical components, it is strongly recommended that communications should stay within the same zone of trust.  Consider whether there are safety risks relating to Device Control Over WiFi that should be addressed in the RAC [safety risk process]</t>
  </si>
  <si>
    <t>Mobile WiFI - Outgoing Auditing</t>
  </si>
  <si>
    <t>Because the Mobile WiFI sends data to another zone of trust, logging is a necessity for accountability and forensic reasons.</t>
  </si>
  <si>
    <t>Cloud Storage may be spoofed by an attacker and this may lead to incorrect data delivered to Mobile WiFI. Consider using a standard authentication mechanism to identify the source data store.</t>
  </si>
  <si>
    <t>Device Data Over Wifi</t>
  </si>
  <si>
    <t>Spoofing the Cloud Storage can result in undesired operation of the Mobile WiFI, leading to a bad patient outcome.  Suggest authenticating the Cloud Storage.</t>
  </si>
  <si>
    <t>Tampering with communications to Mobile WiFI</t>
  </si>
  <si>
    <t>An attacker may tamper with communications to Mobile WiFI, potentially causing patient harm.  Recommend checking the integrity of all communications to the Mobile WiFI.</t>
  </si>
  <si>
    <t>Due to inherent safety risks associated with medical components, it is strongly recommended that communications should stay within the same zone of trust.  Consider whether there are safety risks relating to Device Data Over Wifi that should be addressed in the RAC [safety risk process]</t>
  </si>
  <si>
    <t>Mobile WiFI - Repudiation</t>
  </si>
  <si>
    <t>Because the Mobile WiFI is a potentially sensitive medical component, activity logging is strongly recommended for accountability and forensic reasons.</t>
  </si>
  <si>
    <t>Non-production modes for Mobile WiFI</t>
  </si>
  <si>
    <t>Mobile WiFI designs may include alternative modes such as factory test mode, service mode, or warm-up mode that bypass normal access controls and safety interlocks.  Carefully review any/all such modes for the Mobile WiFI to ensure an attacker would not be able to exploit it.  Avoid using a shared password to restrict access any such mode.</t>
  </si>
  <si>
    <t>Potential Process Crash or Stop for OS Process</t>
  </si>
  <si>
    <t>OS Process crashes, halts, stops or runs slowly; in all cases violating an availability metric.</t>
  </si>
  <si>
    <t>Data flowing across Clinician Mobile In may be sniffed by an attacker. Depending on what type of data an attacker can read, it may be used to attack other parts of the system or simply be a disclosure of information leading to compliance violations. Consider encrypting the data flow.</t>
  </si>
  <si>
    <t>OS Process may be able to impersonate the context of Clinician in order to gain additional privilege.</t>
  </si>
  <si>
    <t>OS Process May be Subject to Elevation of Privilege Using Remote Code Execution</t>
  </si>
  <si>
    <t>Clinician may be able to remotely execute code for OS Process.</t>
  </si>
  <si>
    <t>Elevation by Changing the Execution Flow in OS Process</t>
  </si>
  <si>
    <t>An attacker may pass data into OS Process in order to change the flow of program execution within OS Process to the attacker's choosing.</t>
  </si>
  <si>
    <t>Data Flow Clinician Mobile Out Is Potentially Interrupted</t>
  </si>
  <si>
    <t>Clinician Mobile Out</t>
  </si>
  <si>
    <t>External Entity Clinician Potentially Denies Receiving Data</t>
  </si>
  <si>
    <t>Clinician claims that it did not receive data from a process on the other side of the trust boundary. Consider using logging or auditing to record the source, time, and summary of the received data.</t>
  </si>
  <si>
    <t>Spoofing of the Clinician External Destination Entity</t>
  </si>
  <si>
    <t>Clinician may be spoofed by an attacker and this may lead to data being sent to the attacker's target instead of Clinician. Consider using a standard authentication mechanism to identify the external entity.</t>
  </si>
  <si>
    <t>Spoofing the Clinical Information Display</t>
  </si>
  <si>
    <t>An attacker could spoof the Clinical Information Display to send false medical information to the Clinician.  This could lead to a bad patient outcome.  Suggest authenticating the Clinical Information Display.</t>
  </si>
  <si>
    <t>Device Information</t>
  </si>
  <si>
    <t>Due to inherent safety risks associated with medical components, it is strongly recommended that communications should stay within the same zone of trust.  Consider whether there are safety risks relating to Device Information that should be addressed in the RAC [safety risk process]</t>
  </si>
  <si>
    <t>Clinical Information Display - Outgoing Auditing</t>
  </si>
  <si>
    <t>Because the Clinical Information Display sends data to another zone of trust, logging is a necessity for accountability and forensic reasons.</t>
  </si>
  <si>
    <t>Data Flow Device Information Is Potentially Interrupted</t>
  </si>
  <si>
    <t>Spoofing the Clinician</t>
  </si>
  <si>
    <t>Spoofing the Clinician can result in undesired operation of the Clinical Information Display, leading to a bad patient outcome.  Suggest authenticating the Clinician.</t>
  </si>
  <si>
    <t>Device Settings</t>
  </si>
  <si>
    <t>Tampering with communications to Clinical Information Display</t>
  </si>
  <si>
    <t>An attacker may tamper with communications to Clinical Information Display, potentially causing patient harm.  Recommend checking the integrity of all communications to the Clinical Information Display.</t>
  </si>
  <si>
    <t>Due to inherent safety risks associated with medical components, it is strongly recommended that communications should stay within the same zone of trust.  Consider whether there are safety risks relating to Device Settings that should be addressed in the RAC [safety risk process]</t>
  </si>
  <si>
    <t>Clinical Information Display - Repudiation</t>
  </si>
  <si>
    <t>Because the Clinical Information Display is a potentially sensitive medical component, activity logging is strongly recommended for accountability and forensic reasons.</t>
  </si>
  <si>
    <t>Clinical Information Display Usage in Public Spaces</t>
  </si>
  <si>
    <t>Clinical Information Display may show PHI on the display and be used in public spaces.  Options to consider include 1) reducing the visibility of PHI to only authorized users 2) obfuscating private information such as showing only initials instead of a full last name  3) using idle screen savers and minimized data read-outs</t>
  </si>
  <si>
    <t>Non-production modes for Clinical Information Display</t>
  </si>
  <si>
    <t>Clinical Information Display designs may include alternative modes such as factory test mode, service mode, or warm-up mode that bypass normal access controls and safety interlocks.  Carefully review any/all such modes for the Clinical Information Display to ensure an attacker would not be able to exploit it.  Avoid using a shared password to restrict access any such mode.</t>
  </si>
  <si>
    <t>OS Process may be spoofed by an attacker and this may lead to information disclosure by Patient. Consider using a standard authentication mechanism to identify the destination process.</t>
  </si>
  <si>
    <t>Patient Mobile In</t>
  </si>
  <si>
    <t>Spoofing the Patient External Entity</t>
  </si>
  <si>
    <t>Patient may be spoofed by an attacker and this may lead to unauthorized access to OS Process. Consider using a standard authentication mechanism to identify the external entity.</t>
  </si>
  <si>
    <t>Data flowing across Patient Mobile In may be tampered with by an attacker. This may lead to a denial of service attack against OS Process or an elevation of privilege attack against OS Process or an information disclosure by OS Process. Failure to verify that input is as expected is a root cause of a very large number of exploitable issues. Consider all paths and the way they handle data. Verify that all input is verified for correctness using an approved list input validation approach.</t>
  </si>
  <si>
    <t>Data flowing across Patient Mobile In may be sniffed by an attacker. Depending on what type of data an attacker can read, it may be used to attack other parts of the system or simply be a disclosure of information leading to compliance violations. Consider encrypting the data flow.</t>
  </si>
  <si>
    <t>OS Process may be able to impersonate the context of Patient in order to gain additional privilege.</t>
  </si>
  <si>
    <t>Patient may be able to remotely execute code for OS Process.</t>
  </si>
  <si>
    <t>Spoofing of the Patient External Destination Entity</t>
  </si>
  <si>
    <t>Patient may be spoofed by an attacker and this may lead to data being sent to the attacker's target instead of Patient. Consider using a standard authentication mechanism to identify the external entity.</t>
  </si>
  <si>
    <t>Patient Mobile Out</t>
  </si>
  <si>
    <t>External Entity Patient Potentially Denies Receiving Data</t>
  </si>
  <si>
    <t>Patient claims that it did not receive data from a process on the other side of the trust boundary. Consider using logging or auditing to record the source, time, and summary of the received data.</t>
  </si>
  <si>
    <t>i42</t>
  </si>
  <si>
    <t>d1d17b88-2150-4b52-9a80-b17bf6463db9</t>
  </si>
  <si>
    <t>Trust boundary should cover all interactions between two elements.</t>
  </si>
  <si>
    <t>i43</t>
  </si>
  <si>
    <t>PCA1</t>
  </si>
  <si>
    <t>Data Store Inaccessible_x000D_
_x000D_
An external agent prevents access to a data store on the other side of the trust boundary.</t>
  </si>
  <si>
    <t>PCA2</t>
  </si>
  <si>
    <t>Data Flow HTTP Is Potentially Interrupted_x000D_
_x000D_
An external agent interrupts data flowing across a trust boundary in either direction.</t>
  </si>
  <si>
    <t>PCA3</t>
  </si>
  <si>
    <t>WiFi - Outgoing Auditing_x000D_
_x000D_
Because the Device WiFi sends data to another zone of trust, logging is a necessity for accountability and forensic reasons.</t>
  </si>
  <si>
    <t>PCA4</t>
  </si>
  <si>
    <t>Data Store Denies Cloud Storage Potentially Writing Data_x000D_
_x000D_
Cloud Storage claims that it did not write data received from an entity on the other side of the trust boundary. Consider using logging or auditing to record the source, time, and summary of the received data.</t>
  </si>
  <si>
    <t>PCA5</t>
  </si>
  <si>
    <t>Communicating with a Medical Component across a trust boundary_x000D_
_x000D_
Due to inherent safety risks associated with medical components, it is strongly recommended that communications should stay within the same zone of trust.  Consider whether there are safety risks relating to Device Data To Cloud that should be addressed in the RAC [safety risk process]</t>
  </si>
  <si>
    <t>PCA6</t>
  </si>
  <si>
    <t>Tampering with WiFi configuration_x000D_
_x000D_
Attackers may attempt to alter the code or configuration settings of Device WiFi with an intent to harm patients.  Consider using code signing and cryptographic signatures on configuration files to mitigate this risk.</t>
  </si>
  <si>
    <t>PCA7</t>
  </si>
  <si>
    <t>PHI at Rest Tampering_x000D_
_x000D_
Attackers may attempt to modify PHI to avoid billing, or to cause misdiagnosis of a patient.  Recommend using cryptographic signing to protect against modification of PHI.</t>
  </si>
  <si>
    <t>PCA8</t>
  </si>
  <si>
    <t>Tampering with communications to WiFi_x000D_
_x000D_
An attacker may tamper with communications to Device WiFi, potentially causing patient harm.  Recommend checking the integrity of all communications to the Device WiFi.</t>
  </si>
  <si>
    <t>PCA9</t>
  </si>
  <si>
    <t>PCA10</t>
  </si>
  <si>
    <t>Spoofing the Cloud Storage_x000D_
_x000D_
Spoofing the Cloud Storage can result in undesired operation of the Device WiFi, leading to a bad patient outcome.  Suggest authenticating the Cloud Storage.</t>
  </si>
  <si>
    <t>PCA11</t>
  </si>
  <si>
    <t>Spoofing of Source Data Store Cloud Storage_x000D_
_x000D_
Cloud Storage may be spoofed by an attacker and this may lead to incorrect data delivered to Device WiFi. Consider using a standard authentication mechanism to identify the source data store.</t>
  </si>
  <si>
    <t>PCA12</t>
  </si>
  <si>
    <t>Potential Data Repudiation by OS Process_x000D_
_x000D_
OS Process claims that it did not receive data from a source outside the trust boundary. Consider using logging or auditing to record the source, time, and summary of the received data.</t>
  </si>
  <si>
    <t>PCA13</t>
  </si>
  <si>
    <t>Spoofing the WiFi_x000D_
_x000D_
An attacker could spoof the Device WiFi to send false medical information to the Cloud Storage.  This could lead to a bad patient outcome.  Suggest authenticating the Device WiFi.</t>
  </si>
  <si>
    <t>PCA14</t>
  </si>
  <si>
    <t>Spoofing of Destination Data Store Cloud Storage_x000D_
_x000D_
Cloud Storage may be spoofed by an attacker and this may lead to data being written to the attacker's target instead of Cloud Storage. Consider using a standard authentication mechanism to identify the destination data store.</t>
  </si>
  <si>
    <t>PCA15</t>
  </si>
  <si>
    <t>Potential Lack of Input Validation for OS Process_x000D_
_x000D_
Data flowing across Clinician Mobile In may be tampered with by an attacker. This may lead to a denial of service attack against OS Process or an elevation of privilege attack against OS Process or an information disclosure by OS Process. Failure to verify that input is as expected is a root cause of a very large number of exploitable issues. Consider all paths and the way they handle data. Verify that all input is verified for correctness using an approved list input validation approach.</t>
  </si>
  <si>
    <t>PCA16</t>
  </si>
  <si>
    <t>Spoofing the Clinician External Entity_x000D_
_x000D_
Clinician may be spoofed by an attacker and this may lead to unauthorized access to OS Process. Consider using a standard authentication mechanism to identify the external entity.</t>
  </si>
  <si>
    <t>PCA17</t>
  </si>
  <si>
    <t>Spoofing the OS Process Process_x000D_
_x000D_
OS Process may be spoofed by an attacker and this may lead to information disclosure by Clinician. Consider using a standard authentication mechanism to identify the destination process.</t>
  </si>
  <si>
    <t>PCA18</t>
  </si>
  <si>
    <t>Tampering with Clinical Information Display configuration_x000D_
_x000D_
Attackers may attempt to alter the code or configuration settings of Clinical Information Display with an intent to harm patients.  Consider using code signing and cryptographic signatures on configuration files to mitigate this risk.</t>
  </si>
  <si>
    <t>PCA19</t>
  </si>
  <si>
    <t>Communicating with a Medical Component across a trust boundary_x000D_
_x000D_
Due to inherent safety risks associated with medical components, it is strongly recommended that communications should stay within the same zone of trust.  Consider whether there are safety risks relating to Device Command from Cloud that should be addressed in the RAC [safety risk process]</t>
  </si>
  <si>
    <t>PCA20</t>
  </si>
  <si>
    <t>WiFi - Repudiation_x000D_
_x000D_
Because the Device WiFi is a potentially sensitive medical component, activity logging is strongly recommended for accountability and forensic reasons.</t>
  </si>
  <si>
    <t>PCA21</t>
  </si>
  <si>
    <t>PCA22</t>
  </si>
  <si>
    <t>Non-production modes for WiFi_x000D_
_x000D_
Device WiFi designs may include alternative modes such as factory test mode, service mode, or warm-up mode that bypass normal access controls and safety interlocks.  Carefully review any/all such modes for the Device WiFi to ensure an attacker would not be able to exploit it.  Avoid using a shared password to restrict access any such mode.</t>
  </si>
  <si>
    <t>PCA23</t>
  </si>
  <si>
    <t>Spoofing the Device Bluetooth_x000D_
_x000D_
An attacker could spoof the Device Bluetooth to send false medical information to the Mobile Bluetooth.  This could lead to a bad patient outcome.  Suggest authenticating the Device Bluetooth.</t>
  </si>
  <si>
    <t>PCA24</t>
  </si>
  <si>
    <t>Spoofing the Device Bluetooth_x000D_
_x000D_
Spoofing the Device Bluetooth can result in undesired operation of the Mobile Bluetooth, leading to a bad patient outcome.  Suggest authenticating the Device Bluetooth.</t>
  </si>
  <si>
    <t>PCA25</t>
  </si>
  <si>
    <t>Tampering with Device Bluetooth configuration_x000D_
_x000D_
Attackers may attempt to alter the code or configuration settings of Device Bluetooth with an intent to harm patients.  Consider using code signing and cryptographic signatures on configuration files to mitigate this risk.</t>
  </si>
  <si>
    <t>PCA26</t>
  </si>
  <si>
    <t>Tampering with Mobile Bluetooth configuration_x000D_
_x000D_
Attackers may attempt to alter the code or configuration settings of Mobile Bluetooth with an intent to harm patients.  Consider using code signing and cryptographic signatures on configuration files to mitigate this risk.</t>
  </si>
  <si>
    <t>PCA27</t>
  </si>
  <si>
    <t>Tampering with communications to Mobile Bluetooth_x000D_
_x000D_
An attacker may tamper with communications to Mobile Bluetooth, potentially causing patient harm.  Recommend checking the integrity of all communications to the Mobile Bluetooth.</t>
  </si>
  <si>
    <t>PCA28</t>
  </si>
  <si>
    <t>Communicating with a Medical Component across a trust boundary_x000D_
_x000D_
Due to inherent safety risks associated with medical components, it is strongly recommended that communications should stay within the same zone of trust.  Consider whether there are safety risks relating to Device Data Over Bluetooth that should be addressed in the RAC [safety risk process]</t>
  </si>
  <si>
    <t>PCA29</t>
  </si>
  <si>
    <t>Mobile Bluetooth - Repudiation_x000D_
_x000D_
Because the Mobile Bluetooth is a potentially sensitive medical component, activity logging is strongly recommended for accountability and forensic reasons.</t>
  </si>
  <si>
    <t>PCA30</t>
  </si>
  <si>
    <t>Device Bluetooth - Outgoing Auditing_x000D_
_x000D_
Because the Device Bluetooth sends data to another zone of trust, logging is a necessity for accountability and forensic reasons.</t>
  </si>
  <si>
    <t>PCA31</t>
  </si>
  <si>
    <t>Non-production modes for Mobile Bluetooth_x000D_
_x000D_
Mobile Bluetooth designs may include alternative modes such as factory test mode, service mode, or warm-up mode that bypass normal access controls and safety interlocks.  Carefully review any/all such modes for the Mobile Bluetooth to ensure an attacker would not be able to exploit it.  Avoid using a shared password to restrict access any such mode.</t>
  </si>
  <si>
    <t>PCA32</t>
  </si>
  <si>
    <t>Spoofing the Mobile Bluetooth_x000D_
_x000D_
An attacker could spoof the Mobile Bluetooth to send false medical information to the Device Bluetooth.  This could lead to a bad patient outcome.  Suggest authenticating the Mobile Bluetooth.</t>
  </si>
  <si>
    <t>PCA33</t>
  </si>
  <si>
    <t>Spoofing the Mobile Bluetooth_x000D_
_x000D_
Spoofing the Mobile Bluetooth can result in undesired operation of the Device Bluetooth, leading to a bad patient outcome.  Suggest authenticating the Mobile Bluetooth.</t>
  </si>
  <si>
    <t>PCA34</t>
  </si>
  <si>
    <t>PCA35</t>
  </si>
  <si>
    <t>PCA36</t>
  </si>
  <si>
    <t>Tampering with communications to Device Bluetooth_x000D_
_x000D_
An attacker may tamper with communications to Device Bluetooth, potentially causing patient harm.  Recommend checking the integrity of all communications to the Device Bluetooth.</t>
  </si>
  <si>
    <t>PCA37</t>
  </si>
  <si>
    <t>Communicating with a Medical Component across a trust boundary_x000D_
_x000D_
Due to inherent safety risks associated with medical components, it is strongly recommended that communications should stay within the same zone of trust.  Consider whether there are safety risks relating to Device Control Over Bluetooth that should be addressed in the RAC [safety risk process]</t>
  </si>
  <si>
    <t>PCA38</t>
  </si>
  <si>
    <t>Device Bluetooth - Repudiation_x000D_
_x000D_
Because the Device Bluetooth is a potentially sensitive medical component, activity logging is strongly recommended for accountability and forensic reasons.</t>
  </si>
  <si>
    <t>PCA39</t>
  </si>
  <si>
    <t>Mobile Bluetooth - Outgoing Auditing_x000D_
_x000D_
Because the Mobile Bluetooth sends data to another zone of trust, logging is a necessity for accountability and forensic reasons.</t>
  </si>
  <si>
    <t>PCA40</t>
  </si>
  <si>
    <t>Non-production modes for Device Bluetooth_x000D_
_x000D_
Device Bluetooth designs may include alternative modes such as factory test mode, service mode, or warm-up mode that bypass normal access controls and safety interlocks.  Carefully review any/all such modes for the Device Bluetooth to ensure an attacker would not be able to exploit it.  Avoid using a shared password to restrict access any such mode.</t>
  </si>
  <si>
    <t>PCA41</t>
  </si>
  <si>
    <t>PCA42</t>
  </si>
  <si>
    <t>Spoofing the Mobile WiFI_x000D_
_x000D_
An attacker could spoof the Mobile WiFI to send false medical information to the Cloud Storage.  This could lead to a bad patient outcome.  Suggest authenticating the Mobile WiFI.</t>
  </si>
  <si>
    <t>PCA43</t>
  </si>
  <si>
    <t>Tampering with Mobile WiFI configuration_x000D_
_x000D_
Attackers may attempt to alter the code or configuration settings of Mobile WiFI with an intent to harm patients.  Consider using code signing and cryptographic signatures on configuration files to mitigate this risk.</t>
  </si>
  <si>
    <t>PCA44</t>
  </si>
  <si>
    <t>Communicating with a Medical Component across a trust boundary_x000D_
_x000D_
Due to inherent safety risks associated with medical components, it is strongly recommended that communications should stay within the same zone of trust.  Consider whether there are safety risks relating to Device Control Over WiFi that should be addressed in the RAC [safety risk process]</t>
  </si>
  <si>
    <t>PCA45</t>
  </si>
  <si>
    <t>PCA46</t>
  </si>
  <si>
    <t>Mobile WiFI - Outgoing Auditing_x000D_
_x000D_
Because the Mobile WiFI sends data to another zone of trust, logging is a necessity for accountability and forensic reasons.</t>
  </si>
  <si>
    <t>PCA47</t>
  </si>
  <si>
    <t>Data Flow Generic Data Flow Is Potentially Interrupted_x000D_
_x000D_
An external agent interrupts data flowing across a trust boundary in either direction.</t>
  </si>
  <si>
    <t>PCA48</t>
  </si>
  <si>
    <t>PCA49</t>
  </si>
  <si>
    <t>Spoofing of Source Data Store Cloud Storage_x000D_
_x000D_
Cloud Storage may be spoofed by an attacker and this may lead to incorrect data delivered to Mobile WiFI. Consider using a standard authentication mechanism to identify the source data store.</t>
  </si>
  <si>
    <t>PCA50</t>
  </si>
  <si>
    <t>Spoofing the Cloud Storage_x000D_
_x000D_
Spoofing the Cloud Storage can result in undesired operation of the Mobile WiFI, leading to a bad patient outcome.  Suggest authenticating the Cloud Storage.</t>
  </si>
  <si>
    <t>PCA51</t>
  </si>
  <si>
    <t>PCA52</t>
  </si>
  <si>
    <t>Tampering with communications to Mobile WiFI_x000D_
_x000D_
An attacker may tamper with communications to Mobile WiFI, potentially causing patient harm.  Recommend checking the integrity of all communications to the Mobile WiFI.</t>
  </si>
  <si>
    <t>PCA53</t>
  </si>
  <si>
    <t>PCA54</t>
  </si>
  <si>
    <t>Communicating with a Medical Component across a trust boundary_x000D_
_x000D_
Due to inherent safety risks associated with medical components, it is strongly recommended that communications should stay within the same zone of trust.  Consider whether there are safety risks relating to Device Data Over Wifi that should be addressed in the RAC [safety risk process]</t>
  </si>
  <si>
    <t>PCA55</t>
  </si>
  <si>
    <t>Mobile WiFI - Repudiation_x000D_
_x000D_
Because the Mobile WiFI is a potentially sensitive medical component, activity logging is strongly recommended for accountability and forensic reasons.</t>
  </si>
  <si>
    <t>PCA56</t>
  </si>
  <si>
    <t>PCA57</t>
  </si>
  <si>
    <t>Non-production modes for Mobile WiFI_x000D_
_x000D_
Mobile WiFI designs may include alternative modes such as factory test mode, service mode, or warm-up mode that bypass normal access controls and safety interlocks.  Carefully review any/all such modes for the Mobile WiFI to ensure an attacker would not be able to exploit it.  Avoid using a shared password to restrict access any such mode.</t>
  </si>
  <si>
    <t>Outgoing Data Store</t>
  </si>
  <si>
    <t>Over WiFi</t>
  </si>
  <si>
    <t>No Security of WiFi identified</t>
  </si>
  <si>
    <t>Incoming Device Data</t>
  </si>
  <si>
    <t>Clinician Input</t>
  </si>
  <si>
    <t>Clinician Accessing Mobile Phone</t>
  </si>
  <si>
    <t>Over BLE</t>
  </si>
  <si>
    <t>No Security of Bluetooth identified</t>
  </si>
  <si>
    <t>Mitigations</t>
  </si>
  <si>
    <t>Encryption</t>
  </si>
  <si>
    <t>Backup and Recovery</t>
  </si>
  <si>
    <t>Error Checking</t>
  </si>
  <si>
    <t>User Access Control</t>
  </si>
  <si>
    <t>Logging and Auditing</t>
  </si>
  <si>
    <t>Redundant Component</t>
  </si>
  <si>
    <t>Application Monitoring</t>
  </si>
  <si>
    <t>Continuity of Operations Planning</t>
  </si>
  <si>
    <t>This should be considered to ensure that the clinic has access to the back up data when the attacker makes the original access to the data unreachable or unavailable.</t>
  </si>
  <si>
    <t>Application should be monitored frequently to detect when the data flow has vulnerabilties and mitigate the issue as soon as possible to ensure continuity.</t>
  </si>
  <si>
    <t>There should be daily logging and frequent auditing to hold every service or device accountable for every action that takes place in the system.</t>
  </si>
  <si>
    <t>Because of the risks associated with the device, the applications should be frequently monitored to ensure that communications stay within the same zone of trust.</t>
  </si>
  <si>
    <t>The configurations should be encrypted and digital signatures used to deny attackers access to the system. This will prevent altering or modification of the configuration settings.</t>
  </si>
  <si>
    <t>The PHI should use cryptographic signatures to prevent the attacker from altering or modifying the PHI.</t>
  </si>
  <si>
    <t>The transmission of data should be tested for accuracy and reliablity of the communications to the device WIFI</t>
  </si>
  <si>
    <t>Authentication should be used to ensure that the cloud storage is accessed by the appropriate entities.</t>
  </si>
  <si>
    <t>Authentication should be used to identify the data source and ensure that correct data is delivered to the device WIFI.</t>
  </si>
  <si>
    <t>Authentication should be used to identify the data source and ensure that correct data is sent from the WIFI and delivered to the cloud storage.</t>
  </si>
  <si>
    <t>Authentication should be used to identify the destination server and ensure that correct data is sent to the cloud storage rather than the attacker's target.</t>
  </si>
  <si>
    <t>There should be a backup and recovery approach to retrieve data just incase the tampered data flowing across the clinician mobile leads to a denial of service.</t>
  </si>
  <si>
    <t>Authentication should be used to ensure that the OS Process is accessed by the appropriate and authorized entities.</t>
  </si>
  <si>
    <t>Authentication should be used to ensure that the OS Process is accessed by the appropriate  entities to prevent information disclosure by the clinician.</t>
  </si>
  <si>
    <t>This helps to keep track of the activities carried out by the WIFI and other devices and prevents the devices from denying it's actions.</t>
  </si>
  <si>
    <t>This helps to keep track of the activities carried out by each of the devices and prevents the devices from denying it's actions.</t>
  </si>
  <si>
    <t>Authentication should be used to restrict accessto the device Wifi and prevent unauthorized access.</t>
  </si>
  <si>
    <t>Authentication should be used to identify the data source and ensure that correct data is delivered to the device bluetooth.</t>
  </si>
  <si>
    <t>The bluetooth configurations should be encrypted and digital signatures used to deny attackers access to the system. This will prevent altering or modification of the configuration settings.</t>
  </si>
  <si>
    <t>The transmission of data should be tested for accuracy and reliablity of the communications to the Mobile bluetooth</t>
  </si>
  <si>
    <t>This helps to keep track of the activities carried out by the Mobile bluetooth and other devices and prevents the devices from denying it's actions.</t>
  </si>
  <si>
    <t>Authentication should be used to restrict accessto the Mobile bluetoothand prevent unauthorized access.</t>
  </si>
  <si>
    <t>The mobile bluetooth configurations should be encrypted and digital signatures used to deny attackers access to the system. This will prevent altering or modification of the configuration settings.</t>
  </si>
  <si>
    <t>The Mobile bluetooth configurations should be encrypted and digital signatures used to deny attackers access to the system. This will prevent altering or modification of the configuration settings.</t>
  </si>
  <si>
    <t>The device bluetooth configurations should be encrypted and digital signatures used to deny attackers access to the system. This will prevent altering or modification of the configuration settings.</t>
  </si>
  <si>
    <t>The transmission of data should be tested for accuracy and reliablity of the communications to the device bluetooth.</t>
  </si>
  <si>
    <t>This helps to keep track of the activities carried out by the device bluetooth and prevents the devices from denying it's actions.</t>
  </si>
  <si>
    <t>This helps to keep track of the activities carried out by the mobile bluetooth and prevents the devices from denying it's actions.</t>
  </si>
  <si>
    <t>Authentication should be used to ensure that the Mobile Wifi is accessed by the appropriate and authorized entities.</t>
  </si>
  <si>
    <t>The mobile wifi configurations should be encrypted and digital signatures used to deny attackers access to the system. This will prevent altering or modification of the configuration settings.</t>
  </si>
  <si>
    <t>This helps to keep track of the activities carried out by each of the devices and prevents the data store from denying it's actions.</t>
  </si>
  <si>
    <t>Authentication should be used to identify the data source and ensure that correct data is delivered to the mobile wifi.</t>
  </si>
  <si>
    <t>The Mobile wifi configurations should be encrypted and digital signatures used to deny attackers access to the system. This will prevent altering or modification of the configuration settings.</t>
  </si>
  <si>
    <t>The transmission of data should be tested for accuracy and reliablity of the communications to the mobile wifi.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</si>
</sst>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13" x14ac:knownFonts="1">
    <font>
      <sz val="10"/>
      <name val="Arial"/>
    </font>
    <font>
      <b/>
      <sz val="10"/>
      <name val="Arial"/>
      <family val="2"/>
    </font>
    <font>
      <b/>
      <sz val="14"/>
      <name val="Arial"/>
      <family val="2"/>
    </font>
    <font>
      <sz val="10"/>
      <name val="Arial"/>
      <family val="2"/>
    </font>
    <font>
      <b/>
      <sz val="16"/>
      <name val="Arial"/>
      <family val="2"/>
    </font>
    <font>
      <i/>
      <sz val="10"/>
      <name val="Arial"/>
      <family val="2"/>
    </font>
    <font>
      <sz val="10"/>
      <color rgb="FFFF0000"/>
      <name val="Arial"/>
      <family val="2"/>
    </font>
    <font>
      <b/>
      <sz val="16"/>
      <color theme="0"/>
      <name val="Arial"/>
      <family val="2"/>
    </font>
    <font>
      <b/>
      <sz val="12"/>
      <color theme="0"/>
      <name val="Arial"/>
      <family val="2"/>
    </font>
    <font>
      <b/>
      <sz val="10"/>
      <color theme="0"/>
      <name val="Arial"/>
      <family val="2"/>
    </font>
    <font>
      <sz val="10"/>
      <color theme="1" tint="0.34998626667073579"/>
      <name val="Arial"/>
      <family val="2"/>
    </font>
    <font>
      <b/>
      <sz val="14"/>
      <color theme="0"/>
      <name val="Arial"/>
      <family val="2"/>
    </font>
    <font>
      <b/>
      <sz val="18"/>
      <color theme="0"/>
      <name val="Arial"/>
      <family val="2"/>
    </font>
  </fonts>
  <fills count="18">
    <fill>
      <patternFill patternType="none"/>
    </fill>
    <fill>
      <patternFill patternType="gray125"/>
    </fill>
    <fill>
      <patternFill patternType="solid">
        <fgColor theme="4" tint="-0.249977111117893"/>
        <bgColor indexed="64"/>
      </patternFill>
    </fill>
    <fill>
      <patternFill patternType="solid">
        <fgColor theme="4" tint="0.59999389629810485"/>
        <bgColor indexed="64"/>
      </patternFill>
    </fill>
    <fill>
      <patternFill patternType="solid">
        <fgColor theme="5" tint="-0.249977111117893"/>
        <bgColor indexed="64"/>
      </patternFill>
    </fill>
    <fill>
      <patternFill patternType="solid">
        <fgColor theme="0" tint="-0.24994659260841701"/>
        <bgColor indexed="64"/>
      </patternFill>
    </fill>
    <fill>
      <patternFill patternType="solid">
        <fgColor theme="6" tint="-0.249977111117893"/>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70C0"/>
        <bgColor indexed="64"/>
      </patternFill>
    </fill>
    <fill>
      <patternFill patternType="solid">
        <fgColor theme="4" tint="0.59996337778862885"/>
        <bgColor indexed="64"/>
      </patternFill>
    </fill>
    <fill>
      <patternFill patternType="solid">
        <fgColor theme="4" tint="-0.24994659260841701"/>
        <bgColor indexed="64"/>
      </patternFill>
    </fill>
    <fill>
      <patternFill patternType="solid">
        <fgColor theme="0" tint="-0.14996795556505021"/>
        <bgColor indexed="64"/>
      </patternFill>
    </fill>
    <fill>
      <patternFill patternType="solid">
        <fgColor theme="2" tint="-9.9948118533890809E-2"/>
        <bgColor indexed="64"/>
      </patternFill>
    </fill>
  </fills>
  <borders count="7">
    <border>
      <left/>
      <right/>
      <top/>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s>
  <cellStyleXfs count="1">
    <xf numFmtId="0" fontId="0" fillId="0" borderId="0"/>
  </cellStyleXfs>
  <cellXfs count="106">
    <xf numFmtId="0" fontId="0" fillId="0" borderId="0" xfId="0"/>
    <xf numFmtId="0" fontId="0" fillId="0" borderId="0" xfId="0" applyAlignment="1">
      <alignment vertical="center"/>
    </xf>
    <xf numFmtId="0" fontId="0" fillId="0" borderId="0" xfId="0" applyAlignment="1">
      <alignment vertical="center" wrapText="1"/>
    </xf>
    <xf numFmtId="0" fontId="1" fillId="0" borderId="0" xfId="0" applyFont="1" applyAlignment="1">
      <alignment vertical="center"/>
    </xf>
    <xf numFmtId="0" fontId="1" fillId="0" borderId="0" xfId="0" applyFont="1" applyAlignment="1">
      <alignment vertical="center" wrapText="1"/>
    </xf>
    <xf numFmtId="0" fontId="3" fillId="0" borderId="0" xfId="0" applyFont="1" applyAlignment="1">
      <alignment vertical="center"/>
    </xf>
    <xf numFmtId="0" fontId="1" fillId="0" borderId="6" xfId="0" applyFont="1" applyBorder="1" applyAlignment="1">
      <alignment vertical="center"/>
    </xf>
    <xf numFmtId="0" fontId="3" fillId="0" borderId="3" xfId="0" applyFont="1" applyBorder="1" applyAlignment="1">
      <alignment vertical="center" wrapText="1"/>
    </xf>
    <xf numFmtId="0" fontId="0" fillId="0" borderId="2" xfId="0" applyBorder="1" applyAlignment="1">
      <alignment vertical="center"/>
    </xf>
    <xf numFmtId="0" fontId="0" fillId="0" borderId="1" xfId="0" applyBorder="1" applyAlignment="1">
      <alignment vertical="center" wrapText="1"/>
    </xf>
    <xf numFmtId="0" fontId="0" fillId="0" borderId="4" xfId="0" applyBorder="1" applyAlignment="1">
      <alignment vertical="center"/>
    </xf>
    <xf numFmtId="0" fontId="3" fillId="0" borderId="5" xfId="0" applyFont="1" applyBorder="1" applyAlignment="1">
      <alignment vertical="center" wrapText="1"/>
    </xf>
    <xf numFmtId="0" fontId="3" fillId="0" borderId="2" xfId="0" applyFont="1" applyBorder="1" applyAlignment="1">
      <alignment vertical="center"/>
    </xf>
    <xf numFmtId="0" fontId="3" fillId="0" borderId="1" xfId="0" applyFont="1" applyBorder="1" applyAlignment="1">
      <alignment vertical="center" wrapText="1"/>
    </xf>
    <xf numFmtId="0" fontId="3" fillId="0" borderId="4" xfId="0" applyFont="1" applyBorder="1" applyAlignment="1">
      <alignment vertical="center"/>
    </xf>
    <xf numFmtId="164" fontId="3" fillId="0" borderId="0" xfId="0" applyNumberFormat="1" applyFont="1"/>
    <xf numFmtId="164" fontId="0" fillId="0" borderId="0" xfId="0" applyNumberFormat="1"/>
    <xf numFmtId="164" fontId="1" fillId="0" borderId="0" xfId="0" applyNumberFormat="1" applyFont="1"/>
    <xf numFmtId="0" fontId="0" fillId="0" borderId="0" xfId="0" applyAlignment="1">
      <alignment horizontal="center"/>
    </xf>
    <xf numFmtId="0" fontId="0" fillId="0" borderId="0" xfId="0" quotePrefix="1"/>
    <xf numFmtId="0" fontId="6" fillId="0" borderId="0" xfId="0" applyFont="1"/>
    <xf numFmtId="0" fontId="0" fillId="0" borderId="0" xfId="0" applyFill="1"/>
    <xf numFmtId="0" fontId="4" fillId="0" borderId="0" xfId="0" applyFont="1" applyAlignment="1"/>
    <xf numFmtId="0" fontId="8" fillId="2" borderId="0" xfId="0" applyFont="1" applyFill="1" applyAlignment="1">
      <alignment horizontal="center" vertical="center"/>
    </xf>
    <xf numFmtId="0" fontId="9" fillId="2" borderId="0" xfId="0" applyFont="1" applyFill="1" applyAlignment="1">
      <alignment horizontal="center" vertical="center"/>
    </xf>
    <xf numFmtId="0" fontId="10" fillId="5" borderId="0" xfId="0" applyFont="1" applyFill="1" applyAlignment="1">
      <alignment horizontal="center" vertical="center"/>
    </xf>
    <xf numFmtId="0" fontId="9" fillId="2" borderId="0" xfId="0" applyFont="1" applyFill="1" applyAlignment="1">
      <alignment horizontal="center" vertical="center"/>
    </xf>
    <xf numFmtId="0" fontId="0" fillId="0" borderId="3" xfId="0" applyBorder="1" applyAlignment="1">
      <alignment vertical="center" wrapText="1"/>
    </xf>
    <xf numFmtId="0" fontId="0" fillId="0" borderId="5" xfId="0" applyBorder="1" applyAlignment="1">
      <alignment vertical="center" wrapText="1"/>
    </xf>
    <xf numFmtId="0" fontId="3" fillId="0" borderId="0" xfId="0" applyFont="1" applyAlignment="1">
      <alignment vertical="center" wrapText="1"/>
    </xf>
    <xf numFmtId="0" fontId="3" fillId="0" borderId="0" xfId="0" applyFont="1"/>
    <xf numFmtId="165" fontId="2" fillId="0" borderId="0" xfId="0" applyNumberFormat="1" applyFont="1" applyAlignment="1">
      <alignment horizontal="center" vertical="center"/>
    </xf>
    <xf numFmtId="164" fontId="0" fillId="0" borderId="0" xfId="0" applyNumberFormat="1" applyFill="1"/>
    <xf numFmtId="0" fontId="7" fillId="0" borderId="0" xfId="0" applyFont="1" applyFill="1" applyAlignment="1"/>
    <xf numFmtId="49" fontId="0" fillId="0" borderId="0" xfId="0" applyNumberFormat="1"/>
    <xf numFmtId="0" fontId="4" fillId="0" borderId="0" xfId="0" applyFont="1" applyFill="1" applyAlignment="1"/>
    <xf numFmtId="0" fontId="0" fillId="0" borderId="0" xfId="0" applyAlignment="1">
      <alignment wrapText="1"/>
    </xf>
    <xf numFmtId="0" fontId="3" fillId="0" borderId="0" xfId="0" applyFont="1" applyAlignment="1">
      <alignment horizontal="center" vertical="center"/>
    </xf>
    <xf numFmtId="0" fontId="0" fillId="0" borderId="0" xfId="0" applyAlignment="1">
      <alignment horizontal="center" vertical="center" wrapText="1"/>
    </xf>
    <xf numFmtId="0" fontId="5" fillId="8" borderId="0" xfId="0" applyFont="1" applyFill="1" applyAlignment="1" applyProtection="1">
      <alignment horizontal="center" vertical="center" wrapText="1"/>
      <protection locked="0"/>
    </xf>
    <xf numFmtId="0" fontId="5" fillId="8" borderId="0" xfId="0" applyFont="1" applyFill="1" applyAlignment="1" applyProtection="1">
      <alignment vertical="center" wrapText="1"/>
      <protection locked="0"/>
    </xf>
    <xf numFmtId="0" fontId="3" fillId="12" borderId="0" xfId="0" applyFont="1" applyFill="1" applyAlignment="1" applyProtection="1">
      <alignment horizontal="center" vertical="center" wrapText="1"/>
      <protection locked="0"/>
    </xf>
    <xf numFmtId="0" fontId="0" fillId="12" borderId="0" xfId="0" applyFill="1" applyAlignment="1" applyProtection="1">
      <alignment horizontal="center" vertical="center" wrapText="1"/>
      <protection locked="0"/>
    </xf>
    <xf numFmtId="0" fontId="3" fillId="3" borderId="0" xfId="0" applyFont="1" applyFill="1" applyAlignment="1" applyProtection="1">
      <alignment horizontal="center" vertical="center" wrapText="1"/>
      <protection locked="0"/>
    </xf>
    <xf numFmtId="0" fontId="0" fillId="3" borderId="0" xfId="0" applyFill="1" applyAlignment="1" applyProtection="1">
      <alignment horizontal="center" vertical="center" wrapText="1"/>
      <protection locked="0"/>
    </xf>
    <xf numFmtId="0" fontId="3" fillId="12" borderId="0" xfId="0" applyFont="1" applyFill="1" applyAlignment="1">
      <alignment horizontal="center" vertical="center" wrapText="1"/>
    </xf>
    <xf numFmtId="0" fontId="9" fillId="2" borderId="0" xfId="0" applyFont="1" applyFill="1" applyAlignment="1">
      <alignment horizontal="center" vertical="center"/>
    </xf>
    <xf numFmtId="0" fontId="1" fillId="0" borderId="2" xfId="0" applyFont="1" applyBorder="1" applyAlignment="1">
      <alignment vertical="center" wrapText="1"/>
    </xf>
    <xf numFmtId="0" fontId="3" fillId="0" borderId="2" xfId="0" applyFont="1" applyBorder="1" applyAlignment="1">
      <alignment vertical="center" wrapText="1"/>
    </xf>
    <xf numFmtId="164" fontId="3" fillId="0" borderId="0" xfId="0" applyNumberFormat="1" applyFont="1" applyAlignment="1">
      <alignment horizontal="right"/>
    </xf>
    <xf numFmtId="0" fontId="3" fillId="8" borderId="0" xfId="0" applyFont="1" applyFill="1" applyAlignment="1" applyProtection="1">
      <alignment horizontal="center" vertical="center" wrapText="1"/>
      <protection locked="0"/>
    </xf>
    <xf numFmtId="0" fontId="0" fillId="8" borderId="0" xfId="0" applyFill="1" applyAlignment="1" applyProtection="1">
      <alignment horizontal="center" vertical="center" wrapText="1"/>
      <protection locked="0"/>
    </xf>
    <xf numFmtId="0" fontId="5" fillId="8" borderId="0" xfId="0" applyFont="1" applyFill="1" applyAlignment="1" applyProtection="1">
      <alignment horizontal="center" vertical="center"/>
      <protection locked="0"/>
    </xf>
    <xf numFmtId="0" fontId="9" fillId="6" borderId="0" xfId="0" applyFont="1" applyFill="1" applyAlignment="1" applyProtection="1">
      <alignment horizontal="center" vertical="center" wrapText="1"/>
      <protection locked="0"/>
    </xf>
    <xf numFmtId="0" fontId="5" fillId="7" borderId="0" xfId="0" applyFont="1" applyFill="1" applyAlignment="1" applyProtection="1">
      <alignment horizontal="center" vertical="center" wrapText="1"/>
      <protection locked="0"/>
    </xf>
    <xf numFmtId="0" fontId="3" fillId="7" borderId="0" xfId="0" applyFont="1" applyFill="1" applyAlignment="1" applyProtection="1">
      <alignment horizontal="center" vertical="center"/>
      <protection locked="0"/>
    </xf>
    <xf numFmtId="0" fontId="0" fillId="0" borderId="0" xfId="0" applyProtection="1">
      <protection locked="0"/>
    </xf>
    <xf numFmtId="0" fontId="4" fillId="0" borderId="0" xfId="0" applyFont="1" applyAlignment="1" applyProtection="1">
      <alignment wrapText="1"/>
      <protection locked="0"/>
    </xf>
    <xf numFmtId="0" fontId="4" fillId="0" borderId="0" xfId="0" applyFont="1" applyAlignment="1" applyProtection="1">
      <protection locked="0"/>
    </xf>
    <xf numFmtId="0" fontId="1" fillId="0" borderId="0" xfId="0" applyFont="1" applyFill="1" applyAlignment="1">
      <alignment horizontal="center" vertical="center" wrapText="1"/>
    </xf>
    <xf numFmtId="0" fontId="3" fillId="8" borderId="0" xfId="0" applyFont="1" applyFill="1" applyAlignment="1" applyProtection="1">
      <alignment vertical="center" wrapText="1"/>
      <protection locked="0"/>
    </xf>
    <xf numFmtId="0" fontId="3" fillId="8" borderId="0" xfId="0" applyFont="1" applyFill="1" applyAlignment="1">
      <alignment horizontal="center" vertical="center" wrapText="1"/>
    </xf>
    <xf numFmtId="0" fontId="3" fillId="8" borderId="0" xfId="0" applyFont="1" applyFill="1" applyAlignment="1">
      <alignment vertical="center" wrapText="1"/>
    </xf>
    <xf numFmtId="0" fontId="9" fillId="2" borderId="0" xfId="0" applyFont="1" applyFill="1" applyAlignment="1">
      <alignment horizontal="center" vertical="center"/>
    </xf>
    <xf numFmtId="0" fontId="5" fillId="7" borderId="0" xfId="0" applyFont="1" applyFill="1" applyAlignment="1" applyProtection="1">
      <alignment horizontal="center" vertical="center" wrapText="1"/>
      <protection locked="0"/>
    </xf>
    <xf numFmtId="0" fontId="8" fillId="2" borderId="0" xfId="0" applyFont="1" applyFill="1" applyAlignment="1">
      <alignment horizontal="center" vertical="center"/>
    </xf>
    <xf numFmtId="0" fontId="0" fillId="0" borderId="0" xfId="0" applyAlignment="1">
      <alignment horizontal="center"/>
    </xf>
    <xf numFmtId="0" fontId="3" fillId="8" borderId="0" xfId="0" applyFont="1" applyFill="1" applyBorder="1" applyAlignment="1" applyProtection="1">
      <alignment horizontal="center" vertical="center" wrapText="1"/>
      <protection locked="0"/>
    </xf>
    <xf numFmtId="0" fontId="3" fillId="8" borderId="0" xfId="0" applyFont="1" applyFill="1" applyBorder="1" applyAlignment="1" applyProtection="1">
      <alignment vertical="center" wrapText="1"/>
      <protection locked="0"/>
    </xf>
    <xf numFmtId="0" fontId="9" fillId="4" borderId="0" xfId="0" applyFont="1" applyFill="1" applyAlignment="1">
      <alignment horizontal="center" vertical="center"/>
    </xf>
    <xf numFmtId="0" fontId="9" fillId="13" borderId="0" xfId="0" applyFont="1" applyFill="1" applyAlignment="1">
      <alignment horizontal="center" vertical="center"/>
    </xf>
    <xf numFmtId="0" fontId="0" fillId="0" borderId="0" xfId="0"/>
    <xf numFmtId="0" fontId="0" fillId="0" borderId="0" xfId="0" applyAlignment="1">
      <alignment horizontal="center" vertical="center"/>
    </xf>
    <xf numFmtId="0" fontId="0" fillId="10" borderId="0" xfId="0" applyFill="1"/>
    <xf numFmtId="0" fontId="0" fillId="11" borderId="0" xfId="0" applyFill="1"/>
    <xf numFmtId="0" fontId="0" fillId="9" borderId="0" xfId="0" applyFill="1"/>
    <xf numFmtId="0" fontId="3" fillId="9" borderId="0" xfId="0" applyFont="1" applyFill="1" applyAlignment="1">
      <alignment horizontal="center" vertical="center"/>
    </xf>
    <xf numFmtId="0" fontId="3" fillId="10" borderId="0" xfId="0" applyFont="1" applyFill="1" applyAlignment="1">
      <alignment horizontal="center" vertical="center"/>
    </xf>
    <xf numFmtId="0" fontId="3" fillId="11" borderId="0" xfId="0" applyFont="1" applyFill="1" applyAlignment="1">
      <alignment horizontal="center" vertical="center"/>
    </xf>
    <xf numFmtId="0" fontId="0" fillId="0" borderId="0" xfId="0"/>
    <xf numFmtId="0" fontId="3" fillId="14" borderId="0" xfId="0" applyFont="1" applyFill="1" applyAlignment="1" applyProtection="1">
      <alignment horizontal="center" vertical="center" wrapText="1"/>
      <protection locked="0"/>
    </xf>
    <xf numFmtId="0" fontId="3" fillId="14" borderId="0" xfId="0" applyFont="1" applyFill="1" applyAlignment="1">
      <alignment horizontal="center" vertical="center" wrapText="1"/>
    </xf>
    <xf numFmtId="0" fontId="3" fillId="14" borderId="0" xfId="0" applyFont="1" applyFill="1" applyAlignment="1" applyProtection="1">
      <alignment horizontal="center" vertical="center"/>
      <protection locked="0"/>
    </xf>
    <xf numFmtId="0" fontId="0" fillId="15" borderId="0" xfId="0" applyFill="1"/>
    <xf numFmtId="22" fontId="0" fillId="0" borderId="0" xfId="0" applyNumberFormat="1"/>
    <xf numFmtId="0" fontId="3" fillId="16" borderId="0" xfId="0" applyFont="1" applyFill="1" applyAlignment="1" applyProtection="1">
      <alignment horizontal="center" vertical="center" wrapText="1"/>
      <protection locked="0"/>
    </xf>
    <xf numFmtId="0" fontId="4" fillId="17" borderId="0" xfId="0" applyFont="1" applyFill="1" applyAlignment="1">
      <alignment horizontal="center"/>
    </xf>
    <xf numFmtId="0" fontId="2" fillId="17" borderId="0" xfId="0" applyFont="1" applyFill="1" applyAlignment="1">
      <alignment horizontal="center" vertical="center"/>
    </xf>
    <xf numFmtId="0" fontId="3" fillId="17" borderId="0" xfId="0" applyFont="1" applyFill="1"/>
    <xf numFmtId="0" fontId="2" fillId="0" borderId="0" xfId="0" applyFont="1" applyAlignment="1">
      <alignment horizontal="center" vertical="center"/>
    </xf>
    <xf numFmtId="0" fontId="9" fillId="2" borderId="0" xfId="0" applyFont="1" applyFill="1" applyAlignment="1">
      <alignment horizontal="center" vertical="center"/>
    </xf>
    <xf numFmtId="0" fontId="9" fillId="2" borderId="0" xfId="0" applyFont="1" applyFill="1" applyAlignment="1">
      <alignment horizontal="center" vertical="center" wrapText="1"/>
    </xf>
    <xf numFmtId="0" fontId="7" fillId="6" borderId="0" xfId="0" applyFont="1" applyFill="1" applyAlignment="1" applyProtection="1">
      <alignment horizontal="center"/>
      <protection locked="0"/>
    </xf>
    <xf numFmtId="0" fontId="9" fillId="6" borderId="0" xfId="0" applyFont="1" applyFill="1" applyAlignment="1" applyProtection="1">
      <alignment horizontal="center" vertical="center"/>
      <protection locked="0"/>
    </xf>
    <xf numFmtId="0" fontId="5" fillId="7" borderId="0" xfId="0" applyFont="1" applyFill="1" applyAlignment="1" applyProtection="1">
      <alignment horizontal="center" vertical="center" wrapText="1"/>
      <protection locked="0"/>
    </xf>
    <xf numFmtId="0" fontId="9" fillId="4" borderId="0" xfId="0" applyFont="1" applyFill="1" applyAlignment="1" applyProtection="1">
      <alignment horizontal="center" vertical="center"/>
      <protection locked="0"/>
    </xf>
    <xf numFmtId="0" fontId="0" fillId="0" borderId="0" xfId="0" applyAlignment="1">
      <alignment horizontal="center"/>
    </xf>
    <xf numFmtId="0" fontId="7" fillId="4" borderId="0" xfId="0" applyFont="1" applyFill="1" applyAlignment="1" applyProtection="1">
      <alignment horizontal="center" vertical="center"/>
      <protection locked="0"/>
    </xf>
    <xf numFmtId="0" fontId="9" fillId="4" borderId="0" xfId="0" applyFont="1" applyFill="1" applyAlignment="1" applyProtection="1">
      <alignment horizontal="center" vertical="center" wrapText="1"/>
      <protection locked="0"/>
    </xf>
    <xf numFmtId="0" fontId="7" fillId="2" borderId="0" xfId="0" applyFont="1" applyFill="1" applyAlignment="1">
      <alignment horizontal="center"/>
    </xf>
    <xf numFmtId="0" fontId="11" fillId="2" borderId="0" xfId="0" applyFont="1" applyFill="1" applyAlignment="1">
      <alignment horizontal="center" vertical="center"/>
    </xf>
    <xf numFmtId="0" fontId="8" fillId="2" borderId="0" xfId="0" applyFont="1" applyFill="1" applyAlignment="1">
      <alignment horizontal="center" vertical="center"/>
    </xf>
    <xf numFmtId="0" fontId="12" fillId="4" borderId="0" xfId="0" applyFont="1" applyFill="1" applyAlignment="1">
      <alignment horizontal="center" vertical="center"/>
    </xf>
    <xf numFmtId="0" fontId="12" fillId="13" borderId="0" xfId="0" applyFont="1" applyFill="1" applyAlignment="1">
      <alignment horizontal="center" vertical="center"/>
    </xf>
    <xf numFmtId="0" fontId="3" fillId="17" borderId="0" xfId="0" applyFont="1" applyFill="1" applyAlignment="1">
      <alignment horizontal="center" wrapText="1"/>
    </xf>
    <xf numFmtId="0" fontId="3" fillId="17" borderId="0" xfId="0" applyFont="1" applyFill="1" applyAlignment="1"/>
  </cellXfs>
  <cellStyles count="1">
    <cellStyle name="Normal" xfId="0" builtinId="0"/>
  </cellStyles>
  <dxfs count="20">
    <dxf>
      <font>
        <color theme="0" tint="-0.499984740745262"/>
      </font>
      <fill>
        <patternFill>
          <bgColor theme="0" tint="-0.24994659260841701"/>
        </patternFill>
      </fill>
    </dxf>
    <dxf>
      <fill>
        <patternFill>
          <bgColor rgb="FFFFFF00"/>
        </patternFill>
      </fill>
    </dxf>
    <dxf>
      <fill>
        <patternFill>
          <bgColor rgb="FFFF0000"/>
        </patternFill>
      </fill>
    </dxf>
    <dxf>
      <fill>
        <patternFill>
          <bgColor rgb="FF92D050"/>
        </patternFill>
      </fill>
    </dxf>
    <dxf>
      <font>
        <color theme="0" tint="-0.499984740745262"/>
      </font>
      <fill>
        <patternFill>
          <bgColor theme="0" tint="-0.24994659260841701"/>
        </patternFill>
      </fill>
    </dxf>
    <dxf>
      <fill>
        <patternFill>
          <bgColor rgb="FFFFFF00"/>
        </patternFill>
      </fill>
    </dxf>
    <dxf>
      <fill>
        <patternFill>
          <bgColor rgb="FFFF0000"/>
        </patternFill>
      </fill>
    </dxf>
    <dxf>
      <fill>
        <patternFill>
          <bgColor rgb="FF92D050"/>
        </patternFill>
      </fill>
    </dxf>
    <dxf>
      <fill>
        <patternFill patternType="none">
          <bgColor auto="1"/>
        </patternFill>
      </fill>
    </dxf>
    <dxf>
      <fill>
        <patternFill patternType="none">
          <bgColor auto="1"/>
        </patternFill>
      </fill>
    </dxf>
    <dxf>
      <font>
        <color theme="0" tint="-0.499984740745262"/>
      </font>
      <fill>
        <patternFill>
          <bgColor theme="0" tint="-0.24994659260841701"/>
        </patternFill>
      </fill>
    </dxf>
    <dxf>
      <fill>
        <patternFill>
          <bgColor rgb="FFFFFF00"/>
        </patternFill>
      </fill>
    </dxf>
    <dxf>
      <fill>
        <patternFill>
          <bgColor rgb="FFFF0000"/>
        </patternFill>
      </fill>
    </dxf>
    <dxf>
      <fill>
        <patternFill>
          <bgColor rgb="FF92D050"/>
        </patternFill>
      </fill>
    </dxf>
    <dxf>
      <fill>
        <patternFill patternType="none">
          <bgColor auto="1"/>
        </patternFill>
      </fill>
    </dxf>
    <dxf>
      <font>
        <color theme="0" tint="-0.499984740745262"/>
      </font>
      <fill>
        <patternFill>
          <bgColor theme="0" tint="-0.24994659260841701"/>
        </patternFill>
      </fill>
    </dxf>
    <dxf>
      <fill>
        <patternFill>
          <bgColor rgb="FFFFFF00"/>
        </patternFill>
      </fill>
    </dxf>
    <dxf>
      <fill>
        <patternFill>
          <bgColor rgb="FFFF0000"/>
        </patternFill>
      </fill>
    </dxf>
    <dxf>
      <fill>
        <patternFill>
          <bgColor rgb="FF92D050"/>
        </patternFill>
      </fill>
    </dxf>
    <dxf>
      <fill>
        <patternFill patternType="none">
          <bgColor auto="1"/>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datacontract.org/2004/07/ThreatModeling.Model' xmlns:ns2='http://schemas.microsoft.com/2003/10/Serialization/Arrays' xmlns:ns3='http://schemas.microsoft.com/2003/10/Serialization/' xmlns:ns4='http://schemas.datacontract.org/2004/07/ThreatModeling.Model.Abstracts' xmlns:ns5='http://schemas.datacontract.org/2004/07/ThreatModeling.KnowledgeBase' xmlns:ns6='http://schemas.datacontract.org/2004/07/ThreatModeling.Interfaces'">
  <Schema ID="Schema1" Namespace="http://schemas.microsoft.com/2003/10/Serialization/Arrays">
    <xsd:schema xmlns:xsd="http://www.w3.org/2001/XMLSchema" xmlns:ns0="http://schemas.microsoft.com/2003/10/Serialization/Arrays" xmlns:ns1="http://schemas.microsoft.com/2003/10/Serialization/" xmlns:ns2="http://schemas.datacontract.org/2004/07/ThreatModeling.Model.Abstracts" xmlns:ns3="http://schemas.datacontract.org/2004/07/ThreatModeling.KnowledgeBase" xmlns="" targetNamespace="http://schemas.microsoft.com/2003/10/Serialization/Arrays">
      <xsd:import namespace="http://schemas.microsoft.com/2003/10/Serialization/"/>
      <xsd:import namespace="http://schemas.datacontract.org/2004/07/ThreatModeling.Model.Abstracts"/>
      <xsd:import namespace="http://schemas.datacontract.org/2004/07/ThreatModeling.KnowledgeBase"/>
      <xsd:element nillable="true" name="anyType">
        <xsd:complexType>
          <xsd:sequence minOccurs="0">
            <xsd:element minOccurs="0" ref="ns3:DisplayName"/>
            <xsd:element minOccurs="0" ref="ns3:Name"/>
            <xsd:element minOccurs="0" ref="ns3:Value"/>
            <xsd:element minOccurs="0" ref="ns3:SelectedIndex"/>
          </xsd:sequence>
        </xsd:complexType>
      </xsd:element>
      <xsd:element nillable="true" name="KeyValueOfguidanyType">
        <xsd:complexType>
          <xsd:sequence minOccurs="0">
            <xsd:element minOccurs="0" nillable="true" type="xsd:string" name="Key" form="qualified"/>
            <xsd:element minOccurs="0" nillable="true" name="Value" form="qualified">
              <xsd:complexType>
                <xsd:all>
                  <xsd:element minOccurs="0" ref="ns2:GenericTypeId"/>
                  <xsd:element minOccurs="0" ref="ns2:Guid"/>
                  <xsd:element minOccurs="0" ref="ns2:Properties"/>
                  <xsd:element minOccurs="0" ref="ns2:TypeId"/>
                  <xsd:element minOccurs="0" ref="ns2:Height"/>
                  <xsd:element minOccurs="0" ref="ns2:Left"/>
                  <xsd:element minOccurs="0" ref="ns2:StrokeDashArray"/>
                  <xsd:element minOccurs="0" ref="ns2:StrokeThickness"/>
                  <xsd:element minOccurs="0" ref="ns2:Top"/>
                  <xsd:element minOccurs="0" ref="ns2:Width"/>
                  <xsd:element minOccurs="0" ref="ns2:HandleX"/>
                  <xsd:element minOccurs="0" ref="ns2:HandleY"/>
                  <xsd:element minOccurs="0" ref="ns2:PortSource"/>
                  <xsd:element minOccurs="0" ref="ns2:PortTarget"/>
                  <xsd:element minOccurs="0" ref="ns2:SourceGuid"/>
                  <xsd:element minOccurs="0" ref="ns2:SourceX"/>
                  <xsd:element minOccurs="0" ref="ns2:SourceY"/>
                  <xsd:element minOccurs="0" ref="ns2:TargetGuid"/>
                  <xsd:element minOccurs="0" ref="ns2:TargetX"/>
                  <xsd:element minOccurs="0" ref="ns2:TargetY"/>
                </xsd:all>
                <xsd:attribute ref="ns1:Id"/>
              </xsd:complexType>
            </xsd:element>
          </xsd:sequence>
        </xsd:complexType>
      </xsd:element>
      <xsd:element nillable="true" type="xsd:string" name="string"/>
      <xsd:element nillable="true" name="KeyValueOfstringThreatpc_P0_PhOB">
        <xsd:complexType>
          <xsd:sequence minOccurs="0">
            <xsd:element minOccurs="0" nillable="true" type="xsd:string" name="Key" form="qualified"/>
            <xsd:element minOccurs="0" nillable="true" name="Value" form="qualified">
              <xsd:complexType>
                <xsd:sequence minOccurs="0">
                  <xsd:element minOccurs="0" ref="ns3:ChangedBy"/>
                  <xsd:element minOccurs="0" ref="ns3:DrawingSurfaceGuid"/>
                  <xsd:element minOccurs="0" ref="ns3:FlowGuid"/>
                  <xsd:element minOccurs="0" ref="ns3:Id"/>
                  <xsd:element minOccurs="0" ref="ns3:InteractionKey"/>
                  <xsd:element minOccurs="0" ref="ns3:InteractionString"/>
                  <xsd:element minOccurs="0" ref="ns3:ModifiedAt"/>
                  <xsd:element minOccurs="0" ref="ns3:Priority"/>
                  <xsd:element minOccurs="0" ref="ns3:Properties"/>
                  <xsd:element minOccurs="0" ref="ns3:SourceGuid"/>
                  <xsd:element minOccurs="0" ref="ns3:State"/>
                  <xsd:element minOccurs="0" ref="ns3:StateInformation"/>
                  <xsd:element minOccurs="0" ref="ns3:TargetGuid"/>
                  <xsd:element minOccurs="0" ref="ns3:Title"/>
                  <xsd:element minOccurs="0" ref="ns3:TypeId"/>
                  <xsd:element minOccurs="0" ref="ns3:Upgraded"/>
                  <xsd:element minOccurs="0" ref="ns3:UserThreatCategory"/>
                  <xsd:element minOccurs="0" ref="ns3:UserThreatDescription"/>
                  <xsd:element minOccurs="0" ref="ns3:UserThreatShortDescription"/>
                  <xsd:element minOccurs="0" ref="ns3:Wide"/>
                </xsd:sequence>
              </xsd:complexType>
            </xsd:element>
          </xsd:sequence>
        </xsd:complexType>
      </xsd:element>
      <xsd:element nillable="true" name="KeyValueOfstringstring">
        <xsd:complexType>
          <xsd:sequence minOccurs="0">
            <xsd:element minOccurs="0" nillable="true" type="xsd:string" name="Key" form="qualified"/>
            <xsd:element minOccurs="0" nillable="true" type="xsd:string" name="Value" form="qualified"/>
          </xsd:sequence>
        </xsd:complexType>
      </xsd:element>
      <xsd:element nillable="true" type="xsd:string" name="guid"/>
    </xsd:schema>
  </Schema>
  <Schema ID="Schema2" Namespace="http://schemas.microsoft.com/2003/10/Serialization/">
    <xsd:schema xmlns:xsd="http://www.w3.org/2001/XMLSchema" xmlns:ns0="http://schemas.microsoft.com/2003/10/Serialization/" xmlns="" targetNamespace="http://schemas.microsoft.com/2003/10/Serialization/">
      <xsd:attribute name="Id" type="xsd:string"/>
    </xsd:schema>
  </Schema>
  <Schema ID="Schema3" Namespace="http://schemas.datacontract.org/2004/07/ThreatModeling.Model.Abstracts">
    <xsd:schema xmlns:xsd="http://www.w3.org/2001/XMLSchema" xmlns:ns0="http://schemas.microsoft.com/2003/10/Serialization/Arrays" xmlns:ns1="http://schemas.datacontract.org/2004/07/ThreatModeling.Model.Abstracts" xmlns="" targetNamespace="http://schemas.datacontract.org/2004/07/ThreatModeling.Model.Abstracts">
      <xsd:import namespace="http://schemas.microsoft.com/2003/10/Serialization/Arrays"/>
      <xsd:element nillable="true" type="xsd:string" name="GenericTypeId"/>
      <xsd:element nillable="true" type="xsd:string" name="Guid"/>
      <xsd:element nillable="true" name="Properties">
        <xsd:complexType>
          <xsd:sequence minOccurs="0">
            <xsd:element minOccurs="0" maxOccurs="unbounded" ref="ns0:anyType"/>
          </xsd:sequence>
        </xsd:complexType>
      </xsd:element>
      <xsd:element nillable="true" type="xsd:string" name="TypeId"/>
      <xsd:element nillable="true" type="xsd:integer" name="Height"/>
      <xsd:element nillable="true" type="xsd:integer" name="Left"/>
      <xsd:element nillable="true" type="xsd:string" name="StrokeDashArray"/>
      <xsd:element nillable="true" type="xsd:integer" name="StrokeThickness"/>
      <xsd:element nillable="true" type="xsd:integer" name="Top"/>
      <xsd:element nillable="true" type="xsd:integer" name="Width"/>
      <xsd:element nillable="true" type="xsd:integer" name="HandleX"/>
      <xsd:element nillable="true" type="xsd:integer" name="HandleY"/>
      <xsd:element nillable="true" type="xsd:string" name="PortSource"/>
      <xsd:element nillable="true" type="xsd:string" name="PortTarget"/>
      <xsd:element nillable="true" type="xsd:string" name="SourceGuid"/>
      <xsd:element nillable="true" type="xsd:integer" name="SourceX"/>
      <xsd:element nillable="true" type="xsd:integer" name="SourceY"/>
      <xsd:element nillable="true" type="xsd:string" name="TargetGuid"/>
      <xsd:element nillable="true" type="xsd:integer" name="TargetX"/>
      <xsd:element nillable="true" type="xsd:integer" name="TargetY"/>
    </xsd:schema>
  </Schema>
  <Schema ID="Schema4" Namespace="http://schemas.datacontract.org/2004/07/ThreatModeling.KnowledgeBase">
    <xsd:schema xmlns:xsd="http://www.w3.org/2001/XMLSchema" xmlns:ns0="http://schemas.microsoft.com/2003/10/Serialization/Arrays" xmlns:ns1="http://schemas.microsoft.com/2003/10/Serialization/" xmlns:ns2="http://schemas.datacontract.org/2004/07/ThreatModeling.Model" xmlns:ns3="http://schemas.datacontract.org/2004/07/ThreatModeling.KnowledgeBase" xmlns:ns4="http://schemas.datacontract.org/2004/07/ThreatModeling.Interfaces" xmlns="" targetNamespace="http://schemas.datacontract.org/2004/07/ThreatModeling.KnowledgeBase">
      <xsd:import namespace="http://schemas.microsoft.com/2003/10/Serialization/Arrays"/>
      <xsd:import namespace="http://schemas.microsoft.com/2003/10/Serialization/"/>
      <xsd:import namespace="http://schemas.datacontract.org/2004/07/ThreatModeling.Model"/>
      <xsd:import namespace="http://schemas.datacontract.org/2004/07/ThreatModeling.Interfaces"/>
      <xsd:element nillable="true" type="xsd:string" name="DisplayName"/>
      <xsd:element nillable="true" type="xsd:string" name="Name"/>
      <xsd:element nillable="true" name="Value">
        <xsd:complexType>
          <xsd:sequence minOccurs="0">
            <xsd:element minOccurs="0" maxOccurs="unbounded" ref="ns0:string"/>
          </xsd:sequence>
        </xsd:complexType>
      </xsd:element>
      <xsd:element nillable="true" type="xsd:integer" name="SelectedIndex"/>
      <xsd:element nillable="true" type="xsd:string" name="ChangedBy"/>
      <xsd:element nillable="true" type="xsd:string" name="DrawingSurfaceGuid"/>
      <xsd:element nillable="true" type="xsd:string" name="FlowGuid"/>
      <xsd:element nillable="true" type="xsd:integer" name="Id"/>
      <xsd:element nillable="true" type="xsd:string" name="InteractionKey"/>
      <xsd:element nillable="true" type="xsd:string" name="InteractionString"/>
      <xsd:element nillable="true" type="xsd:dateTime" name="ModifiedAt"/>
      <xsd:element nillable="true" type="xsd:string" name="Priority"/>
      <xsd:element nillable="true" name="Properties">
        <xsd:complexType>
          <xsd:sequence minOccurs="0">
            <xsd:element minOccurs="0" maxOccurs="unbounded" ref="ns0:KeyValueOfstringstring"/>
          </xsd:sequence>
        </xsd:complexType>
      </xsd:element>
      <xsd:element nillable="true" type="xsd:string" name="SourceGuid"/>
      <xsd:element nillable="true" type="xsd:string" name="State"/>
      <xsd:element nillable="true" type="xsd:string" name="StateInformation"/>
      <xsd:element nillable="true" type="xsd:string" name="TargetGuid"/>
      <xsd:element nillable="true" type="xsd:string" name="Title"/>
      <xsd:element nillable="true" type="xsd:string" name="TypeId"/>
      <xsd:element nillable="true" type="xsd:boolean" name="Upgraded"/>
      <xsd:element nillable="true" type="xsd:string" name="UserThreatCategory"/>
      <xsd:element nillable="true" type="xsd:string" name="UserThreatDescription"/>
      <xsd:element nillable="true" type="xsd:string" name="UserThreatShortDescription"/>
      <xsd:element nillable="true" type="xsd:boolean" name="Wide"/>
      <xsd:element nillable="true" name="Validation">
        <xsd:complexType>
          <xsd:sequence minOccurs="0">
            <xsd:element minOccurs="0" nillable="true" name="ElementGuids" form="qualified">
              <xsd:complexType>
                <xsd:sequence minOccurs="0">
                  <xsd:element minOccurs="0" maxOccurs="unbounded" ref="ns0:guid"/>
                </xsd:sequence>
              </xsd:complexType>
            </xsd:element>
            <xsd:element minOccurs="0" nillable="true" type="xsd:boolean" name="Enabled" form="qualified"/>
            <xsd:element minOccurs="0" nillable="true" type="xsd:string" name="Guid" form="qualified"/>
            <xsd:element minOccurs="0" nillable="true" type="xsd:string" name="IssueGuid" form="qualified"/>
            <xsd:element minOccurs="0" nillable="true" type="xsd:string" name="Items" form="qualified"/>
            <xsd:element minOccurs="0" nillable="true" type="xsd:string" name="Message" form="qualified"/>
            <xsd:element minOccurs="0" nillable="true" type="xsd:string" name="Source" form="qualified"/>
            <xsd:element minOccurs="0" nillable="true" type="xsd:string" name="SourceGuid" form="qualified"/>
          </xsd:sequence>
          <xsd:attribute ref="ns1:Id"/>
        </xsd:complexType>
      </xsd:element>
      <xsd:element nillable="true" name="GenericElements">
        <xsd:complexType>
          <xsd:sequence minOccurs="0">
            <xsd:element minOccurs="0" maxOccurs="unbounded" nillable="true" name="ElementType" form="qualified">
              <xsd:complexType>
                <xsd:sequence minOccurs="0">
                  <xsd:element minOccurs="0" nillable="true" type="xsd:boolean" name="IsExtension" form="qualified"/>
                  <xsd:element minOccurs="0" nillable="true" name="Attributes" form="qualified">
                    <xsd:complexType>
                      <xsd:sequence minOccurs="0">
                        <xsd:element minOccurs="0" maxOccurs="unbounded" nillable="true" name="Attribute" form="qualified">
                          <xsd:complexType>
                            <xsd:sequence minOccurs="0">
                              <xsd:element minOccurs="0" nillable="true" type="xsd:boolean" name="IsExtension" form="qualified"/>
                              <xsd:element minOccurs="0" nillable="true" name="AttributeValues" form="qualified">
                                <xsd:complexType>
                                  <xsd:sequence minOccurs="0">
                                    <xsd:element minOccurs="0" maxOccurs="unbounded" ref="ns4:Value"/>
                                  </xsd:sequence>
                                </xsd:complexType>
                              </xsd:element>
                              <xsd:element minOccurs="0" nillable="true" type="xsd:string" name="DisplayName" form="qualified"/>
                              <xsd:element minOccurs="0" nillable="true" type="xsd:string" name="Inheritance" form="qualified"/>
                              <xsd:element minOccurs="0" nillable="true" type="xsd:string" name="Mode" form="qualified"/>
                              <xsd:element minOccurs="0" nillable="true" type="xsd:string" name="Name" form="qualified"/>
                              <xsd:element minOccurs="0" nillable="true" type="xsd:string" name="Type" form="qualified"/>
                            </xsd:sequence>
                          </xsd:complexType>
                        </xsd:element>
                      </xsd:sequence>
                    </xsd:complexType>
                  </xsd:element>
                  <xsd:element minOccurs="0" nillable="true" type="xsd:string" name="AvailableToBaseModels" form="qualified"/>
                  <xsd:element minOccurs="0" nillable="true" type="xsd:string" name="Behavior" form="qualified"/>
                  <xsd:element minOccurs="0" nillable="true" type="xsd:string" name="Description" form="qualified"/>
                  <xsd:element minOccurs="0" nillable="true" type="xsd:boolean" name="Hidden" form="qualified"/>
                  <xsd:element minOccurs="0" nillable="true" type="xsd:string" name="Id" form="qualified"/>
                  <xsd:element minOccurs="0" nillable="true" type="xsd:string" name="ImageLocation" form="qualified"/>
                  <xsd:element minOccurs="0" nillable="true" type="xsd:string" name="ImageSource" form="qualified"/>
                  <xsd:element minOccurs="0" nillable="true" type="xsd:string" name="ImageStream" form="qualified"/>
                  <xsd:element minOccurs="0" nillable="true" type="xsd:string" name="Name" form="qualified"/>
                  <xsd:element minOccurs="0" nillable="true" type="xsd:string" name="ParentId" form="qualified"/>
                  <xsd:element minOccurs="0" nillable="true" type="xsd:string" name="Representation" form="qualified"/>
                  <xsd:element minOccurs="0" nillable="true" type="xsd:string" name="Shape" form="qualified"/>
                </xsd:sequence>
              </xsd:complexType>
            </xsd:element>
          </xsd:sequence>
        </xsd:complexType>
      </xsd:element>
      <xsd:element nillable="true" name="Manifest">
        <xsd:complexType>
          <xsd:sequence minOccurs="0">
            <xsd:element minOccurs="0" nillable="true" type="xsd:string" name="Author" form="qualified"/>
            <xsd:element minOccurs="0" nillable="true" type="xsd:string" name="Id" form="qualified"/>
            <xsd:element minOccurs="0" nillable="true" type="xsd:string" name="Name" form="qualified"/>
            <xsd:element minOccurs="0" nillable="true" type="xsd:string" name="Version" form="qualified"/>
          </xsd:sequence>
        </xsd:complexType>
      </xsd:element>
      <xsd:element nillable="true" name="StandardElements">
        <xsd:complexType>
          <xsd:sequence minOccurs="0">
            <xsd:element minOccurs="0" maxOccurs="unbounded" nillable="true" name="ElementType" form="qualified">
              <xsd:complexType>
                <xsd:sequence minOccurs="0">
                  <xsd:element minOccurs="0" nillable="true" type="xsd:boolean" name="IsExtension" form="qualified"/>
                  <xsd:element minOccurs="0" nillable="true" name="Attributes" form="qualified">
                    <xsd:complexType>
                      <xsd:sequence minOccurs="0">
                        <xsd:element minOccurs="0" maxOccurs="unbounded" nillable="true" name="Attribute" form="qualified">
                          <xsd:complexType>
                            <xsd:sequence minOccurs="0">
                              <xsd:element minOccurs="0" nillable="true" type="xsd:boolean" name="IsExtension" form="qualified"/>
                              <xsd:element minOccurs="0" nillable="true" name="AttributeValues" form="qualified">
                                <xsd:complexType>
                                  <xsd:sequence minOccurs="0">
                                    <xsd:element minOccurs="0" maxOccurs="unbounded" ref="ns4:Value"/>
                                  </xsd:sequence>
                                </xsd:complexType>
                              </xsd:element>
                              <xsd:element minOccurs="0" nillable="true" type="xsd:string" name="DisplayName" form="qualified"/>
                              <xsd:element minOccurs="0" nillable="true" type="xsd:string" name="Inheritance" form="qualified"/>
                              <xsd:element minOccurs="0" nillable="true" type="xsd:string" name="Mode" form="qualified"/>
                              <xsd:element minOccurs="0" nillable="true" type="xsd:string" name="Name" form="qualified"/>
                              <xsd:element minOccurs="0" nillable="true" type="xsd:string" name="Type" form="qualified"/>
                            </xsd:sequence>
                          </xsd:complexType>
                        </xsd:element>
                      </xsd:sequence>
                    </xsd:complexType>
                  </xsd:element>
                  <xsd:element minOccurs="0" nillable="true" type="xsd:string" name="AvailableToBaseModels" form="qualified"/>
                  <xsd:element minOccurs="0" nillable="true" type="xsd:string" name="Behavior" form="qualified"/>
                  <xsd:element minOccurs="0" nillable="true" type="xsd:string" name="Description" form="qualified"/>
                  <xsd:element minOccurs="0" nillable="true" type="xsd:boolean" name="Hidden" form="qualified"/>
                  <xsd:element minOccurs="0" nillable="true" type="xsd:string" name="Id" form="qualified"/>
                  <xsd:element minOccurs="0" nillable="true" type="xsd:string" name="ImageLocation" form="qualified"/>
                  <xsd:element minOccurs="0" nillable="true" type="xsd:string" name="ImageSource" form="qualified"/>
                  <xsd:element minOccurs="0" nillable="true" type="xsd:string" name="ImageStream" form="qualified"/>
                  <xsd:element minOccurs="0" nillable="true" type="xsd:string" name="Name" form="qualified"/>
                  <xsd:element minOccurs="0" nillable="true" type="xsd:string" name="ParentId" form="qualified"/>
                  <xsd:element minOccurs="0" nillable="true" type="xsd:string" name="Representation" form="qualified"/>
                  <xsd:element minOccurs="0" nillable="true" type="xsd:string" name="Shape" form="qualified"/>
                </xsd:sequence>
              </xsd:complexType>
            </xsd:element>
          </xsd:sequence>
        </xsd:complexType>
      </xsd:element>
      <xsd:element nillable="true" name="ThreatCategories">
        <xsd:complexType>
          <xsd:sequence minOccurs="0">
            <xsd:element minOccurs="0" maxOccurs="unbounded" nillable="true" name="ThreatCategory" form="qualified">
              <xsd:complexType>
                <xsd:sequence minOccurs="0">
                  <xsd:element minOccurs="0" nillable="true" type="xsd:boolean" name="IsExtension" form="qualified"/>
                  <xsd:element minOccurs="0" nillable="true" type="xsd:string" name="Id" form="qualified"/>
                  <xsd:element minOccurs="0" nillable="true" type="xsd:string" name="LongDescription" form="qualified"/>
                  <xsd:element minOccurs="0" nillable="true" type="xsd:string" name="Name" form="qualified"/>
                  <xsd:element minOccurs="0" nillable="true" type="xsd:string" name="ShortDescription" form="qualified"/>
                </xsd:sequence>
              </xsd:complexType>
            </xsd:element>
          </xsd:sequence>
        </xsd:complexType>
      </xsd:element>
      <xsd:element nillable="true" name="ThreatMetaData">
        <xsd:complexType>
          <xsd:sequence minOccurs="0">
            <xsd:element minOccurs="0" ref="ns2:IsPriorityUsed"/>
            <xsd:element minOccurs="0" ref="ns2:IsStatusUsed"/>
            <xsd:element minOccurs="0" ref="ns2:PropertiesMetaData"/>
          </xsd:sequence>
        </xsd:complexType>
      </xsd:element>
      <xsd:element nillable="true" name="ThreatTypes">
        <xsd:complexType>
          <xsd:sequence minOccurs="0">
            <xsd:element minOccurs="0" maxOccurs="unbounded" nillable="true" name="ThreatType" form="qualified">
              <xsd:complexType>
                <xsd:sequence minOccurs="0">
                  <xsd:element minOccurs="0" nillable="true" type="xsd:boolean" name="IsExtension" form="qualified"/>
                  <xsd:element minOccurs="0" nillable="true" type="xsd:string" name="Category" form="qualified"/>
                  <xsd:element minOccurs="0" nillable="true" type="xsd:string" name="Description" form="qualified"/>
                  <xsd:element minOccurs="0" nillable="true" name="GenerationFilters" form="qualified">
                    <xsd:complexType>
                      <xsd:sequence minOccurs="0">
                        <xsd:element minOccurs="0" nillable="true" type="xsd:string" name="Exclude" form="qualified"/>
                        <xsd:element minOccurs="0" nillable="true" type="xsd:string" name="Include" form="qualified"/>
                      </xsd:sequence>
                    </xsd:complexType>
                  </xsd:element>
                  <xsd:element minOccurs="0" nillable="true" type="xsd:string" name="Id" form="qualified"/>
                  <xsd:element minOccurs="0" nillable="true" name="PropertiesMetaData" form="qualified">
                    <xsd:complexType>
                      <xsd:sequence minOccurs="0">
                        <xsd:element minOccurs="0" maxOccurs="unbounded" ref="ns2:ThreatMetaDatum"/>
                      </xsd:sequence>
                    </xsd:complexType>
                  </xsd:element>
                  <xsd:element minOccurs="0" nillable="true" type="xsd:string" name="RelatedCategory" form="qualified"/>
                  <xsd:element minOccurs="0" nillable="true" type="xsd:string" name="ShortTitle" form="qualified"/>
                </xsd:sequence>
              </xsd:complexType>
            </xsd:element>
          </xsd:sequence>
        </xsd:complexType>
      </xsd:element>
    </xsd:schema>
  </Schema>
  <Schema ID="Schema5" Namespace="http://schemas.datacontract.org/2004/07/ThreatModeling.Interfaces">
    <xsd:schema xmlns:xsd="http://www.w3.org/2001/XMLSchema" xmlns:ns0="http://schemas.datacontract.org/2004/07/ThreatModeling.Interfaces" xmlns="" targetNamespace="http://schemas.datacontract.org/2004/07/ThreatModeling.Interfaces">
      <xsd:element nillable="true" type="xsd:string" name="Value"/>
    </xsd:schema>
  </Schema>
  <Schema ID="Schema6">
    <xsd:schema xmlns:xsd="http://www.w3.org/2001/XMLSchema" xmlns="">
      <xsd:element nillable="true" type="xsd:string" name="PromptedKb"/>
    </xsd:schema>
  </Schema>
  <Schema ID="Schema7" SchemaRef="Schema1 Schema2 Schema3 Schema4 Schema5 Schema6" Namespace="http://schemas.datacontract.org/2004/07/ThreatModeling.Model">
    <xsd:schema xmlns:xsd="http://www.w3.org/2001/XMLSchema" xmlns:ns0="http://schemas.microsoft.com/2003/10/Serialization/Arrays" xmlns:ns1="http://schemas.microsoft.com/2003/10/Serialization/" xmlns:ns2="http://schemas.datacontract.org/2004/07/ThreatModeling.Model.Abstracts" xmlns:ns3="http://schemas.datacontract.org/2004/07/ThreatModeling.Model" xmlns:ns4="http://schemas.datacontract.org/2004/07/ThreatModeling.KnowledgeBase" xmlns="" targetNamespace="http://schemas.datacontract.org/2004/07/ThreatModeling.Model">
      <xsd:import namespace="http://schemas.microsoft.com/2003/10/Serialization/Arrays"/>
      <xsd:import namespace="http://schemas.microsoft.com/2003/10/Serialization/"/>
      <xsd:import namespace="http://schemas.datacontract.org/2004/07/ThreatModeling.Model.Abstracts"/>
      <xsd:import namespace="http://schemas.datacontract.org/2004/07/ThreatModeling.KnowledgeBase"/>
      <xsd:import/>
      <xsd:element nillable="true" name="ThreatModel">
        <xsd:complexType>
          <xsd:sequence minOccurs="0">
            <xsd:element minOccurs="0" nillable="true" name="DrawingSurfaceList" form="qualified">
              <xsd:complexType>
                <xsd:sequence minOccurs="0">
                  <xsd:element minOccurs="0" nillable="true" name="DrawingSurfaceModel" form="qualified">
                    <xsd:complexType>
                      <xsd:sequence minOccurs="0">
                        <xsd:element minOccurs="0" ref="ns2:GenericTypeId"/>
                        <xsd:element minOccurs="0" ref="ns2:Guid"/>
                        <xsd:element minOccurs="0" ref="ns2:Properties"/>
                        <xsd:element minOccurs="0" ref="ns2:TypeId"/>
                        <xsd:element minOccurs="0" nillable="true" name="Borders" form="qualified">
                          <xsd:complexType>
                            <xsd:sequence minOccurs="0">
                              <xsd:element minOccurs="0" maxOccurs="unbounded" ref="ns0:KeyValueOfguidanyType"/>
                            </xsd:sequence>
                          </xsd:complexType>
                        </xsd:element>
                        <xsd:element minOccurs="0" nillable="true" type="xsd:string" name="Header" form="qualified"/>
                        <xsd:element minOccurs="0" nillable="true" name="Lines" form="qualified">
                          <xsd:complexType>
                            <xsd:sequence minOccurs="0">
                              <xsd:element minOccurs="0" maxOccurs="unbounded" ref="ns0:KeyValueOfguidanyType"/>
                            </xsd:sequence>
                          </xsd:complexType>
                        </xsd:element>
                        <xsd:element minOccurs="0" nillable="true" type="xsd:integer" name="Zoom" form="qualified"/>
                      </xsd:sequence>
                      <xsd:attribute ref="ns1:Id"/>
                    </xsd:complexType>
                  </xsd:element>
                </xsd:sequence>
              </xsd:complexType>
            </xsd:element>
            <xsd:element minOccurs="0" nillable="true" name="MetaInformation" form="qualified">
              <xsd:complexType>
                <xsd:sequence minOccurs="0">
                  <xsd:element minOccurs="0" nillable="true" type="xsd:string" name="Assumptions" form="qualified"/>
                  <xsd:element minOccurs="0" nillable="true" type="xsd:string" name="Contributors" form="qualified"/>
                  <xsd:element minOccurs="0" nillable="true" type="xsd:string" name="ExternalDependencies" form="qualified"/>
                  <xsd:element minOccurs="0" nillable="true" type="xsd:string" name="HighLevelSystemDescription" form="qualified"/>
                  <xsd:element minOccurs="0" nillable="true" type="xsd:string" name="Owner" form="qualified"/>
                  <xsd:element minOccurs="0" nillable="true" type="xsd:string" name="Reviewer" form="qualified"/>
                  <xsd:element minOccurs="0" nillable="true" type="xsd:string" name="ThreatModelName" form="qualified"/>
                </xsd:sequence>
              </xsd:complexType>
            </xsd:element>
            <xsd:element minOccurs="0" nillable="true" type="xsd:string" name="Notes" form="qualified"/>
            <xsd:element minOccurs="0" nillable="true" name="ThreatInstances" form="qualified">
              <xsd:complexType>
                <xsd:sequence minOccurs="0">
                  <xsd:element minOccurs="0" maxOccurs="unbounded" ref="ns0:KeyValueOfstringThreatpc_P0_PhOB"/>
                </xsd:sequence>
              </xsd:complexType>
            </xsd:element>
            <xsd:element minOccurs="0" nillable="true" type="xsd:boolean" name="ThreatGenerationEnabled" form="qualified"/>
            <xsd:element minOccurs="0" nillable="true" name="Validations" form="qualified">
              <xsd:complexType>
                <xsd:sequence minOccurs="0">
                  <xsd:element minOccurs="0" ref="ns4:Validation"/>
                </xsd:sequence>
              </xsd:complexType>
            </xsd:element>
            <xsd:element minOccurs="0" nillable="true" type="xsd:double" name="Version" form="qualified"/>
            <xsd:element minOccurs="0" nillable="true" name="KnowledgeBase" form="qualified">
              <xsd:complexType>
                <xsd:sequence minOccurs="0">
                  <xsd:element minOccurs="0" ref="ns4:GenericElements"/>
                  <xsd:element minOccurs="0" ref="ns4:Manifest"/>
                  <xsd:element minOccurs="0" ref="ns4:StandardElements"/>
                  <xsd:element minOccurs="0" ref="ns4:ThreatCategories"/>
                  <xsd:element minOccurs="0" ref="ns4:ThreatMetaData"/>
                  <xsd:element minOccurs="0" ref="ns4:ThreatTypes"/>
                </xsd:sequence>
                <xsd:attribute ref="ns1:Id"/>
              </xsd:complexType>
            </xsd:element>
            <xsd:element minOccurs="0" nillable="true" name="Profile" form="qualified">
              <xsd:complexType>
                <xsd:sequence minOccurs="0">
                  <xsd:element minOccurs="0" ref="PromptedKb"/>
                </xsd:sequence>
              </xsd:complexType>
            </xsd:element>
          </xsd:sequence>
        </xsd:complexType>
      </xsd:element>
      <xsd:element nillable="true" type="xsd:boolean" name="IsPriorityUsed"/>
      <xsd:element nillable="true" type="xsd:boolean" name="IsStatusUsed"/>
      <xsd:element nillable="true" name="PropertiesMetaData">
        <xsd:complexType>
          <xsd:sequence minOccurs="0">
            <xsd:element minOccurs="0" maxOccurs="unbounded" nillable="true" name="ThreatMetaDatum" form="qualified">
              <xsd:complexType>
                <xsd:sequence minOccurs="0">
                  <xsd:element minOccurs="0" nillable="true" type="xsd:string" name="Name" form="qualified"/>
                  <xsd:element minOccurs="0" nillable="true" type="xsd:string" name="Label" form="qualified"/>
                  <xsd:element minOccurs="0" nillable="true" type="xsd:boolean" name="HideFromUI" form="qualified"/>
                  <xsd:element minOccurs="0" nillable="true" name="Values" form="qualified">
                    <xsd:complexType>
                      <xsd:sequence minOccurs="0">
                        <xsd:element minOccurs="0" maxOccurs="unbounded" ref="ns0:string"/>
                      </xsd:sequence>
                    </xsd:complexType>
                  </xsd:element>
                  <xsd:element minOccurs="0" nillable="true" type="xsd:string" name="Id" form="qualified"/>
                </xsd:sequence>
              </xsd:complexType>
            </xsd:element>
          </xsd:sequence>
        </xsd:complexType>
      </xsd:element>
      <xsd:element nillable="true" name="ThreatMetaDatum">
        <xsd:complexType>
          <xsd:sequence minOccurs="0">
            <xsd:element minOccurs="0" nillable="true" type="xsd:string" name="Name" form="qualified"/>
            <xsd:element minOccurs="0" nillable="true" type="xsd:string" name="Label" form="qualified"/>
            <xsd:element minOccurs="0" nillable="true" type="xsd:boolean" name="HideFromUI" form="qualified"/>
            <xsd:element minOccurs="0" nillable="true" name="Values" form="qualified">
              <xsd:complexType>
                <xsd:sequence minOccurs="0">
                  <xsd:element minOccurs="0" ref="ns0:string"/>
                </xsd:sequence>
              </xsd:complexType>
            </xsd:element>
            <xsd:element minOccurs="0" nillable="true" type="xsd:string" name="Id" form="qualified"/>
          </xsd:sequence>
        </xsd:complexType>
      </xsd:element>
    </xsd:schema>
  </Schema>
  <Schema ID="Schema8" Namespace="http://schemas.microsoft.com/2003/10/Serialization/Arrays">
    <xsd:schema xmlns:xsd="http://www.w3.org/2001/XMLSchema" xmlns:ns0="http://schemas.microsoft.com/2003/10/Serialization/Arrays" xmlns:ns1="http://schemas.microsoft.com/2003/10/Serialization/" xmlns:ns2="http://schemas.datacontract.org/2004/07/ThreatModeling.Model.Abstracts" xmlns:ns3="http://schemas.datacontract.org/2004/07/ThreatModeling.KnowledgeBase" xmlns="" targetNamespace="http://schemas.microsoft.com/2003/10/Serialization/Arrays">
      <xsd:import namespace="http://schemas.microsoft.com/2003/10/Serialization/"/>
      <xsd:import namespace="http://schemas.datacontract.org/2004/07/ThreatModeling.Model.Abstracts"/>
      <xsd:import namespace="http://schemas.datacontract.org/2004/07/ThreatModeling.KnowledgeBase"/>
      <xsd:element nillable="true" name="anyType">
        <xsd:complexType>
          <xsd:sequence minOccurs="0">
            <xsd:element minOccurs="0" ref="ns3:DisplayName"/>
            <xsd:element minOccurs="0" ref="ns3:Name"/>
            <xsd:element minOccurs="0" ref="ns3:Value"/>
            <xsd:element minOccurs="0" ref="ns3:SelectedIndex"/>
          </xsd:sequence>
        </xsd:complexType>
      </xsd:element>
      <xsd:element nillable="true" name="KeyValueOfguidanyType">
        <xsd:complexType>
          <xsd:sequence minOccurs="0">
            <xsd:element minOccurs="0" nillable="true" type="xsd:string" name="Key" form="qualified"/>
            <xsd:element minOccurs="0" nillable="true" name="Value" form="qualified">
              <xsd:complexType>
                <xsd:all>
                  <xsd:element minOccurs="0" ref="ns2:GenericTypeId"/>
                  <xsd:element minOccurs="0" ref="ns2:Guid"/>
                  <xsd:element minOccurs="0" ref="ns2:Properties"/>
                  <xsd:element minOccurs="0" ref="ns2:TypeId"/>
                  <xsd:element minOccurs="0" ref="ns2:Height"/>
                  <xsd:element minOccurs="0" ref="ns2:Left"/>
                  <xsd:element minOccurs="0" ref="ns2:StrokeDashArray"/>
                  <xsd:element minOccurs="0" ref="ns2:StrokeThickness"/>
                  <xsd:element minOccurs="0" ref="ns2:Top"/>
                  <xsd:element minOccurs="0" ref="ns2:Width"/>
                  <xsd:element minOccurs="0" ref="ns2:HandleX"/>
                  <xsd:element minOccurs="0" ref="ns2:HandleY"/>
                  <xsd:element minOccurs="0" ref="ns2:PortSource"/>
                  <xsd:element minOccurs="0" ref="ns2:PortTarget"/>
                  <xsd:element minOccurs="0" ref="ns2:SourceGuid"/>
                  <xsd:element minOccurs="0" ref="ns2:SourceX"/>
                  <xsd:element minOccurs="0" ref="ns2:SourceY"/>
                  <xsd:element minOccurs="0" ref="ns2:TargetGuid"/>
                  <xsd:element minOccurs="0" ref="ns2:TargetX"/>
                  <xsd:element minOccurs="0" ref="ns2:TargetY"/>
                </xsd:all>
                <xsd:attribute ref="ns1:Id"/>
              </xsd:complexType>
            </xsd:element>
          </xsd:sequence>
        </xsd:complexType>
      </xsd:element>
      <xsd:element nillable="true" type="xsd:string" name="string"/>
      <xsd:element nillable="true" name="KeyValueOfstringThreatpc_P0_PhOB">
        <xsd:complexType>
          <xsd:sequence minOccurs="0">
            <xsd:element minOccurs="0" nillable="true" type="xsd:string" name="Key" form="qualified"/>
            <xsd:element minOccurs="0" nillable="true" name="Value" form="qualified">
              <xsd:complexType>
                <xsd:sequence minOccurs="0">
                  <xsd:element minOccurs="0" ref="ns3:ChangedBy"/>
                  <xsd:element minOccurs="0" ref="ns3:DrawingSurfaceGuid"/>
                  <xsd:element minOccurs="0" ref="ns3:FlowGuid"/>
                  <xsd:element minOccurs="0" ref="ns3:Id"/>
                  <xsd:element minOccurs="0" ref="ns3:InteractionKey"/>
                  <xsd:element minOccurs="0" ref="ns3:InteractionString"/>
                  <xsd:element minOccurs="0" ref="ns3:ModifiedAt"/>
                  <xsd:element minOccurs="0" ref="ns3:Priority"/>
                  <xsd:element minOccurs="0" ref="ns3:Properties"/>
                  <xsd:element minOccurs="0" ref="ns3:SourceGuid"/>
                  <xsd:element minOccurs="0" ref="ns3:State"/>
                  <xsd:element minOccurs="0" ref="ns3:StateInformation"/>
                  <xsd:element minOccurs="0" ref="ns3:TargetGuid"/>
                  <xsd:element minOccurs="0" ref="ns3:Title"/>
                  <xsd:element minOccurs="0" ref="ns3:TypeId"/>
                  <xsd:element minOccurs="0" ref="ns3:Upgraded"/>
                  <xsd:element minOccurs="0" ref="ns3:UserThreatCategory"/>
                  <xsd:element minOccurs="0" ref="ns3:UserThreatDescription"/>
                  <xsd:element minOccurs="0" ref="ns3:UserThreatShortDescription"/>
                  <xsd:element minOccurs="0" ref="ns3:Wide"/>
                </xsd:sequence>
              </xsd:complexType>
            </xsd:element>
          </xsd:sequence>
        </xsd:complexType>
      </xsd:element>
      <xsd:element nillable="true" name="KeyValueOfstringstring">
        <xsd:complexType>
          <xsd:sequence minOccurs="0">
            <xsd:element minOccurs="0" nillable="true" type="xsd:string" name="Key" form="qualified"/>
            <xsd:element minOccurs="0" nillable="true" type="xsd:string" name="Value" form="qualified"/>
          </xsd:sequence>
        </xsd:complexType>
      </xsd:element>
      <xsd:element nillable="true" type="xsd:string" name="guid"/>
    </xsd:schema>
  </Schema>
  <Schema ID="Schema9" Namespace="http://schemas.microsoft.com/2003/10/Serialization/">
    <xsd:schema xmlns:xsd="http://www.w3.org/2001/XMLSchema" xmlns:ns0="http://schemas.microsoft.com/2003/10/Serialization/" xmlns="" targetNamespace="http://schemas.microsoft.com/2003/10/Serialization/">
      <xsd:attribute name="Id" type="xsd:string"/>
    </xsd:schema>
  </Schema>
  <Schema ID="Schema10" Namespace="http://schemas.datacontract.org/2004/07/ThreatModeling.Model.Abstracts">
    <xsd:schema xmlns:xsd="http://www.w3.org/2001/XMLSchema" xmlns:ns0="http://schemas.microsoft.com/2003/10/Serialization/Arrays" xmlns:ns1="http://schemas.datacontract.org/2004/07/ThreatModeling.Model.Abstracts" xmlns="" targetNamespace="http://schemas.datacontract.org/2004/07/ThreatModeling.Model.Abstracts">
      <xsd:import namespace="http://schemas.microsoft.com/2003/10/Serialization/Arrays"/>
      <xsd:element nillable="true" type="xsd:string" name="GenericTypeId"/>
      <xsd:element nillable="true" type="xsd:string" name="Guid"/>
      <xsd:element nillable="true" name="Properties">
        <xsd:complexType>
          <xsd:sequence minOccurs="0">
            <xsd:element minOccurs="0" maxOccurs="unbounded" ref="ns0:anyType"/>
          </xsd:sequence>
        </xsd:complexType>
      </xsd:element>
      <xsd:element nillable="true" type="xsd:string" name="TypeId"/>
      <xsd:element nillable="true" type="xsd:integer" name="Height"/>
      <xsd:element nillable="true" type="xsd:integer" name="Left"/>
      <xsd:element nillable="true" type="xsd:string" name="StrokeDashArray"/>
      <xsd:element nillable="true" type="xsd:integer" name="StrokeThickness"/>
      <xsd:element nillable="true" type="xsd:integer" name="Top"/>
      <xsd:element nillable="true" type="xsd:integer" name="Width"/>
      <xsd:element nillable="true" type="xsd:integer" name="HandleX"/>
      <xsd:element nillable="true" type="xsd:integer" name="HandleY"/>
      <xsd:element nillable="true" type="xsd:string" name="PortSource"/>
      <xsd:element nillable="true" type="xsd:string" name="PortTarget"/>
      <xsd:element nillable="true" type="xsd:string" name="SourceGuid"/>
      <xsd:element nillable="true" type="xsd:integer" name="SourceX"/>
      <xsd:element nillable="true" type="xsd:integer" name="SourceY"/>
      <xsd:element nillable="true" type="xsd:string" name="TargetGuid"/>
      <xsd:element nillable="true" type="xsd:integer" name="TargetX"/>
      <xsd:element nillable="true" type="xsd:integer" name="TargetY"/>
    </xsd:schema>
  </Schema>
  <Schema ID="Schema11" Namespace="http://schemas.datacontract.org/2004/07/ThreatModeling.KnowledgeBase">
    <xsd:schema xmlns:xsd="http://www.w3.org/2001/XMLSchema" xmlns:ns0="http://schemas.microsoft.com/2003/10/Serialization/Arrays" xmlns:ns1="http://schemas.microsoft.com/2003/10/Serialization/" xmlns:ns2="http://schemas.datacontract.org/2004/07/ThreatModeling.Model" xmlns:ns3="http://schemas.datacontract.org/2004/07/ThreatModeling.KnowledgeBase" xmlns:ns4="http://schemas.datacontract.org/2004/07/ThreatModeling.Interfaces" xmlns="" targetNamespace="http://schemas.datacontract.org/2004/07/ThreatModeling.KnowledgeBase">
      <xsd:import namespace="http://schemas.microsoft.com/2003/10/Serialization/Arrays"/>
      <xsd:import namespace="http://schemas.microsoft.com/2003/10/Serialization/"/>
      <xsd:import namespace="http://schemas.datacontract.org/2004/07/ThreatModeling.Model"/>
      <xsd:import namespace="http://schemas.datacontract.org/2004/07/ThreatModeling.Interfaces"/>
      <xsd:element nillable="true" type="xsd:string" name="DisplayName"/>
      <xsd:element nillable="true" type="xsd:string" name="Name"/>
      <xsd:element nillable="true" name="Value">
        <xsd:complexType>
          <xsd:sequence minOccurs="0">
            <xsd:element minOccurs="0" maxOccurs="unbounded" ref="ns0:string"/>
          </xsd:sequence>
        </xsd:complexType>
      </xsd:element>
      <xsd:element nillable="true" type="xsd:integer" name="SelectedIndex"/>
      <xsd:element nillable="true" type="xsd:string" name="ChangedBy"/>
      <xsd:element nillable="true" type="xsd:string" name="DrawingSurfaceGuid"/>
      <xsd:element nillable="true" type="xsd:string" name="FlowGuid"/>
      <xsd:element nillable="true" type="xsd:integer" name="Id"/>
      <xsd:element nillable="true" type="xsd:string" name="InteractionKey"/>
      <xsd:element nillable="true" type="xsd:string" name="InteractionString"/>
      <xsd:element nillable="true" type="xsd:dateTime" name="ModifiedAt"/>
      <xsd:element nillable="true" type="xsd:string" name="Priority"/>
      <xsd:element nillable="true" name="Properties">
        <xsd:complexType>
          <xsd:sequence minOccurs="0">
            <xsd:element minOccurs="0" maxOccurs="unbounded" ref="ns0:KeyValueOfstringstring"/>
          </xsd:sequence>
        </xsd:complexType>
      </xsd:element>
      <xsd:element nillable="true" type="xsd:string" name="SourceGuid"/>
      <xsd:element nillable="true" type="xsd:string" name="State"/>
      <xsd:element nillable="true" type="xsd:string" name="StateInformation"/>
      <xsd:element nillable="true" type="xsd:string" name="TargetGuid"/>
      <xsd:element nillable="true" type="xsd:string" name="Title"/>
      <xsd:element nillable="true" type="xsd:string" name="TypeId"/>
      <xsd:element nillable="true" type="xsd:boolean" name="Upgraded"/>
      <xsd:element nillable="true" type="xsd:string" name="UserThreatCategory"/>
      <xsd:element nillable="true" type="xsd:string" name="UserThreatDescription"/>
      <xsd:element nillable="true" type="xsd:string" name="UserThreatShortDescription"/>
      <xsd:element nillable="true" type="xsd:boolean" name="Wide"/>
      <xsd:element nillable="true" name="Validation">
        <xsd:complexType>
          <xsd:sequence minOccurs="0">
            <xsd:element minOccurs="0" nillable="true" name="ElementGuids" form="qualified">
              <xsd:complexType>
                <xsd:sequence minOccurs="0">
                  <xsd:element minOccurs="0" maxOccurs="unbounded" ref="ns0:guid"/>
                </xsd:sequence>
              </xsd:complexType>
            </xsd:element>
            <xsd:element minOccurs="0" nillable="true" type="xsd:boolean" name="Enabled" form="qualified"/>
            <xsd:element minOccurs="0" nillable="true" type="xsd:string" name="Guid" form="qualified"/>
            <xsd:element minOccurs="0" nillable="true" type="xsd:string" name="IssueGuid" form="qualified"/>
            <xsd:element minOccurs="0" nillable="true" type="xsd:string" name="Items" form="qualified"/>
            <xsd:element minOccurs="0" nillable="true" type="xsd:string" name="Message" form="qualified"/>
            <xsd:element minOccurs="0" nillable="true" type="xsd:string" name="Source" form="qualified"/>
            <xsd:element minOccurs="0" nillable="true" type="xsd:string" name="SourceGuid" form="qualified"/>
          </xsd:sequence>
          <xsd:attribute ref="ns1:Id"/>
        </xsd:complexType>
      </xsd:element>
      <xsd:element nillable="true" name="GenericElements">
        <xsd:complexType>
          <xsd:sequence minOccurs="0">
            <xsd:element minOccurs="0" maxOccurs="unbounded" nillable="true" name="ElementType" form="qualified">
              <xsd:complexType>
                <xsd:sequence minOccurs="0">
                  <xsd:element minOccurs="0" nillable="true" type="xsd:boolean" name="IsExtension" form="qualified"/>
                  <xsd:element minOccurs="0" nillable="true" name="Attributes" form="qualified">
                    <xsd:complexType>
                      <xsd:sequence minOccurs="0">
                        <xsd:element minOccurs="0" maxOccurs="unbounded" nillable="true" name="Attribute" form="qualified">
                          <xsd:complexType>
                            <xsd:sequence minOccurs="0">
                              <xsd:element minOccurs="0" nillable="true" type="xsd:boolean" name="IsExtension" form="qualified"/>
                              <xsd:element minOccurs="0" nillable="true" name="AttributeValues" form="qualified">
                                <xsd:complexType>
                                  <xsd:sequence minOccurs="0">
                                    <xsd:element minOccurs="0" maxOccurs="unbounded" ref="ns4:Value"/>
                                  </xsd:sequence>
                                </xsd:complexType>
                              </xsd:element>
                              <xsd:element minOccurs="0" nillable="true" type="xsd:string" name="DisplayName" form="qualified"/>
                              <xsd:element minOccurs="0" nillable="true" type="xsd:string" name="Inheritance" form="qualified"/>
                              <xsd:element minOccurs="0" nillable="true" type="xsd:string" name="Mode" form="qualified"/>
                              <xsd:element minOccurs="0" nillable="true" type="xsd:string" name="Name" form="qualified"/>
                              <xsd:element minOccurs="0" nillable="true" type="xsd:string" name="Type" form="qualified"/>
                            </xsd:sequence>
                          </xsd:complexType>
                        </xsd:element>
                      </xsd:sequence>
                    </xsd:complexType>
                  </xsd:element>
                  <xsd:element minOccurs="0" nillable="true" type="xsd:string" name="AvailableToBaseModels" form="qualified"/>
                  <xsd:element minOccurs="0" nillable="true" type="xsd:string" name="Behavior" form="qualified"/>
                  <xsd:element minOccurs="0" nillable="true" type="xsd:string" name="Description" form="qualified"/>
                  <xsd:element minOccurs="0" nillable="true" type="xsd:boolean" name="Hidden" form="qualified"/>
                  <xsd:element minOccurs="0" nillable="true" type="xsd:string" name="Id" form="qualified"/>
                  <xsd:element minOccurs="0" nillable="true" type="xsd:string" name="ImageLocation" form="qualified"/>
                  <xsd:element minOccurs="0" nillable="true" type="xsd:string" name="ImageSource" form="qualified"/>
                  <xsd:element minOccurs="0" nillable="true" type="xsd:string" name="ImageStream" form="qualified"/>
                  <xsd:element minOccurs="0" nillable="true" type="xsd:string" name="Name" form="qualified"/>
                  <xsd:element minOccurs="0" nillable="true" type="xsd:string" name="ParentId" form="qualified"/>
                  <xsd:element minOccurs="0" nillable="true" type="xsd:string" name="Representation" form="qualified"/>
                  <xsd:element minOccurs="0" nillable="true" type="xsd:string" name="Shape" form="qualified"/>
                </xsd:sequence>
              </xsd:complexType>
            </xsd:element>
          </xsd:sequence>
        </xsd:complexType>
      </xsd:element>
      <xsd:element nillable="true" name="Manifest">
        <xsd:complexType>
          <xsd:sequence minOccurs="0">
            <xsd:element minOccurs="0" nillable="true" type="xsd:string" name="Author" form="qualified"/>
            <xsd:element minOccurs="0" nillable="true" type="xsd:string" name="Id" form="qualified"/>
            <xsd:element minOccurs="0" nillable="true" type="xsd:string" name="Name" form="qualified"/>
            <xsd:element minOccurs="0" nillable="true" type="xsd:string" name="Version" form="qualified"/>
          </xsd:sequence>
        </xsd:complexType>
      </xsd:element>
      <xsd:element nillable="true" name="StandardElements">
        <xsd:complexType>
          <xsd:sequence minOccurs="0">
            <xsd:element minOccurs="0" maxOccurs="unbounded" nillable="true" name="ElementType" form="qualified">
              <xsd:complexType>
                <xsd:sequence minOccurs="0">
                  <xsd:element minOccurs="0" nillable="true" type="xsd:boolean" name="IsExtension" form="qualified"/>
                  <xsd:element minOccurs="0" nillable="true" name="Attributes" form="qualified">
                    <xsd:complexType>
                      <xsd:sequence minOccurs="0">
                        <xsd:element minOccurs="0" maxOccurs="unbounded" nillable="true" name="Attribute" form="qualified">
                          <xsd:complexType>
                            <xsd:sequence minOccurs="0">
                              <xsd:element minOccurs="0" nillable="true" type="xsd:boolean" name="IsExtension" form="qualified"/>
                              <xsd:element minOccurs="0" nillable="true" name="AttributeValues" form="qualified">
                                <xsd:complexType>
                                  <xsd:sequence minOccurs="0">
                                    <xsd:element minOccurs="0" maxOccurs="unbounded" ref="ns4:Value"/>
                                  </xsd:sequence>
                                </xsd:complexType>
                              </xsd:element>
                              <xsd:element minOccurs="0" nillable="true" type="xsd:string" name="DisplayName" form="qualified"/>
                              <xsd:element minOccurs="0" nillable="true" type="xsd:string" name="Inheritance" form="qualified"/>
                              <xsd:element minOccurs="0" nillable="true" type="xsd:string" name="Mode" form="qualified"/>
                              <xsd:element minOccurs="0" nillable="true" type="xsd:string" name="Name" form="qualified"/>
                              <xsd:element minOccurs="0" nillable="true" type="xsd:string" name="Type" form="qualified"/>
                            </xsd:sequence>
                          </xsd:complexType>
                        </xsd:element>
                      </xsd:sequence>
                    </xsd:complexType>
                  </xsd:element>
                  <xsd:element minOccurs="0" nillable="true" type="xsd:string" name="AvailableToBaseModels" form="qualified"/>
                  <xsd:element minOccurs="0" nillable="true" type="xsd:string" name="Behavior" form="qualified"/>
                  <xsd:element minOccurs="0" nillable="true" type="xsd:string" name="Description" form="qualified"/>
                  <xsd:element minOccurs="0" nillable="true" type="xsd:boolean" name="Hidden" form="qualified"/>
                  <xsd:element minOccurs="0" nillable="true" type="xsd:string" name="Id" form="qualified"/>
                  <xsd:element minOccurs="0" nillable="true" type="xsd:string" name="ImageLocation" form="qualified"/>
                  <xsd:element minOccurs="0" nillable="true" type="xsd:string" name="ImageSource" form="qualified"/>
                  <xsd:element minOccurs="0" nillable="true" type="xsd:string" name="ImageStream" form="qualified"/>
                  <xsd:element minOccurs="0" nillable="true" type="xsd:string" name="Name" form="qualified"/>
                  <xsd:element minOccurs="0" nillable="true" type="xsd:string" name="ParentId" form="qualified"/>
                  <xsd:element minOccurs="0" nillable="true" type="xsd:string" name="Representation" form="qualified"/>
                  <xsd:element minOccurs="0" nillable="true" type="xsd:string" name="Shape" form="qualified"/>
                </xsd:sequence>
              </xsd:complexType>
            </xsd:element>
          </xsd:sequence>
        </xsd:complexType>
      </xsd:element>
      <xsd:element nillable="true" name="ThreatCategories">
        <xsd:complexType>
          <xsd:sequence minOccurs="0">
            <xsd:element minOccurs="0" maxOccurs="unbounded" nillable="true" name="ThreatCategory" form="qualified">
              <xsd:complexType>
                <xsd:sequence minOccurs="0">
                  <xsd:element minOccurs="0" nillable="true" type="xsd:boolean" name="IsExtension" form="qualified"/>
                  <xsd:element minOccurs="0" nillable="true" type="xsd:string" name="Id" form="qualified"/>
                  <xsd:element minOccurs="0" nillable="true" type="xsd:string" name="LongDescription" form="qualified"/>
                  <xsd:element minOccurs="0" nillable="true" type="xsd:string" name="Name" form="qualified"/>
                  <xsd:element minOccurs="0" nillable="true" type="xsd:string" name="ShortDescription" form="qualified"/>
                </xsd:sequence>
              </xsd:complexType>
            </xsd:element>
          </xsd:sequence>
        </xsd:complexType>
      </xsd:element>
      <xsd:element nillable="true" name="ThreatMetaData">
        <xsd:complexType>
          <xsd:sequence minOccurs="0">
            <xsd:element minOccurs="0" ref="ns2:IsPriorityUsed"/>
            <xsd:element minOccurs="0" ref="ns2:IsStatusUsed"/>
            <xsd:element minOccurs="0" ref="ns2:PropertiesMetaData"/>
          </xsd:sequence>
        </xsd:complexType>
      </xsd:element>
      <xsd:element nillable="true" name="ThreatTypes">
        <xsd:complexType>
          <xsd:sequence minOccurs="0">
            <xsd:element minOccurs="0" maxOccurs="unbounded" nillable="true" name="ThreatType" form="qualified">
              <xsd:complexType>
                <xsd:sequence minOccurs="0">
                  <xsd:element minOccurs="0" nillable="true" type="xsd:boolean" name="IsExtension" form="qualified"/>
                  <xsd:element minOccurs="0" nillable="true" type="xsd:string" name="Category" form="qualified"/>
                  <xsd:element minOccurs="0" nillable="true" type="xsd:string" name="Description" form="qualified"/>
                  <xsd:element minOccurs="0" nillable="true" name="GenerationFilters" form="qualified">
                    <xsd:complexType>
                      <xsd:sequence minOccurs="0">
                        <xsd:element minOccurs="0" nillable="true" type="xsd:string" name="Exclude" form="qualified"/>
                        <xsd:element minOccurs="0" nillable="true" type="xsd:string" name="Include" form="qualified"/>
                      </xsd:sequence>
                    </xsd:complexType>
                  </xsd:element>
                  <xsd:element minOccurs="0" nillable="true" type="xsd:string" name="Id" form="qualified"/>
                  <xsd:element minOccurs="0" nillable="true" name="PropertiesMetaData" form="qualified">
                    <xsd:complexType>
                      <xsd:sequence minOccurs="0">
                        <xsd:element minOccurs="0" maxOccurs="unbounded" ref="ns2:ThreatMetaDatum"/>
                      </xsd:sequence>
                    </xsd:complexType>
                  </xsd:element>
                  <xsd:element minOccurs="0" nillable="true" type="xsd:string" name="RelatedCategory" form="qualified"/>
                  <xsd:element minOccurs="0" nillable="true" type="xsd:string" name="ShortTitle" form="qualified"/>
                </xsd:sequence>
              </xsd:complexType>
            </xsd:element>
          </xsd:sequence>
        </xsd:complexType>
      </xsd:element>
    </xsd:schema>
  </Schema>
  <Schema ID="Schema12" Namespace="http://schemas.datacontract.org/2004/07/ThreatModeling.Interfaces">
    <xsd:schema xmlns:xsd="http://www.w3.org/2001/XMLSchema" xmlns:ns0="http://schemas.datacontract.org/2004/07/ThreatModeling.Interfaces" xmlns="" targetNamespace="http://schemas.datacontract.org/2004/07/ThreatModeling.Interfaces">
      <xsd:element nillable="true" type="xsd:string" name="Value"/>
    </xsd:schema>
  </Schema>
  <Schema ID="Schema13">
    <xsd:schema xmlns:xsd="http://www.w3.org/2001/XMLSchema" xmlns="">
      <xsd:element nillable="true" type="xsd:string" name="PromptedKb"/>
    </xsd:schema>
  </Schema>
  <Schema ID="Schema14" SchemaRef="Schema8 Schema9 Schema10 Schema11 Schema12 Schema13" Namespace="http://schemas.datacontract.org/2004/07/ThreatModeling.Model">
    <xsd:schema xmlns:xsd="http://www.w3.org/2001/XMLSchema" xmlns:ns0="http://schemas.microsoft.com/2003/10/Serialization/Arrays" xmlns:ns1="http://schemas.microsoft.com/2003/10/Serialization/" xmlns:ns2="http://schemas.datacontract.org/2004/07/ThreatModeling.Model.Abstracts" xmlns:ns3="http://schemas.datacontract.org/2004/07/ThreatModeling.Model" xmlns:ns4="http://schemas.datacontract.org/2004/07/ThreatModeling.KnowledgeBase" xmlns="" targetNamespace="http://schemas.datacontract.org/2004/07/ThreatModeling.Model">
      <xsd:import namespace="http://schemas.microsoft.com/2003/10/Serialization/Arrays"/>
      <xsd:import namespace="http://schemas.microsoft.com/2003/10/Serialization/"/>
      <xsd:import namespace="http://schemas.datacontract.org/2004/07/ThreatModeling.Model.Abstracts"/>
      <xsd:import namespace="http://schemas.datacontract.org/2004/07/ThreatModeling.KnowledgeBase"/>
      <xsd:import/>
      <xsd:element nillable="true" name="ThreatModel">
        <xsd:complexType>
          <xsd:sequence minOccurs="0">
            <xsd:element minOccurs="0" nillable="true" name="DrawingSurfaceList" form="qualified">
              <xsd:complexType>
                <xsd:sequence minOccurs="0">
                  <xsd:element minOccurs="0" nillable="true" name="DrawingSurfaceModel" form="qualified">
                    <xsd:complexType>
                      <xsd:sequence minOccurs="0">
                        <xsd:element minOccurs="0" ref="ns2:GenericTypeId"/>
                        <xsd:element minOccurs="0" ref="ns2:Guid"/>
                        <xsd:element minOccurs="0" ref="ns2:Properties"/>
                        <xsd:element minOccurs="0" ref="ns2:TypeId"/>
                        <xsd:element minOccurs="0" nillable="true" name="Borders" form="qualified">
                          <xsd:complexType>
                            <xsd:sequence minOccurs="0">
                              <xsd:element minOccurs="0" maxOccurs="unbounded" ref="ns0:KeyValueOfguidanyType"/>
                            </xsd:sequence>
                          </xsd:complexType>
                        </xsd:element>
                        <xsd:element minOccurs="0" nillable="true" type="xsd:string" name="Header" form="qualified"/>
                        <xsd:element minOccurs="0" nillable="true" name="Lines" form="qualified">
                          <xsd:complexType>
                            <xsd:sequence minOccurs="0">
                              <xsd:element minOccurs="0" maxOccurs="unbounded" ref="ns0:KeyValueOfguidanyType"/>
                            </xsd:sequence>
                          </xsd:complexType>
                        </xsd:element>
                        <xsd:element minOccurs="0" nillable="true" type="xsd:integer" name="Zoom" form="qualified"/>
                      </xsd:sequence>
                      <xsd:attribute ref="ns1:Id"/>
                    </xsd:complexType>
                  </xsd:element>
                </xsd:sequence>
              </xsd:complexType>
            </xsd:element>
            <xsd:element minOccurs="0" nillable="true" name="MetaInformation" form="qualified">
              <xsd:complexType>
                <xsd:sequence minOccurs="0">
                  <xsd:element minOccurs="0" nillable="true" type="xsd:string" name="Assumptions" form="qualified"/>
                  <xsd:element minOccurs="0" nillable="true" type="xsd:string" name="Contributors" form="qualified"/>
                  <xsd:element minOccurs="0" nillable="true" type="xsd:string" name="ExternalDependencies" form="qualified"/>
                  <xsd:element minOccurs="0" nillable="true" type="xsd:string" name="HighLevelSystemDescription" form="qualified"/>
                  <xsd:element minOccurs="0" nillable="true" type="xsd:string" name="Owner" form="qualified"/>
                  <xsd:element minOccurs="0" nillable="true" type="xsd:string" name="Reviewer" form="qualified"/>
                  <xsd:element minOccurs="0" nillable="true" type="xsd:string" name="ThreatModelName" form="qualified"/>
                </xsd:sequence>
              </xsd:complexType>
            </xsd:element>
            <xsd:element minOccurs="0" nillable="true" type="xsd:string" name="Notes" form="qualified"/>
            <xsd:element minOccurs="0" nillable="true" name="ThreatInstances" form="qualified">
              <xsd:complexType>
                <xsd:sequence minOccurs="0">
                  <xsd:element minOccurs="0" maxOccurs="unbounded" ref="ns0:KeyValueOfstringThreatpc_P0_PhOB"/>
                </xsd:sequence>
              </xsd:complexType>
            </xsd:element>
            <xsd:element minOccurs="0" nillable="true" type="xsd:boolean" name="ThreatGenerationEnabled" form="qualified"/>
            <xsd:element minOccurs="0" nillable="true" name="Validations" form="qualified">
              <xsd:complexType>
                <xsd:sequence minOccurs="0">
                  <xsd:element minOccurs="0" ref="ns4:Validation"/>
                </xsd:sequence>
              </xsd:complexType>
            </xsd:element>
            <xsd:element minOccurs="0" nillable="true" type="xsd:double" name="Version" form="qualified"/>
            <xsd:element minOccurs="0" nillable="true" name="KnowledgeBase" form="qualified">
              <xsd:complexType>
                <xsd:sequence minOccurs="0">
                  <xsd:element minOccurs="0" ref="ns4:GenericElements"/>
                  <xsd:element minOccurs="0" ref="ns4:Manifest"/>
                  <xsd:element minOccurs="0" ref="ns4:StandardElements"/>
                  <xsd:element minOccurs="0" ref="ns4:ThreatCategories"/>
                  <xsd:element minOccurs="0" ref="ns4:ThreatMetaData"/>
                  <xsd:element minOccurs="0" ref="ns4:ThreatTypes"/>
                </xsd:sequence>
                <xsd:attribute ref="ns1:Id"/>
              </xsd:complexType>
            </xsd:element>
            <xsd:element minOccurs="0" nillable="true" name="Profile" form="qualified">
              <xsd:complexType>
                <xsd:sequence minOccurs="0">
                  <xsd:element minOccurs="0" ref="PromptedKb"/>
                </xsd:sequence>
              </xsd:complexType>
            </xsd:element>
          </xsd:sequence>
        </xsd:complexType>
      </xsd:element>
      <xsd:element nillable="true" type="xsd:boolean" name="IsPriorityUsed"/>
      <xsd:element nillable="true" type="xsd:boolean" name="IsStatusUsed"/>
      <xsd:element nillable="true" name="PropertiesMetaData">
        <xsd:complexType>
          <xsd:sequence minOccurs="0">
            <xsd:element minOccurs="0" maxOccurs="unbounded" nillable="true" name="ThreatMetaDatum" form="qualified">
              <xsd:complexType>
                <xsd:sequence minOccurs="0">
                  <xsd:element minOccurs="0" nillable="true" type="xsd:string" name="Name" form="qualified"/>
                  <xsd:element minOccurs="0" nillable="true" type="xsd:string" name="Label" form="qualified"/>
                  <xsd:element minOccurs="0" nillable="true" type="xsd:boolean" name="HideFromUI" form="qualified"/>
                  <xsd:element minOccurs="0" nillable="true" name="Values" form="qualified">
                    <xsd:complexType>
                      <xsd:sequence minOccurs="0">
                        <xsd:element minOccurs="0" maxOccurs="unbounded" ref="ns0:string"/>
                      </xsd:sequence>
                    </xsd:complexType>
                  </xsd:element>
                  <xsd:element minOccurs="0" nillable="true" type="xsd:string" name="Id" form="qualified"/>
                </xsd:sequence>
              </xsd:complexType>
            </xsd:element>
          </xsd:sequence>
        </xsd:complexType>
      </xsd:element>
      <xsd:element nillable="true" name="ThreatMetaDatum">
        <xsd:complexType>
          <xsd:sequence minOccurs="0">
            <xsd:element minOccurs="0" nillable="true" type="xsd:string" name="Name" form="qualified"/>
            <xsd:element minOccurs="0" nillable="true" type="xsd:string" name="Label" form="qualified"/>
            <xsd:element minOccurs="0" nillable="true" type="xsd:boolean" name="HideFromUI" form="qualified"/>
            <xsd:element minOccurs="0" nillable="true" name="Values" form="qualified">
              <xsd:complexType>
                <xsd:sequence minOccurs="0">
                  <xsd:element minOccurs="0" ref="ns0:string"/>
                </xsd:sequence>
              </xsd:complexType>
            </xsd:element>
            <xsd:element minOccurs="0" nillable="true" type="xsd:string" name="Id" form="qualified"/>
          </xsd:sequence>
        </xsd:complexType>
      </xsd:element>
    </xsd:schema>
  </Schema>
  <Schema ID="Schema15" Namespace="http://schemas.microsoft.com/2003/10/Serialization/Arrays">
    <xsd:schema xmlns:xsd="http://www.w3.org/2001/XMLSchema" xmlns:ns0="http://schemas.microsoft.com/2003/10/Serialization/Arrays" xmlns:ns1="http://schemas.microsoft.com/2003/10/Serialization/" xmlns:ns2="http://schemas.datacontract.org/2004/07/ThreatModeling.Model.Abstracts" xmlns:ns3="http://schemas.datacontract.org/2004/07/ThreatModeling.KnowledgeBase" xmlns="" targetNamespace="http://schemas.microsoft.com/2003/10/Serialization/Arrays">
      <xsd:import namespace="http://schemas.microsoft.com/2003/10/Serialization/"/>
      <xsd:import namespace="http://schemas.datacontract.org/2004/07/ThreatModeling.Model.Abstracts"/>
      <xsd:import namespace="http://schemas.datacontract.org/2004/07/ThreatModeling.KnowledgeBase"/>
      <xsd:element nillable="true" name="anyType">
        <xsd:complexType>
          <xsd:sequence minOccurs="0">
            <xsd:element minOccurs="0" ref="ns3:DisplayName"/>
            <xsd:element minOccurs="0" ref="ns3:Name"/>
            <xsd:element minOccurs="0" ref="ns3:Value"/>
            <xsd:element minOccurs="0" ref="ns3:SelectedIndex"/>
          </xsd:sequence>
        </xsd:complexType>
      </xsd:element>
      <xsd:element nillable="true" name="KeyValueOfguidanyType">
        <xsd:complexType>
          <xsd:sequence minOccurs="0">
            <xsd:element minOccurs="0" nillable="true" type="xsd:string" name="Key" form="qualified"/>
            <xsd:element minOccurs="0" nillable="true" name="Value" form="qualified">
              <xsd:complexType>
                <xsd:all>
                  <xsd:element minOccurs="0" ref="ns2:GenericTypeId"/>
                  <xsd:element minOccurs="0" ref="ns2:Guid"/>
                  <xsd:element minOccurs="0" ref="ns2:Properties"/>
                  <xsd:element minOccurs="0" ref="ns2:TypeId"/>
                  <xsd:element minOccurs="0" ref="ns2:Height"/>
                  <xsd:element minOccurs="0" ref="ns2:Left"/>
                  <xsd:element minOccurs="0" ref="ns2:StrokeDashArray"/>
                  <xsd:element minOccurs="0" ref="ns2:StrokeThickness"/>
                  <xsd:element minOccurs="0" ref="ns2:Top"/>
                  <xsd:element minOccurs="0" ref="ns2:Width"/>
                  <xsd:element minOccurs="0" ref="ns2:HandleX"/>
                  <xsd:element minOccurs="0" ref="ns2:HandleY"/>
                  <xsd:element minOccurs="0" ref="ns2:PortSource"/>
                  <xsd:element minOccurs="0" ref="ns2:PortTarget"/>
                  <xsd:element minOccurs="0" ref="ns2:SourceGuid"/>
                  <xsd:element minOccurs="0" ref="ns2:SourceX"/>
                  <xsd:element minOccurs="0" ref="ns2:SourceY"/>
                  <xsd:element minOccurs="0" ref="ns2:TargetGuid"/>
                  <xsd:element minOccurs="0" ref="ns2:TargetX"/>
                  <xsd:element minOccurs="0" ref="ns2:TargetY"/>
                </xsd:all>
                <xsd:attribute ref="ns1:Id"/>
              </xsd:complexType>
            </xsd:element>
          </xsd:sequence>
        </xsd:complexType>
      </xsd:element>
      <xsd:element nillable="true" type="xsd:string" name="string"/>
      <xsd:element nillable="true" name="KeyValueOfstringThreatpc_P0_PhOB">
        <xsd:complexType>
          <xsd:sequence minOccurs="0">
            <xsd:element minOccurs="0" nillable="true" type="xsd:string" name="Key" form="qualified"/>
            <xsd:element minOccurs="0" nillable="true" name="Value" form="qualified">
              <xsd:complexType>
                <xsd:sequence minOccurs="0">
                  <xsd:element minOccurs="0" ref="ns3:ChangedBy"/>
                  <xsd:element minOccurs="0" ref="ns3:DrawingSurfaceGuid"/>
                  <xsd:element minOccurs="0" ref="ns3:FlowGuid"/>
                  <xsd:element minOccurs="0" ref="ns3:Id"/>
                  <xsd:element minOccurs="0" ref="ns3:InteractionKey"/>
                  <xsd:element minOccurs="0" ref="ns3:InteractionString"/>
                  <xsd:element minOccurs="0" ref="ns3:ModifiedAt"/>
                  <xsd:element minOccurs="0" ref="ns3:Priority"/>
                  <xsd:element minOccurs="0" ref="ns3:Properties"/>
                  <xsd:element minOccurs="0" ref="ns3:SourceGuid"/>
                  <xsd:element minOccurs="0" ref="ns3:State"/>
                  <xsd:element minOccurs="0" ref="ns3:StateInformation"/>
                  <xsd:element minOccurs="0" ref="ns3:TargetGuid"/>
                  <xsd:element minOccurs="0" ref="ns3:Title"/>
                  <xsd:element minOccurs="0" ref="ns3:TypeId"/>
                  <xsd:element minOccurs="0" ref="ns3:Upgraded"/>
                  <xsd:element minOccurs="0" ref="ns3:UserThreatCategory"/>
                  <xsd:element minOccurs="0" ref="ns3:UserThreatDescription"/>
                  <xsd:element minOccurs="0" ref="ns3:UserThreatShortDescription"/>
                  <xsd:element minOccurs="0" ref="ns3:Wide"/>
                </xsd:sequence>
              </xsd:complexType>
            </xsd:element>
          </xsd:sequence>
        </xsd:complexType>
      </xsd:element>
      <xsd:element nillable="true" name="KeyValueOfstringstring">
        <xsd:complexType>
          <xsd:sequence minOccurs="0">
            <xsd:element minOccurs="0" nillable="true" type="xsd:string" name="Key" form="qualified"/>
            <xsd:element minOccurs="0" nillable="true" type="xsd:string" name="Value" form="qualified"/>
          </xsd:sequence>
        </xsd:complexType>
      </xsd:element>
      <xsd:element nillable="true" type="xsd:string" name="guid"/>
    </xsd:schema>
  </Schema>
  <Schema ID="Schema16" Namespace="http://schemas.microsoft.com/2003/10/Serialization/">
    <xsd:schema xmlns:xsd="http://www.w3.org/2001/XMLSchema" xmlns:ns0="http://schemas.microsoft.com/2003/10/Serialization/" xmlns="" targetNamespace="http://schemas.microsoft.com/2003/10/Serialization/">
      <xsd:attribute name="Id" type="xsd:string"/>
    </xsd:schema>
  </Schema>
  <Schema ID="Schema17" Namespace="http://schemas.datacontract.org/2004/07/ThreatModeling.Model.Abstracts">
    <xsd:schema xmlns:xsd="http://www.w3.org/2001/XMLSchema" xmlns:ns0="http://schemas.microsoft.com/2003/10/Serialization/Arrays" xmlns:ns1="http://schemas.datacontract.org/2004/07/ThreatModeling.Model.Abstracts" xmlns="" targetNamespace="http://schemas.datacontract.org/2004/07/ThreatModeling.Model.Abstracts">
      <xsd:import namespace="http://schemas.microsoft.com/2003/10/Serialization/Arrays"/>
      <xsd:element nillable="true" type="xsd:string" name="GenericTypeId"/>
      <xsd:element nillable="true" type="xsd:string" name="Guid"/>
      <xsd:element nillable="true" name="Properties">
        <xsd:complexType>
          <xsd:sequence minOccurs="0">
            <xsd:element minOccurs="0" maxOccurs="unbounded" ref="ns0:anyType"/>
          </xsd:sequence>
        </xsd:complexType>
      </xsd:element>
      <xsd:element nillable="true" type="xsd:string" name="TypeId"/>
      <xsd:element nillable="true" type="xsd:integer" name="Height"/>
      <xsd:element nillable="true" type="xsd:integer" name="Left"/>
      <xsd:element nillable="true" type="xsd:string" name="StrokeDashArray"/>
      <xsd:element nillable="true" type="xsd:integer" name="StrokeThickness"/>
      <xsd:element nillable="true" type="xsd:integer" name="Top"/>
      <xsd:element nillable="true" type="xsd:integer" name="Width"/>
      <xsd:element nillable="true" type="xsd:integer" name="HandleX"/>
      <xsd:element nillable="true" type="xsd:integer" name="HandleY"/>
      <xsd:element nillable="true" type="xsd:string" name="PortSource"/>
      <xsd:element nillable="true" type="xsd:string" name="PortTarget"/>
      <xsd:element nillable="true" type="xsd:string" name="SourceGuid"/>
      <xsd:element nillable="true" type="xsd:integer" name="SourceX"/>
      <xsd:element nillable="true" type="xsd:integer" name="SourceY"/>
      <xsd:element nillable="true" type="xsd:string" name="TargetGuid"/>
      <xsd:element nillable="true" type="xsd:integer" name="TargetX"/>
      <xsd:element nillable="true" type="xsd:integer" name="TargetY"/>
    </xsd:schema>
  </Schema>
  <Schema ID="Schema18" Namespace="http://schemas.datacontract.org/2004/07/ThreatModeling.KnowledgeBase">
    <xsd:schema xmlns:xsd="http://www.w3.org/2001/XMLSchema" xmlns:ns0="http://schemas.microsoft.com/2003/10/Serialization/Arrays" xmlns:ns1="http://schemas.microsoft.com/2003/10/Serialization/" xmlns:ns2="http://schemas.datacontract.org/2004/07/ThreatModeling.Model" xmlns:ns3="http://schemas.datacontract.org/2004/07/ThreatModeling.KnowledgeBase" xmlns:ns4="http://schemas.datacontract.org/2004/07/ThreatModeling.Interfaces" xmlns="" targetNamespace="http://schemas.datacontract.org/2004/07/ThreatModeling.KnowledgeBase">
      <xsd:import namespace="http://schemas.microsoft.com/2003/10/Serialization/Arrays"/>
      <xsd:import namespace="http://schemas.microsoft.com/2003/10/Serialization/"/>
      <xsd:import namespace="http://schemas.datacontract.org/2004/07/ThreatModeling.Model"/>
      <xsd:import namespace="http://schemas.datacontract.org/2004/07/ThreatModeling.Interfaces"/>
      <xsd:element nillable="true" type="xsd:string" name="DisplayName"/>
      <xsd:element nillable="true" type="xsd:string" name="Name"/>
      <xsd:element nillable="true" name="Value">
        <xsd:complexType>
          <xsd:sequence minOccurs="0">
            <xsd:element minOccurs="0" maxOccurs="unbounded" ref="ns0:string"/>
          </xsd:sequence>
        </xsd:complexType>
      </xsd:element>
      <xsd:element nillable="true" type="xsd:integer" name="SelectedIndex"/>
      <xsd:element nillable="true" type="xsd:string" name="ChangedBy"/>
      <xsd:element nillable="true" type="xsd:string" name="DrawingSurfaceGuid"/>
      <xsd:element nillable="true" type="xsd:string" name="FlowGuid"/>
      <xsd:element nillable="true" type="xsd:integer" name="Id"/>
      <xsd:element nillable="true" type="xsd:string" name="InteractionKey"/>
      <xsd:element nillable="true" type="xsd:string" name="InteractionString"/>
      <xsd:element nillable="true" type="xsd:dateTime" name="ModifiedAt"/>
      <xsd:element nillable="true" type="xsd:string" name="Priority"/>
      <xsd:element nillable="true" name="Properties">
        <xsd:complexType>
          <xsd:sequence minOccurs="0">
            <xsd:element minOccurs="0" maxOccurs="unbounded" ref="ns0:KeyValueOfstringstring"/>
          </xsd:sequence>
        </xsd:complexType>
      </xsd:element>
      <xsd:element nillable="true" type="xsd:string" name="SourceGuid"/>
      <xsd:element nillable="true" type="xsd:string" name="State"/>
      <xsd:element nillable="true" type="xsd:string" name="StateInformation"/>
      <xsd:element nillable="true" type="xsd:string" name="TargetGuid"/>
      <xsd:element nillable="true" type="xsd:string" name="Title"/>
      <xsd:element nillable="true" type="xsd:string" name="TypeId"/>
      <xsd:element nillable="true" type="xsd:boolean" name="Upgraded"/>
      <xsd:element nillable="true" type="xsd:string" name="UserThreatCategory"/>
      <xsd:element nillable="true" type="xsd:string" name="UserThreatDescription"/>
      <xsd:element nillable="true" type="xsd:string" name="UserThreatShortDescription"/>
      <xsd:element nillable="true" type="xsd:boolean" name="Wide"/>
      <xsd:element nillable="true" name="Validation">
        <xsd:complexType>
          <xsd:sequence minOccurs="0">
            <xsd:element minOccurs="0" nillable="true" name="ElementGuids" form="qualified">
              <xsd:complexType>
                <xsd:sequence minOccurs="0">
                  <xsd:element minOccurs="0" maxOccurs="unbounded" ref="ns0:guid"/>
                </xsd:sequence>
              </xsd:complexType>
            </xsd:element>
            <xsd:element minOccurs="0" nillable="true" type="xsd:boolean" name="Enabled" form="qualified"/>
            <xsd:element minOccurs="0" nillable="true" type="xsd:string" name="Guid" form="qualified"/>
            <xsd:element minOccurs="0" nillable="true" type="xsd:string" name="IssueGuid" form="qualified"/>
            <xsd:element minOccurs="0" nillable="true" type="xsd:string" name="Items" form="qualified"/>
            <xsd:element minOccurs="0" nillable="true" type="xsd:string" name="Message" form="qualified"/>
            <xsd:element minOccurs="0" nillable="true" type="xsd:string" name="Source" form="qualified"/>
            <xsd:element minOccurs="0" nillable="true" type="xsd:string" name="SourceGuid" form="qualified"/>
          </xsd:sequence>
          <xsd:attribute ref="ns1:Id"/>
        </xsd:complexType>
      </xsd:element>
      <xsd:element nillable="true" name="GenericElements">
        <xsd:complexType>
          <xsd:sequence minOccurs="0">
            <xsd:element minOccurs="0" maxOccurs="unbounded" nillable="true" name="ElementType" form="qualified">
              <xsd:complexType>
                <xsd:sequence minOccurs="0">
                  <xsd:element minOccurs="0" nillable="true" type="xsd:boolean" name="IsExtension" form="qualified"/>
                  <xsd:element minOccurs="0" nillable="true" name="Attributes" form="qualified">
                    <xsd:complexType>
                      <xsd:sequence minOccurs="0">
                        <xsd:element minOccurs="0" maxOccurs="unbounded" nillable="true" name="Attribute" form="qualified">
                          <xsd:complexType>
                            <xsd:sequence minOccurs="0">
                              <xsd:element minOccurs="0" nillable="true" type="xsd:boolean" name="IsExtension" form="qualified"/>
                              <xsd:element minOccurs="0" nillable="true" name="AttributeValues" form="qualified">
                                <xsd:complexType>
                                  <xsd:sequence minOccurs="0">
                                    <xsd:element minOccurs="0" maxOccurs="unbounded" ref="ns4:Value"/>
                                  </xsd:sequence>
                                </xsd:complexType>
                              </xsd:element>
                              <xsd:element minOccurs="0" nillable="true" type="xsd:string" name="DisplayName" form="qualified"/>
                              <xsd:element minOccurs="0" nillable="true" type="xsd:string" name="Inheritance" form="qualified"/>
                              <xsd:element minOccurs="0" nillable="true" type="xsd:string" name="Mode" form="qualified"/>
                              <xsd:element minOccurs="0" nillable="true" type="xsd:string" name="Name" form="qualified"/>
                              <xsd:element minOccurs="0" nillable="true" type="xsd:string" name="Type" form="qualified"/>
                            </xsd:sequence>
                          </xsd:complexType>
                        </xsd:element>
                      </xsd:sequence>
                    </xsd:complexType>
                  </xsd:element>
                  <xsd:element minOccurs="0" nillable="true" type="xsd:string" name="AvailableToBaseModels" form="qualified"/>
                  <xsd:element minOccurs="0" nillable="true" type="xsd:string" name="Behavior" form="qualified"/>
                  <xsd:element minOccurs="0" nillable="true" type="xsd:string" name="Description" form="qualified"/>
                  <xsd:element minOccurs="0" nillable="true" type="xsd:boolean" name="Hidden" form="qualified"/>
                  <xsd:element minOccurs="0" nillable="true" type="xsd:string" name="Id" form="qualified"/>
                  <xsd:element minOccurs="0" nillable="true" type="xsd:string" name="ImageLocation" form="qualified"/>
                  <xsd:element minOccurs="0" nillable="true" type="xsd:string" name="ImageSource" form="qualified"/>
                  <xsd:element minOccurs="0" nillable="true" type="xsd:string" name="ImageStream" form="qualified"/>
                  <xsd:element minOccurs="0" nillable="true" type="xsd:string" name="Name" form="qualified"/>
                  <xsd:element minOccurs="0" nillable="true" type="xsd:string" name="ParentId" form="qualified"/>
                  <xsd:element minOccurs="0" nillable="true" type="xsd:string" name="Representation" form="qualified"/>
                  <xsd:element minOccurs="0" nillable="true" type="xsd:string" name="Shape" form="qualified"/>
                </xsd:sequence>
              </xsd:complexType>
            </xsd:element>
          </xsd:sequence>
        </xsd:complexType>
      </xsd:element>
      <xsd:element nillable="true" name="Manifest">
        <xsd:complexType>
          <xsd:sequence minOccurs="0">
            <xsd:element minOccurs="0" nillable="true" type="xsd:string" name="Author" form="qualified"/>
            <xsd:element minOccurs="0" nillable="true" type="xsd:string" name="Id" form="qualified"/>
            <xsd:element minOccurs="0" nillable="true" type="xsd:string" name="Name" form="qualified"/>
            <xsd:element minOccurs="0" nillable="true" type="xsd:string" name="Version" form="qualified"/>
          </xsd:sequence>
        </xsd:complexType>
      </xsd:element>
      <xsd:element nillable="true" name="StandardElements">
        <xsd:complexType>
          <xsd:sequence minOccurs="0">
            <xsd:element minOccurs="0" maxOccurs="unbounded" nillable="true" name="ElementType" form="qualified">
              <xsd:complexType>
                <xsd:sequence minOccurs="0">
                  <xsd:element minOccurs="0" nillable="true" type="xsd:boolean" name="IsExtension" form="qualified"/>
                  <xsd:element minOccurs="0" nillable="true" name="Attributes" form="qualified">
                    <xsd:complexType>
                      <xsd:sequence minOccurs="0">
                        <xsd:element minOccurs="0" maxOccurs="unbounded" nillable="true" name="Attribute" form="qualified">
                          <xsd:complexType>
                            <xsd:sequence minOccurs="0">
                              <xsd:element minOccurs="0" nillable="true" type="xsd:boolean" name="IsExtension" form="qualified"/>
                              <xsd:element minOccurs="0" nillable="true" name="AttributeValues" form="qualified">
                                <xsd:complexType>
                                  <xsd:sequence minOccurs="0">
                                    <xsd:element minOccurs="0" maxOccurs="unbounded" ref="ns4:Value"/>
                                  </xsd:sequence>
                                </xsd:complexType>
                              </xsd:element>
                              <xsd:element minOccurs="0" nillable="true" type="xsd:string" name="DisplayName" form="qualified"/>
                              <xsd:element minOccurs="0" nillable="true" type="xsd:string" name="Inheritance" form="qualified"/>
                              <xsd:element minOccurs="0" nillable="true" type="xsd:string" name="Mode" form="qualified"/>
                              <xsd:element minOccurs="0" nillable="true" type="xsd:string" name="Name" form="qualified"/>
                              <xsd:element minOccurs="0" nillable="true" type="xsd:string" name="Type" form="qualified"/>
                            </xsd:sequence>
                          </xsd:complexType>
                        </xsd:element>
                      </xsd:sequence>
                    </xsd:complexType>
                  </xsd:element>
                  <xsd:element minOccurs="0" nillable="true" type="xsd:string" name="AvailableToBaseModels" form="qualified"/>
                  <xsd:element minOccurs="0" nillable="true" type="xsd:string" name="Behavior" form="qualified"/>
                  <xsd:element minOccurs="0" nillable="true" type="xsd:string" name="Description" form="qualified"/>
                  <xsd:element minOccurs="0" nillable="true" type="xsd:boolean" name="Hidden" form="qualified"/>
                  <xsd:element minOccurs="0" nillable="true" type="xsd:string" name="Id" form="qualified"/>
                  <xsd:element minOccurs="0" nillable="true" type="xsd:string" name="ImageLocation" form="qualified"/>
                  <xsd:element minOccurs="0" nillable="true" type="xsd:string" name="ImageSource" form="qualified"/>
                  <xsd:element minOccurs="0" nillable="true" type="xsd:string" name="ImageStream" form="qualified"/>
                  <xsd:element minOccurs="0" nillable="true" type="xsd:string" name="Name" form="qualified"/>
                  <xsd:element minOccurs="0" nillable="true" type="xsd:string" name="ParentId" form="qualified"/>
                  <xsd:element minOccurs="0" nillable="true" type="xsd:string" name="Representation" form="qualified"/>
                  <xsd:element minOccurs="0" nillable="true" type="xsd:string" name="Shape" form="qualified"/>
                </xsd:sequence>
              </xsd:complexType>
            </xsd:element>
          </xsd:sequence>
        </xsd:complexType>
      </xsd:element>
      <xsd:element nillable="true" name="ThreatCategories">
        <xsd:complexType>
          <xsd:sequence minOccurs="0">
            <xsd:element minOccurs="0" maxOccurs="unbounded" nillable="true" name="ThreatCategory" form="qualified">
              <xsd:complexType>
                <xsd:sequence minOccurs="0">
                  <xsd:element minOccurs="0" nillable="true" type="xsd:boolean" name="IsExtension" form="qualified"/>
                  <xsd:element minOccurs="0" nillable="true" type="xsd:string" name="Id" form="qualified"/>
                  <xsd:element minOccurs="0" nillable="true" type="xsd:string" name="LongDescription" form="qualified"/>
                  <xsd:element minOccurs="0" nillable="true" type="xsd:string" name="Name" form="qualified"/>
                  <xsd:element minOccurs="0" nillable="true" type="xsd:string" name="ShortDescription" form="qualified"/>
                </xsd:sequence>
              </xsd:complexType>
            </xsd:element>
          </xsd:sequence>
        </xsd:complexType>
      </xsd:element>
      <xsd:element nillable="true" name="ThreatMetaData">
        <xsd:complexType>
          <xsd:sequence minOccurs="0">
            <xsd:element minOccurs="0" ref="ns2:IsPriorityUsed"/>
            <xsd:element minOccurs="0" ref="ns2:IsStatusUsed"/>
            <xsd:element minOccurs="0" ref="ns2:PropertiesMetaData"/>
          </xsd:sequence>
        </xsd:complexType>
      </xsd:element>
      <xsd:element nillable="true" name="ThreatTypes">
        <xsd:complexType>
          <xsd:sequence minOccurs="0">
            <xsd:element minOccurs="0" maxOccurs="unbounded" nillable="true" name="ThreatType" form="qualified">
              <xsd:complexType>
                <xsd:sequence minOccurs="0">
                  <xsd:element minOccurs="0" nillable="true" type="xsd:boolean" name="IsExtension" form="qualified"/>
                  <xsd:element minOccurs="0" nillable="true" type="xsd:string" name="Category" form="qualified"/>
                  <xsd:element minOccurs="0" nillable="true" type="xsd:string" name="Description" form="qualified"/>
                  <xsd:element minOccurs="0" nillable="true" name="GenerationFilters" form="qualified">
                    <xsd:complexType>
                      <xsd:sequence minOccurs="0">
                        <xsd:element minOccurs="0" nillable="true" type="xsd:string" name="Exclude" form="qualified"/>
                        <xsd:element minOccurs="0" nillable="true" type="xsd:string" name="Include" form="qualified"/>
                      </xsd:sequence>
                    </xsd:complexType>
                  </xsd:element>
                  <xsd:element minOccurs="0" nillable="true" type="xsd:string" name="Id" form="qualified"/>
                  <xsd:element minOccurs="0" nillable="true" name="PropertiesMetaData" form="qualified">
                    <xsd:complexType>
                      <xsd:sequence minOccurs="0">
                        <xsd:element minOccurs="0" maxOccurs="unbounded" ref="ns2:ThreatMetaDatum"/>
                      </xsd:sequence>
                    </xsd:complexType>
                  </xsd:element>
                  <xsd:element minOccurs="0" nillable="true" type="xsd:string" name="RelatedCategory" form="qualified"/>
                  <xsd:element minOccurs="0" nillable="true" type="xsd:string" name="ShortTitle" form="qualified"/>
                </xsd:sequence>
              </xsd:complexType>
            </xsd:element>
          </xsd:sequence>
        </xsd:complexType>
      </xsd:element>
    </xsd:schema>
  </Schema>
  <Schema ID="Schema19" Namespace="http://schemas.datacontract.org/2004/07/ThreatModeling.Interfaces">
    <xsd:schema xmlns:xsd="http://www.w3.org/2001/XMLSchema" xmlns:ns0="http://schemas.datacontract.org/2004/07/ThreatModeling.Interfaces" xmlns="" targetNamespace="http://schemas.datacontract.org/2004/07/ThreatModeling.Interfaces">
      <xsd:element nillable="true" type="xsd:string" name="Value"/>
    </xsd:schema>
  </Schema>
  <Schema ID="Schema20">
    <xsd:schema xmlns:xsd="http://www.w3.org/2001/XMLSchema" xmlns="">
      <xsd:element nillable="true" type="xsd:string" name="PromptedKb"/>
    </xsd:schema>
  </Schema>
  <Schema ID="Schema21" SchemaRef="Schema15 Schema16 Schema17 Schema18 Schema19 Schema20" Namespace="http://schemas.datacontract.org/2004/07/ThreatModeling.Model">
    <xsd:schema xmlns:xsd="http://www.w3.org/2001/XMLSchema" xmlns:ns0="http://schemas.microsoft.com/2003/10/Serialization/Arrays" xmlns:ns1="http://schemas.microsoft.com/2003/10/Serialization/" xmlns:ns2="http://schemas.datacontract.org/2004/07/ThreatModeling.Model.Abstracts" xmlns:ns3="http://schemas.datacontract.org/2004/07/ThreatModeling.Model" xmlns:ns4="http://schemas.datacontract.org/2004/07/ThreatModeling.KnowledgeBase" xmlns="" targetNamespace="http://schemas.datacontract.org/2004/07/ThreatModeling.Model">
      <xsd:import namespace="http://schemas.microsoft.com/2003/10/Serialization/Arrays"/>
      <xsd:import namespace="http://schemas.microsoft.com/2003/10/Serialization/"/>
      <xsd:import namespace="http://schemas.datacontract.org/2004/07/ThreatModeling.Model.Abstracts"/>
      <xsd:import namespace="http://schemas.datacontract.org/2004/07/ThreatModeling.KnowledgeBase"/>
      <xsd:import/>
      <xsd:element nillable="true" name="ThreatModel">
        <xsd:complexType>
          <xsd:sequence minOccurs="0">
            <xsd:element minOccurs="0" nillable="true" name="DrawingSurfaceList" form="qualified">
              <xsd:complexType>
                <xsd:sequence minOccurs="0">
                  <xsd:element minOccurs="0" nillable="true" name="DrawingSurfaceModel" form="qualified">
                    <xsd:complexType>
                      <xsd:sequence minOccurs="0">
                        <xsd:element minOccurs="0" ref="ns2:GenericTypeId"/>
                        <xsd:element minOccurs="0" ref="ns2:Guid"/>
                        <xsd:element minOccurs="0" ref="ns2:Properties"/>
                        <xsd:element minOccurs="0" ref="ns2:TypeId"/>
                        <xsd:element minOccurs="0" nillable="true" name="Borders" form="qualified">
                          <xsd:complexType>
                            <xsd:sequence minOccurs="0">
                              <xsd:element minOccurs="0" maxOccurs="unbounded" ref="ns0:KeyValueOfguidanyType"/>
                            </xsd:sequence>
                          </xsd:complexType>
                        </xsd:element>
                        <xsd:element minOccurs="0" nillable="true" type="xsd:string" name="Header" form="qualified"/>
                        <xsd:element minOccurs="0" nillable="true" name="Lines" form="qualified">
                          <xsd:complexType>
                            <xsd:sequence minOccurs="0">
                              <xsd:element minOccurs="0" maxOccurs="unbounded" ref="ns0:KeyValueOfguidanyType"/>
                            </xsd:sequence>
                          </xsd:complexType>
                        </xsd:element>
                        <xsd:element minOccurs="0" nillable="true" type="xsd:integer" name="Zoom" form="qualified"/>
                      </xsd:sequence>
                      <xsd:attribute ref="ns1:Id"/>
                    </xsd:complexType>
                  </xsd:element>
                </xsd:sequence>
              </xsd:complexType>
            </xsd:element>
            <xsd:element minOccurs="0" nillable="true" name="MetaInformation" form="qualified">
              <xsd:complexType>
                <xsd:sequence minOccurs="0">
                  <xsd:element minOccurs="0" nillable="true" type="xsd:string" name="Assumptions" form="qualified"/>
                  <xsd:element minOccurs="0" nillable="true" type="xsd:string" name="Contributors" form="qualified"/>
                  <xsd:element minOccurs="0" nillable="true" type="xsd:string" name="ExternalDependencies" form="qualified"/>
                  <xsd:element minOccurs="0" nillable="true" type="xsd:string" name="HighLevelSystemDescription" form="qualified"/>
                  <xsd:element minOccurs="0" nillable="true" type="xsd:string" name="Owner" form="qualified"/>
                  <xsd:element minOccurs="0" nillable="true" type="xsd:string" name="Reviewer" form="qualified"/>
                  <xsd:element minOccurs="0" nillable="true" type="xsd:string" name="ThreatModelName" form="qualified"/>
                </xsd:sequence>
              </xsd:complexType>
            </xsd:element>
            <xsd:element minOccurs="0" nillable="true" type="xsd:string" name="Notes" form="qualified"/>
            <xsd:element minOccurs="0" nillable="true" name="ThreatInstances" form="qualified">
              <xsd:complexType>
                <xsd:sequence minOccurs="0">
                  <xsd:element minOccurs="0" maxOccurs="unbounded" ref="ns0:KeyValueOfstringThreatpc_P0_PhOB"/>
                </xsd:sequence>
              </xsd:complexType>
            </xsd:element>
            <xsd:element minOccurs="0" nillable="true" type="xsd:boolean" name="ThreatGenerationEnabled" form="qualified"/>
            <xsd:element minOccurs="0" nillable="true" name="Validations" form="qualified">
              <xsd:complexType>
                <xsd:sequence minOccurs="0">
                  <xsd:element minOccurs="0" ref="ns4:Validation"/>
                </xsd:sequence>
              </xsd:complexType>
            </xsd:element>
            <xsd:element minOccurs="0" nillable="true" type="xsd:double" name="Version" form="qualified"/>
            <xsd:element minOccurs="0" nillable="true" name="KnowledgeBase" form="qualified">
              <xsd:complexType>
                <xsd:sequence minOccurs="0">
                  <xsd:element minOccurs="0" ref="ns4:GenericElements"/>
                  <xsd:element minOccurs="0" ref="ns4:Manifest"/>
                  <xsd:element minOccurs="0" ref="ns4:StandardElements"/>
                  <xsd:element minOccurs="0" ref="ns4:ThreatCategories"/>
                  <xsd:element minOccurs="0" ref="ns4:ThreatMetaData"/>
                  <xsd:element minOccurs="0" ref="ns4:ThreatTypes"/>
                </xsd:sequence>
                <xsd:attribute ref="ns1:Id"/>
              </xsd:complexType>
            </xsd:element>
            <xsd:element minOccurs="0" nillable="true" name="Profile" form="qualified">
              <xsd:complexType>
                <xsd:sequence minOccurs="0">
                  <xsd:element minOccurs="0" ref="PromptedKb"/>
                </xsd:sequence>
              </xsd:complexType>
            </xsd:element>
          </xsd:sequence>
        </xsd:complexType>
      </xsd:element>
      <xsd:element nillable="true" type="xsd:boolean" name="IsPriorityUsed"/>
      <xsd:element nillable="true" type="xsd:boolean" name="IsStatusUsed"/>
      <xsd:element nillable="true" name="PropertiesMetaData">
        <xsd:complexType>
          <xsd:sequence minOccurs="0">
            <xsd:element minOccurs="0" maxOccurs="unbounded" nillable="true" name="ThreatMetaDatum" form="qualified">
              <xsd:complexType>
                <xsd:sequence minOccurs="0">
                  <xsd:element minOccurs="0" nillable="true" type="xsd:string" name="Name" form="qualified"/>
                  <xsd:element minOccurs="0" nillable="true" type="xsd:string" name="Label" form="qualified"/>
                  <xsd:element minOccurs="0" nillable="true" type="xsd:boolean" name="HideFromUI" form="qualified"/>
                  <xsd:element minOccurs="0" nillable="true" name="Values" form="qualified">
                    <xsd:complexType>
                      <xsd:sequence minOccurs="0">
                        <xsd:element minOccurs="0" maxOccurs="unbounded" ref="ns0:string"/>
                      </xsd:sequence>
                    </xsd:complexType>
                  </xsd:element>
                  <xsd:element minOccurs="0" nillable="true" type="xsd:string" name="Id" form="qualified"/>
                </xsd:sequence>
              </xsd:complexType>
            </xsd:element>
          </xsd:sequence>
        </xsd:complexType>
      </xsd:element>
      <xsd:element nillable="true" name="ThreatMetaDatum">
        <xsd:complexType>
          <xsd:sequence minOccurs="0">
            <xsd:element minOccurs="0" nillable="true" type="xsd:string" name="Name" form="qualified"/>
            <xsd:element minOccurs="0" nillable="true" type="xsd:string" name="Label" form="qualified"/>
            <xsd:element minOccurs="0" nillable="true" type="xsd:boolean" name="HideFromUI" form="qualified"/>
            <xsd:element minOccurs="0" nillable="true" name="Values" form="qualified">
              <xsd:complexType>
                <xsd:sequence minOccurs="0">
                  <xsd:element minOccurs="0" ref="ns0:string"/>
                </xsd:sequence>
              </xsd:complexType>
            </xsd:element>
            <xsd:element minOccurs="0" nillable="true" type="xsd:string" name="Id" form="qualified"/>
          </xsd:sequence>
        </xsd:complexType>
      </xsd:element>
    </xsd:schema>
  </Schema>
  <Schema ID="Schema22" Namespace="http://schemas.microsoft.com/2003/10/Serialization/Arrays">
    <xsd:schema xmlns:xsd="http://www.w3.org/2001/XMLSchema" xmlns:ns0="http://schemas.microsoft.com/2003/10/Serialization/Arrays" xmlns:ns1="http://schemas.microsoft.com/2003/10/Serialization/" xmlns:ns2="http://schemas.datacontract.org/2004/07/ThreatModeling.Model.Abstracts" xmlns:ns3="http://schemas.datacontract.org/2004/07/ThreatModeling.KnowledgeBase" xmlns="" targetNamespace="http://schemas.microsoft.com/2003/10/Serialization/Arrays">
      <xsd:import namespace="http://schemas.microsoft.com/2003/10/Serialization/"/>
      <xsd:import namespace="http://schemas.datacontract.org/2004/07/ThreatModeling.Model.Abstracts"/>
      <xsd:import namespace="http://schemas.datacontract.org/2004/07/ThreatModeling.KnowledgeBase"/>
      <xsd:element nillable="true" name="anyType">
        <xsd:complexType>
          <xsd:sequence minOccurs="0">
            <xsd:element minOccurs="0" ref="ns3:DisplayName"/>
            <xsd:element minOccurs="0" ref="ns3:Name"/>
            <xsd:element minOccurs="0" ref="ns3:Value"/>
            <xsd:element minOccurs="0" ref="ns3:SelectedIndex"/>
          </xsd:sequence>
        </xsd:complexType>
      </xsd:element>
      <xsd:element nillable="true" name="KeyValueOfguidanyType">
        <xsd:complexType>
          <xsd:sequence minOccurs="0">
            <xsd:element minOccurs="0" nillable="true" type="xsd:string" name="Key" form="qualified"/>
            <xsd:element minOccurs="0" nillable="true" name="Value" form="qualified">
              <xsd:complexType>
                <xsd:all>
                  <xsd:element minOccurs="0" ref="ns2:GenericTypeId"/>
                  <xsd:element minOccurs="0" ref="ns2:Guid"/>
                  <xsd:element minOccurs="0" ref="ns2:Properties"/>
                  <xsd:element minOccurs="0" ref="ns2:TypeId"/>
                  <xsd:element minOccurs="0" ref="ns2:Height"/>
                  <xsd:element minOccurs="0" ref="ns2:Left"/>
                  <xsd:element minOccurs="0" ref="ns2:StrokeDashArray"/>
                  <xsd:element minOccurs="0" ref="ns2:StrokeThickness"/>
                  <xsd:element minOccurs="0" ref="ns2:Top"/>
                  <xsd:element minOccurs="0" ref="ns2:Width"/>
                  <xsd:element minOccurs="0" ref="ns2:HandleX"/>
                  <xsd:element minOccurs="0" ref="ns2:HandleY"/>
                  <xsd:element minOccurs="0" ref="ns2:PortSource"/>
                  <xsd:element minOccurs="0" ref="ns2:PortTarget"/>
                  <xsd:element minOccurs="0" ref="ns2:SourceGuid"/>
                  <xsd:element minOccurs="0" ref="ns2:SourceX"/>
                  <xsd:element minOccurs="0" ref="ns2:SourceY"/>
                  <xsd:element minOccurs="0" ref="ns2:TargetGuid"/>
                  <xsd:element minOccurs="0" ref="ns2:TargetX"/>
                  <xsd:element minOccurs="0" ref="ns2:TargetY"/>
                </xsd:all>
                <xsd:attribute ref="ns1:Id"/>
              </xsd:complexType>
            </xsd:element>
          </xsd:sequence>
        </xsd:complexType>
      </xsd:element>
      <xsd:element nillable="true" type="xsd:string" name="string"/>
      <xsd:element nillable="true" name="KeyValueOfstringThreatpc_P0_PhOB">
        <xsd:complexType>
          <xsd:sequence minOccurs="0">
            <xsd:element minOccurs="0" nillable="true" type="xsd:string" name="Key" form="qualified"/>
            <xsd:element minOccurs="0" nillable="true" name="Value" form="qualified">
              <xsd:complexType>
                <xsd:sequence minOccurs="0">
                  <xsd:element minOccurs="0" ref="ns3:ChangedBy"/>
                  <xsd:element minOccurs="0" ref="ns3:DrawingSurfaceGuid"/>
                  <xsd:element minOccurs="0" ref="ns3:FlowGuid"/>
                  <xsd:element minOccurs="0" ref="ns3:Id"/>
                  <xsd:element minOccurs="0" ref="ns3:InteractionKey"/>
                  <xsd:element minOccurs="0" ref="ns3:InteractionString"/>
                  <xsd:element minOccurs="0" ref="ns3:ModifiedAt"/>
                  <xsd:element minOccurs="0" ref="ns3:Priority"/>
                  <xsd:element minOccurs="0" ref="ns3:Properties"/>
                  <xsd:element minOccurs="0" ref="ns3:SourceGuid"/>
                  <xsd:element minOccurs="0" ref="ns3:State"/>
                  <xsd:element minOccurs="0" ref="ns3:StateInformation"/>
                  <xsd:element minOccurs="0" ref="ns3:TargetGuid"/>
                  <xsd:element minOccurs="0" ref="ns3:Title"/>
                  <xsd:element minOccurs="0" ref="ns3:TypeId"/>
                  <xsd:element minOccurs="0" ref="ns3:Upgraded"/>
                  <xsd:element minOccurs="0" ref="ns3:UserThreatCategory"/>
                  <xsd:element minOccurs="0" ref="ns3:UserThreatDescription"/>
                  <xsd:element minOccurs="0" ref="ns3:UserThreatShortDescription"/>
                  <xsd:element minOccurs="0" ref="ns3:Wide"/>
                </xsd:sequence>
              </xsd:complexType>
            </xsd:element>
          </xsd:sequence>
        </xsd:complexType>
      </xsd:element>
      <xsd:element nillable="true" name="KeyValueOfstringstring">
        <xsd:complexType>
          <xsd:sequence minOccurs="0">
            <xsd:element minOccurs="0" nillable="true" type="xsd:string" name="Key" form="qualified"/>
            <xsd:element minOccurs="0" nillable="true" type="xsd:string" name="Value" form="qualified"/>
          </xsd:sequence>
        </xsd:complexType>
      </xsd:element>
      <xsd:element nillable="true" type="xsd:string" name="guid"/>
    </xsd:schema>
  </Schema>
  <Schema ID="Schema23" Namespace="http://schemas.microsoft.com/2003/10/Serialization/">
    <xsd:schema xmlns:xsd="http://www.w3.org/2001/XMLSchema" xmlns:ns0="http://schemas.microsoft.com/2003/10/Serialization/" xmlns="" targetNamespace="http://schemas.microsoft.com/2003/10/Serialization/">
      <xsd:attribute name="Id" type="xsd:string"/>
    </xsd:schema>
  </Schema>
  <Schema ID="Schema24" Namespace="http://schemas.datacontract.org/2004/07/ThreatModeling.Model.Abstracts">
    <xsd:schema xmlns:xsd="http://www.w3.org/2001/XMLSchema" xmlns:ns0="http://schemas.microsoft.com/2003/10/Serialization/Arrays" xmlns:ns1="http://schemas.datacontract.org/2004/07/ThreatModeling.Model.Abstracts" xmlns="" targetNamespace="http://schemas.datacontract.org/2004/07/ThreatModeling.Model.Abstracts">
      <xsd:import namespace="http://schemas.microsoft.com/2003/10/Serialization/Arrays"/>
      <xsd:element nillable="true" type="xsd:string" name="GenericTypeId"/>
      <xsd:element nillable="true" type="xsd:string" name="Guid"/>
      <xsd:element nillable="true" name="Properties">
        <xsd:complexType>
          <xsd:sequence minOccurs="0">
            <xsd:element minOccurs="0" maxOccurs="unbounded" ref="ns0:anyType"/>
          </xsd:sequence>
        </xsd:complexType>
      </xsd:element>
      <xsd:element nillable="true" type="xsd:string" name="TypeId"/>
      <xsd:element nillable="true" type="xsd:integer" name="Height"/>
      <xsd:element nillable="true" type="xsd:integer" name="Left"/>
      <xsd:element nillable="true" type="xsd:string" name="StrokeDashArray"/>
      <xsd:element nillable="true" type="xsd:integer" name="StrokeThickness"/>
      <xsd:element nillable="true" type="xsd:integer" name="Top"/>
      <xsd:element nillable="true" type="xsd:integer" name="Width"/>
      <xsd:element nillable="true" type="xsd:integer" name="HandleX"/>
      <xsd:element nillable="true" type="xsd:integer" name="HandleY"/>
      <xsd:element nillable="true" type="xsd:string" name="PortSource"/>
      <xsd:element nillable="true" type="xsd:string" name="PortTarget"/>
      <xsd:element nillable="true" type="xsd:string" name="SourceGuid"/>
      <xsd:element nillable="true" type="xsd:integer" name="SourceX"/>
      <xsd:element nillable="true" type="xsd:integer" name="SourceY"/>
      <xsd:element nillable="true" type="xsd:string" name="TargetGuid"/>
      <xsd:element nillable="true" type="xsd:integer" name="TargetX"/>
      <xsd:element nillable="true" type="xsd:integer" name="TargetY"/>
    </xsd:schema>
  </Schema>
  <Schema ID="Schema25" Namespace="http://schemas.datacontract.org/2004/07/ThreatModeling.KnowledgeBase">
    <xsd:schema xmlns:xsd="http://www.w3.org/2001/XMLSchema" xmlns:ns0="http://schemas.microsoft.com/2003/10/Serialization/Arrays" xmlns:ns1="http://schemas.microsoft.com/2003/10/Serialization/" xmlns:ns2="http://schemas.datacontract.org/2004/07/ThreatModeling.Model" xmlns:ns3="http://schemas.datacontract.org/2004/07/ThreatModeling.KnowledgeBase" xmlns:ns4="http://schemas.datacontract.org/2004/07/ThreatModeling.Interfaces" xmlns="" targetNamespace="http://schemas.datacontract.org/2004/07/ThreatModeling.KnowledgeBase">
      <xsd:import namespace="http://schemas.microsoft.com/2003/10/Serialization/Arrays"/>
      <xsd:import namespace="http://schemas.microsoft.com/2003/10/Serialization/"/>
      <xsd:import namespace="http://schemas.datacontract.org/2004/07/ThreatModeling.Model"/>
      <xsd:import namespace="http://schemas.datacontract.org/2004/07/ThreatModeling.Interfaces"/>
      <xsd:element nillable="true" type="xsd:string" name="DisplayName"/>
      <xsd:element nillable="true" type="xsd:string" name="Name"/>
      <xsd:element nillable="true" name="Value">
        <xsd:complexType>
          <xsd:sequence minOccurs="0">
            <xsd:element minOccurs="0" maxOccurs="unbounded" ref="ns0:string"/>
          </xsd:sequence>
        </xsd:complexType>
      </xsd:element>
      <xsd:element nillable="true" type="xsd:integer" name="SelectedIndex"/>
      <xsd:element nillable="true" type="xsd:string" name="ChangedBy"/>
      <xsd:element nillable="true" type="xsd:string" name="DrawingSurfaceGuid"/>
      <xsd:element nillable="true" type="xsd:string" name="FlowGuid"/>
      <xsd:element nillable="true" type="xsd:integer" name="Id"/>
      <xsd:element nillable="true" type="xsd:string" name="InteractionKey"/>
      <xsd:element nillable="true" type="xsd:string" name="InteractionString"/>
      <xsd:element nillable="true" type="xsd:dateTime" name="ModifiedAt"/>
      <xsd:element nillable="true" type="xsd:string" name="Priority"/>
      <xsd:element nillable="true" name="Properties">
        <xsd:complexType>
          <xsd:sequence minOccurs="0">
            <xsd:element minOccurs="0" maxOccurs="unbounded" ref="ns0:KeyValueOfstringstring"/>
          </xsd:sequence>
        </xsd:complexType>
      </xsd:element>
      <xsd:element nillable="true" type="xsd:string" name="SourceGuid"/>
      <xsd:element nillable="true" type="xsd:string" name="State"/>
      <xsd:element nillable="true" type="xsd:string" name="StateInformation"/>
      <xsd:element nillable="true" type="xsd:string" name="TargetGuid"/>
      <xsd:element nillable="true" type="xsd:string" name="Title"/>
      <xsd:element nillable="true" type="xsd:string" name="TypeId"/>
      <xsd:element nillable="true" type="xsd:boolean" name="Upgraded"/>
      <xsd:element nillable="true" type="xsd:string" name="UserThreatCategory"/>
      <xsd:element nillable="true" type="xsd:string" name="UserThreatDescription"/>
      <xsd:element nillable="true" type="xsd:string" name="UserThreatShortDescription"/>
      <xsd:element nillable="true" type="xsd:boolean" name="Wide"/>
      <xsd:element nillable="true" name="Validation">
        <xsd:complexType>
          <xsd:sequence minOccurs="0">
            <xsd:element minOccurs="0" nillable="true" name="ElementGuids" form="qualified">
              <xsd:complexType>
                <xsd:sequence minOccurs="0">
                  <xsd:element minOccurs="0" maxOccurs="unbounded" ref="ns0:guid"/>
                </xsd:sequence>
              </xsd:complexType>
            </xsd:element>
            <xsd:element minOccurs="0" nillable="true" type="xsd:boolean" name="Enabled" form="qualified"/>
            <xsd:element minOccurs="0" nillable="true" type="xsd:string" name="Guid" form="qualified"/>
            <xsd:element minOccurs="0" nillable="true" type="xsd:string" name="IssueGuid" form="qualified"/>
            <xsd:element minOccurs="0" nillable="true" type="xsd:string" name="Items" form="qualified"/>
            <xsd:element minOccurs="0" nillable="true" type="xsd:string" name="Message" form="qualified"/>
            <xsd:element minOccurs="0" nillable="true" type="xsd:string" name="Source" form="qualified"/>
            <xsd:element minOccurs="0" nillable="true" type="xsd:string" name="SourceGuid" form="qualified"/>
          </xsd:sequence>
          <xsd:attribute ref="ns1:Id"/>
        </xsd:complexType>
      </xsd:element>
      <xsd:element nillable="true" name="GenericElements">
        <xsd:complexType>
          <xsd:sequence minOccurs="0">
            <xsd:element minOccurs="0" maxOccurs="unbounded" nillable="true" name="ElementType" form="qualified">
              <xsd:complexType>
                <xsd:sequence minOccurs="0">
                  <xsd:element minOccurs="0" nillable="true" type="xsd:boolean" name="IsExtension" form="qualified"/>
                  <xsd:element minOccurs="0" nillable="true" name="Attributes" form="qualified">
                    <xsd:complexType>
                      <xsd:sequence minOccurs="0">
                        <xsd:element minOccurs="0" maxOccurs="unbounded" nillable="true" name="Attribute" form="qualified">
                          <xsd:complexType>
                            <xsd:sequence minOccurs="0">
                              <xsd:element minOccurs="0" nillable="true" type="xsd:boolean" name="IsExtension" form="qualified"/>
                              <xsd:element minOccurs="0" nillable="true" name="AttributeValues" form="qualified">
                                <xsd:complexType>
                                  <xsd:sequence minOccurs="0">
                                    <xsd:element minOccurs="0" maxOccurs="unbounded" ref="ns4:Value"/>
                                  </xsd:sequence>
                                </xsd:complexType>
                              </xsd:element>
                              <xsd:element minOccurs="0" nillable="true" type="xsd:string" name="DisplayName" form="qualified"/>
                              <xsd:element minOccurs="0" nillable="true" type="xsd:string" name="Inheritance" form="qualified"/>
                              <xsd:element minOccurs="0" nillable="true" type="xsd:string" name="Mode" form="qualified"/>
                              <xsd:element minOccurs="0" nillable="true" type="xsd:string" name="Name" form="qualified"/>
                              <xsd:element minOccurs="0" nillable="true" type="xsd:string" name="Type" form="qualified"/>
                            </xsd:sequence>
                          </xsd:complexType>
                        </xsd:element>
                      </xsd:sequence>
                    </xsd:complexType>
                  </xsd:element>
                  <xsd:element minOccurs="0" nillable="true" type="xsd:string" name="AvailableToBaseModels" form="qualified"/>
                  <xsd:element minOccurs="0" nillable="true" type="xsd:string" name="Behavior" form="qualified"/>
                  <xsd:element minOccurs="0" nillable="true" type="xsd:string" name="Description" form="qualified"/>
                  <xsd:element minOccurs="0" nillable="true" type="xsd:boolean" name="Hidden" form="qualified"/>
                  <xsd:element minOccurs="0" nillable="true" type="xsd:string" name="Id" form="qualified"/>
                  <xsd:element minOccurs="0" nillable="true" type="xsd:string" name="ImageLocation" form="qualified"/>
                  <xsd:element minOccurs="0" nillable="true" type="xsd:string" name="ImageSource" form="qualified"/>
                  <xsd:element minOccurs="0" nillable="true" type="xsd:string" name="ImageStream" form="qualified"/>
                  <xsd:element minOccurs="0" nillable="true" type="xsd:string" name="Name" form="qualified"/>
                  <xsd:element minOccurs="0" nillable="true" type="xsd:string" name="ParentId" form="qualified"/>
                  <xsd:element minOccurs="0" nillable="true" type="xsd:string" name="Representation" form="qualified"/>
                  <xsd:element minOccurs="0" nillable="true" type="xsd:string" name="Shape" form="qualified"/>
                </xsd:sequence>
              </xsd:complexType>
            </xsd:element>
          </xsd:sequence>
        </xsd:complexType>
      </xsd:element>
      <xsd:element nillable="true" name="Manifest">
        <xsd:complexType>
          <xsd:sequence minOccurs="0">
            <xsd:element minOccurs="0" nillable="true" type="xsd:string" name="Author" form="qualified"/>
            <xsd:element minOccurs="0" nillable="true" type="xsd:string" name="Id" form="qualified"/>
            <xsd:element minOccurs="0" nillable="true" type="xsd:string" name="Name" form="qualified"/>
            <xsd:element minOccurs="0" nillable="true" type="xsd:string" name="Version" form="qualified"/>
          </xsd:sequence>
        </xsd:complexType>
      </xsd:element>
      <xsd:element nillable="true" name="StandardElements">
        <xsd:complexType>
          <xsd:sequence minOccurs="0">
            <xsd:element minOccurs="0" maxOccurs="unbounded" nillable="true" name="ElementType" form="qualified">
              <xsd:complexType>
                <xsd:sequence minOccurs="0">
                  <xsd:element minOccurs="0" nillable="true" type="xsd:boolean" name="IsExtension" form="qualified"/>
                  <xsd:element minOccurs="0" nillable="true" name="Attributes" form="qualified">
                    <xsd:complexType>
                      <xsd:sequence minOccurs="0">
                        <xsd:element minOccurs="0" maxOccurs="unbounded" nillable="true" name="Attribute" form="qualified">
                          <xsd:complexType>
                            <xsd:sequence minOccurs="0">
                              <xsd:element minOccurs="0" nillable="true" type="xsd:boolean" name="IsExtension" form="qualified"/>
                              <xsd:element minOccurs="0" nillable="true" name="AttributeValues" form="qualified">
                                <xsd:complexType>
                                  <xsd:sequence minOccurs="0">
                                    <xsd:element minOccurs="0" maxOccurs="unbounded" ref="ns4:Value"/>
                                  </xsd:sequence>
                                </xsd:complexType>
                              </xsd:element>
                              <xsd:element minOccurs="0" nillable="true" type="xsd:string" name="DisplayName" form="qualified"/>
                              <xsd:element minOccurs="0" nillable="true" type="xsd:string" name="Inheritance" form="qualified"/>
                              <xsd:element minOccurs="0" nillable="true" type="xsd:string" name="Mode" form="qualified"/>
                              <xsd:element minOccurs="0" nillable="true" type="xsd:string" name="Name" form="qualified"/>
                              <xsd:element minOccurs="0" nillable="true" type="xsd:string" name="Type" form="qualified"/>
                            </xsd:sequence>
                          </xsd:complexType>
                        </xsd:element>
                      </xsd:sequence>
                    </xsd:complexType>
                  </xsd:element>
                  <xsd:element minOccurs="0" nillable="true" type="xsd:string" name="AvailableToBaseModels" form="qualified"/>
                  <xsd:element minOccurs="0" nillable="true" type="xsd:string" name="Behavior" form="qualified"/>
                  <xsd:element minOccurs="0" nillable="true" type="xsd:string" name="Description" form="qualified"/>
                  <xsd:element minOccurs="0" nillable="true" type="xsd:boolean" name="Hidden" form="qualified"/>
                  <xsd:element minOccurs="0" nillable="true" type="xsd:string" name="Id" form="qualified"/>
                  <xsd:element minOccurs="0" nillable="true" type="xsd:string" name="ImageLocation" form="qualified"/>
                  <xsd:element minOccurs="0" nillable="true" type="xsd:string" name="ImageSource" form="qualified"/>
                  <xsd:element minOccurs="0" nillable="true" type="xsd:string" name="ImageStream" form="qualified"/>
                  <xsd:element minOccurs="0" nillable="true" type="xsd:string" name="Name" form="qualified"/>
                  <xsd:element minOccurs="0" nillable="true" type="xsd:string" name="ParentId" form="qualified"/>
                  <xsd:element minOccurs="0" nillable="true" type="xsd:string" name="Representation" form="qualified"/>
                  <xsd:element minOccurs="0" nillable="true" type="xsd:string" name="Shape" form="qualified"/>
                </xsd:sequence>
              </xsd:complexType>
            </xsd:element>
          </xsd:sequence>
        </xsd:complexType>
      </xsd:element>
      <xsd:element nillable="true" name="ThreatCategories">
        <xsd:complexType>
          <xsd:sequence minOccurs="0">
            <xsd:element minOccurs="0" maxOccurs="unbounded" nillable="true" name="ThreatCategory" form="qualified">
              <xsd:complexType>
                <xsd:sequence minOccurs="0">
                  <xsd:element minOccurs="0" nillable="true" type="xsd:boolean" name="IsExtension" form="qualified"/>
                  <xsd:element minOccurs="0" nillable="true" type="xsd:string" name="Id" form="qualified"/>
                  <xsd:element minOccurs="0" nillable="true" type="xsd:string" name="LongDescription" form="qualified"/>
                  <xsd:element minOccurs="0" nillable="true" type="xsd:string" name="Name" form="qualified"/>
                  <xsd:element minOccurs="0" nillable="true" type="xsd:string" name="ShortDescription" form="qualified"/>
                </xsd:sequence>
              </xsd:complexType>
            </xsd:element>
          </xsd:sequence>
        </xsd:complexType>
      </xsd:element>
      <xsd:element nillable="true" name="ThreatMetaData">
        <xsd:complexType>
          <xsd:sequence minOccurs="0">
            <xsd:element minOccurs="0" ref="ns2:IsPriorityUsed"/>
            <xsd:element minOccurs="0" ref="ns2:IsStatusUsed"/>
            <xsd:element minOccurs="0" ref="ns2:PropertiesMetaData"/>
          </xsd:sequence>
        </xsd:complexType>
      </xsd:element>
      <xsd:element nillable="true" name="ThreatTypes">
        <xsd:complexType>
          <xsd:sequence minOccurs="0">
            <xsd:element minOccurs="0" maxOccurs="unbounded" nillable="true" name="ThreatType" form="qualified">
              <xsd:complexType>
                <xsd:sequence minOccurs="0">
                  <xsd:element minOccurs="0" nillable="true" type="xsd:boolean" name="IsExtension" form="qualified"/>
                  <xsd:element minOccurs="0" nillable="true" type="xsd:string" name="Category" form="qualified"/>
                  <xsd:element minOccurs="0" nillable="true" type="xsd:string" name="Description" form="qualified"/>
                  <xsd:element minOccurs="0" nillable="true" name="GenerationFilters" form="qualified">
                    <xsd:complexType>
                      <xsd:sequence minOccurs="0">
                        <xsd:element minOccurs="0" nillable="true" type="xsd:string" name="Exclude" form="qualified"/>
                        <xsd:element minOccurs="0" nillable="true" type="xsd:string" name="Include" form="qualified"/>
                      </xsd:sequence>
                    </xsd:complexType>
                  </xsd:element>
                  <xsd:element minOccurs="0" nillable="true" type="xsd:string" name="Id" form="qualified"/>
                  <xsd:element minOccurs="0" nillable="true" name="PropertiesMetaData" form="qualified">
                    <xsd:complexType>
                      <xsd:sequence minOccurs="0">
                        <xsd:element minOccurs="0" maxOccurs="unbounded" ref="ns2:ThreatMetaDatum"/>
                      </xsd:sequence>
                    </xsd:complexType>
                  </xsd:element>
                  <xsd:element minOccurs="0" nillable="true" type="xsd:string" name="RelatedCategory" form="qualified"/>
                  <xsd:element minOccurs="0" nillable="true" type="xsd:string" name="ShortTitle" form="qualified"/>
                </xsd:sequence>
              </xsd:complexType>
            </xsd:element>
          </xsd:sequence>
        </xsd:complexType>
      </xsd:element>
    </xsd:schema>
  </Schema>
  <Schema ID="Schema26" Namespace="http://schemas.datacontract.org/2004/07/ThreatModeling.Interfaces">
    <xsd:schema xmlns:xsd="http://www.w3.org/2001/XMLSchema" xmlns:ns0="http://schemas.datacontract.org/2004/07/ThreatModeling.Interfaces" xmlns="" targetNamespace="http://schemas.datacontract.org/2004/07/ThreatModeling.Interfaces">
      <xsd:element nillable="true" type="xsd:string" name="Value"/>
    </xsd:schema>
  </Schema>
  <Schema ID="Schema27">
    <xsd:schema xmlns:xsd="http://www.w3.org/2001/XMLSchema" xmlns="">
      <xsd:element nillable="true" type="xsd:string" name="PromptedKb"/>
    </xsd:schema>
  </Schema>
  <Schema ID="Schema28" SchemaRef="Schema22 Schema23 Schema24 Schema25 Schema26 Schema27" Namespace="http://schemas.datacontract.org/2004/07/ThreatModeling.Model">
    <xsd:schema xmlns:xsd="http://www.w3.org/2001/XMLSchema" xmlns:ns0="http://schemas.microsoft.com/2003/10/Serialization/Arrays" xmlns:ns1="http://schemas.microsoft.com/2003/10/Serialization/" xmlns:ns2="http://schemas.datacontract.org/2004/07/ThreatModeling.Model.Abstracts" xmlns:ns3="http://schemas.datacontract.org/2004/07/ThreatModeling.Model" xmlns:ns4="http://schemas.datacontract.org/2004/07/ThreatModeling.KnowledgeBase" xmlns="" targetNamespace="http://schemas.datacontract.org/2004/07/ThreatModeling.Model">
      <xsd:import namespace="http://schemas.microsoft.com/2003/10/Serialization/Arrays"/>
      <xsd:import namespace="http://schemas.microsoft.com/2003/10/Serialization/"/>
      <xsd:import namespace="http://schemas.datacontract.org/2004/07/ThreatModeling.Model.Abstracts"/>
      <xsd:import namespace="http://schemas.datacontract.org/2004/07/ThreatModeling.KnowledgeBase"/>
      <xsd:import/>
      <xsd:element nillable="true" name="ThreatModel">
        <xsd:complexType>
          <xsd:sequence minOccurs="0">
            <xsd:element minOccurs="0" nillable="true" name="DrawingSurfaceList" form="qualified">
              <xsd:complexType>
                <xsd:sequence minOccurs="0">
                  <xsd:element minOccurs="0" nillable="true" name="DrawingSurfaceModel" form="qualified">
                    <xsd:complexType>
                      <xsd:sequence minOccurs="0">
                        <xsd:element minOccurs="0" ref="ns2:GenericTypeId"/>
                        <xsd:element minOccurs="0" ref="ns2:Guid"/>
                        <xsd:element minOccurs="0" ref="ns2:Properties"/>
                        <xsd:element minOccurs="0" ref="ns2:TypeId"/>
                        <xsd:element minOccurs="0" nillable="true" name="Borders" form="qualified">
                          <xsd:complexType>
                            <xsd:sequence minOccurs="0">
                              <xsd:element minOccurs="0" maxOccurs="unbounded" ref="ns0:KeyValueOfguidanyType"/>
                            </xsd:sequence>
                          </xsd:complexType>
                        </xsd:element>
                        <xsd:element minOccurs="0" nillable="true" type="xsd:string" name="Header" form="qualified"/>
                        <xsd:element minOccurs="0" nillable="true" name="Lines" form="qualified">
                          <xsd:complexType>
                            <xsd:sequence minOccurs="0">
                              <xsd:element minOccurs="0" maxOccurs="unbounded" ref="ns0:KeyValueOfguidanyType"/>
                            </xsd:sequence>
                          </xsd:complexType>
                        </xsd:element>
                        <xsd:element minOccurs="0" nillable="true" type="xsd:integer" name="Zoom" form="qualified"/>
                      </xsd:sequence>
                      <xsd:attribute ref="ns1:Id"/>
                    </xsd:complexType>
                  </xsd:element>
                </xsd:sequence>
              </xsd:complexType>
            </xsd:element>
            <xsd:element minOccurs="0" nillable="true" name="MetaInformation" form="qualified">
              <xsd:complexType>
                <xsd:sequence minOccurs="0">
                  <xsd:element minOccurs="0" nillable="true" type="xsd:string" name="Assumptions" form="qualified"/>
                  <xsd:element minOccurs="0" nillable="true" type="xsd:string" name="Contributors" form="qualified"/>
                  <xsd:element minOccurs="0" nillable="true" type="xsd:string" name="ExternalDependencies" form="qualified"/>
                  <xsd:element minOccurs="0" nillable="true" type="xsd:string" name="HighLevelSystemDescription" form="qualified"/>
                  <xsd:element minOccurs="0" nillable="true" type="xsd:string" name="Owner" form="qualified"/>
                  <xsd:element minOccurs="0" nillable="true" type="xsd:string" name="Reviewer" form="qualified"/>
                  <xsd:element minOccurs="0" nillable="true" type="xsd:string" name="ThreatModelName" form="qualified"/>
                </xsd:sequence>
              </xsd:complexType>
            </xsd:element>
            <xsd:element minOccurs="0" nillable="true" type="xsd:string" name="Notes" form="qualified"/>
            <xsd:element minOccurs="0" nillable="true" name="ThreatInstances" form="qualified">
              <xsd:complexType>
                <xsd:sequence minOccurs="0">
                  <xsd:element minOccurs="0" maxOccurs="unbounded" ref="ns0:KeyValueOfstringThreatpc_P0_PhOB"/>
                </xsd:sequence>
              </xsd:complexType>
            </xsd:element>
            <xsd:element minOccurs="0" nillable="true" type="xsd:boolean" name="ThreatGenerationEnabled" form="qualified"/>
            <xsd:element minOccurs="0" nillable="true" name="Validations" form="qualified">
              <xsd:complexType>
                <xsd:sequence minOccurs="0">
                  <xsd:element minOccurs="0" ref="ns4:Validation"/>
                </xsd:sequence>
              </xsd:complexType>
            </xsd:element>
            <xsd:element minOccurs="0" nillable="true" type="xsd:double" name="Version" form="qualified"/>
            <xsd:element minOccurs="0" nillable="true" name="KnowledgeBase" form="qualified">
              <xsd:complexType>
                <xsd:sequence minOccurs="0">
                  <xsd:element minOccurs="0" ref="ns4:GenericElements"/>
                  <xsd:element minOccurs="0" ref="ns4:Manifest"/>
                  <xsd:element minOccurs="0" ref="ns4:StandardElements"/>
                  <xsd:element minOccurs="0" ref="ns4:ThreatCategories"/>
                  <xsd:element minOccurs="0" ref="ns4:ThreatMetaData"/>
                  <xsd:element minOccurs="0" ref="ns4:ThreatTypes"/>
                </xsd:sequence>
                <xsd:attribute ref="ns1:Id"/>
              </xsd:complexType>
            </xsd:element>
            <xsd:element minOccurs="0" nillable="true" name="Profile" form="qualified">
              <xsd:complexType>
                <xsd:sequence minOccurs="0">
                  <xsd:element minOccurs="0" ref="PromptedKb"/>
                </xsd:sequence>
              </xsd:complexType>
            </xsd:element>
          </xsd:sequence>
        </xsd:complexType>
      </xsd:element>
      <xsd:element nillable="true" type="xsd:boolean" name="IsPriorityUsed"/>
      <xsd:element nillable="true" type="xsd:boolean" name="IsStatusUsed"/>
      <xsd:element nillable="true" name="PropertiesMetaData">
        <xsd:complexType>
          <xsd:sequence minOccurs="0">
            <xsd:element minOccurs="0" maxOccurs="unbounded" nillable="true" name="ThreatMetaDatum" form="qualified">
              <xsd:complexType>
                <xsd:sequence minOccurs="0">
                  <xsd:element minOccurs="0" nillable="true" type="xsd:string" name="Name" form="qualified"/>
                  <xsd:element minOccurs="0" nillable="true" type="xsd:string" name="Label" form="qualified"/>
                  <xsd:element minOccurs="0" nillable="true" type="xsd:boolean" name="HideFromUI" form="qualified"/>
                  <xsd:element minOccurs="0" nillable="true" name="Values" form="qualified">
                    <xsd:complexType>
                      <xsd:sequence minOccurs="0">
                        <xsd:element minOccurs="0" maxOccurs="unbounded" ref="ns0:string"/>
                      </xsd:sequence>
                    </xsd:complexType>
                  </xsd:element>
                  <xsd:element minOccurs="0" nillable="true" type="xsd:string" name="Id" form="qualified"/>
                </xsd:sequence>
              </xsd:complexType>
            </xsd:element>
          </xsd:sequence>
        </xsd:complexType>
      </xsd:element>
      <xsd:element nillable="true" name="ThreatMetaDatum">
        <xsd:complexType>
          <xsd:sequence minOccurs="0">
            <xsd:element minOccurs="0" nillable="true" type="xsd:string" name="Name" form="qualified"/>
            <xsd:element minOccurs="0" nillable="true" type="xsd:string" name="Label" form="qualified"/>
            <xsd:element minOccurs="0" nillable="true" type="xsd:boolean" name="HideFromUI" form="qualified"/>
            <xsd:element minOccurs="0" nillable="true" name="Values" form="qualified">
              <xsd:complexType>
                <xsd:sequence minOccurs="0">
                  <xsd:element minOccurs="0" ref="ns0:string"/>
                </xsd:sequence>
              </xsd:complexType>
            </xsd:element>
            <xsd:element minOccurs="0" nillable="true" type="xsd:string" name="Id" form="qualified"/>
          </xsd:sequence>
        </xsd:complexType>
      </xsd:element>
    </xsd:schema>
  </Schema>
  <Schema ID="Schema29" Namespace="http://schemas.microsoft.com/2003/10/Serialization/Arrays">
    <xsd:schema xmlns:xsd="http://www.w3.org/2001/XMLSchema" xmlns:ns0="http://schemas.microsoft.com/2003/10/Serialization/Arrays" xmlns:ns1="http://schemas.microsoft.com/2003/10/Serialization/" xmlns:ns2="http://schemas.datacontract.org/2004/07/ThreatModeling.Model.Abstracts" xmlns:ns3="http://schemas.datacontract.org/2004/07/ThreatModeling.KnowledgeBase" xmlns="" targetNamespace="http://schemas.microsoft.com/2003/10/Serialization/Arrays">
      <xsd:import namespace="http://schemas.microsoft.com/2003/10/Serialization/"/>
      <xsd:import namespace="http://schemas.datacontract.org/2004/07/ThreatModeling.Model.Abstracts"/>
      <xsd:import namespace="http://schemas.datacontract.org/2004/07/ThreatModeling.KnowledgeBase"/>
      <xsd:element nillable="true" name="anyType">
        <xsd:complexType>
          <xsd:sequence minOccurs="0">
            <xsd:element minOccurs="0" ref="ns3:DisplayName"/>
            <xsd:element minOccurs="0" ref="ns3:Name"/>
            <xsd:element minOccurs="0" ref="ns3:Value"/>
            <xsd:element minOccurs="0" ref="ns3:SelectedIndex"/>
          </xsd:sequence>
        </xsd:complexType>
      </xsd:element>
      <xsd:element nillable="true" name="KeyValueOfguidanyType">
        <xsd:complexType>
          <xsd:sequence minOccurs="0">
            <xsd:element minOccurs="0" nillable="true" type="xsd:string" name="Key" form="qualified"/>
            <xsd:element minOccurs="0" nillable="true" name="Value" form="qualified">
              <xsd:complexType>
                <xsd:all>
                  <xsd:element minOccurs="0" ref="ns2:GenericTypeId"/>
                  <xsd:element minOccurs="0" ref="ns2:Guid"/>
                  <xsd:element minOccurs="0" ref="ns2:Properties"/>
                  <xsd:element minOccurs="0" ref="ns2:TypeId"/>
                  <xsd:element minOccurs="0" ref="ns2:Height"/>
                  <xsd:element minOccurs="0" ref="ns2:Left"/>
                  <xsd:element minOccurs="0" ref="ns2:StrokeDashArray"/>
                  <xsd:element minOccurs="0" ref="ns2:StrokeThickness"/>
                  <xsd:element minOccurs="0" ref="ns2:Top"/>
                  <xsd:element minOccurs="0" ref="ns2:Width"/>
                  <xsd:element minOccurs="0" ref="ns2:HandleX"/>
                  <xsd:element minOccurs="0" ref="ns2:HandleY"/>
                  <xsd:element minOccurs="0" ref="ns2:PortSource"/>
                  <xsd:element minOccurs="0" ref="ns2:PortTarget"/>
                  <xsd:element minOccurs="0" ref="ns2:SourceGuid"/>
                  <xsd:element minOccurs="0" ref="ns2:SourceX"/>
                  <xsd:element minOccurs="0" ref="ns2:SourceY"/>
                  <xsd:element minOccurs="0" ref="ns2:TargetGuid"/>
                  <xsd:element minOccurs="0" ref="ns2:TargetX"/>
                  <xsd:element minOccurs="0" ref="ns2:TargetY"/>
                </xsd:all>
                <xsd:attribute ref="ns1:Id"/>
              </xsd:complexType>
            </xsd:element>
          </xsd:sequence>
        </xsd:complexType>
      </xsd:element>
      <xsd:element nillable="true" type="xsd:string" name="string"/>
      <xsd:element nillable="true" name="KeyValueOfstringThreatpc_P0_PhOB">
        <xsd:complexType>
          <xsd:sequence minOccurs="0">
            <xsd:element minOccurs="0" nillable="true" type="xsd:string" name="Key" form="qualified"/>
            <xsd:element minOccurs="0" nillable="true" name="Value" form="qualified">
              <xsd:complexType>
                <xsd:sequence minOccurs="0">
                  <xsd:element minOccurs="0" ref="ns3:ChangedBy"/>
                  <xsd:element minOccurs="0" ref="ns3:DrawingSurfaceGuid"/>
                  <xsd:element minOccurs="0" ref="ns3:FlowGuid"/>
                  <xsd:element minOccurs="0" ref="ns3:Id"/>
                  <xsd:element minOccurs="0" ref="ns3:InteractionKey"/>
                  <xsd:element minOccurs="0" ref="ns3:InteractionString"/>
                  <xsd:element minOccurs="0" ref="ns3:ModifiedAt"/>
                  <xsd:element minOccurs="0" ref="ns3:Priority"/>
                  <xsd:element minOccurs="0" ref="ns3:Properties"/>
                  <xsd:element minOccurs="0" ref="ns3:SourceGuid"/>
                  <xsd:element minOccurs="0" ref="ns3:State"/>
                  <xsd:element minOccurs="0" ref="ns3:StateInformation"/>
                  <xsd:element minOccurs="0" ref="ns3:TargetGuid"/>
                  <xsd:element minOccurs="0" ref="ns3:Title"/>
                  <xsd:element minOccurs="0" ref="ns3:TypeId"/>
                  <xsd:element minOccurs="0" ref="ns3:Upgraded"/>
                  <xsd:element minOccurs="0" ref="ns3:UserThreatCategory"/>
                  <xsd:element minOccurs="0" ref="ns3:UserThreatDescription"/>
                  <xsd:element minOccurs="0" ref="ns3:UserThreatShortDescription"/>
                  <xsd:element minOccurs="0" ref="ns3:Wide"/>
                </xsd:sequence>
              </xsd:complexType>
            </xsd:element>
          </xsd:sequence>
        </xsd:complexType>
      </xsd:element>
      <xsd:element nillable="true" name="KeyValueOfstringstring">
        <xsd:complexType>
          <xsd:sequence minOccurs="0">
            <xsd:element minOccurs="0" nillable="true" type="xsd:string" name="Key" form="qualified"/>
            <xsd:element minOccurs="0" nillable="true" type="xsd:string" name="Value" form="qualified"/>
          </xsd:sequence>
        </xsd:complexType>
      </xsd:element>
      <xsd:element nillable="true" type="xsd:string" name="guid"/>
    </xsd:schema>
  </Schema>
  <Schema ID="Schema30" Namespace="http://schemas.microsoft.com/2003/10/Serialization/">
    <xsd:schema xmlns:xsd="http://www.w3.org/2001/XMLSchema" xmlns:ns0="http://schemas.microsoft.com/2003/10/Serialization/" xmlns="" targetNamespace="http://schemas.microsoft.com/2003/10/Serialization/">
      <xsd:attribute name="Id" type="xsd:string"/>
    </xsd:schema>
  </Schema>
  <Schema ID="Schema31" Namespace="http://schemas.datacontract.org/2004/07/ThreatModeling.Model.Abstracts">
    <xsd:schema xmlns:xsd="http://www.w3.org/2001/XMLSchema" xmlns:ns0="http://schemas.microsoft.com/2003/10/Serialization/Arrays" xmlns:ns1="http://schemas.datacontract.org/2004/07/ThreatModeling.Model.Abstracts" xmlns="" targetNamespace="http://schemas.datacontract.org/2004/07/ThreatModeling.Model.Abstracts">
      <xsd:import namespace="http://schemas.microsoft.com/2003/10/Serialization/Arrays"/>
      <xsd:element nillable="true" type="xsd:string" name="GenericTypeId"/>
      <xsd:element nillable="true" type="xsd:string" name="Guid"/>
      <xsd:element nillable="true" name="Properties">
        <xsd:complexType>
          <xsd:sequence minOccurs="0">
            <xsd:element minOccurs="0" maxOccurs="unbounded" ref="ns0:anyType"/>
          </xsd:sequence>
        </xsd:complexType>
      </xsd:element>
      <xsd:element nillable="true" type="xsd:string" name="TypeId"/>
      <xsd:element nillable="true" type="xsd:integer" name="Height"/>
      <xsd:element nillable="true" type="xsd:integer" name="Left"/>
      <xsd:element nillable="true" type="xsd:string" name="StrokeDashArray"/>
      <xsd:element nillable="true" type="xsd:integer" name="StrokeThickness"/>
      <xsd:element nillable="true" type="xsd:integer" name="Top"/>
      <xsd:element nillable="true" type="xsd:integer" name="Width"/>
      <xsd:element nillable="true" type="xsd:integer" name="HandleX"/>
      <xsd:element nillable="true" type="xsd:integer" name="HandleY"/>
      <xsd:element nillable="true" type="xsd:string" name="PortSource"/>
      <xsd:element nillable="true" type="xsd:string" name="PortTarget"/>
      <xsd:element nillable="true" type="xsd:string" name="SourceGuid"/>
      <xsd:element nillable="true" type="xsd:integer" name="SourceX"/>
      <xsd:element nillable="true" type="xsd:integer" name="SourceY"/>
      <xsd:element nillable="true" type="xsd:string" name="TargetGuid"/>
      <xsd:element nillable="true" type="xsd:integer" name="TargetX"/>
      <xsd:element nillable="true" type="xsd:integer" name="TargetY"/>
    </xsd:schema>
  </Schema>
  <Schema ID="Schema32" Namespace="http://schemas.datacontract.org/2004/07/ThreatModeling.KnowledgeBase">
    <xsd:schema xmlns:xsd="http://www.w3.org/2001/XMLSchema" xmlns:ns0="http://schemas.microsoft.com/2003/10/Serialization/Arrays" xmlns:ns1="http://schemas.microsoft.com/2003/10/Serialization/" xmlns:ns2="http://schemas.datacontract.org/2004/07/ThreatModeling.Model" xmlns:ns3="http://schemas.datacontract.org/2004/07/ThreatModeling.KnowledgeBase" xmlns:ns4="http://schemas.datacontract.org/2004/07/ThreatModeling.Interfaces" xmlns="" targetNamespace="http://schemas.datacontract.org/2004/07/ThreatModeling.KnowledgeBase">
      <xsd:import namespace="http://schemas.microsoft.com/2003/10/Serialization/Arrays"/>
      <xsd:import namespace="http://schemas.microsoft.com/2003/10/Serialization/"/>
      <xsd:import namespace="http://schemas.datacontract.org/2004/07/ThreatModeling.Model"/>
      <xsd:import namespace="http://schemas.datacontract.org/2004/07/ThreatModeling.Interfaces"/>
      <xsd:element nillable="true" type="xsd:string" name="DisplayName"/>
      <xsd:element nillable="true" type="xsd:string" name="Name"/>
      <xsd:element nillable="true" name="Value">
        <xsd:complexType>
          <xsd:sequence minOccurs="0">
            <xsd:element minOccurs="0" maxOccurs="unbounded" ref="ns0:string"/>
          </xsd:sequence>
        </xsd:complexType>
      </xsd:element>
      <xsd:element nillable="true" type="xsd:integer" name="SelectedIndex"/>
      <xsd:element nillable="true" type="xsd:string" name="ChangedBy"/>
      <xsd:element nillable="true" type="xsd:string" name="DrawingSurfaceGuid"/>
      <xsd:element nillable="true" type="xsd:string" name="FlowGuid"/>
      <xsd:element nillable="true" type="xsd:integer" name="Id"/>
      <xsd:element nillable="true" type="xsd:string" name="InteractionKey"/>
      <xsd:element nillable="true" type="xsd:string" name="InteractionString"/>
      <xsd:element nillable="true" type="xsd:dateTime" name="ModifiedAt"/>
      <xsd:element nillable="true" type="xsd:string" name="Priority"/>
      <xsd:element nillable="true" name="Properties">
        <xsd:complexType>
          <xsd:sequence minOccurs="0">
            <xsd:element minOccurs="0" maxOccurs="unbounded" ref="ns0:KeyValueOfstringstring"/>
          </xsd:sequence>
        </xsd:complexType>
      </xsd:element>
      <xsd:element nillable="true" type="xsd:string" name="SourceGuid"/>
      <xsd:element nillable="true" type="xsd:string" name="State"/>
      <xsd:element nillable="true" type="xsd:string" name="StateInformation"/>
      <xsd:element nillable="true" type="xsd:string" name="TargetGuid"/>
      <xsd:element nillable="true" type="xsd:string" name="Title"/>
      <xsd:element nillable="true" type="xsd:string" name="TypeId"/>
      <xsd:element nillable="true" type="xsd:boolean" name="Upgraded"/>
      <xsd:element nillable="true" type="xsd:string" name="UserThreatCategory"/>
      <xsd:element nillable="true" type="xsd:string" name="UserThreatDescription"/>
      <xsd:element nillable="true" type="xsd:string" name="UserThreatShortDescription"/>
      <xsd:element nillable="true" type="xsd:boolean" name="Wide"/>
      <xsd:element nillable="true" name="Validation">
        <xsd:complexType>
          <xsd:sequence minOccurs="0">
            <xsd:element minOccurs="0" nillable="true" name="ElementGuids" form="qualified">
              <xsd:complexType>
                <xsd:sequence minOccurs="0">
                  <xsd:element minOccurs="0" maxOccurs="unbounded" ref="ns0:guid"/>
                </xsd:sequence>
              </xsd:complexType>
            </xsd:element>
            <xsd:element minOccurs="0" nillable="true" type="xsd:boolean" name="Enabled" form="qualified"/>
            <xsd:element minOccurs="0" nillable="true" type="xsd:string" name="Guid" form="qualified"/>
            <xsd:element minOccurs="0" nillable="true" type="xsd:string" name="IssueGuid" form="qualified"/>
            <xsd:element minOccurs="0" nillable="true" type="xsd:string" name="Items" form="qualified"/>
            <xsd:element minOccurs="0" nillable="true" type="xsd:string" name="Message" form="qualified"/>
            <xsd:element minOccurs="0" nillable="true" type="xsd:string" name="Source" form="qualified"/>
            <xsd:element minOccurs="0" nillable="true" type="xsd:string" name="SourceGuid" form="qualified"/>
          </xsd:sequence>
          <xsd:attribute ref="ns1:Id"/>
        </xsd:complexType>
      </xsd:element>
      <xsd:element nillable="true" name="GenericElements">
        <xsd:complexType>
          <xsd:sequence minOccurs="0">
            <xsd:element minOccurs="0" maxOccurs="unbounded" nillable="true" name="ElementType" form="qualified">
              <xsd:complexType>
                <xsd:sequence minOccurs="0">
                  <xsd:element minOccurs="0" nillable="true" type="xsd:boolean" name="IsExtension" form="qualified"/>
                  <xsd:element minOccurs="0" nillable="true" name="Attributes" form="qualified">
                    <xsd:complexType>
                      <xsd:sequence minOccurs="0">
                        <xsd:element minOccurs="0" maxOccurs="unbounded" nillable="true" name="Attribute" form="qualified">
                          <xsd:complexType>
                            <xsd:sequence minOccurs="0">
                              <xsd:element minOccurs="0" nillable="true" type="xsd:boolean" name="IsExtension" form="qualified"/>
                              <xsd:element minOccurs="0" nillable="true" name="AttributeValues" form="qualified">
                                <xsd:complexType>
                                  <xsd:sequence minOccurs="0">
                                    <xsd:element minOccurs="0" maxOccurs="unbounded" ref="ns4:Value"/>
                                  </xsd:sequence>
                                </xsd:complexType>
                              </xsd:element>
                              <xsd:element minOccurs="0" nillable="true" type="xsd:string" name="DisplayName" form="qualified"/>
                              <xsd:element minOccurs="0" nillable="true" type="xsd:string" name="Inheritance" form="qualified"/>
                              <xsd:element minOccurs="0" nillable="true" type="xsd:string" name="Mode" form="qualified"/>
                              <xsd:element minOccurs="0" nillable="true" type="xsd:string" name="Name" form="qualified"/>
                              <xsd:element minOccurs="0" nillable="true" type="xsd:string" name="Type" form="qualified"/>
                            </xsd:sequence>
                          </xsd:complexType>
                        </xsd:element>
                      </xsd:sequence>
                    </xsd:complexType>
                  </xsd:element>
                  <xsd:element minOccurs="0" nillable="true" type="xsd:string" name="AvailableToBaseModels" form="qualified"/>
                  <xsd:element minOccurs="0" nillable="true" type="xsd:string" name="Behavior" form="qualified"/>
                  <xsd:element minOccurs="0" nillable="true" type="xsd:string" name="Description" form="qualified"/>
                  <xsd:element minOccurs="0" nillable="true" type="xsd:boolean" name="Hidden" form="qualified"/>
                  <xsd:element minOccurs="0" nillable="true" type="xsd:string" name="Id" form="qualified"/>
                  <xsd:element minOccurs="0" nillable="true" type="xsd:string" name="ImageLocation" form="qualified"/>
                  <xsd:element minOccurs="0" nillable="true" type="xsd:string" name="ImageSource" form="qualified"/>
                  <xsd:element minOccurs="0" nillable="true" type="xsd:string" name="ImageStream" form="qualified"/>
                  <xsd:element minOccurs="0" nillable="true" type="xsd:string" name="Name" form="qualified"/>
                  <xsd:element minOccurs="0" nillable="true" type="xsd:string" name="ParentId" form="qualified"/>
                  <xsd:element minOccurs="0" nillable="true" type="xsd:string" name="Representation" form="qualified"/>
                  <xsd:element minOccurs="0" nillable="true" type="xsd:string" name="Shape" form="qualified"/>
                </xsd:sequence>
              </xsd:complexType>
            </xsd:element>
          </xsd:sequence>
        </xsd:complexType>
      </xsd:element>
      <xsd:element nillable="true" name="Manifest">
        <xsd:complexType>
          <xsd:sequence minOccurs="0">
            <xsd:element minOccurs="0" nillable="true" type="xsd:string" name="Author" form="qualified"/>
            <xsd:element minOccurs="0" nillable="true" type="xsd:string" name="Id" form="qualified"/>
            <xsd:element minOccurs="0" nillable="true" type="xsd:string" name="Name" form="qualified"/>
            <xsd:element minOccurs="0" nillable="true" type="xsd:string" name="Version" form="qualified"/>
          </xsd:sequence>
        </xsd:complexType>
      </xsd:element>
      <xsd:element nillable="true" name="StandardElements">
        <xsd:complexType>
          <xsd:sequence minOccurs="0">
            <xsd:element minOccurs="0" maxOccurs="unbounded" nillable="true" name="ElementType" form="qualified">
              <xsd:complexType>
                <xsd:sequence minOccurs="0">
                  <xsd:element minOccurs="0" nillable="true" type="xsd:boolean" name="IsExtension" form="qualified"/>
                  <xsd:element minOccurs="0" nillable="true" name="Attributes" form="qualified">
                    <xsd:complexType>
                      <xsd:sequence minOccurs="0">
                        <xsd:element minOccurs="0" maxOccurs="unbounded" nillable="true" name="Attribute" form="qualified">
                          <xsd:complexType>
                            <xsd:sequence minOccurs="0">
                              <xsd:element minOccurs="0" nillable="true" type="xsd:boolean" name="IsExtension" form="qualified"/>
                              <xsd:element minOccurs="0" nillable="true" name="AttributeValues" form="qualified">
                                <xsd:complexType>
                                  <xsd:sequence minOccurs="0">
                                    <xsd:element minOccurs="0" maxOccurs="unbounded" ref="ns4:Value"/>
                                  </xsd:sequence>
                                </xsd:complexType>
                              </xsd:element>
                              <xsd:element minOccurs="0" nillable="true" type="xsd:string" name="DisplayName" form="qualified"/>
                              <xsd:element minOccurs="0" nillable="true" type="xsd:string" name="Inheritance" form="qualified"/>
                              <xsd:element minOccurs="0" nillable="true" type="xsd:string" name="Mode" form="qualified"/>
                              <xsd:element minOccurs="0" nillable="true" type="xsd:string" name="Name" form="qualified"/>
                              <xsd:element minOccurs="0" nillable="true" type="xsd:string" name="Type" form="qualified"/>
                            </xsd:sequence>
                          </xsd:complexType>
                        </xsd:element>
                      </xsd:sequence>
                    </xsd:complexType>
                  </xsd:element>
                  <xsd:element minOccurs="0" nillable="true" type="xsd:string" name="AvailableToBaseModels" form="qualified"/>
                  <xsd:element minOccurs="0" nillable="true" type="xsd:string" name="Behavior" form="qualified"/>
                  <xsd:element minOccurs="0" nillable="true" type="xsd:string" name="Description" form="qualified"/>
                  <xsd:element minOccurs="0" nillable="true" type="xsd:boolean" name="Hidden" form="qualified"/>
                  <xsd:element minOccurs="0" nillable="true" type="xsd:string" name="Id" form="qualified"/>
                  <xsd:element minOccurs="0" nillable="true" type="xsd:string" name="ImageLocation" form="qualified"/>
                  <xsd:element minOccurs="0" nillable="true" type="xsd:string" name="ImageSource" form="qualified"/>
                  <xsd:element minOccurs="0" nillable="true" type="xsd:string" name="ImageStream" form="qualified"/>
                  <xsd:element minOccurs="0" nillable="true" type="xsd:string" name="Name" form="qualified"/>
                  <xsd:element minOccurs="0" nillable="true" type="xsd:string" name="ParentId" form="qualified"/>
                  <xsd:element minOccurs="0" nillable="true" type="xsd:string" name="Representation" form="qualified"/>
                  <xsd:element minOccurs="0" nillable="true" type="xsd:string" name="Shape" form="qualified"/>
                </xsd:sequence>
              </xsd:complexType>
            </xsd:element>
          </xsd:sequence>
        </xsd:complexType>
      </xsd:element>
      <xsd:element nillable="true" name="ThreatCategories">
        <xsd:complexType>
          <xsd:sequence minOccurs="0">
            <xsd:element minOccurs="0" maxOccurs="unbounded" nillable="true" name="ThreatCategory" form="qualified">
              <xsd:complexType>
                <xsd:sequence minOccurs="0">
                  <xsd:element minOccurs="0" nillable="true" type="xsd:boolean" name="IsExtension" form="qualified"/>
                  <xsd:element minOccurs="0" nillable="true" type="xsd:string" name="Id" form="qualified"/>
                  <xsd:element minOccurs="0" nillable="true" type="xsd:string" name="LongDescription" form="qualified"/>
                  <xsd:element minOccurs="0" nillable="true" type="xsd:string" name="Name" form="qualified"/>
                  <xsd:element minOccurs="0" nillable="true" type="xsd:string" name="ShortDescription" form="qualified"/>
                </xsd:sequence>
              </xsd:complexType>
            </xsd:element>
          </xsd:sequence>
        </xsd:complexType>
      </xsd:element>
      <xsd:element nillable="true" name="ThreatMetaData">
        <xsd:complexType>
          <xsd:sequence minOccurs="0">
            <xsd:element minOccurs="0" ref="ns2:IsPriorityUsed"/>
            <xsd:element minOccurs="0" ref="ns2:IsStatusUsed"/>
            <xsd:element minOccurs="0" ref="ns2:PropertiesMetaData"/>
          </xsd:sequence>
        </xsd:complexType>
      </xsd:element>
      <xsd:element nillable="true" name="ThreatTypes">
        <xsd:complexType>
          <xsd:sequence minOccurs="0">
            <xsd:element minOccurs="0" maxOccurs="unbounded" nillable="true" name="ThreatType" form="qualified">
              <xsd:complexType>
                <xsd:sequence minOccurs="0">
                  <xsd:element minOccurs="0" nillable="true" type="xsd:boolean" name="IsExtension" form="qualified"/>
                  <xsd:element minOccurs="0" nillable="true" type="xsd:string" name="Category" form="qualified"/>
                  <xsd:element minOccurs="0" nillable="true" type="xsd:string" name="Description" form="qualified"/>
                  <xsd:element minOccurs="0" nillable="true" name="GenerationFilters" form="qualified">
                    <xsd:complexType>
                      <xsd:sequence minOccurs="0">
                        <xsd:element minOccurs="0" nillable="true" type="xsd:string" name="Exclude" form="qualified"/>
                        <xsd:element minOccurs="0" nillable="true" type="xsd:string" name="Include" form="qualified"/>
                      </xsd:sequence>
                    </xsd:complexType>
                  </xsd:element>
                  <xsd:element minOccurs="0" nillable="true" type="xsd:string" name="Id" form="qualified"/>
                  <xsd:element minOccurs="0" nillable="true" name="PropertiesMetaData" form="qualified">
                    <xsd:complexType>
                      <xsd:sequence minOccurs="0">
                        <xsd:element minOccurs="0" maxOccurs="unbounded" ref="ns2:ThreatMetaDatum"/>
                      </xsd:sequence>
                    </xsd:complexType>
                  </xsd:element>
                  <xsd:element minOccurs="0" nillable="true" type="xsd:string" name="RelatedCategory" form="qualified"/>
                  <xsd:element minOccurs="0" nillable="true" type="xsd:string" name="ShortTitle" form="qualified"/>
                </xsd:sequence>
              </xsd:complexType>
            </xsd:element>
          </xsd:sequence>
        </xsd:complexType>
      </xsd:element>
    </xsd:schema>
  </Schema>
  <Schema ID="Schema33" Namespace="http://schemas.datacontract.org/2004/07/ThreatModeling.Interfaces">
    <xsd:schema xmlns:xsd="http://www.w3.org/2001/XMLSchema" xmlns:ns0="http://schemas.datacontract.org/2004/07/ThreatModeling.Interfaces" xmlns="" targetNamespace="http://schemas.datacontract.org/2004/07/ThreatModeling.Interfaces">
      <xsd:element nillable="true" type="xsd:string" name="Value"/>
    </xsd:schema>
  </Schema>
  <Schema ID="Schema34">
    <xsd:schema xmlns:xsd="http://www.w3.org/2001/XMLSchema" xmlns="">
      <xsd:element nillable="true" type="xsd:string" name="PromptedKb"/>
    </xsd:schema>
  </Schema>
  <Schema ID="Schema35" SchemaRef="Schema29 Schema30 Schema31 Schema32 Schema33 Schema34" Namespace="http://schemas.datacontract.org/2004/07/ThreatModeling.Model">
    <xsd:schema xmlns:xsd="http://www.w3.org/2001/XMLSchema" xmlns:ns0="http://schemas.microsoft.com/2003/10/Serialization/Arrays" xmlns:ns1="http://schemas.microsoft.com/2003/10/Serialization/" xmlns:ns2="http://schemas.datacontract.org/2004/07/ThreatModeling.Model.Abstracts" xmlns:ns3="http://schemas.datacontract.org/2004/07/ThreatModeling.Model" xmlns:ns4="http://schemas.datacontract.org/2004/07/ThreatModeling.KnowledgeBase" xmlns="" targetNamespace="http://schemas.datacontract.org/2004/07/ThreatModeling.Model">
      <xsd:import namespace="http://schemas.microsoft.com/2003/10/Serialization/Arrays"/>
      <xsd:import namespace="http://schemas.microsoft.com/2003/10/Serialization/"/>
      <xsd:import namespace="http://schemas.datacontract.org/2004/07/ThreatModeling.Model.Abstracts"/>
      <xsd:import namespace="http://schemas.datacontract.org/2004/07/ThreatModeling.KnowledgeBase"/>
      <xsd:import/>
      <xsd:element nillable="true" name="ThreatModel">
        <xsd:complexType>
          <xsd:sequence minOccurs="0">
            <xsd:element minOccurs="0" nillable="true" name="DrawingSurfaceList" form="qualified">
              <xsd:complexType>
                <xsd:sequence minOccurs="0">
                  <xsd:element minOccurs="0" nillable="true" name="DrawingSurfaceModel" form="qualified">
                    <xsd:complexType>
                      <xsd:sequence minOccurs="0">
                        <xsd:element minOccurs="0" ref="ns2:GenericTypeId"/>
                        <xsd:element minOccurs="0" ref="ns2:Guid"/>
                        <xsd:element minOccurs="0" ref="ns2:Properties"/>
                        <xsd:element minOccurs="0" ref="ns2:TypeId"/>
                        <xsd:element minOccurs="0" nillable="true" name="Borders" form="qualified">
                          <xsd:complexType>
                            <xsd:sequence minOccurs="0">
                              <xsd:element minOccurs="0" maxOccurs="unbounded" ref="ns0:KeyValueOfguidanyType"/>
                            </xsd:sequence>
                          </xsd:complexType>
                        </xsd:element>
                        <xsd:element minOccurs="0" nillable="true" type="xsd:string" name="Header" form="qualified"/>
                        <xsd:element minOccurs="0" nillable="true" name="Lines" form="qualified">
                          <xsd:complexType>
                            <xsd:sequence minOccurs="0">
                              <xsd:element minOccurs="0" maxOccurs="unbounded" ref="ns0:KeyValueOfguidanyType"/>
                            </xsd:sequence>
                          </xsd:complexType>
                        </xsd:element>
                        <xsd:element minOccurs="0" nillable="true" type="xsd:integer" name="Zoom" form="qualified"/>
                      </xsd:sequence>
                      <xsd:attribute ref="ns1:Id"/>
                    </xsd:complexType>
                  </xsd:element>
                </xsd:sequence>
              </xsd:complexType>
            </xsd:element>
            <xsd:element minOccurs="0" nillable="true" name="MetaInformation" form="qualified">
              <xsd:complexType>
                <xsd:sequence minOccurs="0">
                  <xsd:element minOccurs="0" nillable="true" type="xsd:string" name="Assumptions" form="qualified"/>
                  <xsd:element minOccurs="0" nillable="true" type="xsd:string" name="Contributors" form="qualified"/>
                  <xsd:element minOccurs="0" nillable="true" type="xsd:string" name="ExternalDependencies" form="qualified"/>
                  <xsd:element minOccurs="0" nillable="true" type="xsd:string" name="HighLevelSystemDescription" form="qualified"/>
                  <xsd:element minOccurs="0" nillable="true" type="xsd:string" name="Owner" form="qualified"/>
                  <xsd:element minOccurs="0" nillable="true" type="xsd:string" name="Reviewer" form="qualified"/>
                  <xsd:element minOccurs="0" nillable="true" type="xsd:string" name="ThreatModelName" form="qualified"/>
                </xsd:sequence>
              </xsd:complexType>
            </xsd:element>
            <xsd:element minOccurs="0" nillable="true" type="xsd:string" name="Notes" form="qualified"/>
            <xsd:element minOccurs="0" nillable="true" name="ThreatInstances" form="qualified">
              <xsd:complexType>
                <xsd:sequence minOccurs="0">
                  <xsd:element minOccurs="0" maxOccurs="unbounded" ref="ns0:KeyValueOfstringThreatpc_P0_PhOB"/>
                </xsd:sequence>
              </xsd:complexType>
            </xsd:element>
            <xsd:element minOccurs="0" nillable="true" type="xsd:boolean" name="ThreatGenerationEnabled" form="qualified"/>
            <xsd:element minOccurs="0" nillable="true" name="Validations" form="qualified">
              <xsd:complexType>
                <xsd:sequence minOccurs="0">
                  <xsd:element minOccurs="0" ref="ns4:Validation"/>
                </xsd:sequence>
              </xsd:complexType>
            </xsd:element>
            <xsd:element minOccurs="0" nillable="true" type="xsd:double" name="Version" form="qualified"/>
            <xsd:element minOccurs="0" nillable="true" name="KnowledgeBase" form="qualified">
              <xsd:complexType>
                <xsd:sequence minOccurs="0">
                  <xsd:element minOccurs="0" ref="ns4:GenericElements"/>
                  <xsd:element minOccurs="0" ref="ns4:Manifest"/>
                  <xsd:element minOccurs="0" ref="ns4:StandardElements"/>
                  <xsd:element minOccurs="0" ref="ns4:ThreatCategories"/>
                  <xsd:element minOccurs="0" ref="ns4:ThreatMetaData"/>
                  <xsd:element minOccurs="0" ref="ns4:ThreatTypes"/>
                </xsd:sequence>
                <xsd:attribute ref="ns1:Id"/>
              </xsd:complexType>
            </xsd:element>
            <xsd:element minOccurs="0" nillable="true" name="Profile" form="qualified">
              <xsd:complexType>
                <xsd:sequence minOccurs="0">
                  <xsd:element minOccurs="0" ref="PromptedKb"/>
                </xsd:sequence>
              </xsd:complexType>
            </xsd:element>
          </xsd:sequence>
        </xsd:complexType>
      </xsd:element>
      <xsd:element nillable="true" type="xsd:boolean" name="IsPriorityUsed"/>
      <xsd:element nillable="true" type="xsd:boolean" name="IsStatusUsed"/>
      <xsd:element nillable="true" name="PropertiesMetaData">
        <xsd:complexType>
          <xsd:sequence minOccurs="0">
            <xsd:element minOccurs="0" maxOccurs="unbounded" nillable="true" name="ThreatMetaDatum" form="qualified">
              <xsd:complexType>
                <xsd:sequence minOccurs="0">
                  <xsd:element minOccurs="0" nillable="true" type="xsd:string" name="Name" form="qualified"/>
                  <xsd:element minOccurs="0" nillable="true" type="xsd:string" name="Label" form="qualified"/>
                  <xsd:element minOccurs="0" nillable="true" type="xsd:boolean" name="HideFromUI" form="qualified"/>
                  <xsd:element minOccurs="0" nillable="true" name="Values" form="qualified">
                    <xsd:complexType>
                      <xsd:sequence minOccurs="0">
                        <xsd:element minOccurs="0" maxOccurs="unbounded" ref="ns0:string"/>
                      </xsd:sequence>
                    </xsd:complexType>
                  </xsd:element>
                  <xsd:element minOccurs="0" nillable="true" type="xsd:string" name="Id" form="qualified"/>
                </xsd:sequence>
              </xsd:complexType>
            </xsd:element>
          </xsd:sequence>
        </xsd:complexType>
      </xsd:element>
      <xsd:element nillable="true" name="ThreatMetaDatum">
        <xsd:complexType>
          <xsd:sequence minOccurs="0">
            <xsd:element minOccurs="0" nillable="true" type="xsd:string" name="Name" form="qualified"/>
            <xsd:element minOccurs="0" nillable="true" type="xsd:string" name="Label" form="qualified"/>
            <xsd:element minOccurs="0" nillable="true" type="xsd:boolean" name="HideFromUI" form="qualified"/>
            <xsd:element minOccurs="0" nillable="true" name="Values" form="qualified">
              <xsd:complexType>
                <xsd:sequence minOccurs="0">
                  <xsd:element minOccurs="0" ref="ns0:string"/>
                </xsd:sequence>
              </xsd:complexType>
            </xsd:element>
            <xsd:element minOccurs="0" nillable="true" type="xsd:string" name="Id" form="qualified"/>
          </xsd:sequence>
        </xsd:complexType>
      </xsd:element>
    </xsd:schema>
  </Schema>
  <Schema ID="Schema36" Namespace="http://schemas.microsoft.com/2003/10/Serialization/Arrays">
    <xsd:schema xmlns:xsd="http://www.w3.org/2001/XMLSchema" xmlns:ns0="http://schemas.microsoft.com/2003/10/Serialization/Arrays" xmlns:ns1="http://schemas.microsoft.com/2003/10/Serialization/" xmlns:ns2="http://schemas.datacontract.org/2004/07/ThreatModeling.Model.Abstracts" xmlns:ns3="http://schemas.datacontract.org/2004/07/ThreatModeling.KnowledgeBase" xmlns="" targetNamespace="http://schemas.microsoft.com/2003/10/Serialization/Arrays">
      <xsd:import namespace="http://schemas.microsoft.com/2003/10/Serialization/"/>
      <xsd:import namespace="http://schemas.datacontract.org/2004/07/ThreatModeling.Model.Abstracts"/>
      <xsd:import namespace="http://schemas.datacontract.org/2004/07/ThreatModeling.KnowledgeBase"/>
      <xsd:element nillable="true" name="anyType">
        <xsd:complexType>
          <xsd:sequence minOccurs="0">
            <xsd:element minOccurs="0" ref="ns3:DisplayName"/>
            <xsd:element minOccurs="0" ref="ns3:Name"/>
            <xsd:element minOccurs="0" ref="ns3:Value"/>
            <xsd:element minOccurs="0" ref="ns3:SelectedIndex"/>
          </xsd:sequence>
        </xsd:complexType>
      </xsd:element>
      <xsd:element nillable="true" name="KeyValueOfguidanyType">
        <xsd:complexType>
          <xsd:sequence minOccurs="0">
            <xsd:element minOccurs="0" nillable="true" type="xsd:string" name="Key" form="qualified"/>
            <xsd:element minOccurs="0" nillable="true" name="Value" form="qualified">
              <xsd:complexType>
                <xsd:all>
                  <xsd:element minOccurs="0" ref="ns2:GenericTypeId"/>
                  <xsd:element minOccurs="0" ref="ns2:Guid"/>
                  <xsd:element minOccurs="0" ref="ns2:Properties"/>
                  <xsd:element minOccurs="0" ref="ns2:TypeId"/>
                  <xsd:element minOccurs="0" ref="ns2:Height"/>
                  <xsd:element minOccurs="0" ref="ns2:Left"/>
                  <xsd:element minOccurs="0" ref="ns2:StrokeDashArray"/>
                  <xsd:element minOccurs="0" ref="ns2:StrokeThickness"/>
                  <xsd:element minOccurs="0" ref="ns2:Top"/>
                  <xsd:element minOccurs="0" ref="ns2:Width"/>
                  <xsd:element minOccurs="0" ref="ns2:HandleX"/>
                  <xsd:element minOccurs="0" ref="ns2:HandleY"/>
                  <xsd:element minOccurs="0" ref="ns2:PortSource"/>
                  <xsd:element minOccurs="0" ref="ns2:PortTarget"/>
                  <xsd:element minOccurs="0" ref="ns2:SourceGuid"/>
                  <xsd:element minOccurs="0" ref="ns2:SourceX"/>
                  <xsd:element minOccurs="0" ref="ns2:SourceY"/>
                  <xsd:element minOccurs="0" ref="ns2:TargetGuid"/>
                  <xsd:element minOccurs="0" ref="ns2:TargetX"/>
                  <xsd:element minOccurs="0" ref="ns2:TargetY"/>
                </xsd:all>
                <xsd:attribute ref="ns1:Id"/>
              </xsd:complexType>
            </xsd:element>
          </xsd:sequence>
        </xsd:complexType>
      </xsd:element>
      <xsd:element nillable="true" type="xsd:string" name="string"/>
      <xsd:element nillable="true" name="KeyValueOfstringThreatpc_P0_PhOB">
        <xsd:complexType>
          <xsd:sequence minOccurs="0">
            <xsd:element minOccurs="0" nillable="true" type="xsd:string" name="Key" form="qualified"/>
            <xsd:element minOccurs="0" nillable="true" name="Value" form="qualified">
              <xsd:complexType>
                <xsd:sequence minOccurs="0">
                  <xsd:element minOccurs="0" ref="ns3:ChangedBy"/>
                  <xsd:element minOccurs="0" ref="ns3:DrawingSurfaceGuid"/>
                  <xsd:element minOccurs="0" ref="ns3:FlowGuid"/>
                  <xsd:element minOccurs="0" ref="ns3:Id"/>
                  <xsd:element minOccurs="0" ref="ns3:InteractionKey"/>
                  <xsd:element minOccurs="0" ref="ns3:InteractionString"/>
                  <xsd:element minOccurs="0" ref="ns3:ModifiedAt"/>
                  <xsd:element minOccurs="0" ref="ns3:Priority"/>
                  <xsd:element minOccurs="0" ref="ns3:Properties"/>
                  <xsd:element minOccurs="0" ref="ns3:SourceGuid"/>
                  <xsd:element minOccurs="0" ref="ns3:State"/>
                  <xsd:element minOccurs="0" ref="ns3:StateInformation"/>
                  <xsd:element minOccurs="0" ref="ns3:TargetGuid"/>
                  <xsd:element minOccurs="0" ref="ns3:Title"/>
                  <xsd:element minOccurs="0" ref="ns3:TypeId"/>
                  <xsd:element minOccurs="0" ref="ns3:Upgraded"/>
                  <xsd:element minOccurs="0" ref="ns3:UserThreatCategory"/>
                  <xsd:element minOccurs="0" ref="ns3:UserThreatDescription"/>
                  <xsd:element minOccurs="0" ref="ns3:UserThreatShortDescription"/>
                  <xsd:element minOccurs="0" ref="ns3:Wide"/>
                </xsd:sequence>
              </xsd:complexType>
            </xsd:element>
          </xsd:sequence>
        </xsd:complexType>
      </xsd:element>
      <xsd:element nillable="true" name="KeyValueOfstringstring">
        <xsd:complexType>
          <xsd:sequence minOccurs="0">
            <xsd:element minOccurs="0" nillable="true" type="xsd:string" name="Key" form="qualified"/>
            <xsd:element minOccurs="0" nillable="true" type="xsd:string" name="Value" form="qualified"/>
          </xsd:sequence>
        </xsd:complexType>
      </xsd:element>
      <xsd:element nillable="true" type="xsd:string" name="guid"/>
    </xsd:schema>
  </Schema>
  <Schema ID="Schema37" Namespace="http://schemas.microsoft.com/2003/10/Serialization/">
    <xsd:schema xmlns:xsd="http://www.w3.org/2001/XMLSchema" xmlns:ns0="http://schemas.microsoft.com/2003/10/Serialization/" xmlns="" targetNamespace="http://schemas.microsoft.com/2003/10/Serialization/">
      <xsd:attribute name="Id" type="xsd:string"/>
    </xsd:schema>
  </Schema>
  <Schema ID="Schema38" Namespace="http://schemas.datacontract.org/2004/07/ThreatModeling.Model.Abstracts">
    <xsd:schema xmlns:xsd="http://www.w3.org/2001/XMLSchema" xmlns:ns0="http://schemas.microsoft.com/2003/10/Serialization/Arrays" xmlns:ns1="http://schemas.datacontract.org/2004/07/ThreatModeling.Model.Abstracts" xmlns="" targetNamespace="http://schemas.datacontract.org/2004/07/ThreatModeling.Model.Abstracts">
      <xsd:import namespace="http://schemas.microsoft.com/2003/10/Serialization/Arrays"/>
      <xsd:element nillable="true" type="xsd:string" name="GenericTypeId"/>
      <xsd:element nillable="true" type="xsd:string" name="Guid"/>
      <xsd:element nillable="true" name="Properties">
        <xsd:complexType>
          <xsd:sequence minOccurs="0">
            <xsd:element minOccurs="0" maxOccurs="unbounded" ref="ns0:anyType"/>
          </xsd:sequence>
        </xsd:complexType>
      </xsd:element>
      <xsd:element nillable="true" type="xsd:string" name="TypeId"/>
      <xsd:element nillable="true" type="xsd:integer" name="Height"/>
      <xsd:element nillable="true" type="xsd:integer" name="Left"/>
      <xsd:element nillable="true" type="xsd:string" name="StrokeDashArray"/>
      <xsd:element nillable="true" type="xsd:integer" name="StrokeThickness"/>
      <xsd:element nillable="true" type="xsd:integer" name="Top"/>
      <xsd:element nillable="true" type="xsd:integer" name="Width"/>
      <xsd:element nillable="true" type="xsd:integer" name="HandleX"/>
      <xsd:element nillable="true" type="xsd:integer" name="HandleY"/>
      <xsd:element nillable="true" type="xsd:string" name="PortSource"/>
      <xsd:element nillable="true" type="xsd:string" name="PortTarget"/>
      <xsd:element nillable="true" type="xsd:string" name="SourceGuid"/>
      <xsd:element nillable="true" type="xsd:integer" name="SourceX"/>
      <xsd:element nillable="true" type="xsd:integer" name="SourceY"/>
      <xsd:element nillable="true" type="xsd:string" name="TargetGuid"/>
      <xsd:element nillable="true" type="xsd:integer" name="TargetX"/>
      <xsd:element nillable="true" type="xsd:integer" name="TargetY"/>
    </xsd:schema>
  </Schema>
  <Schema ID="Schema39" Namespace="http://schemas.datacontract.org/2004/07/ThreatModeling.KnowledgeBase">
    <xsd:schema xmlns:xsd="http://www.w3.org/2001/XMLSchema" xmlns:ns0="http://schemas.microsoft.com/2003/10/Serialization/Arrays" xmlns:ns1="http://schemas.microsoft.com/2003/10/Serialization/" xmlns:ns2="http://schemas.datacontract.org/2004/07/ThreatModeling.Model" xmlns:ns3="http://schemas.datacontract.org/2004/07/ThreatModeling.KnowledgeBase" xmlns:ns4="http://schemas.datacontract.org/2004/07/ThreatModeling.Interfaces" xmlns="" targetNamespace="http://schemas.datacontract.org/2004/07/ThreatModeling.KnowledgeBase">
      <xsd:import namespace="http://schemas.microsoft.com/2003/10/Serialization/Arrays"/>
      <xsd:import namespace="http://schemas.microsoft.com/2003/10/Serialization/"/>
      <xsd:import namespace="http://schemas.datacontract.org/2004/07/ThreatModeling.Model"/>
      <xsd:import namespace="http://schemas.datacontract.org/2004/07/ThreatModeling.Interfaces"/>
      <xsd:element nillable="true" type="xsd:string" name="DisplayName"/>
      <xsd:element nillable="true" type="xsd:string" name="Name"/>
      <xsd:element nillable="true" name="Value">
        <xsd:complexType>
          <xsd:sequence minOccurs="0">
            <xsd:element minOccurs="0" maxOccurs="unbounded" ref="ns0:string"/>
          </xsd:sequence>
        </xsd:complexType>
      </xsd:element>
      <xsd:element nillable="true" type="xsd:integer" name="SelectedIndex"/>
      <xsd:element nillable="true" type="xsd:string" name="ChangedBy"/>
      <xsd:element nillable="true" type="xsd:string" name="DrawingSurfaceGuid"/>
      <xsd:element nillable="true" type="xsd:string" name="FlowGuid"/>
      <xsd:element nillable="true" type="xsd:integer" name="Id"/>
      <xsd:element nillable="true" type="xsd:string" name="InteractionKey"/>
      <xsd:element nillable="true" type="xsd:string" name="InteractionString"/>
      <xsd:element nillable="true" type="xsd:dateTime" name="ModifiedAt"/>
      <xsd:element nillable="true" type="xsd:string" name="Priority"/>
      <xsd:element nillable="true" name="Properties">
        <xsd:complexType>
          <xsd:sequence minOccurs="0">
            <xsd:element minOccurs="0" maxOccurs="unbounded" ref="ns0:KeyValueOfstringstring"/>
          </xsd:sequence>
        </xsd:complexType>
      </xsd:element>
      <xsd:element nillable="true" type="xsd:string" name="SourceGuid"/>
      <xsd:element nillable="true" type="xsd:string" name="State"/>
      <xsd:element nillable="true" type="xsd:string" name="StateInformation"/>
      <xsd:element nillable="true" type="xsd:string" name="TargetGuid"/>
      <xsd:element nillable="true" type="xsd:string" name="Title"/>
      <xsd:element nillable="true" type="xsd:string" name="TypeId"/>
      <xsd:element nillable="true" type="xsd:boolean" name="Upgraded"/>
      <xsd:element nillable="true" type="xsd:string" name="UserThreatCategory"/>
      <xsd:element nillable="true" type="xsd:string" name="UserThreatDescription"/>
      <xsd:element nillable="true" type="xsd:string" name="UserThreatShortDescription"/>
      <xsd:element nillable="true" type="xsd:boolean" name="Wide"/>
      <xsd:element nillable="true" name="Validation">
        <xsd:complexType>
          <xsd:sequence minOccurs="0">
            <xsd:element minOccurs="0" nillable="true" name="ElementGuids" form="qualified">
              <xsd:complexType>
                <xsd:sequence minOccurs="0">
                  <xsd:element minOccurs="0" maxOccurs="unbounded" ref="ns0:guid"/>
                </xsd:sequence>
              </xsd:complexType>
            </xsd:element>
            <xsd:element minOccurs="0" nillable="true" type="xsd:boolean" name="Enabled" form="qualified"/>
            <xsd:element minOccurs="0" nillable="true" type="xsd:string" name="Guid" form="qualified"/>
            <xsd:element minOccurs="0" nillable="true" type="xsd:string" name="IssueGuid" form="qualified"/>
            <xsd:element minOccurs="0" nillable="true" type="xsd:string" name="Items" form="qualified"/>
            <xsd:element minOccurs="0" nillable="true" type="xsd:string" name="Message" form="qualified"/>
            <xsd:element minOccurs="0" nillable="true" type="xsd:string" name="Source" form="qualified"/>
            <xsd:element minOccurs="0" nillable="true" type="xsd:string" name="SourceGuid" form="qualified"/>
          </xsd:sequence>
          <xsd:attribute ref="ns1:Id"/>
        </xsd:complexType>
      </xsd:element>
      <xsd:element nillable="true" name="GenericElements">
        <xsd:complexType>
          <xsd:sequence minOccurs="0">
            <xsd:element minOccurs="0" maxOccurs="unbounded" nillable="true" name="ElementType" form="qualified">
              <xsd:complexType>
                <xsd:sequence minOccurs="0">
                  <xsd:element minOccurs="0" nillable="true" type="xsd:boolean" name="IsExtension" form="qualified"/>
                  <xsd:element minOccurs="0" nillable="true" name="Attributes" form="qualified">
                    <xsd:complexType>
                      <xsd:sequence minOccurs="0">
                        <xsd:element minOccurs="0" maxOccurs="unbounded" nillable="true" name="Attribute" form="qualified">
                          <xsd:complexType>
                            <xsd:sequence minOccurs="0">
                              <xsd:element minOccurs="0" nillable="true" type="xsd:boolean" name="IsExtension" form="qualified"/>
                              <xsd:element minOccurs="0" nillable="true" name="AttributeValues" form="qualified">
                                <xsd:complexType>
                                  <xsd:sequence minOccurs="0">
                                    <xsd:element minOccurs="0" maxOccurs="unbounded" ref="ns4:Value"/>
                                  </xsd:sequence>
                                </xsd:complexType>
                              </xsd:element>
                              <xsd:element minOccurs="0" nillable="true" type="xsd:string" name="DisplayName" form="qualified"/>
                              <xsd:element minOccurs="0" nillable="true" type="xsd:string" name="Inheritance" form="qualified"/>
                              <xsd:element minOccurs="0" nillable="true" type="xsd:string" name="Mode" form="qualified"/>
                              <xsd:element minOccurs="0" nillable="true" type="xsd:string" name="Name" form="qualified"/>
                              <xsd:element minOccurs="0" nillable="true" type="xsd:string" name="Type" form="qualified"/>
                            </xsd:sequence>
                          </xsd:complexType>
                        </xsd:element>
                      </xsd:sequence>
                    </xsd:complexType>
                  </xsd:element>
                  <xsd:element minOccurs="0" nillable="true" type="xsd:string" name="AvailableToBaseModels" form="qualified"/>
                  <xsd:element minOccurs="0" nillable="true" type="xsd:string" name="Behavior" form="qualified"/>
                  <xsd:element minOccurs="0" nillable="true" type="xsd:string" name="Description" form="qualified"/>
                  <xsd:element minOccurs="0" nillable="true" type="xsd:boolean" name="Hidden" form="qualified"/>
                  <xsd:element minOccurs="0" nillable="true" type="xsd:string" name="Id" form="qualified"/>
                  <xsd:element minOccurs="0" nillable="true" type="xsd:string" name="ImageLocation" form="qualified"/>
                  <xsd:element minOccurs="0" nillable="true" type="xsd:string" name="ImageSource" form="qualified"/>
                  <xsd:element minOccurs="0" nillable="true" type="xsd:string" name="ImageStream" form="qualified"/>
                  <xsd:element minOccurs="0" nillable="true" type="xsd:string" name="Name" form="qualified"/>
                  <xsd:element minOccurs="0" nillable="true" type="xsd:string" name="ParentId" form="qualified"/>
                  <xsd:element minOccurs="0" nillable="true" type="xsd:string" name="Representation" form="qualified"/>
                  <xsd:element minOccurs="0" nillable="true" type="xsd:string" name="Shape" form="qualified"/>
                </xsd:sequence>
              </xsd:complexType>
            </xsd:element>
          </xsd:sequence>
        </xsd:complexType>
      </xsd:element>
      <xsd:element nillable="true" name="Manifest">
        <xsd:complexType>
          <xsd:sequence minOccurs="0">
            <xsd:element minOccurs="0" nillable="true" type="xsd:string" name="Author" form="qualified"/>
            <xsd:element minOccurs="0" nillable="true" type="xsd:string" name="Id" form="qualified"/>
            <xsd:element minOccurs="0" nillable="true" type="xsd:string" name="Name" form="qualified"/>
            <xsd:element minOccurs="0" nillable="true" type="xsd:string" name="Version" form="qualified"/>
          </xsd:sequence>
        </xsd:complexType>
      </xsd:element>
      <xsd:element nillable="true" name="StandardElements">
        <xsd:complexType>
          <xsd:sequence minOccurs="0">
            <xsd:element minOccurs="0" maxOccurs="unbounded" nillable="true" name="ElementType" form="qualified">
              <xsd:complexType>
                <xsd:sequence minOccurs="0">
                  <xsd:element minOccurs="0" nillable="true" type="xsd:boolean" name="IsExtension" form="qualified"/>
                  <xsd:element minOccurs="0" nillable="true" name="Attributes" form="qualified">
                    <xsd:complexType>
                      <xsd:sequence minOccurs="0">
                        <xsd:element minOccurs="0" maxOccurs="unbounded" nillable="true" name="Attribute" form="qualified">
                          <xsd:complexType>
                            <xsd:sequence minOccurs="0">
                              <xsd:element minOccurs="0" nillable="true" type="xsd:boolean" name="IsExtension" form="qualified"/>
                              <xsd:element minOccurs="0" nillable="true" name="AttributeValues" form="qualified">
                                <xsd:complexType>
                                  <xsd:sequence minOccurs="0">
                                    <xsd:element minOccurs="0" maxOccurs="unbounded" ref="ns4:Value"/>
                                  </xsd:sequence>
                                </xsd:complexType>
                              </xsd:element>
                              <xsd:element minOccurs="0" nillable="true" type="xsd:string" name="DisplayName" form="qualified"/>
                              <xsd:element minOccurs="0" nillable="true" type="xsd:string" name="Inheritance" form="qualified"/>
                              <xsd:element minOccurs="0" nillable="true" type="xsd:string" name="Mode" form="qualified"/>
                              <xsd:element minOccurs="0" nillable="true" type="xsd:string" name="Name" form="qualified"/>
                              <xsd:element minOccurs="0" nillable="true" type="xsd:string" name="Type" form="qualified"/>
                            </xsd:sequence>
                          </xsd:complexType>
                        </xsd:element>
                      </xsd:sequence>
                    </xsd:complexType>
                  </xsd:element>
                  <xsd:element minOccurs="0" nillable="true" type="xsd:string" name="AvailableToBaseModels" form="qualified"/>
                  <xsd:element minOccurs="0" nillable="true" type="xsd:string" name="Behavior" form="qualified"/>
                  <xsd:element minOccurs="0" nillable="true" type="xsd:string" name="Description" form="qualified"/>
                  <xsd:element minOccurs="0" nillable="true" type="xsd:boolean" name="Hidden" form="qualified"/>
                  <xsd:element minOccurs="0" nillable="true" type="xsd:string" name="Id" form="qualified"/>
                  <xsd:element minOccurs="0" nillable="true" type="xsd:string" name="ImageLocation" form="qualified"/>
                  <xsd:element minOccurs="0" nillable="true" type="xsd:string" name="ImageSource" form="qualified"/>
                  <xsd:element minOccurs="0" nillable="true" type="xsd:string" name="ImageStream" form="qualified"/>
                  <xsd:element minOccurs="0" nillable="true" type="xsd:string" name="Name" form="qualified"/>
                  <xsd:element minOccurs="0" nillable="true" type="xsd:string" name="ParentId" form="qualified"/>
                  <xsd:element minOccurs="0" nillable="true" type="xsd:string" name="Representation" form="qualified"/>
                  <xsd:element minOccurs="0" nillable="true" type="xsd:string" name="Shape" form="qualified"/>
                </xsd:sequence>
              </xsd:complexType>
            </xsd:element>
          </xsd:sequence>
        </xsd:complexType>
      </xsd:element>
      <xsd:element nillable="true" name="ThreatCategories">
        <xsd:complexType>
          <xsd:sequence minOccurs="0">
            <xsd:element minOccurs="0" maxOccurs="unbounded" nillable="true" name="ThreatCategory" form="qualified">
              <xsd:complexType>
                <xsd:sequence minOccurs="0">
                  <xsd:element minOccurs="0" nillable="true" type="xsd:boolean" name="IsExtension" form="qualified"/>
                  <xsd:element minOccurs="0" nillable="true" type="xsd:string" name="Id" form="qualified"/>
                  <xsd:element minOccurs="0" nillable="true" type="xsd:string" name="LongDescription" form="qualified"/>
                  <xsd:element minOccurs="0" nillable="true" type="xsd:string" name="Name" form="qualified"/>
                  <xsd:element minOccurs="0" nillable="true" type="xsd:string" name="ShortDescription" form="qualified"/>
                </xsd:sequence>
              </xsd:complexType>
            </xsd:element>
          </xsd:sequence>
        </xsd:complexType>
      </xsd:element>
      <xsd:element nillable="true" name="ThreatMetaData">
        <xsd:complexType>
          <xsd:sequence minOccurs="0">
            <xsd:element minOccurs="0" ref="ns2:IsPriorityUsed"/>
            <xsd:element minOccurs="0" ref="ns2:IsStatusUsed"/>
            <xsd:element minOccurs="0" ref="ns2:PropertiesMetaData"/>
          </xsd:sequence>
        </xsd:complexType>
      </xsd:element>
      <xsd:element nillable="true" name="ThreatTypes">
        <xsd:complexType>
          <xsd:sequence minOccurs="0">
            <xsd:element minOccurs="0" maxOccurs="unbounded" nillable="true" name="ThreatType" form="qualified">
              <xsd:complexType>
                <xsd:sequence minOccurs="0">
                  <xsd:element minOccurs="0" nillable="true" type="xsd:boolean" name="IsExtension" form="qualified"/>
                  <xsd:element minOccurs="0" nillable="true" type="xsd:string" name="Category" form="qualified"/>
                  <xsd:element minOccurs="0" nillable="true" type="xsd:string" name="Description" form="qualified"/>
                  <xsd:element minOccurs="0" nillable="true" name="GenerationFilters" form="qualified">
                    <xsd:complexType>
                      <xsd:sequence minOccurs="0">
                        <xsd:element minOccurs="0" nillable="true" type="xsd:string" name="Exclude" form="qualified"/>
                        <xsd:element minOccurs="0" nillable="true" type="xsd:string" name="Include" form="qualified"/>
                      </xsd:sequence>
                    </xsd:complexType>
                  </xsd:element>
                  <xsd:element minOccurs="0" nillable="true" type="xsd:string" name="Id" form="qualified"/>
                  <xsd:element minOccurs="0" nillable="true" name="PropertiesMetaData" form="qualified">
                    <xsd:complexType>
                      <xsd:sequence minOccurs="0">
                        <xsd:element minOccurs="0" maxOccurs="unbounded" ref="ns2:ThreatMetaDatum"/>
                      </xsd:sequence>
                    </xsd:complexType>
                  </xsd:element>
                  <xsd:element minOccurs="0" nillable="true" type="xsd:string" name="RelatedCategory" form="qualified"/>
                  <xsd:element minOccurs="0" nillable="true" type="xsd:string" name="ShortTitle" form="qualified"/>
                </xsd:sequence>
              </xsd:complexType>
            </xsd:element>
          </xsd:sequence>
        </xsd:complexType>
      </xsd:element>
    </xsd:schema>
  </Schema>
  <Schema ID="Schema40" Namespace="http://schemas.datacontract.org/2004/07/ThreatModeling.Interfaces">
    <xsd:schema xmlns:xsd="http://www.w3.org/2001/XMLSchema" xmlns:ns0="http://schemas.datacontract.org/2004/07/ThreatModeling.Interfaces" xmlns="" targetNamespace="http://schemas.datacontract.org/2004/07/ThreatModeling.Interfaces">
      <xsd:element nillable="true" type="xsd:string" name="Value"/>
    </xsd:schema>
  </Schema>
  <Schema ID="Schema41">
    <xsd:schema xmlns:xsd="http://www.w3.org/2001/XMLSchema" xmlns="">
      <xsd:element nillable="true" type="xsd:string" name="PromptedKb"/>
    </xsd:schema>
  </Schema>
  <Schema ID="Schema42" SchemaRef="Schema36 Schema37 Schema38 Schema39 Schema40 Schema41" Namespace="http://schemas.datacontract.org/2004/07/ThreatModeling.Model">
    <xsd:schema xmlns:xsd="http://www.w3.org/2001/XMLSchema" xmlns:ns0="http://schemas.microsoft.com/2003/10/Serialization/Arrays" xmlns:ns1="http://schemas.microsoft.com/2003/10/Serialization/" xmlns:ns2="http://schemas.datacontract.org/2004/07/ThreatModeling.Model.Abstracts" xmlns:ns3="http://schemas.datacontract.org/2004/07/ThreatModeling.Model" xmlns:ns4="http://schemas.datacontract.org/2004/07/ThreatModeling.KnowledgeBase" xmlns="" targetNamespace="http://schemas.datacontract.org/2004/07/ThreatModeling.Model">
      <xsd:import namespace="http://schemas.microsoft.com/2003/10/Serialization/Arrays"/>
      <xsd:import namespace="http://schemas.microsoft.com/2003/10/Serialization/"/>
      <xsd:import namespace="http://schemas.datacontract.org/2004/07/ThreatModeling.Model.Abstracts"/>
      <xsd:import namespace="http://schemas.datacontract.org/2004/07/ThreatModeling.KnowledgeBase"/>
      <xsd:import/>
      <xsd:element nillable="true" name="ThreatModel">
        <xsd:complexType>
          <xsd:sequence minOccurs="0">
            <xsd:element minOccurs="0" nillable="true" name="DrawingSurfaceList" form="qualified">
              <xsd:complexType>
                <xsd:sequence minOccurs="0">
                  <xsd:element minOccurs="0" nillable="true" name="DrawingSurfaceModel" form="qualified">
                    <xsd:complexType>
                      <xsd:sequence minOccurs="0">
                        <xsd:element minOccurs="0" ref="ns2:GenericTypeId"/>
                        <xsd:element minOccurs="0" ref="ns2:Guid"/>
                        <xsd:element minOccurs="0" ref="ns2:Properties"/>
                        <xsd:element minOccurs="0" ref="ns2:TypeId"/>
                        <xsd:element minOccurs="0" nillable="true" name="Borders" form="qualified">
                          <xsd:complexType>
                            <xsd:sequence minOccurs="0">
                              <xsd:element minOccurs="0" maxOccurs="unbounded" ref="ns0:KeyValueOfguidanyType"/>
                            </xsd:sequence>
                          </xsd:complexType>
                        </xsd:element>
                        <xsd:element minOccurs="0" nillable="true" type="xsd:string" name="Header" form="qualified"/>
                        <xsd:element minOccurs="0" nillable="true" name="Lines" form="qualified">
                          <xsd:complexType>
                            <xsd:sequence minOccurs="0">
                              <xsd:element minOccurs="0" maxOccurs="unbounded" ref="ns0:KeyValueOfguidanyType"/>
                            </xsd:sequence>
                          </xsd:complexType>
                        </xsd:element>
                        <xsd:element minOccurs="0" nillable="true" type="xsd:integer" name="Zoom" form="qualified"/>
                      </xsd:sequence>
                      <xsd:attribute ref="ns1:Id"/>
                    </xsd:complexType>
                  </xsd:element>
                </xsd:sequence>
              </xsd:complexType>
            </xsd:element>
            <xsd:element minOccurs="0" nillable="true" name="MetaInformation" form="qualified">
              <xsd:complexType>
                <xsd:sequence minOccurs="0">
                  <xsd:element minOccurs="0" nillable="true" type="xsd:string" name="Assumptions" form="qualified"/>
                  <xsd:element minOccurs="0" nillable="true" type="xsd:string" name="Contributors" form="qualified"/>
                  <xsd:element minOccurs="0" nillable="true" type="xsd:string" name="ExternalDependencies" form="qualified"/>
                  <xsd:element minOccurs="0" nillable="true" type="xsd:string" name="HighLevelSystemDescription" form="qualified"/>
                  <xsd:element minOccurs="0" nillable="true" type="xsd:string" name="Owner" form="qualified"/>
                  <xsd:element minOccurs="0" nillable="true" type="xsd:string" name="Reviewer" form="qualified"/>
                  <xsd:element minOccurs="0" nillable="true" type="xsd:string" name="ThreatModelName" form="qualified"/>
                </xsd:sequence>
              </xsd:complexType>
            </xsd:element>
            <xsd:element minOccurs="0" nillable="true" type="xsd:string" name="Notes" form="qualified"/>
            <xsd:element minOccurs="0" nillable="true" name="ThreatInstances" form="qualified">
              <xsd:complexType>
                <xsd:sequence minOccurs="0">
                  <xsd:element minOccurs="0" maxOccurs="unbounded" ref="ns0:KeyValueOfstringThreatpc_P0_PhOB"/>
                </xsd:sequence>
              </xsd:complexType>
            </xsd:element>
            <xsd:element minOccurs="0" nillable="true" type="xsd:boolean" name="ThreatGenerationEnabled" form="qualified"/>
            <xsd:element minOccurs="0" nillable="true" name="Validations" form="qualified">
              <xsd:complexType>
                <xsd:sequence minOccurs="0">
                  <xsd:element minOccurs="0" ref="ns4:Validation"/>
                </xsd:sequence>
              </xsd:complexType>
            </xsd:element>
            <xsd:element minOccurs="0" nillable="true" type="xsd:double" name="Version" form="qualified"/>
            <xsd:element minOccurs="0" nillable="true" name="KnowledgeBase" form="qualified">
              <xsd:complexType>
                <xsd:sequence minOccurs="0">
                  <xsd:element minOccurs="0" ref="ns4:GenericElements"/>
                  <xsd:element minOccurs="0" ref="ns4:Manifest"/>
                  <xsd:element minOccurs="0" ref="ns4:StandardElements"/>
                  <xsd:element minOccurs="0" ref="ns4:ThreatCategories"/>
                  <xsd:element minOccurs="0" ref="ns4:ThreatMetaData"/>
                  <xsd:element minOccurs="0" ref="ns4:ThreatTypes"/>
                </xsd:sequence>
                <xsd:attribute ref="ns1:Id"/>
              </xsd:complexType>
            </xsd:element>
            <xsd:element minOccurs="0" nillable="true" name="Profile" form="qualified">
              <xsd:complexType>
                <xsd:sequence minOccurs="0">
                  <xsd:element minOccurs="0" ref="PromptedKb"/>
                </xsd:sequence>
              </xsd:complexType>
            </xsd:element>
          </xsd:sequence>
        </xsd:complexType>
      </xsd:element>
      <xsd:element nillable="true" type="xsd:boolean" name="IsPriorityUsed"/>
      <xsd:element nillable="true" type="xsd:boolean" name="IsStatusUsed"/>
      <xsd:element nillable="true" name="PropertiesMetaData">
        <xsd:complexType>
          <xsd:sequence minOccurs="0">
            <xsd:element minOccurs="0" maxOccurs="unbounded" nillable="true" name="ThreatMetaDatum" form="qualified">
              <xsd:complexType>
                <xsd:sequence minOccurs="0">
                  <xsd:element minOccurs="0" nillable="true" type="xsd:string" name="Name" form="qualified"/>
                  <xsd:element minOccurs="0" nillable="true" type="xsd:string" name="Label" form="qualified"/>
                  <xsd:element minOccurs="0" nillable="true" type="xsd:boolean" name="HideFromUI" form="qualified"/>
                  <xsd:element minOccurs="0" nillable="true" name="Values" form="qualified">
                    <xsd:complexType>
                      <xsd:sequence minOccurs="0">
                        <xsd:element minOccurs="0" maxOccurs="unbounded" ref="ns0:string"/>
                      </xsd:sequence>
                    </xsd:complexType>
                  </xsd:element>
                  <xsd:element minOccurs="0" nillable="true" type="xsd:string" name="Id" form="qualified"/>
                </xsd:sequence>
              </xsd:complexType>
            </xsd:element>
          </xsd:sequence>
        </xsd:complexType>
      </xsd:element>
      <xsd:element nillable="true" name="ThreatMetaDatum">
        <xsd:complexType>
          <xsd:sequence minOccurs="0">
            <xsd:element minOccurs="0" nillable="true" type="xsd:string" name="Name" form="qualified"/>
            <xsd:element minOccurs="0" nillable="true" type="xsd:string" name="Label" form="qualified"/>
            <xsd:element minOccurs="0" nillable="true" type="xsd:boolean" name="HideFromUI" form="qualified"/>
            <xsd:element minOccurs="0" nillable="true" name="Values" form="qualified">
              <xsd:complexType>
                <xsd:sequence minOccurs="0">
                  <xsd:element minOccurs="0" ref="ns0:string"/>
                </xsd:sequence>
              </xsd:complexType>
            </xsd:element>
            <xsd:element minOccurs="0" nillable="true" type="xsd:string" name="Id" form="qualified"/>
          </xsd:sequence>
        </xsd:complexType>
      </xsd:element>
    </xsd:schema>
  </Schema>
  <Schema ID="Schema43" Namespace="http://schemas.microsoft.com/2003/10/Serialization/Arrays">
    <xsd:schema xmlns:xsd="http://www.w3.org/2001/XMLSchema" xmlns:ns0="http://schemas.microsoft.com/2003/10/Serialization/Arrays" xmlns:ns1="http://schemas.microsoft.com/2003/10/Serialization/" xmlns:ns2="http://schemas.datacontract.org/2004/07/ThreatModeling.Model.Abstracts" xmlns:ns3="http://schemas.datacontract.org/2004/07/ThreatModeling.KnowledgeBase" xmlns="" targetNamespace="http://schemas.microsoft.com/2003/10/Serialization/Arrays">
      <xsd:import namespace="http://schemas.microsoft.com/2003/10/Serialization/"/>
      <xsd:import namespace="http://schemas.datacontract.org/2004/07/ThreatModeling.Model.Abstracts"/>
      <xsd:import namespace="http://schemas.datacontract.org/2004/07/ThreatModeling.KnowledgeBase"/>
      <xsd:element nillable="true" name="anyType">
        <xsd:complexType>
          <xsd:sequence minOccurs="0">
            <xsd:element minOccurs="0" ref="ns3:DisplayName"/>
            <xsd:element minOccurs="0" ref="ns3:Name"/>
            <xsd:element minOccurs="0" ref="ns3:Value"/>
            <xsd:element minOccurs="0" ref="ns3:SelectedIndex"/>
          </xsd:sequence>
        </xsd:complexType>
      </xsd:element>
      <xsd:element nillable="true" name="KeyValueOfguidanyType">
        <xsd:complexType>
          <xsd:sequence minOccurs="0">
            <xsd:element minOccurs="0" nillable="true" type="xsd:string" name="Key" form="qualified"/>
            <xsd:element minOccurs="0" nillable="true" name="Value" form="qualified">
              <xsd:complexType>
                <xsd:all>
                  <xsd:element minOccurs="0" ref="ns2:GenericTypeId"/>
                  <xsd:element minOccurs="0" ref="ns2:Guid"/>
                  <xsd:element minOccurs="0" ref="ns2:Properties"/>
                  <xsd:element minOccurs="0" ref="ns2:TypeId"/>
                  <xsd:element minOccurs="0" ref="ns2:Height"/>
                  <xsd:element minOccurs="0" ref="ns2:Left"/>
                  <xsd:element minOccurs="0" ref="ns2:StrokeDashArray"/>
                  <xsd:element minOccurs="0" ref="ns2:StrokeThickness"/>
                  <xsd:element minOccurs="0" ref="ns2:Top"/>
                  <xsd:element minOccurs="0" ref="ns2:Width"/>
                  <xsd:element minOccurs="0" ref="ns2:HandleX"/>
                  <xsd:element minOccurs="0" ref="ns2:HandleY"/>
                  <xsd:element minOccurs="0" ref="ns2:PortSource"/>
                  <xsd:element minOccurs="0" ref="ns2:PortTarget"/>
                  <xsd:element minOccurs="0" ref="ns2:SourceGuid"/>
                  <xsd:element minOccurs="0" ref="ns2:SourceX"/>
                  <xsd:element minOccurs="0" ref="ns2:SourceY"/>
                  <xsd:element minOccurs="0" ref="ns2:TargetGuid"/>
                  <xsd:element minOccurs="0" ref="ns2:TargetX"/>
                  <xsd:element minOccurs="0" ref="ns2:TargetY"/>
                </xsd:all>
                <xsd:attribute ref="ns1:Id"/>
              </xsd:complexType>
            </xsd:element>
          </xsd:sequence>
        </xsd:complexType>
      </xsd:element>
      <xsd:element nillable="true" type="xsd:string" name="string"/>
      <xsd:element nillable="true" name="KeyValueOfstringThreatpc_P0_PhOB">
        <xsd:complexType>
          <xsd:sequence minOccurs="0">
            <xsd:element minOccurs="0" nillable="true" type="xsd:string" name="Key" form="qualified"/>
            <xsd:element minOccurs="0" nillable="true" name="Value" form="qualified">
              <xsd:complexType>
                <xsd:sequence minOccurs="0">
                  <xsd:element minOccurs="0" ref="ns3:ChangedBy"/>
                  <xsd:element minOccurs="0" ref="ns3:DrawingSurfaceGuid"/>
                  <xsd:element minOccurs="0" ref="ns3:FlowGuid"/>
                  <xsd:element minOccurs="0" ref="ns3:Id"/>
                  <xsd:element minOccurs="0" ref="ns3:InteractionKey"/>
                  <xsd:element minOccurs="0" ref="ns3:InteractionString"/>
                  <xsd:element minOccurs="0" ref="ns3:ModifiedAt"/>
                  <xsd:element minOccurs="0" ref="ns3:Priority"/>
                  <xsd:element minOccurs="0" ref="ns3:Properties"/>
                  <xsd:element minOccurs="0" ref="ns3:SourceGuid"/>
                  <xsd:element minOccurs="0" ref="ns3:State"/>
                  <xsd:element minOccurs="0" ref="ns3:StateInformation"/>
                  <xsd:element minOccurs="0" ref="ns3:TargetGuid"/>
                  <xsd:element minOccurs="0" ref="ns3:Title"/>
                  <xsd:element minOccurs="0" ref="ns3:TypeId"/>
                  <xsd:element minOccurs="0" ref="ns3:Upgraded"/>
                  <xsd:element minOccurs="0" ref="ns3:UserThreatCategory"/>
                  <xsd:element minOccurs="0" ref="ns3:UserThreatDescription"/>
                  <xsd:element minOccurs="0" ref="ns3:UserThreatShortDescription"/>
                  <xsd:element minOccurs="0" ref="ns3:Wide"/>
                </xsd:sequence>
              </xsd:complexType>
            </xsd:element>
          </xsd:sequence>
        </xsd:complexType>
      </xsd:element>
      <xsd:element nillable="true" name="KeyValueOfstringstring">
        <xsd:complexType>
          <xsd:sequence minOccurs="0">
            <xsd:element minOccurs="0" nillable="true" type="xsd:string" name="Key" form="qualified"/>
            <xsd:element minOccurs="0" nillable="true" type="xsd:string" name="Value" form="qualified"/>
          </xsd:sequence>
        </xsd:complexType>
      </xsd:element>
      <xsd:element nillable="true" type="xsd:string" name="guid"/>
    </xsd:schema>
  </Schema>
  <Schema ID="Schema44" Namespace="http://schemas.microsoft.com/2003/10/Serialization/">
    <xsd:schema xmlns:xsd="http://www.w3.org/2001/XMLSchema" xmlns:ns0="http://schemas.microsoft.com/2003/10/Serialization/" xmlns="" targetNamespace="http://schemas.microsoft.com/2003/10/Serialization/">
      <xsd:attribute name="Id" type="xsd:string"/>
    </xsd:schema>
  </Schema>
  <Schema ID="Schema45" Namespace="http://schemas.datacontract.org/2004/07/ThreatModeling.Model.Abstracts">
    <xsd:schema xmlns:xsd="http://www.w3.org/2001/XMLSchema" xmlns:ns0="http://schemas.microsoft.com/2003/10/Serialization/Arrays" xmlns:ns1="http://schemas.datacontract.org/2004/07/ThreatModeling.Model.Abstracts" xmlns="" targetNamespace="http://schemas.datacontract.org/2004/07/ThreatModeling.Model.Abstracts">
      <xsd:import namespace="http://schemas.microsoft.com/2003/10/Serialization/Arrays"/>
      <xsd:element nillable="true" type="xsd:string" name="GenericTypeId"/>
      <xsd:element nillable="true" type="xsd:string" name="Guid"/>
      <xsd:element nillable="true" name="Properties">
        <xsd:complexType>
          <xsd:sequence minOccurs="0">
            <xsd:element minOccurs="0" maxOccurs="unbounded" ref="ns0:anyType"/>
          </xsd:sequence>
        </xsd:complexType>
      </xsd:element>
      <xsd:element nillable="true" type="xsd:string" name="TypeId"/>
      <xsd:element nillable="true" type="xsd:integer" name="Height"/>
      <xsd:element nillable="true" type="xsd:integer" name="Left"/>
      <xsd:element nillable="true" type="xsd:string" name="StrokeDashArray"/>
      <xsd:element nillable="true" type="xsd:integer" name="StrokeThickness"/>
      <xsd:element nillable="true" type="xsd:integer" name="Top"/>
      <xsd:element nillable="true" type="xsd:integer" name="Width"/>
      <xsd:element nillable="true" type="xsd:integer" name="HandleX"/>
      <xsd:element nillable="true" type="xsd:integer" name="HandleY"/>
      <xsd:element nillable="true" type="xsd:string" name="PortSource"/>
      <xsd:element nillable="true" type="xsd:string" name="PortTarget"/>
      <xsd:element nillable="true" type="xsd:string" name="SourceGuid"/>
      <xsd:element nillable="true" type="xsd:integer" name="SourceX"/>
      <xsd:element nillable="true" type="xsd:integer" name="SourceY"/>
      <xsd:element nillable="true" type="xsd:string" name="TargetGuid"/>
      <xsd:element nillable="true" type="xsd:integer" name="TargetX"/>
      <xsd:element nillable="true" type="xsd:integer" name="TargetY"/>
    </xsd:schema>
  </Schema>
  <Schema ID="Schema46" Namespace="http://schemas.datacontract.org/2004/07/ThreatModeling.KnowledgeBase">
    <xsd:schema xmlns:xsd="http://www.w3.org/2001/XMLSchema" xmlns:ns0="http://schemas.microsoft.com/2003/10/Serialization/Arrays" xmlns:ns1="http://schemas.microsoft.com/2003/10/Serialization/" xmlns:ns2="http://schemas.datacontract.org/2004/07/ThreatModeling.Model" xmlns:ns3="http://schemas.datacontract.org/2004/07/ThreatModeling.KnowledgeBase" xmlns:ns4="http://schemas.datacontract.org/2004/07/ThreatModeling.Interfaces" xmlns="" targetNamespace="http://schemas.datacontract.org/2004/07/ThreatModeling.KnowledgeBase">
      <xsd:import namespace="http://schemas.microsoft.com/2003/10/Serialization/Arrays"/>
      <xsd:import namespace="http://schemas.microsoft.com/2003/10/Serialization/"/>
      <xsd:import namespace="http://schemas.datacontract.org/2004/07/ThreatModeling.Model"/>
      <xsd:import namespace="http://schemas.datacontract.org/2004/07/ThreatModeling.Interfaces"/>
      <xsd:element nillable="true" type="xsd:string" name="DisplayName"/>
      <xsd:element nillable="true" type="xsd:string" name="Name"/>
      <xsd:element nillable="true" name="Value">
        <xsd:complexType>
          <xsd:sequence minOccurs="0">
            <xsd:element minOccurs="0" maxOccurs="unbounded" ref="ns0:string"/>
          </xsd:sequence>
        </xsd:complexType>
      </xsd:element>
      <xsd:element nillable="true" type="xsd:integer" name="SelectedIndex"/>
      <xsd:element nillable="true" type="xsd:string" name="ChangedBy"/>
      <xsd:element nillable="true" type="xsd:string" name="DrawingSurfaceGuid"/>
      <xsd:element nillable="true" type="xsd:string" name="FlowGuid"/>
      <xsd:element nillable="true" type="xsd:integer" name="Id"/>
      <xsd:element nillable="true" type="xsd:string" name="InteractionKey"/>
      <xsd:element nillable="true" type="xsd:string" name="InteractionString"/>
      <xsd:element nillable="true" type="xsd:dateTime" name="ModifiedAt"/>
      <xsd:element nillable="true" type="xsd:string" name="Priority"/>
      <xsd:element nillable="true" name="Properties">
        <xsd:complexType>
          <xsd:sequence minOccurs="0">
            <xsd:element minOccurs="0" maxOccurs="unbounded" ref="ns0:KeyValueOfstringstring"/>
          </xsd:sequence>
        </xsd:complexType>
      </xsd:element>
      <xsd:element nillable="true" type="xsd:string" name="SourceGuid"/>
      <xsd:element nillable="true" type="xsd:string" name="State"/>
      <xsd:element nillable="true" type="xsd:string" name="StateInformation"/>
      <xsd:element nillable="true" type="xsd:string" name="TargetGuid"/>
      <xsd:element nillable="true" type="xsd:string" name="Title"/>
      <xsd:element nillable="true" type="xsd:string" name="TypeId"/>
      <xsd:element nillable="true" type="xsd:boolean" name="Upgraded"/>
      <xsd:element nillable="true" type="xsd:string" name="UserThreatCategory"/>
      <xsd:element nillable="true" type="xsd:string" name="UserThreatDescription"/>
      <xsd:element nillable="true" type="xsd:string" name="UserThreatShortDescription"/>
      <xsd:element nillable="true" type="xsd:boolean" name="Wide"/>
      <xsd:element nillable="true" name="Validation">
        <xsd:complexType>
          <xsd:sequence minOccurs="0">
            <xsd:element minOccurs="0" nillable="true" name="ElementGuids" form="qualified">
              <xsd:complexType>
                <xsd:sequence minOccurs="0">
                  <xsd:element minOccurs="0" maxOccurs="unbounded" ref="ns0:guid"/>
                </xsd:sequence>
              </xsd:complexType>
            </xsd:element>
            <xsd:element minOccurs="0" nillable="true" type="xsd:boolean" name="Enabled" form="qualified"/>
            <xsd:element minOccurs="0" nillable="true" type="xsd:string" name="Guid" form="qualified"/>
            <xsd:element minOccurs="0" nillable="true" type="xsd:string" name="IssueGuid" form="qualified"/>
            <xsd:element minOccurs="0" nillable="true" type="xsd:string" name="Items" form="qualified"/>
            <xsd:element minOccurs="0" nillable="true" type="xsd:string" name="Message" form="qualified"/>
            <xsd:element minOccurs="0" nillable="true" type="xsd:string" name="Source" form="qualified"/>
            <xsd:element minOccurs="0" nillable="true" type="xsd:string" name="SourceGuid" form="qualified"/>
          </xsd:sequence>
          <xsd:attribute ref="ns1:Id"/>
        </xsd:complexType>
      </xsd:element>
      <xsd:element nillable="true" name="GenericElements">
        <xsd:complexType>
          <xsd:sequence minOccurs="0">
            <xsd:element minOccurs="0" maxOccurs="unbounded" nillable="true" name="ElementType" form="qualified">
              <xsd:complexType>
                <xsd:sequence minOccurs="0">
                  <xsd:element minOccurs="0" nillable="true" type="xsd:boolean" name="IsExtension" form="qualified"/>
                  <xsd:element minOccurs="0" nillable="true" name="Attributes" form="qualified">
                    <xsd:complexType>
                      <xsd:sequence minOccurs="0">
                        <xsd:element minOccurs="0" maxOccurs="unbounded" nillable="true" name="Attribute" form="qualified">
                          <xsd:complexType>
                            <xsd:sequence minOccurs="0">
                              <xsd:element minOccurs="0" nillable="true" type="xsd:boolean" name="IsExtension" form="qualified"/>
                              <xsd:element minOccurs="0" nillable="true" name="AttributeValues" form="qualified">
                                <xsd:complexType>
                                  <xsd:sequence minOccurs="0">
                                    <xsd:element minOccurs="0" maxOccurs="unbounded" ref="ns4:Value"/>
                                  </xsd:sequence>
                                </xsd:complexType>
                              </xsd:element>
                              <xsd:element minOccurs="0" nillable="true" type="xsd:string" name="DisplayName" form="qualified"/>
                              <xsd:element minOccurs="0" nillable="true" type="xsd:string" name="Inheritance" form="qualified"/>
                              <xsd:element minOccurs="0" nillable="true" type="xsd:string" name="Mode" form="qualified"/>
                              <xsd:element minOccurs="0" nillable="true" type="xsd:string" name="Name" form="qualified"/>
                              <xsd:element minOccurs="0" nillable="true" type="xsd:string" name="Type" form="qualified"/>
                            </xsd:sequence>
                          </xsd:complexType>
                        </xsd:element>
                      </xsd:sequence>
                    </xsd:complexType>
                  </xsd:element>
                  <xsd:element minOccurs="0" nillable="true" type="xsd:string" name="AvailableToBaseModels" form="qualified"/>
                  <xsd:element minOccurs="0" nillable="true" type="xsd:string" name="Behavior" form="qualified"/>
                  <xsd:element minOccurs="0" nillable="true" type="xsd:string" name="Description" form="qualified"/>
                  <xsd:element minOccurs="0" nillable="true" type="xsd:boolean" name="Hidden" form="qualified"/>
                  <xsd:element minOccurs="0" nillable="true" type="xsd:string" name="Id" form="qualified"/>
                  <xsd:element minOccurs="0" nillable="true" type="xsd:string" name="ImageLocation" form="qualified"/>
                  <xsd:element minOccurs="0" nillable="true" type="xsd:string" name="ImageSource" form="qualified"/>
                  <xsd:element minOccurs="0" nillable="true" type="xsd:string" name="ImageStream" form="qualified"/>
                  <xsd:element minOccurs="0" nillable="true" type="xsd:string" name="Name" form="qualified"/>
                  <xsd:element minOccurs="0" nillable="true" type="xsd:string" name="ParentId" form="qualified"/>
                  <xsd:element minOccurs="0" nillable="true" type="xsd:string" name="Representation" form="qualified"/>
                  <xsd:element minOccurs="0" nillable="true" type="xsd:string" name="Shape" form="qualified"/>
                </xsd:sequence>
              </xsd:complexType>
            </xsd:element>
          </xsd:sequence>
        </xsd:complexType>
      </xsd:element>
      <xsd:element nillable="true" name="Manifest">
        <xsd:complexType>
          <xsd:sequence minOccurs="0">
            <xsd:element minOccurs="0" nillable="true" type="xsd:string" name="Author" form="qualified"/>
            <xsd:element minOccurs="0" nillable="true" type="xsd:string" name="Id" form="qualified"/>
            <xsd:element minOccurs="0" nillable="true" type="xsd:string" name="Name" form="qualified"/>
            <xsd:element minOccurs="0" nillable="true" type="xsd:string" name="Version" form="qualified"/>
          </xsd:sequence>
        </xsd:complexType>
      </xsd:element>
      <xsd:element nillable="true" name="StandardElements">
        <xsd:complexType>
          <xsd:sequence minOccurs="0">
            <xsd:element minOccurs="0" maxOccurs="unbounded" nillable="true" name="ElementType" form="qualified">
              <xsd:complexType>
                <xsd:sequence minOccurs="0">
                  <xsd:element minOccurs="0" nillable="true" type="xsd:boolean" name="IsExtension" form="qualified"/>
                  <xsd:element minOccurs="0" nillable="true" name="Attributes" form="qualified">
                    <xsd:complexType>
                      <xsd:sequence minOccurs="0">
                        <xsd:element minOccurs="0" maxOccurs="unbounded" nillable="true" name="Attribute" form="qualified">
                          <xsd:complexType>
                            <xsd:sequence minOccurs="0">
                              <xsd:element minOccurs="0" nillable="true" type="xsd:boolean" name="IsExtension" form="qualified"/>
                              <xsd:element minOccurs="0" nillable="true" name="AttributeValues" form="qualified">
                                <xsd:complexType>
                                  <xsd:sequence minOccurs="0">
                                    <xsd:element minOccurs="0" maxOccurs="unbounded" ref="ns4:Value"/>
                                  </xsd:sequence>
                                </xsd:complexType>
                              </xsd:element>
                              <xsd:element minOccurs="0" nillable="true" type="xsd:string" name="DisplayName" form="qualified"/>
                              <xsd:element minOccurs="0" nillable="true" type="xsd:string" name="Inheritance" form="qualified"/>
                              <xsd:element minOccurs="0" nillable="true" type="xsd:string" name="Mode" form="qualified"/>
                              <xsd:element minOccurs="0" nillable="true" type="xsd:string" name="Name" form="qualified"/>
                              <xsd:element minOccurs="0" nillable="true" type="xsd:string" name="Type" form="qualified"/>
                            </xsd:sequence>
                          </xsd:complexType>
                        </xsd:element>
                      </xsd:sequence>
                    </xsd:complexType>
                  </xsd:element>
                  <xsd:element minOccurs="0" nillable="true" type="xsd:string" name="AvailableToBaseModels" form="qualified"/>
                  <xsd:element minOccurs="0" nillable="true" type="xsd:string" name="Behavior" form="qualified"/>
                  <xsd:element minOccurs="0" nillable="true" type="xsd:string" name="Description" form="qualified"/>
                  <xsd:element minOccurs="0" nillable="true" type="xsd:boolean" name="Hidden" form="qualified"/>
                  <xsd:element minOccurs="0" nillable="true" type="xsd:string" name="Id" form="qualified"/>
                  <xsd:element minOccurs="0" nillable="true" type="xsd:string" name="ImageLocation" form="qualified"/>
                  <xsd:element minOccurs="0" nillable="true" type="xsd:string" name="ImageSource" form="qualified"/>
                  <xsd:element minOccurs="0" nillable="true" type="xsd:string" name="ImageStream" form="qualified"/>
                  <xsd:element minOccurs="0" nillable="true" type="xsd:string" name="Name" form="qualified"/>
                  <xsd:element minOccurs="0" nillable="true" type="xsd:string" name="ParentId" form="qualified"/>
                  <xsd:element minOccurs="0" nillable="true" type="xsd:string" name="Representation" form="qualified"/>
                  <xsd:element minOccurs="0" nillable="true" type="xsd:string" name="Shape" form="qualified"/>
                </xsd:sequence>
              </xsd:complexType>
            </xsd:element>
          </xsd:sequence>
        </xsd:complexType>
      </xsd:element>
      <xsd:element nillable="true" name="ThreatCategories">
        <xsd:complexType>
          <xsd:sequence minOccurs="0">
            <xsd:element minOccurs="0" maxOccurs="unbounded" nillable="true" name="ThreatCategory" form="qualified">
              <xsd:complexType>
                <xsd:sequence minOccurs="0">
                  <xsd:element minOccurs="0" nillable="true" type="xsd:boolean" name="IsExtension" form="qualified"/>
                  <xsd:element minOccurs="0" nillable="true" type="xsd:string" name="Id" form="qualified"/>
                  <xsd:element minOccurs="0" nillable="true" type="xsd:string" name="LongDescription" form="qualified"/>
                  <xsd:element minOccurs="0" nillable="true" type="xsd:string" name="Name" form="qualified"/>
                  <xsd:element minOccurs="0" nillable="true" type="xsd:string" name="ShortDescription" form="qualified"/>
                </xsd:sequence>
              </xsd:complexType>
            </xsd:element>
          </xsd:sequence>
        </xsd:complexType>
      </xsd:element>
      <xsd:element nillable="true" name="ThreatMetaData">
        <xsd:complexType>
          <xsd:sequence minOccurs="0">
            <xsd:element minOccurs="0" ref="ns2:IsPriorityUsed"/>
            <xsd:element minOccurs="0" ref="ns2:IsStatusUsed"/>
            <xsd:element minOccurs="0" ref="ns2:PropertiesMetaData"/>
          </xsd:sequence>
        </xsd:complexType>
      </xsd:element>
      <xsd:element nillable="true" name="ThreatTypes">
        <xsd:complexType>
          <xsd:sequence minOccurs="0">
            <xsd:element minOccurs="0" maxOccurs="unbounded" nillable="true" name="ThreatType" form="qualified">
              <xsd:complexType>
                <xsd:sequence minOccurs="0">
                  <xsd:element minOccurs="0" nillable="true" type="xsd:boolean" name="IsExtension" form="qualified"/>
                  <xsd:element minOccurs="0" nillable="true" type="xsd:string" name="Category" form="qualified"/>
                  <xsd:element minOccurs="0" nillable="true" type="xsd:string" name="Description" form="qualified"/>
                  <xsd:element minOccurs="0" nillable="true" name="GenerationFilters" form="qualified">
                    <xsd:complexType>
                      <xsd:sequence minOccurs="0">
                        <xsd:element minOccurs="0" nillable="true" type="xsd:string" name="Exclude" form="qualified"/>
                        <xsd:element minOccurs="0" nillable="true" type="xsd:string" name="Include" form="qualified"/>
                      </xsd:sequence>
                    </xsd:complexType>
                  </xsd:element>
                  <xsd:element minOccurs="0" nillable="true" type="xsd:string" name="Id" form="qualified"/>
                  <xsd:element minOccurs="0" nillable="true" name="PropertiesMetaData" form="qualified">
                    <xsd:complexType>
                      <xsd:sequence minOccurs="0">
                        <xsd:element minOccurs="0" maxOccurs="unbounded" ref="ns2:ThreatMetaDatum"/>
                      </xsd:sequence>
                    </xsd:complexType>
                  </xsd:element>
                  <xsd:element minOccurs="0" nillable="true" type="xsd:string" name="RelatedCategory" form="qualified"/>
                  <xsd:element minOccurs="0" nillable="true" type="xsd:string" name="ShortTitle" form="qualified"/>
                </xsd:sequence>
              </xsd:complexType>
            </xsd:element>
          </xsd:sequence>
        </xsd:complexType>
      </xsd:element>
    </xsd:schema>
  </Schema>
  <Schema ID="Schema47" Namespace="http://schemas.datacontract.org/2004/07/ThreatModeling.Interfaces">
    <xsd:schema xmlns:xsd="http://www.w3.org/2001/XMLSchema" xmlns:ns0="http://schemas.datacontract.org/2004/07/ThreatModeling.Interfaces" xmlns="" targetNamespace="http://schemas.datacontract.org/2004/07/ThreatModeling.Interfaces">
      <xsd:element nillable="true" type="xsd:string" name="Value"/>
    </xsd:schema>
  </Schema>
  <Schema ID="Schema48">
    <xsd:schema xmlns:xsd="http://www.w3.org/2001/XMLSchema" xmlns="">
      <xsd:element nillable="true" type="xsd:string" name="PromptedKb"/>
    </xsd:schema>
  </Schema>
  <Schema ID="Schema49" SchemaRef="Schema43 Schema44 Schema45 Schema46 Schema47 Schema48" Namespace="http://schemas.datacontract.org/2004/07/ThreatModeling.Model">
    <xsd:schema xmlns:xsd="http://www.w3.org/2001/XMLSchema" xmlns:ns0="http://schemas.microsoft.com/2003/10/Serialization/Arrays" xmlns:ns1="http://schemas.microsoft.com/2003/10/Serialization/" xmlns:ns2="http://schemas.datacontract.org/2004/07/ThreatModeling.Model.Abstracts" xmlns:ns3="http://schemas.datacontract.org/2004/07/ThreatModeling.Model" xmlns:ns4="http://schemas.datacontract.org/2004/07/ThreatModeling.KnowledgeBase" xmlns="" targetNamespace="http://schemas.datacontract.org/2004/07/ThreatModeling.Model">
      <xsd:import namespace="http://schemas.microsoft.com/2003/10/Serialization/Arrays"/>
      <xsd:import namespace="http://schemas.microsoft.com/2003/10/Serialization/"/>
      <xsd:import namespace="http://schemas.datacontract.org/2004/07/ThreatModeling.Model.Abstracts"/>
      <xsd:import namespace="http://schemas.datacontract.org/2004/07/ThreatModeling.KnowledgeBase"/>
      <xsd:import/>
      <xsd:element nillable="true" name="ThreatModel">
        <xsd:complexType>
          <xsd:sequence minOccurs="0">
            <xsd:element minOccurs="0" nillable="true" name="DrawingSurfaceList" form="qualified">
              <xsd:complexType>
                <xsd:sequence minOccurs="0">
                  <xsd:element minOccurs="0" nillable="true" name="DrawingSurfaceModel" form="qualified">
                    <xsd:complexType>
                      <xsd:sequence minOccurs="0">
                        <xsd:element minOccurs="0" ref="ns2:GenericTypeId"/>
                        <xsd:element minOccurs="0" ref="ns2:Guid"/>
                        <xsd:element minOccurs="0" ref="ns2:Properties"/>
                        <xsd:element minOccurs="0" ref="ns2:TypeId"/>
                        <xsd:element minOccurs="0" nillable="true" name="Borders" form="qualified">
                          <xsd:complexType>
                            <xsd:sequence minOccurs="0">
                              <xsd:element minOccurs="0" maxOccurs="unbounded" ref="ns0:KeyValueOfguidanyType"/>
                            </xsd:sequence>
                          </xsd:complexType>
                        </xsd:element>
                        <xsd:element minOccurs="0" nillable="true" type="xsd:string" name="Header" form="qualified"/>
                        <xsd:element minOccurs="0" nillable="true" name="Lines" form="qualified">
                          <xsd:complexType>
                            <xsd:sequence minOccurs="0">
                              <xsd:element minOccurs="0" maxOccurs="unbounded" ref="ns0:KeyValueOfguidanyType"/>
                            </xsd:sequence>
                          </xsd:complexType>
                        </xsd:element>
                        <xsd:element minOccurs="0" nillable="true" type="xsd:double" name="Zoom" form="qualified"/>
                      </xsd:sequence>
                      <xsd:attribute ref="ns1:Id"/>
                    </xsd:complexType>
                  </xsd:element>
                </xsd:sequence>
              </xsd:complexType>
            </xsd:element>
            <xsd:element minOccurs="0" nillable="true" name="MetaInformation" form="qualified">
              <xsd:complexType>
                <xsd:sequence minOccurs="0">
                  <xsd:element minOccurs="0" nillable="true" type="xsd:string" name="Assumptions" form="qualified"/>
                  <xsd:element minOccurs="0" nillable="true" type="xsd:string" name="Contributors" form="qualified"/>
                  <xsd:element minOccurs="0" nillable="true" type="xsd:string" name="ExternalDependencies" form="qualified"/>
                  <xsd:element minOccurs="0" nillable="true" type="xsd:string" name="HighLevelSystemDescription" form="qualified"/>
                  <xsd:element minOccurs="0" nillable="true" type="xsd:string" name="Owner" form="qualified"/>
                  <xsd:element minOccurs="0" nillable="true" type="xsd:string" name="Reviewer" form="qualified"/>
                  <xsd:element minOccurs="0" nillable="true" type="xsd:string" name="ThreatModelName" form="qualified"/>
                </xsd:sequence>
              </xsd:complexType>
            </xsd:element>
            <xsd:element minOccurs="0" nillable="true" type="xsd:string" name="Notes" form="qualified"/>
            <xsd:element minOccurs="0" nillable="true" name="ThreatInstances" form="qualified">
              <xsd:complexType>
                <xsd:sequence minOccurs="0">
                  <xsd:element minOccurs="0" maxOccurs="unbounded" ref="ns0:KeyValueOfstringThreatpc_P0_PhOB"/>
                </xsd:sequence>
              </xsd:complexType>
            </xsd:element>
            <xsd:element minOccurs="0" nillable="true" type="xsd:boolean" name="ThreatGenerationEnabled" form="qualified"/>
            <xsd:element minOccurs="0" nillable="true" name="Validations" form="qualified">
              <xsd:complexType>
                <xsd:sequence minOccurs="0">
                  <xsd:element minOccurs="0" maxOccurs="unbounded" ref="ns4:Validation"/>
                </xsd:sequence>
              </xsd:complexType>
            </xsd:element>
            <xsd:element minOccurs="0" nillable="true" type="xsd:double" name="Version" form="qualified"/>
            <xsd:element minOccurs="0" nillable="true" name="KnowledgeBase" form="qualified">
              <xsd:complexType>
                <xsd:sequence minOccurs="0">
                  <xsd:element minOccurs="0" ref="ns4:GenericElements"/>
                  <xsd:element minOccurs="0" ref="ns4:Manifest"/>
                  <xsd:element minOccurs="0" ref="ns4:StandardElements"/>
                  <xsd:element minOccurs="0" ref="ns4:ThreatCategories"/>
                  <xsd:element minOccurs="0" ref="ns4:ThreatMetaData"/>
                  <xsd:element minOccurs="0" ref="ns4:ThreatTypes"/>
                </xsd:sequence>
                <xsd:attribute ref="ns1:Id"/>
              </xsd:complexType>
            </xsd:element>
            <xsd:element minOccurs="0" nillable="true" name="Profile" form="qualified">
              <xsd:complexType>
                <xsd:sequence minOccurs="0">
                  <xsd:element minOccurs="0" ref="PromptedKb"/>
                </xsd:sequence>
              </xsd:complexType>
            </xsd:element>
          </xsd:sequence>
        </xsd:complexType>
      </xsd:element>
      <xsd:element nillable="true" type="xsd:boolean" name="IsPriorityUsed"/>
      <xsd:element nillable="true" type="xsd:boolean" name="IsStatusUsed"/>
      <xsd:element nillable="true" name="PropertiesMetaData">
        <xsd:complexType>
          <xsd:sequence minOccurs="0">
            <xsd:element minOccurs="0" maxOccurs="unbounded" nillable="true" name="ThreatMetaDatum" form="qualified">
              <xsd:complexType>
                <xsd:sequence minOccurs="0">
                  <xsd:element minOccurs="0" nillable="true" type="xsd:string" name="Name" form="qualified"/>
                  <xsd:element minOccurs="0" nillable="true" type="xsd:string" name="Label" form="qualified"/>
                  <xsd:element minOccurs="0" nillable="true" type="xsd:boolean" name="HideFromUI" form="qualified"/>
                  <xsd:element minOccurs="0" nillable="true" name="Values" form="qualified">
                    <xsd:complexType>
                      <xsd:sequence minOccurs="0">
                        <xsd:element minOccurs="0" maxOccurs="unbounded" ref="ns0:string"/>
                      </xsd:sequence>
                    </xsd:complexType>
                  </xsd:element>
                  <xsd:element minOccurs="0" nillable="true" type="xsd:string" name="Id" form="qualified"/>
                </xsd:sequence>
              </xsd:complexType>
            </xsd:element>
          </xsd:sequence>
        </xsd:complexType>
      </xsd:element>
      <xsd:element nillable="true" name="ThreatMetaDatum">
        <xsd:complexType>
          <xsd:sequence minOccurs="0">
            <xsd:element minOccurs="0" nillable="true" type="xsd:string" name="Name" form="qualified"/>
            <xsd:element minOccurs="0" nillable="true" type="xsd:string" name="Label" form="qualified"/>
            <xsd:element minOccurs="0" nillable="true" type="xsd:boolean" name="HideFromUI" form="qualified"/>
            <xsd:element minOccurs="0" nillable="true" name="Values" form="qualified">
              <xsd:complexType>
                <xsd:sequence minOccurs="0">
                  <xsd:element minOccurs="0" ref="ns0:string"/>
                </xsd:sequence>
              </xsd:complexType>
            </xsd:element>
            <xsd:element minOccurs="0" nillable="true" type="xsd:string" name="Id" form="qualified"/>
          </xsd:sequence>
        </xsd:complexType>
      </xsd:element>
    </xsd:schema>
  </Schema>
  <Schema ID="Schema50" Namespace="http://schemas.microsoft.com/2003/10/Serialization/Arrays">
    <xsd:schema xmlns:xsd="http://www.w3.org/2001/XMLSchema" xmlns:ns0="http://schemas.microsoft.com/2003/10/Serialization/Arrays" xmlns:ns1="http://schemas.microsoft.com/2003/10/Serialization/" xmlns:ns2="http://schemas.datacontract.org/2004/07/ThreatModeling.Model.Abstracts" xmlns:ns3="http://schemas.datacontract.org/2004/07/ThreatModeling.KnowledgeBase" xmlns="" targetNamespace="http://schemas.microsoft.com/2003/10/Serialization/Arrays">
      <xsd:import namespace="http://schemas.microsoft.com/2003/10/Serialization/"/>
      <xsd:import namespace="http://schemas.datacontract.org/2004/07/ThreatModeling.Model.Abstracts"/>
      <xsd:import namespace="http://schemas.datacontract.org/2004/07/ThreatModeling.KnowledgeBase"/>
      <xsd:element nillable="true" name="anyType">
        <xsd:complexType>
          <xsd:sequence minOccurs="0">
            <xsd:element minOccurs="0" ref="ns3:DisplayName"/>
            <xsd:element minOccurs="0" ref="ns3:Name"/>
            <xsd:element minOccurs="0" ref="ns3:Value"/>
            <xsd:element minOccurs="0" ref="ns3:SelectedIndex"/>
          </xsd:sequence>
        </xsd:complexType>
      </xsd:element>
      <xsd:element nillable="true" name="KeyValueOfguidanyType">
        <xsd:complexType>
          <xsd:sequence minOccurs="0">
            <xsd:element minOccurs="0" nillable="true" type="xsd:string" name="Key" form="qualified"/>
            <xsd:element minOccurs="0" nillable="true" name="Value" form="qualified">
              <xsd:complexType>
                <xsd:all>
                  <xsd:element minOccurs="0" ref="ns2:GenericTypeId"/>
                  <xsd:element minOccurs="0" ref="ns2:Guid"/>
                  <xsd:element minOccurs="0" ref="ns2:Properties"/>
                  <xsd:element minOccurs="0" ref="ns2:TypeId"/>
                  <xsd:element minOccurs="0" ref="ns2:Height"/>
                  <xsd:element minOccurs="0" ref="ns2:Left"/>
                  <xsd:element minOccurs="0" ref="ns2:StrokeDashArray"/>
                  <xsd:element minOccurs="0" ref="ns2:StrokeThickness"/>
                  <xsd:element minOccurs="0" ref="ns2:Top"/>
                  <xsd:element minOccurs="0" ref="ns2:Width"/>
                  <xsd:element minOccurs="0" ref="ns2:HandleX"/>
                  <xsd:element minOccurs="0" ref="ns2:HandleY"/>
                  <xsd:element minOccurs="0" ref="ns2:PortSource"/>
                  <xsd:element minOccurs="0" ref="ns2:PortTarget"/>
                  <xsd:element minOccurs="0" ref="ns2:SourceGuid"/>
                  <xsd:element minOccurs="0" ref="ns2:SourceX"/>
                  <xsd:element minOccurs="0" ref="ns2:SourceY"/>
                  <xsd:element minOccurs="0" ref="ns2:TargetGuid"/>
                  <xsd:element minOccurs="0" ref="ns2:TargetX"/>
                  <xsd:element minOccurs="0" ref="ns2:TargetY"/>
                </xsd:all>
                <xsd:attribute ref="ns1:Id"/>
              </xsd:complexType>
            </xsd:element>
          </xsd:sequence>
        </xsd:complexType>
      </xsd:element>
      <xsd:element nillable="true" type="xsd:string" name="string"/>
      <xsd:element nillable="true" name="KeyValueOfstringThreatpc_P0_PhOB">
        <xsd:complexType>
          <xsd:sequence minOccurs="0">
            <xsd:element minOccurs="0" nillable="true" type="xsd:string" name="Key" form="qualified"/>
            <xsd:element minOccurs="0" nillable="true" name="Value" form="qualified">
              <xsd:complexType>
                <xsd:sequence minOccurs="0">
                  <xsd:element minOccurs="0" ref="ns3:ChangedBy"/>
                  <xsd:element minOccurs="0" ref="ns3:DrawingSurfaceGuid"/>
                  <xsd:element minOccurs="0" ref="ns3:FlowGuid"/>
                  <xsd:element minOccurs="0" ref="ns3:Id"/>
                  <xsd:element minOccurs="0" ref="ns3:InteractionKey"/>
                  <xsd:element minOccurs="0" ref="ns3:InteractionString"/>
                  <xsd:element minOccurs="0" ref="ns3:ModifiedAt"/>
                  <xsd:element minOccurs="0" ref="ns3:Priority"/>
                  <xsd:element minOccurs="0" ref="ns3:Properties"/>
                  <xsd:element minOccurs="0" ref="ns3:SourceGuid"/>
                  <xsd:element minOccurs="0" ref="ns3:State"/>
                  <xsd:element minOccurs="0" ref="ns3:StateInformation"/>
                  <xsd:element minOccurs="0" ref="ns3:TargetGuid"/>
                  <xsd:element minOccurs="0" ref="ns3:Title"/>
                  <xsd:element minOccurs="0" ref="ns3:TypeId"/>
                  <xsd:element minOccurs="0" ref="ns3:Upgraded"/>
                  <xsd:element minOccurs="0" ref="ns3:UserThreatCategory"/>
                  <xsd:element minOccurs="0" ref="ns3:UserThreatDescription"/>
                  <xsd:element minOccurs="0" ref="ns3:UserThreatShortDescription"/>
                  <xsd:element minOccurs="0" ref="ns3:Wide"/>
                </xsd:sequence>
              </xsd:complexType>
            </xsd:element>
          </xsd:sequence>
        </xsd:complexType>
      </xsd:element>
      <xsd:element nillable="true" name="KeyValueOfstringstring">
        <xsd:complexType>
          <xsd:sequence minOccurs="0">
            <xsd:element minOccurs="0" nillable="true" type="xsd:string" name="Key" form="qualified"/>
            <xsd:element minOccurs="0" nillable="true" type="xsd:string" name="Value" form="qualified"/>
          </xsd:sequence>
        </xsd:complexType>
      </xsd:element>
      <xsd:element nillable="true" type="xsd:string" name="guid"/>
    </xsd:schema>
  </Schema>
  <Schema ID="Schema51" Namespace="http://schemas.microsoft.com/2003/10/Serialization/">
    <xsd:schema xmlns:xsd="http://www.w3.org/2001/XMLSchema" xmlns:ns0="http://schemas.microsoft.com/2003/10/Serialization/" xmlns="" targetNamespace="http://schemas.microsoft.com/2003/10/Serialization/">
      <xsd:attribute name="Id" type="xsd:string"/>
    </xsd:schema>
  </Schema>
  <Schema ID="Schema52" Namespace="http://schemas.datacontract.org/2004/07/ThreatModeling.Model.Abstracts">
    <xsd:schema xmlns:xsd="http://www.w3.org/2001/XMLSchema" xmlns:ns0="http://schemas.microsoft.com/2003/10/Serialization/Arrays" xmlns:ns1="http://schemas.datacontract.org/2004/07/ThreatModeling.Model.Abstracts" xmlns="" targetNamespace="http://schemas.datacontract.org/2004/07/ThreatModeling.Model.Abstracts">
      <xsd:import namespace="http://schemas.microsoft.com/2003/10/Serialization/Arrays"/>
      <xsd:element nillable="true" type="xsd:string" name="GenericTypeId"/>
      <xsd:element nillable="true" type="xsd:string" name="Guid"/>
      <xsd:element nillable="true" name="Properties">
        <xsd:complexType>
          <xsd:sequence minOccurs="0">
            <xsd:element minOccurs="0" maxOccurs="unbounded" ref="ns0:anyType"/>
          </xsd:sequence>
        </xsd:complexType>
      </xsd:element>
      <xsd:element nillable="true" type="xsd:string" name="TypeId"/>
      <xsd:element nillable="true" type="xsd:integer" name="Height"/>
      <xsd:element nillable="true" type="xsd:integer" name="Left"/>
      <xsd:element nillable="true" type="xsd:string" name="StrokeDashArray"/>
      <xsd:element nillable="true" type="xsd:integer" name="StrokeThickness"/>
      <xsd:element nillable="true" type="xsd:integer" name="Top"/>
      <xsd:element nillable="true" type="xsd:integer" name="Width"/>
      <xsd:element nillable="true" type="xsd:integer" name="HandleX"/>
      <xsd:element nillable="true" type="xsd:integer" name="HandleY"/>
      <xsd:element nillable="true" type="xsd:string" name="PortSource"/>
      <xsd:element nillable="true" type="xsd:string" name="PortTarget"/>
      <xsd:element nillable="true" type="xsd:string" name="SourceGuid"/>
      <xsd:element nillable="true" type="xsd:integer" name="SourceX"/>
      <xsd:element nillable="true" type="xsd:integer" name="SourceY"/>
      <xsd:element nillable="true" type="xsd:string" name="TargetGuid"/>
      <xsd:element nillable="true" type="xsd:integer" name="TargetX"/>
      <xsd:element nillable="true" type="xsd:integer" name="TargetY"/>
    </xsd:schema>
  </Schema>
  <Schema ID="Schema53" Namespace="http://schemas.datacontract.org/2004/07/ThreatModeling.KnowledgeBase">
    <xsd:schema xmlns:xsd="http://www.w3.org/2001/XMLSchema" xmlns:ns0="http://schemas.microsoft.com/2003/10/Serialization/Arrays" xmlns:ns1="http://schemas.microsoft.com/2003/10/Serialization/" xmlns:ns2="http://schemas.datacontract.org/2004/07/ThreatModeling.Model" xmlns:ns3="http://schemas.datacontract.org/2004/07/ThreatModeling.KnowledgeBase" xmlns:ns4="http://schemas.datacontract.org/2004/07/ThreatModeling.Interfaces" xmlns="" targetNamespace="http://schemas.datacontract.org/2004/07/ThreatModeling.KnowledgeBase">
      <xsd:import namespace="http://schemas.microsoft.com/2003/10/Serialization/Arrays"/>
      <xsd:import namespace="http://schemas.microsoft.com/2003/10/Serialization/"/>
      <xsd:import namespace="http://schemas.datacontract.org/2004/07/ThreatModeling.Model"/>
      <xsd:import namespace="http://schemas.datacontract.org/2004/07/ThreatModeling.Interfaces"/>
      <xsd:element nillable="true" type="xsd:string" name="DisplayName"/>
      <xsd:element nillable="true" type="xsd:string" name="Name"/>
      <xsd:element nillable="true" name="Value">
        <xsd:complexType>
          <xsd:sequence minOccurs="0">
            <xsd:element minOccurs="0" maxOccurs="unbounded" ref="ns0:string"/>
          </xsd:sequence>
        </xsd:complexType>
      </xsd:element>
      <xsd:element nillable="true" type="xsd:integer" name="SelectedIndex"/>
      <xsd:element nillable="true" type="xsd:string" name="ChangedBy"/>
      <xsd:element nillable="true" type="xsd:string" name="DrawingSurfaceGuid"/>
      <xsd:element nillable="true" type="xsd:string" name="FlowGuid"/>
      <xsd:element nillable="true" type="xsd:integer" name="Id"/>
      <xsd:element nillable="true" type="xsd:string" name="InteractionKey"/>
      <xsd:element nillable="true" type="xsd:string" name="InteractionString"/>
      <xsd:element nillable="true" type="xsd:dateTime" name="ModifiedAt"/>
      <xsd:element nillable="true" type="xsd:string" name="Priority"/>
      <xsd:element nillable="true" name="Properties">
        <xsd:complexType>
          <xsd:sequence minOccurs="0">
            <xsd:element minOccurs="0" maxOccurs="unbounded" ref="ns0:KeyValueOfstringstring"/>
          </xsd:sequence>
        </xsd:complexType>
      </xsd:element>
      <xsd:element nillable="true" type="xsd:string" name="SourceGuid"/>
      <xsd:element nillable="true" type="xsd:string" name="State"/>
      <xsd:element nillable="true" type="xsd:string" name="StateInformation"/>
      <xsd:element nillable="true" type="xsd:string" name="TargetGuid"/>
      <xsd:element nillable="true" type="xsd:string" name="Title"/>
      <xsd:element nillable="true" type="xsd:string" name="TypeId"/>
      <xsd:element nillable="true" type="xsd:boolean" name="Upgraded"/>
      <xsd:element nillable="true" type="xsd:string" name="UserThreatCategory"/>
      <xsd:element nillable="true" type="xsd:string" name="UserThreatDescription"/>
      <xsd:element nillable="true" type="xsd:string" name="UserThreatShortDescription"/>
      <xsd:element nillable="true" type="xsd:boolean" name="Wide"/>
      <xsd:element nillable="true" name="Validation">
        <xsd:complexType>
          <xsd:sequence minOccurs="0">
            <xsd:element minOccurs="0" nillable="true" name="ElementGuids" form="qualified">
              <xsd:complexType>
                <xsd:sequence minOccurs="0">
                  <xsd:element minOccurs="0" maxOccurs="unbounded" ref="ns0:guid"/>
                </xsd:sequence>
              </xsd:complexType>
            </xsd:element>
            <xsd:element minOccurs="0" nillable="true" type="xsd:boolean" name="Enabled" form="qualified"/>
            <xsd:element minOccurs="0" nillable="true" type="xsd:string" name="Guid" form="qualified"/>
            <xsd:element minOccurs="0" nillable="true" type="xsd:string" name="IssueGuid" form="qualified"/>
            <xsd:element minOccurs="0" nillable="true" type="xsd:string" name="Items" form="qualified"/>
            <xsd:element minOccurs="0" nillable="true" type="xsd:string" name="Message" form="qualified"/>
            <xsd:element minOccurs="0" nillable="true" type="xsd:string" name="Source" form="qualified"/>
            <xsd:element minOccurs="0" nillable="true" type="xsd:string" name="SourceGuid" form="qualified"/>
          </xsd:sequence>
          <xsd:attribute ref="ns1:Id"/>
        </xsd:complexType>
      </xsd:element>
      <xsd:element nillable="true" name="GenericElements">
        <xsd:complexType>
          <xsd:sequence minOccurs="0">
            <xsd:element minOccurs="0" maxOccurs="unbounded" nillable="true" name="ElementType" form="qualified">
              <xsd:complexType>
                <xsd:sequence minOccurs="0">
                  <xsd:element minOccurs="0" nillable="true" type="xsd:boolean" name="IsExtension" form="qualified"/>
                  <xsd:element minOccurs="0" nillable="true" name="Attributes" form="qualified">
                    <xsd:complexType>
                      <xsd:sequence minOccurs="0">
                        <xsd:element minOccurs="0" maxOccurs="unbounded" nillable="true" name="Attribute" form="qualified">
                          <xsd:complexType>
                            <xsd:sequence minOccurs="0">
                              <xsd:element minOccurs="0" nillable="true" type="xsd:boolean" name="IsExtension" form="qualified"/>
                              <xsd:element minOccurs="0" nillable="true" name="AttributeValues" form="qualified">
                                <xsd:complexType>
                                  <xsd:sequence minOccurs="0">
                                    <xsd:element minOccurs="0" maxOccurs="unbounded" ref="ns4:Value"/>
                                  </xsd:sequence>
                                </xsd:complexType>
                              </xsd:element>
                              <xsd:element minOccurs="0" nillable="true" type="xsd:string" name="DisplayName" form="qualified"/>
                              <xsd:element minOccurs="0" nillable="true" type="xsd:string" name="Inheritance" form="qualified"/>
                              <xsd:element minOccurs="0" nillable="true" type="xsd:string" name="Mode" form="qualified"/>
                              <xsd:element minOccurs="0" nillable="true" type="xsd:string" name="Name" form="qualified"/>
                              <xsd:element minOccurs="0" nillable="true" type="xsd:string" name="Type" form="qualified"/>
                            </xsd:sequence>
                          </xsd:complexType>
                        </xsd:element>
                      </xsd:sequence>
                    </xsd:complexType>
                  </xsd:element>
                  <xsd:element minOccurs="0" nillable="true" type="xsd:string" name="AvailableToBaseModels" form="qualified"/>
                  <xsd:element minOccurs="0" nillable="true" type="xsd:string" name="Behavior" form="qualified"/>
                  <xsd:element minOccurs="0" nillable="true" type="xsd:string" name="Description" form="qualified"/>
                  <xsd:element minOccurs="0" nillable="true" type="xsd:boolean" name="Hidden" form="qualified"/>
                  <xsd:element minOccurs="0" nillable="true" type="xsd:string" name="Id" form="qualified"/>
                  <xsd:element minOccurs="0" nillable="true" type="xsd:string" name="ImageLocation" form="qualified"/>
                  <xsd:element minOccurs="0" nillable="true" type="xsd:string" name="ImageSource" form="qualified"/>
                  <xsd:element minOccurs="0" nillable="true" type="xsd:string" name="ImageStream" form="qualified"/>
                  <xsd:element minOccurs="0" nillable="true" type="xsd:string" name="Name" form="qualified"/>
                  <xsd:element minOccurs="0" nillable="true" type="xsd:string" name="ParentId" form="qualified"/>
                  <xsd:element minOccurs="0" nillable="true" type="xsd:string" name="Representation" form="qualified"/>
                  <xsd:element minOccurs="0" nillable="true" type="xsd:string" name="Shape" form="qualified"/>
                </xsd:sequence>
              </xsd:complexType>
            </xsd:element>
          </xsd:sequence>
        </xsd:complexType>
      </xsd:element>
      <xsd:element nillable="true" name="Manifest">
        <xsd:complexType>
          <xsd:sequence minOccurs="0">
            <xsd:element minOccurs="0" nillable="true" type="xsd:string" name="Author" form="qualified"/>
            <xsd:element minOccurs="0" nillable="true" type="xsd:string" name="Id" form="qualified"/>
            <xsd:element minOccurs="0" nillable="true" type="xsd:string" name="Name" form="qualified"/>
            <xsd:element minOccurs="0" nillable="true" type="xsd:string" name="Version" form="qualified"/>
          </xsd:sequence>
        </xsd:complexType>
      </xsd:element>
      <xsd:element nillable="true" name="StandardElements">
        <xsd:complexType>
          <xsd:sequence minOccurs="0">
            <xsd:element minOccurs="0" maxOccurs="unbounded" nillable="true" name="ElementType" form="qualified">
              <xsd:complexType>
                <xsd:sequence minOccurs="0">
                  <xsd:element minOccurs="0" nillable="true" type="xsd:boolean" name="IsExtension" form="qualified"/>
                  <xsd:element minOccurs="0" nillable="true" name="Attributes" form="qualified">
                    <xsd:complexType>
                      <xsd:sequence minOccurs="0">
                        <xsd:element minOccurs="0" maxOccurs="unbounded" nillable="true" name="Attribute" form="qualified">
                          <xsd:complexType>
                            <xsd:sequence minOccurs="0">
                              <xsd:element minOccurs="0" nillable="true" type="xsd:boolean" name="IsExtension" form="qualified"/>
                              <xsd:element minOccurs="0" nillable="true" name="AttributeValues" form="qualified">
                                <xsd:complexType>
                                  <xsd:sequence minOccurs="0">
                                    <xsd:element minOccurs="0" maxOccurs="unbounded" ref="ns4:Value"/>
                                  </xsd:sequence>
                                </xsd:complexType>
                              </xsd:element>
                              <xsd:element minOccurs="0" nillable="true" type="xsd:string" name="DisplayName" form="qualified"/>
                              <xsd:element minOccurs="0" nillable="true" type="xsd:string" name="Inheritance" form="qualified"/>
                              <xsd:element minOccurs="0" nillable="true" type="xsd:string" name="Mode" form="qualified"/>
                              <xsd:element minOccurs="0" nillable="true" type="xsd:string" name="Name" form="qualified"/>
                              <xsd:element minOccurs="0" nillable="true" type="xsd:string" name="Type" form="qualified"/>
                            </xsd:sequence>
                          </xsd:complexType>
                        </xsd:element>
                      </xsd:sequence>
                    </xsd:complexType>
                  </xsd:element>
                  <xsd:element minOccurs="0" nillable="true" type="xsd:string" name="AvailableToBaseModels" form="qualified"/>
                  <xsd:element minOccurs="0" nillable="true" type="xsd:string" name="Behavior" form="qualified"/>
                  <xsd:element minOccurs="0" nillable="true" type="xsd:string" name="Description" form="qualified"/>
                  <xsd:element minOccurs="0" nillable="true" type="xsd:boolean" name="Hidden" form="qualified"/>
                  <xsd:element minOccurs="0" nillable="true" type="xsd:string" name="Id" form="qualified"/>
                  <xsd:element minOccurs="0" nillable="true" type="xsd:string" name="ImageLocation" form="qualified"/>
                  <xsd:element minOccurs="0" nillable="true" type="xsd:string" name="ImageSource" form="qualified"/>
                  <xsd:element minOccurs="0" nillable="true" type="xsd:string" name="ImageStream" form="qualified"/>
                  <xsd:element minOccurs="0" nillable="true" type="xsd:string" name="Name" form="qualified"/>
                  <xsd:element minOccurs="0" nillable="true" type="xsd:string" name="ParentId" form="qualified"/>
                  <xsd:element minOccurs="0" nillable="true" type="xsd:string" name="Representation" form="qualified"/>
                  <xsd:element minOccurs="0" nillable="true" type="xsd:string" name="Shape" form="qualified"/>
                </xsd:sequence>
              </xsd:complexType>
            </xsd:element>
          </xsd:sequence>
        </xsd:complexType>
      </xsd:element>
      <xsd:element nillable="true" name="ThreatCategories">
        <xsd:complexType>
          <xsd:sequence minOccurs="0">
            <xsd:element minOccurs="0" maxOccurs="unbounded" nillable="true" name="ThreatCategory" form="qualified">
              <xsd:complexType>
                <xsd:sequence minOccurs="0">
                  <xsd:element minOccurs="0" nillable="true" type="xsd:boolean" name="IsExtension" form="qualified"/>
                  <xsd:element minOccurs="0" nillable="true" type="xsd:string" name="Id" form="qualified"/>
                  <xsd:element minOccurs="0" nillable="true" type="xsd:string" name="LongDescription" form="qualified"/>
                  <xsd:element minOccurs="0" nillable="true" type="xsd:string" name="Name" form="qualified"/>
                  <xsd:element minOccurs="0" nillable="true" type="xsd:string" name="ShortDescription" form="qualified"/>
                </xsd:sequence>
              </xsd:complexType>
            </xsd:element>
          </xsd:sequence>
        </xsd:complexType>
      </xsd:element>
      <xsd:element nillable="true" name="ThreatMetaData">
        <xsd:complexType>
          <xsd:sequence minOccurs="0">
            <xsd:element minOccurs="0" ref="ns2:IsPriorityUsed"/>
            <xsd:element minOccurs="0" ref="ns2:IsStatusUsed"/>
            <xsd:element minOccurs="0" ref="ns2:PropertiesMetaData"/>
          </xsd:sequence>
        </xsd:complexType>
      </xsd:element>
      <xsd:element nillable="true" name="ThreatTypes">
        <xsd:complexType>
          <xsd:sequence minOccurs="0">
            <xsd:element minOccurs="0" maxOccurs="unbounded" nillable="true" name="ThreatType" form="qualified">
              <xsd:complexType>
                <xsd:sequence minOccurs="0">
                  <xsd:element minOccurs="0" nillable="true" type="xsd:boolean" name="IsExtension" form="qualified"/>
                  <xsd:element minOccurs="0" nillable="true" type="xsd:string" name="Category" form="qualified"/>
                  <xsd:element minOccurs="0" nillable="true" type="xsd:string" name="Description" form="qualified"/>
                  <xsd:element minOccurs="0" nillable="true" name="GenerationFilters" form="qualified">
                    <xsd:complexType>
                      <xsd:sequence minOccurs="0">
                        <xsd:element minOccurs="0" nillable="true" type="xsd:string" name="Exclude" form="qualified"/>
                        <xsd:element minOccurs="0" nillable="true" type="xsd:string" name="Include" form="qualified"/>
                      </xsd:sequence>
                    </xsd:complexType>
                  </xsd:element>
                  <xsd:element minOccurs="0" nillable="true" type="xsd:string" name="Id" form="qualified"/>
                  <xsd:element minOccurs="0" nillable="true" name="PropertiesMetaData" form="qualified">
                    <xsd:complexType>
                      <xsd:sequence minOccurs="0">
                        <xsd:element minOccurs="0" maxOccurs="unbounded" ref="ns2:ThreatMetaDatum"/>
                      </xsd:sequence>
                    </xsd:complexType>
                  </xsd:element>
                  <xsd:element minOccurs="0" nillable="true" type="xsd:string" name="RelatedCategory" form="qualified"/>
                  <xsd:element minOccurs="0" nillable="true" type="xsd:string" name="ShortTitle" form="qualified"/>
                </xsd:sequence>
              </xsd:complexType>
            </xsd:element>
          </xsd:sequence>
        </xsd:complexType>
      </xsd:element>
    </xsd:schema>
  </Schema>
  <Schema ID="Schema54" Namespace="http://schemas.datacontract.org/2004/07/ThreatModeling.Interfaces">
    <xsd:schema xmlns:xsd="http://www.w3.org/2001/XMLSchema" xmlns:ns0="http://schemas.datacontract.org/2004/07/ThreatModeling.Interfaces" xmlns="" targetNamespace="http://schemas.datacontract.org/2004/07/ThreatModeling.Interfaces">
      <xsd:element nillable="true" type="xsd:string" name="Value"/>
    </xsd:schema>
  </Schema>
  <Schema ID="Schema55">
    <xsd:schema xmlns:xsd="http://www.w3.org/2001/XMLSchema" xmlns="">
      <xsd:element nillable="true" type="xsd:string" name="PromptedKb"/>
    </xsd:schema>
  </Schema>
  <Schema ID="Schema56" SchemaRef="Schema50 Schema51 Schema52 Schema53 Schema54 Schema55" Namespace="http://schemas.datacontract.org/2004/07/ThreatModeling.Model">
    <xsd:schema xmlns:xsd="http://www.w3.org/2001/XMLSchema" xmlns:ns0="http://schemas.microsoft.com/2003/10/Serialization/Arrays" xmlns:ns1="http://schemas.microsoft.com/2003/10/Serialization/" xmlns:ns2="http://schemas.datacontract.org/2004/07/ThreatModeling.Model.Abstracts" xmlns:ns3="http://schemas.datacontract.org/2004/07/ThreatModeling.Model" xmlns:ns4="http://schemas.datacontract.org/2004/07/ThreatModeling.KnowledgeBase" xmlns="" targetNamespace="http://schemas.datacontract.org/2004/07/ThreatModeling.Model">
      <xsd:import namespace="http://schemas.microsoft.com/2003/10/Serialization/Arrays"/>
      <xsd:import namespace="http://schemas.microsoft.com/2003/10/Serialization/"/>
      <xsd:import namespace="http://schemas.datacontract.org/2004/07/ThreatModeling.Model.Abstracts"/>
      <xsd:import namespace="http://schemas.datacontract.org/2004/07/ThreatModeling.KnowledgeBase"/>
      <xsd:import/>
      <xsd:element nillable="true" name="ThreatModel">
        <xsd:complexType>
          <xsd:sequence minOccurs="0">
            <xsd:element minOccurs="0" nillable="true" name="DrawingSurfaceList" form="qualified">
              <xsd:complexType>
                <xsd:sequence minOccurs="0">
                  <xsd:element minOccurs="0" nillable="true" name="DrawingSurfaceModel" form="qualified">
                    <xsd:complexType>
                      <xsd:sequence minOccurs="0">
                        <xsd:element minOccurs="0" ref="ns2:GenericTypeId"/>
                        <xsd:element minOccurs="0" ref="ns2:Guid"/>
                        <xsd:element minOccurs="0" ref="ns2:Properties"/>
                        <xsd:element minOccurs="0" ref="ns2:TypeId"/>
                        <xsd:element minOccurs="0" nillable="true" name="Borders" form="qualified">
                          <xsd:complexType>
                            <xsd:sequence minOccurs="0">
                              <xsd:element minOccurs="0" maxOccurs="unbounded" ref="ns0:KeyValueOfguidanyType"/>
                            </xsd:sequence>
                          </xsd:complexType>
                        </xsd:element>
                        <xsd:element minOccurs="0" nillable="true" type="xsd:string" name="Header" form="qualified"/>
                        <xsd:element minOccurs="0" nillable="true" name="Lines" form="qualified">
                          <xsd:complexType>
                            <xsd:sequence minOccurs="0">
                              <xsd:element minOccurs="0" maxOccurs="unbounded" ref="ns0:KeyValueOfguidanyType"/>
                            </xsd:sequence>
                          </xsd:complexType>
                        </xsd:element>
                        <xsd:element minOccurs="0" nillable="true" type="xsd:double" name="Zoom" form="qualified"/>
                      </xsd:sequence>
                      <xsd:attribute ref="ns1:Id"/>
                    </xsd:complexType>
                  </xsd:element>
                </xsd:sequence>
              </xsd:complexType>
            </xsd:element>
            <xsd:element minOccurs="0" nillable="true" name="MetaInformation" form="qualified">
              <xsd:complexType>
                <xsd:sequence minOccurs="0">
                  <xsd:element minOccurs="0" nillable="true" type="xsd:string" name="Assumptions" form="qualified"/>
                  <xsd:element minOccurs="0" nillable="true" type="xsd:string" name="Contributors" form="qualified"/>
                  <xsd:element minOccurs="0" nillable="true" type="xsd:string" name="ExternalDependencies" form="qualified"/>
                  <xsd:element minOccurs="0" nillable="true" type="xsd:string" name="HighLevelSystemDescription" form="qualified"/>
                  <xsd:element minOccurs="0" nillable="true" type="xsd:string" name="Owner" form="qualified"/>
                  <xsd:element minOccurs="0" nillable="true" type="xsd:string" name="Reviewer" form="qualified"/>
                  <xsd:element minOccurs="0" nillable="true" type="xsd:string" name="ThreatModelName" form="qualified"/>
                </xsd:sequence>
              </xsd:complexType>
            </xsd:element>
            <xsd:element minOccurs="0" nillable="true" type="xsd:string" name="Notes" form="qualified"/>
            <xsd:element minOccurs="0" nillable="true" name="ThreatInstances" form="qualified">
              <xsd:complexType>
                <xsd:sequence minOccurs="0">
                  <xsd:element minOccurs="0" maxOccurs="unbounded" ref="ns0:KeyValueOfstringThreatpc_P0_PhOB"/>
                </xsd:sequence>
              </xsd:complexType>
            </xsd:element>
            <xsd:element minOccurs="0" nillable="true" type="xsd:boolean" name="ThreatGenerationEnabled" form="qualified"/>
            <xsd:element minOccurs="0" nillable="true" name="Validations" form="qualified">
              <xsd:complexType>
                <xsd:sequence minOccurs="0">
                  <xsd:element minOccurs="0" maxOccurs="unbounded" ref="ns4:Validation"/>
                </xsd:sequence>
              </xsd:complexType>
            </xsd:element>
            <xsd:element minOccurs="0" nillable="true" type="xsd:double" name="Version" form="qualified"/>
            <xsd:element minOccurs="0" nillable="true" name="KnowledgeBase" form="qualified">
              <xsd:complexType>
                <xsd:sequence minOccurs="0">
                  <xsd:element minOccurs="0" ref="ns4:GenericElements"/>
                  <xsd:element minOccurs="0" ref="ns4:Manifest"/>
                  <xsd:element minOccurs="0" ref="ns4:StandardElements"/>
                  <xsd:element minOccurs="0" ref="ns4:ThreatCategories"/>
                  <xsd:element minOccurs="0" ref="ns4:ThreatMetaData"/>
                  <xsd:element minOccurs="0" ref="ns4:ThreatTypes"/>
                </xsd:sequence>
                <xsd:attribute ref="ns1:Id"/>
              </xsd:complexType>
            </xsd:element>
            <xsd:element minOccurs="0" nillable="true" name="Profile" form="qualified">
              <xsd:complexType>
                <xsd:sequence minOccurs="0">
                  <xsd:element minOccurs="0" ref="PromptedKb"/>
                </xsd:sequence>
              </xsd:complexType>
            </xsd:element>
          </xsd:sequence>
        </xsd:complexType>
      </xsd:element>
      <xsd:element nillable="true" type="xsd:boolean" name="IsPriorityUsed"/>
      <xsd:element nillable="true" type="xsd:boolean" name="IsStatusUsed"/>
      <xsd:element nillable="true" name="PropertiesMetaData">
        <xsd:complexType>
          <xsd:sequence minOccurs="0">
            <xsd:element minOccurs="0" maxOccurs="unbounded" nillable="true" name="ThreatMetaDatum" form="qualified">
              <xsd:complexType>
                <xsd:sequence minOccurs="0">
                  <xsd:element minOccurs="0" nillable="true" type="xsd:string" name="Name" form="qualified"/>
                  <xsd:element minOccurs="0" nillable="true" type="xsd:string" name="Label" form="qualified"/>
                  <xsd:element minOccurs="0" nillable="true" type="xsd:boolean" name="HideFromUI" form="qualified"/>
                  <xsd:element minOccurs="0" nillable="true" name="Values" form="qualified">
                    <xsd:complexType>
                      <xsd:sequence minOccurs="0">
                        <xsd:element minOccurs="0" maxOccurs="unbounded" ref="ns0:string"/>
                      </xsd:sequence>
                    </xsd:complexType>
                  </xsd:element>
                  <xsd:element minOccurs="0" nillable="true" type="xsd:string" name="Id" form="qualified"/>
                </xsd:sequence>
              </xsd:complexType>
            </xsd:element>
          </xsd:sequence>
        </xsd:complexType>
      </xsd:element>
      <xsd:element nillable="true" name="ThreatMetaDatum">
        <xsd:complexType>
          <xsd:sequence minOccurs="0">
            <xsd:element minOccurs="0" nillable="true" type="xsd:string" name="Name" form="qualified"/>
            <xsd:element minOccurs="0" nillable="true" type="xsd:string" name="Label" form="qualified"/>
            <xsd:element minOccurs="0" nillable="true" type="xsd:boolean" name="HideFromUI" form="qualified"/>
            <xsd:element minOccurs="0" nillable="true" name="Values" form="qualified">
              <xsd:complexType>
                <xsd:sequence minOccurs="0">
                  <xsd:element minOccurs="0" ref="ns0:string"/>
                </xsd:sequence>
              </xsd:complexType>
            </xsd:element>
            <xsd:element minOccurs="0" nillable="true" type="xsd:string" name="Id" form="qualified"/>
          </xsd:sequence>
        </xsd:complexType>
      </xsd:element>
    </xsd:schema>
  </Schema>
  <Schema ID="Schema57" Namespace="http://schemas.microsoft.com/2003/10/Serialization/Arrays">
    <xsd:schema xmlns:xsd="http://www.w3.org/2001/XMLSchema" xmlns:ns0="http://schemas.microsoft.com/2003/10/Serialization/Arrays" xmlns:ns1="http://schemas.microsoft.com/2003/10/Serialization/" xmlns:ns2="http://schemas.datacontract.org/2004/07/ThreatModeling.Model.Abstracts" xmlns:ns3="http://schemas.datacontract.org/2004/07/ThreatModeling.KnowledgeBase" xmlns="" targetNamespace="http://schemas.microsoft.com/2003/10/Serialization/Arrays">
      <xsd:import namespace="http://schemas.microsoft.com/2003/10/Serialization/"/>
      <xsd:import namespace="http://schemas.datacontract.org/2004/07/ThreatModeling.Model.Abstracts"/>
      <xsd:import namespace="http://schemas.datacontract.org/2004/07/ThreatModeling.KnowledgeBase"/>
      <xsd:element nillable="true" name="anyType">
        <xsd:complexType>
          <xsd:sequence minOccurs="0">
            <xsd:element minOccurs="0" ref="ns3:DisplayName"/>
            <xsd:element minOccurs="0" ref="ns3:Name"/>
            <xsd:element minOccurs="0" ref="ns3:Value"/>
            <xsd:element minOccurs="0" ref="ns3:SelectedIndex"/>
          </xsd:sequence>
        </xsd:complexType>
      </xsd:element>
      <xsd:element nillable="true" name="KeyValueOfguidanyType">
        <xsd:complexType>
          <xsd:sequence minOccurs="0">
            <xsd:element minOccurs="0" nillable="true" type="xsd:string" name="Key" form="qualified"/>
            <xsd:element minOccurs="0" nillable="true" name="Value" form="qualified">
              <xsd:complexType>
                <xsd:all>
                  <xsd:element minOccurs="0" ref="ns2:GenericTypeId"/>
                  <xsd:element minOccurs="0" ref="ns2:Guid"/>
                  <xsd:element minOccurs="0" ref="ns2:Properties"/>
                  <xsd:element minOccurs="0" ref="ns2:TypeId"/>
                  <xsd:element minOccurs="0" ref="ns2:Height"/>
                  <xsd:element minOccurs="0" ref="ns2:Left"/>
                  <xsd:element minOccurs="0" ref="ns2:StrokeDashArray"/>
                  <xsd:element minOccurs="0" ref="ns2:StrokeThickness"/>
                  <xsd:element minOccurs="0" ref="ns2:Top"/>
                  <xsd:element minOccurs="0" ref="ns2:Width"/>
                  <xsd:element minOccurs="0" ref="ns2:HandleX"/>
                  <xsd:element minOccurs="0" ref="ns2:HandleY"/>
                  <xsd:element minOccurs="0" ref="ns2:PortSource"/>
                  <xsd:element minOccurs="0" ref="ns2:PortTarget"/>
                  <xsd:element minOccurs="0" ref="ns2:SourceGuid"/>
                  <xsd:element minOccurs="0" ref="ns2:SourceX"/>
                  <xsd:element minOccurs="0" ref="ns2:SourceY"/>
                  <xsd:element minOccurs="0" ref="ns2:TargetGuid"/>
                  <xsd:element minOccurs="0" ref="ns2:TargetX"/>
                  <xsd:element minOccurs="0" ref="ns2:TargetY"/>
                </xsd:all>
                <xsd:attribute ref="ns1:Id"/>
              </xsd:complexType>
            </xsd:element>
          </xsd:sequence>
        </xsd:complexType>
      </xsd:element>
      <xsd:element nillable="true" type="xsd:string" name="string"/>
      <xsd:element nillable="true" name="KeyValueOfstringThreatpc_P0_PhOB">
        <xsd:complexType>
          <xsd:sequence minOccurs="0">
            <xsd:element minOccurs="0" nillable="true" type="xsd:string" name="Key" form="qualified"/>
            <xsd:element minOccurs="0" nillable="true" name="Value" form="qualified">
              <xsd:complexType>
                <xsd:sequence minOccurs="0">
                  <xsd:element minOccurs="0" ref="ns3:ChangedBy"/>
                  <xsd:element minOccurs="0" ref="ns3:DrawingSurfaceGuid"/>
                  <xsd:element minOccurs="0" ref="ns3:FlowGuid"/>
                  <xsd:element minOccurs="0" ref="ns3:Id"/>
                  <xsd:element minOccurs="0" ref="ns3:InteractionKey"/>
                  <xsd:element minOccurs="0" ref="ns3:InteractionString"/>
                  <xsd:element minOccurs="0" ref="ns3:ModifiedAt"/>
                  <xsd:element minOccurs="0" ref="ns3:Priority"/>
                  <xsd:element minOccurs="0" ref="ns3:Properties"/>
                  <xsd:element minOccurs="0" ref="ns3:SourceGuid"/>
                  <xsd:element minOccurs="0" ref="ns3:State"/>
                  <xsd:element minOccurs="0" ref="ns3:StateInformation"/>
                  <xsd:element minOccurs="0" ref="ns3:TargetGuid"/>
                  <xsd:element minOccurs="0" ref="ns3:Title"/>
                  <xsd:element minOccurs="0" ref="ns3:TypeId"/>
                  <xsd:element minOccurs="0" ref="ns3:Upgraded"/>
                  <xsd:element minOccurs="0" ref="ns3:UserThreatCategory"/>
                  <xsd:element minOccurs="0" ref="ns3:UserThreatDescription"/>
                  <xsd:element minOccurs="0" ref="ns3:UserThreatShortDescription"/>
                  <xsd:element minOccurs="0" ref="ns3:Wide"/>
                </xsd:sequence>
              </xsd:complexType>
            </xsd:element>
          </xsd:sequence>
        </xsd:complexType>
      </xsd:element>
      <xsd:element nillable="true" name="KeyValueOfstringstring">
        <xsd:complexType>
          <xsd:sequence minOccurs="0">
            <xsd:element minOccurs="0" nillable="true" type="xsd:string" name="Key" form="qualified"/>
            <xsd:element minOccurs="0" nillable="true" type="xsd:string" name="Value" form="qualified"/>
          </xsd:sequence>
        </xsd:complexType>
      </xsd:element>
      <xsd:element nillable="true" type="xsd:string" name="guid"/>
    </xsd:schema>
  </Schema>
  <Schema ID="Schema58" Namespace="http://schemas.microsoft.com/2003/10/Serialization/">
    <xsd:schema xmlns:xsd="http://www.w3.org/2001/XMLSchema" xmlns:ns0="http://schemas.microsoft.com/2003/10/Serialization/" xmlns="" targetNamespace="http://schemas.microsoft.com/2003/10/Serialization/">
      <xsd:attribute name="Id" type="xsd:string"/>
    </xsd:schema>
  </Schema>
  <Schema ID="Schema59" Namespace="http://schemas.datacontract.org/2004/07/ThreatModeling.Model.Abstracts">
    <xsd:schema xmlns:xsd="http://www.w3.org/2001/XMLSchema" xmlns:ns0="http://schemas.microsoft.com/2003/10/Serialization/Arrays" xmlns:ns1="http://schemas.datacontract.org/2004/07/ThreatModeling.Model.Abstracts" xmlns="" targetNamespace="http://schemas.datacontract.org/2004/07/ThreatModeling.Model.Abstracts">
      <xsd:import namespace="http://schemas.microsoft.com/2003/10/Serialization/Arrays"/>
      <xsd:element nillable="true" type="xsd:string" name="GenericTypeId"/>
      <xsd:element nillable="true" type="xsd:string" name="Guid"/>
      <xsd:element nillable="true" name="Properties">
        <xsd:complexType>
          <xsd:sequence minOccurs="0">
            <xsd:element minOccurs="0" maxOccurs="unbounded" ref="ns0:anyType"/>
          </xsd:sequence>
        </xsd:complexType>
      </xsd:element>
      <xsd:element nillable="true" type="xsd:string" name="TypeId"/>
      <xsd:element nillable="true" type="xsd:integer" name="Height"/>
      <xsd:element nillable="true" type="xsd:integer" name="Left"/>
      <xsd:element nillable="true" type="xsd:string" name="StrokeDashArray"/>
      <xsd:element nillable="true" type="xsd:integer" name="StrokeThickness"/>
      <xsd:element nillable="true" type="xsd:integer" name="Top"/>
      <xsd:element nillable="true" type="xsd:integer" name="Width"/>
      <xsd:element nillable="true" type="xsd:integer" name="HandleX"/>
      <xsd:element nillable="true" type="xsd:integer" name="HandleY"/>
      <xsd:element nillable="true" type="xsd:string" name="PortSource"/>
      <xsd:element nillable="true" type="xsd:string" name="PortTarget"/>
      <xsd:element nillable="true" type="xsd:string" name="SourceGuid"/>
      <xsd:element nillable="true" type="xsd:integer" name="SourceX"/>
      <xsd:element nillable="true" type="xsd:integer" name="SourceY"/>
      <xsd:element nillable="true" type="xsd:string" name="TargetGuid"/>
      <xsd:element nillable="true" type="xsd:integer" name="TargetX"/>
      <xsd:element nillable="true" type="xsd:integer" name="TargetY"/>
    </xsd:schema>
  </Schema>
  <Schema ID="Schema60" Namespace="http://schemas.datacontract.org/2004/07/ThreatModeling.KnowledgeBase">
    <xsd:schema xmlns:xsd="http://www.w3.org/2001/XMLSchema" xmlns:ns0="http://schemas.microsoft.com/2003/10/Serialization/Arrays" xmlns:ns1="http://schemas.microsoft.com/2003/10/Serialization/" xmlns:ns2="http://schemas.datacontract.org/2004/07/ThreatModeling.Model" xmlns:ns3="http://schemas.datacontract.org/2004/07/ThreatModeling.KnowledgeBase" xmlns:ns4="http://schemas.datacontract.org/2004/07/ThreatModeling.Interfaces" xmlns="" targetNamespace="http://schemas.datacontract.org/2004/07/ThreatModeling.KnowledgeBase">
      <xsd:import namespace="http://schemas.microsoft.com/2003/10/Serialization/Arrays"/>
      <xsd:import namespace="http://schemas.microsoft.com/2003/10/Serialization/"/>
      <xsd:import namespace="http://schemas.datacontract.org/2004/07/ThreatModeling.Model"/>
      <xsd:import namespace="http://schemas.datacontract.org/2004/07/ThreatModeling.Interfaces"/>
      <xsd:element nillable="true" type="xsd:string" name="DisplayName"/>
      <xsd:element nillable="true" type="xsd:string" name="Name"/>
      <xsd:element nillable="true" name="Value">
        <xsd:complexType>
          <xsd:sequence minOccurs="0">
            <xsd:element minOccurs="0" maxOccurs="unbounded" ref="ns0:string"/>
          </xsd:sequence>
        </xsd:complexType>
      </xsd:element>
      <xsd:element nillable="true" type="xsd:integer" name="SelectedIndex"/>
      <xsd:element nillable="true" type="xsd:string" name="ChangedBy"/>
      <xsd:element nillable="true" type="xsd:string" name="DrawingSurfaceGuid"/>
      <xsd:element nillable="true" type="xsd:string" name="FlowGuid"/>
      <xsd:element nillable="true" type="xsd:integer" name="Id"/>
      <xsd:element nillable="true" type="xsd:string" name="InteractionKey"/>
      <xsd:element nillable="true" type="xsd:string" name="InteractionString"/>
      <xsd:element nillable="true" type="xsd:dateTime" name="ModifiedAt"/>
      <xsd:element nillable="true" type="xsd:string" name="Priority"/>
      <xsd:element nillable="true" name="Properties">
        <xsd:complexType>
          <xsd:sequence minOccurs="0">
            <xsd:element minOccurs="0" maxOccurs="unbounded" ref="ns0:KeyValueOfstringstring"/>
          </xsd:sequence>
        </xsd:complexType>
      </xsd:element>
      <xsd:element nillable="true" type="xsd:string" name="SourceGuid"/>
      <xsd:element nillable="true" type="xsd:string" name="State"/>
      <xsd:element nillable="true" type="xsd:string" name="StateInformation"/>
      <xsd:element nillable="true" type="xsd:string" name="TargetGuid"/>
      <xsd:element nillable="true" type="xsd:string" name="Title"/>
      <xsd:element nillable="true" type="xsd:string" name="TypeId"/>
      <xsd:element nillable="true" type="xsd:boolean" name="Upgraded"/>
      <xsd:element nillable="true" type="xsd:string" name="UserThreatCategory"/>
      <xsd:element nillable="true" type="xsd:string" name="UserThreatDescription"/>
      <xsd:element nillable="true" type="xsd:string" name="UserThreatShortDescription"/>
      <xsd:element nillable="true" type="xsd:boolean" name="Wide"/>
      <xsd:element nillable="true" name="Validation">
        <xsd:complexType>
          <xsd:sequence minOccurs="0">
            <xsd:element minOccurs="0" nillable="true" name="ElementGuids" form="qualified">
              <xsd:complexType>
                <xsd:sequence minOccurs="0">
                  <xsd:element minOccurs="0" maxOccurs="unbounded" ref="ns0:guid"/>
                </xsd:sequence>
              </xsd:complexType>
            </xsd:element>
            <xsd:element minOccurs="0" nillable="true" type="xsd:boolean" name="Enabled" form="qualified"/>
            <xsd:element minOccurs="0" nillable="true" type="xsd:string" name="Guid" form="qualified"/>
            <xsd:element minOccurs="0" nillable="true" type="xsd:string" name="IssueGuid" form="qualified"/>
            <xsd:element minOccurs="0" nillable="true" type="xsd:string" name="Items" form="qualified"/>
            <xsd:element minOccurs="0" nillable="true" type="xsd:string" name="Message" form="qualified"/>
            <xsd:element minOccurs="0" nillable="true" type="xsd:string" name="Source" form="qualified"/>
            <xsd:element minOccurs="0" nillable="true" type="xsd:string" name="SourceGuid" form="qualified"/>
          </xsd:sequence>
          <xsd:attribute ref="ns1:Id"/>
        </xsd:complexType>
      </xsd:element>
      <xsd:element nillable="true" name="GenericElements">
        <xsd:complexType>
          <xsd:sequence minOccurs="0">
            <xsd:element minOccurs="0" maxOccurs="unbounded" nillable="true" name="ElementType" form="qualified">
              <xsd:complexType>
                <xsd:sequence minOccurs="0">
                  <xsd:element minOccurs="0" nillable="true" type="xsd:boolean" name="IsExtension" form="qualified"/>
                  <xsd:element minOccurs="0" nillable="true" name="Attributes" form="qualified">
                    <xsd:complexType>
                      <xsd:sequence minOccurs="0">
                        <xsd:element minOccurs="0" maxOccurs="unbounded" nillable="true" name="Attribute" form="qualified">
                          <xsd:complexType>
                            <xsd:sequence minOccurs="0">
                              <xsd:element minOccurs="0" nillable="true" type="xsd:boolean" name="IsExtension" form="qualified"/>
                              <xsd:element minOccurs="0" nillable="true" name="AttributeValues" form="qualified">
                                <xsd:complexType>
                                  <xsd:sequence minOccurs="0">
                                    <xsd:element minOccurs="0" maxOccurs="unbounded" ref="ns4:Value"/>
                                  </xsd:sequence>
                                </xsd:complexType>
                              </xsd:element>
                              <xsd:element minOccurs="0" nillable="true" type="xsd:string" name="DisplayName" form="qualified"/>
                              <xsd:element minOccurs="0" nillable="true" type="xsd:string" name="Inheritance" form="qualified"/>
                              <xsd:element minOccurs="0" nillable="true" type="xsd:string" name="Mode" form="qualified"/>
                              <xsd:element minOccurs="0" nillable="true" type="xsd:string" name="Name" form="qualified"/>
                              <xsd:element minOccurs="0" nillable="true" type="xsd:string" name="Type" form="qualified"/>
                            </xsd:sequence>
                          </xsd:complexType>
                        </xsd:element>
                      </xsd:sequence>
                    </xsd:complexType>
                  </xsd:element>
                  <xsd:element minOccurs="0" nillable="true" type="xsd:string" name="AvailableToBaseModels" form="qualified"/>
                  <xsd:element minOccurs="0" nillable="true" type="xsd:string" name="Behavior" form="qualified"/>
                  <xsd:element minOccurs="0" nillable="true" type="xsd:string" name="Description" form="qualified"/>
                  <xsd:element minOccurs="0" nillable="true" type="xsd:boolean" name="Hidden" form="qualified"/>
                  <xsd:element minOccurs="0" nillable="true" type="xsd:string" name="Id" form="qualified"/>
                  <xsd:element minOccurs="0" nillable="true" type="xsd:string" name="ImageLocation" form="qualified"/>
                  <xsd:element minOccurs="0" nillable="true" type="xsd:string" name="ImageSource" form="qualified"/>
                  <xsd:element minOccurs="0" nillable="true" type="xsd:string" name="ImageStream" form="qualified"/>
                  <xsd:element minOccurs="0" nillable="true" type="xsd:string" name="Name" form="qualified"/>
                  <xsd:element minOccurs="0" nillable="true" type="xsd:string" name="ParentId" form="qualified"/>
                  <xsd:element minOccurs="0" nillable="true" type="xsd:string" name="Representation" form="qualified"/>
                  <xsd:element minOccurs="0" nillable="true" type="xsd:string" name="Shape" form="qualified"/>
                </xsd:sequence>
              </xsd:complexType>
            </xsd:element>
          </xsd:sequence>
        </xsd:complexType>
      </xsd:element>
      <xsd:element nillable="true" name="Manifest">
        <xsd:complexType>
          <xsd:sequence minOccurs="0">
            <xsd:element minOccurs="0" nillable="true" type="xsd:string" name="Author" form="qualified"/>
            <xsd:element minOccurs="0" nillable="true" type="xsd:string" name="Id" form="qualified"/>
            <xsd:element minOccurs="0" nillable="true" type="xsd:string" name="Name" form="qualified"/>
            <xsd:element minOccurs="0" nillable="true" type="xsd:string" name="Version" form="qualified"/>
          </xsd:sequence>
        </xsd:complexType>
      </xsd:element>
      <xsd:element nillable="true" name="StandardElements">
        <xsd:complexType>
          <xsd:sequence minOccurs="0">
            <xsd:element minOccurs="0" maxOccurs="unbounded" nillable="true" name="ElementType" form="qualified">
              <xsd:complexType>
                <xsd:sequence minOccurs="0">
                  <xsd:element minOccurs="0" nillable="true" type="xsd:boolean" name="IsExtension" form="qualified"/>
                  <xsd:element minOccurs="0" nillable="true" name="Attributes" form="qualified">
                    <xsd:complexType>
                      <xsd:sequence minOccurs="0">
                        <xsd:element minOccurs="0" maxOccurs="unbounded" nillable="true" name="Attribute" form="qualified">
                          <xsd:complexType>
                            <xsd:sequence minOccurs="0">
                              <xsd:element minOccurs="0" nillable="true" type="xsd:boolean" name="IsExtension" form="qualified"/>
                              <xsd:element minOccurs="0" nillable="true" name="AttributeValues" form="qualified">
                                <xsd:complexType>
                                  <xsd:sequence minOccurs="0">
                                    <xsd:element minOccurs="0" maxOccurs="unbounded" ref="ns4:Value"/>
                                  </xsd:sequence>
                                </xsd:complexType>
                              </xsd:element>
                              <xsd:element minOccurs="0" nillable="true" type="xsd:string" name="DisplayName" form="qualified"/>
                              <xsd:element minOccurs="0" nillable="true" type="xsd:string" name="Inheritance" form="qualified"/>
                              <xsd:element minOccurs="0" nillable="true" type="xsd:string" name="Mode" form="qualified"/>
                              <xsd:element minOccurs="0" nillable="true" type="xsd:string" name="Name" form="qualified"/>
                              <xsd:element minOccurs="0" nillable="true" type="xsd:string" name="Type" form="qualified"/>
                            </xsd:sequence>
                          </xsd:complexType>
                        </xsd:element>
                      </xsd:sequence>
                    </xsd:complexType>
                  </xsd:element>
                  <xsd:element minOccurs="0" nillable="true" type="xsd:string" name="AvailableToBaseModels" form="qualified"/>
                  <xsd:element minOccurs="0" nillable="true" type="xsd:string" name="Behavior" form="qualified"/>
                  <xsd:element minOccurs="0" nillable="true" type="xsd:string" name="Description" form="qualified"/>
                  <xsd:element minOccurs="0" nillable="true" type="xsd:boolean" name="Hidden" form="qualified"/>
                  <xsd:element minOccurs="0" nillable="true" type="xsd:string" name="Id" form="qualified"/>
                  <xsd:element minOccurs="0" nillable="true" type="xsd:string" name="ImageLocation" form="qualified"/>
                  <xsd:element minOccurs="0" nillable="true" type="xsd:string" name="ImageSource" form="qualified"/>
                  <xsd:element minOccurs="0" nillable="true" type="xsd:string" name="ImageStream" form="qualified"/>
                  <xsd:element minOccurs="0" nillable="true" type="xsd:string" name="Name" form="qualified"/>
                  <xsd:element minOccurs="0" nillable="true" type="xsd:string" name="ParentId" form="qualified"/>
                  <xsd:element minOccurs="0" nillable="true" type="xsd:string" name="Representation" form="qualified"/>
                  <xsd:element minOccurs="0" nillable="true" type="xsd:string" name="Shape" form="qualified"/>
                </xsd:sequence>
              </xsd:complexType>
            </xsd:element>
          </xsd:sequence>
        </xsd:complexType>
      </xsd:element>
      <xsd:element nillable="true" name="ThreatCategories">
        <xsd:complexType>
          <xsd:sequence minOccurs="0">
            <xsd:element minOccurs="0" maxOccurs="unbounded" nillable="true" name="ThreatCategory" form="qualified">
              <xsd:complexType>
                <xsd:sequence minOccurs="0">
                  <xsd:element minOccurs="0" nillable="true" type="xsd:boolean" name="IsExtension" form="qualified"/>
                  <xsd:element minOccurs="0" nillable="true" type="xsd:string" name="Id" form="qualified"/>
                  <xsd:element minOccurs="0" nillable="true" type="xsd:string" name="LongDescription" form="qualified"/>
                  <xsd:element minOccurs="0" nillable="true" type="xsd:string" name="Name" form="qualified"/>
                  <xsd:element minOccurs="0" nillable="true" type="xsd:string" name="ShortDescription" form="qualified"/>
                </xsd:sequence>
              </xsd:complexType>
            </xsd:element>
          </xsd:sequence>
        </xsd:complexType>
      </xsd:element>
      <xsd:element nillable="true" name="ThreatMetaData">
        <xsd:complexType>
          <xsd:sequence minOccurs="0">
            <xsd:element minOccurs="0" ref="ns2:IsPriorityUsed"/>
            <xsd:element minOccurs="0" ref="ns2:IsStatusUsed"/>
            <xsd:element minOccurs="0" ref="ns2:PropertiesMetaData"/>
          </xsd:sequence>
        </xsd:complexType>
      </xsd:element>
      <xsd:element nillable="true" name="ThreatTypes">
        <xsd:complexType>
          <xsd:sequence minOccurs="0">
            <xsd:element minOccurs="0" maxOccurs="unbounded" nillable="true" name="ThreatType" form="qualified">
              <xsd:complexType>
                <xsd:sequence minOccurs="0">
                  <xsd:element minOccurs="0" nillable="true" type="xsd:boolean" name="IsExtension" form="qualified"/>
                  <xsd:element minOccurs="0" nillable="true" type="xsd:string" name="Category" form="qualified"/>
                  <xsd:element minOccurs="0" nillable="true" type="xsd:string" name="Description" form="qualified"/>
                  <xsd:element minOccurs="0" nillable="true" name="GenerationFilters" form="qualified">
                    <xsd:complexType>
                      <xsd:sequence minOccurs="0">
                        <xsd:element minOccurs="0" nillable="true" type="xsd:string" name="Exclude" form="qualified"/>
                        <xsd:element minOccurs="0" nillable="true" type="xsd:string" name="Include" form="qualified"/>
                      </xsd:sequence>
                    </xsd:complexType>
                  </xsd:element>
                  <xsd:element minOccurs="0" nillable="true" type="xsd:string" name="Id" form="qualified"/>
                  <xsd:element minOccurs="0" nillable="true" name="PropertiesMetaData" form="qualified">
                    <xsd:complexType>
                      <xsd:sequence minOccurs="0">
                        <xsd:element minOccurs="0" maxOccurs="unbounded" ref="ns2:ThreatMetaDatum"/>
                      </xsd:sequence>
                    </xsd:complexType>
                  </xsd:element>
                  <xsd:element minOccurs="0" nillable="true" type="xsd:string" name="RelatedCategory" form="qualified"/>
                  <xsd:element minOccurs="0" nillable="true" type="xsd:string" name="ShortTitle" form="qualified"/>
                </xsd:sequence>
              </xsd:complexType>
            </xsd:element>
          </xsd:sequence>
        </xsd:complexType>
      </xsd:element>
    </xsd:schema>
  </Schema>
  <Schema ID="Schema61" Namespace="http://schemas.datacontract.org/2004/07/ThreatModeling.Interfaces">
    <xsd:schema xmlns:xsd="http://www.w3.org/2001/XMLSchema" xmlns:ns0="http://schemas.datacontract.org/2004/07/ThreatModeling.Interfaces" xmlns="" targetNamespace="http://schemas.datacontract.org/2004/07/ThreatModeling.Interfaces">
      <xsd:element nillable="true" type="xsd:string" name="Value"/>
    </xsd:schema>
  </Schema>
  <Schema ID="Schema62">
    <xsd:schema xmlns:xsd="http://www.w3.org/2001/XMLSchema" xmlns="">
      <xsd:element nillable="true" type="xsd:string" name="PromptedKb"/>
    </xsd:schema>
  </Schema>
  <Schema ID="Schema63" SchemaRef="Schema57 Schema58 Schema59 Schema60 Schema61 Schema62" Namespace="http://schemas.datacontract.org/2004/07/ThreatModeling.Model">
    <xsd:schema xmlns:xsd="http://www.w3.org/2001/XMLSchema" xmlns:ns0="http://schemas.microsoft.com/2003/10/Serialization/Arrays" xmlns:ns1="http://schemas.microsoft.com/2003/10/Serialization/" xmlns:ns2="http://schemas.datacontract.org/2004/07/ThreatModeling.Model.Abstracts" xmlns:ns3="http://schemas.datacontract.org/2004/07/ThreatModeling.Model" xmlns:ns4="http://schemas.datacontract.org/2004/07/ThreatModeling.KnowledgeBase" xmlns="" targetNamespace="http://schemas.datacontract.org/2004/07/ThreatModeling.Model">
      <xsd:import namespace="http://schemas.microsoft.com/2003/10/Serialization/Arrays"/>
      <xsd:import namespace="http://schemas.microsoft.com/2003/10/Serialization/"/>
      <xsd:import namespace="http://schemas.datacontract.org/2004/07/ThreatModeling.Model.Abstracts"/>
      <xsd:import namespace="http://schemas.datacontract.org/2004/07/ThreatModeling.KnowledgeBase"/>
      <xsd:import/>
      <xsd:element nillable="true" name="ThreatModel">
        <xsd:complexType>
          <xsd:sequence minOccurs="0">
            <xsd:element minOccurs="0" nillable="true" name="DrawingSurfaceList" form="qualified">
              <xsd:complexType>
                <xsd:sequence minOccurs="0">
                  <xsd:element minOccurs="0" nillable="true" name="DrawingSurfaceModel" form="qualified">
                    <xsd:complexType>
                      <xsd:sequence minOccurs="0">
                        <xsd:element minOccurs="0" ref="ns2:GenericTypeId"/>
                        <xsd:element minOccurs="0" ref="ns2:Guid"/>
                        <xsd:element minOccurs="0" ref="ns2:Properties"/>
                        <xsd:element minOccurs="0" ref="ns2:TypeId"/>
                        <xsd:element minOccurs="0" nillable="true" name="Borders" form="qualified">
                          <xsd:complexType>
                            <xsd:sequence minOccurs="0">
                              <xsd:element minOccurs="0" maxOccurs="unbounded" ref="ns0:KeyValueOfguidanyType"/>
                            </xsd:sequence>
                          </xsd:complexType>
                        </xsd:element>
                        <xsd:element minOccurs="0" nillable="true" type="xsd:string" name="Header" form="qualified"/>
                        <xsd:element minOccurs="0" nillable="true" name="Lines" form="qualified">
                          <xsd:complexType>
                            <xsd:sequence minOccurs="0">
                              <xsd:element minOccurs="0" maxOccurs="unbounded" ref="ns0:KeyValueOfguidanyType"/>
                            </xsd:sequence>
                          </xsd:complexType>
                        </xsd:element>
                        <xsd:element minOccurs="0" nillable="true" type="xsd:integer" name="Zoom" form="qualified"/>
                      </xsd:sequence>
                      <xsd:attribute ref="ns1:Id"/>
                    </xsd:complexType>
                  </xsd:element>
                </xsd:sequence>
              </xsd:complexType>
            </xsd:element>
            <xsd:element minOccurs="0" nillable="true" name="MetaInformation" form="qualified">
              <xsd:complexType>
                <xsd:sequence minOccurs="0">
                  <xsd:element minOccurs="0" nillable="true" type="xsd:string" name="Assumptions" form="qualified"/>
                  <xsd:element minOccurs="0" nillable="true" type="xsd:string" name="Contributors" form="qualified"/>
                  <xsd:element minOccurs="0" nillable="true" type="xsd:string" name="ExternalDependencies" form="qualified"/>
                  <xsd:element minOccurs="0" nillable="true" type="xsd:string" name="HighLevelSystemDescription" form="qualified"/>
                  <xsd:element minOccurs="0" nillable="true" type="xsd:string" name="Owner" form="qualified"/>
                  <xsd:element minOccurs="0" nillable="true" type="xsd:string" name="Reviewer" form="qualified"/>
                  <xsd:element minOccurs="0" nillable="true" type="xsd:string" name="ThreatModelName" form="qualified"/>
                </xsd:sequence>
              </xsd:complexType>
            </xsd:element>
            <xsd:element minOccurs="0" nillable="true" type="xsd:string" name="Notes" form="qualified"/>
            <xsd:element minOccurs="0" nillable="true" name="ThreatInstances" form="qualified">
              <xsd:complexType>
                <xsd:sequence minOccurs="0">
                  <xsd:element minOccurs="0" maxOccurs="unbounded" ref="ns0:KeyValueOfstringThreatpc_P0_PhOB"/>
                </xsd:sequence>
              </xsd:complexType>
            </xsd:element>
            <xsd:element minOccurs="0" nillable="true" type="xsd:boolean" name="ThreatGenerationEnabled" form="qualified"/>
            <xsd:element minOccurs="0" nillable="true" name="Validations" form="qualified">
              <xsd:complexType>
                <xsd:sequence minOccurs="0">
                  <xsd:element minOccurs="0" maxOccurs="unbounded" ref="ns4:Validation"/>
                </xsd:sequence>
              </xsd:complexType>
            </xsd:element>
            <xsd:element minOccurs="0" nillable="true" type="xsd:double" name="Version" form="qualified"/>
            <xsd:element minOccurs="0" nillable="true" name="KnowledgeBase" form="qualified">
              <xsd:complexType>
                <xsd:sequence minOccurs="0">
                  <xsd:element minOccurs="0" ref="ns4:GenericElements"/>
                  <xsd:element minOccurs="0" ref="ns4:Manifest"/>
                  <xsd:element minOccurs="0" ref="ns4:StandardElements"/>
                  <xsd:element minOccurs="0" ref="ns4:ThreatCategories"/>
                  <xsd:element minOccurs="0" ref="ns4:ThreatMetaData"/>
                  <xsd:element minOccurs="0" ref="ns4:ThreatTypes"/>
                </xsd:sequence>
                <xsd:attribute ref="ns1:Id"/>
              </xsd:complexType>
            </xsd:element>
            <xsd:element minOccurs="0" nillable="true" name="Profile" form="qualified">
              <xsd:complexType>
                <xsd:sequence minOccurs="0">
                  <xsd:element minOccurs="0" ref="PromptedKb"/>
                </xsd:sequence>
              </xsd:complexType>
            </xsd:element>
          </xsd:sequence>
        </xsd:complexType>
      </xsd:element>
      <xsd:element nillable="true" type="xsd:boolean" name="IsPriorityUsed"/>
      <xsd:element nillable="true" type="xsd:boolean" name="IsStatusUsed"/>
      <xsd:element nillable="true" name="PropertiesMetaData">
        <xsd:complexType>
          <xsd:sequence minOccurs="0">
            <xsd:element minOccurs="0" maxOccurs="unbounded" nillable="true" name="ThreatMetaDatum" form="qualified">
              <xsd:complexType>
                <xsd:sequence minOccurs="0">
                  <xsd:element minOccurs="0" nillable="true" type="xsd:string" name="Name" form="qualified"/>
                  <xsd:element minOccurs="0" nillable="true" type="xsd:string" name="Label" form="qualified"/>
                  <xsd:element minOccurs="0" nillable="true" type="xsd:boolean" name="HideFromUI" form="qualified"/>
                  <xsd:element minOccurs="0" nillable="true" name="Values" form="qualified">
                    <xsd:complexType>
                      <xsd:sequence minOccurs="0">
                        <xsd:element minOccurs="0" maxOccurs="unbounded" ref="ns0:string"/>
                      </xsd:sequence>
                    </xsd:complexType>
                  </xsd:element>
                  <xsd:element minOccurs="0" nillable="true" type="xsd:string" name="Id" form="qualified"/>
                </xsd:sequence>
              </xsd:complexType>
            </xsd:element>
          </xsd:sequence>
        </xsd:complexType>
      </xsd:element>
      <xsd:element nillable="true" name="ThreatMetaDatum">
        <xsd:complexType>
          <xsd:sequence minOccurs="0">
            <xsd:element minOccurs="0" nillable="true" type="xsd:string" name="Name" form="qualified"/>
            <xsd:element minOccurs="0" nillable="true" type="xsd:string" name="Label" form="qualified"/>
            <xsd:element minOccurs="0" nillable="true" type="xsd:boolean" name="HideFromUI" form="qualified"/>
            <xsd:element minOccurs="0" nillable="true" name="Values" form="qualified">
              <xsd:complexType>
                <xsd:sequence minOccurs="0">
                  <xsd:element minOccurs="0" ref="ns0:string"/>
                </xsd:sequence>
              </xsd:complexType>
            </xsd:element>
            <xsd:element minOccurs="0" nillable="true" type="xsd:string" name="Id" form="qualified"/>
          </xsd:sequence>
        </xsd:complexType>
      </xsd:element>
    </xsd:schema>
  </Schema>
  <Schema ID="Schema64" Namespace="http://schemas.microsoft.com/2003/10/Serialization/Arrays">
    <xsd:schema xmlns:xsd="http://www.w3.org/2001/XMLSchema" xmlns:ns0="http://schemas.microsoft.com/2003/10/Serialization/Arrays" xmlns:ns1="http://schemas.microsoft.com/2003/10/Serialization/" xmlns:ns2="http://schemas.datacontract.org/2004/07/ThreatModeling.Model.Abstracts" xmlns:ns3="http://schemas.datacontract.org/2004/07/ThreatModeling.KnowledgeBase" xmlns="" targetNamespace="http://schemas.microsoft.com/2003/10/Serialization/Arrays">
      <xsd:import namespace="http://schemas.microsoft.com/2003/10/Serialization/"/>
      <xsd:import namespace="http://schemas.datacontract.org/2004/07/ThreatModeling.Model.Abstracts"/>
      <xsd:import namespace="http://schemas.datacontract.org/2004/07/ThreatModeling.KnowledgeBase"/>
      <xsd:element nillable="true" name="anyType">
        <xsd:complexType>
          <xsd:sequence minOccurs="0">
            <xsd:element minOccurs="0" ref="ns3:DisplayName"/>
            <xsd:element minOccurs="0" ref="ns3:Name"/>
            <xsd:element minOccurs="0" ref="ns3:Value"/>
            <xsd:element minOccurs="0" ref="ns3:SelectedIndex"/>
          </xsd:sequence>
        </xsd:complexType>
      </xsd:element>
      <xsd:element nillable="true" name="KeyValueOfguidanyType">
        <xsd:complexType>
          <xsd:sequence minOccurs="0">
            <xsd:element minOccurs="0" nillable="true" type="xsd:string" name="Key" form="qualified"/>
            <xsd:element minOccurs="0" nillable="true" name="Value" form="qualified">
              <xsd:complexType>
                <xsd:all>
                  <xsd:element minOccurs="0" ref="ns2:GenericTypeId"/>
                  <xsd:element minOccurs="0" ref="ns2:Guid"/>
                  <xsd:element minOccurs="0" ref="ns2:Properties"/>
                  <xsd:element minOccurs="0" ref="ns2:TypeId"/>
                  <xsd:element minOccurs="0" ref="ns2:Height"/>
                  <xsd:element minOccurs="0" ref="ns2:Left"/>
                  <xsd:element minOccurs="0" ref="ns2:StrokeDashArray"/>
                  <xsd:element minOccurs="0" ref="ns2:StrokeThickness"/>
                  <xsd:element minOccurs="0" ref="ns2:Top"/>
                  <xsd:element minOccurs="0" ref="ns2:Width"/>
                  <xsd:element minOccurs="0" ref="ns2:HandleX"/>
                  <xsd:element minOccurs="0" ref="ns2:HandleY"/>
                  <xsd:element minOccurs="0" ref="ns2:PortSource"/>
                  <xsd:element minOccurs="0" ref="ns2:PortTarget"/>
                  <xsd:element minOccurs="0" ref="ns2:SourceGuid"/>
                  <xsd:element minOccurs="0" ref="ns2:SourceX"/>
                  <xsd:element minOccurs="0" ref="ns2:SourceY"/>
                  <xsd:element minOccurs="0" ref="ns2:TargetGuid"/>
                  <xsd:element minOccurs="0" ref="ns2:TargetX"/>
                  <xsd:element minOccurs="0" ref="ns2:TargetY"/>
                </xsd:all>
                <xsd:attribute ref="ns1:Id"/>
              </xsd:complexType>
            </xsd:element>
          </xsd:sequence>
        </xsd:complexType>
      </xsd:element>
      <xsd:element nillable="true" type="xsd:string" name="string"/>
      <xsd:element nillable="true" name="KeyValueOfstringThreatpc_P0_PhOB">
        <xsd:complexType>
          <xsd:sequence minOccurs="0">
            <xsd:element minOccurs="0" nillable="true" type="xsd:string" name="Key" form="qualified"/>
            <xsd:element minOccurs="0" nillable="true" name="Value" form="qualified">
              <xsd:complexType>
                <xsd:sequence minOccurs="0">
                  <xsd:element minOccurs="0" ref="ns3:ChangedBy"/>
                  <xsd:element minOccurs="0" ref="ns3:DrawingSurfaceGuid"/>
                  <xsd:element minOccurs="0" ref="ns3:FlowGuid"/>
                  <xsd:element minOccurs="0" ref="ns3:Id"/>
                  <xsd:element minOccurs="0" ref="ns3:InteractionKey"/>
                  <xsd:element minOccurs="0" ref="ns3:InteractionString"/>
                  <xsd:element minOccurs="0" ref="ns3:ModifiedAt"/>
                  <xsd:element minOccurs="0" ref="ns3:Priority"/>
                  <xsd:element minOccurs="0" ref="ns3:Properties"/>
                  <xsd:element minOccurs="0" ref="ns3:SourceGuid"/>
                  <xsd:element minOccurs="0" ref="ns3:State"/>
                  <xsd:element minOccurs="0" ref="ns3:StateInformation"/>
                  <xsd:element minOccurs="0" ref="ns3:TargetGuid"/>
                  <xsd:element minOccurs="0" ref="ns3:Title"/>
                  <xsd:element minOccurs="0" ref="ns3:TypeId"/>
                  <xsd:element minOccurs="0" ref="ns3:Upgraded"/>
                  <xsd:element minOccurs="0" ref="ns3:UserThreatCategory"/>
                  <xsd:element minOccurs="0" ref="ns3:UserThreatDescription"/>
                  <xsd:element minOccurs="0" ref="ns3:UserThreatShortDescription"/>
                  <xsd:element minOccurs="0" ref="ns3:Wide"/>
                </xsd:sequence>
              </xsd:complexType>
            </xsd:element>
          </xsd:sequence>
        </xsd:complexType>
      </xsd:element>
      <xsd:element nillable="true" name="KeyValueOfstringstring">
        <xsd:complexType>
          <xsd:sequence minOccurs="0">
            <xsd:element minOccurs="0" nillable="true" type="xsd:string" name="Key" form="qualified"/>
            <xsd:element minOccurs="0" nillable="true" type="xsd:string" name="Value" form="qualified"/>
          </xsd:sequence>
        </xsd:complexType>
      </xsd:element>
    </xsd:schema>
  </Schema>
  <Schema ID="Schema65" Namespace="http://schemas.microsoft.com/2003/10/Serialization/">
    <xsd:schema xmlns:xsd="http://www.w3.org/2001/XMLSchema" xmlns:ns0="http://schemas.microsoft.com/2003/10/Serialization/" xmlns="" targetNamespace="http://schemas.microsoft.com/2003/10/Serialization/">
      <xsd:attribute name="Id" type="xsd:string"/>
    </xsd:schema>
  </Schema>
  <Schema ID="Schema66" Namespace="http://schemas.datacontract.org/2004/07/ThreatModeling.Model.Abstracts">
    <xsd:schema xmlns:xsd="http://www.w3.org/2001/XMLSchema" xmlns:ns0="http://schemas.microsoft.com/2003/10/Serialization/Arrays" xmlns:ns1="http://schemas.datacontract.org/2004/07/ThreatModeling.Model.Abstracts" xmlns="" targetNamespace="http://schemas.datacontract.org/2004/07/ThreatModeling.Model.Abstracts">
      <xsd:import namespace="http://schemas.microsoft.com/2003/10/Serialization/Arrays"/>
      <xsd:element nillable="true" type="xsd:string" name="GenericTypeId"/>
      <xsd:element nillable="true" type="xsd:string" name="Guid"/>
      <xsd:element nillable="true" name="Properties">
        <xsd:complexType>
          <xsd:sequence minOccurs="0">
            <xsd:element minOccurs="0" maxOccurs="unbounded" ref="ns0:anyType"/>
          </xsd:sequence>
        </xsd:complexType>
      </xsd:element>
      <xsd:element nillable="true" type="xsd:string" name="TypeId"/>
      <xsd:element nillable="true" type="xsd:integer" name="Height"/>
      <xsd:element nillable="true" type="xsd:integer" name="Left"/>
      <xsd:element nillable="true" type="xsd:string" name="StrokeDashArray"/>
      <xsd:element nillable="true" type="xsd:integer" name="StrokeThickness"/>
      <xsd:element nillable="true" type="xsd:integer" name="Top"/>
      <xsd:element nillable="true" type="xsd:integer" name="Width"/>
      <xsd:element nillable="true" type="xsd:integer" name="HandleX"/>
      <xsd:element nillable="true" type="xsd:integer" name="HandleY"/>
      <xsd:element nillable="true" type="xsd:string" name="PortSource"/>
      <xsd:element nillable="true" type="xsd:string" name="PortTarget"/>
      <xsd:element nillable="true" type="xsd:string" name="SourceGuid"/>
      <xsd:element nillable="true" type="xsd:integer" name="SourceX"/>
      <xsd:element nillable="true" type="xsd:integer" name="SourceY"/>
      <xsd:element nillable="true" type="xsd:string" name="TargetGuid"/>
      <xsd:element nillable="true" type="xsd:integer" name="TargetX"/>
      <xsd:element nillable="true" type="xsd:integer" name="TargetY"/>
    </xsd:schema>
  </Schema>
  <Schema ID="Schema67" Namespace="http://schemas.datacontract.org/2004/07/ThreatModeling.KnowledgeBase">
    <xsd:schema xmlns:xsd="http://www.w3.org/2001/XMLSchema" xmlns:ns0="http://schemas.microsoft.com/2003/10/Serialization/Arrays" xmlns:ns1="http://schemas.datacontract.org/2004/07/ThreatModeling.Model" xmlns:ns2="http://schemas.datacontract.org/2004/07/ThreatModeling.KnowledgeBase" xmlns:ns3="http://schemas.datacontract.org/2004/07/ThreatModeling.Interfaces" xmlns="" targetNamespace="http://schemas.datacontract.org/2004/07/ThreatModeling.KnowledgeBase">
      <xsd:import namespace="http://schemas.microsoft.com/2003/10/Serialization/Arrays"/>
      <xsd:import namespace="http://schemas.datacontract.org/2004/07/ThreatModeling.Model"/>
      <xsd:import namespace="http://schemas.datacontract.org/2004/07/ThreatModeling.Interfaces"/>
      <xsd:element nillable="true" type="xsd:string" name="DisplayName"/>
      <xsd:element nillable="true" type="xsd:string" name="Name"/>
      <xsd:element nillable="true" name="Value">
        <xsd:complexType>
          <xsd:sequence minOccurs="0">
            <xsd:element minOccurs="0" maxOccurs="unbounded" ref="ns0:string"/>
          </xsd:sequence>
        </xsd:complexType>
      </xsd:element>
      <xsd:element nillable="true" type="xsd:integer" name="SelectedIndex"/>
      <xsd:element nillable="true" type="xsd:string" name="ChangedBy"/>
      <xsd:element nillable="true" type="xsd:string" name="DrawingSurfaceGuid"/>
      <xsd:element nillable="true" type="xsd:string" name="FlowGuid"/>
      <xsd:element nillable="true" type="xsd:integer" name="Id"/>
      <xsd:element nillable="true" type="xsd:string" name="InteractionKey"/>
      <xsd:element nillable="true" type="xsd:string" name="InteractionString"/>
      <xsd:element nillable="true" type="xsd:string" name="ModifiedAt"/>
      <xsd:element nillable="true" type="xsd:string" name="Priority"/>
      <xsd:element nillable="true" name="Properties">
        <xsd:complexType>
          <xsd:sequence minOccurs="0">
            <xsd:element minOccurs="0" maxOccurs="unbounded" ref="ns0:KeyValueOfstringstring"/>
          </xsd:sequence>
        </xsd:complexType>
      </xsd:element>
      <xsd:element nillable="true" type="xsd:string" name="SourceGuid"/>
      <xsd:element nillable="true" type="xsd:string" name="State"/>
      <xsd:element nillable="true" type="xsd:string" name="StateInformation"/>
      <xsd:element nillable="true" type="xsd:string" name="TargetGuid"/>
      <xsd:element nillable="true" type="xsd:string" name="Title"/>
      <xsd:element nillable="true" type="xsd:string" name="TypeId"/>
      <xsd:element nillable="true" type="xsd:boolean" name="Upgraded"/>
      <xsd:element nillable="true" type="xsd:string" name="UserThreatCategory"/>
      <xsd:element nillable="true" type="xsd:string" name="UserThreatDescription"/>
      <xsd:element nillable="true" type="xsd:string" name="UserThreatShortDescription"/>
      <xsd:element nillable="true" type="xsd:boolean" name="Wide"/>
      <xsd:element nillable="true" name="GenericElements">
        <xsd:complexType>
          <xsd:sequence minOccurs="0">
            <xsd:element minOccurs="0" maxOccurs="unbounded" nillable="true" name="ElementType" form="qualified">
              <xsd:complexType>
                <xsd:sequence minOccurs="0">
                  <xsd:element minOccurs="0" nillable="true" type="xsd:boolean" name="IsExtension" form="qualified"/>
                  <xsd:element minOccurs="0" nillable="true" name="Attributes" form="qualified">
                    <xsd:complexType>
                      <xsd:sequence minOccurs="0">
                        <xsd:element minOccurs="0" maxOccurs="unbounded" nillable="true" name="Attribute" form="qualified">
                          <xsd:complexType>
                            <xsd:sequence minOccurs="0">
                              <xsd:element minOccurs="0" nillable="true" type="xsd:boolean" name="IsExtension" form="qualified"/>
                              <xsd:element minOccurs="0" nillable="true" name="AttributeValues" form="qualified">
                                <xsd:complexType>
                                  <xsd:sequence minOccurs="0">
                                    <xsd:element minOccurs="0" maxOccurs="unbounded" ref="ns3:Value"/>
                                  </xsd:sequence>
                                </xsd:complexType>
                              </xsd:element>
                              <xsd:element minOccurs="0" nillable="true" type="xsd:string" name="DisplayName" form="qualified"/>
                              <xsd:element minOccurs="0" nillable="true" type="xsd:string" name="Inheritance" form="qualified"/>
                              <xsd:element minOccurs="0" nillable="true" type="xsd:string" name="Mode" form="qualified"/>
                              <xsd:element minOccurs="0" nillable="true" type="xsd:string" name="Name" form="qualified"/>
                              <xsd:element minOccurs="0" nillable="true" type="xsd:string" name="Type" form="qualified"/>
                            </xsd:sequence>
                          </xsd:complexType>
                        </xsd:element>
                      </xsd:sequence>
                    </xsd:complexType>
                  </xsd:element>
                  <xsd:element minOccurs="0" nillable="true" type="xsd:string" name="AvailableToBaseModels" form="qualified"/>
                  <xsd:element minOccurs="0" nillable="true" type="xsd:string" name="Behavior" form="qualified"/>
                  <xsd:element minOccurs="0" nillable="true" type="xsd:string" name="Description" form="qualified"/>
                  <xsd:element minOccurs="0" nillable="true" type="xsd:boolean" name="Hidden" form="qualified"/>
                  <xsd:element minOccurs="0" nillable="true" type="xsd:string" name="Id" form="qualified"/>
                  <xsd:element minOccurs="0" nillable="true" type="xsd:string" name="ImageLocation" form="qualified"/>
                  <xsd:element minOccurs="0" nillable="true" type="xsd:string" name="ImageSource" form="qualified"/>
                  <xsd:element minOccurs="0" nillable="true" type="xsd:string" name="ImageStream" form="qualified"/>
                  <xsd:element minOccurs="0" nillable="true" type="xsd:string" name="Name" form="qualified"/>
                  <xsd:element minOccurs="0" nillable="true" type="xsd:string" name="ParentId" form="qualified"/>
                  <xsd:element minOccurs="0" nillable="true" type="xsd:string" name="Representation" form="qualified"/>
                  <xsd:element minOccurs="0" nillable="true" type="xsd:string" name="Shape" form="qualified"/>
                </xsd:sequence>
              </xsd:complexType>
            </xsd:element>
          </xsd:sequence>
        </xsd:complexType>
      </xsd:element>
      <xsd:element nillable="true" name="Manifest">
        <xsd:complexType>
          <xsd:sequence minOccurs="0">
            <xsd:element minOccurs="0" nillable="true" type="xsd:string" name="Author" form="qualified"/>
            <xsd:element minOccurs="0" nillable="true" type="xsd:string" name="Id" form="qualified"/>
            <xsd:element minOccurs="0" nillable="true" type="xsd:string" name="Name" form="qualified"/>
            <xsd:element minOccurs="0" nillable="true" type="xsd:string" name="Version" form="qualified"/>
          </xsd:sequence>
        </xsd:complexType>
      </xsd:element>
      <xsd:element nillable="true" name="StandardElements">
        <xsd:complexType>
          <xsd:sequence minOccurs="0">
            <xsd:element minOccurs="0" maxOccurs="unbounded" nillable="true" name="ElementType" form="qualified">
              <xsd:complexType>
                <xsd:sequence minOccurs="0">
                  <xsd:element minOccurs="0" nillable="true" type="xsd:boolean" name="IsExtension" form="qualified"/>
                  <xsd:element minOccurs="0" nillable="true" name="Attributes" form="qualified">
                    <xsd:complexType>
                      <xsd:sequence minOccurs="0">
                        <xsd:element minOccurs="0" maxOccurs="unbounded" nillable="true" name="Attribute" form="qualified">
                          <xsd:complexType>
                            <xsd:sequence minOccurs="0">
                              <xsd:element minOccurs="0" nillable="true" type="xsd:boolean" name="IsExtension" form="qualified"/>
                              <xsd:element minOccurs="0" nillable="true" name="AttributeValues" form="qualified">
                                <xsd:complexType>
                                  <xsd:sequence minOccurs="0">
                                    <xsd:element minOccurs="0" maxOccurs="unbounded" ref="ns3:Value"/>
                                  </xsd:sequence>
                                </xsd:complexType>
                              </xsd:element>
                              <xsd:element minOccurs="0" nillable="true" type="xsd:string" name="DisplayName" form="qualified"/>
                              <xsd:element minOccurs="0" nillable="true" type="xsd:string" name="Inheritance" form="qualified"/>
                              <xsd:element minOccurs="0" nillable="true" type="xsd:string" name="Mode" form="qualified"/>
                              <xsd:element minOccurs="0" nillable="true" type="xsd:string" name="Name" form="qualified"/>
                              <xsd:element minOccurs="0" nillable="true" type="xsd:string" name="Type" form="qualified"/>
                            </xsd:sequence>
                          </xsd:complexType>
                        </xsd:element>
                      </xsd:sequence>
                    </xsd:complexType>
                  </xsd:element>
                  <xsd:element minOccurs="0" nillable="true" type="xsd:string" name="AvailableToBaseModels" form="qualified"/>
                  <xsd:element minOccurs="0" nillable="true" type="xsd:string" name="Behavior" form="qualified"/>
                  <xsd:element minOccurs="0" nillable="true" type="xsd:string" name="Description" form="qualified"/>
                  <xsd:element minOccurs="0" nillable="true" type="xsd:boolean" name="Hidden" form="qualified"/>
                  <xsd:element minOccurs="0" nillable="true" type="xsd:string" name="Id" form="qualified"/>
                  <xsd:element minOccurs="0" nillable="true" type="xsd:string" name="ImageLocation" form="qualified"/>
                  <xsd:element minOccurs="0" nillable="true" type="xsd:string" name="ImageSource" form="qualified"/>
                  <xsd:element minOccurs="0" nillable="true" type="xsd:string" name="ImageStream" form="qualified"/>
                  <xsd:element minOccurs="0" nillable="true" type="xsd:string" name="Name" form="qualified"/>
                  <xsd:element minOccurs="0" nillable="true" type="xsd:string" name="ParentId" form="qualified"/>
                  <xsd:element minOccurs="0" nillable="true" type="xsd:string" name="Representation" form="qualified"/>
                  <xsd:element minOccurs="0" nillable="true" type="xsd:string" name="Shape" form="qualified"/>
                </xsd:sequence>
              </xsd:complexType>
            </xsd:element>
          </xsd:sequence>
        </xsd:complexType>
      </xsd:element>
      <xsd:element nillable="true" name="ThreatCategories">
        <xsd:complexType>
          <xsd:sequence minOccurs="0">
            <xsd:element minOccurs="0" maxOccurs="unbounded" nillable="true" name="ThreatCategory" form="qualified">
              <xsd:complexType>
                <xsd:sequence minOccurs="0">
                  <xsd:element minOccurs="0" nillable="true" type="xsd:boolean" name="IsExtension" form="qualified"/>
                  <xsd:element minOccurs="0" nillable="true" type="xsd:string" name="Id" form="qualified"/>
                  <xsd:element minOccurs="0" nillable="true" type="xsd:string" name="LongDescription" form="qualified"/>
                  <xsd:element minOccurs="0" nillable="true" type="xsd:string" name="Name" form="qualified"/>
                  <xsd:element minOccurs="0" nillable="true" type="xsd:string" name="ShortDescription" form="qualified"/>
                </xsd:sequence>
              </xsd:complexType>
            </xsd:element>
          </xsd:sequence>
        </xsd:complexType>
      </xsd:element>
      <xsd:element nillable="true" name="ThreatMetaData">
        <xsd:complexType>
          <xsd:sequence minOccurs="0">
            <xsd:element minOccurs="0" ref="ns1:IsPriorityUsed"/>
            <xsd:element minOccurs="0" ref="ns1:IsStatusUsed"/>
            <xsd:element minOccurs="0" ref="ns1:PropertiesMetaData"/>
          </xsd:sequence>
        </xsd:complexType>
      </xsd:element>
      <xsd:element nillable="true" name="ThreatTypes">
        <xsd:complexType>
          <xsd:sequence minOccurs="0">
            <xsd:element minOccurs="0" maxOccurs="unbounded" nillable="true" name="ThreatType" form="qualified">
              <xsd:complexType>
                <xsd:sequence minOccurs="0">
                  <xsd:element minOccurs="0" nillable="true" type="xsd:boolean" name="IsExtension" form="qualified"/>
                  <xsd:element minOccurs="0" nillable="true" type="xsd:string" name="Category" form="qualified"/>
                  <xsd:element minOccurs="0" nillable="true" type="xsd:string" name="Description" form="qualified"/>
                  <xsd:element minOccurs="0" nillable="true" name="GenerationFilters" form="qualified">
                    <xsd:complexType>
                      <xsd:sequence minOccurs="0">
                        <xsd:element minOccurs="0" nillable="true" type="xsd:string" name="Exclude" form="qualified"/>
                        <xsd:element minOccurs="0" nillable="true" type="xsd:string" name="Include" form="qualified"/>
                      </xsd:sequence>
                    </xsd:complexType>
                  </xsd:element>
                  <xsd:element minOccurs="0" nillable="true" type="xsd:string" name="Id" form="qualified"/>
                  <xsd:element minOccurs="0" nillable="true" name="PropertiesMetaData" form="qualified">
                    <xsd:complexType>
                      <xsd:sequence minOccurs="0">
                        <xsd:element minOccurs="0" maxOccurs="unbounded" ref="ns1:ThreatMetaDatum"/>
                      </xsd:sequence>
                    </xsd:complexType>
                  </xsd:element>
                  <xsd:element minOccurs="0" nillable="true" type="xsd:string" name="RelatedCategory" form="qualified"/>
                  <xsd:element minOccurs="0" nillable="true" type="xsd:string" name="ShortTitle" form="qualified"/>
                </xsd:sequence>
              </xsd:complexType>
            </xsd:element>
          </xsd:sequence>
        </xsd:complexType>
      </xsd:element>
    </xsd:schema>
  </Schema>
  <Schema ID="Schema68" Namespace="http://schemas.datacontract.org/2004/07/ThreatModeling.Interfaces">
    <xsd:schema xmlns:xsd="http://www.w3.org/2001/XMLSchema" xmlns:ns0="http://schemas.datacontract.org/2004/07/ThreatModeling.Interfaces" xmlns="" targetNamespace="http://schemas.datacontract.org/2004/07/ThreatModeling.Interfaces">
      <xsd:element nillable="true" type="xsd:string" name="Value"/>
    </xsd:schema>
  </Schema>
  <Schema ID="Schema69">
    <xsd:schema xmlns:xsd="http://www.w3.org/2001/XMLSchema" xmlns="">
      <xsd:element nillable="true" type="xsd:string" name="PromptedKb"/>
    </xsd:schema>
  </Schema>
  <Schema ID="Schema70" SchemaRef="Schema64 Schema65 Schema66 Schema67 Schema68 Schema69" Namespace="http://schemas.datacontract.org/2004/07/ThreatModeling.Model">
    <xsd:schema xmlns:xsd="http://www.w3.org/2001/XMLSchema" xmlns:ns0="http://schemas.microsoft.com/2003/10/Serialization/Arrays" xmlns:ns1="http://schemas.microsoft.com/2003/10/Serialization/" xmlns:ns2="http://schemas.datacontract.org/2004/07/ThreatModeling.Model.Abstracts" xmlns:ns3="http://schemas.datacontract.org/2004/07/ThreatModeling.Model" xmlns:ns4="http://schemas.datacontract.org/2004/07/ThreatModeling.KnowledgeBase" xmlns="" targetNamespace="http://schemas.datacontract.org/2004/07/ThreatModeling.Model">
      <xsd:import namespace="http://schemas.microsoft.com/2003/10/Serialization/Arrays"/>
      <xsd:import namespace="http://schemas.microsoft.com/2003/10/Serialization/"/>
      <xsd:import namespace="http://schemas.datacontract.org/2004/07/ThreatModeling.Model.Abstracts"/>
      <xsd:import namespace="http://schemas.datacontract.org/2004/07/ThreatModeling.KnowledgeBase"/>
      <xsd:import/>
      <xsd:element nillable="true" name="ThreatModel">
        <xsd:complexType>
          <xsd:sequence minOccurs="0">
            <xsd:element minOccurs="0" nillable="true" name="DrawingSurfaceList" form="qualified">
              <xsd:complexType>
                <xsd:sequence minOccurs="0">
                  <xsd:element minOccurs="0" nillable="true" name="DrawingSurfaceModel" form="qualified">
                    <xsd:complexType>
                      <xsd:sequence minOccurs="0">
                        <xsd:element minOccurs="0" ref="ns2:GenericTypeId"/>
                        <xsd:element minOccurs="0" ref="ns2:Guid"/>
                        <xsd:element minOccurs="0" ref="ns2:Properties"/>
                        <xsd:element minOccurs="0" ref="ns2:TypeId"/>
                        <xsd:element minOccurs="0" nillable="true" name="Borders" form="qualified">
                          <xsd:complexType>
                            <xsd:sequence minOccurs="0">
                              <xsd:element minOccurs="0" maxOccurs="unbounded" ref="ns0:KeyValueOfguidanyType"/>
                            </xsd:sequence>
                          </xsd:complexType>
                        </xsd:element>
                        <xsd:element minOccurs="0" nillable="true" type="xsd:string" name="Header" form="qualified"/>
                        <xsd:element minOccurs="0" nillable="true" name="Lines" form="qualified">
                          <xsd:complexType>
                            <xsd:sequence minOccurs="0">
                              <xsd:element minOccurs="0" maxOccurs="unbounded" ref="ns0:KeyValueOfguidanyType"/>
                            </xsd:sequence>
                          </xsd:complexType>
                        </xsd:element>
                        <xsd:element minOccurs="0" nillable="true" type="xsd:integer" name="Zoom" form="qualified"/>
                      </xsd:sequence>
                      <xsd:attribute ref="ns1:Id"/>
                    </xsd:complexType>
                  </xsd:element>
                </xsd:sequence>
              </xsd:complexType>
            </xsd:element>
            <xsd:element minOccurs="0" nillable="true" name="MetaInformation" form="qualified">
              <xsd:complexType>
                <xsd:sequence minOccurs="0">
                  <xsd:element minOccurs="0" nillable="true" type="xsd:string" name="Assumptions" form="qualified"/>
                  <xsd:element minOccurs="0" nillable="true" type="xsd:string" name="Contributors" form="qualified"/>
                  <xsd:element minOccurs="0" nillable="true" type="xsd:string" name="ExternalDependencies" form="qualified"/>
                  <xsd:element minOccurs="0" nillable="true" type="xsd:string" name="HighLevelSystemDescription" form="qualified"/>
                  <xsd:element minOccurs="0" nillable="true" type="xsd:string" name="Owner" form="qualified"/>
                  <xsd:element minOccurs="0" nillable="true" type="xsd:string" name="Reviewer" form="qualified"/>
                  <xsd:element minOccurs="0" nillable="true" type="xsd:string" name="ThreatModelName" form="qualified"/>
                </xsd:sequence>
              </xsd:complexType>
            </xsd:element>
            <xsd:element minOccurs="0" nillable="true" type="xsd:string" name="Notes" form="qualified"/>
            <xsd:element minOccurs="0" nillable="true" name="ThreatInstances" form="qualified">
              <xsd:complexType>
                <xsd:sequence minOccurs="0">
                  <xsd:element minOccurs="0" maxOccurs="unbounded" ref="ns0:KeyValueOfstringThreatpc_P0_PhOB"/>
                </xsd:sequence>
              </xsd:complexType>
            </xsd:element>
            <xsd:element minOccurs="0" nillable="true" type="xsd:boolean" name="ThreatGenerationEnabled" form="qualified"/>
            <xsd:element minOccurs="0" nillable="true" type="xsd:string" name="Validations" form="qualified"/>
            <xsd:element minOccurs="0" nillable="true" type="xsd:double" name="Version" form="qualified"/>
            <xsd:element minOccurs="0" nillable="true" name="KnowledgeBase" form="qualified">
              <xsd:complexType>
                <xsd:sequence minOccurs="0">
                  <xsd:element minOccurs="0" ref="ns4:GenericElements"/>
                  <xsd:element minOccurs="0" ref="ns4:Manifest"/>
                  <xsd:element minOccurs="0" ref="ns4:StandardElements"/>
                  <xsd:element minOccurs="0" ref="ns4:ThreatCategories"/>
                  <xsd:element minOccurs="0" ref="ns4:ThreatMetaData"/>
                  <xsd:element minOccurs="0" ref="ns4:ThreatTypes"/>
                </xsd:sequence>
                <xsd:attribute ref="ns1:Id"/>
              </xsd:complexType>
            </xsd:element>
            <xsd:element minOccurs="0" nillable="true" name="Profile" form="qualified">
              <xsd:complexType>
                <xsd:sequence minOccurs="0">
                  <xsd:element minOccurs="0" ref="PromptedKb"/>
                </xsd:sequence>
              </xsd:complexType>
            </xsd:element>
          </xsd:sequence>
        </xsd:complexType>
      </xsd:element>
      <xsd:element nillable="true" type="xsd:boolean" name="IsPriorityUsed"/>
      <xsd:element nillable="true" type="xsd:boolean" name="IsStatusUsed"/>
      <xsd:element nillable="true" name="PropertiesMetaData">
        <xsd:complexType>
          <xsd:sequence minOccurs="0">
            <xsd:element minOccurs="0" maxOccurs="unbounded" nillable="true" name="ThreatMetaDatum" form="qualified">
              <xsd:complexType>
                <xsd:sequence minOccurs="0">
                  <xsd:element minOccurs="0" nillable="true" type="xsd:string" name="Name" form="qualified"/>
                  <xsd:element minOccurs="0" nillable="true" type="xsd:string" name="Label" form="qualified"/>
                  <xsd:element minOccurs="0" nillable="true" type="xsd:boolean" name="HideFromUI" form="qualified"/>
                  <xsd:element minOccurs="0" nillable="true" name="Values" form="qualified">
                    <xsd:complexType>
                      <xsd:sequence minOccurs="0">
                        <xsd:element minOccurs="0" maxOccurs="unbounded" ref="ns0:string"/>
                      </xsd:sequence>
                    </xsd:complexType>
                  </xsd:element>
                  <xsd:element minOccurs="0" nillable="true" type="xsd:string" name="Id" form="qualified"/>
                </xsd:sequence>
              </xsd:complexType>
            </xsd:element>
          </xsd:sequence>
        </xsd:complexType>
      </xsd:element>
      <xsd:element nillable="true" name="ThreatMetaDatum">
        <xsd:complexType>
          <xsd:sequence minOccurs="0">
            <xsd:element minOccurs="0" nillable="true" type="xsd:string" name="Name" form="qualified"/>
            <xsd:element minOccurs="0" nillable="true" type="xsd:string" name="Label" form="qualified"/>
            <xsd:element minOccurs="0" nillable="true" type="xsd:boolean" name="HideFromUI" form="qualified"/>
            <xsd:element minOccurs="0" nillable="true" name="Values" form="qualified">
              <xsd:complexType>
                <xsd:sequence minOccurs="0">
                  <xsd:element minOccurs="0" ref="ns0:string"/>
                </xsd:sequence>
              </xsd:complexType>
            </xsd:element>
            <xsd:element minOccurs="0" nillable="true" type="xsd:string" name="Id" form="qualified"/>
          </xsd:sequence>
        </xsd:complexType>
      </xsd:element>
    </xsd:schema>
  </Schema>
  <Schema ID="Schema71" Namespace="http://schemas.microsoft.com/2003/10/Serialization/Arrays">
    <xsd:schema xmlns:xsd="http://www.w3.org/2001/XMLSchema" xmlns:ns0="http://schemas.microsoft.com/2003/10/Serialization/Arrays" xmlns:ns1="http://schemas.microsoft.com/2003/10/Serialization/" xmlns:ns2="http://schemas.datacontract.org/2004/07/ThreatModeling.Model.Abstracts" xmlns:ns3="http://schemas.datacontract.org/2004/07/ThreatModeling.KnowledgeBase" xmlns="" targetNamespace="http://schemas.microsoft.com/2003/10/Serialization/Arrays">
      <xsd:import namespace="http://schemas.microsoft.com/2003/10/Serialization/"/>
      <xsd:import namespace="http://schemas.datacontract.org/2004/07/ThreatModeling.Model.Abstracts"/>
      <xsd:import namespace="http://schemas.datacontract.org/2004/07/ThreatModeling.KnowledgeBase"/>
      <xsd:element nillable="true" name="anyType">
        <xsd:complexType>
          <xsd:sequence minOccurs="0">
            <xsd:element minOccurs="0" ref="ns3:DisplayName"/>
            <xsd:element minOccurs="0" ref="ns3:Name"/>
            <xsd:element minOccurs="0" ref="ns3:Value"/>
            <xsd:element minOccurs="0" ref="ns3:SelectedIndex"/>
          </xsd:sequence>
        </xsd:complexType>
      </xsd:element>
      <xsd:element nillable="true" name="KeyValueOfguidanyType">
        <xsd:complexType>
          <xsd:sequence minOccurs="0">
            <xsd:element minOccurs="0" nillable="true" type="xsd:string" name="Key" form="qualified"/>
            <xsd:element minOccurs="0" nillable="true" name="Value" form="qualified">
              <xsd:complexType>
                <xsd:all>
                  <xsd:element minOccurs="0" ref="ns2:GenericTypeId"/>
                  <xsd:element minOccurs="0" ref="ns2:Guid"/>
                  <xsd:element minOccurs="0" ref="ns2:Properties"/>
                  <xsd:element minOccurs="0" ref="ns2:TypeId"/>
                  <xsd:element minOccurs="0" ref="ns2:Height"/>
                  <xsd:element minOccurs="0" ref="ns2:Left"/>
                  <xsd:element minOccurs="0" ref="ns2:StrokeDashArray"/>
                  <xsd:element minOccurs="0" ref="ns2:StrokeThickness"/>
                  <xsd:element minOccurs="0" ref="ns2:Top"/>
                  <xsd:element minOccurs="0" ref="ns2:Width"/>
                  <xsd:element minOccurs="0" ref="ns2:HandleX"/>
                  <xsd:element minOccurs="0" ref="ns2:HandleY"/>
                  <xsd:element minOccurs="0" ref="ns2:PortSource"/>
                  <xsd:element minOccurs="0" ref="ns2:PortTarget"/>
                  <xsd:element minOccurs="0" ref="ns2:SourceGuid"/>
                  <xsd:element minOccurs="0" ref="ns2:SourceX"/>
                  <xsd:element minOccurs="0" ref="ns2:SourceY"/>
                  <xsd:element minOccurs="0" ref="ns2:TargetGuid"/>
                  <xsd:element minOccurs="0" ref="ns2:TargetX"/>
                  <xsd:element minOccurs="0" ref="ns2:TargetY"/>
                </xsd:all>
                <xsd:attribute ref="ns1:Id"/>
              </xsd:complexType>
            </xsd:element>
          </xsd:sequence>
        </xsd:complexType>
      </xsd:element>
      <xsd:element nillable="true" type="xsd:string" name="string"/>
      <xsd:element nillable="true" name="KeyValueOfstringThreatpc_P0_PhOB">
        <xsd:complexType>
          <xsd:sequence minOccurs="0">
            <xsd:element minOccurs="0" nillable="true" type="xsd:string" name="Key" form="qualified"/>
            <xsd:element minOccurs="0" nillable="true" name="Value" form="qualified">
              <xsd:complexType>
                <xsd:sequence minOccurs="0">
                  <xsd:element minOccurs="0" ref="ns3:ChangedBy"/>
                  <xsd:element minOccurs="0" ref="ns3:DrawingSurfaceGuid"/>
                  <xsd:element minOccurs="0" ref="ns3:FlowGuid"/>
                  <xsd:element minOccurs="0" ref="ns3:Id"/>
                  <xsd:element minOccurs="0" ref="ns3:InteractionKey"/>
                  <xsd:element minOccurs="0" ref="ns3:InteractionString"/>
                  <xsd:element minOccurs="0" ref="ns3:ModifiedAt"/>
                  <xsd:element minOccurs="0" ref="ns3:Priority"/>
                  <xsd:element minOccurs="0" ref="ns3:Properties"/>
                  <xsd:element minOccurs="0" ref="ns3:SourceGuid"/>
                  <xsd:element minOccurs="0" ref="ns3:State"/>
                  <xsd:element minOccurs="0" ref="ns3:StateInformation"/>
                  <xsd:element minOccurs="0" ref="ns3:TargetGuid"/>
                  <xsd:element minOccurs="0" ref="ns3:Title"/>
                  <xsd:element minOccurs="0" ref="ns3:TypeId"/>
                  <xsd:element minOccurs="0" ref="ns3:Upgraded"/>
                  <xsd:element minOccurs="0" ref="ns3:UserThreatCategory"/>
                  <xsd:element minOccurs="0" ref="ns3:UserThreatDescription"/>
                  <xsd:element minOccurs="0" ref="ns3:UserThreatShortDescription"/>
                  <xsd:element minOccurs="0" ref="ns3:Wide"/>
                </xsd:sequence>
              </xsd:complexType>
            </xsd:element>
          </xsd:sequence>
        </xsd:complexType>
      </xsd:element>
      <xsd:element nillable="true" name="KeyValueOfstringstring">
        <xsd:complexType>
          <xsd:sequence minOccurs="0">
            <xsd:element minOccurs="0" nillable="true" type="xsd:string" name="Key" form="qualified"/>
            <xsd:element minOccurs="0" nillable="true" type="xsd:string" name="Value" form="qualified"/>
          </xsd:sequence>
        </xsd:complexType>
      </xsd:element>
    </xsd:schema>
  </Schema>
  <Schema ID="Schema72" Namespace="http://schemas.microsoft.com/2003/10/Serialization/">
    <xsd:schema xmlns:xsd="http://www.w3.org/2001/XMLSchema" xmlns:ns0="http://schemas.microsoft.com/2003/10/Serialization/" xmlns="" targetNamespace="http://schemas.microsoft.com/2003/10/Serialization/">
      <xsd:attribute name="Id" type="xsd:string"/>
    </xsd:schema>
  </Schema>
  <Schema ID="Schema73" Namespace="http://schemas.datacontract.org/2004/07/ThreatModeling.Model.Abstracts">
    <xsd:schema xmlns:xsd="http://www.w3.org/2001/XMLSchema" xmlns:ns0="http://schemas.microsoft.com/2003/10/Serialization/Arrays" xmlns:ns1="http://schemas.datacontract.org/2004/07/ThreatModeling.Model.Abstracts" xmlns="" targetNamespace="http://schemas.datacontract.org/2004/07/ThreatModeling.Model.Abstracts">
      <xsd:import namespace="http://schemas.microsoft.com/2003/10/Serialization/Arrays"/>
      <xsd:element nillable="true" type="xsd:string" name="GenericTypeId"/>
      <xsd:element nillable="true" type="xsd:string" name="Guid"/>
      <xsd:element nillable="true" name="Properties">
        <xsd:complexType>
          <xsd:sequence minOccurs="0">
            <xsd:element minOccurs="0" maxOccurs="unbounded" ref="ns0:anyType"/>
          </xsd:sequence>
        </xsd:complexType>
      </xsd:element>
      <xsd:element nillable="true" type="xsd:string" name="TypeId"/>
      <xsd:element nillable="true" type="xsd:integer" name="Height"/>
      <xsd:element nillable="true" type="xsd:integer" name="Left"/>
      <xsd:element nillable="true" type="xsd:string" name="StrokeDashArray"/>
      <xsd:element nillable="true" type="xsd:integer" name="StrokeThickness"/>
      <xsd:element nillable="true" type="xsd:integer" name="Top"/>
      <xsd:element nillable="true" type="xsd:integer" name="Width"/>
      <xsd:element nillable="true" type="xsd:integer" name="HandleX"/>
      <xsd:element nillable="true" type="xsd:integer" name="HandleY"/>
      <xsd:element nillable="true" type="xsd:string" name="PortSource"/>
      <xsd:element nillable="true" type="xsd:string" name="PortTarget"/>
      <xsd:element nillable="true" type="xsd:string" name="SourceGuid"/>
      <xsd:element nillable="true" type="xsd:integer" name="SourceX"/>
      <xsd:element nillable="true" type="xsd:integer" name="SourceY"/>
      <xsd:element nillable="true" type="xsd:string" name="TargetGuid"/>
      <xsd:element nillable="true" type="xsd:integer" name="TargetX"/>
      <xsd:element nillable="true" type="xsd:integer" name="TargetY"/>
    </xsd:schema>
  </Schema>
  <Schema ID="Schema74" Namespace="http://schemas.datacontract.org/2004/07/ThreatModeling.KnowledgeBase">
    <xsd:schema xmlns:xsd="http://www.w3.org/2001/XMLSchema" xmlns:ns0="http://schemas.microsoft.com/2003/10/Serialization/Arrays" xmlns:ns1="http://schemas.datacontract.org/2004/07/ThreatModeling.Model" xmlns:ns2="http://schemas.datacontract.org/2004/07/ThreatModeling.KnowledgeBase" xmlns:ns3="http://schemas.datacontract.org/2004/07/ThreatModeling.Interfaces" xmlns="" targetNamespace="http://schemas.datacontract.org/2004/07/ThreatModeling.KnowledgeBase">
      <xsd:import namespace="http://schemas.microsoft.com/2003/10/Serialization/Arrays"/>
      <xsd:import namespace="http://schemas.datacontract.org/2004/07/ThreatModeling.Model"/>
      <xsd:import namespace="http://schemas.datacontract.org/2004/07/ThreatModeling.Interfaces"/>
      <xsd:element nillable="true" type="xsd:string" name="DisplayName"/>
      <xsd:element nillable="true" type="xsd:string" name="Name"/>
      <xsd:element nillable="true" name="Value">
        <xsd:complexType>
          <xsd:sequence minOccurs="0">
            <xsd:element minOccurs="0" maxOccurs="unbounded" ref="ns0:string"/>
          </xsd:sequence>
        </xsd:complexType>
      </xsd:element>
      <xsd:element nillable="true" type="xsd:integer" name="SelectedIndex"/>
      <xsd:element nillable="true" type="xsd:string" name="ChangedBy"/>
      <xsd:element nillable="true" type="xsd:string" name="DrawingSurfaceGuid"/>
      <xsd:element nillable="true" type="xsd:string" name="FlowGuid"/>
      <xsd:element nillable="true" type="xsd:integer" name="Id"/>
      <xsd:element nillable="true" type="xsd:string" name="InteractionKey"/>
      <xsd:element nillable="true" type="xsd:string" name="InteractionString"/>
      <xsd:element nillable="true" type="xsd:string" name="ModifiedAt"/>
      <xsd:element nillable="true" type="xsd:string" name="Priority"/>
      <xsd:element nillable="true" name="Properties">
        <xsd:complexType>
          <xsd:sequence minOccurs="0">
            <xsd:element minOccurs="0" maxOccurs="unbounded" ref="ns0:KeyValueOfstringstring"/>
          </xsd:sequence>
        </xsd:complexType>
      </xsd:element>
      <xsd:element nillable="true" type="xsd:string" name="SourceGuid"/>
      <xsd:element nillable="true" type="xsd:string" name="State"/>
      <xsd:element nillable="true" type="xsd:string" name="StateInformation"/>
      <xsd:element nillable="true" type="xsd:string" name="TargetGuid"/>
      <xsd:element nillable="true" type="xsd:string" name="Title"/>
      <xsd:element nillable="true" type="xsd:string" name="TypeId"/>
      <xsd:element nillable="true" type="xsd:boolean" name="Upgraded"/>
      <xsd:element nillable="true" type="xsd:string" name="UserThreatCategory"/>
      <xsd:element nillable="true" type="xsd:string" name="UserThreatDescription"/>
      <xsd:element nillable="true" type="xsd:string" name="UserThreatShortDescription"/>
      <xsd:element nillable="true" type="xsd:boolean" name="Wide"/>
      <xsd:element nillable="true" name="GenericElements">
        <xsd:complexType>
          <xsd:sequence minOccurs="0">
            <xsd:element minOccurs="0" maxOccurs="unbounded" nillable="true" name="ElementType" form="qualified">
              <xsd:complexType>
                <xsd:sequence minOccurs="0">
                  <xsd:element minOccurs="0" nillable="true" type="xsd:boolean" name="IsExtension" form="qualified"/>
                  <xsd:element minOccurs="0" nillable="true" name="Attributes" form="qualified">
                    <xsd:complexType>
                      <xsd:sequence minOccurs="0">
                        <xsd:element minOccurs="0" maxOccurs="unbounded" nillable="true" name="Attribute" form="qualified">
                          <xsd:complexType>
                            <xsd:sequence minOccurs="0">
                              <xsd:element minOccurs="0" nillable="true" type="xsd:boolean" name="IsExtension" form="qualified"/>
                              <xsd:element minOccurs="0" nillable="true" name="AttributeValues" form="qualified">
                                <xsd:complexType>
                                  <xsd:sequence minOccurs="0">
                                    <xsd:element minOccurs="0" maxOccurs="unbounded" ref="ns3:Value"/>
                                  </xsd:sequence>
                                </xsd:complexType>
                              </xsd:element>
                              <xsd:element minOccurs="0" nillable="true" type="xsd:string" name="DisplayName" form="qualified"/>
                              <xsd:element minOccurs="0" nillable="true" type="xsd:string" name="Inheritance" form="qualified"/>
                              <xsd:element minOccurs="0" nillable="true" type="xsd:string" name="Mode" form="qualified"/>
                              <xsd:element minOccurs="0" nillable="true" type="xsd:string" name="Name" form="qualified"/>
                              <xsd:element minOccurs="0" nillable="true" type="xsd:string" name="Type" form="qualified"/>
                            </xsd:sequence>
                          </xsd:complexType>
                        </xsd:element>
                      </xsd:sequence>
                    </xsd:complexType>
                  </xsd:element>
                  <xsd:element minOccurs="0" nillable="true" type="xsd:string" name="AvailableToBaseModels" form="qualified"/>
                  <xsd:element minOccurs="0" nillable="true" type="xsd:string" name="Behavior" form="qualified"/>
                  <xsd:element minOccurs="0" nillable="true" type="xsd:string" name="Description" form="qualified"/>
                  <xsd:element minOccurs="0" nillable="true" type="xsd:boolean" name="Hidden" form="qualified"/>
                  <xsd:element minOccurs="0" nillable="true" type="xsd:string" name="Id" form="qualified"/>
                  <xsd:element minOccurs="0" nillable="true" type="xsd:string" name="ImageLocation" form="qualified"/>
                  <xsd:element minOccurs="0" nillable="true" type="xsd:string" name="ImageSource" form="qualified"/>
                  <xsd:element minOccurs="0" nillable="true" type="xsd:string" name="ImageStream" form="qualified"/>
                  <xsd:element minOccurs="0" nillable="true" type="xsd:string" name="Name" form="qualified"/>
                  <xsd:element minOccurs="0" nillable="true" type="xsd:string" name="ParentId" form="qualified"/>
                  <xsd:element minOccurs="0" nillable="true" type="xsd:string" name="Representation" form="qualified"/>
                  <xsd:element minOccurs="0" nillable="true" type="xsd:string" name="Shape" form="qualified"/>
                </xsd:sequence>
              </xsd:complexType>
            </xsd:element>
          </xsd:sequence>
        </xsd:complexType>
      </xsd:element>
      <xsd:element nillable="true" name="Manifest">
        <xsd:complexType>
          <xsd:sequence minOccurs="0">
            <xsd:element minOccurs="0" nillable="true" type="xsd:string" name="Author" form="qualified"/>
            <xsd:element minOccurs="0" nillable="true" type="xsd:string" name="Id" form="qualified"/>
            <xsd:element minOccurs="0" nillable="true" type="xsd:string" name="Name" form="qualified"/>
            <xsd:element minOccurs="0" nillable="true" type="xsd:string" name="Version" form="qualified"/>
          </xsd:sequence>
        </xsd:complexType>
      </xsd:element>
      <xsd:element nillable="true" name="StandardElements">
        <xsd:complexType>
          <xsd:sequence minOccurs="0">
            <xsd:element minOccurs="0" maxOccurs="unbounded" nillable="true" name="ElementType" form="qualified">
              <xsd:complexType>
                <xsd:sequence minOccurs="0">
                  <xsd:element minOccurs="0" nillable="true" type="xsd:boolean" name="IsExtension" form="qualified"/>
                  <xsd:element minOccurs="0" nillable="true" name="Attributes" form="qualified">
                    <xsd:complexType>
                      <xsd:sequence minOccurs="0">
                        <xsd:element minOccurs="0" maxOccurs="unbounded" nillable="true" name="Attribute" form="qualified">
                          <xsd:complexType>
                            <xsd:sequence minOccurs="0">
                              <xsd:element minOccurs="0" nillable="true" type="xsd:boolean" name="IsExtension" form="qualified"/>
                              <xsd:element minOccurs="0" nillable="true" name="AttributeValues" form="qualified">
                                <xsd:complexType>
                                  <xsd:sequence minOccurs="0">
                                    <xsd:element minOccurs="0" maxOccurs="unbounded" ref="ns3:Value"/>
                                  </xsd:sequence>
                                </xsd:complexType>
                              </xsd:element>
                              <xsd:element minOccurs="0" nillable="true" type="xsd:string" name="DisplayName" form="qualified"/>
                              <xsd:element minOccurs="0" nillable="true" type="xsd:string" name="Inheritance" form="qualified"/>
                              <xsd:element minOccurs="0" nillable="true" type="xsd:string" name="Mode" form="qualified"/>
                              <xsd:element minOccurs="0" nillable="true" type="xsd:string" name="Name" form="qualified"/>
                              <xsd:element minOccurs="0" nillable="true" type="xsd:string" name="Type" form="qualified"/>
                            </xsd:sequence>
                          </xsd:complexType>
                        </xsd:element>
                      </xsd:sequence>
                    </xsd:complexType>
                  </xsd:element>
                  <xsd:element minOccurs="0" nillable="true" type="xsd:string" name="AvailableToBaseModels" form="qualified"/>
                  <xsd:element minOccurs="0" nillable="true" type="xsd:string" name="Behavior" form="qualified"/>
                  <xsd:element minOccurs="0" nillable="true" type="xsd:string" name="Description" form="qualified"/>
                  <xsd:element minOccurs="0" nillable="true" type="xsd:boolean" name="Hidden" form="qualified"/>
                  <xsd:element minOccurs="0" nillable="true" type="xsd:string" name="Id" form="qualified"/>
                  <xsd:element minOccurs="0" nillable="true" type="xsd:string" name="ImageLocation" form="qualified"/>
                  <xsd:element minOccurs="0" nillable="true" type="xsd:string" name="ImageSource" form="qualified"/>
                  <xsd:element minOccurs="0" nillable="true" type="xsd:string" name="ImageStream" form="qualified"/>
                  <xsd:element minOccurs="0" nillable="true" type="xsd:string" name="Name" form="qualified"/>
                  <xsd:element minOccurs="0" nillable="true" type="xsd:string" name="ParentId" form="qualified"/>
                  <xsd:element minOccurs="0" nillable="true" type="xsd:string" name="Representation" form="qualified"/>
                  <xsd:element minOccurs="0" nillable="true" type="xsd:string" name="Shape" form="qualified"/>
                </xsd:sequence>
              </xsd:complexType>
            </xsd:element>
          </xsd:sequence>
        </xsd:complexType>
      </xsd:element>
      <xsd:element nillable="true" name="ThreatCategories">
        <xsd:complexType>
          <xsd:sequence minOccurs="0">
            <xsd:element minOccurs="0" maxOccurs="unbounded" nillable="true" name="ThreatCategory" form="qualified">
              <xsd:complexType>
                <xsd:sequence minOccurs="0">
                  <xsd:element minOccurs="0" nillable="true" type="xsd:boolean" name="IsExtension" form="qualified"/>
                  <xsd:element minOccurs="0" nillable="true" type="xsd:string" name="Id" form="qualified"/>
                  <xsd:element minOccurs="0" nillable="true" type="xsd:string" name="LongDescription" form="qualified"/>
                  <xsd:element minOccurs="0" nillable="true" type="xsd:string" name="Name" form="qualified"/>
                  <xsd:element minOccurs="0" nillable="true" type="xsd:string" name="ShortDescription" form="qualified"/>
                </xsd:sequence>
              </xsd:complexType>
            </xsd:element>
          </xsd:sequence>
        </xsd:complexType>
      </xsd:element>
      <xsd:element nillable="true" name="ThreatMetaData">
        <xsd:complexType>
          <xsd:sequence minOccurs="0">
            <xsd:element minOccurs="0" ref="ns1:IsPriorityUsed"/>
            <xsd:element minOccurs="0" ref="ns1:IsStatusUsed"/>
            <xsd:element minOccurs="0" ref="ns1:PropertiesMetaData"/>
          </xsd:sequence>
        </xsd:complexType>
      </xsd:element>
      <xsd:element nillable="true" name="ThreatTypes">
        <xsd:complexType>
          <xsd:sequence minOccurs="0">
            <xsd:element minOccurs="0" maxOccurs="unbounded" nillable="true" name="ThreatType" form="qualified">
              <xsd:complexType>
                <xsd:sequence minOccurs="0">
                  <xsd:element minOccurs="0" nillable="true" type="xsd:boolean" name="IsExtension" form="qualified"/>
                  <xsd:element minOccurs="0" nillable="true" type="xsd:string" name="Category" form="qualified"/>
                  <xsd:element minOccurs="0" nillable="true" type="xsd:string" name="Description" form="qualified"/>
                  <xsd:element minOccurs="0" nillable="true" name="GenerationFilters" form="qualified">
                    <xsd:complexType>
                      <xsd:sequence minOccurs="0">
                        <xsd:element minOccurs="0" nillable="true" type="xsd:string" name="Exclude" form="qualified"/>
                        <xsd:element minOccurs="0" nillable="true" type="xsd:string" name="Include" form="qualified"/>
                      </xsd:sequence>
                    </xsd:complexType>
                  </xsd:element>
                  <xsd:element minOccurs="0" nillable="true" type="xsd:string" name="Id" form="qualified"/>
                  <xsd:element minOccurs="0" nillable="true" name="PropertiesMetaData" form="qualified">
                    <xsd:complexType>
                      <xsd:sequence minOccurs="0">
                        <xsd:element minOccurs="0" maxOccurs="unbounded" ref="ns1:ThreatMetaDatum"/>
                      </xsd:sequence>
                    </xsd:complexType>
                  </xsd:element>
                  <xsd:element minOccurs="0" nillable="true" type="xsd:string" name="RelatedCategory" form="qualified"/>
                  <xsd:element minOccurs="0" nillable="true" type="xsd:string" name="ShortTitle" form="qualified"/>
                </xsd:sequence>
              </xsd:complexType>
            </xsd:element>
          </xsd:sequence>
        </xsd:complexType>
      </xsd:element>
    </xsd:schema>
  </Schema>
  <Schema ID="Schema75" Namespace="http://schemas.datacontract.org/2004/07/ThreatModeling.Interfaces">
    <xsd:schema xmlns:xsd="http://www.w3.org/2001/XMLSchema" xmlns:ns0="http://schemas.datacontract.org/2004/07/ThreatModeling.Interfaces" xmlns="" targetNamespace="http://schemas.datacontract.org/2004/07/ThreatModeling.Interfaces">
      <xsd:element nillable="true" type="xsd:string" name="Value"/>
    </xsd:schema>
  </Schema>
  <Schema ID="Schema76">
    <xsd:schema xmlns:xsd="http://www.w3.org/2001/XMLSchema" xmlns="">
      <xsd:element nillable="true" type="xsd:string" name="PromptedKb"/>
    </xsd:schema>
  </Schema>
  <Schema ID="Schema77" SchemaRef="Schema71 Schema72 Schema73 Schema74 Schema75 Schema76" Namespace="http://schemas.datacontract.org/2004/07/ThreatModeling.Model">
    <xsd:schema xmlns:xsd="http://www.w3.org/2001/XMLSchema" xmlns:ns0="http://schemas.microsoft.com/2003/10/Serialization/Arrays" xmlns:ns1="http://schemas.microsoft.com/2003/10/Serialization/" xmlns:ns2="http://schemas.datacontract.org/2004/07/ThreatModeling.Model.Abstracts" xmlns:ns3="http://schemas.datacontract.org/2004/07/ThreatModeling.Model" xmlns:ns4="http://schemas.datacontract.org/2004/07/ThreatModeling.KnowledgeBase" xmlns="" targetNamespace="http://schemas.datacontract.org/2004/07/ThreatModeling.Model">
      <xsd:import namespace="http://schemas.microsoft.com/2003/10/Serialization/Arrays"/>
      <xsd:import namespace="http://schemas.microsoft.com/2003/10/Serialization/"/>
      <xsd:import namespace="http://schemas.datacontract.org/2004/07/ThreatModeling.Model.Abstracts"/>
      <xsd:import namespace="http://schemas.datacontract.org/2004/07/ThreatModeling.KnowledgeBase"/>
      <xsd:import/>
      <xsd:element nillable="true" name="ThreatModel">
        <xsd:complexType>
          <xsd:sequence minOccurs="0">
            <xsd:element minOccurs="0" nillable="true" name="DrawingSurfaceList" form="qualified">
              <xsd:complexType>
                <xsd:sequence minOccurs="0">
                  <xsd:element minOccurs="0" nillable="true" name="DrawingSurfaceModel" form="qualified">
                    <xsd:complexType>
                      <xsd:sequence minOccurs="0">
                        <xsd:element minOccurs="0" ref="ns2:GenericTypeId"/>
                        <xsd:element minOccurs="0" ref="ns2:Guid"/>
                        <xsd:element minOccurs="0" ref="ns2:Properties"/>
                        <xsd:element minOccurs="0" ref="ns2:TypeId"/>
                        <xsd:element minOccurs="0" nillable="true" name="Borders" form="qualified">
                          <xsd:complexType>
                            <xsd:sequence minOccurs="0">
                              <xsd:element minOccurs="0" maxOccurs="unbounded" ref="ns0:KeyValueOfguidanyType"/>
                            </xsd:sequence>
                          </xsd:complexType>
                        </xsd:element>
                        <xsd:element minOccurs="0" nillable="true" type="xsd:string" name="Header" form="qualified"/>
                        <xsd:element minOccurs="0" nillable="true" name="Lines" form="qualified">
                          <xsd:complexType>
                            <xsd:sequence minOccurs="0">
                              <xsd:element minOccurs="0" maxOccurs="unbounded" ref="ns0:KeyValueOfguidanyType"/>
                            </xsd:sequence>
                          </xsd:complexType>
                        </xsd:element>
                        <xsd:element minOccurs="0" nillable="true" type="xsd:integer" name="Zoom" form="qualified"/>
                      </xsd:sequence>
                      <xsd:attribute ref="ns1:Id"/>
                    </xsd:complexType>
                  </xsd:element>
                </xsd:sequence>
              </xsd:complexType>
            </xsd:element>
            <xsd:element minOccurs="0" nillable="true" name="MetaInformation" form="qualified">
              <xsd:complexType>
                <xsd:sequence minOccurs="0">
                  <xsd:element minOccurs="0" nillable="true" type="xsd:string" name="Assumptions" form="qualified"/>
                  <xsd:element minOccurs="0" nillable="true" type="xsd:string" name="Contributors" form="qualified"/>
                  <xsd:element minOccurs="0" nillable="true" type="xsd:string" name="ExternalDependencies" form="qualified"/>
                  <xsd:element minOccurs="0" nillable="true" type="xsd:string" name="HighLevelSystemDescription" form="qualified"/>
                  <xsd:element minOccurs="0" nillable="true" type="xsd:string" name="Owner" form="qualified"/>
                  <xsd:element minOccurs="0" nillable="true" type="xsd:string" name="Reviewer" form="qualified"/>
                  <xsd:element minOccurs="0" nillable="true" type="xsd:string" name="ThreatModelName" form="qualified"/>
                </xsd:sequence>
              </xsd:complexType>
            </xsd:element>
            <xsd:element minOccurs="0" nillable="true" type="xsd:string" name="Notes" form="qualified"/>
            <xsd:element minOccurs="0" nillable="true" name="ThreatInstances" form="qualified">
              <xsd:complexType>
                <xsd:sequence minOccurs="0">
                  <xsd:element minOccurs="0" maxOccurs="unbounded" ref="ns0:KeyValueOfstringThreatpc_P0_PhOB"/>
                </xsd:sequence>
              </xsd:complexType>
            </xsd:element>
            <xsd:element minOccurs="0" nillable="true" type="xsd:boolean" name="ThreatGenerationEnabled" form="qualified"/>
            <xsd:element minOccurs="0" nillable="true" type="xsd:string" name="Validations" form="qualified"/>
            <xsd:element minOccurs="0" nillable="true" type="xsd:double" name="Version" form="qualified"/>
            <xsd:element minOccurs="0" nillable="true" name="KnowledgeBase" form="qualified">
              <xsd:complexType>
                <xsd:sequence minOccurs="0">
                  <xsd:element minOccurs="0" ref="ns4:GenericElements"/>
                  <xsd:element minOccurs="0" ref="ns4:Manifest"/>
                  <xsd:element minOccurs="0" ref="ns4:StandardElements"/>
                  <xsd:element minOccurs="0" ref="ns4:ThreatCategories"/>
                  <xsd:element minOccurs="0" ref="ns4:ThreatMetaData"/>
                  <xsd:element minOccurs="0" ref="ns4:ThreatTypes"/>
                </xsd:sequence>
                <xsd:attribute ref="ns1:Id"/>
              </xsd:complexType>
            </xsd:element>
            <xsd:element minOccurs="0" nillable="true" name="Profile" form="qualified">
              <xsd:complexType>
                <xsd:sequence minOccurs="0">
                  <xsd:element minOccurs="0" ref="PromptedKb"/>
                </xsd:sequence>
              </xsd:complexType>
            </xsd:element>
          </xsd:sequence>
        </xsd:complexType>
      </xsd:element>
      <xsd:element nillable="true" type="xsd:boolean" name="IsPriorityUsed"/>
      <xsd:element nillable="true" type="xsd:boolean" name="IsStatusUsed"/>
      <xsd:element nillable="true" name="PropertiesMetaData">
        <xsd:complexType>
          <xsd:sequence minOccurs="0">
            <xsd:element minOccurs="0" maxOccurs="unbounded" nillable="true" name="ThreatMetaDatum" form="qualified">
              <xsd:complexType>
                <xsd:sequence minOccurs="0">
                  <xsd:element minOccurs="0" nillable="true" type="xsd:string" name="Name" form="qualified"/>
                  <xsd:element minOccurs="0" nillable="true" type="xsd:string" name="Label" form="qualified"/>
                  <xsd:element minOccurs="0" nillable="true" type="xsd:boolean" name="HideFromUI" form="qualified"/>
                  <xsd:element minOccurs="0" nillable="true" name="Values" form="qualified">
                    <xsd:complexType>
                      <xsd:sequence minOccurs="0">
                        <xsd:element minOccurs="0" maxOccurs="unbounded" ref="ns0:string"/>
                      </xsd:sequence>
                    </xsd:complexType>
                  </xsd:element>
                  <xsd:element minOccurs="0" nillable="true" type="xsd:string" name="Id" form="qualified"/>
                </xsd:sequence>
              </xsd:complexType>
            </xsd:element>
          </xsd:sequence>
        </xsd:complexType>
      </xsd:element>
      <xsd:element nillable="true" name="ThreatMetaDatum">
        <xsd:complexType>
          <xsd:sequence minOccurs="0">
            <xsd:element minOccurs="0" nillable="true" type="xsd:string" name="Name" form="qualified"/>
            <xsd:element minOccurs="0" nillable="true" type="xsd:string" name="Label" form="qualified"/>
            <xsd:element minOccurs="0" nillable="true" type="xsd:boolean" name="HideFromUI" form="qualified"/>
            <xsd:element minOccurs="0" nillable="true" name="Values" form="qualified">
              <xsd:complexType>
                <xsd:sequence minOccurs="0">
                  <xsd:element minOccurs="0" ref="ns0:string"/>
                </xsd:sequence>
              </xsd:complexType>
            </xsd:element>
            <xsd:element minOccurs="0" nillable="true" type="xsd:string" name="Id" form="qualified"/>
          </xsd:sequence>
        </xsd:complexType>
      </xsd:element>
    </xsd:schema>
  </Schema>
  <Schema ID="Schema78" Namespace="http://schemas.microsoft.com/2003/10/Serialization/Arrays">
    <xsd:schema xmlns:xsd="http://www.w3.org/2001/XMLSchema" xmlns:ns0="http://schemas.microsoft.com/2003/10/Serialization/Arrays" xmlns:ns1="http://schemas.microsoft.com/2003/10/Serialization/" xmlns:ns2="http://schemas.datacontract.org/2004/07/ThreatModeling.Model.Abstracts" xmlns:ns3="http://schemas.datacontract.org/2004/07/ThreatModeling.KnowledgeBase" xmlns="" targetNamespace="http://schemas.microsoft.com/2003/10/Serialization/Arrays">
      <xsd:import namespace="http://schemas.microsoft.com/2003/10/Serialization/"/>
      <xsd:import namespace="http://schemas.datacontract.org/2004/07/ThreatModeling.Model.Abstracts"/>
      <xsd:import namespace="http://schemas.datacontract.org/2004/07/ThreatModeling.KnowledgeBase"/>
      <xsd:element nillable="true" name="anyType">
        <xsd:complexType>
          <xsd:sequence minOccurs="0">
            <xsd:element minOccurs="0" ref="ns3:DisplayName"/>
            <xsd:element minOccurs="0" ref="ns3:Name"/>
            <xsd:element minOccurs="0" ref="ns3:Value"/>
            <xsd:element minOccurs="0" ref="ns3:SelectedIndex"/>
          </xsd:sequence>
        </xsd:complexType>
      </xsd:element>
      <xsd:element nillable="true" name="KeyValueOfguidanyType">
        <xsd:complexType>
          <xsd:sequence minOccurs="0">
            <xsd:element minOccurs="0" nillable="true" type="xsd:string" name="Key" form="qualified"/>
            <xsd:element minOccurs="0" nillable="true" name="Value" form="qualified">
              <xsd:complexType>
                <xsd:all>
                  <xsd:element minOccurs="0" ref="ns2:GenericTypeId"/>
                  <xsd:element minOccurs="0" ref="ns2:Guid"/>
                  <xsd:element minOccurs="0" ref="ns2:Properties"/>
                  <xsd:element minOccurs="0" ref="ns2:TypeId"/>
                  <xsd:element minOccurs="0" ref="ns2:Height"/>
                  <xsd:element minOccurs="0" ref="ns2:Left"/>
                  <xsd:element minOccurs="0" ref="ns2:StrokeDashArray"/>
                  <xsd:element minOccurs="0" ref="ns2:StrokeThickness"/>
                  <xsd:element minOccurs="0" ref="ns2:Top"/>
                  <xsd:element minOccurs="0" ref="ns2:Width"/>
                  <xsd:element minOccurs="0" ref="ns2:HandleX"/>
                  <xsd:element minOccurs="0" ref="ns2:HandleY"/>
                  <xsd:element minOccurs="0" ref="ns2:PortSource"/>
                  <xsd:element minOccurs="0" ref="ns2:PortTarget"/>
                  <xsd:element minOccurs="0" ref="ns2:SourceGuid"/>
                  <xsd:element minOccurs="0" ref="ns2:SourceX"/>
                  <xsd:element minOccurs="0" ref="ns2:SourceY"/>
                  <xsd:element minOccurs="0" ref="ns2:TargetGuid"/>
                  <xsd:element minOccurs="0" ref="ns2:TargetX"/>
                  <xsd:element minOccurs="0" ref="ns2:TargetY"/>
                </xsd:all>
                <xsd:attribute ref="ns1:Id"/>
              </xsd:complexType>
            </xsd:element>
          </xsd:sequence>
        </xsd:complexType>
      </xsd:element>
      <xsd:element nillable="true" type="xsd:string" name="string"/>
      <xsd:element nillable="true" name="KeyValueOfstringThreatpc_P0_PhOB">
        <xsd:complexType>
          <xsd:sequence minOccurs="0">
            <xsd:element minOccurs="0" nillable="true" type="xsd:string" name="Key" form="qualified"/>
            <xsd:element minOccurs="0" nillable="true" name="Value" form="qualified">
              <xsd:complexType>
                <xsd:sequence minOccurs="0">
                  <xsd:element minOccurs="0" ref="ns3:ChangedBy"/>
                  <xsd:element minOccurs="0" ref="ns3:DrawingSurfaceGuid"/>
                  <xsd:element minOccurs="0" ref="ns3:FlowGuid"/>
                  <xsd:element minOccurs="0" ref="ns3:Id"/>
                  <xsd:element minOccurs="0" ref="ns3:InteractionKey"/>
                  <xsd:element minOccurs="0" ref="ns3:InteractionString"/>
                  <xsd:element minOccurs="0" ref="ns3:ModifiedAt"/>
                  <xsd:element minOccurs="0" ref="ns3:Priority"/>
                  <xsd:element minOccurs="0" ref="ns3:Properties"/>
                  <xsd:element minOccurs="0" ref="ns3:SourceGuid"/>
                  <xsd:element minOccurs="0" ref="ns3:State"/>
                  <xsd:element minOccurs="0" ref="ns3:StateInformation"/>
                  <xsd:element minOccurs="0" ref="ns3:TargetGuid"/>
                  <xsd:element minOccurs="0" ref="ns3:Title"/>
                  <xsd:element minOccurs="0" ref="ns3:TypeId"/>
                  <xsd:element minOccurs="0" ref="ns3:Upgraded"/>
                  <xsd:element minOccurs="0" ref="ns3:UserThreatCategory"/>
                  <xsd:element minOccurs="0" ref="ns3:UserThreatDescription"/>
                  <xsd:element minOccurs="0" ref="ns3:UserThreatShortDescription"/>
                  <xsd:element minOccurs="0" ref="ns3:Wide"/>
                </xsd:sequence>
              </xsd:complexType>
            </xsd:element>
          </xsd:sequence>
        </xsd:complexType>
      </xsd:element>
      <xsd:element nillable="true" name="KeyValueOfstringstring">
        <xsd:complexType>
          <xsd:sequence minOccurs="0">
            <xsd:element minOccurs="0" nillable="true" type="xsd:string" name="Key" form="qualified"/>
            <xsd:element minOccurs="0" nillable="true" type="xsd:string" name="Value" form="qualified"/>
          </xsd:sequence>
        </xsd:complexType>
      </xsd:element>
      <xsd:element nillable="true" type="xsd:string" name="guid"/>
    </xsd:schema>
  </Schema>
  <Schema ID="Schema79" Namespace="http://schemas.microsoft.com/2003/10/Serialization/">
    <xsd:schema xmlns:xsd="http://www.w3.org/2001/XMLSchema" xmlns:ns0="http://schemas.microsoft.com/2003/10/Serialization/" xmlns="" targetNamespace="http://schemas.microsoft.com/2003/10/Serialization/">
      <xsd:attribute name="Id" type="xsd:string"/>
    </xsd:schema>
  </Schema>
  <Schema ID="Schema80" Namespace="http://schemas.datacontract.org/2004/07/ThreatModeling.Model.Abstracts">
    <xsd:schema xmlns:xsd="http://www.w3.org/2001/XMLSchema" xmlns:ns0="http://schemas.microsoft.com/2003/10/Serialization/Arrays" xmlns:ns1="http://schemas.datacontract.org/2004/07/ThreatModeling.Model.Abstracts" xmlns="" targetNamespace="http://schemas.datacontract.org/2004/07/ThreatModeling.Model.Abstracts">
      <xsd:import namespace="http://schemas.microsoft.com/2003/10/Serialization/Arrays"/>
      <xsd:element nillable="true" type="xsd:string" name="GenericTypeId"/>
      <xsd:element nillable="true" type="xsd:string" name="Guid"/>
      <xsd:element nillable="true" name="Properties">
        <xsd:complexType>
          <xsd:sequence minOccurs="0">
            <xsd:element minOccurs="0" maxOccurs="unbounded" ref="ns0:anyType"/>
          </xsd:sequence>
        </xsd:complexType>
      </xsd:element>
      <xsd:element nillable="true" type="xsd:string" name="TypeId"/>
      <xsd:element nillable="true" type="xsd:integer" name="Height"/>
      <xsd:element nillable="true" type="xsd:integer" name="Left"/>
      <xsd:element nillable="true" type="xsd:string" name="StrokeDashArray"/>
      <xsd:element nillable="true" type="xsd:integer" name="StrokeThickness"/>
      <xsd:element nillable="true" type="xsd:integer" name="Top"/>
      <xsd:element nillable="true" type="xsd:integer" name="Width"/>
      <xsd:element nillable="true" type="xsd:integer" name="HandleX"/>
      <xsd:element nillable="true" type="xsd:integer" name="HandleY"/>
      <xsd:element nillable="true" type="xsd:string" name="PortSource"/>
      <xsd:element nillable="true" type="xsd:string" name="PortTarget"/>
      <xsd:element nillable="true" type="xsd:string" name="SourceGuid"/>
      <xsd:element nillable="true" type="xsd:integer" name="SourceX"/>
      <xsd:element nillable="true" type="xsd:integer" name="SourceY"/>
      <xsd:element nillable="true" type="xsd:string" name="TargetGuid"/>
      <xsd:element nillable="true" type="xsd:integer" name="TargetX"/>
      <xsd:element nillable="true" type="xsd:integer" name="TargetY"/>
    </xsd:schema>
  </Schema>
  <Schema ID="Schema81" Namespace="http://schemas.datacontract.org/2004/07/ThreatModeling.KnowledgeBase">
    <xsd:schema xmlns:xsd="http://www.w3.org/2001/XMLSchema" xmlns:ns0="http://schemas.microsoft.com/2003/10/Serialization/Arrays" xmlns:ns1="http://schemas.microsoft.com/2003/10/Serialization/" xmlns:ns2="http://schemas.datacontract.org/2004/07/ThreatModeling.Model" xmlns:ns3="http://schemas.datacontract.org/2004/07/ThreatModeling.KnowledgeBase" xmlns:ns4="http://schemas.datacontract.org/2004/07/ThreatModeling.Interfaces" xmlns="" targetNamespace="http://schemas.datacontract.org/2004/07/ThreatModeling.KnowledgeBase">
      <xsd:import namespace="http://schemas.microsoft.com/2003/10/Serialization/Arrays"/>
      <xsd:import namespace="http://schemas.microsoft.com/2003/10/Serialization/"/>
      <xsd:import namespace="http://schemas.datacontract.org/2004/07/ThreatModeling.Model"/>
      <xsd:import namespace="http://schemas.datacontract.org/2004/07/ThreatModeling.Interfaces"/>
      <xsd:element nillable="true" type="xsd:string" name="DisplayName"/>
      <xsd:element nillable="true" type="xsd:string" name="Name"/>
      <xsd:element nillable="true" name="Value">
        <xsd:complexType>
          <xsd:sequence minOccurs="0">
            <xsd:element minOccurs="0" maxOccurs="unbounded" ref="ns0:string"/>
          </xsd:sequence>
        </xsd:complexType>
      </xsd:element>
      <xsd:element nillable="true" type="xsd:integer" name="SelectedIndex"/>
      <xsd:element nillable="true" type="xsd:string" name="ChangedBy"/>
      <xsd:element nillable="true" type="xsd:string" name="DrawingSurfaceGuid"/>
      <xsd:element nillable="true" type="xsd:string" name="FlowGuid"/>
      <xsd:element nillable="true" type="xsd:integer" name="Id"/>
      <xsd:element nillable="true" type="xsd:string" name="InteractionKey"/>
      <xsd:element nillable="true" type="xsd:string" name="InteractionString"/>
      <xsd:element nillable="true" type="xsd:dateTime" name="ModifiedAt"/>
      <xsd:element nillable="true" type="xsd:string" name="Priority"/>
      <xsd:element nillable="true" name="Properties">
        <xsd:complexType>
          <xsd:sequence minOccurs="0">
            <xsd:element minOccurs="0" maxOccurs="unbounded" ref="ns0:KeyValueOfstringstring"/>
          </xsd:sequence>
        </xsd:complexType>
      </xsd:element>
      <xsd:element nillable="true" type="xsd:string" name="SourceGuid"/>
      <xsd:element nillable="true" type="xsd:string" name="State"/>
      <xsd:element nillable="true" type="xsd:string" name="StateInformation"/>
      <xsd:element nillable="true" type="xsd:string" name="TargetGuid"/>
      <xsd:element nillable="true" type="xsd:string" name="Title"/>
      <xsd:element nillable="true" type="xsd:string" name="TypeId"/>
      <xsd:element nillable="true" type="xsd:boolean" name="Upgraded"/>
      <xsd:element nillable="true" type="xsd:string" name="UserThreatCategory"/>
      <xsd:element nillable="true" type="xsd:string" name="UserThreatDescription"/>
      <xsd:element nillable="true" type="xsd:string" name="UserThreatShortDescription"/>
      <xsd:element nillable="true" type="xsd:boolean" name="Wide"/>
      <xsd:element nillable="true" name="Validation">
        <xsd:complexType>
          <xsd:sequence minOccurs="0">
            <xsd:element minOccurs="0" nillable="true" name="ElementGuids" form="qualified">
              <xsd:complexType>
                <xsd:sequence minOccurs="0">
                  <xsd:element minOccurs="0" maxOccurs="unbounded" ref="ns0:guid"/>
                </xsd:sequence>
              </xsd:complexType>
            </xsd:element>
            <xsd:element minOccurs="0" nillable="true" type="xsd:boolean" name="Enabled" form="qualified"/>
            <xsd:element minOccurs="0" nillable="true" type="xsd:string" name="Guid" form="qualified"/>
            <xsd:element minOccurs="0" nillable="true" type="xsd:string" name="IssueGuid" form="qualified"/>
            <xsd:element minOccurs="0" nillable="true" type="xsd:string" name="Items" form="qualified"/>
            <xsd:element minOccurs="0" nillable="true" type="xsd:string" name="Message" form="qualified"/>
            <xsd:element minOccurs="0" nillable="true" type="xsd:string" name="Source" form="qualified"/>
            <xsd:element minOccurs="0" nillable="true" type="xsd:string" name="SourceGuid" form="qualified"/>
          </xsd:sequence>
          <xsd:attribute ref="ns1:Id"/>
        </xsd:complexType>
      </xsd:element>
      <xsd:element nillable="true" name="GenericElements">
        <xsd:complexType>
          <xsd:sequence minOccurs="0">
            <xsd:element minOccurs="0" maxOccurs="unbounded" nillable="true" name="ElementType" form="qualified">
              <xsd:complexType>
                <xsd:sequence minOccurs="0">
                  <xsd:element minOccurs="0" nillable="true" type="xsd:boolean" name="IsExtension" form="qualified"/>
                  <xsd:element minOccurs="0" nillable="true" name="Attributes" form="qualified">
                    <xsd:complexType>
                      <xsd:sequence minOccurs="0">
                        <xsd:element minOccurs="0" maxOccurs="unbounded" nillable="true" name="Attribute" form="qualified">
                          <xsd:complexType>
                            <xsd:sequence minOccurs="0">
                              <xsd:element minOccurs="0" nillable="true" type="xsd:boolean" name="IsExtension" form="qualified"/>
                              <xsd:element minOccurs="0" nillable="true" name="AttributeValues" form="qualified">
                                <xsd:complexType>
                                  <xsd:sequence minOccurs="0">
                                    <xsd:element minOccurs="0" maxOccurs="unbounded" ref="ns4:Value"/>
                                  </xsd:sequence>
                                </xsd:complexType>
                              </xsd:element>
                              <xsd:element minOccurs="0" nillable="true" type="xsd:string" name="DisplayName" form="qualified"/>
                              <xsd:element minOccurs="0" nillable="true" type="xsd:string" name="Inheritance" form="qualified"/>
                              <xsd:element minOccurs="0" nillable="true" type="xsd:string" name="Mode" form="qualified"/>
                              <xsd:element minOccurs="0" nillable="true" type="xsd:string" name="Name" form="qualified"/>
                              <xsd:element minOccurs="0" nillable="true" type="xsd:string" name="Type" form="qualified"/>
                            </xsd:sequence>
                          </xsd:complexType>
                        </xsd:element>
                      </xsd:sequence>
                    </xsd:complexType>
                  </xsd:element>
                  <xsd:element minOccurs="0" nillable="true" type="xsd:string" name="AvailableToBaseModels" form="qualified"/>
                  <xsd:element minOccurs="0" nillable="true" type="xsd:string" name="Behavior" form="qualified"/>
                  <xsd:element minOccurs="0" nillable="true" type="xsd:string" name="Description" form="qualified"/>
                  <xsd:element minOccurs="0" nillable="true" type="xsd:boolean" name="Hidden" form="qualified"/>
                  <xsd:element minOccurs="0" nillable="true" type="xsd:string" name="Id" form="qualified"/>
                  <xsd:element minOccurs="0" nillable="true" type="xsd:string" name="ImageLocation" form="qualified"/>
                  <xsd:element minOccurs="0" nillable="true" type="xsd:string" name="ImageSource" form="qualified"/>
                  <xsd:element minOccurs="0" nillable="true" type="xsd:string" name="ImageStream" form="qualified"/>
                  <xsd:element minOccurs="0" nillable="true" type="xsd:string" name="Name" form="qualified"/>
                  <xsd:element minOccurs="0" nillable="true" type="xsd:string" name="ParentId" form="qualified"/>
                  <xsd:element minOccurs="0" nillable="true" type="xsd:string" name="Representation" form="qualified"/>
                  <xsd:element minOccurs="0" nillable="true" type="xsd:string" name="Shape" form="qualified"/>
                </xsd:sequence>
              </xsd:complexType>
            </xsd:element>
          </xsd:sequence>
        </xsd:complexType>
      </xsd:element>
      <xsd:element nillable="true" name="Manifest">
        <xsd:complexType>
          <xsd:sequence minOccurs="0">
            <xsd:element minOccurs="0" nillable="true" type="xsd:string" name="Author" form="qualified"/>
            <xsd:element minOccurs="0" nillable="true" type="xsd:string" name="Id" form="qualified"/>
            <xsd:element minOccurs="0" nillable="true" type="xsd:string" name="Name" form="qualified"/>
            <xsd:element minOccurs="0" nillable="true" type="xsd:string" name="Version" form="qualified"/>
          </xsd:sequence>
        </xsd:complexType>
      </xsd:element>
      <xsd:element nillable="true" name="StandardElements">
        <xsd:complexType>
          <xsd:sequence minOccurs="0">
            <xsd:element minOccurs="0" maxOccurs="unbounded" nillable="true" name="ElementType" form="qualified">
              <xsd:complexType>
                <xsd:sequence minOccurs="0">
                  <xsd:element minOccurs="0" nillable="true" type="xsd:boolean" name="IsExtension" form="qualified"/>
                  <xsd:element minOccurs="0" nillable="true" name="Attributes" form="qualified">
                    <xsd:complexType>
                      <xsd:sequence minOccurs="0">
                        <xsd:element minOccurs="0" maxOccurs="unbounded" nillable="true" name="Attribute" form="qualified">
                          <xsd:complexType>
                            <xsd:sequence minOccurs="0">
                              <xsd:element minOccurs="0" nillable="true" type="xsd:boolean" name="IsExtension" form="qualified"/>
                              <xsd:element minOccurs="0" nillable="true" name="AttributeValues" form="qualified">
                                <xsd:complexType>
                                  <xsd:sequence minOccurs="0">
                                    <xsd:element minOccurs="0" maxOccurs="unbounded" ref="ns4:Value"/>
                                  </xsd:sequence>
                                </xsd:complexType>
                              </xsd:element>
                              <xsd:element minOccurs="0" nillable="true" type="xsd:string" name="DisplayName" form="qualified"/>
                              <xsd:element minOccurs="0" nillable="true" type="xsd:string" name="Inheritance" form="qualified"/>
                              <xsd:element minOccurs="0" nillable="true" type="xsd:string" name="Mode" form="qualified"/>
                              <xsd:element minOccurs="0" nillable="true" type="xsd:string" name="Name" form="qualified"/>
                              <xsd:element minOccurs="0" nillable="true" type="xsd:string" name="Type" form="qualified"/>
                            </xsd:sequence>
                          </xsd:complexType>
                        </xsd:element>
                      </xsd:sequence>
                    </xsd:complexType>
                  </xsd:element>
                  <xsd:element minOccurs="0" nillable="true" type="xsd:string" name="AvailableToBaseModels" form="qualified"/>
                  <xsd:element minOccurs="0" nillable="true" type="xsd:string" name="Behavior" form="qualified"/>
                  <xsd:element minOccurs="0" nillable="true" type="xsd:string" name="Description" form="qualified"/>
                  <xsd:element minOccurs="0" nillable="true" type="xsd:boolean" name="Hidden" form="qualified"/>
                  <xsd:element minOccurs="0" nillable="true" type="xsd:string" name="Id" form="qualified"/>
                  <xsd:element minOccurs="0" nillable="true" type="xsd:string" name="ImageLocation" form="qualified"/>
                  <xsd:element minOccurs="0" nillable="true" type="xsd:string" name="ImageSource" form="qualified"/>
                  <xsd:element minOccurs="0" nillable="true" type="xsd:string" name="ImageStream" form="qualified"/>
                  <xsd:element minOccurs="0" nillable="true" type="xsd:string" name="Name" form="qualified"/>
                  <xsd:element minOccurs="0" nillable="true" type="xsd:string" name="ParentId" form="qualified"/>
                  <xsd:element minOccurs="0" nillable="true" type="xsd:string" name="Representation" form="qualified"/>
                  <xsd:element minOccurs="0" nillable="true" type="xsd:string" name="Shape" form="qualified"/>
                </xsd:sequence>
              </xsd:complexType>
            </xsd:element>
          </xsd:sequence>
        </xsd:complexType>
      </xsd:element>
      <xsd:element nillable="true" name="ThreatCategories">
        <xsd:complexType>
          <xsd:sequence minOccurs="0">
            <xsd:element minOccurs="0" maxOccurs="unbounded" nillable="true" name="ThreatCategory" form="qualified">
              <xsd:complexType>
                <xsd:sequence minOccurs="0">
                  <xsd:element minOccurs="0" nillable="true" type="xsd:boolean" name="IsExtension" form="qualified"/>
                  <xsd:element minOccurs="0" nillable="true" type="xsd:string" name="Id" form="qualified"/>
                  <xsd:element minOccurs="0" nillable="true" type="xsd:string" name="LongDescription" form="qualified"/>
                  <xsd:element minOccurs="0" nillable="true" type="xsd:string" name="Name" form="qualified"/>
                  <xsd:element minOccurs="0" nillable="true" type="xsd:string" name="ShortDescription" form="qualified"/>
                </xsd:sequence>
              </xsd:complexType>
            </xsd:element>
          </xsd:sequence>
        </xsd:complexType>
      </xsd:element>
      <xsd:element nillable="true" name="ThreatMetaData">
        <xsd:complexType>
          <xsd:sequence minOccurs="0">
            <xsd:element minOccurs="0" ref="ns2:IsPriorityUsed"/>
            <xsd:element minOccurs="0" ref="ns2:IsStatusUsed"/>
            <xsd:element minOccurs="0" ref="ns2:PropertiesMetaData"/>
          </xsd:sequence>
        </xsd:complexType>
      </xsd:element>
      <xsd:element nillable="true" name="ThreatTypes">
        <xsd:complexType>
          <xsd:sequence minOccurs="0">
            <xsd:element minOccurs="0" maxOccurs="unbounded" nillable="true" name="ThreatType" form="qualified">
              <xsd:complexType>
                <xsd:sequence minOccurs="0">
                  <xsd:element minOccurs="0" nillable="true" type="xsd:boolean" name="IsExtension" form="qualified"/>
                  <xsd:element minOccurs="0" nillable="true" type="xsd:string" name="Category" form="qualified"/>
                  <xsd:element minOccurs="0" nillable="true" type="xsd:string" name="Description" form="qualified"/>
                  <xsd:element minOccurs="0" nillable="true" name="GenerationFilters" form="qualified">
                    <xsd:complexType>
                      <xsd:sequence minOccurs="0">
                        <xsd:element minOccurs="0" nillable="true" type="xsd:string" name="Exclude" form="qualified"/>
                        <xsd:element minOccurs="0" nillable="true" type="xsd:string" name="Include" form="qualified"/>
                      </xsd:sequence>
                    </xsd:complexType>
                  </xsd:element>
                  <xsd:element minOccurs="0" nillable="true" type="xsd:string" name="Id" form="qualified"/>
                  <xsd:element minOccurs="0" nillable="true" name="PropertiesMetaData" form="qualified">
                    <xsd:complexType>
                      <xsd:sequence minOccurs="0">
                        <xsd:element minOccurs="0" maxOccurs="unbounded" ref="ns2:ThreatMetaDatum"/>
                      </xsd:sequence>
                    </xsd:complexType>
                  </xsd:element>
                  <xsd:element minOccurs="0" nillable="true" type="xsd:string" name="RelatedCategory" form="qualified"/>
                  <xsd:element minOccurs="0" nillable="true" type="xsd:string" name="ShortTitle" form="qualified"/>
                </xsd:sequence>
              </xsd:complexType>
            </xsd:element>
          </xsd:sequence>
        </xsd:complexType>
      </xsd:element>
    </xsd:schema>
  </Schema>
  <Schema ID="Schema82" Namespace="http://schemas.datacontract.org/2004/07/ThreatModeling.Interfaces">
    <xsd:schema xmlns:xsd="http://www.w3.org/2001/XMLSchema" xmlns:ns0="http://schemas.datacontract.org/2004/07/ThreatModeling.Interfaces" xmlns="" targetNamespace="http://schemas.datacontract.org/2004/07/ThreatModeling.Interfaces">
      <xsd:element nillable="true" type="xsd:string" name="Value"/>
    </xsd:schema>
  </Schema>
  <Schema ID="Schema83">
    <xsd:schema xmlns:xsd="http://www.w3.org/2001/XMLSchema" xmlns="">
      <xsd:element nillable="true" type="xsd:string" name="PromptedKb"/>
    </xsd:schema>
  </Schema>
  <Schema ID="Schema84" SchemaRef="Schema78 Schema79 Schema80 Schema81 Schema82 Schema83" Namespace="http://schemas.datacontract.org/2004/07/ThreatModeling.Model">
    <xsd:schema xmlns:xsd="http://www.w3.org/2001/XMLSchema" xmlns:ns0="http://schemas.microsoft.com/2003/10/Serialization/Arrays" xmlns:ns1="http://schemas.microsoft.com/2003/10/Serialization/" xmlns:ns2="http://schemas.datacontract.org/2004/07/ThreatModeling.Model.Abstracts" xmlns:ns3="http://schemas.datacontract.org/2004/07/ThreatModeling.Model" xmlns:ns4="http://schemas.datacontract.org/2004/07/ThreatModeling.KnowledgeBase" xmlns="" targetNamespace="http://schemas.datacontract.org/2004/07/ThreatModeling.Model">
      <xsd:import namespace="http://schemas.microsoft.com/2003/10/Serialization/Arrays"/>
      <xsd:import namespace="http://schemas.microsoft.com/2003/10/Serialization/"/>
      <xsd:import namespace="http://schemas.datacontract.org/2004/07/ThreatModeling.Model.Abstracts"/>
      <xsd:import namespace="http://schemas.datacontract.org/2004/07/ThreatModeling.KnowledgeBase"/>
      <xsd:import/>
      <xsd:element nillable="true" name="ThreatModel">
        <xsd:complexType>
          <xsd:sequence minOccurs="0">
            <xsd:element minOccurs="0" nillable="true" name="DrawingSurfaceList" form="qualified">
              <xsd:complexType>
                <xsd:sequence minOccurs="0">
                  <xsd:element minOccurs="0" nillable="true" name="DrawingSurfaceModel" form="qualified">
                    <xsd:complexType>
                      <xsd:sequence minOccurs="0">
                        <xsd:element minOccurs="0" ref="ns2:GenericTypeId"/>
                        <xsd:element minOccurs="0" ref="ns2:Guid"/>
                        <xsd:element minOccurs="0" ref="ns2:Properties"/>
                        <xsd:element minOccurs="0" ref="ns2:TypeId"/>
                        <xsd:element minOccurs="0" nillable="true" name="Borders" form="qualified">
                          <xsd:complexType>
                            <xsd:sequence minOccurs="0">
                              <xsd:element minOccurs="0" maxOccurs="unbounded" ref="ns0:KeyValueOfguidanyType"/>
                            </xsd:sequence>
                          </xsd:complexType>
                        </xsd:element>
                        <xsd:element minOccurs="0" nillable="true" type="xsd:string" name="Header" form="qualified"/>
                        <xsd:element minOccurs="0" nillable="true" name="Lines" form="qualified">
                          <xsd:complexType>
                            <xsd:sequence minOccurs="0">
                              <xsd:element minOccurs="0" maxOccurs="unbounded" ref="ns0:KeyValueOfguidanyType"/>
                            </xsd:sequence>
                          </xsd:complexType>
                        </xsd:element>
                        <xsd:element minOccurs="0" nillable="true" type="xsd:double" name="Zoom" form="qualified"/>
                      </xsd:sequence>
                      <xsd:attribute ref="ns1:Id"/>
                    </xsd:complexType>
                  </xsd:element>
                </xsd:sequence>
              </xsd:complexType>
            </xsd:element>
            <xsd:element minOccurs="0" nillable="true" name="MetaInformation" form="qualified">
              <xsd:complexType>
                <xsd:sequence minOccurs="0">
                  <xsd:element minOccurs="0" nillable="true" type="xsd:string" name="Assumptions" form="qualified"/>
                  <xsd:element minOccurs="0" nillable="true" type="xsd:string" name="Contributors" form="qualified"/>
                  <xsd:element minOccurs="0" nillable="true" type="xsd:string" name="ExternalDependencies" form="qualified"/>
                  <xsd:element minOccurs="0" nillable="true" type="xsd:string" name="HighLevelSystemDescription" form="qualified"/>
                  <xsd:element minOccurs="0" nillable="true" type="xsd:string" name="Owner" form="qualified"/>
                  <xsd:element minOccurs="0" nillable="true" type="xsd:string" name="Reviewer" form="qualified"/>
                  <xsd:element minOccurs="0" nillable="true" type="xsd:string" name="ThreatModelName" form="qualified"/>
                </xsd:sequence>
              </xsd:complexType>
            </xsd:element>
            <xsd:element minOccurs="0" nillable="true" type="xsd:string" name="Notes" form="qualified"/>
            <xsd:element minOccurs="0" nillable="true" name="ThreatInstances" form="qualified">
              <xsd:complexType>
                <xsd:sequence minOccurs="0">
                  <xsd:element minOccurs="0" maxOccurs="unbounded" ref="ns0:KeyValueOfstringThreatpc_P0_PhOB"/>
                </xsd:sequence>
              </xsd:complexType>
            </xsd:element>
            <xsd:element minOccurs="0" nillable="true" type="xsd:boolean" name="ThreatGenerationEnabled" form="qualified"/>
            <xsd:element minOccurs="0" nillable="true" name="Validations" form="qualified">
              <xsd:complexType>
                <xsd:sequence minOccurs="0">
                  <xsd:element minOccurs="0" ref="ns4:Validation"/>
                </xsd:sequence>
              </xsd:complexType>
            </xsd:element>
            <xsd:element minOccurs="0" nillable="true" type="xsd:double" name="Version" form="qualified"/>
            <xsd:element minOccurs="0" nillable="true" name="KnowledgeBase" form="qualified">
              <xsd:complexType>
                <xsd:sequence minOccurs="0">
                  <xsd:element minOccurs="0" ref="ns4:GenericElements"/>
                  <xsd:element minOccurs="0" ref="ns4:Manifest"/>
                  <xsd:element minOccurs="0" ref="ns4:StandardElements"/>
                  <xsd:element minOccurs="0" ref="ns4:ThreatCategories"/>
                  <xsd:element minOccurs="0" ref="ns4:ThreatMetaData"/>
                  <xsd:element minOccurs="0" ref="ns4:ThreatTypes"/>
                </xsd:sequence>
                <xsd:attribute ref="ns1:Id"/>
              </xsd:complexType>
            </xsd:element>
            <xsd:element minOccurs="0" nillable="true" name="Profile" form="qualified">
              <xsd:complexType>
                <xsd:sequence minOccurs="0">
                  <xsd:element minOccurs="0" ref="PromptedKb"/>
                </xsd:sequence>
              </xsd:complexType>
            </xsd:element>
          </xsd:sequence>
        </xsd:complexType>
      </xsd:element>
      <xsd:element nillable="true" type="xsd:boolean" name="IsPriorityUsed"/>
      <xsd:element nillable="true" type="xsd:boolean" name="IsStatusUsed"/>
      <xsd:element nillable="true" name="PropertiesMetaData">
        <xsd:complexType>
          <xsd:sequence minOccurs="0">
            <xsd:element minOccurs="0" maxOccurs="unbounded" nillable="true" name="ThreatMetaDatum" form="qualified">
              <xsd:complexType>
                <xsd:sequence minOccurs="0">
                  <xsd:element minOccurs="0" nillable="true" type="xsd:string" name="Name" form="qualified"/>
                  <xsd:element minOccurs="0" nillable="true" type="xsd:string" name="Label" form="qualified"/>
                  <xsd:element minOccurs="0" nillable="true" type="xsd:boolean" name="HideFromUI" form="qualified"/>
                  <xsd:element minOccurs="0" nillable="true" name="Values" form="qualified">
                    <xsd:complexType>
                      <xsd:sequence minOccurs="0">
                        <xsd:element minOccurs="0" maxOccurs="unbounded" ref="ns0:string"/>
                      </xsd:sequence>
                    </xsd:complexType>
                  </xsd:element>
                  <xsd:element minOccurs="0" nillable="true" type="xsd:string" name="Id" form="qualified"/>
                </xsd:sequence>
              </xsd:complexType>
            </xsd:element>
          </xsd:sequence>
        </xsd:complexType>
      </xsd:element>
      <xsd:element nillable="true" name="ThreatMetaDatum">
        <xsd:complexType>
          <xsd:sequence minOccurs="0">
            <xsd:element minOccurs="0" nillable="true" type="xsd:string" name="Name" form="qualified"/>
            <xsd:element minOccurs="0" nillable="true" type="xsd:string" name="Label" form="qualified"/>
            <xsd:element minOccurs="0" nillable="true" type="xsd:boolean" name="HideFromUI" form="qualified"/>
            <xsd:element minOccurs="0" nillable="true" name="Values" form="qualified">
              <xsd:complexType>
                <xsd:sequence minOccurs="0">
                  <xsd:element minOccurs="0" ref="ns0:string"/>
                </xsd:sequence>
              </xsd:complexType>
            </xsd:element>
            <xsd:element minOccurs="0" nillable="true" type="xsd:string" name="Id" form="qualified"/>
          </xsd:sequence>
        </xsd:complexType>
      </xsd:element>
    </xsd:schema>
  </Schema>
  <Map ID="1" Name="ThreatModel_Map" RootElement="ThreatModel" SchemaID="Schema7" ShowImportExportValidationErrors="false" AutoFit="true" Append="false" PreserveSortAFLayout="true" PreserveFormat="true">
    <DataBinding FileBinding="true" ConnectionID="4" DataBindingLoadMode="1"/>
  </Map>
  <Map ID="2" Name="ThreatModel_Map1" RootElement="ThreatModel" SchemaID="Schema14" ShowImportExportValidationErrors="false" AutoFit="true" Append="false" PreserveSortAFLayout="true" PreserveFormat="true">
    <DataBinding FileBinding="true" ConnectionID="7" DataBindingLoadMode="1"/>
  </Map>
  <Map ID="11" Name="ThreatModel_Map10" RootElement="ThreatModel" SchemaID="Schema77" ShowImportExportValidationErrors="false" AutoFit="true" Append="false" PreserveSortAFLayout="true" PreserveFormat="true">
    <DataBinding FileBinding="true" ConnectionID="2" DataBindingLoadMode="1"/>
  </Map>
  <Map ID="20" Name="ThreatModel_Map11" RootElement="ThreatModel" SchemaID="Schema84" ShowImportExportValidationErrors="false" AutoFit="true" Append="false" PreserveSortAFLayout="true" PreserveFormat="true">
    <DataBinding FileBinding="true" ConnectionID="3" DataBindingLoadMode="1"/>
  </Map>
  <Map ID="3" Name="ThreatModel_Map2" RootElement="ThreatModel" SchemaID="Schema21" ShowImportExportValidationErrors="false" AutoFit="true" Append="false" PreserveSortAFLayout="true" PreserveFormat="true">
    <DataBinding FileBinding="true" ConnectionID="8" DataBindingLoadMode="1"/>
  </Map>
  <Map ID="4" Name="ThreatModel_Map3" RootElement="ThreatModel" SchemaID="Schema28" ShowImportExportValidationErrors="false" AutoFit="true" Append="false" PreserveSortAFLayout="true" PreserveFormat="true">
    <DataBinding FileBinding="true" ConnectionID="9" DataBindingLoadMode="1"/>
  </Map>
  <Map ID="5" Name="ThreatModel_Map4" RootElement="ThreatModel" SchemaID="Schema35" ShowImportExportValidationErrors="false" AutoFit="true" Append="false" PreserveSortAFLayout="true" PreserveFormat="true">
    <DataBinding FileBinding="true" ConnectionID="10" DataBindingLoadMode="1"/>
  </Map>
  <Map ID="6" Name="ThreatModel_Map5" RootElement="ThreatModel" SchemaID="Schema42" ShowImportExportValidationErrors="false" AutoFit="true" Append="false" PreserveSortAFLayout="true" PreserveFormat="true">
    <DataBinding FileBinding="true" ConnectionID="11" DataBindingLoadMode="1"/>
  </Map>
  <Map ID="7" Name="ThreatModel_Map6" RootElement="ThreatModel" SchemaID="Schema49" ShowImportExportValidationErrors="false" AutoFit="true" Append="false" PreserveSortAFLayout="true" PreserveFormat="true">
    <DataBinding FileBinding="true" ConnectionID="5" DataBindingLoadMode="1"/>
  </Map>
  <Map ID="8" Name="ThreatModel_Map7" RootElement="ThreatModel" SchemaID="Schema56" ShowImportExportValidationErrors="false" AutoFit="true" Append="false" PreserveSortAFLayout="true" PreserveFormat="true">
    <DataBinding FileBinding="true" ConnectionID="6" DataBindingLoadMode="1"/>
  </Map>
  <Map ID="9" Name="ThreatModel_Map8" RootElement="ThreatModel" SchemaID="Schema63" ShowImportExportValidationErrors="false" AutoFit="true" Append="false" PreserveSortAFLayout="true" PreserveFormat="true">
    <DataBinding FileBinding="true" ConnectionID="12" DataBindingLoadMode="1"/>
  </Map>
  <Map ID="10" Name="ThreatModel_Map9" RootElement="ThreatModel" SchemaID="Schema70"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17" Type="http://schemas.openxmlformats.org/officeDocument/2006/relationships/xmlMaps" Target="xmlMap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teststmarytx-my.sharepoint.com/Users/Cristianp/Downloads/Vulnerability_Assessment-Insulin-Pump_reassessmen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Vulnerability Assessment (pre)"/>
      <sheetName val="Vulnerability Assessment (post)"/>
      <sheetName val="Comparison (pre vs post)"/>
      <sheetName val="Defined Values"/>
      <sheetName val="SDLTMT"/>
    </sheetNames>
    <sheetDataSet>
      <sheetData sheetId="0"/>
      <sheetData sheetId="1">
        <row r="8">
          <cell r="D8" t="str">
            <v>Name</v>
          </cell>
          <cell r="F8" t="str">
            <v>Category</v>
          </cell>
          <cell r="G8" t="str">
            <v>Description</v>
          </cell>
          <cell r="H8" t="str">
            <v>SDLTMT Ref</v>
          </cell>
        </row>
      </sheetData>
      <sheetData sheetId="2"/>
      <sheetData sheetId="3"/>
      <sheetData sheetId="4"/>
      <sheetData sheetId="5"/>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A319BE1-59FE-400F-BC96-80AA617774D2}" name="XMLtable" displayName="XMLtable" ref="A1:CZ1328" tableType="xml" totalsRowShown="0" connectionId="3">
  <autoFilter ref="A1:CZ1328" xr:uid="{CA319BE1-59FE-400F-BC96-80AA617774D2}"/>
  <tableColumns count="104">
    <tableColumn id="69" xr3:uid="{522660D0-1CF2-453F-9FD1-74A6DC0A0B7C}" uniqueName="ns2:Key" name="ns2:Key35">
      <xmlColumnPr mapId="20" xpath="/ns1:ThreatModel/ns1:ThreatInstances/ns2:KeyValueOfstringThreatpc_P0_PhOB/ns2:Key" xmlDataType="string"/>
    </tableColumn>
    <tableColumn id="70" xr3:uid="{2E5B1BFC-5B99-49BF-811E-11D9A603EC71}" uniqueName="ns5:ChangedBy" name="ns5:ChangedBy">
      <xmlColumnPr mapId="20" xpath="/ns1:ThreatModel/ns1:ThreatInstances/ns2:KeyValueOfstringThreatpc_P0_PhOB/ns2:Value/ns5:ChangedBy" xmlDataType="string"/>
    </tableColumn>
    <tableColumn id="71" xr3:uid="{E5488264-2A36-4250-84B5-066B5B43D98F}" uniqueName="ns5:DrawingSurfaceGuid" name="ns5:DrawingSurfaceGuid">
      <xmlColumnPr mapId="20" xpath="/ns1:ThreatModel/ns1:ThreatInstances/ns2:KeyValueOfstringThreatpc_P0_PhOB/ns2:Value/ns5:DrawingSurfaceGuid" xmlDataType="string"/>
    </tableColumn>
    <tableColumn id="72" xr3:uid="{43D6F7D0-C748-4B26-AF03-267F11463FEF}" uniqueName="ns5:FlowGuid" name="ns5:FlowGuid">
      <xmlColumnPr mapId="20" xpath="/ns1:ThreatModel/ns1:ThreatInstances/ns2:KeyValueOfstringThreatpc_P0_PhOB/ns2:Value/ns5:FlowGuid" xmlDataType="string"/>
    </tableColumn>
    <tableColumn id="73" xr3:uid="{C71D8875-2AD5-4BEB-95E0-7A4BDF01178C}" uniqueName="ns5:Id" name="ns5:Id">
      <xmlColumnPr mapId="20" xpath="/ns1:ThreatModel/ns1:ThreatInstances/ns2:KeyValueOfstringThreatpc_P0_PhOB/ns2:Value/ns5:Id" xmlDataType="integer"/>
    </tableColumn>
    <tableColumn id="74" xr3:uid="{74C9E4EA-E7EE-4D66-BDE2-94D567637F91}" uniqueName="ns5:InteractionKey" name="ns5:InteractionKey">
      <xmlColumnPr mapId="20" xpath="/ns1:ThreatModel/ns1:ThreatInstances/ns2:KeyValueOfstringThreatpc_P0_PhOB/ns2:Value/ns5:InteractionKey" xmlDataType="string"/>
    </tableColumn>
    <tableColumn id="75" xr3:uid="{2575987E-E884-47EF-9201-55DC519129F8}" uniqueName="ns5:InteractionString" name="ns5:InteractionString">
      <xmlColumnPr mapId="20" xpath="/ns1:ThreatModel/ns1:ThreatInstances/ns2:KeyValueOfstringThreatpc_P0_PhOB/ns2:Value/ns5:InteractionString" xmlDataType="string"/>
    </tableColumn>
    <tableColumn id="76" xr3:uid="{7907B5E6-6252-492D-AE51-BE44AF5632E6}" uniqueName="ns5:ModifiedAt" name="ns5:ModifiedAt">
      <xmlColumnPr mapId="20" xpath="/ns1:ThreatModel/ns1:ThreatInstances/ns2:KeyValueOfstringThreatpc_P0_PhOB/ns2:Value/ns5:ModifiedAt" xmlDataType="dateTime"/>
    </tableColumn>
    <tableColumn id="77" xr3:uid="{D7626579-8D69-4C5E-9B78-FCC8BEA975D3}" uniqueName="ns5:Priority" name="ns5:Priority">
      <xmlColumnPr mapId="20" xpath="/ns1:ThreatModel/ns1:ThreatInstances/ns2:KeyValueOfstringThreatpc_P0_PhOB/ns2:Value/ns5:Priority" xmlDataType="string"/>
    </tableColumn>
    <tableColumn id="78" xr3:uid="{B00D7257-F9CC-46E6-86DA-A696D303EA52}" uniqueName="ns2:Key" name="ns2:Key36">
      <xmlColumnPr mapId="20" xpath="/ns1:ThreatModel/ns1:ThreatInstances/ns2:KeyValueOfstringThreatpc_P0_PhOB/ns2:Value/ns5:Properties/ns2:KeyValueOfstringstring/ns2:Key" xmlDataType="string"/>
    </tableColumn>
    <tableColumn id="79" xr3:uid="{34674A92-C307-47B0-851F-CF2AE20E005A}" uniqueName="ns2:Value" name="ns2:Value">
      <xmlColumnPr mapId="20" xpath="/ns1:ThreatModel/ns1:ThreatInstances/ns2:KeyValueOfstringThreatpc_P0_PhOB/ns2:Value/ns5:Properties/ns2:KeyValueOfstringstring/ns2:Value" xmlDataType="string"/>
    </tableColumn>
    <tableColumn id="80" xr3:uid="{58BB18C4-0A47-41EB-BF95-0D13E5EA437D}" uniqueName="ns5:SourceGuid" name="ns5:SourceGuid">
      <xmlColumnPr mapId="20" xpath="/ns1:ThreatModel/ns1:ThreatInstances/ns2:KeyValueOfstringThreatpc_P0_PhOB/ns2:Value/ns5:SourceGuid" xmlDataType="string"/>
    </tableColumn>
    <tableColumn id="81" xr3:uid="{7AA23BB5-0577-4E7E-98C6-66DFD05F7357}" uniqueName="ns5:State" name="ns5:State">
      <xmlColumnPr mapId="20" xpath="/ns1:ThreatModel/ns1:ThreatInstances/ns2:KeyValueOfstringThreatpc_P0_PhOB/ns2:Value/ns5:State" xmlDataType="string"/>
    </tableColumn>
    <tableColumn id="82" xr3:uid="{9B5AEF44-ACC7-4E03-8951-0E62733C0DE6}" uniqueName="ns5:StateInformation" name="ns5:StateInformation">
      <xmlColumnPr mapId="20" xpath="/ns1:ThreatModel/ns1:ThreatInstances/ns2:KeyValueOfstringThreatpc_P0_PhOB/ns2:Value/ns5:StateInformation" xmlDataType="string"/>
    </tableColumn>
    <tableColumn id="83" xr3:uid="{B9522522-C750-4C93-ADF7-E42E3DF41B9A}" uniqueName="ns5:TargetGuid" name="ns5:TargetGuid">
      <xmlColumnPr mapId="20" xpath="/ns1:ThreatModel/ns1:ThreatInstances/ns2:KeyValueOfstringThreatpc_P0_PhOB/ns2:Value/ns5:TargetGuid" xmlDataType="string"/>
    </tableColumn>
    <tableColumn id="84" xr3:uid="{131B10A5-21A2-4E0E-BB3B-4EEB8AC0679E}" uniqueName="ns5:Title" name="ns5:Title">
      <xmlColumnPr mapId="20" xpath="/ns1:ThreatModel/ns1:ThreatInstances/ns2:KeyValueOfstringThreatpc_P0_PhOB/ns2:Value/ns5:Title" xmlDataType="string"/>
    </tableColumn>
    <tableColumn id="85" xr3:uid="{AF063C4E-D227-4438-9776-1466E02393F3}" uniqueName="ns5:TypeId" name="ns5:TypeId">
      <xmlColumnPr mapId="20" xpath="/ns1:ThreatModel/ns1:ThreatInstances/ns2:KeyValueOfstringThreatpc_P0_PhOB/ns2:Value/ns5:TypeId" xmlDataType="string"/>
    </tableColumn>
    <tableColumn id="86" xr3:uid="{554B4DC1-DB3B-4EDD-8D58-98BFE4506D6E}" uniqueName="ns5:Upgraded" name="ns5:Upgraded">
      <xmlColumnPr mapId="20" xpath="/ns1:ThreatModel/ns1:ThreatInstances/ns2:KeyValueOfstringThreatpc_P0_PhOB/ns2:Value/ns5:Upgraded" xmlDataType="boolean"/>
    </tableColumn>
    <tableColumn id="87" xr3:uid="{028A6B24-A174-4E83-A6FD-49FA21E14257}" uniqueName="ns5:UserThreatCategory" name="ns5:UserThreatCategory">
      <xmlColumnPr mapId="20" xpath="/ns1:ThreatModel/ns1:ThreatInstances/ns2:KeyValueOfstringThreatpc_P0_PhOB/ns2:Value/ns5:UserThreatCategory" xmlDataType="string"/>
    </tableColumn>
    <tableColumn id="88" xr3:uid="{4E7F683E-DB3C-43E1-917C-C3AC84BF557A}" uniqueName="ns5:UserThreatDescription" name="ns5:UserThreatDescription">
      <xmlColumnPr mapId="20" xpath="/ns1:ThreatModel/ns1:ThreatInstances/ns2:KeyValueOfstringThreatpc_P0_PhOB/ns2:Value/ns5:UserThreatDescription" xmlDataType="string"/>
    </tableColumn>
    <tableColumn id="89" xr3:uid="{07802E69-F09E-4655-806D-7A5425C2932B}" uniqueName="ns5:UserThreatShortDescription" name="ns5:UserThreatShortDescription">
      <xmlColumnPr mapId="20" xpath="/ns1:ThreatModel/ns1:ThreatInstances/ns2:KeyValueOfstringThreatpc_P0_PhOB/ns2:Value/ns5:UserThreatShortDescription" xmlDataType="string"/>
    </tableColumn>
    <tableColumn id="90" xr3:uid="{8046A5D3-6415-4CED-B03F-D3D7143BAA6D}" uniqueName="ns5:Wide" name="ns5:Wide">
      <xmlColumnPr mapId="20" xpath="/ns1:ThreatModel/ns1:ThreatInstances/ns2:KeyValueOfstringThreatpc_P0_PhOB/ns2:Value/ns5:Wide" xmlDataType="boolean"/>
    </tableColumn>
    <tableColumn id="91" xr3:uid="{63159D87-FF34-46AB-B6ED-86F17B0170F9}" uniqueName="ns1:ThreatGenerationEnabled" name="ns1:ThreatGenerationEnabled">
      <xmlColumnPr mapId="20" xpath="/ns1:ThreatModel/ns1:ThreatGenerationEnabled" xmlDataType="boolean"/>
    </tableColumn>
    <tableColumn id="92" xr3:uid="{E934B8BA-E091-47AB-83DA-1A11474E97E6}" uniqueName="ns3:Id" name="ns3:Id37">
      <xmlColumnPr mapId="20" xpath="/ns1:ThreatModel/ns1:Validations/ns5:Validation/@ns3:Id" xmlDataType="string"/>
    </tableColumn>
    <tableColumn id="93" xr3:uid="{7109F1A0-BCE0-4EB6-8C62-79691302A803}" uniqueName="ns2:guid" name="ns2:guid">
      <xmlColumnPr mapId="20" xpath="/ns1:ThreatModel/ns1:Validations/ns5:Validation/ns5:ElementGuids/ns2:guid" xmlDataType="string"/>
    </tableColumn>
    <tableColumn id="94" xr3:uid="{1E7D9AC8-B01D-4886-84C9-C8C34437F59A}" uniqueName="ns5:Enabled" name="ns5:Enabled">
      <xmlColumnPr mapId="20" xpath="/ns1:ThreatModel/ns1:Validations/ns5:Validation/ns5:Enabled" xmlDataType="boolean"/>
    </tableColumn>
    <tableColumn id="95" xr3:uid="{F117427F-553A-4D64-9CC1-BBBFC5E3D868}" uniqueName="ns5:Guid" name="ns5:Guid">
      <xmlColumnPr mapId="20" xpath="/ns1:ThreatModel/ns1:Validations/ns5:Validation/ns5:Guid" xmlDataType="string"/>
    </tableColumn>
    <tableColumn id="96" xr3:uid="{337F3E4F-939E-4022-A8CF-365EB913F5A1}" uniqueName="ns5:IssueGuid" name="ns5:IssueGuid">
      <xmlColumnPr mapId="20" xpath="/ns1:ThreatModel/ns1:Validations/ns5:Validation/ns5:IssueGuid" xmlDataType="string"/>
    </tableColumn>
    <tableColumn id="97" xr3:uid="{F78EA6B1-42A7-4B19-837E-24B3E445B9BB}" uniqueName="ns5:Items" name="ns5:Items">
      <xmlColumnPr mapId="20" xpath="/ns1:ThreatModel/ns1:Validations/ns5:Validation/ns5:Items" xmlDataType="string"/>
    </tableColumn>
    <tableColumn id="98" xr3:uid="{1E4F7B63-A22F-4333-8C6F-7A215828FED7}" uniqueName="ns5:Message" name="ns5:Message">
      <xmlColumnPr mapId="20" xpath="/ns1:ThreatModel/ns1:Validations/ns5:Validation/ns5:Message" xmlDataType="string"/>
    </tableColumn>
    <tableColumn id="99" xr3:uid="{C432CD82-E8B3-42DA-AA1B-11DC515EF947}" uniqueName="ns5:Source" name="ns5:Source">
      <xmlColumnPr mapId="20" xpath="/ns1:ThreatModel/ns1:Validations/ns5:Validation/ns5:Source" xmlDataType="string"/>
    </tableColumn>
    <tableColumn id="100" xr3:uid="{D8AF9442-5CF6-4022-8C5F-C5FAD5B6B002}" uniqueName="ns5:SourceGuid" name="ns5:SourceGuid38">
      <xmlColumnPr mapId="20" xpath="/ns1:ThreatModel/ns1:Validations/ns5:Validation/ns5:SourceGuid" xmlDataType="string"/>
    </tableColumn>
    <tableColumn id="101" xr3:uid="{DF8AFB9A-1D51-40A2-B60A-020845BFBAB8}" uniqueName="ns1:Version" name="ns1:Version">
      <xmlColumnPr mapId="20" xpath="/ns1:ThreatModel/ns1:Version" xmlDataType="double"/>
    </tableColumn>
    <tableColumn id="102" xr3:uid="{C32CBCDF-6B61-4A83-8BBC-F9D2A388252E}" uniqueName="ns3:Id" name="ns3:Id39">
      <xmlColumnPr mapId="20" xpath="/ns1:ThreatModel/ns1:KnowledgeBase/@ns3:Id" xmlDataType="string"/>
    </tableColumn>
    <tableColumn id="103" xr3:uid="{79921B0A-733A-471F-86EC-6F419AD8B1D7}" uniqueName="ns5:IsExtension" name="ns5:IsExtension">
      <xmlColumnPr mapId="20" xpath="/ns1:ThreatModel/ns1:KnowledgeBase/ns5:GenericElements/ns5:ElementType/ns5:IsExtension" xmlDataType="boolean"/>
    </tableColumn>
    <tableColumn id="104" xr3:uid="{58F6999C-E128-4AC3-9DDF-771BB8E90D1E}" uniqueName="ns5:IsExtension" name="ns5:IsExtension40">
      <xmlColumnPr mapId="20" xpath="/ns1:ThreatModel/ns1:KnowledgeBase/ns5:GenericElements/ns5:ElementType/ns5:Attributes/ns5:Attribute/ns5:IsExtension" xmlDataType="boolean"/>
    </tableColumn>
    <tableColumn id="105" xr3:uid="{18DD99A3-9D4A-46B6-B9A7-C5F2E0BBB720}" uniqueName="ns6:Value" name="ns6:Value">
      <xmlColumnPr mapId="20" xpath="/ns1:ThreatModel/ns1:KnowledgeBase/ns5:GenericElements/ns5:ElementType/ns5:Attributes/ns5:Attribute/ns5:AttributeValues/ns6:Value" xmlDataType="string"/>
    </tableColumn>
    <tableColumn id="106" xr3:uid="{130A3C29-991F-4BEF-A5D5-97668C318CA1}" uniqueName="ns5:DisplayName" name="ns5:DisplayName41">
      <xmlColumnPr mapId="20" xpath="/ns1:ThreatModel/ns1:KnowledgeBase/ns5:GenericElements/ns5:ElementType/ns5:Attributes/ns5:Attribute/ns5:DisplayName" xmlDataType="string"/>
    </tableColumn>
    <tableColumn id="107" xr3:uid="{563206F8-3D83-4F56-95A4-6050B4E8241E}" uniqueName="ns5:Inheritance" name="ns5:Inheritance">
      <xmlColumnPr mapId="20" xpath="/ns1:ThreatModel/ns1:KnowledgeBase/ns5:GenericElements/ns5:ElementType/ns5:Attributes/ns5:Attribute/ns5:Inheritance" xmlDataType="string"/>
    </tableColumn>
    <tableColumn id="108" xr3:uid="{A8EDE7F2-FF43-46B2-AEF6-57A662184BAF}" uniqueName="ns5:Mode" name="ns5:Mode">
      <xmlColumnPr mapId="20" xpath="/ns1:ThreatModel/ns1:KnowledgeBase/ns5:GenericElements/ns5:ElementType/ns5:Attributes/ns5:Attribute/ns5:Mode" xmlDataType="string"/>
    </tableColumn>
    <tableColumn id="109" xr3:uid="{1BD49656-0EEA-41EB-805F-92F07036547A}" uniqueName="ns5:Name" name="ns5:Name42">
      <xmlColumnPr mapId="20" xpath="/ns1:ThreatModel/ns1:KnowledgeBase/ns5:GenericElements/ns5:ElementType/ns5:Attributes/ns5:Attribute/ns5:Name" xmlDataType="string"/>
    </tableColumn>
    <tableColumn id="110" xr3:uid="{57BC8FF4-BC13-4B99-A2E0-01E77263C0D1}" uniqueName="ns5:Type" name="ns5:Type">
      <xmlColumnPr mapId="20" xpath="/ns1:ThreatModel/ns1:KnowledgeBase/ns5:GenericElements/ns5:ElementType/ns5:Attributes/ns5:Attribute/ns5:Type" xmlDataType="string"/>
    </tableColumn>
    <tableColumn id="111" xr3:uid="{2254EC49-73CF-4800-B4A5-E65F5F1D9B60}" uniqueName="ns5:AvailableToBaseModels" name="ns5:AvailableToBaseModels">
      <xmlColumnPr mapId="20" xpath="/ns1:ThreatModel/ns1:KnowledgeBase/ns5:GenericElements/ns5:ElementType/ns5:AvailableToBaseModels" xmlDataType="string"/>
    </tableColumn>
    <tableColumn id="112" xr3:uid="{147D1BCC-2F07-4FE6-BD05-1998FD1D5C14}" uniqueName="ns5:Behavior" name="ns5:Behavior">
      <xmlColumnPr mapId="20" xpath="/ns1:ThreatModel/ns1:KnowledgeBase/ns5:GenericElements/ns5:ElementType/ns5:Behavior" xmlDataType="string"/>
    </tableColumn>
    <tableColumn id="113" xr3:uid="{04346F9E-BA22-4226-90ED-603F5F5B74AB}" uniqueName="ns5:Description" name="ns5:Description">
      <xmlColumnPr mapId="20" xpath="/ns1:ThreatModel/ns1:KnowledgeBase/ns5:GenericElements/ns5:ElementType/ns5:Description" xmlDataType="string"/>
    </tableColumn>
    <tableColumn id="114" xr3:uid="{7941B1B5-3745-4E0C-B89D-FEC68CD23666}" uniqueName="ns5:Hidden" name="ns5:Hidden">
      <xmlColumnPr mapId="20" xpath="/ns1:ThreatModel/ns1:KnowledgeBase/ns5:GenericElements/ns5:ElementType/ns5:Hidden" xmlDataType="boolean"/>
    </tableColumn>
    <tableColumn id="115" xr3:uid="{07B77ECE-2695-4835-8253-96F055E201B8}" uniqueName="ns5:Id" name="ns5:Id43">
      <xmlColumnPr mapId="20" xpath="/ns1:ThreatModel/ns1:KnowledgeBase/ns5:GenericElements/ns5:ElementType/ns5:Id" xmlDataType="string"/>
    </tableColumn>
    <tableColumn id="116" xr3:uid="{84CE07FB-162C-4ED2-8D6A-57ED1F2AF5C7}" uniqueName="ns5:ImageLocation" name="ns5:ImageLocation">
      <xmlColumnPr mapId="20" xpath="/ns1:ThreatModel/ns1:KnowledgeBase/ns5:GenericElements/ns5:ElementType/ns5:ImageLocation" xmlDataType="string"/>
    </tableColumn>
    <tableColumn id="117" xr3:uid="{748CE002-E24C-4750-8BF5-A967E05DDBE6}" uniqueName="ns5:ImageSource" name="ns5:ImageSource">
      <xmlColumnPr mapId="20" xpath="/ns1:ThreatModel/ns1:KnowledgeBase/ns5:GenericElements/ns5:ElementType/ns5:ImageSource" xmlDataType="string"/>
    </tableColumn>
    <tableColumn id="118" xr3:uid="{6AA79584-5DB5-495B-963D-94AA5BE1619D}" uniqueName="ns5:ImageStream" name="ns5:ImageStream">
      <xmlColumnPr mapId="20" xpath="/ns1:ThreatModel/ns1:KnowledgeBase/ns5:GenericElements/ns5:ElementType/ns5:ImageStream" xmlDataType="string"/>
    </tableColumn>
    <tableColumn id="119" xr3:uid="{D9767FC6-4E0A-4838-A757-589036969F40}" uniqueName="ns5:Name" name="ns5:Name44">
      <xmlColumnPr mapId="20" xpath="/ns1:ThreatModel/ns1:KnowledgeBase/ns5:GenericElements/ns5:ElementType/ns5:Name" xmlDataType="string"/>
    </tableColumn>
    <tableColumn id="120" xr3:uid="{50A9FD67-E6B0-4498-9700-24C3B72FFE96}" uniqueName="ns5:ParentId" name="ns5:ParentId">
      <xmlColumnPr mapId="20" xpath="/ns1:ThreatModel/ns1:KnowledgeBase/ns5:GenericElements/ns5:ElementType/ns5:ParentId" xmlDataType="string"/>
    </tableColumn>
    <tableColumn id="121" xr3:uid="{EFEF4408-A281-4C01-813F-5A34E5084A7E}" uniqueName="ns5:Representation" name="ns5:Representation">
      <xmlColumnPr mapId="20" xpath="/ns1:ThreatModel/ns1:KnowledgeBase/ns5:GenericElements/ns5:ElementType/ns5:Representation" xmlDataType="string"/>
    </tableColumn>
    <tableColumn id="122" xr3:uid="{4E2D7A47-AD55-4FD0-9D0E-94CDD4637AF1}" uniqueName="ns5:Shape" name="ns5:Shape">
      <xmlColumnPr mapId="20" xpath="/ns1:ThreatModel/ns1:KnowledgeBase/ns5:GenericElements/ns5:ElementType/ns5:Shape" xmlDataType="string"/>
    </tableColumn>
    <tableColumn id="123" xr3:uid="{940D3FD5-B7B0-4279-B874-2AE70EB02424}" uniqueName="ns5:Author" name="ns5:Author">
      <xmlColumnPr mapId="20" xpath="/ns1:ThreatModel/ns1:KnowledgeBase/ns5:Manifest/ns5:Author" xmlDataType="string"/>
    </tableColumn>
    <tableColumn id="124" xr3:uid="{D206911E-89BB-4187-9B81-65BB129A45D0}" uniqueName="ns5:Id" name="ns5:Id45">
      <xmlColumnPr mapId="20" xpath="/ns1:ThreatModel/ns1:KnowledgeBase/ns5:Manifest/ns5:Id" xmlDataType="string"/>
    </tableColumn>
    <tableColumn id="125" xr3:uid="{5F87C397-40F4-47A6-BB2A-97E2D0480570}" uniqueName="ns5:Name" name="ns5:Name46">
      <xmlColumnPr mapId="20" xpath="/ns1:ThreatModel/ns1:KnowledgeBase/ns5:Manifest/ns5:Name" xmlDataType="string"/>
    </tableColumn>
    <tableColumn id="126" xr3:uid="{787D03DC-BC4E-4CD3-A52A-01F1F189389E}" uniqueName="ns5:Version" name="ns5:Version">
      <xmlColumnPr mapId="20" xpath="/ns1:ThreatModel/ns1:KnowledgeBase/ns5:Manifest/ns5:Version" xmlDataType="string"/>
    </tableColumn>
    <tableColumn id="127" xr3:uid="{62F11716-CA01-4D30-9FD8-EB31DF6F8475}" uniqueName="ns5:IsExtension" name="ns5:IsExtension47">
      <xmlColumnPr mapId="20" xpath="/ns1:ThreatModel/ns1:KnowledgeBase/ns5:StandardElements/ns5:ElementType/ns5:IsExtension" xmlDataType="boolean"/>
    </tableColumn>
    <tableColumn id="128" xr3:uid="{89378B5C-0509-41E9-A85F-9B329737D32C}" uniqueName="ns5:IsExtension" name="ns5:IsExtension48">
      <xmlColumnPr mapId="20" xpath="/ns1:ThreatModel/ns1:KnowledgeBase/ns5:StandardElements/ns5:ElementType/ns5:Attributes/ns5:Attribute/ns5:IsExtension" xmlDataType="boolean"/>
    </tableColumn>
    <tableColumn id="129" xr3:uid="{C81C1688-3CAB-4980-8182-4CD74A85AF99}" uniqueName="ns6:Value" name="ns6:Value49">
      <xmlColumnPr mapId="20" xpath="/ns1:ThreatModel/ns1:KnowledgeBase/ns5:StandardElements/ns5:ElementType/ns5:Attributes/ns5:Attribute/ns5:AttributeValues/ns6:Value" xmlDataType="string"/>
    </tableColumn>
    <tableColumn id="130" xr3:uid="{5E27F189-67D8-47F0-B4E5-F07F3EAAE1BB}" uniqueName="ns5:DisplayName" name="ns5:DisplayName50">
      <xmlColumnPr mapId="20" xpath="/ns1:ThreatModel/ns1:KnowledgeBase/ns5:StandardElements/ns5:ElementType/ns5:Attributes/ns5:Attribute/ns5:DisplayName" xmlDataType="string"/>
    </tableColumn>
    <tableColumn id="131" xr3:uid="{96F237C1-5955-49FB-80F6-881200416BCD}" uniqueName="ns5:Inheritance" name="ns5:Inheritance51">
      <xmlColumnPr mapId="20" xpath="/ns1:ThreatModel/ns1:KnowledgeBase/ns5:StandardElements/ns5:ElementType/ns5:Attributes/ns5:Attribute/ns5:Inheritance" xmlDataType="string"/>
    </tableColumn>
    <tableColumn id="132" xr3:uid="{5BE43299-2AD2-41B3-9590-AFDB01346BC5}" uniqueName="ns5:Mode" name="ns5:Mode52">
      <xmlColumnPr mapId="20" xpath="/ns1:ThreatModel/ns1:KnowledgeBase/ns5:StandardElements/ns5:ElementType/ns5:Attributes/ns5:Attribute/ns5:Mode" xmlDataType="string"/>
    </tableColumn>
    <tableColumn id="133" xr3:uid="{5FA3F5B2-A51A-44BB-A9F3-CF2F48F320EA}" uniqueName="ns5:Name" name="ns5:Name53">
      <xmlColumnPr mapId="20" xpath="/ns1:ThreatModel/ns1:KnowledgeBase/ns5:StandardElements/ns5:ElementType/ns5:Attributes/ns5:Attribute/ns5:Name" xmlDataType="string"/>
    </tableColumn>
    <tableColumn id="134" xr3:uid="{7BE563F6-B1F4-4AB2-9AFB-8AF87A12B5F4}" uniqueName="ns5:Type" name="ns5:Type54">
      <xmlColumnPr mapId="20" xpath="/ns1:ThreatModel/ns1:KnowledgeBase/ns5:StandardElements/ns5:ElementType/ns5:Attributes/ns5:Attribute/ns5:Type" xmlDataType="string"/>
    </tableColumn>
    <tableColumn id="135" xr3:uid="{828EF3E7-1A53-4032-A653-0224B72C937C}" uniqueName="ns5:AvailableToBaseModels" name="ns5:AvailableToBaseModels55">
      <xmlColumnPr mapId="20" xpath="/ns1:ThreatModel/ns1:KnowledgeBase/ns5:StandardElements/ns5:ElementType/ns5:AvailableToBaseModels" xmlDataType="string"/>
    </tableColumn>
    <tableColumn id="136" xr3:uid="{C794571E-921C-45BD-BAC1-18DA00C14F4F}" uniqueName="ns5:Behavior" name="ns5:Behavior56">
      <xmlColumnPr mapId="20" xpath="/ns1:ThreatModel/ns1:KnowledgeBase/ns5:StandardElements/ns5:ElementType/ns5:Behavior" xmlDataType="string"/>
    </tableColumn>
    <tableColumn id="137" xr3:uid="{97DDD872-6648-4BC0-A043-5372A727786C}" uniqueName="ns5:Description" name="ns5:Description57">
      <xmlColumnPr mapId="20" xpath="/ns1:ThreatModel/ns1:KnowledgeBase/ns5:StandardElements/ns5:ElementType/ns5:Description" xmlDataType="string"/>
    </tableColumn>
    <tableColumn id="138" xr3:uid="{B2E53621-3FBC-48B2-AF87-5477F4691636}" uniqueName="ns5:Hidden" name="ns5:Hidden58">
      <xmlColumnPr mapId="20" xpath="/ns1:ThreatModel/ns1:KnowledgeBase/ns5:StandardElements/ns5:ElementType/ns5:Hidden" xmlDataType="boolean"/>
    </tableColumn>
    <tableColumn id="139" xr3:uid="{B189162D-3219-4DE0-B8AF-52769894D4F9}" uniqueName="ns5:Id" name="ns5:Id59">
      <xmlColumnPr mapId="20" xpath="/ns1:ThreatModel/ns1:KnowledgeBase/ns5:StandardElements/ns5:ElementType/ns5:Id" xmlDataType="string"/>
    </tableColumn>
    <tableColumn id="140" xr3:uid="{02B85DA9-B28C-4F25-BA2D-E65FDB1C7C69}" uniqueName="ns5:ImageLocation" name="ns5:ImageLocation60">
      <xmlColumnPr mapId="20" xpath="/ns1:ThreatModel/ns1:KnowledgeBase/ns5:StandardElements/ns5:ElementType/ns5:ImageLocation" xmlDataType="string"/>
    </tableColumn>
    <tableColumn id="141" xr3:uid="{2010A1C0-7FB9-42D2-80B5-BC95356F87BC}" uniqueName="ns5:ImageSource" name="ns5:ImageSource61">
      <xmlColumnPr mapId="20" xpath="/ns1:ThreatModel/ns1:KnowledgeBase/ns5:StandardElements/ns5:ElementType/ns5:ImageSource" xmlDataType="string"/>
    </tableColumn>
    <tableColumn id="142" xr3:uid="{43F21E9C-8FC0-4A1C-B3A5-BE7D45291346}" uniqueName="ns5:ImageStream" name="ns5:ImageStream62">
      <xmlColumnPr mapId="20" xpath="/ns1:ThreatModel/ns1:KnowledgeBase/ns5:StandardElements/ns5:ElementType/ns5:ImageStream" xmlDataType="string"/>
    </tableColumn>
    <tableColumn id="143" xr3:uid="{C829462B-CA01-4D79-BDD6-2F8F9C10E35E}" uniqueName="ns5:Name" name="ns5:Name63">
      <xmlColumnPr mapId="20" xpath="/ns1:ThreatModel/ns1:KnowledgeBase/ns5:StandardElements/ns5:ElementType/ns5:Name" xmlDataType="string"/>
    </tableColumn>
    <tableColumn id="144" xr3:uid="{0DF8B8A2-1598-4F55-9E4C-ED830E07519F}" uniqueName="ns5:ParentId" name="ns5:ParentId64">
      <xmlColumnPr mapId="20" xpath="/ns1:ThreatModel/ns1:KnowledgeBase/ns5:StandardElements/ns5:ElementType/ns5:ParentId" xmlDataType="string"/>
    </tableColumn>
    <tableColumn id="145" xr3:uid="{A49B4E7B-EE28-4541-B541-DE35D738E60A}" uniqueName="ns5:Representation" name="ns5:Representation65">
      <xmlColumnPr mapId="20" xpath="/ns1:ThreatModel/ns1:KnowledgeBase/ns5:StandardElements/ns5:ElementType/ns5:Representation" xmlDataType="string"/>
    </tableColumn>
    <tableColumn id="146" xr3:uid="{6B04E667-08A5-48DA-B363-680A2D1C2369}" uniqueName="ns5:Shape" name="ns5:Shape66">
      <xmlColumnPr mapId="20" xpath="/ns1:ThreatModel/ns1:KnowledgeBase/ns5:StandardElements/ns5:ElementType/ns5:Shape" xmlDataType="string"/>
    </tableColumn>
    <tableColumn id="147" xr3:uid="{C8CE49C8-DB6C-4A79-BECC-C66E4BDC8184}" uniqueName="ns5:IsExtension" name="ns5:IsExtension67">
      <xmlColumnPr mapId="20" xpath="/ns1:ThreatModel/ns1:KnowledgeBase/ns5:ThreatCategories/ns5:ThreatCategory/ns5:IsExtension" xmlDataType="boolean"/>
    </tableColumn>
    <tableColumn id="148" xr3:uid="{27A04BA2-EE67-42B7-9430-D209D7EEE544}" uniqueName="ns5:Id" name="ns5:Id68">
      <xmlColumnPr mapId="20" xpath="/ns1:ThreatModel/ns1:KnowledgeBase/ns5:ThreatCategories/ns5:ThreatCategory/ns5:Id" xmlDataType="string"/>
    </tableColumn>
    <tableColumn id="149" xr3:uid="{D08CD4E5-6131-4EDB-AFA0-7AA64797CEC8}" uniqueName="ns5:LongDescription" name="ns5:LongDescription">
      <xmlColumnPr mapId="20" xpath="/ns1:ThreatModel/ns1:KnowledgeBase/ns5:ThreatCategories/ns5:ThreatCategory/ns5:LongDescription" xmlDataType="string"/>
    </tableColumn>
    <tableColumn id="150" xr3:uid="{D279949D-D9B7-471C-AF3A-D3FAA10F8CFF}" uniqueName="ns5:Name" name="ns5:Name69">
      <xmlColumnPr mapId="20" xpath="/ns1:ThreatModel/ns1:KnowledgeBase/ns5:ThreatCategories/ns5:ThreatCategory/ns5:Name" xmlDataType="string"/>
    </tableColumn>
    <tableColumn id="151" xr3:uid="{B97CB1EB-B9C6-4C93-9EFB-F1FA367C1735}" uniqueName="ns5:ShortDescription" name="ns5:ShortDescription">
      <xmlColumnPr mapId="20" xpath="/ns1:ThreatModel/ns1:KnowledgeBase/ns5:ThreatCategories/ns5:ThreatCategory/ns5:ShortDescription" xmlDataType="string"/>
    </tableColumn>
    <tableColumn id="152" xr3:uid="{2246E637-4E51-4575-AAFC-291FEF573309}" uniqueName="ns1:IsPriorityUsed" name="ns1:IsPriorityUsed">
      <xmlColumnPr mapId="20" xpath="/ns1:ThreatModel/ns1:KnowledgeBase/ns5:ThreatMetaData/ns1:IsPriorityUsed" xmlDataType="boolean"/>
    </tableColumn>
    <tableColumn id="153" xr3:uid="{5E7DAE5E-4FAD-4E72-8ED1-D5A7839EC9AD}" uniqueName="ns1:IsStatusUsed" name="ns1:IsStatusUsed">
      <xmlColumnPr mapId="20" xpath="/ns1:ThreatModel/ns1:KnowledgeBase/ns5:ThreatMetaData/ns1:IsStatusUsed" xmlDataType="boolean"/>
    </tableColumn>
    <tableColumn id="154" xr3:uid="{82E4E2F9-7AD2-4630-9521-E256A9B2E7F1}" uniqueName="ns1:Name" name="ns1:Name">
      <xmlColumnPr mapId="20" xpath="/ns1:ThreatModel/ns1:KnowledgeBase/ns5:ThreatMetaData/ns1:PropertiesMetaData/ns1:ThreatMetaDatum/ns1:Name" xmlDataType="string"/>
    </tableColumn>
    <tableColumn id="155" xr3:uid="{CCCF1753-5034-498A-B063-6C1CCACAC92B}" uniqueName="ns1:Label" name="ns1:Label">
      <xmlColumnPr mapId="20" xpath="/ns1:ThreatModel/ns1:KnowledgeBase/ns5:ThreatMetaData/ns1:PropertiesMetaData/ns1:ThreatMetaDatum/ns1:Label" xmlDataType="string"/>
    </tableColumn>
    <tableColumn id="156" xr3:uid="{66C8F618-071B-4D5A-BA86-8FAD81DB1D6F}" uniqueName="ns1:HideFromUI" name="ns1:HideFromUI">
      <xmlColumnPr mapId="20" xpath="/ns1:ThreatModel/ns1:KnowledgeBase/ns5:ThreatMetaData/ns1:PropertiesMetaData/ns1:ThreatMetaDatum/ns1:HideFromUI" xmlDataType="boolean"/>
    </tableColumn>
    <tableColumn id="157" xr3:uid="{ABE7892E-DAB2-417C-AF0A-D5550ECC37A0}" uniqueName="ns2:string" name="ns2:string70">
      <xmlColumnPr mapId="20" xpath="/ns1:ThreatModel/ns1:KnowledgeBase/ns5:ThreatMetaData/ns1:PropertiesMetaData/ns1:ThreatMetaDatum/ns1:Values/ns2:string" xmlDataType="string"/>
    </tableColumn>
    <tableColumn id="158" xr3:uid="{F5921A34-5975-4C5F-B079-953FB932F08B}" uniqueName="ns1:Id" name="ns1:Id">
      <xmlColumnPr mapId="20" xpath="/ns1:ThreatModel/ns1:KnowledgeBase/ns5:ThreatMetaData/ns1:PropertiesMetaData/ns1:ThreatMetaDatum/ns1:Id" xmlDataType="string"/>
    </tableColumn>
    <tableColumn id="159" xr3:uid="{B8CB4FD4-34F1-4BC0-82EA-A2421A136865}" uniqueName="ns5:IsExtension" name="ns5:IsExtension71">
      <xmlColumnPr mapId="20" xpath="/ns1:ThreatModel/ns1:KnowledgeBase/ns5:ThreatTypes/ns5:ThreatType/ns5:IsExtension" xmlDataType="boolean"/>
    </tableColumn>
    <tableColumn id="160" xr3:uid="{B86A5D8C-6340-4F79-8854-D83D7318429A}" uniqueName="ns5:Category" name="ns5:Category">
      <xmlColumnPr mapId="20" xpath="/ns1:ThreatModel/ns1:KnowledgeBase/ns5:ThreatTypes/ns5:ThreatType/ns5:Category" xmlDataType="string"/>
    </tableColumn>
    <tableColumn id="161" xr3:uid="{C1F28FEB-F8B0-48D1-87F2-9CE343130897}" uniqueName="ns5:Description" name="ns5:Description72">
      <xmlColumnPr mapId="20" xpath="/ns1:ThreatModel/ns1:KnowledgeBase/ns5:ThreatTypes/ns5:ThreatType/ns5:Description" xmlDataType="string"/>
    </tableColumn>
    <tableColumn id="162" xr3:uid="{90C58CE3-9E5F-4567-B2AE-73BB7F93204F}" uniqueName="ns5:Exclude" name="ns5:Exclude">
      <xmlColumnPr mapId="20" xpath="/ns1:ThreatModel/ns1:KnowledgeBase/ns5:ThreatTypes/ns5:ThreatType/ns5:GenerationFilters/ns5:Exclude" xmlDataType="string"/>
    </tableColumn>
    <tableColumn id="163" xr3:uid="{CB3BDDD5-B819-455B-B520-2702434FB165}" uniqueName="ns5:Include" name="ns5:Include">
      <xmlColumnPr mapId="20" xpath="/ns1:ThreatModel/ns1:KnowledgeBase/ns5:ThreatTypes/ns5:ThreatType/ns5:GenerationFilters/ns5:Include" xmlDataType="string"/>
    </tableColumn>
    <tableColumn id="164" xr3:uid="{69033734-6556-4B83-A8F8-326C94F8E04A}" uniqueName="ns5:Id" name="ns5:Id73">
      <xmlColumnPr mapId="20" xpath="/ns1:ThreatModel/ns1:KnowledgeBase/ns5:ThreatTypes/ns5:ThreatType/ns5:Id" xmlDataType="string"/>
    </tableColumn>
    <tableColumn id="165" xr3:uid="{92BF3DD5-0D5D-400C-BA4B-DE3C19954BEA}" uniqueName="ns1:Name" name="ns1:Name74">
      <xmlColumnPr mapId="20" xpath="/ns1:ThreatModel/ns1:KnowledgeBase/ns5:ThreatTypes/ns5:ThreatType/ns5:PropertiesMetaData/ns1:ThreatMetaDatum/ns1:Name" xmlDataType="string"/>
    </tableColumn>
    <tableColumn id="166" xr3:uid="{137D436E-470C-436B-9073-3BD1D0AB8CE7}" uniqueName="ns1:Label" name="ns1:Label75">
      <xmlColumnPr mapId="20" xpath="/ns1:ThreatModel/ns1:KnowledgeBase/ns5:ThreatTypes/ns5:ThreatType/ns5:PropertiesMetaData/ns1:ThreatMetaDatum/ns1:Label" xmlDataType="string"/>
    </tableColumn>
    <tableColumn id="167" xr3:uid="{53AF44F5-CD5A-4A6B-B369-8036670EDE6A}" uniqueName="ns1:HideFromUI" name="ns1:HideFromUI76">
      <xmlColumnPr mapId="20" xpath="/ns1:ThreatModel/ns1:KnowledgeBase/ns5:ThreatTypes/ns5:ThreatType/ns5:PropertiesMetaData/ns1:ThreatMetaDatum/ns1:HideFromUI" xmlDataType="boolean"/>
    </tableColumn>
    <tableColumn id="168" xr3:uid="{438AF577-D2D2-41BC-8C94-5150FDE4A267}" uniqueName="ns2:string" name="ns2:string77">
      <xmlColumnPr mapId="20" xpath="/ns1:ThreatModel/ns1:KnowledgeBase/ns5:ThreatTypes/ns5:ThreatType/ns5:PropertiesMetaData/ns1:ThreatMetaDatum/ns1:Values/ns2:string" xmlDataType="string"/>
    </tableColumn>
    <tableColumn id="169" xr3:uid="{F25E0247-BB5F-4698-A0AE-D94A19717D9C}" uniqueName="ns1:Id" name="ns1:Id78">
      <xmlColumnPr mapId="20" xpath="/ns1:ThreatModel/ns1:KnowledgeBase/ns5:ThreatTypes/ns5:ThreatType/ns5:PropertiesMetaData/ns1:ThreatMetaDatum/ns1:Id" xmlDataType="string"/>
    </tableColumn>
    <tableColumn id="170" xr3:uid="{6BA25ABF-C10D-4BCF-816E-2CE4FCE8771F}" uniqueName="ns5:RelatedCategory" name="ns5:RelatedCategory">
      <xmlColumnPr mapId="20" xpath="/ns1:ThreatModel/ns1:KnowledgeBase/ns5:ThreatTypes/ns5:ThreatType/ns5:RelatedCategory" xmlDataType="string"/>
    </tableColumn>
    <tableColumn id="171" xr3:uid="{FE4128A9-726D-4ACE-BCAB-ED884B0AF65E}" uniqueName="ns5:ShortTitle" name="ns5:ShortTitle">
      <xmlColumnPr mapId="20" xpath="/ns1:ThreatModel/ns1:KnowledgeBase/ns5:ThreatTypes/ns5:ThreatType/ns5:ShortTitle" xmlDataType="string"/>
    </tableColumn>
    <tableColumn id="172" xr3:uid="{7AD28F67-898A-4CDA-86D1-DBBBFB72221E}" uniqueName="PromptedKb" name="PromptedKb">
      <xmlColumnPr mapId="20" xpath="/ns1:ThreatModel/ns1:Profile/PromptedKb" xmlDataType="string"/>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13"/>
  <sheetViews>
    <sheetView zoomScale="80" zoomScaleNormal="80" workbookViewId="0">
      <selection activeCell="J12" sqref="J12"/>
    </sheetView>
  </sheetViews>
  <sheetFormatPr baseColWidth="10" defaultColWidth="8.83203125" defaultRowHeight="13" x14ac:dyDescent="0.15"/>
  <cols>
    <col min="1" max="1" width="25.83203125" bestFit="1" customWidth="1"/>
    <col min="2" max="2" width="15" bestFit="1" customWidth="1"/>
    <col min="3" max="3" width="20.5" bestFit="1" customWidth="1"/>
    <col min="4" max="4" width="18" customWidth="1"/>
    <col min="5" max="5" width="23.5" bestFit="1" customWidth="1"/>
    <col min="6" max="6" width="15.6640625" bestFit="1" customWidth="1"/>
    <col min="7" max="7" width="12.6640625" customWidth="1"/>
    <col min="8" max="8" width="23.33203125" bestFit="1" customWidth="1"/>
    <col min="9" max="9" width="20.1640625" bestFit="1" customWidth="1"/>
  </cols>
  <sheetData>
    <row r="1" spans="1:9" s="79" customFormat="1" ht="18" x14ac:dyDescent="0.15">
      <c r="A1" s="89" t="s">
        <v>841</v>
      </c>
      <c r="B1" s="89"/>
      <c r="C1" s="89"/>
      <c r="D1" s="89"/>
      <c r="E1" s="89"/>
      <c r="F1" s="89"/>
      <c r="G1" s="89"/>
      <c r="H1" s="89"/>
      <c r="I1" s="89"/>
    </row>
    <row r="2" spans="1:9" ht="28" x14ac:dyDescent="0.15">
      <c r="A2" s="72" t="s">
        <v>74</v>
      </c>
      <c r="B2" s="37" t="s">
        <v>808</v>
      </c>
      <c r="C2" s="38" t="s">
        <v>809</v>
      </c>
      <c r="D2" s="72" t="s">
        <v>316</v>
      </c>
      <c r="E2" s="72" t="s">
        <v>327</v>
      </c>
      <c r="F2" s="72" t="s">
        <v>325</v>
      </c>
      <c r="G2" s="38" t="s">
        <v>322</v>
      </c>
      <c r="H2" s="38" t="s">
        <v>810</v>
      </c>
      <c r="I2" s="38" t="s">
        <v>811</v>
      </c>
    </row>
    <row r="3" spans="1:9" x14ac:dyDescent="0.15">
      <c r="A3" s="72" t="s">
        <v>812</v>
      </c>
      <c r="B3" s="71"/>
      <c r="C3" s="71">
        <f>COUNTIF('Vulnerability Assessment (pre)'!$AK$9:$AK$65,"="&amp;'Defined Values'!$A$65)</f>
        <v>1</v>
      </c>
      <c r="D3" s="71">
        <f>COUNTIFS('Vulnerability Assessment (pre)'!$AK$9:$AK$65,"="&amp;'Defined Values'!$A$65,'Vulnerability Assessment (pre)'!$E$9:$E$65,"=Spoofing")</f>
        <v>0</v>
      </c>
      <c r="E3" s="71">
        <f>COUNTIFS('Vulnerability Assessment (pre)'!AK9:AK65,"="&amp;'Defined Values'!A65,'Vulnerability Assessment (pre)'!E9:E65,"=Tampering")</f>
        <v>1</v>
      </c>
      <c r="F3" s="71">
        <f>COUNTIFS('Vulnerability Assessment (pre)'!AK9:AK65,"="&amp;'Defined Values'!A65,'Vulnerability Assessment (pre)'!E9:E65,"=Repudiation")</f>
        <v>0</v>
      </c>
      <c r="G3" s="71">
        <f>COUNTIFS('Vulnerability Assessment (pre)'!AK9:AK65,"="&amp;'Defined Values'!A65,'Vulnerability Assessment (pre)'!E9:E65,"=Information Disclosure")</f>
        <v>0</v>
      </c>
      <c r="H3" s="71">
        <f>COUNTIFS('Vulnerability Assessment (pre)'!AK9:AK65,"="&amp;'Defined Values'!A65,'Vulnerability Assessment (pre)'!E9:E65,"=Denial of Service")</f>
        <v>0</v>
      </c>
      <c r="I3" s="71">
        <f>COUNTIFS('Vulnerability Assessment (pre)'!AK9:AK65,"="&amp;'Defined Values'!A65,'Vulnerability Assessment (pre)'!E9:E65,"=Elevation of Privilege")</f>
        <v>0</v>
      </c>
    </row>
    <row r="4" spans="1:9" x14ac:dyDescent="0.15">
      <c r="A4" s="76" t="s">
        <v>813</v>
      </c>
      <c r="B4" s="76" t="str">
        <f>"score &lt; "&amp;'Vulnerability Assessment (pre)'!G3</f>
        <v>score &lt; 3.5</v>
      </c>
      <c r="C4" s="75">
        <f>COUNTIF('Vulnerability Assessment (pre)'!$AK$9:$AK$65,"&lt;"&amp;'Vulnerability Assessment (pre)'!$G$3)</f>
        <v>55</v>
      </c>
      <c r="D4" s="75">
        <f>COUNTIFS('Vulnerability Assessment (pre)'!$AK$9:$AK$65,"&lt;"&amp;'Vulnerability Assessment (pre)'!$G$3,'Vulnerability Assessment (pre)'!$E$9:$E$65,"=Spoofing")</f>
        <v>13</v>
      </c>
      <c r="E4" s="75">
        <f>COUNTIFS('Vulnerability Assessment (pre)'!AK9:AK65,"&lt;"&amp;'Vulnerability Assessment (pre)'!G3,'Vulnerability Assessment (pre)'!E9:E65,"=Tampering")</f>
        <v>15</v>
      </c>
      <c r="F4" s="75">
        <f>COUNTIFS('Vulnerability Assessment (pre)'!AK9:AK65,"&lt;"&amp;'Vulnerability Assessment (pre)'!G3,'Vulnerability Assessment (pre)'!E9:E65,"=Repudiation")</f>
        <v>11</v>
      </c>
      <c r="G4" s="75">
        <f>COUNTIFS('Vulnerability Assessment (pre)'!AK9:AK65,"&lt;"&amp;'Vulnerability Assessment (pre)'!G3,'Vulnerability Assessment (pre)'!E9:E65,"=Information Disclosure")</f>
        <v>0</v>
      </c>
      <c r="H4" s="75">
        <f>COUNTIFS('Vulnerability Assessment (pre)'!AK9:AK65,"&lt;"&amp;'Vulnerability Assessment (pre)'!G3,'Vulnerability Assessment (pre)'!E9:E65,"=Denial of Service")</f>
        <v>6</v>
      </c>
      <c r="I4" s="75">
        <f>COUNTIFS('Vulnerability Assessment (pre)'!AK9:AK65,"&lt;"&amp;'Vulnerability Assessment (pre)'!G3,'Vulnerability Assessment (pre)'!E9:E65,"=Elevation of Privilege")</f>
        <v>4</v>
      </c>
    </row>
    <row r="5" spans="1:9" x14ac:dyDescent="0.15">
      <c r="A5" s="77" t="s">
        <v>814</v>
      </c>
      <c r="B5" s="77" t="str">
        <f>B11</f>
        <v>3.5 &lt;= score &lt; 7</v>
      </c>
      <c r="C5" s="73">
        <f>COUNTIFS('Vulnerability Assessment (pre)'!$AK$9:$AK$65,"&gt;="&amp;'Vulnerability Assessment (pre)'!$G$3,'Vulnerability Assessment (pre)'!$AK$9:$AK$65,"&lt;"&amp;'Vulnerability Assessment (pre)'!$H$3)</f>
        <v>0</v>
      </c>
      <c r="D5" s="73">
        <f>COUNTIFS('Vulnerability Assessment (pre)'!$AK$9:$AK$65,"&gt;="&amp;'Vulnerability Assessment (pre)'!$G$3,'Vulnerability Assessment (pre)'!$AK$9:$AK$65,"&lt;"&amp;'Vulnerability Assessment (pre)'!$H$3,'Vulnerability Assessment (pre)'!$E$9:$E$65,"=Spoofing")</f>
        <v>0</v>
      </c>
      <c r="E5" s="73">
        <f>COUNTIFS('Vulnerability Assessment (pre)'!AK9:AK65,"&gt;="&amp;'Vulnerability Assessment (pre)'!G3,'Vulnerability Assessment (pre)'!AK9:AK65,"&lt;"&amp;'Vulnerability Assessment (pre)'!H3,'Vulnerability Assessment (pre)'!E9:E65,"=Tampering")</f>
        <v>0</v>
      </c>
      <c r="F5" s="73">
        <f>COUNTIFS('Vulnerability Assessment (pre)'!AK9:AK65,"&gt;="&amp;'Vulnerability Assessment (pre)'!G3,'Vulnerability Assessment (pre)'!AK9:AK65,"&lt;"&amp;'Vulnerability Assessment (pre)'!H3,'Vulnerability Assessment (pre)'!E9:E65,"=Repudiation")</f>
        <v>0</v>
      </c>
      <c r="G5" s="73">
        <f>COUNTIFS('Vulnerability Assessment (pre)'!AK9:AK65,"&gt;="&amp;'Vulnerability Assessment (pre)'!G3,'Vulnerability Assessment (pre)'!AK9:AK65,"&lt;"&amp;'Vulnerability Assessment (pre)'!H3,'Vulnerability Assessment (pre)'!E9:E65,"=Information Disclosure")</f>
        <v>0</v>
      </c>
      <c r="H5" s="73">
        <f>COUNTIFS('Vulnerability Assessment (pre)'!AK9:AK65,"&gt;="&amp;'Vulnerability Assessment (pre)'!G3,'Vulnerability Assessment (pre)'!AK9:AK65,"&lt;"&amp;'Vulnerability Assessment (pre)'!H3,'Vulnerability Assessment (pre)'!E9:E65,"=Denial of Service")</f>
        <v>0</v>
      </c>
      <c r="I5" s="73">
        <f>COUNTIFS('Vulnerability Assessment (pre)'!AK9:AK65,"&gt;="&amp;'Vulnerability Assessment (pre)'!G3,'Vulnerability Assessment (pre)'!AK9:AK65,"&lt;"&amp;'Vulnerability Assessment (pre)'!H3,'Vulnerability Assessment (pre)'!E9:E65,"=Elevation of Privilege")</f>
        <v>0</v>
      </c>
    </row>
    <row r="6" spans="1:9" x14ac:dyDescent="0.15">
      <c r="A6" s="78" t="s">
        <v>815</v>
      </c>
      <c r="B6" s="78" t="str">
        <f>"score &gt;= "&amp;'Vulnerability Assessment (pre)'!H3</f>
        <v>score &gt;= 7</v>
      </c>
      <c r="C6" s="74">
        <f>COUNTIF('Vulnerability Assessment (pre)'!$AK$9:$AK$65,"&gt;="&amp;'Vulnerability Assessment (pre)'!$H$3)</f>
        <v>0</v>
      </c>
      <c r="D6" s="74">
        <f>COUNTIFS('Vulnerability Assessment (pre)'!$AK$9:$AK$65,"&gt;="&amp;'Vulnerability Assessment (pre)'!$H$3,'Vulnerability Assessment (pre)'!$E$9:$E$65,"=Spoofing")</f>
        <v>0</v>
      </c>
      <c r="E6" s="74">
        <f>COUNTIFS('Vulnerability Assessment (pre)'!$AK$9:$AK$65,"&gt;="&amp;'Vulnerability Assessment (pre)'!$H$3,'Vulnerability Assessment (pre)'!$E$9:$E$65,"=Tampering")</f>
        <v>0</v>
      </c>
      <c r="F6" s="74">
        <f>COUNTIFS('Vulnerability Assessment (pre)'!$AK$9:$AK$65,"&gt;="&amp;'Vulnerability Assessment (pre)'!$H$3,'Vulnerability Assessment (pre)'!$E$9:$E$65,"=Repudiation")</f>
        <v>0</v>
      </c>
      <c r="G6" s="74">
        <f>COUNTIFS('Vulnerability Assessment (pre)'!$AK$9:$AK$65,"&gt;="&amp;'Vulnerability Assessment (pre)'!$H$3,'Vulnerability Assessment (pre)'!$E$9:$E$65,"=Information Disclosure")</f>
        <v>0</v>
      </c>
      <c r="H6" s="74">
        <f>COUNTIFS('Vulnerability Assessment (pre)'!$AK$9:$AK$65,"&gt;="&amp;'Vulnerability Assessment (pre)'!$H$3,'Vulnerability Assessment (pre)'!$E$9:$E$65,"=Denial of Service")</f>
        <v>0</v>
      </c>
      <c r="I6" s="74">
        <f>COUNTIFS('Vulnerability Assessment (pre)'!$AK$9:$AK$65,"&gt;="&amp;'Vulnerability Assessment (pre)'!$H$3,'Vulnerability Assessment (pre)'!$E$9:$E$65,"=Elevation of Privilege")</f>
        <v>0</v>
      </c>
    </row>
    <row r="7" spans="1:9" x14ac:dyDescent="0.15">
      <c r="A7" s="71"/>
      <c r="B7" s="71"/>
      <c r="C7" s="71"/>
      <c r="D7" s="71"/>
      <c r="E7" s="71"/>
      <c r="F7" s="71"/>
      <c r="G7" s="71"/>
      <c r="H7" s="71"/>
      <c r="I7" s="71"/>
    </row>
    <row r="8" spans="1:9" ht="18" x14ac:dyDescent="0.15">
      <c r="A8" s="89" t="s">
        <v>837</v>
      </c>
      <c r="B8" s="89"/>
      <c r="C8" s="89"/>
      <c r="D8" s="89"/>
      <c r="E8" s="89"/>
      <c r="F8" s="89"/>
      <c r="G8" s="89"/>
      <c r="H8" s="89"/>
      <c r="I8" s="89"/>
    </row>
    <row r="9" spans="1:9" x14ac:dyDescent="0.15">
      <c r="A9" s="72" t="s">
        <v>812</v>
      </c>
      <c r="B9" s="71"/>
      <c r="C9" s="71">
        <f>COUNTIF('Vulnerability Assessment (post)'!$W$9:$W$251,"="&amp;'Defined Values'!$A$65)</f>
        <v>0</v>
      </c>
      <c r="D9" s="71">
        <f>COUNTIFS('Vulnerability Assessment (post)'!$W$9:$W$251,"="&amp;'Defined Values'!$A$65,'Vulnerability Assessment (post)'!$E$9:$E$251,"=Spoofing")</f>
        <v>0</v>
      </c>
      <c r="E9" s="71">
        <f>COUNTIFS('Vulnerability Assessment (post)'!W9:W251,"="&amp;'Defined Values'!A65,'Vulnerability Assessment (post)'!E9:E251,"=Tampering")</f>
        <v>0</v>
      </c>
      <c r="F9" s="71">
        <f>COUNTIFS('Vulnerability Assessment (post)'!W9:W251,"="&amp;'Defined Values'!A65,'Vulnerability Assessment (post)'!E9:E251,"=Repudiation")</f>
        <v>0</v>
      </c>
      <c r="G9" s="71">
        <f>COUNTIFS('Vulnerability Assessment (post)'!W9:W251,"="&amp;'Defined Values'!A65,'Vulnerability Assessment (post)'!E9:E251,"=Information Disclosure")</f>
        <v>0</v>
      </c>
      <c r="H9" s="71">
        <f>COUNTIFS('Vulnerability Assessment (post)'!W9:W251,"="&amp;'Defined Values'!A65,'Vulnerability Assessment (post)'!E9:E251,"=Denial of Service")</f>
        <v>0</v>
      </c>
      <c r="I9" s="71">
        <f>COUNTIFS('Vulnerability Assessment (post)'!W9:W251,"="&amp;'Defined Values'!A65,'Vulnerability Assessment (post)'!E9:E251,"=Elevation of Privilege")</f>
        <v>0</v>
      </c>
    </row>
    <row r="10" spans="1:9" x14ac:dyDescent="0.15">
      <c r="A10" s="76" t="s">
        <v>838</v>
      </c>
      <c r="B10" s="76" t="str">
        <f>"score &lt; "&amp;'Vulnerability Assessment (post)'!G3</f>
        <v>score &lt; 3.5</v>
      </c>
      <c r="C10" s="75">
        <f>COUNTIF('Vulnerability Assessment (post)'!$W$9:$W$251,"&lt;"&amp;'Vulnerability Assessment (post)'!$G$3)</f>
        <v>0</v>
      </c>
      <c r="D10" s="75">
        <f>COUNTIFS('Vulnerability Assessment (post)'!$W$9:$W$251,"&lt;"&amp;'Vulnerability Assessment (post)'!$G$3,'Vulnerability Assessment (post)'!$E$9:$E$251,"=Spoofing")</f>
        <v>0</v>
      </c>
      <c r="E10" s="75">
        <f>COUNTIFS('Vulnerability Assessment (post)'!W9:W251,"&lt;"&amp;'Vulnerability Assessment (post)'!G3,'Vulnerability Assessment (post)'!E9:E251,"=Tampering")</f>
        <v>0</v>
      </c>
      <c r="F10" s="75">
        <f>COUNTIFS('Vulnerability Assessment (post)'!W9:W251,"&lt;"&amp;'Vulnerability Assessment (post)'!G3,'Vulnerability Assessment (post)'!E9:E251,"=Repudiation")</f>
        <v>0</v>
      </c>
      <c r="G10" s="75">
        <f>COUNTIFS('Vulnerability Assessment (post)'!W9:W251,"&lt;"&amp;'Vulnerability Assessment (post)'!G3,'Vulnerability Assessment (post)'!E9:E251,"=Information Disclosure")</f>
        <v>0</v>
      </c>
      <c r="H10" s="75">
        <f>COUNTIFS('Vulnerability Assessment (post)'!W9:W251,"&lt;"&amp;'Vulnerability Assessment (post)'!G3,'Vulnerability Assessment (post)'!E9:E251,"=Denial of Service")</f>
        <v>0</v>
      </c>
      <c r="I10" s="75">
        <f>COUNTIFS('Vulnerability Assessment (post)'!W9:W251,"&lt;"&amp;'Vulnerability Assessment (post)'!G3,'Vulnerability Assessment (post)'!E9:E251,"=Elevation of Privilege")</f>
        <v>0</v>
      </c>
    </row>
    <row r="11" spans="1:9" x14ac:dyDescent="0.15">
      <c r="A11" s="77" t="s">
        <v>839</v>
      </c>
      <c r="B11" s="77" t="str">
        <f>'Vulnerability Assessment (post)'!G3&amp;" &lt;= score &lt; "&amp;'Vulnerability Assessment (post)'!H3</f>
        <v>3.5 &lt;= score &lt; 7</v>
      </c>
      <c r="C11" s="73">
        <f>COUNTIFS('Vulnerability Assessment (post)'!$W$9:$W$251,"&gt;="&amp;'Vulnerability Assessment (post)'!$G$3,'Vulnerability Assessment (post)'!$W$9:$W$251,"&lt;"&amp;'Vulnerability Assessment (post)'!$H$3)</f>
        <v>0</v>
      </c>
      <c r="D11" s="73">
        <f>COUNTIFS('Vulnerability Assessment (post)'!$W$9:$W$251,"&gt;="&amp;'Vulnerability Assessment (post)'!$G$3,'Vulnerability Assessment (post)'!$W$9:$W$251,"&lt;"&amp;'Vulnerability Assessment (post)'!$H$3,'Vulnerability Assessment (post)'!$E$9:$E$251,"=Spoofing")</f>
        <v>0</v>
      </c>
      <c r="E11" s="73">
        <f>COUNTIFS('Vulnerability Assessment (post)'!W9:W251,"&gt;="&amp;'Vulnerability Assessment (post)'!G3,'Vulnerability Assessment (post)'!W9:W251,"&lt;"&amp;'Vulnerability Assessment (post)'!H3,'Vulnerability Assessment (post)'!E9:E251,"=Tampering")</f>
        <v>0</v>
      </c>
      <c r="F11" s="73">
        <f>COUNTIFS('Vulnerability Assessment (post)'!W9:W251,"&gt;="&amp;'Vulnerability Assessment (post)'!G3,'Vulnerability Assessment (post)'!W9:W251,"&lt;"&amp;'Vulnerability Assessment (post)'!H3,'Vulnerability Assessment (post)'!E9:E251,"=Repudiation")</f>
        <v>0</v>
      </c>
      <c r="G11" s="73">
        <f>COUNTIFS('Vulnerability Assessment (post)'!W9:W251,"&gt;="&amp;'Vulnerability Assessment (post)'!G3,'Vulnerability Assessment (post)'!W9:W251,"&lt;"&amp;'Vulnerability Assessment (post)'!H3,'Vulnerability Assessment (post)'!E9:E251,"=Information Disclosure")</f>
        <v>0</v>
      </c>
      <c r="H11" s="73">
        <f>COUNTIFS('Vulnerability Assessment (post)'!W9:W251,"&gt;="&amp;'Vulnerability Assessment (post)'!G3,'Vulnerability Assessment (post)'!W9:W251,"&lt;"&amp;'Vulnerability Assessment (post)'!H3,'Vulnerability Assessment (post)'!E9:E251,"=Denial of Service")</f>
        <v>0</v>
      </c>
      <c r="I11" s="73">
        <f>COUNTIFS('Vulnerability Assessment (post)'!W9:W251,"&gt;="&amp;'Vulnerability Assessment (post)'!G3,'Vulnerability Assessment (post)'!W9:W251,"&lt;"&amp;'Vulnerability Assessment (post)'!H3,'Vulnerability Assessment (post)'!E9:E251,"=Elevation of Privilege")</f>
        <v>0</v>
      </c>
    </row>
    <row r="12" spans="1:9" x14ac:dyDescent="0.15">
      <c r="A12" s="78" t="s">
        <v>840</v>
      </c>
      <c r="B12" s="78" t="str">
        <f>"score &gt;= "&amp;'Vulnerability Assessment (post)'!H3</f>
        <v>score &gt;= 7</v>
      </c>
      <c r="C12" s="74">
        <f>COUNTIF('Vulnerability Assessment (post)'!$W$9:$W$251,"&gt;="&amp;'Vulnerability Assessment (post)'!$H$3)</f>
        <v>0</v>
      </c>
      <c r="D12" s="74">
        <f>COUNTIFS('Vulnerability Assessment (post)'!$W$9:$W$251,"&gt;="&amp;'Vulnerability Assessment (post)'!$H$3,'Vulnerability Assessment (post)'!$E$9:$E$251,"=Spoofing")</f>
        <v>0</v>
      </c>
      <c r="E12" s="74">
        <f>COUNTIFS('Vulnerability Assessment (post)'!$W$9:$W$251,"&gt;="&amp;'Vulnerability Assessment (post)'!$H$3,'Vulnerability Assessment (post)'!$E$9:$E$251,"=Tampering")</f>
        <v>0</v>
      </c>
      <c r="F12" s="74">
        <f>COUNTIFS('Vulnerability Assessment (post)'!$W$9:$W$251,"&gt;="&amp;'Vulnerability Assessment (post)'!$H$3,'Vulnerability Assessment (post)'!$E$9:$E$251,"=Repudiation")</f>
        <v>0</v>
      </c>
      <c r="G12" s="74">
        <f>COUNTIFS('Vulnerability Assessment (post)'!$W$9:$W$251,"&gt;="&amp;'Vulnerability Assessment (post)'!$H$3,'Vulnerability Assessment (post)'!$E$9:$E$251,"=Information Disclosure")</f>
        <v>0</v>
      </c>
      <c r="H12" s="74">
        <f>COUNTIFS('Vulnerability Assessment (post)'!$W$9:$W$251,"&gt;="&amp;'Vulnerability Assessment (post)'!$H$3,'Vulnerability Assessment (post)'!$E$9:$E$251,"=Denial of Service")</f>
        <v>0</v>
      </c>
      <c r="I12" s="74">
        <f>COUNTIFS('Vulnerability Assessment (post)'!$W$9:$W$251,"&gt;="&amp;'Vulnerability Assessment (post)'!$H$3,'Vulnerability Assessment (post)'!$E$9:$E$251,"=Elevation of Privilege")</f>
        <v>0</v>
      </c>
    </row>
    <row r="13" spans="1:9" x14ac:dyDescent="0.15">
      <c r="A13" s="71"/>
      <c r="B13" s="71"/>
      <c r="C13" s="71"/>
      <c r="D13" s="71"/>
      <c r="E13" s="71"/>
      <c r="F13" s="71"/>
      <c r="G13" s="71"/>
      <c r="H13" s="71"/>
      <c r="I13" s="71"/>
    </row>
  </sheetData>
  <mergeCells count="2">
    <mergeCell ref="A8:I8"/>
    <mergeCell ref="A1:I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BY65351"/>
  <sheetViews>
    <sheetView tabSelected="1" topLeftCell="Q57" zoomScale="85" zoomScaleNormal="85" workbookViewId="0">
      <selection activeCell="AL77" sqref="AL77"/>
    </sheetView>
  </sheetViews>
  <sheetFormatPr baseColWidth="10" defaultColWidth="8.83203125" defaultRowHeight="13" x14ac:dyDescent="0.15"/>
  <cols>
    <col min="1" max="1" width="13" bestFit="1" customWidth="1"/>
    <col min="2" max="2" width="15.1640625" customWidth="1"/>
    <col min="3" max="3" width="15" customWidth="1"/>
    <col min="4" max="4" width="23.5" style="36" customWidth="1"/>
    <col min="5" max="5" width="18.33203125" customWidth="1"/>
    <col min="6" max="6" width="40.6640625" customWidth="1"/>
    <col min="7" max="7" width="20.83203125" bestFit="1" customWidth="1"/>
    <col min="8" max="8" width="23.83203125" customWidth="1"/>
    <col min="9" max="9" width="22.33203125" bestFit="1" customWidth="1"/>
    <col min="10" max="10" width="22.33203125" customWidth="1"/>
    <col min="11" max="11" width="22.1640625" customWidth="1"/>
    <col min="12" max="12" width="15.6640625" customWidth="1"/>
    <col min="13" max="13" width="18.33203125" bestFit="1" customWidth="1"/>
    <col min="14" max="14" width="18.33203125" customWidth="1"/>
    <col min="15" max="15" width="14.33203125" bestFit="1" customWidth="1"/>
    <col min="16" max="16" width="14.33203125" customWidth="1"/>
    <col min="17" max="17" width="21.1640625" bestFit="1" customWidth="1"/>
    <col min="18" max="18" width="21.1640625" customWidth="1"/>
    <col min="19" max="19" width="15.33203125" bestFit="1" customWidth="1"/>
    <col min="20" max="20" width="15.33203125" customWidth="1"/>
    <col min="21" max="21" width="18.1640625" bestFit="1" customWidth="1"/>
    <col min="22" max="22" width="18.1640625" customWidth="1"/>
    <col min="23" max="28" width="18.1640625" hidden="1" customWidth="1"/>
    <col min="29" max="29" width="22.5" hidden="1" customWidth="1"/>
    <col min="30" max="31" width="27.33203125" hidden="1" customWidth="1"/>
    <col min="32" max="32" width="10.83203125" hidden="1" customWidth="1"/>
    <col min="33" max="33" width="13.1640625" hidden="1" customWidth="1"/>
    <col min="34" max="34" width="29.5" hidden="1" customWidth="1"/>
    <col min="35" max="35" width="23.5" hidden="1" customWidth="1"/>
    <col min="36" max="36" width="25.5" hidden="1" customWidth="1"/>
    <col min="37" max="37" width="23.5" bestFit="1" customWidth="1"/>
    <col min="38" max="38" width="23.5" style="79" customWidth="1"/>
    <col min="39" max="39" width="32.33203125" customWidth="1"/>
    <col min="40" max="41" width="7" hidden="1" customWidth="1"/>
    <col min="42" max="42" width="16.5" hidden="1" customWidth="1"/>
    <col min="43" max="43" width="10.1640625" hidden="1" customWidth="1"/>
    <col min="44" max="44" width="9.1640625" hidden="1" customWidth="1"/>
    <col min="45" max="45" width="14" hidden="1" customWidth="1"/>
    <col min="46" max="46" width="17.6640625" hidden="1" customWidth="1"/>
    <col min="47" max="47" width="21" hidden="1" customWidth="1"/>
    <col min="48" max="48" width="17.6640625" hidden="1" customWidth="1"/>
    <col min="49" max="49" width="18.6640625" hidden="1" customWidth="1"/>
    <col min="50" max="51" width="11.5" hidden="1" customWidth="1"/>
    <col min="52" max="52" width="10" hidden="1" customWidth="1"/>
    <col min="53" max="53" width="9.5" hidden="1" customWidth="1"/>
    <col min="54" max="54" width="10" hidden="1" customWidth="1"/>
    <col min="55" max="55" width="11.5" hidden="1" customWidth="1"/>
    <col min="56" max="56" width="11.1640625" hidden="1" customWidth="1"/>
    <col min="57" max="57" width="11.5" hidden="1" customWidth="1"/>
    <col min="58" max="58" width="13.6640625" hidden="1" customWidth="1"/>
    <col min="59" max="59" width="4.83203125" hidden="1" customWidth="1"/>
    <col min="60" max="60" width="9.6640625" hidden="1" customWidth="1"/>
    <col min="61" max="61" width="15.83203125" hidden="1" customWidth="1"/>
    <col min="62" max="62" width="7.6640625" hidden="1" customWidth="1"/>
    <col min="63" max="63" width="7.33203125" hidden="1" customWidth="1"/>
    <col min="64" max="64" width="7.6640625" hidden="1" customWidth="1"/>
    <col min="65" max="65" width="17.6640625" hidden="1" customWidth="1"/>
    <col min="66" max="66" width="16.6640625" hidden="1" customWidth="1"/>
    <col min="67" max="67" width="17.6640625" hidden="1" customWidth="1"/>
    <col min="68" max="68" width="19.33203125" hidden="1" customWidth="1"/>
    <col min="69" max="69" width="18.5" hidden="1" customWidth="1"/>
    <col min="70" max="70" width="19.33203125" hidden="1" customWidth="1"/>
    <col min="71" max="71" width="19.6640625" hidden="1" customWidth="1"/>
    <col min="72" max="72" width="21.5" hidden="1" customWidth="1"/>
    <col min="73" max="73" width="21.6640625" hidden="1" customWidth="1"/>
    <col min="74" max="74" width="23.33203125" hidden="1" customWidth="1"/>
    <col min="75" max="75" width="23.5" hidden="1" customWidth="1"/>
    <col min="76" max="76" width="10.1640625" hidden="1" customWidth="1"/>
    <col min="77" max="77" width="22.5" hidden="1" customWidth="1"/>
  </cols>
  <sheetData>
    <row r="1" spans="1:77" ht="20" x14ac:dyDescent="0.2">
      <c r="A1" s="92" t="s">
        <v>113</v>
      </c>
      <c r="B1" s="92"/>
      <c r="C1" s="92"/>
      <c r="D1" s="92"/>
      <c r="E1" s="92"/>
      <c r="F1" s="92"/>
      <c r="G1" s="92" t="s">
        <v>128</v>
      </c>
      <c r="H1" s="92"/>
      <c r="I1" s="33"/>
      <c r="J1" s="35" t="s">
        <v>800</v>
      </c>
    </row>
    <row r="2" spans="1:77" ht="35.25" customHeight="1" x14ac:dyDescent="0.15">
      <c r="A2" s="93" t="s">
        <v>115</v>
      </c>
      <c r="B2" s="93"/>
      <c r="C2" s="53" t="s">
        <v>127</v>
      </c>
      <c r="D2" s="53" t="s">
        <v>118</v>
      </c>
      <c r="E2" s="53" t="s">
        <v>119</v>
      </c>
      <c r="F2" s="53" t="s">
        <v>15</v>
      </c>
      <c r="G2" s="53" t="s">
        <v>798</v>
      </c>
      <c r="H2" s="53" t="s">
        <v>799</v>
      </c>
      <c r="I2" s="21"/>
      <c r="J2" s="59" t="s">
        <v>830</v>
      </c>
    </row>
    <row r="3" spans="1:77" ht="38.25" customHeight="1" x14ac:dyDescent="0.15">
      <c r="A3" s="94" t="s">
        <v>818</v>
      </c>
      <c r="B3" s="94"/>
      <c r="C3" s="54" t="s">
        <v>819</v>
      </c>
      <c r="D3" s="55" t="s">
        <v>20</v>
      </c>
      <c r="E3" s="55" t="s">
        <v>2</v>
      </c>
      <c r="F3" s="55" t="s">
        <v>20</v>
      </c>
      <c r="G3" s="55">
        <v>3.5</v>
      </c>
      <c r="H3" s="55">
        <v>7</v>
      </c>
      <c r="I3" s="30"/>
    </row>
    <row r="4" spans="1:77" ht="41.25" customHeight="1" x14ac:dyDescent="0.2">
      <c r="A4" s="56"/>
      <c r="B4" s="56"/>
      <c r="C4" s="56"/>
      <c r="D4" s="57"/>
      <c r="E4" s="58"/>
      <c r="F4" s="58"/>
      <c r="G4" s="58"/>
      <c r="H4" s="58"/>
      <c r="I4" s="22"/>
      <c r="J4" s="22"/>
      <c r="K4" s="22"/>
      <c r="L4" s="22"/>
      <c r="M4" s="22"/>
      <c r="N4" s="22"/>
      <c r="O4" s="22"/>
      <c r="P4" s="22"/>
      <c r="Q4" s="22"/>
      <c r="R4" s="22"/>
      <c r="S4" s="22"/>
      <c r="T4" s="22"/>
      <c r="U4" s="22"/>
      <c r="V4" s="22"/>
      <c r="W4" s="22"/>
      <c r="X4" s="22"/>
      <c r="Y4" s="22"/>
      <c r="Z4" s="22"/>
      <c r="AA4" s="22"/>
      <c r="AB4" s="22"/>
      <c r="AC4" s="22"/>
      <c r="AD4" s="22"/>
      <c r="AE4" s="22"/>
      <c r="AF4" s="22"/>
      <c r="AG4" s="22"/>
    </row>
    <row r="5" spans="1:77" ht="24" customHeight="1" x14ac:dyDescent="0.2">
      <c r="A5" s="97" t="s">
        <v>124</v>
      </c>
      <c r="B5" s="97"/>
      <c r="C5" s="97"/>
      <c r="D5" s="97"/>
      <c r="E5" s="97"/>
      <c r="F5" s="97"/>
      <c r="G5" s="97"/>
      <c r="H5" s="97"/>
      <c r="I5" s="99" t="s">
        <v>114</v>
      </c>
      <c r="J5" s="99"/>
      <c r="K5" s="99"/>
      <c r="L5" s="99"/>
      <c r="M5" s="99"/>
      <c r="N5" s="99"/>
      <c r="O5" s="99"/>
      <c r="P5" s="99"/>
      <c r="Q5" s="99"/>
      <c r="R5" s="99"/>
      <c r="S5" s="99"/>
      <c r="T5" s="99"/>
      <c r="U5" s="99"/>
      <c r="V5" s="99"/>
      <c r="W5" s="99"/>
      <c r="X5" s="99"/>
      <c r="Y5" s="99"/>
      <c r="Z5" s="99"/>
      <c r="AA5" s="99"/>
      <c r="AB5" s="99"/>
      <c r="AC5" s="99"/>
      <c r="AD5" s="99"/>
      <c r="AE5" s="99"/>
      <c r="AF5" s="99"/>
      <c r="AG5" s="99"/>
      <c r="AH5" s="99"/>
      <c r="AI5" s="99"/>
      <c r="AJ5" s="99"/>
      <c r="AK5" s="99"/>
      <c r="AL5" s="86"/>
      <c r="AM5" s="86"/>
    </row>
    <row r="6" spans="1:77" ht="29.25" customHeight="1" x14ac:dyDescent="0.2">
      <c r="A6" s="97"/>
      <c r="B6" s="97"/>
      <c r="C6" s="97"/>
      <c r="D6" s="97"/>
      <c r="E6" s="97"/>
      <c r="F6" s="97"/>
      <c r="G6" s="97"/>
      <c r="H6" s="97"/>
      <c r="I6" s="101" t="s">
        <v>116</v>
      </c>
      <c r="J6" s="101"/>
      <c r="K6" s="101"/>
      <c r="L6" s="101"/>
      <c r="M6" s="101"/>
      <c r="N6" s="101"/>
      <c r="O6" s="101"/>
      <c r="P6" s="101"/>
      <c r="Q6" s="101"/>
      <c r="R6" s="101"/>
      <c r="S6" s="101"/>
      <c r="T6" s="101"/>
      <c r="U6" s="101"/>
      <c r="V6" s="23"/>
      <c r="W6" s="101" t="s">
        <v>117</v>
      </c>
      <c r="X6" s="101"/>
      <c r="Y6" s="101"/>
      <c r="Z6" s="101"/>
      <c r="AA6" s="101"/>
      <c r="AB6" s="101"/>
      <c r="AC6" s="101"/>
      <c r="AD6" s="101"/>
      <c r="AE6" s="101"/>
      <c r="AF6" s="101"/>
      <c r="AG6" s="101"/>
      <c r="AH6" s="101"/>
      <c r="AI6" s="101"/>
      <c r="AJ6" s="101"/>
      <c r="AK6" s="100" t="s">
        <v>74</v>
      </c>
      <c r="AL6" s="87"/>
      <c r="AM6" s="86"/>
      <c r="AV6" s="21"/>
      <c r="AW6" s="21"/>
      <c r="AX6" s="21"/>
    </row>
    <row r="7" spans="1:77" ht="28.5" customHeight="1" x14ac:dyDescent="0.2">
      <c r="A7" s="98" t="s">
        <v>806</v>
      </c>
      <c r="B7" s="98" t="s">
        <v>802</v>
      </c>
      <c r="C7" s="95" t="s">
        <v>1</v>
      </c>
      <c r="D7" s="98" t="s">
        <v>115</v>
      </c>
      <c r="E7" s="95" t="s">
        <v>126</v>
      </c>
      <c r="F7" s="95" t="s">
        <v>0</v>
      </c>
      <c r="G7" s="95" t="s">
        <v>5</v>
      </c>
      <c r="H7" s="95" t="s">
        <v>817</v>
      </c>
      <c r="I7" s="90" t="s">
        <v>6</v>
      </c>
      <c r="J7" s="90"/>
      <c r="K7" s="90" t="s">
        <v>7</v>
      </c>
      <c r="L7" s="90"/>
      <c r="M7" s="90" t="s">
        <v>8</v>
      </c>
      <c r="N7" s="90"/>
      <c r="O7" s="90" t="s">
        <v>9</v>
      </c>
      <c r="P7" s="90"/>
      <c r="Q7" s="90" t="s">
        <v>10</v>
      </c>
      <c r="R7" s="90"/>
      <c r="S7" s="90" t="s">
        <v>11</v>
      </c>
      <c r="T7" s="90"/>
      <c r="U7" s="90" t="s">
        <v>12</v>
      </c>
      <c r="V7" s="90"/>
      <c r="W7" s="90" t="s">
        <v>820</v>
      </c>
      <c r="X7" s="90"/>
      <c r="Y7" s="90" t="s">
        <v>822</v>
      </c>
      <c r="Z7" s="90"/>
      <c r="AA7" s="90" t="s">
        <v>821</v>
      </c>
      <c r="AB7" s="90"/>
      <c r="AC7" s="91" t="s">
        <v>823</v>
      </c>
      <c r="AD7" s="90" t="s">
        <v>13</v>
      </c>
      <c r="AE7" s="90"/>
      <c r="AF7" s="90" t="s">
        <v>14</v>
      </c>
      <c r="AG7" s="90"/>
      <c r="AH7" s="24" t="s">
        <v>17</v>
      </c>
      <c r="AI7" s="24" t="s">
        <v>16</v>
      </c>
      <c r="AJ7" s="24" t="s">
        <v>15</v>
      </c>
      <c r="AK7" s="100"/>
      <c r="AL7" s="87" t="s">
        <v>1720</v>
      </c>
      <c r="AM7" s="86" t="s">
        <v>125</v>
      </c>
      <c r="AN7" s="96" t="s">
        <v>80</v>
      </c>
      <c r="AO7" s="96"/>
      <c r="AP7" s="96"/>
      <c r="AQ7" s="96"/>
      <c r="AS7" s="96" t="s">
        <v>81</v>
      </c>
      <c r="AT7" s="96"/>
      <c r="AU7" s="96"/>
      <c r="AV7" s="96"/>
      <c r="AW7" s="96"/>
      <c r="AX7" s="96"/>
      <c r="AY7" s="18"/>
      <c r="BU7" s="20"/>
      <c r="BW7" s="21"/>
      <c r="BX7" s="21"/>
    </row>
    <row r="8" spans="1:77" ht="20" x14ac:dyDescent="0.2">
      <c r="A8" s="98"/>
      <c r="B8" s="98"/>
      <c r="C8" s="95"/>
      <c r="D8" s="98"/>
      <c r="E8" s="95"/>
      <c r="F8" s="95"/>
      <c r="G8" s="95"/>
      <c r="H8" s="95"/>
      <c r="I8" s="24" t="s">
        <v>18</v>
      </c>
      <c r="J8" s="26" t="s">
        <v>125</v>
      </c>
      <c r="K8" s="24" t="s">
        <v>18</v>
      </c>
      <c r="L8" s="26" t="s">
        <v>125</v>
      </c>
      <c r="M8" s="24" t="s">
        <v>18</v>
      </c>
      <c r="N8" s="26" t="s">
        <v>125</v>
      </c>
      <c r="O8" s="24" t="s">
        <v>18</v>
      </c>
      <c r="P8" s="26" t="s">
        <v>125</v>
      </c>
      <c r="Q8" s="24" t="s">
        <v>18</v>
      </c>
      <c r="R8" s="26" t="s">
        <v>125</v>
      </c>
      <c r="S8" s="24" t="s">
        <v>18</v>
      </c>
      <c r="T8" s="26" t="s">
        <v>125</v>
      </c>
      <c r="U8" s="24" t="s">
        <v>18</v>
      </c>
      <c r="V8" s="26" t="s">
        <v>125</v>
      </c>
      <c r="W8" s="46" t="s">
        <v>18</v>
      </c>
      <c r="X8" s="46" t="s">
        <v>125</v>
      </c>
      <c r="Y8" s="46" t="s">
        <v>18</v>
      </c>
      <c r="Z8" s="46" t="s">
        <v>125</v>
      </c>
      <c r="AA8" s="46" t="s">
        <v>18</v>
      </c>
      <c r="AB8" s="46" t="s">
        <v>125</v>
      </c>
      <c r="AC8" s="91"/>
      <c r="AD8" s="24" t="s">
        <v>18</v>
      </c>
      <c r="AE8" s="26" t="s">
        <v>125</v>
      </c>
      <c r="AF8" s="24" t="s">
        <v>18</v>
      </c>
      <c r="AG8" s="26" t="s">
        <v>125</v>
      </c>
      <c r="AH8" s="24" t="s">
        <v>18</v>
      </c>
      <c r="AI8" s="24" t="s">
        <v>18</v>
      </c>
      <c r="AJ8" s="24" t="s">
        <v>18</v>
      </c>
      <c r="AK8" s="100"/>
      <c r="AL8" s="87"/>
      <c r="AM8" s="86"/>
      <c r="AN8" t="s">
        <v>77</v>
      </c>
      <c r="AO8" t="s">
        <v>76</v>
      </c>
      <c r="AP8" t="s">
        <v>78</v>
      </c>
      <c r="AQ8" t="s">
        <v>79</v>
      </c>
      <c r="AS8" t="s">
        <v>82</v>
      </c>
      <c r="AT8" t="s">
        <v>83</v>
      </c>
      <c r="AU8" t="s">
        <v>84</v>
      </c>
      <c r="AV8" t="s">
        <v>85</v>
      </c>
      <c r="AW8" t="s">
        <v>86</v>
      </c>
      <c r="AX8" t="s">
        <v>87</v>
      </c>
      <c r="AZ8" t="s">
        <v>88</v>
      </c>
      <c r="BA8" t="s">
        <v>107</v>
      </c>
      <c r="BB8" t="s">
        <v>89</v>
      </c>
      <c r="BC8" s="19" t="s">
        <v>90</v>
      </c>
      <c r="BD8" s="19" t="s">
        <v>106</v>
      </c>
      <c r="BE8" s="19" t="s">
        <v>91</v>
      </c>
      <c r="BF8" t="s">
        <v>92</v>
      </c>
      <c r="BG8" t="s">
        <v>93</v>
      </c>
      <c r="BH8" t="s">
        <v>94</v>
      </c>
      <c r="BI8" t="s">
        <v>96</v>
      </c>
      <c r="BJ8" t="s">
        <v>100</v>
      </c>
      <c r="BK8" t="s">
        <v>101</v>
      </c>
      <c r="BL8" t="s">
        <v>102</v>
      </c>
      <c r="BM8" t="s">
        <v>97</v>
      </c>
      <c r="BN8" t="s">
        <v>98</v>
      </c>
      <c r="BO8" t="s">
        <v>99</v>
      </c>
      <c r="BP8" s="19" t="s">
        <v>103</v>
      </c>
      <c r="BQ8" s="19" t="s">
        <v>104</v>
      </c>
      <c r="BR8" s="19" t="s">
        <v>105</v>
      </c>
      <c r="BS8" t="s">
        <v>95</v>
      </c>
      <c r="BT8" t="s">
        <v>108</v>
      </c>
      <c r="BU8" s="21" t="s">
        <v>109</v>
      </c>
      <c r="BV8" t="s">
        <v>111</v>
      </c>
      <c r="BW8" s="21" t="s">
        <v>110</v>
      </c>
      <c r="BX8" s="21" t="s">
        <v>14</v>
      </c>
      <c r="BY8" t="s">
        <v>112</v>
      </c>
    </row>
    <row r="9" spans="1:77" ht="70" x14ac:dyDescent="0.15">
      <c r="A9" s="50"/>
      <c r="B9" s="50"/>
      <c r="C9" s="50" t="s">
        <v>1608</v>
      </c>
      <c r="D9" s="50" t="s">
        <v>793</v>
      </c>
      <c r="E9" s="50" t="s">
        <v>318</v>
      </c>
      <c r="F9" s="60" t="s">
        <v>1609</v>
      </c>
      <c r="G9" s="60">
        <v>50</v>
      </c>
      <c r="H9" s="60"/>
      <c r="I9" s="80" t="s">
        <v>121</v>
      </c>
      <c r="J9" s="80" t="s">
        <v>1712</v>
      </c>
      <c r="K9" s="80" t="s">
        <v>28</v>
      </c>
      <c r="L9" s="80" t="s">
        <v>1713</v>
      </c>
      <c r="M9" s="80" t="s">
        <v>3</v>
      </c>
      <c r="N9" s="80" t="s">
        <v>1714</v>
      </c>
      <c r="O9" s="80" t="s">
        <v>35</v>
      </c>
      <c r="P9" s="80"/>
      <c r="Q9" s="80" t="s">
        <v>46</v>
      </c>
      <c r="R9" s="80"/>
      <c r="S9" s="80" t="s">
        <v>46</v>
      </c>
      <c r="T9" s="80"/>
      <c r="U9" s="80" t="s">
        <v>45</v>
      </c>
      <c r="V9" s="80"/>
      <c r="W9" s="41"/>
      <c r="X9" s="41"/>
      <c r="Y9" s="41"/>
      <c r="Z9" s="41"/>
      <c r="AA9" s="41"/>
      <c r="AB9" s="41"/>
      <c r="AC9" s="45"/>
      <c r="AD9" s="42"/>
      <c r="AE9" s="41"/>
      <c r="AF9" s="42"/>
      <c r="AG9" s="41"/>
      <c r="AH9" s="25"/>
      <c r="AI9" s="25"/>
      <c r="AJ9" s="25"/>
      <c r="AK9" s="31">
        <f>IF(OR(A9='Defined Values'!A$63,A9='Defined Values'!$A$65),'Defined Values'!$A$65,IF(OR(K9="",M9="",O9="",Q9="",S9="",U9=""),"INCOMPLETE",AX9))</f>
        <v>2.9</v>
      </c>
      <c r="AL9" s="88" t="s">
        <v>1722</v>
      </c>
      <c r="AM9" s="104" t="s">
        <v>1729</v>
      </c>
      <c r="AN9">
        <f>10.41*(1-(BC9*BD9*BE9))</f>
        <v>9.5375379000000002</v>
      </c>
      <c r="AO9">
        <f>IF(AN9=0,0,'Defined Values'!C60)</f>
        <v>1.1759999999999999</v>
      </c>
      <c r="AP9">
        <f>20*BF9*BG9*BH9</f>
        <v>9.9967999999999986</v>
      </c>
      <c r="AQ9">
        <f>ROUND(BI9,1)</f>
        <v>9.6999999999999993</v>
      </c>
      <c r="AS9">
        <f>ROUND(BS9,1)</f>
        <v>0</v>
      </c>
      <c r="AT9">
        <f>ROUND(BT9,1)</f>
        <v>2.9</v>
      </c>
      <c r="AU9">
        <f>ROUND(BU9,1)</f>
        <v>2.9</v>
      </c>
      <c r="AV9" s="21">
        <f>ROUND(BW9,1)</f>
        <v>2.9</v>
      </c>
      <c r="AW9">
        <f>ROUND(BY9,1)</f>
        <v>2.9</v>
      </c>
      <c r="AX9" s="21">
        <f>IF(AW9=0,AQ9,AW9)</f>
        <v>2.9</v>
      </c>
      <c r="AZ9">
        <f>IF('Vulnerability Assessment (pre)'!Q9='Defined Values'!A27,'Defined Values'!C27,IF('Vulnerability Assessment (pre)'!Q9='Defined Values'!A28,'Defined Values'!C28,IF('Vulnerability Assessment (pre)'!Q9='Defined Values'!A29,'Defined Values'!C29,0)))</f>
        <v>0.66</v>
      </c>
      <c r="BA9">
        <f>IF('Vulnerability Assessment (pre)'!S9='Defined Values'!A31,'Defined Values'!C31,IF('Vulnerability Assessment (pre)'!S9='Defined Values'!A32,'Defined Values'!C32,IF('Vulnerability Assessment (pre)'!S9='Defined Values'!A33,'Defined Values'!C33,0)))</f>
        <v>0.66</v>
      </c>
      <c r="BB9">
        <f>IF('Vulnerability Assessment (pre)'!U9='Defined Values'!A35,'Defined Values'!C35,IF('Vulnerability Assessment (pre)'!U9='Defined Values'!A36,'Defined Values'!C36,IF('Vulnerability Assessment (pre)'!U9='Defined Values'!A37,'Defined Values'!C37,0)))</f>
        <v>0.27500000000000002</v>
      </c>
      <c r="BC9">
        <f>1-AZ9</f>
        <v>0.33999999999999997</v>
      </c>
      <c r="BD9">
        <f>1-BA9</f>
        <v>0.33999999999999997</v>
      </c>
      <c r="BE9">
        <f>1-BB9</f>
        <v>0.72499999999999998</v>
      </c>
      <c r="BF9">
        <f>IF('Vulnerability Assessment (pre)'!M9='Defined Values'!A19,'Defined Values'!C19,IF('Vulnerability Assessment (pre)'!M9='Defined Values'!A20,'Defined Values'!C20,IF('Vulnerability Assessment (pre)'!M9='Defined Values'!A21,'Defined Values'!C21,0)))</f>
        <v>0.71</v>
      </c>
      <c r="BG9">
        <f>IF('Vulnerability Assessment (pre)'!O9='Defined Values'!A23,'Defined Values'!C23,IF('Vulnerability Assessment (pre)'!O9='Defined Values'!A24,'Defined Values'!C24,IF('Vulnerability Assessment (pre)'!O9='Defined Values'!A25,'Defined Values'!C25,0)))</f>
        <v>0.70399999999999996</v>
      </c>
      <c r="BH9">
        <f>IF('Vulnerability Assessment (pre)'!K9='Defined Values'!A15,'Defined Values'!C15,IF('Vulnerability Assessment (pre)'!K9='Defined Values'!A16,'Defined Values'!C16,IF('Vulnerability Assessment (pre)'!K9='Defined Values'!A17,'Defined Values'!C17,0)))</f>
        <v>1</v>
      </c>
      <c r="BI9">
        <f>((0.6*AN9)+(0.4*AP9)-1.5)*AO9</f>
        <v>9.668181462239998</v>
      </c>
      <c r="BJ9">
        <f>IF('Vulnerability Assessment (pre)'!AH9='Defined Values'!A10,'Defined Values'!C10,IF('Vulnerability Assessment (pre)'!AH9='Defined Values'!A11,'Defined Values'!C11,IF('Vulnerability Assessment (pre)'!AH9='Defined Values'!A12,'Defined Values'!C12,IF('Vulnerability Assessment (pre)'!AH9='Defined Values'!A13,'Defined Values'!C13,0))))</f>
        <v>0</v>
      </c>
      <c r="BK9">
        <f>IF('Vulnerability Assessment (pre)'!AI9='Defined Values'!A10,'Defined Values'!C10,IF('Vulnerability Assessment (pre)'!AI9='Defined Values'!A11,'Defined Values'!C11,IF('Vulnerability Assessment (pre)'!AI9='Defined Values'!A12,'Defined Values'!C12,IF('Vulnerability Assessment (pre)'!AI9='Defined Values'!A13,'Defined Values'!C13,0))))</f>
        <v>0</v>
      </c>
      <c r="BL9">
        <f>IF('Vulnerability Assessment (pre)'!AJ9='Defined Values'!A10,'Defined Values'!C10,IF('Vulnerability Assessment (pre)'!AJ9='Defined Values'!A11,'Defined Values'!C11,IF('Vulnerability Assessment (pre)'!AJ9='Defined Values'!A12,'Defined Values'!C12,IF('Vulnerability Assessment (pre)'!AJ9='Defined Values'!A13,'Defined Values'!C13,0))))</f>
        <v>0</v>
      </c>
      <c r="BM9">
        <f>AZ9*BJ9</f>
        <v>0</v>
      </c>
      <c r="BN9">
        <f>BA9*BK9</f>
        <v>0</v>
      </c>
      <c r="BO9">
        <f>BB9*BL9</f>
        <v>0</v>
      </c>
      <c r="BP9">
        <f>1-BM9</f>
        <v>1</v>
      </c>
      <c r="BQ9">
        <f>1-BN9</f>
        <v>1</v>
      </c>
      <c r="BR9">
        <f>1-BO9</f>
        <v>1</v>
      </c>
      <c r="BS9">
        <f>MIN(10,10.41*(1-(BP9*BQ9*BR9)))</f>
        <v>0</v>
      </c>
      <c r="BT9">
        <f>((0.6*AS9)+(0.4*AP9)-1.5)*AO9</f>
        <v>2.9384947199999996</v>
      </c>
      <c r="BU9" s="21">
        <f>AT9*1*1*1</f>
        <v>2.9</v>
      </c>
      <c r="BV9">
        <f>IF('Vulnerability Assessment (pre)'!AD9='Defined Values'!A44,'Defined Values'!C44,IF('Vulnerability Assessment (pre)'!AD9='Defined Values'!A45,'Defined Values'!C45,IF('Vulnerability Assessment (pre)'!AD9='Defined Values'!A46,'Defined Values'!C46,IF('Vulnerability Assessment (pre)'!AD9='Defined Values'!A47,'Defined Values'!C47,IF('Vulnerability Assessment (pre)'!AD9='Defined Values'!A48,'Defined Values'!C48,IF('Vulnerability Assessment (pre)'!AD9='Defined Values'!A49,'Defined Values'!C49,0))))))</f>
        <v>0</v>
      </c>
      <c r="BW9" s="21">
        <f>AU9+(10-AU9)*BV9</f>
        <v>2.9</v>
      </c>
      <c r="BX9" s="21">
        <f>IF('Vulnerability Assessment (pre)'!AF9='Defined Values'!A51,'Defined Values'!C51,IF('Vulnerability Assessment (pre)'!AF9='Defined Values'!A52,'Defined Values'!C52,IF('Vulnerability Assessment (pre)'!AF9='Defined Values'!A53,'Defined Values'!C53,IF('Vulnerability Assessment (pre)'!AF9='Defined Values'!A54,'Defined Values'!C54,IF('Vulnerability Assessment (pre)'!AF9='Defined Values'!A55,'Defined Values'!C55,0)))))</f>
        <v>0</v>
      </c>
      <c r="BY9">
        <f>AV9-(AV9*BX9)</f>
        <v>2.9</v>
      </c>
    </row>
    <row r="10" spans="1:77" ht="70" x14ac:dyDescent="0.15">
      <c r="A10" s="50"/>
      <c r="B10" s="50"/>
      <c r="C10" s="50" t="s">
        <v>1610</v>
      </c>
      <c r="D10" s="50" t="s">
        <v>1479</v>
      </c>
      <c r="E10" s="50" t="s">
        <v>318</v>
      </c>
      <c r="F10" s="60" t="s">
        <v>1611</v>
      </c>
      <c r="G10" s="60">
        <v>49</v>
      </c>
      <c r="H10" s="60"/>
      <c r="I10" s="80" t="s">
        <v>121</v>
      </c>
      <c r="J10" s="80" t="s">
        <v>1712</v>
      </c>
      <c r="K10" s="80" t="s">
        <v>28</v>
      </c>
      <c r="L10" s="80" t="s">
        <v>1713</v>
      </c>
      <c r="M10" s="80" t="s">
        <v>3</v>
      </c>
      <c r="N10" s="80" t="s">
        <v>1714</v>
      </c>
      <c r="O10" s="80" t="s">
        <v>35</v>
      </c>
      <c r="P10" s="80"/>
      <c r="Q10" s="80" t="s">
        <v>35</v>
      </c>
      <c r="R10" s="80"/>
      <c r="S10" s="80" t="s">
        <v>35</v>
      </c>
      <c r="T10" s="80"/>
      <c r="U10" s="80" t="s">
        <v>46</v>
      </c>
      <c r="V10" s="80"/>
      <c r="W10" s="41"/>
      <c r="X10" s="41"/>
      <c r="Y10" s="41"/>
      <c r="Z10" s="41"/>
      <c r="AA10" s="41"/>
      <c r="AB10" s="41"/>
      <c r="AC10" s="45"/>
      <c r="AD10" s="42"/>
      <c r="AE10" s="41"/>
      <c r="AF10" s="42"/>
      <c r="AG10" s="41"/>
      <c r="AH10" s="25"/>
      <c r="AI10" s="25"/>
      <c r="AJ10" s="25"/>
      <c r="AK10" s="31">
        <f>IF(OR(A10='Defined Values'!A$63,A10='Defined Values'!$A$65),'Defined Values'!$A$65,IF(OR(K10="",M10="",O10="",Q10="",S10="",U10=""),"INCOMPLETE",AX10))</f>
        <v>2.9</v>
      </c>
      <c r="AL10" s="88" t="s">
        <v>1727</v>
      </c>
      <c r="AM10" s="104" t="s">
        <v>1730</v>
      </c>
      <c r="AN10">
        <f t="shared" ref="AN10:AN65" si="0">10.41*(1-(BC10*BD10*BE10))</f>
        <v>6.8706000000000005</v>
      </c>
      <c r="AO10">
        <f>IF(AN10=0,0,'Defined Values'!C60)</f>
        <v>1.1759999999999999</v>
      </c>
      <c r="AP10">
        <f t="shared" ref="AP10:AP65" si="1">20*BF10*BG10*BH10</f>
        <v>9.9967999999999986</v>
      </c>
      <c r="AQ10">
        <f t="shared" ref="AQ10:AQ65" si="2">ROUND(BI10,1)</f>
        <v>7.8</v>
      </c>
      <c r="AS10">
        <f t="shared" ref="AS10:AS65" si="3">ROUND(BS10,1)</f>
        <v>0</v>
      </c>
      <c r="AT10">
        <f t="shared" ref="AT10:AT65" si="4">ROUND(BT10,1)</f>
        <v>2.9</v>
      </c>
      <c r="AU10">
        <f t="shared" ref="AU10:AU65" si="5">ROUND(BU10,1)</f>
        <v>2.9</v>
      </c>
      <c r="AV10">
        <f t="shared" ref="AV10:AV65" si="6">ROUND(BW10,1)</f>
        <v>2.9</v>
      </c>
      <c r="AW10">
        <f t="shared" ref="AW10:AW65" si="7">ROUND(BY10,1)</f>
        <v>2.9</v>
      </c>
      <c r="AX10">
        <f t="shared" ref="AX10:AX65" si="8">IF(AW10=0,AQ10,AW10)</f>
        <v>2.9</v>
      </c>
      <c r="AZ10">
        <f>IF('Vulnerability Assessment (pre)'!Q10='Defined Values'!A27,'Defined Values'!C27,IF('Vulnerability Assessment (pre)'!Q10='Defined Values'!A28,'Defined Values'!C28,IF('Vulnerability Assessment (pre)'!Q10='Defined Values'!A29,'Defined Values'!C29,0)))</f>
        <v>0</v>
      </c>
      <c r="BA10">
        <f>IF('Vulnerability Assessment (pre)'!S10='Defined Values'!A31,'Defined Values'!C31,IF('Vulnerability Assessment (pre)'!S10='Defined Values'!A32,'Defined Values'!C32,IF('Vulnerability Assessment (pre)'!S10='Defined Values'!A33,'Defined Values'!C33,0)))</f>
        <v>0</v>
      </c>
      <c r="BB10">
        <f>IF('Vulnerability Assessment (pre)'!U10='Defined Values'!A35,'Defined Values'!C35,IF('Vulnerability Assessment (pre)'!U10='Defined Values'!A36,'Defined Values'!C36,IF('Vulnerability Assessment (pre)'!U10='Defined Values'!A37,'Defined Values'!C37,0)))</f>
        <v>0.66</v>
      </c>
      <c r="BC10">
        <f t="shared" ref="BC10:BC65" si="9">1-AZ10</f>
        <v>1</v>
      </c>
      <c r="BD10">
        <f t="shared" ref="BD10:BD65" si="10">1-BA10</f>
        <v>1</v>
      </c>
      <c r="BE10">
        <f t="shared" ref="BE10:BE65" si="11">1-BB10</f>
        <v>0.33999999999999997</v>
      </c>
      <c r="BF10">
        <f>IF('Vulnerability Assessment (pre)'!M10='Defined Values'!A19,'Defined Values'!C19,IF('Vulnerability Assessment (pre)'!M10='Defined Values'!A20,'Defined Values'!C20,IF('Vulnerability Assessment (pre)'!M10='Defined Values'!A21,'Defined Values'!C21,0)))</f>
        <v>0.71</v>
      </c>
      <c r="BG10">
        <f>IF('Vulnerability Assessment (pre)'!O10='Defined Values'!A23,'Defined Values'!C23,IF('Vulnerability Assessment (pre)'!O10='Defined Values'!A24,'Defined Values'!C24,IF('Vulnerability Assessment (pre)'!O10='Defined Values'!A25,'Defined Values'!C25,0)))</f>
        <v>0.70399999999999996</v>
      </c>
      <c r="BH10">
        <f>IF('Vulnerability Assessment (pre)'!K10='Defined Values'!A15,'Defined Values'!C15,IF('Vulnerability Assessment (pre)'!K10='Defined Values'!A16,'Defined Values'!C16,IF('Vulnerability Assessment (pre)'!K10='Defined Values'!A17,'Defined Values'!C17,0)))</f>
        <v>1</v>
      </c>
      <c r="BI10">
        <f t="shared" ref="BI10:BI65" si="12">((0.6*AN10)+(0.4*AP10)-1.5)*AO10</f>
        <v>7.7863900799999985</v>
      </c>
      <c r="BJ10">
        <f>IF('Vulnerability Assessment (pre)'!AH10='Defined Values'!A10,'Defined Values'!C10,IF('Vulnerability Assessment (pre)'!AH10='Defined Values'!A11,'Defined Values'!C11,IF('Vulnerability Assessment (pre)'!AH10='Defined Values'!A12,'Defined Values'!C12,IF('Vulnerability Assessment (pre)'!AH10='Defined Values'!A13,'Defined Values'!C13,0))))</f>
        <v>0</v>
      </c>
      <c r="BK10">
        <f>IF('Vulnerability Assessment (pre)'!AI10='Defined Values'!A10,'Defined Values'!C10,IF('Vulnerability Assessment (pre)'!AI10='Defined Values'!A11,'Defined Values'!C11,IF('Vulnerability Assessment (pre)'!AI10='Defined Values'!A12,'Defined Values'!C12,IF('Vulnerability Assessment (pre)'!AI10='Defined Values'!A13,'Defined Values'!C13,0))))</f>
        <v>0</v>
      </c>
      <c r="BL10">
        <f>IF('Vulnerability Assessment (pre)'!AJ10='Defined Values'!A10,'Defined Values'!C10,IF('Vulnerability Assessment (pre)'!AJ10='Defined Values'!A11,'Defined Values'!C11,IF('Vulnerability Assessment (pre)'!AJ10='Defined Values'!A12,'Defined Values'!C12,IF('Vulnerability Assessment (pre)'!AJ10='Defined Values'!A13,'Defined Values'!C13,0))))</f>
        <v>0</v>
      </c>
      <c r="BM10">
        <f t="shared" ref="BM10:BM65" si="13">AZ10*BJ10</f>
        <v>0</v>
      </c>
      <c r="BN10">
        <f t="shared" ref="BN10:BN65" si="14">BA10*BK10</f>
        <v>0</v>
      </c>
      <c r="BO10">
        <f t="shared" ref="BO10:BO65" si="15">BB10*BL10</f>
        <v>0</v>
      </c>
      <c r="BP10">
        <f t="shared" ref="BP10:BP65" si="16">1-BM10</f>
        <v>1</v>
      </c>
      <c r="BQ10">
        <f t="shared" ref="BQ10:BQ65" si="17">1-BN10</f>
        <v>1</v>
      </c>
      <c r="BR10">
        <f t="shared" ref="BR10:BR65" si="18">1-BO10</f>
        <v>1</v>
      </c>
      <c r="BS10">
        <f t="shared" ref="BS10:BS65" si="19">MIN(10,10.41*(1-(BP10*BQ10*BR10)))</f>
        <v>0</v>
      </c>
      <c r="BT10">
        <f t="shared" ref="BT10:BT65" si="20">((0.6*AS10)+(0.4*AP10)-1.5)*AO10</f>
        <v>2.9384947199999996</v>
      </c>
      <c r="BU10" s="21">
        <f t="shared" ref="BU10:BU65" si="21">AT10*1*1*1</f>
        <v>2.9</v>
      </c>
      <c r="BV10">
        <f>IF('Vulnerability Assessment (pre)'!AD10='Defined Values'!A44,'Defined Values'!C44,IF('Vulnerability Assessment (pre)'!AD10='Defined Values'!A45,'Defined Values'!C45,IF('Vulnerability Assessment (pre)'!AD10='Defined Values'!A46,'Defined Values'!C46,IF('Vulnerability Assessment (pre)'!AD10='Defined Values'!A47,'Defined Values'!C47,IF('Vulnerability Assessment (pre)'!AD10='Defined Values'!A48,'Defined Values'!C48,IF('Vulnerability Assessment (pre)'!AD10='Defined Values'!A49,'Defined Values'!C49,0))))))</f>
        <v>0</v>
      </c>
      <c r="BW10">
        <f>AU10+(10-AU10)*BV10</f>
        <v>2.9</v>
      </c>
      <c r="BX10" s="21">
        <f>IF('Vulnerability Assessment (pre)'!AF10='Defined Values'!A51,'Defined Values'!C51,IF('Vulnerability Assessment (pre)'!AF10='Defined Values'!A52,'Defined Values'!C52,IF('Vulnerability Assessment (pre)'!AF10='Defined Values'!A53,'Defined Values'!C53,IF('Vulnerability Assessment (pre)'!AF10='Defined Values'!A54,'Defined Values'!C54,IF('Vulnerability Assessment (pre)'!AF10='Defined Values'!A55,'Defined Values'!C55,0)))))</f>
        <v>0</v>
      </c>
      <c r="BY10">
        <f t="shared" ref="BY10:BY65" si="22">AV10-(AV10*BX10)</f>
        <v>2.9</v>
      </c>
    </row>
    <row r="11" spans="1:77" ht="70" x14ac:dyDescent="0.15">
      <c r="A11" s="50"/>
      <c r="B11" s="50"/>
      <c r="C11" s="50" t="s">
        <v>1612</v>
      </c>
      <c r="D11" s="50" t="s">
        <v>1480</v>
      </c>
      <c r="E11" s="50" t="s">
        <v>325</v>
      </c>
      <c r="F11" s="60" t="s">
        <v>1613</v>
      </c>
      <c r="G11" s="60">
        <v>48</v>
      </c>
      <c r="H11" s="60"/>
      <c r="I11" s="80" t="s">
        <v>121</v>
      </c>
      <c r="J11" s="80" t="s">
        <v>1712</v>
      </c>
      <c r="K11" s="80" t="s">
        <v>28</v>
      </c>
      <c r="L11" s="80" t="s">
        <v>1713</v>
      </c>
      <c r="M11" s="80" t="s">
        <v>3</v>
      </c>
      <c r="N11" s="80" t="s">
        <v>1714</v>
      </c>
      <c r="O11" s="80" t="s">
        <v>35</v>
      </c>
      <c r="P11" s="80"/>
      <c r="Q11" s="80" t="s">
        <v>35</v>
      </c>
      <c r="R11" s="80"/>
      <c r="S11" s="80" t="s">
        <v>35</v>
      </c>
      <c r="T11" s="80"/>
      <c r="U11" s="80" t="s">
        <v>46</v>
      </c>
      <c r="V11" s="80"/>
      <c r="W11" s="43"/>
      <c r="X11" s="43"/>
      <c r="Y11" s="43"/>
      <c r="Z11" s="43"/>
      <c r="AA11" s="43"/>
      <c r="AB11" s="43"/>
      <c r="AC11" s="45"/>
      <c r="AD11" s="44"/>
      <c r="AE11" s="43"/>
      <c r="AF11" s="44"/>
      <c r="AG11" s="43"/>
      <c r="AH11" s="25"/>
      <c r="AI11" s="25"/>
      <c r="AJ11" s="25"/>
      <c r="AK11" s="31">
        <f>IF(OR(A11='Defined Values'!A$63,A11='Defined Values'!$A$65),'Defined Values'!$A$65,IF(OR(K11="",M11="",O11="",Q11="",S11="",U11=""),"INCOMPLETE",AX11))</f>
        <v>2.9</v>
      </c>
      <c r="AL11" s="88" t="s">
        <v>1725</v>
      </c>
      <c r="AM11" s="104" t="s">
        <v>1731</v>
      </c>
      <c r="AN11">
        <f t="shared" si="0"/>
        <v>6.8706000000000005</v>
      </c>
      <c r="AO11">
        <f>IF(AN11=0,0,'Defined Values'!C60)</f>
        <v>1.1759999999999999</v>
      </c>
      <c r="AP11">
        <f t="shared" si="1"/>
        <v>9.9967999999999986</v>
      </c>
      <c r="AQ11">
        <f t="shared" si="2"/>
        <v>7.8</v>
      </c>
      <c r="AS11">
        <f t="shared" si="3"/>
        <v>0</v>
      </c>
      <c r="AT11">
        <f t="shared" si="4"/>
        <v>2.9</v>
      </c>
      <c r="AU11">
        <f t="shared" si="5"/>
        <v>2.9</v>
      </c>
      <c r="AV11">
        <f t="shared" si="6"/>
        <v>2.9</v>
      </c>
      <c r="AW11">
        <f t="shared" si="7"/>
        <v>2.9</v>
      </c>
      <c r="AX11">
        <f t="shared" si="8"/>
        <v>2.9</v>
      </c>
      <c r="AZ11">
        <f>IF('Vulnerability Assessment (pre)'!Q11='Defined Values'!A27,'Defined Values'!C27,IF('Vulnerability Assessment (pre)'!Q11='Defined Values'!A28,'Defined Values'!C28,IF('Vulnerability Assessment (pre)'!Q11='Defined Values'!A29,'Defined Values'!C29,0)))</f>
        <v>0</v>
      </c>
      <c r="BA11">
        <f>IF('Vulnerability Assessment (pre)'!S11='Defined Values'!A31,'Defined Values'!C31,IF('Vulnerability Assessment (pre)'!S11='Defined Values'!A32,'Defined Values'!C32,IF('Vulnerability Assessment (pre)'!S11='Defined Values'!A33,'Defined Values'!C33,0)))</f>
        <v>0</v>
      </c>
      <c r="BB11">
        <f>IF('Vulnerability Assessment (pre)'!U11='Defined Values'!A35,'Defined Values'!C35,IF('Vulnerability Assessment (pre)'!U11='Defined Values'!A36,'Defined Values'!C36,IF('Vulnerability Assessment (pre)'!U11='Defined Values'!A37,'Defined Values'!C37,0)))</f>
        <v>0.66</v>
      </c>
      <c r="BC11">
        <f t="shared" si="9"/>
        <v>1</v>
      </c>
      <c r="BD11">
        <f t="shared" si="10"/>
        <v>1</v>
      </c>
      <c r="BE11">
        <f t="shared" si="11"/>
        <v>0.33999999999999997</v>
      </c>
      <c r="BF11">
        <f>IF('Vulnerability Assessment (pre)'!M11='Defined Values'!A19,'Defined Values'!C19,IF('Vulnerability Assessment (pre)'!M11='Defined Values'!A20,'Defined Values'!C20,IF('Vulnerability Assessment (pre)'!M11='Defined Values'!A21,'Defined Values'!C21,0)))</f>
        <v>0.71</v>
      </c>
      <c r="BG11">
        <f>IF('Vulnerability Assessment (pre)'!O11='Defined Values'!A23,'Defined Values'!C23,IF('Vulnerability Assessment (pre)'!O11='Defined Values'!A24,'Defined Values'!C24,IF('Vulnerability Assessment (pre)'!O11='Defined Values'!A25,'Defined Values'!C25,0)))</f>
        <v>0.70399999999999996</v>
      </c>
      <c r="BH11">
        <f>IF('Vulnerability Assessment (pre)'!K11='Defined Values'!A15,'Defined Values'!C15,IF('Vulnerability Assessment (pre)'!K11='Defined Values'!A16,'Defined Values'!C16,IF('Vulnerability Assessment (pre)'!K11='Defined Values'!A17,'Defined Values'!C17,0)))</f>
        <v>1</v>
      </c>
      <c r="BI11">
        <f t="shared" si="12"/>
        <v>7.7863900799999985</v>
      </c>
      <c r="BJ11">
        <f>IF('Vulnerability Assessment (pre)'!AH11='Defined Values'!A10,'Defined Values'!C10,IF('Vulnerability Assessment (pre)'!AH11='Defined Values'!A11,'Defined Values'!C11,IF('Vulnerability Assessment (pre)'!AH11='Defined Values'!A12,'Defined Values'!C12,IF('Vulnerability Assessment (pre)'!AH11='Defined Values'!A13,'Defined Values'!C13,0))))</f>
        <v>0</v>
      </c>
      <c r="BK11">
        <f>IF('Vulnerability Assessment (pre)'!AI11='Defined Values'!A10,'Defined Values'!C10,IF('Vulnerability Assessment (pre)'!AI11='Defined Values'!A11,'Defined Values'!C11,IF('Vulnerability Assessment (pre)'!AI11='Defined Values'!A12,'Defined Values'!C12,IF('Vulnerability Assessment (pre)'!AI11='Defined Values'!A13,'Defined Values'!C13,0))))</f>
        <v>0</v>
      </c>
      <c r="BL11">
        <f>IF('Vulnerability Assessment (pre)'!AJ11='Defined Values'!A10,'Defined Values'!C10,IF('Vulnerability Assessment (pre)'!AJ11='Defined Values'!A11,'Defined Values'!C11,IF('Vulnerability Assessment (pre)'!AJ11='Defined Values'!A12,'Defined Values'!C12,IF('Vulnerability Assessment (pre)'!AJ11='Defined Values'!A13,'Defined Values'!C13,0))))</f>
        <v>0</v>
      </c>
      <c r="BM11">
        <f t="shared" si="13"/>
        <v>0</v>
      </c>
      <c r="BN11">
        <f t="shared" si="14"/>
        <v>0</v>
      </c>
      <c r="BO11">
        <f t="shared" si="15"/>
        <v>0</v>
      </c>
      <c r="BP11">
        <f t="shared" si="16"/>
        <v>1</v>
      </c>
      <c r="BQ11">
        <f t="shared" si="17"/>
        <v>1</v>
      </c>
      <c r="BR11">
        <f t="shared" si="18"/>
        <v>1</v>
      </c>
      <c r="BS11">
        <f t="shared" si="19"/>
        <v>0</v>
      </c>
      <c r="BT11">
        <f t="shared" si="20"/>
        <v>2.9384947199999996</v>
      </c>
      <c r="BU11" s="21">
        <f t="shared" si="21"/>
        <v>2.9</v>
      </c>
      <c r="BV11">
        <f>IF('Vulnerability Assessment (pre)'!AD11='Defined Values'!A44,'Defined Values'!C44,IF('Vulnerability Assessment (pre)'!AD11='Defined Values'!A45,'Defined Values'!C45,IF('Vulnerability Assessment (pre)'!AD11='Defined Values'!A46,'Defined Values'!C46,IF('Vulnerability Assessment (pre)'!AD11='Defined Values'!A47,'Defined Values'!C47,IF('Vulnerability Assessment (pre)'!AD11='Defined Values'!A48,'Defined Values'!C48,IF('Vulnerability Assessment (pre)'!AD11='Defined Values'!A49,'Defined Values'!C49,0))))))</f>
        <v>0</v>
      </c>
      <c r="BW11">
        <f t="shared" ref="BW11:BW65" si="23">AU11+(10-AU11)*BV11</f>
        <v>2.9</v>
      </c>
      <c r="BX11">
        <f>IF('Vulnerability Assessment (pre)'!AF11='Defined Values'!A51,'Defined Values'!C51,IF('Vulnerability Assessment (pre)'!AF11='Defined Values'!A52,'Defined Values'!C52,IF('Vulnerability Assessment (pre)'!AF11='Defined Values'!A53,'Defined Values'!C53,IF('Vulnerability Assessment (pre)'!AF11='Defined Values'!A54,'Defined Values'!C54,IF('Vulnerability Assessment (pre)'!AF11='Defined Values'!A55,'Defined Values'!C55,0)))))</f>
        <v>0</v>
      </c>
      <c r="BY11">
        <f t="shared" si="22"/>
        <v>2.9</v>
      </c>
    </row>
    <row r="12" spans="1:77" ht="112" x14ac:dyDescent="0.15">
      <c r="A12" s="50"/>
      <c r="B12" s="50"/>
      <c r="C12" s="50" t="s">
        <v>1614</v>
      </c>
      <c r="D12" s="50" t="s">
        <v>851</v>
      </c>
      <c r="E12" s="50" t="s">
        <v>325</v>
      </c>
      <c r="F12" s="60" t="s">
        <v>1615</v>
      </c>
      <c r="G12" s="60">
        <v>47</v>
      </c>
      <c r="H12" s="60"/>
      <c r="I12" s="80" t="s">
        <v>121</v>
      </c>
      <c r="J12" s="80" t="s">
        <v>1712</v>
      </c>
      <c r="K12" s="80" t="s">
        <v>28</v>
      </c>
      <c r="L12" s="80" t="s">
        <v>1713</v>
      </c>
      <c r="M12" s="80" t="s">
        <v>3</v>
      </c>
      <c r="N12" s="80" t="s">
        <v>1714</v>
      </c>
      <c r="O12" s="80" t="s">
        <v>35</v>
      </c>
      <c r="P12" s="80"/>
      <c r="Q12" s="80" t="s">
        <v>35</v>
      </c>
      <c r="R12" s="80"/>
      <c r="S12" s="80" t="s">
        <v>35</v>
      </c>
      <c r="T12" s="80"/>
      <c r="U12" s="80" t="s">
        <v>46</v>
      </c>
      <c r="V12" s="80"/>
      <c r="W12" s="41"/>
      <c r="X12" s="41"/>
      <c r="Y12" s="41"/>
      <c r="Z12" s="41"/>
      <c r="AA12" s="41"/>
      <c r="AB12" s="41"/>
      <c r="AC12" s="45"/>
      <c r="AD12" s="42"/>
      <c r="AE12" s="41"/>
      <c r="AF12" s="42"/>
      <c r="AG12" s="41"/>
      <c r="AH12" s="25"/>
      <c r="AI12" s="25"/>
      <c r="AJ12" s="25"/>
      <c r="AK12" s="31">
        <f>IF(OR(A12='Defined Values'!A$63,A12='Defined Values'!$A$65),'Defined Values'!$A$65,IF(OR(K12="",M12="",O12="",Q12="",S12="",U12=""),"INCOMPLETE",AX12))</f>
        <v>2.9</v>
      </c>
      <c r="AL12" s="105" t="s">
        <v>1725</v>
      </c>
      <c r="AM12" s="104" t="s">
        <v>1731</v>
      </c>
      <c r="AN12">
        <f t="shared" si="0"/>
        <v>6.8706000000000005</v>
      </c>
      <c r="AO12">
        <f>IF(AN12=0,0,'Defined Values'!C60)</f>
        <v>1.1759999999999999</v>
      </c>
      <c r="AP12">
        <f t="shared" si="1"/>
        <v>9.9967999999999986</v>
      </c>
      <c r="AQ12">
        <f t="shared" si="2"/>
        <v>7.8</v>
      </c>
      <c r="AS12">
        <f t="shared" si="3"/>
        <v>0</v>
      </c>
      <c r="AT12">
        <f t="shared" si="4"/>
        <v>2.9</v>
      </c>
      <c r="AU12">
        <f t="shared" si="5"/>
        <v>2.9</v>
      </c>
      <c r="AV12">
        <f t="shared" si="6"/>
        <v>2.9</v>
      </c>
      <c r="AW12">
        <f t="shared" si="7"/>
        <v>2.9</v>
      </c>
      <c r="AX12">
        <f t="shared" si="8"/>
        <v>2.9</v>
      </c>
      <c r="AZ12">
        <f>IF('Vulnerability Assessment (pre)'!Q12='Defined Values'!A27,'Defined Values'!C27,IF('Vulnerability Assessment (pre)'!Q12='Defined Values'!A28,'Defined Values'!C28,IF('Vulnerability Assessment (pre)'!Q12='Defined Values'!A29,'Defined Values'!C29,0)))</f>
        <v>0</v>
      </c>
      <c r="BA12">
        <f>IF('Vulnerability Assessment (pre)'!S12='Defined Values'!A31,'Defined Values'!C31,IF('Vulnerability Assessment (pre)'!S12='Defined Values'!A32,'Defined Values'!C32,IF('Vulnerability Assessment (pre)'!S12='Defined Values'!A33,'Defined Values'!C33,0)))</f>
        <v>0</v>
      </c>
      <c r="BB12">
        <f>IF('Vulnerability Assessment (pre)'!U12='Defined Values'!A35,'Defined Values'!C35,IF('Vulnerability Assessment (pre)'!U12='Defined Values'!A36,'Defined Values'!C36,IF('Vulnerability Assessment (pre)'!U12='Defined Values'!A37,'Defined Values'!C37,0)))</f>
        <v>0.66</v>
      </c>
      <c r="BC12">
        <f t="shared" si="9"/>
        <v>1</v>
      </c>
      <c r="BD12">
        <f t="shared" si="10"/>
        <v>1</v>
      </c>
      <c r="BE12">
        <f t="shared" si="11"/>
        <v>0.33999999999999997</v>
      </c>
      <c r="BF12">
        <f>IF('Vulnerability Assessment (pre)'!M12='Defined Values'!A19,'Defined Values'!C19,IF('Vulnerability Assessment (pre)'!M12='Defined Values'!A20,'Defined Values'!C20,IF('Vulnerability Assessment (pre)'!M12='Defined Values'!A21,'Defined Values'!C21,0)))</f>
        <v>0.71</v>
      </c>
      <c r="BG12">
        <f>IF('Vulnerability Assessment (pre)'!O12='Defined Values'!A23,'Defined Values'!C23,IF('Vulnerability Assessment (pre)'!O12='Defined Values'!A24,'Defined Values'!C24,IF('Vulnerability Assessment (pre)'!O12='Defined Values'!A25,'Defined Values'!C25,0)))</f>
        <v>0.70399999999999996</v>
      </c>
      <c r="BH12">
        <f>IF('Vulnerability Assessment (pre)'!K12='Defined Values'!A15,'Defined Values'!C15,IF('Vulnerability Assessment (pre)'!K12='Defined Values'!A16,'Defined Values'!C16,IF('Vulnerability Assessment (pre)'!K12='Defined Values'!A17,'Defined Values'!C17,0)))</f>
        <v>1</v>
      </c>
      <c r="BI12">
        <f t="shared" si="12"/>
        <v>7.7863900799999985</v>
      </c>
      <c r="BJ12">
        <f>IF('Vulnerability Assessment (pre)'!AH12='Defined Values'!A10,'Defined Values'!C10,IF('Vulnerability Assessment (pre)'!AH12='Defined Values'!A11,'Defined Values'!C11,IF('Vulnerability Assessment (pre)'!AH12='Defined Values'!A12,'Defined Values'!C12,IF('Vulnerability Assessment (pre)'!AH12='Defined Values'!A13,'Defined Values'!C13,0))))</f>
        <v>0</v>
      </c>
      <c r="BK12">
        <f>IF('Vulnerability Assessment (pre)'!AI12='Defined Values'!A10,'Defined Values'!C10,IF('Vulnerability Assessment (pre)'!AI12='Defined Values'!A11,'Defined Values'!C11,IF('Vulnerability Assessment (pre)'!AI12='Defined Values'!A12,'Defined Values'!C12,IF('Vulnerability Assessment (pre)'!AI12='Defined Values'!A13,'Defined Values'!C13,0))))</f>
        <v>0</v>
      </c>
      <c r="BL12">
        <f>IF('Vulnerability Assessment (pre)'!AJ12='Defined Values'!A10,'Defined Values'!C10,IF('Vulnerability Assessment (pre)'!AJ12='Defined Values'!A11,'Defined Values'!C11,IF('Vulnerability Assessment (pre)'!AJ12='Defined Values'!A12,'Defined Values'!C12,IF('Vulnerability Assessment (pre)'!AJ12='Defined Values'!A13,'Defined Values'!C13,0))))</f>
        <v>0</v>
      </c>
      <c r="BM12">
        <f t="shared" si="13"/>
        <v>0</v>
      </c>
      <c r="BN12">
        <f t="shared" si="14"/>
        <v>0</v>
      </c>
      <c r="BO12">
        <f t="shared" si="15"/>
        <v>0</v>
      </c>
      <c r="BP12">
        <f t="shared" si="16"/>
        <v>1</v>
      </c>
      <c r="BQ12">
        <f t="shared" si="17"/>
        <v>1</v>
      </c>
      <c r="BR12">
        <f t="shared" si="18"/>
        <v>1</v>
      </c>
      <c r="BS12">
        <f t="shared" si="19"/>
        <v>0</v>
      </c>
      <c r="BT12">
        <f t="shared" si="20"/>
        <v>2.9384947199999996</v>
      </c>
      <c r="BU12" s="21">
        <f t="shared" si="21"/>
        <v>2.9</v>
      </c>
      <c r="BV12">
        <f>IF('Vulnerability Assessment (pre)'!AD12='Defined Values'!A44,'Defined Values'!C44,IF('Vulnerability Assessment (pre)'!AD12='Defined Values'!A45,'Defined Values'!C45,IF('Vulnerability Assessment (pre)'!AD12='Defined Values'!A46,'Defined Values'!C46,IF('Vulnerability Assessment (pre)'!AD12='Defined Values'!A47,'Defined Values'!C47,IF('Vulnerability Assessment (pre)'!AD12='Defined Values'!A48,'Defined Values'!C48,IF('Vulnerability Assessment (pre)'!AD12='Defined Values'!A49,'Defined Values'!C49,0))))))</f>
        <v>0</v>
      </c>
      <c r="BW12">
        <f t="shared" si="23"/>
        <v>2.9</v>
      </c>
      <c r="BX12">
        <f>IF('Vulnerability Assessment (pre)'!AF12='Defined Values'!A51,'Defined Values'!C51,IF('Vulnerability Assessment (pre)'!AF12='Defined Values'!A52,'Defined Values'!C52,IF('Vulnerability Assessment (pre)'!AF12='Defined Values'!A53,'Defined Values'!C53,IF('Vulnerability Assessment (pre)'!AF12='Defined Values'!A54,'Defined Values'!C54,IF('Vulnerability Assessment (pre)'!AF12='Defined Values'!A55,'Defined Values'!C55,0)))))</f>
        <v>0</v>
      </c>
      <c r="BY12">
        <f t="shared" si="22"/>
        <v>2.9</v>
      </c>
    </row>
    <row r="13" spans="1:77" ht="126" x14ac:dyDescent="0.15">
      <c r="A13" s="50"/>
      <c r="B13" s="50"/>
      <c r="C13" s="50" t="s">
        <v>1616</v>
      </c>
      <c r="D13" s="50" t="s">
        <v>1246</v>
      </c>
      <c r="E13" s="50" t="s">
        <v>988</v>
      </c>
      <c r="F13" s="60" t="s">
        <v>1617</v>
      </c>
      <c r="G13" s="60">
        <v>46</v>
      </c>
      <c r="H13" s="60"/>
      <c r="I13" s="80" t="s">
        <v>121</v>
      </c>
      <c r="J13" s="80" t="s">
        <v>1712</v>
      </c>
      <c r="K13" s="80" t="s">
        <v>28</v>
      </c>
      <c r="L13" s="80" t="s">
        <v>1713</v>
      </c>
      <c r="M13" s="80" t="s">
        <v>3</v>
      </c>
      <c r="N13" s="80" t="s">
        <v>1714</v>
      </c>
      <c r="O13" s="80" t="s">
        <v>35</v>
      </c>
      <c r="P13" s="80"/>
      <c r="Q13" s="80" t="s">
        <v>35</v>
      </c>
      <c r="R13" s="80"/>
      <c r="S13" s="80" t="s">
        <v>35</v>
      </c>
      <c r="T13" s="80"/>
      <c r="U13" s="80" t="s">
        <v>46</v>
      </c>
      <c r="V13" s="80"/>
      <c r="W13" s="43"/>
      <c r="X13" s="43"/>
      <c r="Y13" s="43"/>
      <c r="Z13" s="43"/>
      <c r="AA13" s="43"/>
      <c r="AB13" s="43"/>
      <c r="AC13" s="45"/>
      <c r="AD13" s="44"/>
      <c r="AE13" s="43"/>
      <c r="AF13" s="44"/>
      <c r="AG13" s="43"/>
      <c r="AH13" s="25"/>
      <c r="AI13" s="25"/>
      <c r="AJ13" s="25"/>
      <c r="AK13" s="31">
        <f>IF(OR(A13='Defined Values'!A$63,A13='Defined Values'!$A$65),'Defined Values'!$A$65,IF(OR(K13="",M13="",O13="",Q13="",S13="",U13=""),"INCOMPLETE",AX13))</f>
        <v>2.9</v>
      </c>
      <c r="AL13" s="88" t="s">
        <v>1727</v>
      </c>
      <c r="AM13" s="104" t="s">
        <v>1732</v>
      </c>
      <c r="AN13">
        <f t="shared" si="0"/>
        <v>6.8706000000000005</v>
      </c>
      <c r="AO13">
        <f>IF(AN13=0,0,'Defined Values'!C60)</f>
        <v>1.1759999999999999</v>
      </c>
      <c r="AP13">
        <f t="shared" si="1"/>
        <v>9.9967999999999986</v>
      </c>
      <c r="AQ13">
        <f t="shared" si="2"/>
        <v>7.8</v>
      </c>
      <c r="AS13">
        <f t="shared" si="3"/>
        <v>0</v>
      </c>
      <c r="AT13">
        <f t="shared" si="4"/>
        <v>2.9</v>
      </c>
      <c r="AU13">
        <f t="shared" si="5"/>
        <v>2.9</v>
      </c>
      <c r="AV13">
        <f t="shared" si="6"/>
        <v>2.9</v>
      </c>
      <c r="AW13">
        <f t="shared" si="7"/>
        <v>2.9</v>
      </c>
      <c r="AX13">
        <f t="shared" si="8"/>
        <v>2.9</v>
      </c>
      <c r="AZ13">
        <f>IF('Vulnerability Assessment (pre)'!Q13='Defined Values'!A27,'Defined Values'!C27,IF('Vulnerability Assessment (pre)'!Q13='Defined Values'!A28,'Defined Values'!C28,IF('Vulnerability Assessment (pre)'!Q13='Defined Values'!A29,'Defined Values'!C29,0)))</f>
        <v>0</v>
      </c>
      <c r="BA13">
        <f>IF('Vulnerability Assessment (pre)'!S13='Defined Values'!A31,'Defined Values'!C31,IF('Vulnerability Assessment (pre)'!S13='Defined Values'!A32,'Defined Values'!C32,IF('Vulnerability Assessment (pre)'!S13='Defined Values'!A33,'Defined Values'!C33,0)))</f>
        <v>0</v>
      </c>
      <c r="BB13">
        <f>IF('Vulnerability Assessment (pre)'!U13='Defined Values'!A35,'Defined Values'!C35,IF('Vulnerability Assessment (pre)'!U13='Defined Values'!A36,'Defined Values'!C36,IF('Vulnerability Assessment (pre)'!U13='Defined Values'!A37,'Defined Values'!C37,0)))</f>
        <v>0.66</v>
      </c>
      <c r="BC13">
        <f t="shared" si="9"/>
        <v>1</v>
      </c>
      <c r="BD13">
        <f t="shared" si="10"/>
        <v>1</v>
      </c>
      <c r="BE13">
        <f t="shared" si="11"/>
        <v>0.33999999999999997</v>
      </c>
      <c r="BF13">
        <f>IF('Vulnerability Assessment (pre)'!M13='Defined Values'!A19,'Defined Values'!C19,IF('Vulnerability Assessment (pre)'!M13='Defined Values'!A20,'Defined Values'!C20,IF('Vulnerability Assessment (pre)'!M13='Defined Values'!A21,'Defined Values'!C21,0)))</f>
        <v>0.71</v>
      </c>
      <c r="BG13">
        <f>IF('Vulnerability Assessment (pre)'!O13='Defined Values'!A23,'Defined Values'!C23,IF('Vulnerability Assessment (pre)'!O13='Defined Values'!A24,'Defined Values'!C24,IF('Vulnerability Assessment (pre)'!O13='Defined Values'!A25,'Defined Values'!C25,0)))</f>
        <v>0.70399999999999996</v>
      </c>
      <c r="BH13">
        <f>IF('Vulnerability Assessment (pre)'!K13='Defined Values'!A15,'Defined Values'!C15,IF('Vulnerability Assessment (pre)'!K13='Defined Values'!A16,'Defined Values'!C16,IF('Vulnerability Assessment (pre)'!K13='Defined Values'!A17,'Defined Values'!C17,0)))</f>
        <v>1</v>
      </c>
      <c r="BI13">
        <f t="shared" si="12"/>
        <v>7.7863900799999985</v>
      </c>
      <c r="BJ13">
        <f>IF('Vulnerability Assessment (pre)'!AH13='Defined Values'!A10,'Defined Values'!C10,IF('Vulnerability Assessment (pre)'!AH13='Defined Values'!A11,'Defined Values'!C11,IF('Vulnerability Assessment (pre)'!AH13='Defined Values'!A12,'Defined Values'!C12,IF('Vulnerability Assessment (pre)'!AH13='Defined Values'!A13,'Defined Values'!C13,0))))</f>
        <v>0</v>
      </c>
      <c r="BK13">
        <f>IF('Vulnerability Assessment (pre)'!AI13='Defined Values'!A10,'Defined Values'!C10,IF('Vulnerability Assessment (pre)'!AI13='Defined Values'!A11,'Defined Values'!C11,IF('Vulnerability Assessment (pre)'!AI13='Defined Values'!A12,'Defined Values'!C12,IF('Vulnerability Assessment (pre)'!AI13='Defined Values'!A13,'Defined Values'!C13,0))))</f>
        <v>0</v>
      </c>
      <c r="BL13">
        <f>IF('Vulnerability Assessment (pre)'!AJ13='Defined Values'!A10,'Defined Values'!C10,IF('Vulnerability Assessment (pre)'!AJ13='Defined Values'!A11,'Defined Values'!C11,IF('Vulnerability Assessment (pre)'!AJ13='Defined Values'!A12,'Defined Values'!C12,IF('Vulnerability Assessment (pre)'!AJ13='Defined Values'!A13,'Defined Values'!C13,0))))</f>
        <v>0</v>
      </c>
      <c r="BM13">
        <f t="shared" si="13"/>
        <v>0</v>
      </c>
      <c r="BN13">
        <f t="shared" si="14"/>
        <v>0</v>
      </c>
      <c r="BO13">
        <f t="shared" si="15"/>
        <v>0</v>
      </c>
      <c r="BP13">
        <f t="shared" si="16"/>
        <v>1</v>
      </c>
      <c r="BQ13">
        <f t="shared" si="17"/>
        <v>1</v>
      </c>
      <c r="BR13">
        <f t="shared" si="18"/>
        <v>1</v>
      </c>
      <c r="BS13">
        <f t="shared" si="19"/>
        <v>0</v>
      </c>
      <c r="BT13">
        <f t="shared" si="20"/>
        <v>2.9384947199999996</v>
      </c>
      <c r="BU13" s="21">
        <f t="shared" si="21"/>
        <v>2.9</v>
      </c>
      <c r="BV13">
        <f>IF('Vulnerability Assessment (pre)'!AD13='Defined Values'!A44,'Defined Values'!C44,IF('Vulnerability Assessment (pre)'!AD13='Defined Values'!A45,'Defined Values'!C45,IF('Vulnerability Assessment (pre)'!AD13='Defined Values'!A46,'Defined Values'!C46,IF('Vulnerability Assessment (pre)'!AD13='Defined Values'!A47,'Defined Values'!C47,IF('Vulnerability Assessment (pre)'!AD13='Defined Values'!A48,'Defined Values'!C48,IF('Vulnerability Assessment (pre)'!AD13='Defined Values'!A49,'Defined Values'!C49,0))))))</f>
        <v>0</v>
      </c>
      <c r="BW13">
        <f t="shared" si="23"/>
        <v>2.9</v>
      </c>
      <c r="BX13">
        <f>IF('Vulnerability Assessment (pre)'!AF13='Defined Values'!A51,'Defined Values'!C51,IF('Vulnerability Assessment (pre)'!AF13='Defined Values'!A52,'Defined Values'!C52,IF('Vulnerability Assessment (pre)'!AF13='Defined Values'!A53,'Defined Values'!C53,IF('Vulnerability Assessment (pre)'!AF13='Defined Values'!A54,'Defined Values'!C54,IF('Vulnerability Assessment (pre)'!AF13='Defined Values'!A55,'Defined Values'!C55,0)))))</f>
        <v>0</v>
      </c>
      <c r="BY13">
        <f t="shared" si="22"/>
        <v>2.9</v>
      </c>
    </row>
    <row r="14" spans="1:77" ht="98" x14ac:dyDescent="0.15">
      <c r="A14" s="50"/>
      <c r="B14" s="50"/>
      <c r="C14" s="50" t="s">
        <v>1618</v>
      </c>
      <c r="D14" s="50" t="s">
        <v>1483</v>
      </c>
      <c r="E14" s="50" t="s">
        <v>327</v>
      </c>
      <c r="F14" s="60" t="s">
        <v>1619</v>
      </c>
      <c r="G14" s="60">
        <v>45</v>
      </c>
      <c r="H14" s="60"/>
      <c r="I14" s="80" t="s">
        <v>121</v>
      </c>
      <c r="J14" s="80" t="s">
        <v>1712</v>
      </c>
      <c r="K14" s="80" t="s">
        <v>28</v>
      </c>
      <c r="L14" s="80" t="s">
        <v>1713</v>
      </c>
      <c r="M14" s="80" t="s">
        <v>3</v>
      </c>
      <c r="N14" s="80" t="s">
        <v>1714</v>
      </c>
      <c r="O14" s="80" t="s">
        <v>35</v>
      </c>
      <c r="P14" s="80"/>
      <c r="Q14" s="80" t="s">
        <v>35</v>
      </c>
      <c r="R14" s="80"/>
      <c r="S14" s="80" t="s">
        <v>35</v>
      </c>
      <c r="T14" s="80"/>
      <c r="U14" s="80" t="s">
        <v>46</v>
      </c>
      <c r="V14" s="80"/>
      <c r="W14" s="41"/>
      <c r="X14" s="41"/>
      <c r="Y14" s="41"/>
      <c r="Z14" s="41"/>
      <c r="AA14" s="41"/>
      <c r="AB14" s="41"/>
      <c r="AC14" s="45"/>
      <c r="AD14" s="42"/>
      <c r="AE14" s="41"/>
      <c r="AF14" s="42"/>
      <c r="AG14" s="41"/>
      <c r="AH14" s="25"/>
      <c r="AI14" s="25"/>
      <c r="AJ14" s="25"/>
      <c r="AK14" s="31">
        <f>IF(OR(A14='Defined Values'!A$63,A14='Defined Values'!$A$65),'Defined Values'!$A$65,IF(OR(K14="",M14="",O14="",Q14="",S14="",U14=""),"INCOMPLETE",AX14))</f>
        <v>2.9</v>
      </c>
      <c r="AL14" s="88" t="s">
        <v>1721</v>
      </c>
      <c r="AM14" s="104" t="s">
        <v>1733</v>
      </c>
      <c r="AN14">
        <f t="shared" si="0"/>
        <v>6.8706000000000005</v>
      </c>
      <c r="AO14">
        <f>IF(AN14=0,0,'Defined Values'!C60)</f>
        <v>1.1759999999999999</v>
      </c>
      <c r="AP14">
        <f t="shared" si="1"/>
        <v>9.9967999999999986</v>
      </c>
      <c r="AQ14">
        <f t="shared" si="2"/>
        <v>7.8</v>
      </c>
      <c r="AS14">
        <f t="shared" si="3"/>
        <v>0</v>
      </c>
      <c r="AT14">
        <f t="shared" si="4"/>
        <v>2.9</v>
      </c>
      <c r="AU14">
        <f t="shared" si="5"/>
        <v>2.9</v>
      </c>
      <c r="AV14">
        <f t="shared" si="6"/>
        <v>2.9</v>
      </c>
      <c r="AW14">
        <f t="shared" si="7"/>
        <v>2.9</v>
      </c>
      <c r="AX14">
        <f t="shared" si="8"/>
        <v>2.9</v>
      </c>
      <c r="AZ14">
        <f>IF('Vulnerability Assessment (pre)'!Q14='Defined Values'!A27,'Defined Values'!C27,IF('Vulnerability Assessment (pre)'!Q14='Defined Values'!A28,'Defined Values'!C28,IF('Vulnerability Assessment (pre)'!Q14='Defined Values'!A29,'Defined Values'!C29,0)))</f>
        <v>0</v>
      </c>
      <c r="BA14">
        <f>IF('Vulnerability Assessment (pre)'!S14='Defined Values'!A31,'Defined Values'!C31,IF('Vulnerability Assessment (pre)'!S14='Defined Values'!A32,'Defined Values'!C32,IF('Vulnerability Assessment (pre)'!S14='Defined Values'!A33,'Defined Values'!C33,0)))</f>
        <v>0</v>
      </c>
      <c r="BB14">
        <f>IF('Vulnerability Assessment (pre)'!U14='Defined Values'!A35,'Defined Values'!C35,IF('Vulnerability Assessment (pre)'!U14='Defined Values'!A36,'Defined Values'!C36,IF('Vulnerability Assessment (pre)'!U14='Defined Values'!A37,'Defined Values'!C37,0)))</f>
        <v>0.66</v>
      </c>
      <c r="BC14">
        <f t="shared" si="9"/>
        <v>1</v>
      </c>
      <c r="BD14">
        <f t="shared" si="10"/>
        <v>1</v>
      </c>
      <c r="BE14">
        <f t="shared" si="11"/>
        <v>0.33999999999999997</v>
      </c>
      <c r="BF14">
        <f>IF('Vulnerability Assessment (pre)'!M14='Defined Values'!A19,'Defined Values'!C19,IF('Vulnerability Assessment (pre)'!M14='Defined Values'!A20,'Defined Values'!C20,IF('Vulnerability Assessment (pre)'!M14='Defined Values'!A21,'Defined Values'!C21,0)))</f>
        <v>0.71</v>
      </c>
      <c r="BG14">
        <f>IF('Vulnerability Assessment (pre)'!O14='Defined Values'!A23,'Defined Values'!C23,IF('Vulnerability Assessment (pre)'!O14='Defined Values'!A24,'Defined Values'!C24,IF('Vulnerability Assessment (pre)'!O14='Defined Values'!A25,'Defined Values'!C25,0)))</f>
        <v>0.70399999999999996</v>
      </c>
      <c r="BH14">
        <f>IF('Vulnerability Assessment (pre)'!K14='Defined Values'!A15,'Defined Values'!C15,IF('Vulnerability Assessment (pre)'!K14='Defined Values'!A16,'Defined Values'!C16,IF('Vulnerability Assessment (pre)'!K14='Defined Values'!A17,'Defined Values'!C17,0)))</f>
        <v>1</v>
      </c>
      <c r="BI14">
        <f t="shared" si="12"/>
        <v>7.7863900799999985</v>
      </c>
      <c r="BJ14">
        <f>IF('Vulnerability Assessment (pre)'!AH14='Defined Values'!A10,'Defined Values'!C10,IF('Vulnerability Assessment (pre)'!AH14='Defined Values'!A11,'Defined Values'!C11,IF('Vulnerability Assessment (pre)'!AH14='Defined Values'!A12,'Defined Values'!C12,IF('Vulnerability Assessment (pre)'!AH14='Defined Values'!A13,'Defined Values'!C13,0))))</f>
        <v>0</v>
      </c>
      <c r="BK14">
        <f>IF('Vulnerability Assessment (pre)'!AI14='Defined Values'!A10,'Defined Values'!C10,IF('Vulnerability Assessment (pre)'!AI14='Defined Values'!A11,'Defined Values'!C11,IF('Vulnerability Assessment (pre)'!AI14='Defined Values'!A12,'Defined Values'!C12,IF('Vulnerability Assessment (pre)'!AI14='Defined Values'!A13,'Defined Values'!C13,0))))</f>
        <v>0</v>
      </c>
      <c r="BL14">
        <f>IF('Vulnerability Assessment (pre)'!AJ14='Defined Values'!A10,'Defined Values'!C10,IF('Vulnerability Assessment (pre)'!AJ14='Defined Values'!A11,'Defined Values'!C11,IF('Vulnerability Assessment (pre)'!AJ14='Defined Values'!A12,'Defined Values'!C12,IF('Vulnerability Assessment (pre)'!AJ14='Defined Values'!A13,'Defined Values'!C13,0))))</f>
        <v>0</v>
      </c>
      <c r="BM14">
        <f t="shared" si="13"/>
        <v>0</v>
      </c>
      <c r="BN14">
        <f t="shared" si="14"/>
        <v>0</v>
      </c>
      <c r="BO14">
        <f t="shared" si="15"/>
        <v>0</v>
      </c>
      <c r="BP14">
        <f t="shared" si="16"/>
        <v>1</v>
      </c>
      <c r="BQ14">
        <f t="shared" si="17"/>
        <v>1</v>
      </c>
      <c r="BR14">
        <f t="shared" si="18"/>
        <v>1</v>
      </c>
      <c r="BS14">
        <f t="shared" si="19"/>
        <v>0</v>
      </c>
      <c r="BT14">
        <f t="shared" si="20"/>
        <v>2.9384947199999996</v>
      </c>
      <c r="BU14" s="21">
        <f t="shared" si="21"/>
        <v>2.9</v>
      </c>
      <c r="BV14">
        <f>IF('Vulnerability Assessment (pre)'!AD14='Defined Values'!A44,'Defined Values'!C44,IF('Vulnerability Assessment (pre)'!AD14='Defined Values'!A45,'Defined Values'!C45,IF('Vulnerability Assessment (pre)'!AD14='Defined Values'!A46,'Defined Values'!C46,IF('Vulnerability Assessment (pre)'!AD14='Defined Values'!A47,'Defined Values'!C47,IF('Vulnerability Assessment (pre)'!AD14='Defined Values'!A48,'Defined Values'!C48,IF('Vulnerability Assessment (pre)'!AD14='Defined Values'!A49,'Defined Values'!C49,0))))))</f>
        <v>0</v>
      </c>
      <c r="BW14">
        <f t="shared" si="23"/>
        <v>2.9</v>
      </c>
      <c r="BX14">
        <f>IF('Vulnerability Assessment (pre)'!AF14='Defined Values'!A51,'Defined Values'!C51,IF('Vulnerability Assessment (pre)'!AF14='Defined Values'!A52,'Defined Values'!C52,IF('Vulnerability Assessment (pre)'!AF14='Defined Values'!A53,'Defined Values'!C53,IF('Vulnerability Assessment (pre)'!AF14='Defined Values'!A54,'Defined Values'!C54,IF('Vulnerability Assessment (pre)'!AF14='Defined Values'!A55,'Defined Values'!C55,0)))))</f>
        <v>0</v>
      </c>
      <c r="BY14">
        <f t="shared" si="22"/>
        <v>2.9</v>
      </c>
    </row>
    <row r="15" spans="1:77" ht="84" x14ac:dyDescent="0.15">
      <c r="A15" s="50"/>
      <c r="B15" s="50"/>
      <c r="C15" s="50" t="s">
        <v>1620</v>
      </c>
      <c r="D15" s="50" t="s">
        <v>847</v>
      </c>
      <c r="E15" s="50" t="s">
        <v>327</v>
      </c>
      <c r="F15" s="60" t="s">
        <v>1621</v>
      </c>
      <c r="G15" s="60">
        <v>55</v>
      </c>
      <c r="H15" s="60"/>
      <c r="I15" s="80" t="s">
        <v>258</v>
      </c>
      <c r="J15" s="80" t="s">
        <v>1715</v>
      </c>
      <c r="K15" s="80" t="s">
        <v>28</v>
      </c>
      <c r="L15" s="80" t="s">
        <v>1713</v>
      </c>
      <c r="M15" s="80" t="s">
        <v>3</v>
      </c>
      <c r="N15" s="80" t="s">
        <v>1714</v>
      </c>
      <c r="O15" s="80" t="s">
        <v>35</v>
      </c>
      <c r="P15" s="80"/>
      <c r="Q15" s="80" t="s">
        <v>35</v>
      </c>
      <c r="R15" s="80"/>
      <c r="S15" s="80" t="s">
        <v>46</v>
      </c>
      <c r="T15" s="80"/>
      <c r="U15" s="80" t="s">
        <v>46</v>
      </c>
      <c r="V15" s="80"/>
      <c r="W15" s="43"/>
      <c r="X15" s="43"/>
      <c r="Y15" s="43"/>
      <c r="Z15" s="43"/>
      <c r="AA15" s="43"/>
      <c r="AB15" s="43"/>
      <c r="AC15" s="45"/>
      <c r="AD15" s="44"/>
      <c r="AE15" s="43"/>
      <c r="AF15" s="44"/>
      <c r="AG15" s="43"/>
      <c r="AH15" s="25"/>
      <c r="AI15" s="25"/>
      <c r="AJ15" s="25"/>
      <c r="AK15" s="31">
        <f>IF(OR(A15='Defined Values'!A$63,A15='Defined Values'!$A$65),'Defined Values'!$A$65,IF(OR(K15="",M15="",O15="",Q15="",S15="",U15=""),"INCOMPLETE",AX15))</f>
        <v>2.9</v>
      </c>
      <c r="AL15" s="88" t="s">
        <v>1721</v>
      </c>
      <c r="AM15" s="104" t="s">
        <v>1734</v>
      </c>
      <c r="AN15">
        <f t="shared" si="0"/>
        <v>9.2066040000000005</v>
      </c>
      <c r="AO15">
        <f>IF(AN15=0,0,'Defined Values'!C60)</f>
        <v>1.1759999999999999</v>
      </c>
      <c r="AP15">
        <f t="shared" si="1"/>
        <v>9.9967999999999986</v>
      </c>
      <c r="AQ15">
        <f t="shared" si="2"/>
        <v>9.4</v>
      </c>
      <c r="AS15">
        <f t="shared" si="3"/>
        <v>0</v>
      </c>
      <c r="AT15">
        <f t="shared" si="4"/>
        <v>2.9</v>
      </c>
      <c r="AU15">
        <f t="shared" si="5"/>
        <v>2.9</v>
      </c>
      <c r="AV15">
        <f t="shared" si="6"/>
        <v>2.9</v>
      </c>
      <c r="AW15">
        <f t="shared" si="7"/>
        <v>2.9</v>
      </c>
      <c r="AX15">
        <f t="shared" si="8"/>
        <v>2.9</v>
      </c>
      <c r="AZ15">
        <f>IF('Vulnerability Assessment (pre)'!Q15='Defined Values'!A27,'Defined Values'!C27,IF('Vulnerability Assessment (pre)'!Q15='Defined Values'!A28,'Defined Values'!C28,IF('Vulnerability Assessment (pre)'!Q15='Defined Values'!A29,'Defined Values'!C29,0)))</f>
        <v>0</v>
      </c>
      <c r="BA15">
        <f>IF('Vulnerability Assessment (pre)'!S15='Defined Values'!A31,'Defined Values'!C31,IF('Vulnerability Assessment (pre)'!S15='Defined Values'!A32,'Defined Values'!C32,IF('Vulnerability Assessment (pre)'!S15='Defined Values'!A33,'Defined Values'!C33,0)))</f>
        <v>0.66</v>
      </c>
      <c r="BB15">
        <f>IF('Vulnerability Assessment (pre)'!U15='Defined Values'!A35,'Defined Values'!C35,IF('Vulnerability Assessment (pre)'!U15='Defined Values'!A36,'Defined Values'!C36,IF('Vulnerability Assessment (pre)'!U15='Defined Values'!A37,'Defined Values'!C37,0)))</f>
        <v>0.66</v>
      </c>
      <c r="BC15">
        <f t="shared" si="9"/>
        <v>1</v>
      </c>
      <c r="BD15">
        <f t="shared" si="10"/>
        <v>0.33999999999999997</v>
      </c>
      <c r="BE15">
        <f t="shared" si="11"/>
        <v>0.33999999999999997</v>
      </c>
      <c r="BF15">
        <f>IF('Vulnerability Assessment (pre)'!M15='Defined Values'!A19,'Defined Values'!C19,IF('Vulnerability Assessment (pre)'!M15='Defined Values'!A20,'Defined Values'!C20,IF('Vulnerability Assessment (pre)'!M15='Defined Values'!A21,'Defined Values'!C21,0)))</f>
        <v>0.71</v>
      </c>
      <c r="BG15">
        <f>IF('Vulnerability Assessment (pre)'!O15='Defined Values'!A23,'Defined Values'!C23,IF('Vulnerability Assessment (pre)'!O15='Defined Values'!A24,'Defined Values'!C24,IF('Vulnerability Assessment (pre)'!O15='Defined Values'!A25,'Defined Values'!C25,0)))</f>
        <v>0.70399999999999996</v>
      </c>
      <c r="BH15">
        <f>IF('Vulnerability Assessment (pre)'!K15='Defined Values'!A15,'Defined Values'!C15,IF('Vulnerability Assessment (pre)'!K15='Defined Values'!A16,'Defined Values'!C16,IF('Vulnerability Assessment (pre)'!K15='Defined Values'!A17,'Defined Values'!C17,0)))</f>
        <v>1</v>
      </c>
      <c r="BI15">
        <f t="shared" si="12"/>
        <v>9.4346745024000001</v>
      </c>
      <c r="BJ15">
        <f>IF('Vulnerability Assessment (pre)'!AH15='Defined Values'!A10,'Defined Values'!C10,IF('Vulnerability Assessment (pre)'!AH15='Defined Values'!A11,'Defined Values'!C11,IF('Vulnerability Assessment (pre)'!AH15='Defined Values'!A12,'Defined Values'!C12,IF('Vulnerability Assessment (pre)'!AH15='Defined Values'!A13,'Defined Values'!C13,0))))</f>
        <v>0</v>
      </c>
      <c r="BK15">
        <f>IF('Vulnerability Assessment (pre)'!AI15='Defined Values'!A10,'Defined Values'!C10,IF('Vulnerability Assessment (pre)'!AI15='Defined Values'!A11,'Defined Values'!C11,IF('Vulnerability Assessment (pre)'!AI15='Defined Values'!A12,'Defined Values'!C12,IF('Vulnerability Assessment (pre)'!AI15='Defined Values'!A13,'Defined Values'!C13,0))))</f>
        <v>0</v>
      </c>
      <c r="BL15">
        <f>IF('Vulnerability Assessment (pre)'!AJ15='Defined Values'!A10,'Defined Values'!C10,IF('Vulnerability Assessment (pre)'!AJ15='Defined Values'!A11,'Defined Values'!C11,IF('Vulnerability Assessment (pre)'!AJ15='Defined Values'!A12,'Defined Values'!C12,IF('Vulnerability Assessment (pre)'!AJ15='Defined Values'!A13,'Defined Values'!C13,0))))</f>
        <v>0</v>
      </c>
      <c r="BM15">
        <f t="shared" si="13"/>
        <v>0</v>
      </c>
      <c r="BN15">
        <f t="shared" si="14"/>
        <v>0</v>
      </c>
      <c r="BO15">
        <f t="shared" si="15"/>
        <v>0</v>
      </c>
      <c r="BP15">
        <f t="shared" si="16"/>
        <v>1</v>
      </c>
      <c r="BQ15">
        <f t="shared" si="17"/>
        <v>1</v>
      </c>
      <c r="BR15">
        <f t="shared" si="18"/>
        <v>1</v>
      </c>
      <c r="BS15">
        <f t="shared" si="19"/>
        <v>0</v>
      </c>
      <c r="BT15">
        <f t="shared" si="20"/>
        <v>2.9384947199999996</v>
      </c>
      <c r="BU15" s="21">
        <f t="shared" si="21"/>
        <v>2.9</v>
      </c>
      <c r="BV15">
        <f>IF('Vulnerability Assessment (pre)'!AD15='Defined Values'!A44,'Defined Values'!C44,IF('Vulnerability Assessment (pre)'!AD15='Defined Values'!A45,'Defined Values'!C45,IF('Vulnerability Assessment (pre)'!AD15='Defined Values'!A46,'Defined Values'!C46,IF('Vulnerability Assessment (pre)'!AD15='Defined Values'!A47,'Defined Values'!C47,IF('Vulnerability Assessment (pre)'!AD15='Defined Values'!A48,'Defined Values'!C48,IF('Vulnerability Assessment (pre)'!AD15='Defined Values'!A49,'Defined Values'!C49,0))))))</f>
        <v>0</v>
      </c>
      <c r="BW15">
        <f t="shared" si="23"/>
        <v>2.9</v>
      </c>
      <c r="BX15">
        <f>IF('Vulnerability Assessment (pre)'!AF15='Defined Values'!A51,'Defined Values'!C51,IF('Vulnerability Assessment (pre)'!AF15='Defined Values'!A52,'Defined Values'!C52,IF('Vulnerability Assessment (pre)'!AF15='Defined Values'!A53,'Defined Values'!C53,IF('Vulnerability Assessment (pre)'!AF15='Defined Values'!A54,'Defined Values'!C54,IF('Vulnerability Assessment (pre)'!AF15='Defined Values'!A55,'Defined Values'!C55,0)))))</f>
        <v>0</v>
      </c>
      <c r="BY15">
        <f t="shared" si="22"/>
        <v>2.9</v>
      </c>
    </row>
    <row r="16" spans="1:77" ht="84" x14ac:dyDescent="0.15">
      <c r="A16" s="50"/>
      <c r="B16" s="50"/>
      <c r="C16" s="50" t="s">
        <v>1622</v>
      </c>
      <c r="D16" s="50" t="s">
        <v>1486</v>
      </c>
      <c r="E16" s="50" t="s">
        <v>327</v>
      </c>
      <c r="F16" s="60" t="s">
        <v>1623</v>
      </c>
      <c r="G16" s="60">
        <v>54</v>
      </c>
      <c r="H16" s="60"/>
      <c r="I16" s="80" t="s">
        <v>258</v>
      </c>
      <c r="J16" s="80" t="s">
        <v>1715</v>
      </c>
      <c r="K16" s="80" t="s">
        <v>28</v>
      </c>
      <c r="L16" s="80" t="s">
        <v>1713</v>
      </c>
      <c r="M16" s="80" t="s">
        <v>3</v>
      </c>
      <c r="N16" s="80" t="s">
        <v>1714</v>
      </c>
      <c r="O16" s="80" t="s">
        <v>35</v>
      </c>
      <c r="P16" s="80"/>
      <c r="Q16" s="80" t="s">
        <v>35</v>
      </c>
      <c r="R16" s="80"/>
      <c r="S16" s="80" t="s">
        <v>46</v>
      </c>
      <c r="T16" s="80"/>
      <c r="U16" s="80" t="s">
        <v>46</v>
      </c>
      <c r="V16" s="80"/>
      <c r="W16" s="41"/>
      <c r="X16" s="41"/>
      <c r="Y16" s="41"/>
      <c r="Z16" s="41"/>
      <c r="AA16" s="41"/>
      <c r="AB16" s="41"/>
      <c r="AC16" s="45"/>
      <c r="AD16" s="42"/>
      <c r="AE16" s="41"/>
      <c r="AF16" s="42"/>
      <c r="AG16" s="41"/>
      <c r="AH16" s="25"/>
      <c r="AI16" s="25"/>
      <c r="AJ16" s="25"/>
      <c r="AK16" s="31">
        <f>IF(OR(A16='Defined Values'!A$63,A16='Defined Values'!$A$65),'Defined Values'!$A$65,IF(OR(K16="",M16="",O16="",Q16="",S16="",U16=""),"INCOMPLETE",AX16))</f>
        <v>2.9</v>
      </c>
      <c r="AL16" s="88" t="s">
        <v>1723</v>
      </c>
      <c r="AM16" s="104" t="s">
        <v>1735</v>
      </c>
      <c r="AN16">
        <f t="shared" si="0"/>
        <v>9.2066040000000005</v>
      </c>
      <c r="AO16">
        <f>IF(AN16=0,0,'Defined Values'!C60)</f>
        <v>1.1759999999999999</v>
      </c>
      <c r="AP16">
        <f t="shared" si="1"/>
        <v>9.9967999999999986</v>
      </c>
      <c r="AQ16">
        <f t="shared" si="2"/>
        <v>9.4</v>
      </c>
      <c r="AS16">
        <f t="shared" si="3"/>
        <v>0</v>
      </c>
      <c r="AT16">
        <f t="shared" si="4"/>
        <v>2.9</v>
      </c>
      <c r="AU16">
        <f t="shared" si="5"/>
        <v>2.9</v>
      </c>
      <c r="AV16">
        <f t="shared" si="6"/>
        <v>2.9</v>
      </c>
      <c r="AW16">
        <f t="shared" si="7"/>
        <v>2.9</v>
      </c>
      <c r="AX16">
        <f t="shared" si="8"/>
        <v>2.9</v>
      </c>
      <c r="AZ16">
        <f>IF('Vulnerability Assessment (pre)'!Q16='Defined Values'!A27,'Defined Values'!C27,IF('Vulnerability Assessment (pre)'!Q16='Defined Values'!A28,'Defined Values'!C28,IF('Vulnerability Assessment (pre)'!Q16='Defined Values'!A29,'Defined Values'!C29,0)))</f>
        <v>0</v>
      </c>
      <c r="BA16">
        <f>IF('Vulnerability Assessment (pre)'!S16='Defined Values'!A31,'Defined Values'!C31,IF('Vulnerability Assessment (pre)'!S16='Defined Values'!A32,'Defined Values'!C32,IF('Vulnerability Assessment (pre)'!S16='Defined Values'!A33,'Defined Values'!C33,0)))</f>
        <v>0.66</v>
      </c>
      <c r="BB16">
        <f>IF('Vulnerability Assessment (pre)'!U16='Defined Values'!A35,'Defined Values'!C35,IF('Vulnerability Assessment (pre)'!U16='Defined Values'!A36,'Defined Values'!C36,IF('Vulnerability Assessment (pre)'!U16='Defined Values'!A37,'Defined Values'!C37,0)))</f>
        <v>0.66</v>
      </c>
      <c r="BC16">
        <f t="shared" si="9"/>
        <v>1</v>
      </c>
      <c r="BD16">
        <f t="shared" si="10"/>
        <v>0.33999999999999997</v>
      </c>
      <c r="BE16">
        <f t="shared" si="11"/>
        <v>0.33999999999999997</v>
      </c>
      <c r="BF16">
        <f>IF('Vulnerability Assessment (pre)'!M16='Defined Values'!A19,'Defined Values'!C19,IF('Vulnerability Assessment (pre)'!M16='Defined Values'!A20,'Defined Values'!C20,IF('Vulnerability Assessment (pre)'!M16='Defined Values'!A21,'Defined Values'!C21,0)))</f>
        <v>0.71</v>
      </c>
      <c r="BG16">
        <f>IF('Vulnerability Assessment (pre)'!O16='Defined Values'!A23,'Defined Values'!C23,IF('Vulnerability Assessment (pre)'!O16='Defined Values'!A24,'Defined Values'!C24,IF('Vulnerability Assessment (pre)'!O16='Defined Values'!A25,'Defined Values'!C25,0)))</f>
        <v>0.70399999999999996</v>
      </c>
      <c r="BH16">
        <f>IF('Vulnerability Assessment (pre)'!K16='Defined Values'!A15,'Defined Values'!C15,IF('Vulnerability Assessment (pre)'!K16='Defined Values'!A16,'Defined Values'!C16,IF('Vulnerability Assessment (pre)'!K16='Defined Values'!A17,'Defined Values'!C17,0)))</f>
        <v>1</v>
      </c>
      <c r="BI16">
        <f t="shared" si="12"/>
        <v>9.4346745024000001</v>
      </c>
      <c r="BJ16">
        <f>IF('Vulnerability Assessment (pre)'!AH16='Defined Values'!A10,'Defined Values'!C10,IF('Vulnerability Assessment (pre)'!AH16='Defined Values'!A11,'Defined Values'!C11,IF('Vulnerability Assessment (pre)'!AH16='Defined Values'!A12,'Defined Values'!C12,IF('Vulnerability Assessment (pre)'!AH16='Defined Values'!A13,'Defined Values'!C13,0))))</f>
        <v>0</v>
      </c>
      <c r="BK16">
        <f>IF('Vulnerability Assessment (pre)'!AI16='Defined Values'!A10,'Defined Values'!C10,IF('Vulnerability Assessment (pre)'!AI16='Defined Values'!A11,'Defined Values'!C11,IF('Vulnerability Assessment (pre)'!AI16='Defined Values'!A12,'Defined Values'!C12,IF('Vulnerability Assessment (pre)'!AI16='Defined Values'!A13,'Defined Values'!C13,0))))</f>
        <v>0</v>
      </c>
      <c r="BL16">
        <f>IF('Vulnerability Assessment (pre)'!AJ16='Defined Values'!A10,'Defined Values'!C10,IF('Vulnerability Assessment (pre)'!AJ16='Defined Values'!A11,'Defined Values'!C11,IF('Vulnerability Assessment (pre)'!AJ16='Defined Values'!A12,'Defined Values'!C12,IF('Vulnerability Assessment (pre)'!AJ16='Defined Values'!A13,'Defined Values'!C13,0))))</f>
        <v>0</v>
      </c>
      <c r="BM16">
        <f t="shared" si="13"/>
        <v>0</v>
      </c>
      <c r="BN16">
        <f t="shared" si="14"/>
        <v>0</v>
      </c>
      <c r="BO16">
        <f t="shared" si="15"/>
        <v>0</v>
      </c>
      <c r="BP16">
        <f t="shared" si="16"/>
        <v>1</v>
      </c>
      <c r="BQ16">
        <f t="shared" si="17"/>
        <v>1</v>
      </c>
      <c r="BR16">
        <f t="shared" si="18"/>
        <v>1</v>
      </c>
      <c r="BS16">
        <f t="shared" si="19"/>
        <v>0</v>
      </c>
      <c r="BT16">
        <f t="shared" si="20"/>
        <v>2.9384947199999996</v>
      </c>
      <c r="BU16" s="21">
        <f t="shared" si="21"/>
        <v>2.9</v>
      </c>
      <c r="BV16">
        <f>IF('Vulnerability Assessment (pre)'!AD16='Defined Values'!A44,'Defined Values'!C44,IF('Vulnerability Assessment (pre)'!AD16='Defined Values'!A45,'Defined Values'!C45,IF('Vulnerability Assessment (pre)'!AD16='Defined Values'!A46,'Defined Values'!C46,IF('Vulnerability Assessment (pre)'!AD16='Defined Values'!A47,'Defined Values'!C47,IF('Vulnerability Assessment (pre)'!AD16='Defined Values'!A48,'Defined Values'!C48,IF('Vulnerability Assessment (pre)'!AD16='Defined Values'!A49,'Defined Values'!C49,0))))))</f>
        <v>0</v>
      </c>
      <c r="BW16">
        <f t="shared" si="23"/>
        <v>2.9</v>
      </c>
      <c r="BX16">
        <f>IF('Vulnerability Assessment (pre)'!AF16='Defined Values'!A51,'Defined Values'!C51,IF('Vulnerability Assessment (pre)'!AF16='Defined Values'!A52,'Defined Values'!C52,IF('Vulnerability Assessment (pre)'!AF16='Defined Values'!A53,'Defined Values'!C53,IF('Vulnerability Assessment (pre)'!AF16='Defined Values'!A54,'Defined Values'!C54,IF('Vulnerability Assessment (pre)'!AF16='Defined Values'!A55,'Defined Values'!C55,0)))))</f>
        <v>0</v>
      </c>
      <c r="BY16">
        <f t="shared" si="22"/>
        <v>2.9</v>
      </c>
    </row>
    <row r="17" spans="1:77" ht="98" x14ac:dyDescent="0.15">
      <c r="A17" s="50"/>
      <c r="B17" s="50"/>
      <c r="C17" s="50" t="s">
        <v>1624</v>
      </c>
      <c r="D17" s="50" t="s">
        <v>1483</v>
      </c>
      <c r="E17" s="50" t="s">
        <v>327</v>
      </c>
      <c r="F17" s="60" t="s">
        <v>1619</v>
      </c>
      <c r="G17" s="60">
        <v>53</v>
      </c>
      <c r="H17" s="60"/>
      <c r="I17" s="80" t="s">
        <v>258</v>
      </c>
      <c r="J17" s="80" t="s">
        <v>1715</v>
      </c>
      <c r="K17" s="80" t="s">
        <v>28</v>
      </c>
      <c r="L17" s="80" t="s">
        <v>1713</v>
      </c>
      <c r="M17" s="80" t="s">
        <v>3</v>
      </c>
      <c r="N17" s="80" t="s">
        <v>1714</v>
      </c>
      <c r="O17" s="80" t="s">
        <v>35</v>
      </c>
      <c r="P17" s="80"/>
      <c r="Q17" s="80" t="s">
        <v>35</v>
      </c>
      <c r="R17" s="80"/>
      <c r="S17" s="80" t="s">
        <v>46</v>
      </c>
      <c r="T17" s="80"/>
      <c r="U17" s="80" t="s">
        <v>46</v>
      </c>
      <c r="V17" s="80"/>
      <c r="W17" s="41"/>
      <c r="X17" s="41"/>
      <c r="Y17" s="41"/>
      <c r="Z17" s="41"/>
      <c r="AA17" s="41"/>
      <c r="AB17" s="41"/>
      <c r="AC17" s="45"/>
      <c r="AD17" s="42"/>
      <c r="AE17" s="41"/>
      <c r="AF17" s="42"/>
      <c r="AG17" s="41"/>
      <c r="AH17" s="25"/>
      <c r="AI17" s="25"/>
      <c r="AJ17" s="25"/>
      <c r="AK17" s="31">
        <f>IF(OR(A17='Defined Values'!A$63,A17='Defined Values'!$A$65),'Defined Values'!$A$65,IF(OR(K17="",M17="",O17="",Q17="",S17="",U17=""),"INCOMPLETE",AX17))</f>
        <v>2.9</v>
      </c>
      <c r="AL17" s="88" t="s">
        <v>1721</v>
      </c>
      <c r="AM17" s="104" t="s">
        <v>1733</v>
      </c>
      <c r="AN17">
        <f t="shared" si="0"/>
        <v>9.2066040000000005</v>
      </c>
      <c r="AO17">
        <f>IF(AN17=0,0,'Defined Values'!C60)</f>
        <v>1.1759999999999999</v>
      </c>
      <c r="AP17">
        <f t="shared" si="1"/>
        <v>9.9967999999999986</v>
      </c>
      <c r="AQ17">
        <f t="shared" si="2"/>
        <v>9.4</v>
      </c>
      <c r="AS17">
        <f t="shared" si="3"/>
        <v>0</v>
      </c>
      <c r="AT17">
        <f t="shared" si="4"/>
        <v>2.9</v>
      </c>
      <c r="AU17">
        <f t="shared" si="5"/>
        <v>2.9</v>
      </c>
      <c r="AV17">
        <f t="shared" si="6"/>
        <v>2.9</v>
      </c>
      <c r="AW17">
        <f t="shared" si="7"/>
        <v>2.9</v>
      </c>
      <c r="AX17">
        <f t="shared" si="8"/>
        <v>2.9</v>
      </c>
      <c r="AZ17">
        <f>IF('Vulnerability Assessment (pre)'!Q17='Defined Values'!A27,'Defined Values'!C27,IF('Vulnerability Assessment (pre)'!Q17='Defined Values'!A28,'Defined Values'!C28,IF('Vulnerability Assessment (pre)'!Q17='Defined Values'!A29,'Defined Values'!C29,0)))</f>
        <v>0</v>
      </c>
      <c r="BA17">
        <f>IF('Vulnerability Assessment (pre)'!S17='Defined Values'!A31,'Defined Values'!C31,IF('Vulnerability Assessment (pre)'!S17='Defined Values'!A32,'Defined Values'!C32,IF('Vulnerability Assessment (pre)'!S17='Defined Values'!A33,'Defined Values'!C33,0)))</f>
        <v>0.66</v>
      </c>
      <c r="BB17">
        <f>IF('Vulnerability Assessment (pre)'!U17='Defined Values'!A35,'Defined Values'!C35,IF('Vulnerability Assessment (pre)'!U17='Defined Values'!A36,'Defined Values'!C36,IF('Vulnerability Assessment (pre)'!U17='Defined Values'!A37,'Defined Values'!C37,0)))</f>
        <v>0.66</v>
      </c>
      <c r="BC17">
        <f t="shared" si="9"/>
        <v>1</v>
      </c>
      <c r="BD17">
        <f t="shared" si="10"/>
        <v>0.33999999999999997</v>
      </c>
      <c r="BE17">
        <f t="shared" si="11"/>
        <v>0.33999999999999997</v>
      </c>
      <c r="BF17">
        <f>IF('Vulnerability Assessment (pre)'!M17='Defined Values'!A19,'Defined Values'!C19,IF('Vulnerability Assessment (pre)'!M17='Defined Values'!A20,'Defined Values'!C20,IF('Vulnerability Assessment (pre)'!M17='Defined Values'!A21,'Defined Values'!C21,0)))</f>
        <v>0.71</v>
      </c>
      <c r="BG17">
        <f>IF('Vulnerability Assessment (pre)'!O17='Defined Values'!A23,'Defined Values'!C23,IF('Vulnerability Assessment (pre)'!O17='Defined Values'!A24,'Defined Values'!C24,IF('Vulnerability Assessment (pre)'!O17='Defined Values'!A25,'Defined Values'!C25,0)))</f>
        <v>0.70399999999999996</v>
      </c>
      <c r="BH17">
        <f>IF('Vulnerability Assessment (pre)'!K17='Defined Values'!A15,'Defined Values'!C15,IF('Vulnerability Assessment (pre)'!K17='Defined Values'!A16,'Defined Values'!C16,IF('Vulnerability Assessment (pre)'!K17='Defined Values'!A17,'Defined Values'!C17,0)))</f>
        <v>1</v>
      </c>
      <c r="BI17">
        <f t="shared" si="12"/>
        <v>9.4346745024000001</v>
      </c>
      <c r="BJ17">
        <f>IF('Vulnerability Assessment (pre)'!AH17='Defined Values'!A10,'Defined Values'!C10,IF('Vulnerability Assessment (pre)'!AH17='Defined Values'!A11,'Defined Values'!C11,IF('Vulnerability Assessment (pre)'!AH17='Defined Values'!A12,'Defined Values'!C12,IF('Vulnerability Assessment (pre)'!AH17='Defined Values'!A13,'Defined Values'!C13,0))))</f>
        <v>0</v>
      </c>
      <c r="BK17">
        <f>IF('Vulnerability Assessment (pre)'!AI17='Defined Values'!A10,'Defined Values'!C10,IF('Vulnerability Assessment (pre)'!AI17='Defined Values'!A11,'Defined Values'!C11,IF('Vulnerability Assessment (pre)'!AI17='Defined Values'!A12,'Defined Values'!C12,IF('Vulnerability Assessment (pre)'!AI17='Defined Values'!A13,'Defined Values'!C13,0))))</f>
        <v>0</v>
      </c>
      <c r="BL17">
        <f>IF('Vulnerability Assessment (pre)'!AJ17='Defined Values'!A10,'Defined Values'!C10,IF('Vulnerability Assessment (pre)'!AJ17='Defined Values'!A11,'Defined Values'!C11,IF('Vulnerability Assessment (pre)'!AJ17='Defined Values'!A12,'Defined Values'!C12,IF('Vulnerability Assessment (pre)'!AJ17='Defined Values'!A13,'Defined Values'!C13,0))))</f>
        <v>0</v>
      </c>
      <c r="BM17">
        <f t="shared" si="13"/>
        <v>0</v>
      </c>
      <c r="BN17">
        <f t="shared" si="14"/>
        <v>0</v>
      </c>
      <c r="BO17">
        <f t="shared" si="15"/>
        <v>0</v>
      </c>
      <c r="BP17">
        <f t="shared" si="16"/>
        <v>1</v>
      </c>
      <c r="BQ17">
        <f t="shared" si="17"/>
        <v>1</v>
      </c>
      <c r="BR17">
        <f t="shared" si="18"/>
        <v>1</v>
      </c>
      <c r="BS17">
        <f t="shared" si="19"/>
        <v>0</v>
      </c>
      <c r="BT17">
        <f t="shared" si="20"/>
        <v>2.9384947199999996</v>
      </c>
      <c r="BU17" s="21">
        <f t="shared" si="21"/>
        <v>2.9</v>
      </c>
      <c r="BV17">
        <f>IF('Vulnerability Assessment (pre)'!AD17='Defined Values'!A44,'Defined Values'!C44,IF('Vulnerability Assessment (pre)'!AD17='Defined Values'!A45,'Defined Values'!C45,IF('Vulnerability Assessment (pre)'!AD17='Defined Values'!A46,'Defined Values'!C46,IF('Vulnerability Assessment (pre)'!AD17='Defined Values'!A47,'Defined Values'!C47,IF('Vulnerability Assessment (pre)'!AD17='Defined Values'!A48,'Defined Values'!C48,IF('Vulnerability Assessment (pre)'!AD17='Defined Values'!A49,'Defined Values'!C49,0))))))</f>
        <v>0</v>
      </c>
      <c r="BW17">
        <f t="shared" si="23"/>
        <v>2.9</v>
      </c>
      <c r="BX17">
        <f>IF('Vulnerability Assessment (pre)'!AF17='Defined Values'!A51,'Defined Values'!C51,IF('Vulnerability Assessment (pre)'!AF17='Defined Values'!A52,'Defined Values'!C52,IF('Vulnerability Assessment (pre)'!AF17='Defined Values'!A53,'Defined Values'!C53,IF('Vulnerability Assessment (pre)'!AF17='Defined Values'!A54,'Defined Values'!C54,IF('Vulnerability Assessment (pre)'!AF17='Defined Values'!A55,'Defined Values'!C55,0)))))</f>
        <v>0</v>
      </c>
      <c r="BY17">
        <f t="shared" si="22"/>
        <v>2.9</v>
      </c>
    </row>
    <row r="18" spans="1:77" ht="84" x14ac:dyDescent="0.15">
      <c r="A18" s="50"/>
      <c r="B18" s="50"/>
      <c r="C18" s="50" t="s">
        <v>1625</v>
      </c>
      <c r="D18" s="50" t="s">
        <v>1488</v>
      </c>
      <c r="E18" s="50" t="s">
        <v>316</v>
      </c>
      <c r="F18" s="60" t="s">
        <v>1626</v>
      </c>
      <c r="G18" s="60">
        <v>52</v>
      </c>
      <c r="H18" s="60"/>
      <c r="I18" s="80" t="s">
        <v>258</v>
      </c>
      <c r="J18" s="80" t="s">
        <v>1715</v>
      </c>
      <c r="K18" s="80" t="s">
        <v>28</v>
      </c>
      <c r="L18" s="80" t="s">
        <v>1713</v>
      </c>
      <c r="M18" s="80" t="s">
        <v>3</v>
      </c>
      <c r="N18" s="80" t="s">
        <v>1714</v>
      </c>
      <c r="O18" s="80" t="s">
        <v>35</v>
      </c>
      <c r="P18" s="80"/>
      <c r="Q18" s="80" t="s">
        <v>35</v>
      </c>
      <c r="R18" s="80"/>
      <c r="S18" s="80" t="s">
        <v>46</v>
      </c>
      <c r="T18" s="80"/>
      <c r="U18" s="80" t="s">
        <v>46</v>
      </c>
      <c r="V18" s="80"/>
      <c r="W18" s="41"/>
      <c r="X18" s="41"/>
      <c r="Y18" s="41"/>
      <c r="Z18" s="41"/>
      <c r="AA18" s="41"/>
      <c r="AB18" s="41"/>
      <c r="AC18" s="45"/>
      <c r="AD18" s="42"/>
      <c r="AE18" s="41"/>
      <c r="AF18" s="42"/>
      <c r="AG18" s="41"/>
      <c r="AH18" s="25"/>
      <c r="AI18" s="25"/>
      <c r="AJ18" s="25"/>
      <c r="AK18" s="31">
        <f>IF(OR(A18='Defined Values'!A$63,A18='Defined Values'!$A$65),'Defined Values'!$A$65,IF(OR(K18="",M18="",O18="",Q18="",S18="",U18=""),"INCOMPLETE",AX18))</f>
        <v>2.9</v>
      </c>
      <c r="AL18" s="88" t="s">
        <v>9</v>
      </c>
      <c r="AM18" s="104" t="s">
        <v>1736</v>
      </c>
      <c r="AN18">
        <f t="shared" si="0"/>
        <v>9.2066040000000005</v>
      </c>
      <c r="AO18">
        <f>IF(AN18=0,0,'Defined Values'!C60)</f>
        <v>1.1759999999999999</v>
      </c>
      <c r="AP18">
        <f t="shared" si="1"/>
        <v>9.9967999999999986</v>
      </c>
      <c r="AQ18">
        <f t="shared" si="2"/>
        <v>9.4</v>
      </c>
      <c r="AS18">
        <f t="shared" si="3"/>
        <v>0</v>
      </c>
      <c r="AT18">
        <f t="shared" si="4"/>
        <v>2.9</v>
      </c>
      <c r="AU18">
        <f t="shared" si="5"/>
        <v>2.9</v>
      </c>
      <c r="AV18">
        <f t="shared" si="6"/>
        <v>2.9</v>
      </c>
      <c r="AW18">
        <f t="shared" si="7"/>
        <v>2.9</v>
      </c>
      <c r="AX18">
        <f t="shared" si="8"/>
        <v>2.9</v>
      </c>
      <c r="AZ18">
        <f>IF('Vulnerability Assessment (pre)'!Q18='Defined Values'!$A$27,'Defined Values'!$C$27,IF('Vulnerability Assessment (pre)'!Q18='Defined Values'!$A$28,'Defined Values'!$C$28,IF('Vulnerability Assessment (pre)'!Q18='Defined Values'!$A$29,'Defined Values'!$C$29,0)))</f>
        <v>0</v>
      </c>
      <c r="BA18">
        <f>IF('Vulnerability Assessment (pre)'!S18='Defined Values'!$A$31,'Defined Values'!$C$31,IF('Vulnerability Assessment (pre)'!S18='Defined Values'!$A$32,'Defined Values'!$C$32,IF('Vulnerability Assessment (pre)'!S18='Defined Values'!$A$33,'Defined Values'!$C$33,0)))</f>
        <v>0.66</v>
      </c>
      <c r="BB18">
        <f>IF('Vulnerability Assessment (pre)'!U18='Defined Values'!$A$35,'Defined Values'!$C$35,IF('Vulnerability Assessment (pre)'!U18='Defined Values'!$A$36,'Defined Values'!$C$36,IF('Vulnerability Assessment (pre)'!U18='Defined Values'!$A$37,'Defined Values'!$C$37,0)))</f>
        <v>0.66</v>
      </c>
      <c r="BC18">
        <f t="shared" si="9"/>
        <v>1</v>
      </c>
      <c r="BD18">
        <f t="shared" si="10"/>
        <v>0.33999999999999997</v>
      </c>
      <c r="BE18">
        <f t="shared" si="11"/>
        <v>0.33999999999999997</v>
      </c>
      <c r="BF18">
        <f>IF('Vulnerability Assessment (pre)'!M18='Defined Values'!$A$19,'Defined Values'!$C$19,IF('Vulnerability Assessment (pre)'!M18='Defined Values'!$A$20,'Defined Values'!$C$20,IF('Vulnerability Assessment (pre)'!M18='Defined Values'!$A$21,'Defined Values'!$C$21,0)))</f>
        <v>0.71</v>
      </c>
      <c r="BG18">
        <f>IF('Vulnerability Assessment (pre)'!O18='Defined Values'!$A$23,'Defined Values'!$C$23,IF('Vulnerability Assessment (pre)'!O18='Defined Values'!$A$24,'Defined Values'!$C$24,IF('Vulnerability Assessment (pre)'!O18='Defined Values'!$A$25,'Defined Values'!$C$25,0)))</f>
        <v>0.70399999999999996</v>
      </c>
      <c r="BH18">
        <f>IF('Vulnerability Assessment (pre)'!K18='Defined Values'!$A$15,'Defined Values'!$C$15,IF('Vulnerability Assessment (pre)'!K18='Defined Values'!$A$16,'Defined Values'!$C$16,IF('Vulnerability Assessment (pre)'!K18='Defined Values'!$A$17,'Defined Values'!$C$17,0)))</f>
        <v>1</v>
      </c>
      <c r="BI18">
        <f t="shared" si="12"/>
        <v>9.4346745024000001</v>
      </c>
      <c r="BJ18">
        <f>IF('Vulnerability Assessment (pre)'!AH18='Defined Values'!$A$10,'Defined Values'!$C$10,IF('Vulnerability Assessment (pre)'!AH18='Defined Values'!$A$11,'Defined Values'!$C$11,IF('Vulnerability Assessment (pre)'!AH18='Defined Values'!$A$12,'Defined Values'!$C$12,IF('Vulnerability Assessment (pre)'!AH18='Defined Values'!$A$13,'Defined Values'!$C$13,0))))</f>
        <v>0</v>
      </c>
      <c r="BK18">
        <f>IF('Vulnerability Assessment (pre)'!AI18='Defined Values'!$A$10,'Defined Values'!$C$10,IF('Vulnerability Assessment (pre)'!AI18='Defined Values'!$A$11,'Defined Values'!$C$11,IF('Vulnerability Assessment (pre)'!AI18='Defined Values'!$A$12,'Defined Values'!$C$12,IF('Vulnerability Assessment (pre)'!AI18='Defined Values'!$A$13,'Defined Values'!$C$13,0))))</f>
        <v>0</v>
      </c>
      <c r="BL18">
        <f>IF('Vulnerability Assessment (pre)'!AJ18='Defined Values'!$A$10,'Defined Values'!$C$10,IF('Vulnerability Assessment (pre)'!AJ18='Defined Values'!$A$11,'Defined Values'!$C$11,IF('Vulnerability Assessment (pre)'!AJ18='Defined Values'!$A$12,'Defined Values'!$C$12,IF('Vulnerability Assessment (pre)'!AJ18='Defined Values'!$A$13,'Defined Values'!$C$13,0))))</f>
        <v>0</v>
      </c>
      <c r="BM18">
        <f t="shared" si="13"/>
        <v>0</v>
      </c>
      <c r="BN18">
        <f t="shared" si="14"/>
        <v>0</v>
      </c>
      <c r="BO18">
        <f t="shared" si="15"/>
        <v>0</v>
      </c>
      <c r="BP18">
        <f t="shared" si="16"/>
        <v>1</v>
      </c>
      <c r="BQ18">
        <f t="shared" si="17"/>
        <v>1</v>
      </c>
      <c r="BR18">
        <f t="shared" si="18"/>
        <v>1</v>
      </c>
      <c r="BS18">
        <f t="shared" si="19"/>
        <v>0</v>
      </c>
      <c r="BT18">
        <f t="shared" si="20"/>
        <v>2.9384947199999996</v>
      </c>
      <c r="BU18" s="21">
        <f t="shared" si="21"/>
        <v>2.9</v>
      </c>
      <c r="BV18">
        <f>IF('Vulnerability Assessment (pre)'!AD18='Defined Values'!$A$44,'Defined Values'!$C$44,IF('Vulnerability Assessment (pre)'!AD18='Defined Values'!$A$45,'Defined Values'!$C$45,IF('Vulnerability Assessment (pre)'!AD18='Defined Values'!$A$46,'Defined Values'!$C$46,IF('Vulnerability Assessment (pre)'!AD18='Defined Values'!$A$47,'Defined Values'!$C$47,IF('Vulnerability Assessment (pre)'!AD18='Defined Values'!$A$48,'Defined Values'!$C$48,IF('Vulnerability Assessment (pre)'!AD18='Defined Values'!$A$49,'Defined Values'!$C$49,0))))))</f>
        <v>0</v>
      </c>
      <c r="BW18">
        <f t="shared" si="23"/>
        <v>2.9</v>
      </c>
      <c r="BX18">
        <f>IF('Vulnerability Assessment (pre)'!AF18='Defined Values'!$A$51,'Defined Values'!$C$51,IF('Vulnerability Assessment (pre)'!AF18='Defined Values'!$A$52,'Defined Values'!$C$52,IF('Vulnerability Assessment (pre)'!AF18='Defined Values'!$A$53,'Defined Values'!$C$53,IF('Vulnerability Assessment (pre)'!AF18='Defined Values'!$A$54,'Defined Values'!$C$54,IF('Vulnerability Assessment (pre)'!AF18='Defined Values'!$A$55,'Defined Values'!$C$55,0)))))</f>
        <v>0</v>
      </c>
      <c r="BY18">
        <f t="shared" si="22"/>
        <v>2.9</v>
      </c>
    </row>
    <row r="19" spans="1:77" ht="98" x14ac:dyDescent="0.15">
      <c r="A19" s="50"/>
      <c r="B19" s="50"/>
      <c r="C19" s="50" t="s">
        <v>1627</v>
      </c>
      <c r="D19" s="50" t="s">
        <v>853</v>
      </c>
      <c r="E19" s="50" t="s">
        <v>316</v>
      </c>
      <c r="F19" s="60" t="s">
        <v>1628</v>
      </c>
      <c r="G19" s="60">
        <v>51</v>
      </c>
      <c r="H19" s="60"/>
      <c r="I19" s="80" t="s">
        <v>258</v>
      </c>
      <c r="J19" s="80" t="s">
        <v>1715</v>
      </c>
      <c r="K19" s="80" t="s">
        <v>28</v>
      </c>
      <c r="L19" s="80" t="s">
        <v>1713</v>
      </c>
      <c r="M19" s="80" t="s">
        <v>3</v>
      </c>
      <c r="N19" s="80" t="s">
        <v>1714</v>
      </c>
      <c r="O19" s="80" t="s">
        <v>35</v>
      </c>
      <c r="P19" s="80"/>
      <c r="Q19" s="80" t="s">
        <v>35</v>
      </c>
      <c r="R19" s="80"/>
      <c r="S19" s="80" t="s">
        <v>46</v>
      </c>
      <c r="T19" s="80"/>
      <c r="U19" s="80" t="s">
        <v>46</v>
      </c>
      <c r="V19" s="80"/>
      <c r="W19" s="43"/>
      <c r="X19" s="43"/>
      <c r="Y19" s="43"/>
      <c r="Z19" s="43"/>
      <c r="AA19" s="43"/>
      <c r="AB19" s="43"/>
      <c r="AC19" s="45"/>
      <c r="AD19" s="44"/>
      <c r="AE19" s="43"/>
      <c r="AF19" s="44"/>
      <c r="AG19" s="43"/>
      <c r="AH19" s="25"/>
      <c r="AI19" s="25"/>
      <c r="AJ19" s="25"/>
      <c r="AK19" s="31">
        <f>IF(OR(A19='Defined Values'!A$63,A19='Defined Values'!$A$65),'Defined Values'!$A$65,IF(OR(K19="",M19="",O19="",Q19="",S19="",U19=""),"INCOMPLETE",AX19))</f>
        <v>2.9</v>
      </c>
      <c r="AL19" s="88" t="s">
        <v>9</v>
      </c>
      <c r="AM19" s="104" t="s">
        <v>1737</v>
      </c>
      <c r="AN19">
        <f t="shared" si="0"/>
        <v>9.2066040000000005</v>
      </c>
      <c r="AO19">
        <f>IF(AN19=0,0,'Defined Values'!C60)</f>
        <v>1.1759999999999999</v>
      </c>
      <c r="AP19">
        <f t="shared" si="1"/>
        <v>9.9967999999999986</v>
      </c>
      <c r="AQ19">
        <f t="shared" si="2"/>
        <v>9.4</v>
      </c>
      <c r="AS19">
        <f t="shared" si="3"/>
        <v>0</v>
      </c>
      <c r="AT19">
        <f t="shared" si="4"/>
        <v>2.9</v>
      </c>
      <c r="AU19">
        <f t="shared" si="5"/>
        <v>2.9</v>
      </c>
      <c r="AV19">
        <f t="shared" si="6"/>
        <v>2.9</v>
      </c>
      <c r="AW19">
        <f t="shared" si="7"/>
        <v>2.9</v>
      </c>
      <c r="AX19">
        <f t="shared" si="8"/>
        <v>2.9</v>
      </c>
      <c r="AZ19">
        <f>IF('Vulnerability Assessment (pre)'!Q19='Defined Values'!$A$27,'Defined Values'!$C$27,IF('Vulnerability Assessment (pre)'!Q19='Defined Values'!$A$28,'Defined Values'!$C$28,IF('Vulnerability Assessment (pre)'!Q19='Defined Values'!$A$29,'Defined Values'!$C$29,0)))</f>
        <v>0</v>
      </c>
      <c r="BA19">
        <f>IF('Vulnerability Assessment (pre)'!S19='Defined Values'!$A$31,'Defined Values'!$C$31,IF('Vulnerability Assessment (pre)'!S19='Defined Values'!$A$32,'Defined Values'!$C$32,IF('Vulnerability Assessment (pre)'!S19='Defined Values'!$A$33,'Defined Values'!$C$33,0)))</f>
        <v>0.66</v>
      </c>
      <c r="BB19">
        <f>IF('Vulnerability Assessment (pre)'!U19='Defined Values'!$A$35,'Defined Values'!$C$35,IF('Vulnerability Assessment (pre)'!U19='Defined Values'!$A$36,'Defined Values'!$C$36,IF('Vulnerability Assessment (pre)'!U19='Defined Values'!$A$37,'Defined Values'!$C$37,0)))</f>
        <v>0.66</v>
      </c>
      <c r="BC19">
        <f t="shared" si="9"/>
        <v>1</v>
      </c>
      <c r="BD19">
        <f t="shared" si="10"/>
        <v>0.33999999999999997</v>
      </c>
      <c r="BE19">
        <f t="shared" si="11"/>
        <v>0.33999999999999997</v>
      </c>
      <c r="BF19">
        <f>IF('Vulnerability Assessment (pre)'!M19='Defined Values'!$A$19,'Defined Values'!$C$19,IF('Vulnerability Assessment (pre)'!M19='Defined Values'!$A$20,'Defined Values'!$C$20,IF('Vulnerability Assessment (pre)'!M19='Defined Values'!$A$21,'Defined Values'!$C$21,0)))</f>
        <v>0.71</v>
      </c>
      <c r="BG19">
        <f>IF('Vulnerability Assessment (pre)'!O19='Defined Values'!$A$23,'Defined Values'!$C$23,IF('Vulnerability Assessment (pre)'!O19='Defined Values'!$A$24,'Defined Values'!$C$24,IF('Vulnerability Assessment (pre)'!O19='Defined Values'!$A$25,'Defined Values'!$C$25,0)))</f>
        <v>0.70399999999999996</v>
      </c>
      <c r="BH19">
        <f>IF('Vulnerability Assessment (pre)'!K19='Defined Values'!$A$15,'Defined Values'!$C$15,IF('Vulnerability Assessment (pre)'!K19='Defined Values'!$A$16,'Defined Values'!$C$16,IF('Vulnerability Assessment (pre)'!K19='Defined Values'!$A$17,'Defined Values'!$C$17,0)))</f>
        <v>1</v>
      </c>
      <c r="BI19">
        <f t="shared" si="12"/>
        <v>9.4346745024000001</v>
      </c>
      <c r="BJ19">
        <f>IF('Vulnerability Assessment (pre)'!AH19='Defined Values'!$A$10,'Defined Values'!$C$10,IF('Vulnerability Assessment (pre)'!AH19='Defined Values'!$A$11,'Defined Values'!$C$11,IF('Vulnerability Assessment (pre)'!AH19='Defined Values'!$A$12,'Defined Values'!$C$12,IF('Vulnerability Assessment (pre)'!AH19='Defined Values'!$A$13,'Defined Values'!$C$13,0))))</f>
        <v>0</v>
      </c>
      <c r="BK19">
        <f>IF('Vulnerability Assessment (pre)'!AI19='Defined Values'!$A$10,'Defined Values'!$C$10,IF('Vulnerability Assessment (pre)'!AI19='Defined Values'!$A$11,'Defined Values'!$C$11,IF('Vulnerability Assessment (pre)'!AI19='Defined Values'!$A$12,'Defined Values'!$C$12,IF('Vulnerability Assessment (pre)'!AI19='Defined Values'!$A$13,'Defined Values'!$C$13,0))))</f>
        <v>0</v>
      </c>
      <c r="BL19">
        <f>IF('Vulnerability Assessment (pre)'!AJ19='Defined Values'!$A$10,'Defined Values'!$C$10,IF('Vulnerability Assessment (pre)'!AJ19='Defined Values'!$A$11,'Defined Values'!$C$11,IF('Vulnerability Assessment (pre)'!AJ19='Defined Values'!$A$12,'Defined Values'!$C$12,IF('Vulnerability Assessment (pre)'!AJ19='Defined Values'!$A$13,'Defined Values'!$C$13,0))))</f>
        <v>0</v>
      </c>
      <c r="BM19">
        <f t="shared" si="13"/>
        <v>0</v>
      </c>
      <c r="BN19">
        <f t="shared" si="14"/>
        <v>0</v>
      </c>
      <c r="BO19">
        <f t="shared" si="15"/>
        <v>0</v>
      </c>
      <c r="BP19">
        <f t="shared" si="16"/>
        <v>1</v>
      </c>
      <c r="BQ19">
        <f t="shared" si="17"/>
        <v>1</v>
      </c>
      <c r="BR19">
        <f t="shared" si="18"/>
        <v>1</v>
      </c>
      <c r="BS19">
        <f t="shared" si="19"/>
        <v>0</v>
      </c>
      <c r="BT19">
        <f t="shared" si="20"/>
        <v>2.9384947199999996</v>
      </c>
      <c r="BU19" s="21">
        <f t="shared" si="21"/>
        <v>2.9</v>
      </c>
      <c r="BV19">
        <f>IF('Vulnerability Assessment (pre)'!AD19='Defined Values'!$A$44,'Defined Values'!$C$44,IF('Vulnerability Assessment (pre)'!AD19='Defined Values'!$A$45,'Defined Values'!$C$45,IF('Vulnerability Assessment (pre)'!AD19='Defined Values'!$A$46,'Defined Values'!$C$46,IF('Vulnerability Assessment (pre)'!AD19='Defined Values'!$A$47,'Defined Values'!$C$47,IF('Vulnerability Assessment (pre)'!AD19='Defined Values'!$A$48,'Defined Values'!$C$48,IF('Vulnerability Assessment (pre)'!AD19='Defined Values'!$A$49,'Defined Values'!$C$49,0))))))</f>
        <v>0</v>
      </c>
      <c r="BW19">
        <f t="shared" si="23"/>
        <v>2.9</v>
      </c>
      <c r="BX19" s="21">
        <f>IF('Vulnerability Assessment (pre)'!AF19='Defined Values'!$A$51,'Defined Values'!$C$51,IF('Vulnerability Assessment (pre)'!AF19='Defined Values'!$A$52,'Defined Values'!$C$52,IF('Vulnerability Assessment (pre)'!AF19='Defined Values'!$A$53,'Defined Values'!$C$53,IF('Vulnerability Assessment (pre)'!AF19='Defined Values'!$A$54,'Defined Values'!$C$54,IF('Vulnerability Assessment (pre)'!AF19='Defined Values'!$A$55,'Defined Values'!$C$55,0)))))</f>
        <v>0</v>
      </c>
      <c r="BY19">
        <f t="shared" si="22"/>
        <v>2.9</v>
      </c>
    </row>
    <row r="20" spans="1:77" ht="84" x14ac:dyDescent="0.15">
      <c r="A20" s="50"/>
      <c r="B20" s="50"/>
      <c r="C20" s="50" t="s">
        <v>1629</v>
      </c>
      <c r="D20" s="50" t="s">
        <v>1491</v>
      </c>
      <c r="E20" s="50" t="s">
        <v>325</v>
      </c>
      <c r="F20" s="60" t="s">
        <v>1630</v>
      </c>
      <c r="G20" s="60">
        <v>112</v>
      </c>
      <c r="H20" s="60"/>
      <c r="I20" s="80" t="s">
        <v>258</v>
      </c>
      <c r="J20" s="80" t="s">
        <v>1716</v>
      </c>
      <c r="K20" s="80" t="s">
        <v>26</v>
      </c>
      <c r="L20" s="80" t="s">
        <v>1717</v>
      </c>
      <c r="M20" s="80" t="s">
        <v>3</v>
      </c>
      <c r="N20" s="80"/>
      <c r="O20" s="80" t="s">
        <v>36</v>
      </c>
      <c r="P20" s="80"/>
      <c r="Q20" s="80" t="s">
        <v>35</v>
      </c>
      <c r="R20" s="80"/>
      <c r="S20" s="80" t="s">
        <v>46</v>
      </c>
      <c r="T20" s="80"/>
      <c r="U20" s="80" t="s">
        <v>45</v>
      </c>
      <c r="V20" s="80"/>
      <c r="W20" s="43"/>
      <c r="X20" s="43"/>
      <c r="Y20" s="43"/>
      <c r="Z20" s="43"/>
      <c r="AA20" s="43"/>
      <c r="AB20" s="43"/>
      <c r="AC20" s="45"/>
      <c r="AD20" s="44"/>
      <c r="AE20" s="43"/>
      <c r="AF20" s="44"/>
      <c r="AG20" s="43"/>
      <c r="AH20" s="25"/>
      <c r="AI20" s="25"/>
      <c r="AJ20" s="25"/>
      <c r="AK20" s="31">
        <f>IF(OR(A20='Defined Values'!A$63,A20='Defined Values'!$A$65),'Defined Values'!$A$65,IF(OR(K20="",M20="",O20="",Q20="",S20="",U20=""),"INCOMPLETE",AX20))</f>
        <v>-0.3</v>
      </c>
      <c r="AL20" s="88" t="s">
        <v>1725</v>
      </c>
      <c r="AM20" s="104" t="s">
        <v>1744</v>
      </c>
      <c r="AN20">
        <f t="shared" si="0"/>
        <v>7.843935000000001</v>
      </c>
      <c r="AO20">
        <f>IF(AN20=0,0,'Defined Values'!C60)</f>
        <v>1.1759999999999999</v>
      </c>
      <c r="AP20">
        <f t="shared" si="1"/>
        <v>3.1410400000000003</v>
      </c>
      <c r="AQ20">
        <f t="shared" si="2"/>
        <v>5.2</v>
      </c>
      <c r="AS20">
        <f t="shared" si="3"/>
        <v>0</v>
      </c>
      <c r="AT20">
        <f t="shared" si="4"/>
        <v>-0.3</v>
      </c>
      <c r="AU20">
        <f t="shared" si="5"/>
        <v>-0.3</v>
      </c>
      <c r="AV20">
        <f t="shared" si="6"/>
        <v>-0.3</v>
      </c>
      <c r="AW20">
        <f t="shared" si="7"/>
        <v>-0.3</v>
      </c>
      <c r="AX20">
        <f t="shared" si="8"/>
        <v>-0.3</v>
      </c>
      <c r="AZ20">
        <f>IF('Vulnerability Assessment (pre)'!Q20='Defined Values'!$A$27,'Defined Values'!$C$27,IF('Vulnerability Assessment (pre)'!Q20='Defined Values'!$A$28,'Defined Values'!$C$28,IF('Vulnerability Assessment (pre)'!Q20='Defined Values'!$A$29,'Defined Values'!$C$29,0)))</f>
        <v>0</v>
      </c>
      <c r="BA20">
        <f>IF('Vulnerability Assessment (pre)'!S20='Defined Values'!$A$31,'Defined Values'!$C$31,IF('Vulnerability Assessment (pre)'!S20='Defined Values'!$A$32,'Defined Values'!$C$32,IF('Vulnerability Assessment (pre)'!S20='Defined Values'!$A$33,'Defined Values'!$C$33,0)))</f>
        <v>0.66</v>
      </c>
      <c r="BB20">
        <f>IF('Vulnerability Assessment (pre)'!U20='Defined Values'!$A$35,'Defined Values'!$C$35,IF('Vulnerability Assessment (pre)'!U20='Defined Values'!$A$36,'Defined Values'!$C$36,IF('Vulnerability Assessment (pre)'!U20='Defined Values'!$A$37,'Defined Values'!$C$37,0)))</f>
        <v>0.27500000000000002</v>
      </c>
      <c r="BC20">
        <f t="shared" si="9"/>
        <v>1</v>
      </c>
      <c r="BD20">
        <f t="shared" si="10"/>
        <v>0.33999999999999997</v>
      </c>
      <c r="BE20">
        <f t="shared" si="11"/>
        <v>0.72499999999999998</v>
      </c>
      <c r="BF20">
        <f>IF('Vulnerability Assessment (pre)'!M20='Defined Values'!$A$19,'Defined Values'!$C$19,IF('Vulnerability Assessment (pre)'!M20='Defined Values'!$A$20,'Defined Values'!$C$20,IF('Vulnerability Assessment (pre)'!M20='Defined Values'!$A$21,'Defined Values'!$C$21,0)))</f>
        <v>0.71</v>
      </c>
      <c r="BG20">
        <f>IF('Vulnerability Assessment (pre)'!O20='Defined Values'!$A$23,'Defined Values'!$C$23,IF('Vulnerability Assessment (pre)'!O20='Defined Values'!$A$24,'Defined Values'!$C$24,IF('Vulnerability Assessment (pre)'!O20='Defined Values'!$A$25,'Defined Values'!$C$25,0)))</f>
        <v>0.56000000000000005</v>
      </c>
      <c r="BH20">
        <f>IF('Vulnerability Assessment (pre)'!K20='Defined Values'!$A$15,'Defined Values'!$C$15,IF('Vulnerability Assessment (pre)'!K20='Defined Values'!$A$16,'Defined Values'!$C$16,IF('Vulnerability Assessment (pre)'!K20='Defined Values'!$A$17,'Defined Values'!$C$17,0)))</f>
        <v>0.39500000000000002</v>
      </c>
      <c r="BI20">
        <f t="shared" si="12"/>
        <v>5.2482257520000006</v>
      </c>
      <c r="BJ20">
        <f>IF('Vulnerability Assessment (pre)'!AH20='Defined Values'!$A$10,'Defined Values'!$C$10,IF('Vulnerability Assessment (pre)'!AH20='Defined Values'!$A$11,'Defined Values'!$C$11,IF('Vulnerability Assessment (pre)'!AH20='Defined Values'!$A$12,'Defined Values'!$C$12,IF('Vulnerability Assessment (pre)'!AH20='Defined Values'!$A$13,'Defined Values'!$C$13,0))))</f>
        <v>0</v>
      </c>
      <c r="BK20">
        <f>IF('Vulnerability Assessment (pre)'!AI20='Defined Values'!$A$10,'Defined Values'!$C$10,IF('Vulnerability Assessment (pre)'!AI20='Defined Values'!$A$11,'Defined Values'!$C$11,IF('Vulnerability Assessment (pre)'!AI20='Defined Values'!$A$12,'Defined Values'!$C$12,IF('Vulnerability Assessment (pre)'!AI20='Defined Values'!$A$13,'Defined Values'!$C$13,0))))</f>
        <v>0</v>
      </c>
      <c r="BL20">
        <f>IF('Vulnerability Assessment (pre)'!AJ20='Defined Values'!$A$10,'Defined Values'!$C$10,IF('Vulnerability Assessment (pre)'!AJ20='Defined Values'!$A$11,'Defined Values'!$C$11,IF('Vulnerability Assessment (pre)'!AJ20='Defined Values'!$A$12,'Defined Values'!$C$12,IF('Vulnerability Assessment (pre)'!AJ20='Defined Values'!$A$13,'Defined Values'!$C$13,0))))</f>
        <v>0</v>
      </c>
      <c r="BM20">
        <f t="shared" si="13"/>
        <v>0</v>
      </c>
      <c r="BN20">
        <f t="shared" si="14"/>
        <v>0</v>
      </c>
      <c r="BO20">
        <f t="shared" si="15"/>
        <v>0</v>
      </c>
      <c r="BP20">
        <f t="shared" si="16"/>
        <v>1</v>
      </c>
      <c r="BQ20">
        <f t="shared" si="17"/>
        <v>1</v>
      </c>
      <c r="BR20">
        <f t="shared" si="18"/>
        <v>1</v>
      </c>
      <c r="BS20">
        <f t="shared" si="19"/>
        <v>0</v>
      </c>
      <c r="BT20">
        <f t="shared" si="20"/>
        <v>-0.28645478399999974</v>
      </c>
      <c r="BU20" s="21">
        <f t="shared" si="21"/>
        <v>-0.3</v>
      </c>
      <c r="BV20">
        <f>IF('Vulnerability Assessment (pre)'!AD20='Defined Values'!$A$44,'Defined Values'!$C$44,IF('Vulnerability Assessment (pre)'!AD20='Defined Values'!$A$45,'Defined Values'!$C$45,IF('Vulnerability Assessment (pre)'!AD20='Defined Values'!$A$46,'Defined Values'!$C$46,IF('Vulnerability Assessment (pre)'!AD20='Defined Values'!$A$47,'Defined Values'!$C$47,IF('Vulnerability Assessment (pre)'!AD20='Defined Values'!$A$48,'Defined Values'!$C$48,IF('Vulnerability Assessment (pre)'!AD20='Defined Values'!$A$49,'Defined Values'!$C$49,0))))))</f>
        <v>0</v>
      </c>
      <c r="BW20">
        <f t="shared" si="23"/>
        <v>-0.3</v>
      </c>
      <c r="BX20">
        <f>IF('Vulnerability Assessment (pre)'!AF20='Defined Values'!$A$51,'Defined Values'!$C$51,IF('Vulnerability Assessment (pre)'!AF20='Defined Values'!$A$52,'Defined Values'!$C$52,IF('Vulnerability Assessment (pre)'!AF20='Defined Values'!$A$53,'Defined Values'!$C$53,IF('Vulnerability Assessment (pre)'!AF20='Defined Values'!$A$54,'Defined Values'!$C$54,IF('Vulnerability Assessment (pre)'!AF20='Defined Values'!$A$55,'Defined Values'!$C$55,0)))))</f>
        <v>0</v>
      </c>
      <c r="BY20">
        <f t="shared" si="22"/>
        <v>-0.3</v>
      </c>
    </row>
    <row r="21" spans="1:77" ht="84" x14ac:dyDescent="0.15">
      <c r="A21" s="50"/>
      <c r="B21" s="50"/>
      <c r="C21" s="50" t="s">
        <v>1631</v>
      </c>
      <c r="D21" s="50" t="s">
        <v>1494</v>
      </c>
      <c r="E21" s="50" t="s">
        <v>316</v>
      </c>
      <c r="F21" s="60" t="s">
        <v>1632</v>
      </c>
      <c r="G21" s="60">
        <v>44</v>
      </c>
      <c r="H21" s="60"/>
      <c r="I21" s="80" t="s">
        <v>121</v>
      </c>
      <c r="J21" s="80" t="s">
        <v>1712</v>
      </c>
      <c r="K21" s="80" t="s">
        <v>28</v>
      </c>
      <c r="L21" s="80" t="s">
        <v>1713</v>
      </c>
      <c r="M21" s="80" t="s">
        <v>3</v>
      </c>
      <c r="N21" s="80" t="s">
        <v>1714</v>
      </c>
      <c r="O21" s="80" t="s">
        <v>35</v>
      </c>
      <c r="P21" s="80"/>
      <c r="Q21" s="80" t="s">
        <v>35</v>
      </c>
      <c r="R21" s="80"/>
      <c r="S21" s="80" t="s">
        <v>35</v>
      </c>
      <c r="T21" s="80"/>
      <c r="U21" s="80" t="s">
        <v>46</v>
      </c>
      <c r="V21" s="80"/>
      <c r="W21" s="43"/>
      <c r="X21" s="43"/>
      <c r="Y21" s="43"/>
      <c r="Z21" s="43"/>
      <c r="AA21" s="43"/>
      <c r="AB21" s="43"/>
      <c r="AC21" s="45"/>
      <c r="AD21" s="44"/>
      <c r="AE21" s="43"/>
      <c r="AF21" s="44"/>
      <c r="AG21" s="43"/>
      <c r="AH21" s="25"/>
      <c r="AI21" s="25"/>
      <c r="AJ21" s="25"/>
      <c r="AK21" s="31">
        <f>IF(OR(A21='Defined Values'!A$63,A21='Defined Values'!$A$65),'Defined Values'!$A$65,IF(OR(K21="",M21="",O21="",Q21="",S21="",U21=""),"INCOMPLETE",AX21))</f>
        <v>2.9</v>
      </c>
      <c r="AL21" s="88" t="s">
        <v>9</v>
      </c>
      <c r="AM21" s="104" t="s">
        <v>1738</v>
      </c>
      <c r="AN21">
        <f t="shared" si="0"/>
        <v>6.8706000000000005</v>
      </c>
      <c r="AO21">
        <f>IF(AN21=0,0,'Defined Values'!C60)</f>
        <v>1.1759999999999999</v>
      </c>
      <c r="AP21">
        <f t="shared" si="1"/>
        <v>9.9967999999999986</v>
      </c>
      <c r="AQ21">
        <f t="shared" si="2"/>
        <v>7.8</v>
      </c>
      <c r="AS21">
        <f t="shared" si="3"/>
        <v>0</v>
      </c>
      <c r="AT21">
        <f t="shared" si="4"/>
        <v>2.9</v>
      </c>
      <c r="AU21">
        <f t="shared" si="5"/>
        <v>2.9</v>
      </c>
      <c r="AV21">
        <f t="shared" si="6"/>
        <v>2.9</v>
      </c>
      <c r="AW21">
        <f t="shared" si="7"/>
        <v>2.9</v>
      </c>
      <c r="AX21">
        <f t="shared" si="8"/>
        <v>2.9</v>
      </c>
      <c r="AZ21">
        <f>IF('Vulnerability Assessment (pre)'!Q21='Defined Values'!$A$27,'Defined Values'!$C$27,IF('Vulnerability Assessment (pre)'!Q21='Defined Values'!$A$28,'Defined Values'!$C$28,IF('Vulnerability Assessment (pre)'!Q21='Defined Values'!$A$29,'Defined Values'!$C$29,0)))</f>
        <v>0</v>
      </c>
      <c r="BA21">
        <f>IF('Vulnerability Assessment (pre)'!S21='Defined Values'!$A$31,'Defined Values'!$C$31,IF('Vulnerability Assessment (pre)'!S21='Defined Values'!$A$32,'Defined Values'!$C$32,IF('Vulnerability Assessment (pre)'!S21='Defined Values'!$A$33,'Defined Values'!$C$33,0)))</f>
        <v>0</v>
      </c>
      <c r="BB21">
        <f>IF('Vulnerability Assessment (pre)'!U21='Defined Values'!$A$35,'Defined Values'!$C$35,IF('Vulnerability Assessment (pre)'!U21='Defined Values'!$A$36,'Defined Values'!$C$36,IF('Vulnerability Assessment (pre)'!U21='Defined Values'!$A$37,'Defined Values'!$C$37,0)))</f>
        <v>0.66</v>
      </c>
      <c r="BC21">
        <f t="shared" si="9"/>
        <v>1</v>
      </c>
      <c r="BD21">
        <f t="shared" si="10"/>
        <v>1</v>
      </c>
      <c r="BE21">
        <f t="shared" si="11"/>
        <v>0.33999999999999997</v>
      </c>
      <c r="BF21">
        <f>IF('Vulnerability Assessment (pre)'!M21='Defined Values'!$A$19,'Defined Values'!$C$19,IF('Vulnerability Assessment (pre)'!M21='Defined Values'!$A$20,'Defined Values'!$C$20,IF('Vulnerability Assessment (pre)'!M21='Defined Values'!$A$21,'Defined Values'!$C$21,0)))</f>
        <v>0.71</v>
      </c>
      <c r="BG21">
        <f>IF('Vulnerability Assessment (pre)'!O21='Defined Values'!$A$23,'Defined Values'!$C$23,IF('Vulnerability Assessment (pre)'!O21='Defined Values'!$A$24,'Defined Values'!$C$24,IF('Vulnerability Assessment (pre)'!O21='Defined Values'!$A$25,'Defined Values'!$C$25,0)))</f>
        <v>0.70399999999999996</v>
      </c>
      <c r="BH21">
        <f>IF('Vulnerability Assessment (pre)'!K21='Defined Values'!$A$15,'Defined Values'!$C$15,IF('Vulnerability Assessment (pre)'!K21='Defined Values'!$A$16,'Defined Values'!$C$16,IF('Vulnerability Assessment (pre)'!K21='Defined Values'!$A$17,'Defined Values'!$C$17,0)))</f>
        <v>1</v>
      </c>
      <c r="BI21">
        <f t="shared" si="12"/>
        <v>7.7863900799999985</v>
      </c>
      <c r="BJ21">
        <f>IF('Vulnerability Assessment (pre)'!AH21='Defined Values'!$A$10,'Defined Values'!$C$10,IF('Vulnerability Assessment (pre)'!AH21='Defined Values'!$A$11,'Defined Values'!$C$11,IF('Vulnerability Assessment (pre)'!AH21='Defined Values'!$A$12,'Defined Values'!$C$12,IF('Vulnerability Assessment (pre)'!AH21='Defined Values'!$A$13,'Defined Values'!$C$13,0))))</f>
        <v>0</v>
      </c>
      <c r="BK21">
        <f>IF('Vulnerability Assessment (pre)'!AI21='Defined Values'!$A$10,'Defined Values'!$C$10,IF('Vulnerability Assessment (pre)'!AI21='Defined Values'!$A$11,'Defined Values'!$C$11,IF('Vulnerability Assessment (pre)'!AI21='Defined Values'!$A$12,'Defined Values'!$C$12,IF('Vulnerability Assessment (pre)'!AI21='Defined Values'!$A$13,'Defined Values'!$C$13,0))))</f>
        <v>0</v>
      </c>
      <c r="BL21">
        <f>IF('Vulnerability Assessment (pre)'!AJ21='Defined Values'!$A$10,'Defined Values'!$C$10,IF('Vulnerability Assessment (pre)'!AJ21='Defined Values'!$A$11,'Defined Values'!$C$11,IF('Vulnerability Assessment (pre)'!AJ21='Defined Values'!$A$12,'Defined Values'!$C$12,IF('Vulnerability Assessment (pre)'!AJ21='Defined Values'!$A$13,'Defined Values'!$C$13,0))))</f>
        <v>0</v>
      </c>
      <c r="BM21">
        <f t="shared" si="13"/>
        <v>0</v>
      </c>
      <c r="BN21">
        <f t="shared" si="14"/>
        <v>0</v>
      </c>
      <c r="BO21">
        <f t="shared" si="15"/>
        <v>0</v>
      </c>
      <c r="BP21">
        <f t="shared" si="16"/>
        <v>1</v>
      </c>
      <c r="BQ21">
        <f t="shared" si="17"/>
        <v>1</v>
      </c>
      <c r="BR21">
        <f t="shared" si="18"/>
        <v>1</v>
      </c>
      <c r="BS21">
        <f t="shared" si="19"/>
        <v>0</v>
      </c>
      <c r="BT21">
        <f t="shared" si="20"/>
        <v>2.9384947199999996</v>
      </c>
      <c r="BU21" s="21">
        <f t="shared" si="21"/>
        <v>2.9</v>
      </c>
      <c r="BV21">
        <f>IF('Vulnerability Assessment (pre)'!AD21='Defined Values'!$A$44,'Defined Values'!$C$44,IF('Vulnerability Assessment (pre)'!AD21='Defined Values'!$A$45,'Defined Values'!$C$45,IF('Vulnerability Assessment (pre)'!AD21='Defined Values'!$A$46,'Defined Values'!$C$46,IF('Vulnerability Assessment (pre)'!AD21='Defined Values'!$A$47,'Defined Values'!$C$47,IF('Vulnerability Assessment (pre)'!AD21='Defined Values'!$A$48,'Defined Values'!$C$48,IF('Vulnerability Assessment (pre)'!AD21='Defined Values'!$A$49,'Defined Values'!$C$49,0))))))</f>
        <v>0</v>
      </c>
      <c r="BW21">
        <f t="shared" si="23"/>
        <v>2.9</v>
      </c>
      <c r="BX21">
        <f>IF('Vulnerability Assessment (pre)'!AF21='Defined Values'!$A$51,'Defined Values'!$C$51,IF('Vulnerability Assessment (pre)'!AF21='Defined Values'!$A$52,'Defined Values'!$C$52,IF('Vulnerability Assessment (pre)'!AF21='Defined Values'!$A$53,'Defined Values'!$C$53,IF('Vulnerability Assessment (pre)'!AF21='Defined Values'!$A$54,'Defined Values'!$C$54,IF('Vulnerability Assessment (pre)'!AF21='Defined Values'!$A$55,'Defined Values'!$C$55,0)))))</f>
        <v>0</v>
      </c>
      <c r="BY21">
        <f t="shared" si="22"/>
        <v>2.9</v>
      </c>
    </row>
    <row r="22" spans="1:77" ht="112" x14ac:dyDescent="0.15">
      <c r="A22" s="50"/>
      <c r="B22" s="50"/>
      <c r="C22" s="50" t="s">
        <v>1633</v>
      </c>
      <c r="D22" s="50" t="s">
        <v>849</v>
      </c>
      <c r="E22" s="50" t="s">
        <v>316</v>
      </c>
      <c r="F22" s="60" t="s">
        <v>1634</v>
      </c>
      <c r="G22" s="60">
        <v>43</v>
      </c>
      <c r="H22" s="60"/>
      <c r="I22" s="80" t="s">
        <v>121</v>
      </c>
      <c r="J22" s="80" t="s">
        <v>1712</v>
      </c>
      <c r="K22" s="80" t="s">
        <v>28</v>
      </c>
      <c r="L22" s="80" t="s">
        <v>1713</v>
      </c>
      <c r="M22" s="80" t="s">
        <v>3</v>
      </c>
      <c r="N22" s="80" t="s">
        <v>1714</v>
      </c>
      <c r="O22" s="80" t="s">
        <v>35</v>
      </c>
      <c r="P22" s="80"/>
      <c r="Q22" s="80" t="s">
        <v>35</v>
      </c>
      <c r="R22" s="80"/>
      <c r="S22" s="80" t="s">
        <v>35</v>
      </c>
      <c r="T22" s="80"/>
      <c r="U22" s="80" t="s">
        <v>46</v>
      </c>
      <c r="V22" s="80"/>
      <c r="W22" s="43"/>
      <c r="X22" s="43"/>
      <c r="Y22" s="43"/>
      <c r="Z22" s="43"/>
      <c r="AA22" s="43"/>
      <c r="AB22" s="43"/>
      <c r="AC22" s="45"/>
      <c r="AD22" s="44"/>
      <c r="AE22" s="43"/>
      <c r="AF22" s="44"/>
      <c r="AG22" s="43"/>
      <c r="AH22" s="25"/>
      <c r="AI22" s="25"/>
      <c r="AJ22" s="25"/>
      <c r="AK22" s="31">
        <f>IF(OR(A22='Defined Values'!A$63,A22='Defined Values'!$A$65),'Defined Values'!$A$65,IF(OR(K22="",M22="",O22="",Q22="",S22="",U22=""),"INCOMPLETE",AX22))</f>
        <v>2.9</v>
      </c>
      <c r="AL22" s="88" t="s">
        <v>9</v>
      </c>
      <c r="AM22" s="104" t="s">
        <v>1739</v>
      </c>
      <c r="AN22">
        <f t="shared" si="0"/>
        <v>6.8706000000000005</v>
      </c>
      <c r="AO22">
        <f>IF(AN22=0,0,'Defined Values'!C60)</f>
        <v>1.1759999999999999</v>
      </c>
      <c r="AP22">
        <f t="shared" si="1"/>
        <v>9.9967999999999986</v>
      </c>
      <c r="AQ22">
        <f t="shared" si="2"/>
        <v>7.8</v>
      </c>
      <c r="AS22">
        <f t="shared" si="3"/>
        <v>0</v>
      </c>
      <c r="AT22">
        <f t="shared" si="4"/>
        <v>2.9</v>
      </c>
      <c r="AU22">
        <f t="shared" si="5"/>
        <v>2.9</v>
      </c>
      <c r="AV22">
        <f t="shared" si="6"/>
        <v>2.9</v>
      </c>
      <c r="AW22">
        <f t="shared" si="7"/>
        <v>2.9</v>
      </c>
      <c r="AX22">
        <f t="shared" si="8"/>
        <v>2.9</v>
      </c>
      <c r="AZ22">
        <f>IF('Vulnerability Assessment (pre)'!Q22='Defined Values'!$A$27,'Defined Values'!$C$27,IF('Vulnerability Assessment (pre)'!Q22='Defined Values'!$A$28,'Defined Values'!$C$28,IF('Vulnerability Assessment (pre)'!Q22='Defined Values'!$A$29,'Defined Values'!$C$29,0)))</f>
        <v>0</v>
      </c>
      <c r="BA22">
        <f>IF('Vulnerability Assessment (pre)'!S22='Defined Values'!$A$31,'Defined Values'!$C$31,IF('Vulnerability Assessment (pre)'!S22='Defined Values'!$A$32,'Defined Values'!$C$32,IF('Vulnerability Assessment (pre)'!S22='Defined Values'!$A$33,'Defined Values'!$C$33,0)))</f>
        <v>0</v>
      </c>
      <c r="BB22">
        <f>IF('Vulnerability Assessment (pre)'!U22='Defined Values'!$A$35,'Defined Values'!$C$35,IF('Vulnerability Assessment (pre)'!U22='Defined Values'!$A$36,'Defined Values'!$C$36,IF('Vulnerability Assessment (pre)'!U22='Defined Values'!$A$37,'Defined Values'!$C$37,0)))</f>
        <v>0.66</v>
      </c>
      <c r="BC22">
        <f t="shared" si="9"/>
        <v>1</v>
      </c>
      <c r="BD22">
        <f t="shared" si="10"/>
        <v>1</v>
      </c>
      <c r="BE22">
        <f t="shared" si="11"/>
        <v>0.33999999999999997</v>
      </c>
      <c r="BF22">
        <f>IF('Vulnerability Assessment (pre)'!M22='Defined Values'!$A$19,'Defined Values'!$C$19,IF('Vulnerability Assessment (pre)'!M22='Defined Values'!$A$20,'Defined Values'!$C$20,IF('Vulnerability Assessment (pre)'!M22='Defined Values'!$A$21,'Defined Values'!$C$21,0)))</f>
        <v>0.71</v>
      </c>
      <c r="BG22">
        <f>IF('Vulnerability Assessment (pre)'!O22='Defined Values'!$A$23,'Defined Values'!$C$23,IF('Vulnerability Assessment (pre)'!O22='Defined Values'!$A$24,'Defined Values'!$C$24,IF('Vulnerability Assessment (pre)'!O22='Defined Values'!$A$25,'Defined Values'!$C$25,0)))</f>
        <v>0.70399999999999996</v>
      </c>
      <c r="BH22">
        <f>IF('Vulnerability Assessment (pre)'!K22='Defined Values'!$A$15,'Defined Values'!$C$15,IF('Vulnerability Assessment (pre)'!K22='Defined Values'!$A$16,'Defined Values'!$C$16,IF('Vulnerability Assessment (pre)'!K22='Defined Values'!$A$17,'Defined Values'!$C$17,0)))</f>
        <v>1</v>
      </c>
      <c r="BI22">
        <f t="shared" si="12"/>
        <v>7.7863900799999985</v>
      </c>
      <c r="BJ22">
        <f>IF('Vulnerability Assessment (pre)'!AH22='Defined Values'!$A$10,'Defined Values'!$C$10,IF('Vulnerability Assessment (pre)'!AH22='Defined Values'!$A$11,'Defined Values'!$C$11,IF('Vulnerability Assessment (pre)'!AH22='Defined Values'!$A$12,'Defined Values'!$C$12,IF('Vulnerability Assessment (pre)'!AH22='Defined Values'!$A$13,'Defined Values'!$C$13,0))))</f>
        <v>0</v>
      </c>
      <c r="BK22">
        <f>IF('Vulnerability Assessment (pre)'!AI22='Defined Values'!$A$10,'Defined Values'!$C$10,IF('Vulnerability Assessment (pre)'!AI22='Defined Values'!$A$11,'Defined Values'!$C$11,IF('Vulnerability Assessment (pre)'!AI22='Defined Values'!$A$12,'Defined Values'!$C$12,IF('Vulnerability Assessment (pre)'!AI22='Defined Values'!$A$13,'Defined Values'!$C$13,0))))</f>
        <v>0</v>
      </c>
      <c r="BL22">
        <f>IF('Vulnerability Assessment (pre)'!AJ22='Defined Values'!$A$10,'Defined Values'!$C$10,IF('Vulnerability Assessment (pre)'!AJ22='Defined Values'!$A$11,'Defined Values'!$C$11,IF('Vulnerability Assessment (pre)'!AJ22='Defined Values'!$A$12,'Defined Values'!$C$12,IF('Vulnerability Assessment (pre)'!AJ22='Defined Values'!$A$13,'Defined Values'!$C$13,0))))</f>
        <v>0</v>
      </c>
      <c r="BM22">
        <f t="shared" si="13"/>
        <v>0</v>
      </c>
      <c r="BN22">
        <f t="shared" si="14"/>
        <v>0</v>
      </c>
      <c r="BO22">
        <f t="shared" si="15"/>
        <v>0</v>
      </c>
      <c r="BP22">
        <f t="shared" si="16"/>
        <v>1</v>
      </c>
      <c r="BQ22">
        <f t="shared" si="17"/>
        <v>1</v>
      </c>
      <c r="BR22">
        <f t="shared" si="18"/>
        <v>1</v>
      </c>
      <c r="BS22">
        <f t="shared" si="19"/>
        <v>0</v>
      </c>
      <c r="BT22">
        <f t="shared" si="20"/>
        <v>2.9384947199999996</v>
      </c>
      <c r="BU22" s="21">
        <f t="shared" si="21"/>
        <v>2.9</v>
      </c>
      <c r="BV22">
        <f>IF('Vulnerability Assessment (pre)'!AD22='Defined Values'!$A$44,'Defined Values'!$C$44,IF('Vulnerability Assessment (pre)'!AD22='Defined Values'!$A$45,'Defined Values'!$C$45,IF('Vulnerability Assessment (pre)'!AD22='Defined Values'!$A$46,'Defined Values'!$C$46,IF('Vulnerability Assessment (pre)'!AD22='Defined Values'!$A$47,'Defined Values'!$C$47,IF('Vulnerability Assessment (pre)'!AD22='Defined Values'!$A$48,'Defined Values'!$C$48,IF('Vulnerability Assessment (pre)'!AD22='Defined Values'!$A$49,'Defined Values'!$C$49,0))))))</f>
        <v>0</v>
      </c>
      <c r="BW22">
        <f t="shared" si="23"/>
        <v>2.9</v>
      </c>
      <c r="BX22">
        <f>IF('Vulnerability Assessment (pre)'!AF22='Defined Values'!$A$51,'Defined Values'!$C$51,IF('Vulnerability Assessment (pre)'!AF22='Defined Values'!$A$52,'Defined Values'!$C$52,IF('Vulnerability Assessment (pre)'!AF22='Defined Values'!$A$53,'Defined Values'!$C$53,IF('Vulnerability Assessment (pre)'!AF22='Defined Values'!$A$54,'Defined Values'!$C$54,IF('Vulnerability Assessment (pre)'!AF22='Defined Values'!$A$55,'Defined Values'!$C$55,0)))))</f>
        <v>0</v>
      </c>
      <c r="BY22">
        <f t="shared" si="22"/>
        <v>2.9</v>
      </c>
    </row>
    <row r="23" spans="1:77" ht="182" x14ac:dyDescent="0.15">
      <c r="A23" s="50"/>
      <c r="B23" s="50"/>
      <c r="C23" s="50" t="s">
        <v>1635</v>
      </c>
      <c r="D23" s="50" t="s">
        <v>1496</v>
      </c>
      <c r="E23" s="50" t="s">
        <v>327</v>
      </c>
      <c r="F23" s="60" t="s">
        <v>1636</v>
      </c>
      <c r="G23" s="60">
        <v>111</v>
      </c>
      <c r="H23" s="60"/>
      <c r="I23" s="80" t="s">
        <v>258</v>
      </c>
      <c r="J23" s="80" t="s">
        <v>1716</v>
      </c>
      <c r="K23" s="80" t="s">
        <v>26</v>
      </c>
      <c r="L23" s="80" t="s">
        <v>1717</v>
      </c>
      <c r="M23" s="80" t="s">
        <v>3</v>
      </c>
      <c r="N23" s="80"/>
      <c r="O23" s="80" t="s">
        <v>36</v>
      </c>
      <c r="P23" s="80"/>
      <c r="Q23" s="80" t="s">
        <v>35</v>
      </c>
      <c r="R23" s="80"/>
      <c r="S23" s="80" t="s">
        <v>46</v>
      </c>
      <c r="T23" s="80"/>
      <c r="U23" s="80" t="s">
        <v>45</v>
      </c>
      <c r="V23" s="80"/>
      <c r="W23" s="41"/>
      <c r="X23" s="41"/>
      <c r="Y23" s="41"/>
      <c r="Z23" s="41"/>
      <c r="AA23" s="41"/>
      <c r="AB23" s="41"/>
      <c r="AC23" s="45"/>
      <c r="AD23" s="42"/>
      <c r="AE23" s="41"/>
      <c r="AF23" s="42"/>
      <c r="AG23" s="41"/>
      <c r="AH23" s="25"/>
      <c r="AI23" s="25"/>
      <c r="AJ23" s="25"/>
      <c r="AK23" s="31">
        <f>IF(OR(A23='Defined Values'!A$63,A23='Defined Values'!$A$65),'Defined Values'!$A$65,IF(OR(K23="",M23="",O23="",Q23="",S23="",U23=""),"INCOMPLETE",AX23))</f>
        <v>-0.3</v>
      </c>
      <c r="AL23" s="88" t="s">
        <v>1722</v>
      </c>
      <c r="AM23" s="104" t="s">
        <v>1740</v>
      </c>
      <c r="AN23">
        <f t="shared" si="0"/>
        <v>7.843935000000001</v>
      </c>
      <c r="AO23">
        <f>IF(AN23=0,0,'Defined Values'!C60)</f>
        <v>1.1759999999999999</v>
      </c>
      <c r="AP23">
        <f t="shared" si="1"/>
        <v>3.1410400000000003</v>
      </c>
      <c r="AQ23">
        <f t="shared" si="2"/>
        <v>5.2</v>
      </c>
      <c r="AS23">
        <f t="shared" si="3"/>
        <v>0</v>
      </c>
      <c r="AT23">
        <f t="shared" si="4"/>
        <v>-0.3</v>
      </c>
      <c r="AU23">
        <f t="shared" si="5"/>
        <v>-0.3</v>
      </c>
      <c r="AV23">
        <f t="shared" si="6"/>
        <v>-0.3</v>
      </c>
      <c r="AW23">
        <f t="shared" si="7"/>
        <v>-0.3</v>
      </c>
      <c r="AX23">
        <f t="shared" si="8"/>
        <v>-0.3</v>
      </c>
      <c r="AZ23">
        <f>IF('Vulnerability Assessment (pre)'!Q23='Defined Values'!$A$27,'Defined Values'!$C$27,IF('Vulnerability Assessment (pre)'!Q23='Defined Values'!$A$28,'Defined Values'!$C$28,IF('Vulnerability Assessment (pre)'!Q23='Defined Values'!$A$29,'Defined Values'!$C$29,0)))</f>
        <v>0</v>
      </c>
      <c r="BA23">
        <f>IF('Vulnerability Assessment (pre)'!S23='Defined Values'!$A$31,'Defined Values'!$C$31,IF('Vulnerability Assessment (pre)'!S23='Defined Values'!$A$32,'Defined Values'!$C$32,IF('Vulnerability Assessment (pre)'!S23='Defined Values'!$A$33,'Defined Values'!$C$33,0)))</f>
        <v>0.66</v>
      </c>
      <c r="BB23">
        <f>IF('Vulnerability Assessment (pre)'!U23='Defined Values'!$A$35,'Defined Values'!$C$35,IF('Vulnerability Assessment (pre)'!U23='Defined Values'!$A$36,'Defined Values'!$C$36,IF('Vulnerability Assessment (pre)'!U23='Defined Values'!$A$37,'Defined Values'!$C$37,0)))</f>
        <v>0.27500000000000002</v>
      </c>
      <c r="BC23">
        <f t="shared" si="9"/>
        <v>1</v>
      </c>
      <c r="BD23">
        <f t="shared" si="10"/>
        <v>0.33999999999999997</v>
      </c>
      <c r="BE23">
        <f t="shared" si="11"/>
        <v>0.72499999999999998</v>
      </c>
      <c r="BF23">
        <f>IF('Vulnerability Assessment (pre)'!M23='Defined Values'!$A$19,'Defined Values'!$C$19,IF('Vulnerability Assessment (pre)'!M23='Defined Values'!$A$20,'Defined Values'!$C$20,IF('Vulnerability Assessment (pre)'!M23='Defined Values'!$A$21,'Defined Values'!$C$21,0)))</f>
        <v>0.71</v>
      </c>
      <c r="BG23">
        <f>IF('Vulnerability Assessment (pre)'!O23='Defined Values'!$A$23,'Defined Values'!$C$23,IF('Vulnerability Assessment (pre)'!O23='Defined Values'!$A$24,'Defined Values'!$C$24,IF('Vulnerability Assessment (pre)'!O23='Defined Values'!$A$25,'Defined Values'!$C$25,0)))</f>
        <v>0.56000000000000005</v>
      </c>
      <c r="BH23">
        <f>IF('Vulnerability Assessment (pre)'!K23='Defined Values'!$A$15,'Defined Values'!$C$15,IF('Vulnerability Assessment (pre)'!K23='Defined Values'!$A$16,'Defined Values'!$C$16,IF('Vulnerability Assessment (pre)'!K23='Defined Values'!$A$17,'Defined Values'!$C$17,0)))</f>
        <v>0.39500000000000002</v>
      </c>
      <c r="BI23">
        <f t="shared" si="12"/>
        <v>5.2482257520000006</v>
      </c>
      <c r="BJ23">
        <f>IF('Vulnerability Assessment (pre)'!AH23='Defined Values'!$A$10,'Defined Values'!$C$10,IF('Vulnerability Assessment (pre)'!AH23='Defined Values'!$A$11,'Defined Values'!$C$11,IF('Vulnerability Assessment (pre)'!AH23='Defined Values'!$A$12,'Defined Values'!$C$12,IF('Vulnerability Assessment (pre)'!AH23='Defined Values'!$A$13,'Defined Values'!$C$13,0))))</f>
        <v>0</v>
      </c>
      <c r="BK23">
        <f>IF('Vulnerability Assessment (pre)'!AI23='Defined Values'!$A$10,'Defined Values'!$C$10,IF('Vulnerability Assessment (pre)'!AI23='Defined Values'!$A$11,'Defined Values'!$C$11,IF('Vulnerability Assessment (pre)'!AI23='Defined Values'!$A$12,'Defined Values'!$C$12,IF('Vulnerability Assessment (pre)'!AI23='Defined Values'!$A$13,'Defined Values'!$C$13,0))))</f>
        <v>0</v>
      </c>
      <c r="BL23">
        <f>IF('Vulnerability Assessment (pre)'!AJ23='Defined Values'!$A$10,'Defined Values'!$C$10,IF('Vulnerability Assessment (pre)'!AJ23='Defined Values'!$A$11,'Defined Values'!$C$11,IF('Vulnerability Assessment (pre)'!AJ23='Defined Values'!$A$12,'Defined Values'!$C$12,IF('Vulnerability Assessment (pre)'!AJ23='Defined Values'!$A$13,'Defined Values'!$C$13,0))))</f>
        <v>0</v>
      </c>
      <c r="BM23">
        <f t="shared" si="13"/>
        <v>0</v>
      </c>
      <c r="BN23">
        <f t="shared" si="14"/>
        <v>0</v>
      </c>
      <c r="BO23">
        <f t="shared" si="15"/>
        <v>0</v>
      </c>
      <c r="BP23">
        <f t="shared" si="16"/>
        <v>1</v>
      </c>
      <c r="BQ23">
        <f t="shared" si="17"/>
        <v>1</v>
      </c>
      <c r="BR23">
        <f t="shared" si="18"/>
        <v>1</v>
      </c>
      <c r="BS23">
        <f t="shared" si="19"/>
        <v>0</v>
      </c>
      <c r="BT23">
        <f t="shared" si="20"/>
        <v>-0.28645478399999974</v>
      </c>
      <c r="BU23" s="21">
        <f t="shared" si="21"/>
        <v>-0.3</v>
      </c>
      <c r="BV23">
        <f>IF('Vulnerability Assessment (pre)'!AD23='Defined Values'!$A$44,'Defined Values'!$C$44,IF('Vulnerability Assessment (pre)'!AD23='Defined Values'!$A$45,'Defined Values'!$C$45,IF('Vulnerability Assessment (pre)'!AD23='Defined Values'!$A$46,'Defined Values'!$C$46,IF('Vulnerability Assessment (pre)'!AD23='Defined Values'!$A$47,'Defined Values'!$C$47,IF('Vulnerability Assessment (pre)'!AD23='Defined Values'!$A$48,'Defined Values'!$C$48,IF('Vulnerability Assessment (pre)'!AD23='Defined Values'!$A$49,'Defined Values'!$C$49,0))))))</f>
        <v>0</v>
      </c>
      <c r="BW23">
        <f t="shared" si="23"/>
        <v>-0.3</v>
      </c>
      <c r="BX23">
        <f>IF('Vulnerability Assessment (pre)'!AF23='Defined Values'!$A$51,'Defined Values'!$C$51,IF('Vulnerability Assessment (pre)'!AF23='Defined Values'!$A$52,'Defined Values'!$C$52,IF('Vulnerability Assessment (pre)'!AF23='Defined Values'!$A$53,'Defined Values'!$C$53,IF('Vulnerability Assessment (pre)'!AF23='Defined Values'!$A$54,'Defined Values'!$C$54,IF('Vulnerability Assessment (pre)'!AF23='Defined Values'!$A$55,'Defined Values'!$C$55,0)))))</f>
        <v>0</v>
      </c>
      <c r="BY23">
        <f t="shared" si="22"/>
        <v>-0.3</v>
      </c>
    </row>
    <row r="24" spans="1:77" ht="84" x14ac:dyDescent="0.15">
      <c r="A24" s="50"/>
      <c r="B24" s="50"/>
      <c r="C24" s="50" t="s">
        <v>1637</v>
      </c>
      <c r="D24" s="50" t="s">
        <v>1498</v>
      </c>
      <c r="E24" s="50" t="s">
        <v>316</v>
      </c>
      <c r="F24" s="60" t="s">
        <v>1638</v>
      </c>
      <c r="G24" s="60">
        <v>110</v>
      </c>
      <c r="H24" s="60"/>
      <c r="I24" s="80" t="s">
        <v>258</v>
      </c>
      <c r="J24" s="80" t="s">
        <v>1716</v>
      </c>
      <c r="K24" s="80" t="s">
        <v>26</v>
      </c>
      <c r="L24" s="80" t="s">
        <v>1717</v>
      </c>
      <c r="M24" s="80" t="s">
        <v>3</v>
      </c>
      <c r="N24" s="80"/>
      <c r="O24" s="80" t="s">
        <v>36</v>
      </c>
      <c r="P24" s="80"/>
      <c r="Q24" s="80" t="s">
        <v>35</v>
      </c>
      <c r="R24" s="80"/>
      <c r="S24" s="80" t="s">
        <v>46</v>
      </c>
      <c r="T24" s="80"/>
      <c r="U24" s="80" t="s">
        <v>45</v>
      </c>
      <c r="V24" s="80"/>
      <c r="W24" s="41"/>
      <c r="X24" s="41"/>
      <c r="Y24" s="41"/>
      <c r="Z24" s="41"/>
      <c r="AA24" s="41"/>
      <c r="AB24" s="41"/>
      <c r="AC24" s="45"/>
      <c r="AD24" s="42"/>
      <c r="AE24" s="41"/>
      <c r="AF24" s="42"/>
      <c r="AG24" s="41"/>
      <c r="AH24" s="25"/>
      <c r="AI24" s="25"/>
      <c r="AJ24" s="25"/>
      <c r="AK24" s="31">
        <f>IF(OR(A24='Defined Values'!A$63,A24='Defined Values'!$A$65),'Defined Values'!$A$65,IF(OR(K24="",M24="",O24="",Q24="",S24="",U24=""),"INCOMPLETE",AX24))</f>
        <v>-0.3</v>
      </c>
      <c r="AL24" s="88" t="s">
        <v>9</v>
      </c>
      <c r="AM24" s="104" t="s">
        <v>1741</v>
      </c>
      <c r="AN24">
        <f t="shared" si="0"/>
        <v>7.843935000000001</v>
      </c>
      <c r="AO24">
        <f>IF(AN24=0,0,'Defined Values'!C60)</f>
        <v>1.1759999999999999</v>
      </c>
      <c r="AP24">
        <f t="shared" si="1"/>
        <v>3.1410400000000003</v>
      </c>
      <c r="AQ24">
        <f t="shared" si="2"/>
        <v>5.2</v>
      </c>
      <c r="AS24">
        <f t="shared" si="3"/>
        <v>0</v>
      </c>
      <c r="AT24">
        <f t="shared" si="4"/>
        <v>-0.3</v>
      </c>
      <c r="AU24">
        <f t="shared" si="5"/>
        <v>-0.3</v>
      </c>
      <c r="AV24">
        <f t="shared" si="6"/>
        <v>-0.3</v>
      </c>
      <c r="AW24">
        <f t="shared" si="7"/>
        <v>-0.3</v>
      </c>
      <c r="AX24">
        <f t="shared" si="8"/>
        <v>-0.3</v>
      </c>
      <c r="AZ24">
        <f>IF('Vulnerability Assessment (pre)'!Q24='Defined Values'!$A$27,'Defined Values'!$C$27,IF('Vulnerability Assessment (pre)'!Q24='Defined Values'!$A$28,'Defined Values'!$C$28,IF('Vulnerability Assessment (pre)'!Q24='Defined Values'!$A$29,'Defined Values'!$C$29,0)))</f>
        <v>0</v>
      </c>
      <c r="BA24">
        <f>IF('Vulnerability Assessment (pre)'!S24='Defined Values'!$A$31,'Defined Values'!$C$31,IF('Vulnerability Assessment (pre)'!S24='Defined Values'!$A$32,'Defined Values'!$C$32,IF('Vulnerability Assessment (pre)'!S24='Defined Values'!$A$33,'Defined Values'!$C$33,0)))</f>
        <v>0.66</v>
      </c>
      <c r="BB24">
        <f>IF('Vulnerability Assessment (pre)'!U24='Defined Values'!$A$35,'Defined Values'!$C$35,IF('Vulnerability Assessment (pre)'!U24='Defined Values'!$A$36,'Defined Values'!$C$36,IF('Vulnerability Assessment (pre)'!U24='Defined Values'!$A$37,'Defined Values'!$C$37,0)))</f>
        <v>0.27500000000000002</v>
      </c>
      <c r="BC24">
        <f t="shared" si="9"/>
        <v>1</v>
      </c>
      <c r="BD24">
        <f t="shared" si="10"/>
        <v>0.33999999999999997</v>
      </c>
      <c r="BE24">
        <f t="shared" si="11"/>
        <v>0.72499999999999998</v>
      </c>
      <c r="BF24">
        <f>IF('Vulnerability Assessment (pre)'!M24='Defined Values'!$A$19,'Defined Values'!$C$19,IF('Vulnerability Assessment (pre)'!M24='Defined Values'!$A$20,'Defined Values'!$C$20,IF('Vulnerability Assessment (pre)'!M24='Defined Values'!$A$21,'Defined Values'!$C$21,0)))</f>
        <v>0.71</v>
      </c>
      <c r="BG24">
        <f>IF('Vulnerability Assessment (pre)'!O24='Defined Values'!$A$23,'Defined Values'!$C$23,IF('Vulnerability Assessment (pre)'!O24='Defined Values'!$A$24,'Defined Values'!$C$24,IF('Vulnerability Assessment (pre)'!O24='Defined Values'!$A$25,'Defined Values'!$C$25,0)))</f>
        <v>0.56000000000000005</v>
      </c>
      <c r="BH24">
        <f>IF('Vulnerability Assessment (pre)'!K24='Defined Values'!$A$15,'Defined Values'!$C$15,IF('Vulnerability Assessment (pre)'!K24='Defined Values'!$A$16,'Defined Values'!$C$16,IF('Vulnerability Assessment (pre)'!K24='Defined Values'!$A$17,'Defined Values'!$C$17,0)))</f>
        <v>0.39500000000000002</v>
      </c>
      <c r="BI24">
        <f t="shared" si="12"/>
        <v>5.2482257520000006</v>
      </c>
      <c r="BJ24">
        <f>IF('Vulnerability Assessment (pre)'!AH24='Defined Values'!$A$10,'Defined Values'!$C$10,IF('Vulnerability Assessment (pre)'!AH24='Defined Values'!$A$11,'Defined Values'!$C$11,IF('Vulnerability Assessment (pre)'!AH24='Defined Values'!$A$12,'Defined Values'!$C$12,IF('Vulnerability Assessment (pre)'!AH24='Defined Values'!$A$13,'Defined Values'!$C$13,0))))</f>
        <v>0</v>
      </c>
      <c r="BK24">
        <f>IF('Vulnerability Assessment (pre)'!AI24='Defined Values'!$A$10,'Defined Values'!$C$10,IF('Vulnerability Assessment (pre)'!AI24='Defined Values'!$A$11,'Defined Values'!$C$11,IF('Vulnerability Assessment (pre)'!AI24='Defined Values'!$A$12,'Defined Values'!$C$12,IF('Vulnerability Assessment (pre)'!AI24='Defined Values'!$A$13,'Defined Values'!$C$13,0))))</f>
        <v>0</v>
      </c>
      <c r="BL24">
        <f>IF('Vulnerability Assessment (pre)'!AJ24='Defined Values'!$A$10,'Defined Values'!$C$10,IF('Vulnerability Assessment (pre)'!AJ24='Defined Values'!$A$11,'Defined Values'!$C$11,IF('Vulnerability Assessment (pre)'!AJ24='Defined Values'!$A$12,'Defined Values'!$C$12,IF('Vulnerability Assessment (pre)'!AJ24='Defined Values'!$A$13,'Defined Values'!$C$13,0))))</f>
        <v>0</v>
      </c>
      <c r="BM24">
        <f t="shared" si="13"/>
        <v>0</v>
      </c>
      <c r="BN24">
        <f t="shared" si="14"/>
        <v>0</v>
      </c>
      <c r="BO24">
        <f t="shared" si="15"/>
        <v>0</v>
      </c>
      <c r="BP24">
        <f t="shared" si="16"/>
        <v>1</v>
      </c>
      <c r="BQ24">
        <f t="shared" si="17"/>
        <v>1</v>
      </c>
      <c r="BR24">
        <f t="shared" si="18"/>
        <v>1</v>
      </c>
      <c r="BS24">
        <f t="shared" si="19"/>
        <v>0</v>
      </c>
      <c r="BT24">
        <f t="shared" si="20"/>
        <v>-0.28645478399999974</v>
      </c>
      <c r="BU24" s="21">
        <f t="shared" si="21"/>
        <v>-0.3</v>
      </c>
      <c r="BV24">
        <f>IF('Vulnerability Assessment (pre)'!AD24='Defined Values'!$A$44,'Defined Values'!$C$44,IF('Vulnerability Assessment (pre)'!AD24='Defined Values'!$A$45,'Defined Values'!$C$45,IF('Vulnerability Assessment (pre)'!AD24='Defined Values'!$A$46,'Defined Values'!$C$46,IF('Vulnerability Assessment (pre)'!AD24='Defined Values'!$A$47,'Defined Values'!$C$47,IF('Vulnerability Assessment (pre)'!AD24='Defined Values'!$A$48,'Defined Values'!$C$48,IF('Vulnerability Assessment (pre)'!AD24='Defined Values'!$A$49,'Defined Values'!$C$49,0))))))</f>
        <v>0</v>
      </c>
      <c r="BW24">
        <f t="shared" si="23"/>
        <v>-0.3</v>
      </c>
      <c r="BX24">
        <f>IF('Vulnerability Assessment (pre)'!AF24='Defined Values'!$A$51,'Defined Values'!$C$51,IF('Vulnerability Assessment (pre)'!AF24='Defined Values'!$A$52,'Defined Values'!$C$52,IF('Vulnerability Assessment (pre)'!AF24='Defined Values'!$A$53,'Defined Values'!$C$53,IF('Vulnerability Assessment (pre)'!AF24='Defined Values'!$A$54,'Defined Values'!$C$54,IF('Vulnerability Assessment (pre)'!AF24='Defined Values'!$A$55,'Defined Values'!$C$55,0)))))</f>
        <v>0</v>
      </c>
      <c r="BY24">
        <f t="shared" si="22"/>
        <v>-0.3</v>
      </c>
    </row>
    <row r="25" spans="1:77" ht="98" x14ac:dyDescent="0.15">
      <c r="A25" s="50"/>
      <c r="B25" s="50"/>
      <c r="C25" s="50" t="s">
        <v>1639</v>
      </c>
      <c r="D25" s="50" t="s">
        <v>1500</v>
      </c>
      <c r="E25" s="50" t="s">
        <v>316</v>
      </c>
      <c r="F25" s="60" t="s">
        <v>1640</v>
      </c>
      <c r="G25" s="60">
        <v>109</v>
      </c>
      <c r="H25" s="60"/>
      <c r="I25" s="80" t="s">
        <v>258</v>
      </c>
      <c r="J25" s="80" t="s">
        <v>1716</v>
      </c>
      <c r="K25" s="80" t="s">
        <v>26</v>
      </c>
      <c r="L25" s="80" t="s">
        <v>1717</v>
      </c>
      <c r="M25" s="80" t="s">
        <v>3</v>
      </c>
      <c r="N25" s="80"/>
      <c r="O25" s="80" t="s">
        <v>36</v>
      </c>
      <c r="P25" s="80"/>
      <c r="Q25" s="80" t="s">
        <v>35</v>
      </c>
      <c r="R25" s="80"/>
      <c r="S25" s="80" t="s">
        <v>46</v>
      </c>
      <c r="T25" s="80"/>
      <c r="U25" s="80" t="s">
        <v>45</v>
      </c>
      <c r="V25" s="80"/>
      <c r="W25" s="41"/>
      <c r="X25" s="41"/>
      <c r="Y25" s="41"/>
      <c r="Z25" s="41"/>
      <c r="AA25" s="41"/>
      <c r="AB25" s="41"/>
      <c r="AC25" s="45"/>
      <c r="AD25" s="42"/>
      <c r="AE25" s="41"/>
      <c r="AF25" s="42"/>
      <c r="AG25" s="41"/>
      <c r="AH25" s="25"/>
      <c r="AI25" s="25"/>
      <c r="AJ25" s="25"/>
      <c r="AK25" s="31">
        <f>IF(OR(A25='Defined Values'!A$63,A25='Defined Values'!$A$65),'Defined Values'!$A$65,IF(OR(K25="",M25="",O25="",Q25="",S25="",U25=""),"INCOMPLETE",AX25))</f>
        <v>-0.3</v>
      </c>
      <c r="AL25" s="88" t="s">
        <v>9</v>
      </c>
      <c r="AM25" s="104" t="s">
        <v>1742</v>
      </c>
      <c r="AN25">
        <f t="shared" si="0"/>
        <v>7.843935000000001</v>
      </c>
      <c r="AO25">
        <f>IF(AN25=0,0,'Defined Values'!C60)</f>
        <v>1.1759999999999999</v>
      </c>
      <c r="AP25">
        <f t="shared" si="1"/>
        <v>3.1410400000000003</v>
      </c>
      <c r="AQ25">
        <f t="shared" si="2"/>
        <v>5.2</v>
      </c>
      <c r="AS25">
        <f t="shared" si="3"/>
        <v>0</v>
      </c>
      <c r="AT25">
        <f t="shared" si="4"/>
        <v>-0.3</v>
      </c>
      <c r="AU25">
        <f t="shared" si="5"/>
        <v>-0.3</v>
      </c>
      <c r="AV25">
        <f t="shared" si="6"/>
        <v>-0.3</v>
      </c>
      <c r="AW25">
        <f t="shared" si="7"/>
        <v>-0.3</v>
      </c>
      <c r="AX25">
        <f t="shared" si="8"/>
        <v>-0.3</v>
      </c>
      <c r="AZ25">
        <f>IF('Vulnerability Assessment (pre)'!Q25='Defined Values'!$A$27,'Defined Values'!$C$27,IF('Vulnerability Assessment (pre)'!Q25='Defined Values'!$A$28,'Defined Values'!$C$28,IF('Vulnerability Assessment (pre)'!Q25='Defined Values'!$A$29,'Defined Values'!$C$29,0)))</f>
        <v>0</v>
      </c>
      <c r="BA25">
        <f>IF('Vulnerability Assessment (pre)'!S25='Defined Values'!$A$31,'Defined Values'!$C$31,IF('Vulnerability Assessment (pre)'!S25='Defined Values'!$A$32,'Defined Values'!$C$32,IF('Vulnerability Assessment (pre)'!S25='Defined Values'!$A$33,'Defined Values'!$C$33,0)))</f>
        <v>0.66</v>
      </c>
      <c r="BB25">
        <f>IF('Vulnerability Assessment (pre)'!U25='Defined Values'!$A$35,'Defined Values'!$C$35,IF('Vulnerability Assessment (pre)'!U25='Defined Values'!$A$36,'Defined Values'!$C$36,IF('Vulnerability Assessment (pre)'!U25='Defined Values'!$A$37,'Defined Values'!$C$37,0)))</f>
        <v>0.27500000000000002</v>
      </c>
      <c r="BC25">
        <f t="shared" si="9"/>
        <v>1</v>
      </c>
      <c r="BD25">
        <f t="shared" si="10"/>
        <v>0.33999999999999997</v>
      </c>
      <c r="BE25">
        <f t="shared" si="11"/>
        <v>0.72499999999999998</v>
      </c>
      <c r="BF25">
        <f>IF('Vulnerability Assessment (pre)'!M25='Defined Values'!$A$19,'Defined Values'!$C$19,IF('Vulnerability Assessment (pre)'!M25='Defined Values'!$A$20,'Defined Values'!$C$20,IF('Vulnerability Assessment (pre)'!M25='Defined Values'!$A$21,'Defined Values'!$C$21,0)))</f>
        <v>0.71</v>
      </c>
      <c r="BG25">
        <f>IF('Vulnerability Assessment (pre)'!O25='Defined Values'!$A$23,'Defined Values'!$C$23,IF('Vulnerability Assessment (pre)'!O25='Defined Values'!$A$24,'Defined Values'!$C$24,IF('Vulnerability Assessment (pre)'!O25='Defined Values'!$A$25,'Defined Values'!$C$25,0)))</f>
        <v>0.56000000000000005</v>
      </c>
      <c r="BH25">
        <f>IF('Vulnerability Assessment (pre)'!K25='Defined Values'!$A$15,'Defined Values'!$C$15,IF('Vulnerability Assessment (pre)'!K25='Defined Values'!$A$16,'Defined Values'!$C$16,IF('Vulnerability Assessment (pre)'!K25='Defined Values'!$A$17,'Defined Values'!$C$17,0)))</f>
        <v>0.39500000000000002</v>
      </c>
      <c r="BI25">
        <f t="shared" si="12"/>
        <v>5.2482257520000006</v>
      </c>
      <c r="BJ25">
        <f>IF('Vulnerability Assessment (pre)'!AH25='Defined Values'!$A$10,'Defined Values'!$C$10,IF('Vulnerability Assessment (pre)'!AH25='Defined Values'!$A$11,'Defined Values'!$C$11,IF('Vulnerability Assessment (pre)'!AH25='Defined Values'!$A$12,'Defined Values'!$C$12,IF('Vulnerability Assessment (pre)'!AH25='Defined Values'!$A$13,'Defined Values'!$C$13,0))))</f>
        <v>0</v>
      </c>
      <c r="BK25">
        <f>IF('Vulnerability Assessment (pre)'!AI25='Defined Values'!$A$10,'Defined Values'!$C$10,IF('Vulnerability Assessment (pre)'!AI25='Defined Values'!$A$11,'Defined Values'!$C$11,IF('Vulnerability Assessment (pre)'!AI25='Defined Values'!$A$12,'Defined Values'!$C$12,IF('Vulnerability Assessment (pre)'!AI25='Defined Values'!$A$13,'Defined Values'!$C$13,0))))</f>
        <v>0</v>
      </c>
      <c r="BL25">
        <f>IF('Vulnerability Assessment (pre)'!AJ25='Defined Values'!$A$10,'Defined Values'!$C$10,IF('Vulnerability Assessment (pre)'!AJ25='Defined Values'!$A$11,'Defined Values'!$C$11,IF('Vulnerability Assessment (pre)'!AJ25='Defined Values'!$A$12,'Defined Values'!$C$12,IF('Vulnerability Assessment (pre)'!AJ25='Defined Values'!$A$13,'Defined Values'!$C$13,0))))</f>
        <v>0</v>
      </c>
      <c r="BM25">
        <f t="shared" si="13"/>
        <v>0</v>
      </c>
      <c r="BN25">
        <f t="shared" si="14"/>
        <v>0</v>
      </c>
      <c r="BO25">
        <f t="shared" si="15"/>
        <v>0</v>
      </c>
      <c r="BP25">
        <f t="shared" si="16"/>
        <v>1</v>
      </c>
      <c r="BQ25">
        <f t="shared" si="17"/>
        <v>1</v>
      </c>
      <c r="BR25">
        <f t="shared" si="18"/>
        <v>1</v>
      </c>
      <c r="BS25">
        <f t="shared" si="19"/>
        <v>0</v>
      </c>
      <c r="BT25">
        <f t="shared" si="20"/>
        <v>-0.28645478399999974</v>
      </c>
      <c r="BU25" s="21">
        <f t="shared" si="21"/>
        <v>-0.3</v>
      </c>
      <c r="BV25">
        <f>IF('Vulnerability Assessment (pre)'!AD25='Defined Values'!$A$44,'Defined Values'!$C$44,IF('Vulnerability Assessment (pre)'!AD25='Defined Values'!$A$45,'Defined Values'!$C$45,IF('Vulnerability Assessment (pre)'!AD25='Defined Values'!$A$46,'Defined Values'!$C$46,IF('Vulnerability Assessment (pre)'!AD25='Defined Values'!$A$47,'Defined Values'!$C$47,IF('Vulnerability Assessment (pre)'!AD25='Defined Values'!$A$48,'Defined Values'!$C$48,IF('Vulnerability Assessment (pre)'!AD25='Defined Values'!$A$49,'Defined Values'!$C$49,0))))))</f>
        <v>0</v>
      </c>
      <c r="BW25">
        <f t="shared" si="23"/>
        <v>-0.3</v>
      </c>
      <c r="BX25">
        <f>IF('Vulnerability Assessment (pre)'!AF25='Defined Values'!$A$51,'Defined Values'!$C$51,IF('Vulnerability Assessment (pre)'!AF25='Defined Values'!$A$52,'Defined Values'!$C$52,IF('Vulnerability Assessment (pre)'!AF25='Defined Values'!$A$53,'Defined Values'!$C$53,IF('Vulnerability Assessment (pre)'!AF25='Defined Values'!$A$54,'Defined Values'!$C$54,IF('Vulnerability Assessment (pre)'!AF25='Defined Values'!$A$55,'Defined Values'!$C$55,0)))))</f>
        <v>0</v>
      </c>
      <c r="BY25">
        <f t="shared" si="22"/>
        <v>-0.3</v>
      </c>
    </row>
    <row r="26" spans="1:77" ht="112" x14ac:dyDescent="0.15">
      <c r="A26" s="50" t="s">
        <v>805</v>
      </c>
      <c r="B26" s="50"/>
      <c r="C26" s="50" t="s">
        <v>1641</v>
      </c>
      <c r="D26" s="50" t="s">
        <v>1502</v>
      </c>
      <c r="E26" s="50" t="s">
        <v>327</v>
      </c>
      <c r="F26" s="60" t="s">
        <v>1642</v>
      </c>
      <c r="G26" s="60">
        <v>108</v>
      </c>
      <c r="H26" s="60"/>
      <c r="I26" s="85"/>
      <c r="J26" s="85"/>
      <c r="K26" s="85"/>
      <c r="L26" s="85"/>
      <c r="M26" s="85"/>
      <c r="N26" s="85"/>
      <c r="O26" s="85"/>
      <c r="P26" s="85"/>
      <c r="Q26" s="85"/>
      <c r="R26" s="85"/>
      <c r="S26" s="85"/>
      <c r="T26" s="85"/>
      <c r="U26" s="85"/>
      <c r="V26" s="85"/>
      <c r="W26" s="41"/>
      <c r="X26" s="41"/>
      <c r="Y26" s="41"/>
      <c r="Z26" s="41"/>
      <c r="AA26" s="41"/>
      <c r="AB26" s="41"/>
      <c r="AC26" s="45"/>
      <c r="AD26" s="42"/>
      <c r="AE26" s="41"/>
      <c r="AF26" s="42"/>
      <c r="AG26" s="41"/>
      <c r="AH26" s="25"/>
      <c r="AI26" s="25"/>
      <c r="AJ26" s="25"/>
      <c r="AK26" s="31" t="str">
        <f>IF(OR(A26='Defined Values'!A$63,A26='Defined Values'!$A$65),'Defined Values'!$A$65,IF(OR(K26="",M26="",O26="",Q26="",S26="",U26=""),"INCOMPLETE",AX26))</f>
        <v>Out Of Scope</v>
      </c>
      <c r="AL26" s="88"/>
      <c r="AM26" s="88"/>
      <c r="AN26">
        <f t="shared" si="0"/>
        <v>0</v>
      </c>
      <c r="AO26">
        <f>IF(AN26=0,0,'Defined Values'!C60)</f>
        <v>0</v>
      </c>
      <c r="AP26">
        <f t="shared" si="1"/>
        <v>0</v>
      </c>
      <c r="AQ26">
        <f t="shared" si="2"/>
        <v>0</v>
      </c>
      <c r="AS26">
        <f t="shared" si="3"/>
        <v>0</v>
      </c>
      <c r="AT26">
        <f t="shared" si="4"/>
        <v>0</v>
      </c>
      <c r="AU26">
        <f t="shared" si="5"/>
        <v>0</v>
      </c>
      <c r="AV26">
        <f t="shared" si="6"/>
        <v>0</v>
      </c>
      <c r="AW26">
        <f t="shared" si="7"/>
        <v>0</v>
      </c>
      <c r="AX26">
        <f t="shared" si="8"/>
        <v>0</v>
      </c>
      <c r="AZ26">
        <f>IF('Vulnerability Assessment (pre)'!Q26='Defined Values'!$A$27,'Defined Values'!$C$27,IF('Vulnerability Assessment (pre)'!Q26='Defined Values'!$A$28,'Defined Values'!$C$28,IF('Vulnerability Assessment (pre)'!Q26='Defined Values'!$A$29,'Defined Values'!$C$29,0)))</f>
        <v>0</v>
      </c>
      <c r="BA26">
        <f>IF('Vulnerability Assessment (pre)'!S26='Defined Values'!$A$31,'Defined Values'!$C$31,IF('Vulnerability Assessment (pre)'!S26='Defined Values'!$A$32,'Defined Values'!$C$32,IF('Vulnerability Assessment (pre)'!S26='Defined Values'!$A$33,'Defined Values'!$C$33,0)))</f>
        <v>0</v>
      </c>
      <c r="BB26">
        <f>IF('Vulnerability Assessment (pre)'!U26='Defined Values'!$A$35,'Defined Values'!$C$35,IF('Vulnerability Assessment (pre)'!U26='Defined Values'!$A$36,'Defined Values'!$C$36,IF('Vulnerability Assessment (pre)'!U26='Defined Values'!$A$37,'Defined Values'!$C$37,0)))</f>
        <v>0</v>
      </c>
      <c r="BC26">
        <f t="shared" si="9"/>
        <v>1</v>
      </c>
      <c r="BD26">
        <f t="shared" si="10"/>
        <v>1</v>
      </c>
      <c r="BE26">
        <f t="shared" si="11"/>
        <v>1</v>
      </c>
      <c r="BF26">
        <f>IF('Vulnerability Assessment (pre)'!M26='Defined Values'!$A$19,'Defined Values'!$C$19,IF('Vulnerability Assessment (pre)'!M26='Defined Values'!$A$20,'Defined Values'!$C$20,IF('Vulnerability Assessment (pre)'!M26='Defined Values'!$A$21,'Defined Values'!$C$21,0)))</f>
        <v>0</v>
      </c>
      <c r="BG26">
        <f>IF('Vulnerability Assessment (pre)'!O26='Defined Values'!$A$23,'Defined Values'!$C$23,IF('Vulnerability Assessment (pre)'!O26='Defined Values'!$A$24,'Defined Values'!$C$24,IF('Vulnerability Assessment (pre)'!O26='Defined Values'!$A$25,'Defined Values'!$C$25,0)))</f>
        <v>0</v>
      </c>
      <c r="BH26">
        <f>IF('Vulnerability Assessment (pre)'!K26='Defined Values'!$A$15,'Defined Values'!$C$15,IF('Vulnerability Assessment (pre)'!K26='Defined Values'!$A$16,'Defined Values'!$C$16,IF('Vulnerability Assessment (pre)'!K26='Defined Values'!$A$17,'Defined Values'!$C$17,0)))</f>
        <v>0</v>
      </c>
      <c r="BI26">
        <f t="shared" si="12"/>
        <v>0</v>
      </c>
      <c r="BJ26">
        <f>IF('Vulnerability Assessment (pre)'!AH26='Defined Values'!$A$10,'Defined Values'!$C$10,IF('Vulnerability Assessment (pre)'!AH26='Defined Values'!$A$11,'Defined Values'!$C$11,IF('Vulnerability Assessment (pre)'!AH26='Defined Values'!$A$12,'Defined Values'!$C$12,IF('Vulnerability Assessment (pre)'!AH26='Defined Values'!$A$13,'Defined Values'!$C$13,0))))</f>
        <v>0</v>
      </c>
      <c r="BK26">
        <f>IF('Vulnerability Assessment (pre)'!AI26='Defined Values'!$A$10,'Defined Values'!$C$10,IF('Vulnerability Assessment (pre)'!AI26='Defined Values'!$A$11,'Defined Values'!$C$11,IF('Vulnerability Assessment (pre)'!AI26='Defined Values'!$A$12,'Defined Values'!$C$12,IF('Vulnerability Assessment (pre)'!AI26='Defined Values'!$A$13,'Defined Values'!$C$13,0))))</f>
        <v>0</v>
      </c>
      <c r="BL26">
        <f>IF('Vulnerability Assessment (pre)'!AJ26='Defined Values'!$A$10,'Defined Values'!$C$10,IF('Vulnerability Assessment (pre)'!AJ26='Defined Values'!$A$11,'Defined Values'!$C$11,IF('Vulnerability Assessment (pre)'!AJ26='Defined Values'!$A$12,'Defined Values'!$C$12,IF('Vulnerability Assessment (pre)'!AJ26='Defined Values'!$A$13,'Defined Values'!$C$13,0))))</f>
        <v>0</v>
      </c>
      <c r="BM26">
        <f t="shared" si="13"/>
        <v>0</v>
      </c>
      <c r="BN26">
        <f t="shared" si="14"/>
        <v>0</v>
      </c>
      <c r="BO26">
        <f t="shared" si="15"/>
        <v>0</v>
      </c>
      <c r="BP26">
        <f t="shared" si="16"/>
        <v>1</v>
      </c>
      <c r="BQ26">
        <f t="shared" si="17"/>
        <v>1</v>
      </c>
      <c r="BR26">
        <f t="shared" si="18"/>
        <v>1</v>
      </c>
      <c r="BS26">
        <f t="shared" si="19"/>
        <v>0</v>
      </c>
      <c r="BT26">
        <f t="shared" si="20"/>
        <v>0</v>
      </c>
      <c r="BU26" s="21">
        <f t="shared" si="21"/>
        <v>0</v>
      </c>
      <c r="BV26">
        <f>IF('Vulnerability Assessment (pre)'!AD26='Defined Values'!$A$44,'Defined Values'!$C$44,IF('Vulnerability Assessment (pre)'!AD26='Defined Values'!$A$45,'Defined Values'!$C$45,IF('Vulnerability Assessment (pre)'!AD26='Defined Values'!$A$46,'Defined Values'!$C$46,IF('Vulnerability Assessment (pre)'!AD26='Defined Values'!$A$47,'Defined Values'!$C$47,IF('Vulnerability Assessment (pre)'!AD26='Defined Values'!$A$48,'Defined Values'!$C$48,IF('Vulnerability Assessment (pre)'!AD26='Defined Values'!$A$49,'Defined Values'!$C$49,0))))))</f>
        <v>0</v>
      </c>
      <c r="BW26">
        <f t="shared" si="23"/>
        <v>0</v>
      </c>
      <c r="BX26">
        <f>IF('Vulnerability Assessment (pre)'!AF26='Defined Values'!$A$51,'Defined Values'!$C$51,IF('Vulnerability Assessment (pre)'!AF26='Defined Values'!$A$52,'Defined Values'!$C$52,IF('Vulnerability Assessment (pre)'!AF26='Defined Values'!$A$53,'Defined Values'!$C$53,IF('Vulnerability Assessment (pre)'!AF26='Defined Values'!$A$54,'Defined Values'!$C$54,IF('Vulnerability Assessment (pre)'!AF26='Defined Values'!$A$55,'Defined Values'!$C$55,0)))))</f>
        <v>0</v>
      </c>
      <c r="BY26">
        <f t="shared" si="22"/>
        <v>0</v>
      </c>
    </row>
    <row r="27" spans="1:77" ht="140" x14ac:dyDescent="0.15">
      <c r="A27" s="50"/>
      <c r="B27" s="50"/>
      <c r="C27" s="50" t="s">
        <v>1643</v>
      </c>
      <c r="D27" s="50" t="s">
        <v>1246</v>
      </c>
      <c r="E27" s="50" t="s">
        <v>988</v>
      </c>
      <c r="F27" s="60" t="s">
        <v>1644</v>
      </c>
      <c r="G27" s="60">
        <v>56</v>
      </c>
      <c r="H27" s="60"/>
      <c r="I27" s="80" t="s">
        <v>258</v>
      </c>
      <c r="J27" s="80" t="s">
        <v>1715</v>
      </c>
      <c r="K27" s="80" t="s">
        <v>28</v>
      </c>
      <c r="L27" s="80" t="s">
        <v>1713</v>
      </c>
      <c r="M27" s="80" t="s">
        <v>3</v>
      </c>
      <c r="N27" s="80" t="s">
        <v>1714</v>
      </c>
      <c r="O27" s="80" t="s">
        <v>35</v>
      </c>
      <c r="P27" s="80"/>
      <c r="Q27" s="80" t="s">
        <v>35</v>
      </c>
      <c r="R27" s="80"/>
      <c r="S27" s="80" t="s">
        <v>46</v>
      </c>
      <c r="T27" s="80"/>
      <c r="U27" s="80" t="s">
        <v>46</v>
      </c>
      <c r="V27" s="80"/>
      <c r="W27" s="41"/>
      <c r="X27" s="41"/>
      <c r="Y27" s="41"/>
      <c r="Z27" s="41"/>
      <c r="AA27" s="41"/>
      <c r="AB27" s="41"/>
      <c r="AC27" s="45"/>
      <c r="AD27" s="42"/>
      <c r="AE27" s="41"/>
      <c r="AF27" s="42"/>
      <c r="AG27" s="41"/>
      <c r="AH27" s="25"/>
      <c r="AI27" s="25"/>
      <c r="AJ27" s="25"/>
      <c r="AK27" s="31">
        <f>IF(OR(A27='Defined Values'!A$63,A27='Defined Values'!$A$65),'Defined Values'!$A$65,IF(OR(K27="",M27="",O27="",Q27="",S27="",U27=""),"INCOMPLETE",AX27))</f>
        <v>2.9</v>
      </c>
      <c r="AL27" s="88" t="s">
        <v>1727</v>
      </c>
      <c r="AM27" s="104" t="s">
        <v>1732</v>
      </c>
      <c r="AN27">
        <f t="shared" si="0"/>
        <v>9.2066040000000005</v>
      </c>
      <c r="AO27">
        <f>IF(AN27=0,0,'Defined Values'!C60)</f>
        <v>1.1759999999999999</v>
      </c>
      <c r="AP27">
        <f t="shared" si="1"/>
        <v>9.9967999999999986</v>
      </c>
      <c r="AQ27">
        <f t="shared" si="2"/>
        <v>9.4</v>
      </c>
      <c r="AS27">
        <f t="shared" si="3"/>
        <v>0</v>
      </c>
      <c r="AT27">
        <f t="shared" si="4"/>
        <v>2.9</v>
      </c>
      <c r="AU27">
        <f t="shared" si="5"/>
        <v>2.9</v>
      </c>
      <c r="AV27">
        <f t="shared" si="6"/>
        <v>2.9</v>
      </c>
      <c r="AW27">
        <f t="shared" si="7"/>
        <v>2.9</v>
      </c>
      <c r="AX27">
        <f t="shared" si="8"/>
        <v>2.9</v>
      </c>
      <c r="AZ27">
        <f>IF('Vulnerability Assessment (pre)'!Q27='Defined Values'!$A$27,'Defined Values'!$C$27,IF('Vulnerability Assessment (pre)'!Q27='Defined Values'!$A$28,'Defined Values'!$C$28,IF('Vulnerability Assessment (pre)'!Q27='Defined Values'!$A$29,'Defined Values'!$C$29,0)))</f>
        <v>0</v>
      </c>
      <c r="BA27">
        <f>IF('Vulnerability Assessment (pre)'!S27='Defined Values'!$A$31,'Defined Values'!$C$31,IF('Vulnerability Assessment (pre)'!S27='Defined Values'!$A$32,'Defined Values'!$C$32,IF('Vulnerability Assessment (pre)'!S27='Defined Values'!$A$33,'Defined Values'!$C$33,0)))</f>
        <v>0.66</v>
      </c>
      <c r="BB27">
        <f>IF('Vulnerability Assessment (pre)'!U27='Defined Values'!$A$35,'Defined Values'!$C$35,IF('Vulnerability Assessment (pre)'!U27='Defined Values'!$A$36,'Defined Values'!$C$36,IF('Vulnerability Assessment (pre)'!U27='Defined Values'!$A$37,'Defined Values'!$C$37,0)))</f>
        <v>0.66</v>
      </c>
      <c r="BC27">
        <f t="shared" si="9"/>
        <v>1</v>
      </c>
      <c r="BD27">
        <f t="shared" si="10"/>
        <v>0.33999999999999997</v>
      </c>
      <c r="BE27">
        <f t="shared" si="11"/>
        <v>0.33999999999999997</v>
      </c>
      <c r="BF27">
        <f>IF('Vulnerability Assessment (pre)'!M27='Defined Values'!$A$19,'Defined Values'!$C$19,IF('Vulnerability Assessment (pre)'!M27='Defined Values'!$A$20,'Defined Values'!$C$20,IF('Vulnerability Assessment (pre)'!M27='Defined Values'!$A$21,'Defined Values'!$C$21,0)))</f>
        <v>0.71</v>
      </c>
      <c r="BG27">
        <f>IF('Vulnerability Assessment (pre)'!O27='Defined Values'!$A$23,'Defined Values'!$C$23,IF('Vulnerability Assessment (pre)'!O27='Defined Values'!$A$24,'Defined Values'!$C$24,IF('Vulnerability Assessment (pre)'!O27='Defined Values'!$A$25,'Defined Values'!$C$25,0)))</f>
        <v>0.70399999999999996</v>
      </c>
      <c r="BH27">
        <f>IF('Vulnerability Assessment (pre)'!K27='Defined Values'!$A$15,'Defined Values'!$C$15,IF('Vulnerability Assessment (pre)'!K27='Defined Values'!$A$16,'Defined Values'!$C$16,IF('Vulnerability Assessment (pre)'!K27='Defined Values'!$A$17,'Defined Values'!$C$17,0)))</f>
        <v>1</v>
      </c>
      <c r="BI27">
        <f t="shared" si="12"/>
        <v>9.4346745024000001</v>
      </c>
      <c r="BJ27">
        <f>IF('Vulnerability Assessment (pre)'!AH27='Defined Values'!$A$10,'Defined Values'!$C$10,IF('Vulnerability Assessment (pre)'!AH27='Defined Values'!$A$11,'Defined Values'!$C$11,IF('Vulnerability Assessment (pre)'!AH27='Defined Values'!$A$12,'Defined Values'!$C$12,IF('Vulnerability Assessment (pre)'!AH27='Defined Values'!$A$13,'Defined Values'!$C$13,0))))</f>
        <v>0</v>
      </c>
      <c r="BK27">
        <f>IF('Vulnerability Assessment (pre)'!AI27='Defined Values'!$A$10,'Defined Values'!$C$10,IF('Vulnerability Assessment (pre)'!AI27='Defined Values'!$A$11,'Defined Values'!$C$11,IF('Vulnerability Assessment (pre)'!AI27='Defined Values'!$A$12,'Defined Values'!$C$12,IF('Vulnerability Assessment (pre)'!AI27='Defined Values'!$A$13,'Defined Values'!$C$13,0))))</f>
        <v>0</v>
      </c>
      <c r="BL27">
        <f>IF('Vulnerability Assessment (pre)'!AJ27='Defined Values'!$A$10,'Defined Values'!$C$10,IF('Vulnerability Assessment (pre)'!AJ27='Defined Values'!$A$11,'Defined Values'!$C$11,IF('Vulnerability Assessment (pre)'!AJ27='Defined Values'!$A$12,'Defined Values'!$C$12,IF('Vulnerability Assessment (pre)'!AJ27='Defined Values'!$A$13,'Defined Values'!$C$13,0))))</f>
        <v>0</v>
      </c>
      <c r="BM27">
        <f t="shared" si="13"/>
        <v>0</v>
      </c>
      <c r="BN27">
        <f t="shared" si="14"/>
        <v>0</v>
      </c>
      <c r="BO27">
        <f t="shared" si="15"/>
        <v>0</v>
      </c>
      <c r="BP27">
        <f t="shared" si="16"/>
        <v>1</v>
      </c>
      <c r="BQ27">
        <f t="shared" si="17"/>
        <v>1</v>
      </c>
      <c r="BR27">
        <f t="shared" si="18"/>
        <v>1</v>
      </c>
      <c r="BS27">
        <f t="shared" si="19"/>
        <v>0</v>
      </c>
      <c r="BT27">
        <f t="shared" si="20"/>
        <v>2.9384947199999996</v>
      </c>
      <c r="BU27" s="21">
        <f t="shared" si="21"/>
        <v>2.9</v>
      </c>
      <c r="BV27">
        <f>IF('Vulnerability Assessment (pre)'!AD27='Defined Values'!$A$44,'Defined Values'!$C$44,IF('Vulnerability Assessment (pre)'!AD27='Defined Values'!$A$45,'Defined Values'!$C$45,IF('Vulnerability Assessment (pre)'!AD27='Defined Values'!$A$46,'Defined Values'!$C$46,IF('Vulnerability Assessment (pre)'!AD27='Defined Values'!$A$47,'Defined Values'!$C$47,IF('Vulnerability Assessment (pre)'!AD27='Defined Values'!$A$48,'Defined Values'!$C$48,IF('Vulnerability Assessment (pre)'!AD27='Defined Values'!$A$49,'Defined Values'!$C$49,0))))))</f>
        <v>0</v>
      </c>
      <c r="BW27">
        <f t="shared" si="23"/>
        <v>2.9</v>
      </c>
      <c r="BX27">
        <f>IF('Vulnerability Assessment (pre)'!AF27='Defined Values'!$A$51,'Defined Values'!$C$51,IF('Vulnerability Assessment (pre)'!AF27='Defined Values'!$A$52,'Defined Values'!$C$52,IF('Vulnerability Assessment (pre)'!AF27='Defined Values'!$A$53,'Defined Values'!$C$53,IF('Vulnerability Assessment (pre)'!AF27='Defined Values'!$A$54,'Defined Values'!$C$54,IF('Vulnerability Assessment (pre)'!AF27='Defined Values'!$A$55,'Defined Values'!$C$55,0)))))</f>
        <v>0</v>
      </c>
      <c r="BY27">
        <f t="shared" si="22"/>
        <v>2.9</v>
      </c>
    </row>
    <row r="28" spans="1:77" ht="84" x14ac:dyDescent="0.15">
      <c r="A28" s="50"/>
      <c r="B28" s="50"/>
      <c r="C28" s="50" t="s">
        <v>1645</v>
      </c>
      <c r="D28" s="50" t="s">
        <v>1506</v>
      </c>
      <c r="E28" s="50" t="s">
        <v>325</v>
      </c>
      <c r="F28" s="60" t="s">
        <v>1646</v>
      </c>
      <c r="G28" s="60">
        <v>57</v>
      </c>
      <c r="H28" s="60"/>
      <c r="I28" s="80" t="s">
        <v>258</v>
      </c>
      <c r="J28" s="80" t="s">
        <v>1715</v>
      </c>
      <c r="K28" s="80" t="s">
        <v>28</v>
      </c>
      <c r="L28" s="80" t="s">
        <v>1713</v>
      </c>
      <c r="M28" s="80" t="s">
        <v>3</v>
      </c>
      <c r="N28" s="80" t="s">
        <v>1714</v>
      </c>
      <c r="O28" s="80" t="s">
        <v>35</v>
      </c>
      <c r="P28" s="80"/>
      <c r="Q28" s="80" t="s">
        <v>35</v>
      </c>
      <c r="R28" s="80"/>
      <c r="S28" s="80" t="s">
        <v>46</v>
      </c>
      <c r="T28" s="80"/>
      <c r="U28" s="80" t="s">
        <v>46</v>
      </c>
      <c r="V28" s="80"/>
      <c r="W28" s="41"/>
      <c r="X28" s="41"/>
      <c r="Y28" s="41"/>
      <c r="Z28" s="41"/>
      <c r="AA28" s="41"/>
      <c r="AB28" s="41"/>
      <c r="AC28" s="45"/>
      <c r="AD28" s="42"/>
      <c r="AE28" s="41"/>
      <c r="AF28" s="42"/>
      <c r="AG28" s="41"/>
      <c r="AH28" s="25"/>
      <c r="AI28" s="25"/>
      <c r="AJ28" s="25"/>
      <c r="AK28" s="31">
        <f>IF(OR(A28='Defined Values'!A$63,A28='Defined Values'!$A$65),'Defined Values'!$A$65,IF(OR(K28="",M28="",O28="",Q28="",S28="",U28=""),"INCOMPLETE",AX28))</f>
        <v>2.9</v>
      </c>
      <c r="AL28" s="88" t="s">
        <v>1725</v>
      </c>
      <c r="AM28" s="104" t="s">
        <v>1743</v>
      </c>
      <c r="AN28">
        <f t="shared" si="0"/>
        <v>9.2066040000000005</v>
      </c>
      <c r="AO28">
        <f>IF(AN28=0,0,'Defined Values'!C60)</f>
        <v>1.1759999999999999</v>
      </c>
      <c r="AP28">
        <f t="shared" si="1"/>
        <v>9.9967999999999986</v>
      </c>
      <c r="AQ28">
        <f t="shared" si="2"/>
        <v>9.4</v>
      </c>
      <c r="AS28">
        <f t="shared" si="3"/>
        <v>0</v>
      </c>
      <c r="AT28">
        <f t="shared" si="4"/>
        <v>2.9</v>
      </c>
      <c r="AU28">
        <f t="shared" si="5"/>
        <v>2.9</v>
      </c>
      <c r="AV28">
        <f t="shared" si="6"/>
        <v>2.9</v>
      </c>
      <c r="AW28">
        <f t="shared" si="7"/>
        <v>2.9</v>
      </c>
      <c r="AX28">
        <f t="shared" si="8"/>
        <v>2.9</v>
      </c>
      <c r="AZ28">
        <f>IF('Vulnerability Assessment (pre)'!Q28='Defined Values'!$A$27,'Defined Values'!$C$27,IF('Vulnerability Assessment (pre)'!Q28='Defined Values'!$A$28,'Defined Values'!$C$28,IF('Vulnerability Assessment (pre)'!Q28='Defined Values'!$A$29,'Defined Values'!$C$29,0)))</f>
        <v>0</v>
      </c>
      <c r="BA28">
        <f>IF('Vulnerability Assessment (pre)'!S28='Defined Values'!$A$31,'Defined Values'!$C$31,IF('Vulnerability Assessment (pre)'!S28='Defined Values'!$A$32,'Defined Values'!$C$32,IF('Vulnerability Assessment (pre)'!S28='Defined Values'!$A$33,'Defined Values'!$C$33,0)))</f>
        <v>0.66</v>
      </c>
      <c r="BB28">
        <f>IF('Vulnerability Assessment (pre)'!U28='Defined Values'!$A$35,'Defined Values'!$C$35,IF('Vulnerability Assessment (pre)'!U28='Defined Values'!$A$36,'Defined Values'!$C$36,IF('Vulnerability Assessment (pre)'!U28='Defined Values'!$A$37,'Defined Values'!$C$37,0)))</f>
        <v>0.66</v>
      </c>
      <c r="BC28">
        <f t="shared" si="9"/>
        <v>1</v>
      </c>
      <c r="BD28">
        <f t="shared" si="10"/>
        <v>0.33999999999999997</v>
      </c>
      <c r="BE28">
        <f t="shared" si="11"/>
        <v>0.33999999999999997</v>
      </c>
      <c r="BF28">
        <f>IF('Vulnerability Assessment (pre)'!M28='Defined Values'!$A$19,'Defined Values'!$C$19,IF('Vulnerability Assessment (pre)'!M28='Defined Values'!$A$20,'Defined Values'!$C$20,IF('Vulnerability Assessment (pre)'!M28='Defined Values'!$A$21,'Defined Values'!$C$21,0)))</f>
        <v>0.71</v>
      </c>
      <c r="BG28">
        <f>IF('Vulnerability Assessment (pre)'!O28='Defined Values'!$A$23,'Defined Values'!$C$23,IF('Vulnerability Assessment (pre)'!O28='Defined Values'!$A$24,'Defined Values'!$C$24,IF('Vulnerability Assessment (pre)'!O28='Defined Values'!$A$25,'Defined Values'!$C$25,0)))</f>
        <v>0.70399999999999996</v>
      </c>
      <c r="BH28">
        <f>IF('Vulnerability Assessment (pre)'!K28='Defined Values'!$A$15,'Defined Values'!$C$15,IF('Vulnerability Assessment (pre)'!K28='Defined Values'!$A$16,'Defined Values'!$C$16,IF('Vulnerability Assessment (pre)'!K28='Defined Values'!$A$17,'Defined Values'!$C$17,0)))</f>
        <v>1</v>
      </c>
      <c r="BI28">
        <f t="shared" si="12"/>
        <v>9.4346745024000001</v>
      </c>
      <c r="BJ28">
        <f>IF('Vulnerability Assessment (pre)'!AH28='Defined Values'!$A$10,'Defined Values'!$C$10,IF('Vulnerability Assessment (pre)'!AH28='Defined Values'!$A$11,'Defined Values'!$C$11,IF('Vulnerability Assessment (pre)'!AH28='Defined Values'!$A$12,'Defined Values'!$C$12,IF('Vulnerability Assessment (pre)'!AH28='Defined Values'!$A$13,'Defined Values'!$C$13,0))))</f>
        <v>0</v>
      </c>
      <c r="BK28">
        <f>IF('Vulnerability Assessment (pre)'!AI28='Defined Values'!$A$10,'Defined Values'!$C$10,IF('Vulnerability Assessment (pre)'!AI28='Defined Values'!$A$11,'Defined Values'!$C$11,IF('Vulnerability Assessment (pre)'!AI28='Defined Values'!$A$12,'Defined Values'!$C$12,IF('Vulnerability Assessment (pre)'!AI28='Defined Values'!$A$13,'Defined Values'!$C$13,0))))</f>
        <v>0</v>
      </c>
      <c r="BL28">
        <f>IF('Vulnerability Assessment (pre)'!AJ28='Defined Values'!$A$10,'Defined Values'!$C$10,IF('Vulnerability Assessment (pre)'!AJ28='Defined Values'!$A$11,'Defined Values'!$C$11,IF('Vulnerability Assessment (pre)'!AJ28='Defined Values'!$A$12,'Defined Values'!$C$12,IF('Vulnerability Assessment (pre)'!AJ28='Defined Values'!$A$13,'Defined Values'!$C$13,0))))</f>
        <v>0</v>
      </c>
      <c r="BM28">
        <f t="shared" si="13"/>
        <v>0</v>
      </c>
      <c r="BN28">
        <f t="shared" si="14"/>
        <v>0</v>
      </c>
      <c r="BO28">
        <f t="shared" si="15"/>
        <v>0</v>
      </c>
      <c r="BP28">
        <f t="shared" si="16"/>
        <v>1</v>
      </c>
      <c r="BQ28">
        <f t="shared" si="17"/>
        <v>1</v>
      </c>
      <c r="BR28">
        <f t="shared" si="18"/>
        <v>1</v>
      </c>
      <c r="BS28">
        <f t="shared" si="19"/>
        <v>0</v>
      </c>
      <c r="BT28">
        <f t="shared" si="20"/>
        <v>2.9384947199999996</v>
      </c>
      <c r="BU28" s="21">
        <f t="shared" si="21"/>
        <v>2.9</v>
      </c>
      <c r="BV28">
        <f>IF('Vulnerability Assessment (pre)'!AD28='Defined Values'!$A$44,'Defined Values'!$C$44,IF('Vulnerability Assessment (pre)'!AD28='Defined Values'!$A$45,'Defined Values'!$C$45,IF('Vulnerability Assessment (pre)'!AD28='Defined Values'!$A$46,'Defined Values'!$C$46,IF('Vulnerability Assessment (pre)'!AD28='Defined Values'!$A$47,'Defined Values'!$C$47,IF('Vulnerability Assessment (pre)'!AD28='Defined Values'!$A$48,'Defined Values'!$C$48,IF('Vulnerability Assessment (pre)'!AD28='Defined Values'!$A$49,'Defined Values'!$C$49,0))))))</f>
        <v>0</v>
      </c>
      <c r="BW28">
        <f t="shared" si="23"/>
        <v>2.9</v>
      </c>
      <c r="BX28">
        <f>IF('Vulnerability Assessment (pre)'!AF28='Defined Values'!$A$51,'Defined Values'!$C$51,IF('Vulnerability Assessment (pre)'!AF28='Defined Values'!$A$52,'Defined Values'!$C$52,IF('Vulnerability Assessment (pre)'!AF28='Defined Values'!$A$53,'Defined Values'!$C$53,IF('Vulnerability Assessment (pre)'!AF28='Defined Values'!$A$54,'Defined Values'!$C$54,IF('Vulnerability Assessment (pre)'!AF28='Defined Values'!$A$55,'Defined Values'!$C$55,0)))))</f>
        <v>0</v>
      </c>
      <c r="BY28">
        <f t="shared" si="22"/>
        <v>2.9</v>
      </c>
    </row>
    <row r="29" spans="1:77" ht="70" x14ac:dyDescent="0.15">
      <c r="A29" s="50"/>
      <c r="B29" s="50"/>
      <c r="C29" s="50" t="s">
        <v>1647</v>
      </c>
      <c r="D29" s="50" t="s">
        <v>793</v>
      </c>
      <c r="E29" s="50" t="s">
        <v>318</v>
      </c>
      <c r="F29" s="60" t="s">
        <v>1609</v>
      </c>
      <c r="G29" s="60">
        <v>58</v>
      </c>
      <c r="H29" s="60"/>
      <c r="I29" s="80" t="s">
        <v>258</v>
      </c>
      <c r="J29" s="80" t="s">
        <v>1715</v>
      </c>
      <c r="K29" s="80" t="s">
        <v>28</v>
      </c>
      <c r="L29" s="80" t="s">
        <v>1713</v>
      </c>
      <c r="M29" s="80" t="s">
        <v>3</v>
      </c>
      <c r="N29" s="80" t="s">
        <v>1714</v>
      </c>
      <c r="O29" s="80" t="s">
        <v>35</v>
      </c>
      <c r="P29" s="80"/>
      <c r="Q29" s="80" t="s">
        <v>35</v>
      </c>
      <c r="R29" s="80"/>
      <c r="S29" s="80" t="s">
        <v>35</v>
      </c>
      <c r="T29" s="80"/>
      <c r="U29" s="80" t="s">
        <v>46</v>
      </c>
      <c r="V29" s="80"/>
      <c r="W29" s="41"/>
      <c r="X29" s="41"/>
      <c r="Y29" s="41"/>
      <c r="Z29" s="41"/>
      <c r="AA29" s="41"/>
      <c r="AB29" s="41"/>
      <c r="AC29" s="45"/>
      <c r="AD29" s="42"/>
      <c r="AE29" s="41"/>
      <c r="AF29" s="42"/>
      <c r="AG29" s="41"/>
      <c r="AH29" s="25"/>
      <c r="AI29" s="25"/>
      <c r="AJ29" s="25"/>
      <c r="AK29" s="31">
        <f>IF(OR(A29='Defined Values'!A$63,A29='Defined Values'!$A$65),'Defined Values'!$A$65,IF(OR(K29="",M29="",O29="",Q29="",S29="",U29=""),"INCOMPLETE",AX29))</f>
        <v>2.9</v>
      </c>
      <c r="AL29" s="88" t="s">
        <v>1722</v>
      </c>
      <c r="AM29" s="104" t="s">
        <v>1729</v>
      </c>
      <c r="AN29">
        <f t="shared" si="0"/>
        <v>6.8706000000000005</v>
      </c>
      <c r="AO29">
        <f>IF(AN29=0,0,'Defined Values'!C60)</f>
        <v>1.1759999999999999</v>
      </c>
      <c r="AP29">
        <f t="shared" si="1"/>
        <v>9.9967999999999986</v>
      </c>
      <c r="AQ29">
        <f t="shared" si="2"/>
        <v>7.8</v>
      </c>
      <c r="AS29">
        <f t="shared" si="3"/>
        <v>0</v>
      </c>
      <c r="AT29">
        <f t="shared" si="4"/>
        <v>2.9</v>
      </c>
      <c r="AU29">
        <f t="shared" si="5"/>
        <v>2.9</v>
      </c>
      <c r="AV29">
        <f t="shared" si="6"/>
        <v>2.9</v>
      </c>
      <c r="AW29">
        <f t="shared" si="7"/>
        <v>2.9</v>
      </c>
      <c r="AX29">
        <f t="shared" si="8"/>
        <v>2.9</v>
      </c>
      <c r="AZ29">
        <f>IF('Vulnerability Assessment (pre)'!Q29='Defined Values'!$A$27,'Defined Values'!$C$27,IF('Vulnerability Assessment (pre)'!Q29='Defined Values'!$A$28,'Defined Values'!$C$28,IF('Vulnerability Assessment (pre)'!Q29='Defined Values'!$A$29,'Defined Values'!$C$29,0)))</f>
        <v>0</v>
      </c>
      <c r="BA29">
        <f>IF('Vulnerability Assessment (pre)'!S29='Defined Values'!$A$31,'Defined Values'!$C$31,IF('Vulnerability Assessment (pre)'!S29='Defined Values'!$A$32,'Defined Values'!$C$32,IF('Vulnerability Assessment (pre)'!S29='Defined Values'!$A$33,'Defined Values'!$C$33,0)))</f>
        <v>0</v>
      </c>
      <c r="BB29">
        <f>IF('Vulnerability Assessment (pre)'!U29='Defined Values'!$A$35,'Defined Values'!$C$35,IF('Vulnerability Assessment (pre)'!U29='Defined Values'!$A$36,'Defined Values'!$C$36,IF('Vulnerability Assessment (pre)'!U29='Defined Values'!$A$37,'Defined Values'!$C$37,0)))</f>
        <v>0.66</v>
      </c>
      <c r="BC29">
        <f t="shared" si="9"/>
        <v>1</v>
      </c>
      <c r="BD29">
        <f t="shared" si="10"/>
        <v>1</v>
      </c>
      <c r="BE29">
        <f t="shared" si="11"/>
        <v>0.33999999999999997</v>
      </c>
      <c r="BF29">
        <f>IF('Vulnerability Assessment (pre)'!M29='Defined Values'!$A$19,'Defined Values'!$C$19,IF('Vulnerability Assessment (pre)'!M29='Defined Values'!$A$20,'Defined Values'!$C$20,IF('Vulnerability Assessment (pre)'!M29='Defined Values'!$A$21,'Defined Values'!$C$21,0)))</f>
        <v>0.71</v>
      </c>
      <c r="BG29">
        <f>IF('Vulnerability Assessment (pre)'!O29='Defined Values'!$A$23,'Defined Values'!$C$23,IF('Vulnerability Assessment (pre)'!O29='Defined Values'!$A$24,'Defined Values'!$C$24,IF('Vulnerability Assessment (pre)'!O29='Defined Values'!$A$25,'Defined Values'!$C$25,0)))</f>
        <v>0.70399999999999996</v>
      </c>
      <c r="BH29">
        <f>IF('Vulnerability Assessment (pre)'!K29='Defined Values'!$A$15,'Defined Values'!$C$15,IF('Vulnerability Assessment (pre)'!K29='Defined Values'!$A$16,'Defined Values'!$C$16,IF('Vulnerability Assessment (pre)'!K29='Defined Values'!$A$17,'Defined Values'!$C$17,0)))</f>
        <v>1</v>
      </c>
      <c r="BI29">
        <f t="shared" si="12"/>
        <v>7.7863900799999985</v>
      </c>
      <c r="BJ29">
        <f>IF('Vulnerability Assessment (pre)'!AH29='Defined Values'!$A$10,'Defined Values'!$C$10,IF('Vulnerability Assessment (pre)'!AH29='Defined Values'!$A$11,'Defined Values'!$C$11,IF('Vulnerability Assessment (pre)'!AH29='Defined Values'!$A$12,'Defined Values'!$C$12,IF('Vulnerability Assessment (pre)'!AH29='Defined Values'!$A$13,'Defined Values'!$C$13,0))))</f>
        <v>0</v>
      </c>
      <c r="BK29">
        <f>IF('Vulnerability Assessment (pre)'!AI29='Defined Values'!$A$10,'Defined Values'!$C$10,IF('Vulnerability Assessment (pre)'!AI29='Defined Values'!$A$11,'Defined Values'!$C$11,IF('Vulnerability Assessment (pre)'!AI29='Defined Values'!$A$12,'Defined Values'!$C$12,IF('Vulnerability Assessment (pre)'!AI29='Defined Values'!$A$13,'Defined Values'!$C$13,0))))</f>
        <v>0</v>
      </c>
      <c r="BL29">
        <f>IF('Vulnerability Assessment (pre)'!AJ29='Defined Values'!$A$10,'Defined Values'!$C$10,IF('Vulnerability Assessment (pre)'!AJ29='Defined Values'!$A$11,'Defined Values'!$C$11,IF('Vulnerability Assessment (pre)'!AJ29='Defined Values'!$A$12,'Defined Values'!$C$12,IF('Vulnerability Assessment (pre)'!AJ29='Defined Values'!$A$13,'Defined Values'!$C$13,0))))</f>
        <v>0</v>
      </c>
      <c r="BM29">
        <f t="shared" si="13"/>
        <v>0</v>
      </c>
      <c r="BN29">
        <f t="shared" si="14"/>
        <v>0</v>
      </c>
      <c r="BO29">
        <f t="shared" si="15"/>
        <v>0</v>
      </c>
      <c r="BP29">
        <f t="shared" si="16"/>
        <v>1</v>
      </c>
      <c r="BQ29">
        <f t="shared" si="17"/>
        <v>1</v>
      </c>
      <c r="BR29">
        <f t="shared" si="18"/>
        <v>1</v>
      </c>
      <c r="BS29">
        <f t="shared" si="19"/>
        <v>0</v>
      </c>
      <c r="BT29">
        <f t="shared" si="20"/>
        <v>2.9384947199999996</v>
      </c>
      <c r="BU29" s="21">
        <f t="shared" si="21"/>
        <v>2.9</v>
      </c>
      <c r="BV29">
        <f>IF('Vulnerability Assessment (pre)'!AD29='Defined Values'!$A$44,'Defined Values'!$C$44,IF('Vulnerability Assessment (pre)'!AD29='Defined Values'!$A$45,'Defined Values'!$C$45,IF('Vulnerability Assessment (pre)'!AD29='Defined Values'!$A$46,'Defined Values'!$C$46,IF('Vulnerability Assessment (pre)'!AD29='Defined Values'!$A$47,'Defined Values'!$C$47,IF('Vulnerability Assessment (pre)'!AD29='Defined Values'!$A$48,'Defined Values'!$C$48,IF('Vulnerability Assessment (pre)'!AD29='Defined Values'!$A$49,'Defined Values'!$C$49,0))))))</f>
        <v>0</v>
      </c>
      <c r="BW29">
        <f t="shared" si="23"/>
        <v>2.9</v>
      </c>
      <c r="BX29">
        <f>IF('Vulnerability Assessment (pre)'!AF29='Defined Values'!$A$51,'Defined Values'!$C$51,IF('Vulnerability Assessment (pre)'!AF29='Defined Values'!$A$52,'Defined Values'!$C$52,IF('Vulnerability Assessment (pre)'!AF29='Defined Values'!$A$53,'Defined Values'!$C$53,IF('Vulnerability Assessment (pre)'!AF29='Defined Values'!$A$54,'Defined Values'!$C$54,IF('Vulnerability Assessment (pre)'!AF29='Defined Values'!$A$55,'Defined Values'!$C$55,0)))))</f>
        <v>0</v>
      </c>
      <c r="BY29">
        <f t="shared" si="22"/>
        <v>2.9</v>
      </c>
    </row>
    <row r="30" spans="1:77" ht="140" x14ac:dyDescent="0.15">
      <c r="A30" s="50"/>
      <c r="B30" s="50"/>
      <c r="C30" s="50" t="s">
        <v>1648</v>
      </c>
      <c r="D30" s="50" t="s">
        <v>1508</v>
      </c>
      <c r="E30" s="50" t="s">
        <v>314</v>
      </c>
      <c r="F30" s="60" t="s">
        <v>1649</v>
      </c>
      <c r="G30" s="60">
        <v>59</v>
      </c>
      <c r="H30" s="60"/>
      <c r="I30" s="80" t="s">
        <v>258</v>
      </c>
      <c r="J30" s="80" t="s">
        <v>1715</v>
      </c>
      <c r="K30" s="80" t="s">
        <v>28</v>
      </c>
      <c r="L30" s="80" t="s">
        <v>1713</v>
      </c>
      <c r="M30" s="80" t="s">
        <v>3</v>
      </c>
      <c r="N30" s="80" t="s">
        <v>1714</v>
      </c>
      <c r="O30" s="80" t="s">
        <v>35</v>
      </c>
      <c r="P30" s="80"/>
      <c r="Q30" s="80" t="s">
        <v>35</v>
      </c>
      <c r="R30" s="80"/>
      <c r="S30" s="80" t="s">
        <v>35</v>
      </c>
      <c r="T30" s="80"/>
      <c r="U30" s="80" t="s">
        <v>46</v>
      </c>
      <c r="V30" s="80"/>
      <c r="W30" s="41"/>
      <c r="X30" s="41"/>
      <c r="Y30" s="41"/>
      <c r="Z30" s="41"/>
      <c r="AA30" s="41"/>
      <c r="AB30" s="41"/>
      <c r="AC30" s="45"/>
      <c r="AD30" s="42"/>
      <c r="AE30" s="41"/>
      <c r="AF30" s="42"/>
      <c r="AG30" s="41"/>
      <c r="AH30" s="25"/>
      <c r="AI30" s="25"/>
      <c r="AJ30" s="25"/>
      <c r="AK30" s="31">
        <f>IF(OR(A30='Defined Values'!A$63,A30='Defined Values'!$A$65),'Defined Values'!$A$65,IF(OR(K30="",M30="",O30="",Q30="",S30="",U30=""),"INCOMPLETE",AX30))</f>
        <v>2.9</v>
      </c>
      <c r="AL30" s="88" t="s">
        <v>9</v>
      </c>
      <c r="AM30" s="104" t="s">
        <v>1745</v>
      </c>
      <c r="AN30">
        <f t="shared" si="0"/>
        <v>6.8706000000000005</v>
      </c>
      <c r="AO30">
        <f>IF(AN30=0,0,'Defined Values'!C60)</f>
        <v>1.1759999999999999</v>
      </c>
      <c r="AP30">
        <f t="shared" si="1"/>
        <v>9.9967999999999986</v>
      </c>
      <c r="AQ30">
        <f t="shared" si="2"/>
        <v>7.8</v>
      </c>
      <c r="AS30">
        <f t="shared" si="3"/>
        <v>0</v>
      </c>
      <c r="AT30">
        <f t="shared" si="4"/>
        <v>2.9</v>
      </c>
      <c r="AU30">
        <f t="shared" si="5"/>
        <v>2.9</v>
      </c>
      <c r="AV30">
        <f t="shared" si="6"/>
        <v>2.9</v>
      </c>
      <c r="AW30">
        <f t="shared" si="7"/>
        <v>2.9</v>
      </c>
      <c r="AX30">
        <f t="shared" si="8"/>
        <v>2.9</v>
      </c>
      <c r="AZ30">
        <f>IF('Vulnerability Assessment (pre)'!Q30='Defined Values'!$A$27,'Defined Values'!$C$27,IF('Vulnerability Assessment (pre)'!Q30='Defined Values'!$A$28,'Defined Values'!$C$28,IF('Vulnerability Assessment (pre)'!Q30='Defined Values'!$A$29,'Defined Values'!$C$29,0)))</f>
        <v>0</v>
      </c>
      <c r="BA30">
        <f>IF('Vulnerability Assessment (pre)'!S30='Defined Values'!$A$31,'Defined Values'!$C$31,IF('Vulnerability Assessment (pre)'!S30='Defined Values'!$A$32,'Defined Values'!$C$32,IF('Vulnerability Assessment (pre)'!S30='Defined Values'!$A$33,'Defined Values'!$C$33,0)))</f>
        <v>0</v>
      </c>
      <c r="BB30">
        <f>IF('Vulnerability Assessment (pre)'!U30='Defined Values'!$A$35,'Defined Values'!$C$35,IF('Vulnerability Assessment (pre)'!U30='Defined Values'!$A$36,'Defined Values'!$C$36,IF('Vulnerability Assessment (pre)'!U30='Defined Values'!$A$37,'Defined Values'!$C$37,0)))</f>
        <v>0.66</v>
      </c>
      <c r="BC30">
        <f t="shared" si="9"/>
        <v>1</v>
      </c>
      <c r="BD30">
        <f t="shared" si="10"/>
        <v>1</v>
      </c>
      <c r="BE30">
        <f t="shared" si="11"/>
        <v>0.33999999999999997</v>
      </c>
      <c r="BF30">
        <f>IF('Vulnerability Assessment (pre)'!M30='Defined Values'!$A$19,'Defined Values'!$C$19,IF('Vulnerability Assessment (pre)'!M30='Defined Values'!$A$20,'Defined Values'!$C$20,IF('Vulnerability Assessment (pre)'!M30='Defined Values'!$A$21,'Defined Values'!$C$21,0)))</f>
        <v>0.71</v>
      </c>
      <c r="BG30">
        <f>IF('Vulnerability Assessment (pre)'!O30='Defined Values'!$A$23,'Defined Values'!$C$23,IF('Vulnerability Assessment (pre)'!O30='Defined Values'!$A$24,'Defined Values'!$C$24,IF('Vulnerability Assessment (pre)'!O30='Defined Values'!$A$25,'Defined Values'!$C$25,0)))</f>
        <v>0.70399999999999996</v>
      </c>
      <c r="BH30">
        <f>IF('Vulnerability Assessment (pre)'!K30='Defined Values'!$A$15,'Defined Values'!$C$15,IF('Vulnerability Assessment (pre)'!K30='Defined Values'!$A$16,'Defined Values'!$C$16,IF('Vulnerability Assessment (pre)'!K30='Defined Values'!$A$17,'Defined Values'!$C$17,0)))</f>
        <v>1</v>
      </c>
      <c r="BI30">
        <f t="shared" si="12"/>
        <v>7.7863900799999985</v>
      </c>
      <c r="BJ30">
        <f>IF('Vulnerability Assessment (pre)'!AH30='Defined Values'!$A$10,'Defined Values'!$C$10,IF('Vulnerability Assessment (pre)'!AH30='Defined Values'!$A$11,'Defined Values'!$C$11,IF('Vulnerability Assessment (pre)'!AH30='Defined Values'!$A$12,'Defined Values'!$C$12,IF('Vulnerability Assessment (pre)'!AH30='Defined Values'!$A$13,'Defined Values'!$C$13,0))))</f>
        <v>0</v>
      </c>
      <c r="BK30">
        <f>IF('Vulnerability Assessment (pre)'!AI30='Defined Values'!$A$10,'Defined Values'!$C$10,IF('Vulnerability Assessment (pre)'!AI30='Defined Values'!$A$11,'Defined Values'!$C$11,IF('Vulnerability Assessment (pre)'!AI30='Defined Values'!$A$12,'Defined Values'!$C$12,IF('Vulnerability Assessment (pre)'!AI30='Defined Values'!$A$13,'Defined Values'!$C$13,0))))</f>
        <v>0</v>
      </c>
      <c r="BL30">
        <f>IF('Vulnerability Assessment (pre)'!AJ30='Defined Values'!$A$10,'Defined Values'!$C$10,IF('Vulnerability Assessment (pre)'!AJ30='Defined Values'!$A$11,'Defined Values'!$C$11,IF('Vulnerability Assessment (pre)'!AJ30='Defined Values'!$A$12,'Defined Values'!$C$12,IF('Vulnerability Assessment (pre)'!AJ30='Defined Values'!$A$13,'Defined Values'!$C$13,0))))</f>
        <v>0</v>
      </c>
      <c r="BM30">
        <f t="shared" si="13"/>
        <v>0</v>
      </c>
      <c r="BN30">
        <f t="shared" si="14"/>
        <v>0</v>
      </c>
      <c r="BO30">
        <f t="shared" si="15"/>
        <v>0</v>
      </c>
      <c r="BP30">
        <f t="shared" si="16"/>
        <v>1</v>
      </c>
      <c r="BQ30">
        <f t="shared" si="17"/>
        <v>1</v>
      </c>
      <c r="BR30">
        <f t="shared" si="18"/>
        <v>1</v>
      </c>
      <c r="BS30">
        <f t="shared" si="19"/>
        <v>0</v>
      </c>
      <c r="BT30">
        <f t="shared" si="20"/>
        <v>2.9384947199999996</v>
      </c>
      <c r="BU30" s="21">
        <f t="shared" si="21"/>
        <v>2.9</v>
      </c>
      <c r="BV30">
        <f>IF('Vulnerability Assessment (pre)'!AD30='Defined Values'!$A$44,'Defined Values'!$C$44,IF('Vulnerability Assessment (pre)'!AD30='Defined Values'!$A$45,'Defined Values'!$C$45,IF('Vulnerability Assessment (pre)'!AD30='Defined Values'!$A$46,'Defined Values'!$C$46,IF('Vulnerability Assessment (pre)'!AD30='Defined Values'!$A$47,'Defined Values'!$C$47,IF('Vulnerability Assessment (pre)'!AD30='Defined Values'!$A$48,'Defined Values'!$C$48,IF('Vulnerability Assessment (pre)'!AD30='Defined Values'!$A$49,'Defined Values'!$C$49,0))))))</f>
        <v>0</v>
      </c>
      <c r="BW30">
        <f t="shared" si="23"/>
        <v>2.9</v>
      </c>
      <c r="BX30">
        <f>IF('Vulnerability Assessment (pre)'!AF30='Defined Values'!$A$51,'Defined Values'!$C$51,IF('Vulnerability Assessment (pre)'!AF30='Defined Values'!$A$52,'Defined Values'!$C$52,IF('Vulnerability Assessment (pre)'!AF30='Defined Values'!$A$53,'Defined Values'!$C$53,IF('Vulnerability Assessment (pre)'!AF30='Defined Values'!$A$54,'Defined Values'!$C$54,IF('Vulnerability Assessment (pre)'!AF30='Defined Values'!$A$55,'Defined Values'!$C$55,0)))))</f>
        <v>0</v>
      </c>
      <c r="BY30">
        <f t="shared" si="22"/>
        <v>2.9</v>
      </c>
    </row>
    <row r="31" spans="1:77" ht="98" x14ac:dyDescent="0.15">
      <c r="A31" s="50"/>
      <c r="B31" s="50"/>
      <c r="C31" s="50" t="s">
        <v>1650</v>
      </c>
      <c r="D31" s="50" t="s">
        <v>1510</v>
      </c>
      <c r="E31" s="50" t="s">
        <v>316</v>
      </c>
      <c r="F31" s="60" t="s">
        <v>1651</v>
      </c>
      <c r="G31" s="60">
        <v>60</v>
      </c>
      <c r="H31" s="60"/>
      <c r="I31" s="80" t="s">
        <v>121</v>
      </c>
      <c r="J31" s="80" t="s">
        <v>1712</v>
      </c>
      <c r="K31" s="80" t="s">
        <v>27</v>
      </c>
      <c r="L31" s="80" t="s">
        <v>1718</v>
      </c>
      <c r="M31" s="80" t="s">
        <v>3</v>
      </c>
      <c r="N31" s="80" t="s">
        <v>1719</v>
      </c>
      <c r="O31" s="80" t="s">
        <v>35</v>
      </c>
      <c r="P31" s="80"/>
      <c r="Q31" s="80" t="s">
        <v>35</v>
      </c>
      <c r="R31" s="80"/>
      <c r="S31" s="80" t="s">
        <v>35</v>
      </c>
      <c r="T31" s="80"/>
      <c r="U31" s="80" t="s">
        <v>46</v>
      </c>
      <c r="V31" s="80"/>
      <c r="W31" s="41"/>
      <c r="X31" s="41"/>
      <c r="Y31" s="41"/>
      <c r="Z31" s="41"/>
      <c r="AA31" s="41"/>
      <c r="AB31" s="41"/>
      <c r="AC31" s="45"/>
      <c r="AD31" s="42"/>
      <c r="AE31" s="41"/>
      <c r="AF31" s="42"/>
      <c r="AG31" s="41"/>
      <c r="AH31" s="25"/>
      <c r="AI31" s="25"/>
      <c r="AJ31" s="25"/>
      <c r="AK31" s="31">
        <f>IF(OR(A31='Defined Values'!A$63,A31='Defined Values'!$A$65),'Defined Values'!$A$65,IF(OR(K31="",M31="",O31="",Q31="",S31="",U31=""),"INCOMPLETE",AX31))</f>
        <v>1.3</v>
      </c>
      <c r="AL31" s="88" t="s">
        <v>9</v>
      </c>
      <c r="AM31" s="104" t="s">
        <v>1746</v>
      </c>
      <c r="AN31">
        <f t="shared" si="0"/>
        <v>6.8706000000000005</v>
      </c>
      <c r="AO31">
        <f>IF(AN31=0,0,'Defined Values'!C60)</f>
        <v>1.1759999999999999</v>
      </c>
      <c r="AP31">
        <f t="shared" si="1"/>
        <v>6.4579327999999991</v>
      </c>
      <c r="AQ31">
        <f t="shared" si="2"/>
        <v>6.1</v>
      </c>
      <c r="AS31">
        <f t="shared" si="3"/>
        <v>0</v>
      </c>
      <c r="AT31">
        <f t="shared" si="4"/>
        <v>1.3</v>
      </c>
      <c r="AU31">
        <f t="shared" si="5"/>
        <v>1.3</v>
      </c>
      <c r="AV31">
        <f t="shared" si="6"/>
        <v>1.3</v>
      </c>
      <c r="AW31">
        <f t="shared" si="7"/>
        <v>1.3</v>
      </c>
      <c r="AX31">
        <f t="shared" si="8"/>
        <v>1.3</v>
      </c>
      <c r="AZ31">
        <f>IF('Vulnerability Assessment (pre)'!Q31='Defined Values'!$A$27,'Defined Values'!$C$27,IF('Vulnerability Assessment (pre)'!Q31='Defined Values'!$A$28,'Defined Values'!$C$28,IF('Vulnerability Assessment (pre)'!Q31='Defined Values'!$A$29,'Defined Values'!$C$29,0)))</f>
        <v>0</v>
      </c>
      <c r="BA31">
        <f>IF('Vulnerability Assessment (pre)'!S31='Defined Values'!$A$31,'Defined Values'!$C$31,IF('Vulnerability Assessment (pre)'!S31='Defined Values'!$A$32,'Defined Values'!$C$32,IF('Vulnerability Assessment (pre)'!S31='Defined Values'!$A$33,'Defined Values'!$C$33,0)))</f>
        <v>0</v>
      </c>
      <c r="BB31">
        <f>IF('Vulnerability Assessment (pre)'!U31='Defined Values'!$A$35,'Defined Values'!$C$35,IF('Vulnerability Assessment (pre)'!U31='Defined Values'!$A$36,'Defined Values'!$C$36,IF('Vulnerability Assessment (pre)'!U31='Defined Values'!$A$37,'Defined Values'!$C$37,0)))</f>
        <v>0.66</v>
      </c>
      <c r="BC31">
        <f t="shared" si="9"/>
        <v>1</v>
      </c>
      <c r="BD31">
        <f t="shared" si="10"/>
        <v>1</v>
      </c>
      <c r="BE31">
        <f t="shared" si="11"/>
        <v>0.33999999999999997</v>
      </c>
      <c r="BF31">
        <f>IF('Vulnerability Assessment (pre)'!M31='Defined Values'!$A$19,'Defined Values'!$C$19,IF('Vulnerability Assessment (pre)'!M31='Defined Values'!$A$20,'Defined Values'!$C$20,IF('Vulnerability Assessment (pre)'!M31='Defined Values'!$A$21,'Defined Values'!$C$21,0)))</f>
        <v>0.71</v>
      </c>
      <c r="BG31">
        <f>IF('Vulnerability Assessment (pre)'!O31='Defined Values'!$A$23,'Defined Values'!$C$23,IF('Vulnerability Assessment (pre)'!O31='Defined Values'!$A$24,'Defined Values'!$C$24,IF('Vulnerability Assessment (pre)'!O31='Defined Values'!$A$25,'Defined Values'!$C$25,0)))</f>
        <v>0.70399999999999996</v>
      </c>
      <c r="BH31">
        <f>IF('Vulnerability Assessment (pre)'!K31='Defined Values'!$A$15,'Defined Values'!$C$15,IF('Vulnerability Assessment (pre)'!K31='Defined Values'!$A$16,'Defined Values'!$C$16,IF('Vulnerability Assessment (pre)'!K31='Defined Values'!$A$17,'Defined Values'!$C$17,0)))</f>
        <v>0.64600000000000002</v>
      </c>
      <c r="BI31">
        <f t="shared" si="12"/>
        <v>6.12170694912</v>
      </c>
      <c r="BJ31">
        <f>IF('Vulnerability Assessment (pre)'!AH31='Defined Values'!$A$10,'Defined Values'!$C$10,IF('Vulnerability Assessment (pre)'!AH31='Defined Values'!$A$11,'Defined Values'!$C$11,IF('Vulnerability Assessment (pre)'!AH31='Defined Values'!$A$12,'Defined Values'!$C$12,IF('Vulnerability Assessment (pre)'!AH31='Defined Values'!$A$13,'Defined Values'!$C$13,0))))</f>
        <v>0</v>
      </c>
      <c r="BK31">
        <f>IF('Vulnerability Assessment (pre)'!AI31='Defined Values'!$A$10,'Defined Values'!$C$10,IF('Vulnerability Assessment (pre)'!AI31='Defined Values'!$A$11,'Defined Values'!$C$11,IF('Vulnerability Assessment (pre)'!AI31='Defined Values'!$A$12,'Defined Values'!$C$12,IF('Vulnerability Assessment (pre)'!AI31='Defined Values'!$A$13,'Defined Values'!$C$13,0))))</f>
        <v>0</v>
      </c>
      <c r="BL31">
        <f>IF('Vulnerability Assessment (pre)'!AJ31='Defined Values'!$A$10,'Defined Values'!$C$10,IF('Vulnerability Assessment (pre)'!AJ31='Defined Values'!$A$11,'Defined Values'!$C$11,IF('Vulnerability Assessment (pre)'!AJ31='Defined Values'!$A$12,'Defined Values'!$C$12,IF('Vulnerability Assessment (pre)'!AJ31='Defined Values'!$A$13,'Defined Values'!$C$13,0))))</f>
        <v>0</v>
      </c>
      <c r="BM31">
        <f t="shared" si="13"/>
        <v>0</v>
      </c>
      <c r="BN31">
        <f t="shared" si="14"/>
        <v>0</v>
      </c>
      <c r="BO31">
        <f t="shared" si="15"/>
        <v>0</v>
      </c>
      <c r="BP31">
        <f t="shared" si="16"/>
        <v>1</v>
      </c>
      <c r="BQ31">
        <f t="shared" si="17"/>
        <v>1</v>
      </c>
      <c r="BR31">
        <f t="shared" si="18"/>
        <v>1</v>
      </c>
      <c r="BS31">
        <f t="shared" si="19"/>
        <v>0</v>
      </c>
      <c r="BT31">
        <f t="shared" si="20"/>
        <v>1.2738115891199995</v>
      </c>
      <c r="BU31" s="21">
        <f t="shared" si="21"/>
        <v>1.3</v>
      </c>
      <c r="BV31">
        <f>IF('Vulnerability Assessment (pre)'!AD31='Defined Values'!$A$44,'Defined Values'!$C$44,IF('Vulnerability Assessment (pre)'!AD31='Defined Values'!$A$45,'Defined Values'!$C$45,IF('Vulnerability Assessment (pre)'!AD31='Defined Values'!$A$46,'Defined Values'!$C$46,IF('Vulnerability Assessment (pre)'!AD31='Defined Values'!$A$47,'Defined Values'!$C$47,IF('Vulnerability Assessment (pre)'!AD31='Defined Values'!$A$48,'Defined Values'!$C$48,IF('Vulnerability Assessment (pre)'!AD31='Defined Values'!$A$49,'Defined Values'!$C$49,0))))))</f>
        <v>0</v>
      </c>
      <c r="BW31">
        <f t="shared" si="23"/>
        <v>1.3</v>
      </c>
      <c r="BX31">
        <f>IF('Vulnerability Assessment (pre)'!AF31='Defined Values'!$A$51,'Defined Values'!$C$51,IF('Vulnerability Assessment (pre)'!AF31='Defined Values'!$A$52,'Defined Values'!$C$52,IF('Vulnerability Assessment (pre)'!AF31='Defined Values'!$A$53,'Defined Values'!$C$53,IF('Vulnerability Assessment (pre)'!AF31='Defined Values'!$A$54,'Defined Values'!$C$54,IF('Vulnerability Assessment (pre)'!AF31='Defined Values'!$A$55,'Defined Values'!$C$55,0)))))</f>
        <v>0</v>
      </c>
      <c r="BY31">
        <f t="shared" si="22"/>
        <v>1.3</v>
      </c>
    </row>
    <row r="32" spans="1:77" ht="84" x14ac:dyDescent="0.15">
      <c r="A32" s="50"/>
      <c r="B32" s="50"/>
      <c r="C32" s="50" t="s">
        <v>1652</v>
      </c>
      <c r="D32" s="50" t="s">
        <v>1510</v>
      </c>
      <c r="E32" s="50" t="s">
        <v>316</v>
      </c>
      <c r="F32" s="60" t="s">
        <v>1653</v>
      </c>
      <c r="G32" s="60">
        <v>61</v>
      </c>
      <c r="H32" s="60"/>
      <c r="I32" s="80" t="s">
        <v>121</v>
      </c>
      <c r="J32" s="80" t="s">
        <v>1712</v>
      </c>
      <c r="K32" s="80" t="s">
        <v>27</v>
      </c>
      <c r="L32" s="80" t="s">
        <v>1718</v>
      </c>
      <c r="M32" s="80" t="s">
        <v>3</v>
      </c>
      <c r="N32" s="80" t="s">
        <v>1719</v>
      </c>
      <c r="O32" s="80" t="s">
        <v>35</v>
      </c>
      <c r="P32" s="80"/>
      <c r="Q32" s="80" t="s">
        <v>35</v>
      </c>
      <c r="R32" s="80"/>
      <c r="S32" s="80" t="s">
        <v>35</v>
      </c>
      <c r="T32" s="80"/>
      <c r="U32" s="80" t="s">
        <v>46</v>
      </c>
      <c r="V32" s="80"/>
      <c r="W32" s="41"/>
      <c r="X32" s="41"/>
      <c r="Y32" s="41"/>
      <c r="Z32" s="41"/>
      <c r="AA32" s="41"/>
      <c r="AB32" s="41"/>
      <c r="AC32" s="45"/>
      <c r="AD32" s="42"/>
      <c r="AE32" s="41"/>
      <c r="AF32" s="42"/>
      <c r="AG32" s="41"/>
      <c r="AH32" s="25"/>
      <c r="AI32" s="25"/>
      <c r="AJ32" s="25"/>
      <c r="AK32" s="31" t="s">
        <v>1300</v>
      </c>
      <c r="AL32" s="88"/>
      <c r="AM32" s="88"/>
      <c r="AN32">
        <f t="shared" si="0"/>
        <v>6.8706000000000005</v>
      </c>
      <c r="AO32">
        <f>IF(AN32=0,0,'Defined Values'!C60)</f>
        <v>1.1759999999999999</v>
      </c>
      <c r="AP32">
        <f t="shared" si="1"/>
        <v>6.4579327999999991</v>
      </c>
      <c r="AQ32">
        <f t="shared" si="2"/>
        <v>6.1</v>
      </c>
      <c r="AS32">
        <f t="shared" si="3"/>
        <v>0</v>
      </c>
      <c r="AT32">
        <f t="shared" si="4"/>
        <v>1.3</v>
      </c>
      <c r="AU32">
        <f t="shared" si="5"/>
        <v>1.3</v>
      </c>
      <c r="AV32">
        <f t="shared" si="6"/>
        <v>1.3</v>
      </c>
      <c r="AW32">
        <f t="shared" si="7"/>
        <v>1.3</v>
      </c>
      <c r="AX32">
        <f t="shared" si="8"/>
        <v>1.3</v>
      </c>
      <c r="AZ32">
        <f>IF('Vulnerability Assessment (pre)'!Q32='Defined Values'!$A$27,'Defined Values'!$C$27,IF('Vulnerability Assessment (pre)'!Q32='Defined Values'!$A$28,'Defined Values'!$C$28,IF('Vulnerability Assessment (pre)'!Q32='Defined Values'!$A$29,'Defined Values'!$C$29,0)))</f>
        <v>0</v>
      </c>
      <c r="BA32">
        <f>IF('Vulnerability Assessment (pre)'!S32='Defined Values'!$A$31,'Defined Values'!$C$31,IF('Vulnerability Assessment (pre)'!S32='Defined Values'!$A$32,'Defined Values'!$C$32,IF('Vulnerability Assessment (pre)'!S32='Defined Values'!$A$33,'Defined Values'!$C$33,0)))</f>
        <v>0</v>
      </c>
      <c r="BB32">
        <f>IF('Vulnerability Assessment (pre)'!U32='Defined Values'!$A$35,'Defined Values'!$C$35,IF('Vulnerability Assessment (pre)'!U32='Defined Values'!$A$36,'Defined Values'!$C$36,IF('Vulnerability Assessment (pre)'!U32='Defined Values'!$A$37,'Defined Values'!$C$37,0)))</f>
        <v>0.66</v>
      </c>
      <c r="BC32">
        <f t="shared" si="9"/>
        <v>1</v>
      </c>
      <c r="BD32">
        <f t="shared" si="10"/>
        <v>1</v>
      </c>
      <c r="BE32">
        <f t="shared" si="11"/>
        <v>0.33999999999999997</v>
      </c>
      <c r="BF32">
        <f>IF('Vulnerability Assessment (pre)'!M32='Defined Values'!$A$19,'Defined Values'!$C$19,IF('Vulnerability Assessment (pre)'!M32='Defined Values'!$A$20,'Defined Values'!$C$20,IF('Vulnerability Assessment (pre)'!M32='Defined Values'!$A$21,'Defined Values'!$C$21,0)))</f>
        <v>0.71</v>
      </c>
      <c r="BG32">
        <f>IF('Vulnerability Assessment (pre)'!O32='Defined Values'!$A$23,'Defined Values'!$C$23,IF('Vulnerability Assessment (pre)'!O32='Defined Values'!$A$24,'Defined Values'!$C$24,IF('Vulnerability Assessment (pre)'!O32='Defined Values'!$A$25,'Defined Values'!$C$25,0)))</f>
        <v>0.70399999999999996</v>
      </c>
      <c r="BH32">
        <f>IF('Vulnerability Assessment (pre)'!K32='Defined Values'!$A$15,'Defined Values'!$C$15,IF('Vulnerability Assessment (pre)'!K32='Defined Values'!$A$16,'Defined Values'!$C$16,IF('Vulnerability Assessment (pre)'!K32='Defined Values'!$A$17,'Defined Values'!$C$17,0)))</f>
        <v>0.64600000000000002</v>
      </c>
      <c r="BI32">
        <f t="shared" si="12"/>
        <v>6.12170694912</v>
      </c>
      <c r="BJ32">
        <f>IF('Vulnerability Assessment (pre)'!AH32='Defined Values'!$A$10,'Defined Values'!$C$10,IF('Vulnerability Assessment (pre)'!AH32='Defined Values'!$A$11,'Defined Values'!$C$11,IF('Vulnerability Assessment (pre)'!AH32='Defined Values'!$A$12,'Defined Values'!$C$12,IF('Vulnerability Assessment (pre)'!AH32='Defined Values'!$A$13,'Defined Values'!$C$13,0))))</f>
        <v>0</v>
      </c>
      <c r="BK32">
        <f>IF('Vulnerability Assessment (pre)'!AI32='Defined Values'!$A$10,'Defined Values'!$C$10,IF('Vulnerability Assessment (pre)'!AI32='Defined Values'!$A$11,'Defined Values'!$C$11,IF('Vulnerability Assessment (pre)'!AI32='Defined Values'!$A$12,'Defined Values'!$C$12,IF('Vulnerability Assessment (pre)'!AI32='Defined Values'!$A$13,'Defined Values'!$C$13,0))))</f>
        <v>0</v>
      </c>
      <c r="BL32">
        <f>IF('Vulnerability Assessment (pre)'!AJ32='Defined Values'!$A$10,'Defined Values'!$C$10,IF('Vulnerability Assessment (pre)'!AJ32='Defined Values'!$A$11,'Defined Values'!$C$11,IF('Vulnerability Assessment (pre)'!AJ32='Defined Values'!$A$12,'Defined Values'!$C$12,IF('Vulnerability Assessment (pre)'!AJ32='Defined Values'!$A$13,'Defined Values'!$C$13,0))))</f>
        <v>0</v>
      </c>
      <c r="BM32">
        <f t="shared" si="13"/>
        <v>0</v>
      </c>
      <c r="BN32">
        <f t="shared" si="14"/>
        <v>0</v>
      </c>
      <c r="BO32">
        <f t="shared" si="15"/>
        <v>0</v>
      </c>
      <c r="BP32">
        <f t="shared" si="16"/>
        <v>1</v>
      </c>
      <c r="BQ32">
        <f t="shared" si="17"/>
        <v>1</v>
      </c>
      <c r="BR32">
        <f t="shared" si="18"/>
        <v>1</v>
      </c>
      <c r="BS32">
        <f t="shared" si="19"/>
        <v>0</v>
      </c>
      <c r="BT32">
        <f t="shared" si="20"/>
        <v>1.2738115891199995</v>
      </c>
      <c r="BU32" s="21">
        <f t="shared" si="21"/>
        <v>1.3</v>
      </c>
      <c r="BV32">
        <f>IF('Vulnerability Assessment (pre)'!AD32='Defined Values'!$A$44,'Defined Values'!$C$44,IF('Vulnerability Assessment (pre)'!AD32='Defined Values'!$A$45,'Defined Values'!$C$45,IF('Vulnerability Assessment (pre)'!AD32='Defined Values'!$A$46,'Defined Values'!$C$46,IF('Vulnerability Assessment (pre)'!AD32='Defined Values'!$A$47,'Defined Values'!$C$47,IF('Vulnerability Assessment (pre)'!AD32='Defined Values'!$A$48,'Defined Values'!$C$48,IF('Vulnerability Assessment (pre)'!AD32='Defined Values'!$A$49,'Defined Values'!$C$49,0))))))</f>
        <v>0</v>
      </c>
      <c r="BW32">
        <f t="shared" si="23"/>
        <v>1.3</v>
      </c>
      <c r="BX32">
        <f>IF('Vulnerability Assessment (pre)'!AF32='Defined Values'!$A$51,'Defined Values'!$C$51,IF('Vulnerability Assessment (pre)'!AF32='Defined Values'!$A$52,'Defined Values'!$C$52,IF('Vulnerability Assessment (pre)'!AF32='Defined Values'!$A$53,'Defined Values'!$C$53,IF('Vulnerability Assessment (pre)'!AF32='Defined Values'!$A$54,'Defined Values'!$C$54,IF('Vulnerability Assessment (pre)'!AF32='Defined Values'!$A$55,'Defined Values'!$C$55,0)))))</f>
        <v>0</v>
      </c>
      <c r="BY32">
        <f t="shared" si="22"/>
        <v>1.3</v>
      </c>
    </row>
    <row r="33" spans="1:77" ht="98" x14ac:dyDescent="0.15">
      <c r="A33" s="50"/>
      <c r="B33" s="50"/>
      <c r="C33" s="50" t="s">
        <v>1654</v>
      </c>
      <c r="D33" s="50" t="s">
        <v>1514</v>
      </c>
      <c r="E33" s="50" t="s">
        <v>327</v>
      </c>
      <c r="F33" s="60" t="s">
        <v>1655</v>
      </c>
      <c r="G33" s="60">
        <v>62</v>
      </c>
      <c r="H33" s="60"/>
      <c r="I33" s="80" t="s">
        <v>121</v>
      </c>
      <c r="J33" s="80" t="s">
        <v>1712</v>
      </c>
      <c r="K33" s="80" t="s">
        <v>27</v>
      </c>
      <c r="L33" s="80" t="s">
        <v>1718</v>
      </c>
      <c r="M33" s="80" t="s">
        <v>3</v>
      </c>
      <c r="N33" s="80" t="s">
        <v>1719</v>
      </c>
      <c r="O33" s="80" t="s">
        <v>35</v>
      </c>
      <c r="P33" s="80"/>
      <c r="Q33" s="80" t="s">
        <v>35</v>
      </c>
      <c r="R33" s="80"/>
      <c r="S33" s="80" t="s">
        <v>35</v>
      </c>
      <c r="T33" s="80"/>
      <c r="U33" s="80" t="s">
        <v>46</v>
      </c>
      <c r="V33" s="80"/>
      <c r="W33" s="41"/>
      <c r="X33" s="41"/>
      <c r="Y33" s="41"/>
      <c r="Z33" s="41"/>
      <c r="AA33" s="41"/>
      <c r="AB33" s="41"/>
      <c r="AC33" s="45"/>
      <c r="AD33" s="42"/>
      <c r="AE33" s="41"/>
      <c r="AF33" s="42"/>
      <c r="AG33" s="41"/>
      <c r="AH33" s="25"/>
      <c r="AI33" s="25"/>
      <c r="AJ33" s="25"/>
      <c r="AK33" s="31">
        <f>IF(OR(A33='Defined Values'!A$63,A33='Defined Values'!$A$65),'Defined Values'!$A$65,IF(OR(K33="",M33="",O33="",Q33="",S33="",U33=""),"INCOMPLETE",AX33))</f>
        <v>1.3</v>
      </c>
      <c r="AL33" s="88" t="s">
        <v>1721</v>
      </c>
      <c r="AM33" s="104" t="s">
        <v>1747</v>
      </c>
      <c r="AN33">
        <f t="shared" si="0"/>
        <v>6.8706000000000005</v>
      </c>
      <c r="AO33">
        <f>IF(AN33=0,0,'Defined Values'!C60)</f>
        <v>1.1759999999999999</v>
      </c>
      <c r="AP33">
        <f t="shared" si="1"/>
        <v>6.4579327999999991</v>
      </c>
      <c r="AQ33">
        <f t="shared" si="2"/>
        <v>6.1</v>
      </c>
      <c r="AS33">
        <f t="shared" si="3"/>
        <v>0</v>
      </c>
      <c r="AT33">
        <f t="shared" si="4"/>
        <v>1.3</v>
      </c>
      <c r="AU33">
        <f t="shared" si="5"/>
        <v>1.3</v>
      </c>
      <c r="AV33">
        <f t="shared" si="6"/>
        <v>1.3</v>
      </c>
      <c r="AW33">
        <f t="shared" si="7"/>
        <v>1.3</v>
      </c>
      <c r="AX33">
        <f t="shared" si="8"/>
        <v>1.3</v>
      </c>
      <c r="AZ33">
        <f>IF('Vulnerability Assessment (pre)'!Q33='Defined Values'!$A$27,'Defined Values'!$C$27,IF('Vulnerability Assessment (pre)'!Q33='Defined Values'!$A$28,'Defined Values'!$C$28,IF('Vulnerability Assessment (pre)'!Q33='Defined Values'!$A$29,'Defined Values'!$C$29,0)))</f>
        <v>0</v>
      </c>
      <c r="BA33">
        <f>IF('Vulnerability Assessment (pre)'!S33='Defined Values'!$A$31,'Defined Values'!$C$31,IF('Vulnerability Assessment (pre)'!S33='Defined Values'!$A$32,'Defined Values'!$C$32,IF('Vulnerability Assessment (pre)'!S33='Defined Values'!$A$33,'Defined Values'!$C$33,0)))</f>
        <v>0</v>
      </c>
      <c r="BB33">
        <f>IF('Vulnerability Assessment (pre)'!U33='Defined Values'!$A$35,'Defined Values'!$C$35,IF('Vulnerability Assessment (pre)'!U33='Defined Values'!$A$36,'Defined Values'!$C$36,IF('Vulnerability Assessment (pre)'!U33='Defined Values'!$A$37,'Defined Values'!$C$37,0)))</f>
        <v>0.66</v>
      </c>
      <c r="BC33">
        <f t="shared" si="9"/>
        <v>1</v>
      </c>
      <c r="BD33">
        <f t="shared" si="10"/>
        <v>1</v>
      </c>
      <c r="BE33">
        <f t="shared" si="11"/>
        <v>0.33999999999999997</v>
      </c>
      <c r="BF33">
        <f>IF('Vulnerability Assessment (pre)'!M33='Defined Values'!$A$19,'Defined Values'!$C$19,IF('Vulnerability Assessment (pre)'!M33='Defined Values'!$A$20,'Defined Values'!$C$20,IF('Vulnerability Assessment (pre)'!M33='Defined Values'!$A$21,'Defined Values'!$C$21,0)))</f>
        <v>0.71</v>
      </c>
      <c r="BG33">
        <f>IF('Vulnerability Assessment (pre)'!O33='Defined Values'!$A$23,'Defined Values'!$C$23,IF('Vulnerability Assessment (pre)'!O33='Defined Values'!$A$24,'Defined Values'!$C$24,IF('Vulnerability Assessment (pre)'!O33='Defined Values'!$A$25,'Defined Values'!$C$25,0)))</f>
        <v>0.70399999999999996</v>
      </c>
      <c r="BH33">
        <f>IF('Vulnerability Assessment (pre)'!K33='Defined Values'!$A$15,'Defined Values'!$C$15,IF('Vulnerability Assessment (pre)'!K33='Defined Values'!$A$16,'Defined Values'!$C$16,IF('Vulnerability Assessment (pre)'!K33='Defined Values'!$A$17,'Defined Values'!$C$17,0)))</f>
        <v>0.64600000000000002</v>
      </c>
      <c r="BI33">
        <f t="shared" si="12"/>
        <v>6.12170694912</v>
      </c>
      <c r="BJ33">
        <f>IF('Vulnerability Assessment (pre)'!AH33='Defined Values'!$A$10,'Defined Values'!$C$10,IF('Vulnerability Assessment (pre)'!AH33='Defined Values'!$A$11,'Defined Values'!$C$11,IF('Vulnerability Assessment (pre)'!AH33='Defined Values'!$A$12,'Defined Values'!$C$12,IF('Vulnerability Assessment (pre)'!AH33='Defined Values'!$A$13,'Defined Values'!$C$13,0))))</f>
        <v>0</v>
      </c>
      <c r="BK33">
        <f>IF('Vulnerability Assessment (pre)'!AI33='Defined Values'!$A$10,'Defined Values'!$C$10,IF('Vulnerability Assessment (pre)'!AI33='Defined Values'!$A$11,'Defined Values'!$C$11,IF('Vulnerability Assessment (pre)'!AI33='Defined Values'!$A$12,'Defined Values'!$C$12,IF('Vulnerability Assessment (pre)'!AI33='Defined Values'!$A$13,'Defined Values'!$C$13,0))))</f>
        <v>0</v>
      </c>
      <c r="BL33">
        <f>IF('Vulnerability Assessment (pre)'!AJ33='Defined Values'!$A$10,'Defined Values'!$C$10,IF('Vulnerability Assessment (pre)'!AJ33='Defined Values'!$A$11,'Defined Values'!$C$11,IF('Vulnerability Assessment (pre)'!AJ33='Defined Values'!$A$12,'Defined Values'!$C$12,IF('Vulnerability Assessment (pre)'!AJ33='Defined Values'!$A$13,'Defined Values'!$C$13,0))))</f>
        <v>0</v>
      </c>
      <c r="BM33">
        <f t="shared" si="13"/>
        <v>0</v>
      </c>
      <c r="BN33">
        <f t="shared" si="14"/>
        <v>0</v>
      </c>
      <c r="BO33">
        <f t="shared" si="15"/>
        <v>0</v>
      </c>
      <c r="BP33">
        <f t="shared" si="16"/>
        <v>1</v>
      </c>
      <c r="BQ33">
        <f t="shared" si="17"/>
        <v>1</v>
      </c>
      <c r="BR33">
        <f t="shared" si="18"/>
        <v>1</v>
      </c>
      <c r="BS33">
        <f t="shared" si="19"/>
        <v>0</v>
      </c>
      <c r="BT33">
        <f t="shared" si="20"/>
        <v>1.2738115891199995</v>
      </c>
      <c r="BU33" s="21">
        <f t="shared" si="21"/>
        <v>1.3</v>
      </c>
      <c r="BV33">
        <f>IF('Vulnerability Assessment (pre)'!AD33='Defined Values'!$A$44,'Defined Values'!$C$44,IF('Vulnerability Assessment (pre)'!AD33='Defined Values'!$A$45,'Defined Values'!$C$45,IF('Vulnerability Assessment (pre)'!AD33='Defined Values'!$A$46,'Defined Values'!$C$46,IF('Vulnerability Assessment (pre)'!AD33='Defined Values'!$A$47,'Defined Values'!$C$47,IF('Vulnerability Assessment (pre)'!AD33='Defined Values'!$A$48,'Defined Values'!$C$48,IF('Vulnerability Assessment (pre)'!AD33='Defined Values'!$A$49,'Defined Values'!$C$49,0))))))</f>
        <v>0</v>
      </c>
      <c r="BW33">
        <f t="shared" si="23"/>
        <v>1.3</v>
      </c>
      <c r="BX33">
        <f>IF('Vulnerability Assessment (pre)'!AF33='Defined Values'!$A$51,'Defined Values'!$C$51,IF('Vulnerability Assessment (pre)'!AF33='Defined Values'!$A$52,'Defined Values'!$C$52,IF('Vulnerability Assessment (pre)'!AF33='Defined Values'!$A$53,'Defined Values'!$C$53,IF('Vulnerability Assessment (pre)'!AF33='Defined Values'!$A$54,'Defined Values'!$C$54,IF('Vulnerability Assessment (pre)'!AF33='Defined Values'!$A$55,'Defined Values'!$C$55,0)))))</f>
        <v>0</v>
      </c>
      <c r="BY33">
        <f t="shared" si="22"/>
        <v>1.3</v>
      </c>
    </row>
    <row r="34" spans="1:77" ht="98" x14ac:dyDescent="0.15">
      <c r="A34" s="50"/>
      <c r="B34" s="50"/>
      <c r="C34" s="50" t="s">
        <v>1656</v>
      </c>
      <c r="D34" s="50" t="s">
        <v>1516</v>
      </c>
      <c r="E34" s="50" t="s">
        <v>327</v>
      </c>
      <c r="F34" s="60" t="s">
        <v>1657</v>
      </c>
      <c r="G34" s="60">
        <v>63</v>
      </c>
      <c r="H34" s="60"/>
      <c r="I34" s="80" t="s">
        <v>121</v>
      </c>
      <c r="J34" s="80" t="s">
        <v>1712</v>
      </c>
      <c r="K34" s="80" t="s">
        <v>27</v>
      </c>
      <c r="L34" s="80" t="s">
        <v>1718</v>
      </c>
      <c r="M34" s="80" t="s">
        <v>3</v>
      </c>
      <c r="N34" s="80" t="s">
        <v>1719</v>
      </c>
      <c r="O34" s="80" t="s">
        <v>35</v>
      </c>
      <c r="P34" s="80"/>
      <c r="Q34" s="80" t="s">
        <v>35</v>
      </c>
      <c r="R34" s="80"/>
      <c r="S34" s="80" t="s">
        <v>35</v>
      </c>
      <c r="T34" s="80"/>
      <c r="U34" s="80" t="s">
        <v>46</v>
      </c>
      <c r="V34" s="80"/>
      <c r="W34" s="41"/>
      <c r="X34" s="41"/>
      <c r="Y34" s="41"/>
      <c r="Z34" s="41"/>
      <c r="AA34" s="41"/>
      <c r="AB34" s="41"/>
      <c r="AC34" s="45"/>
      <c r="AD34" s="42"/>
      <c r="AE34" s="41"/>
      <c r="AF34" s="42"/>
      <c r="AG34" s="41"/>
      <c r="AH34" s="25"/>
      <c r="AI34" s="25"/>
      <c r="AJ34" s="25"/>
      <c r="AK34" s="31">
        <f>IF(OR(A34='Defined Values'!A$63,A34='Defined Values'!$A$65),'Defined Values'!$A$65,IF(OR(K34="",M34="",O34="",Q34="",S34="",U34=""),"INCOMPLETE",AX34))</f>
        <v>1.3</v>
      </c>
      <c r="AL34" s="88" t="s">
        <v>1721</v>
      </c>
      <c r="AM34" s="104" t="s">
        <v>1752</v>
      </c>
      <c r="AN34">
        <f t="shared" si="0"/>
        <v>6.8706000000000005</v>
      </c>
      <c r="AO34">
        <f>IF(AN34=0,0,'Defined Values'!C60)</f>
        <v>1.1759999999999999</v>
      </c>
      <c r="AP34">
        <f t="shared" si="1"/>
        <v>6.4579327999999991</v>
      </c>
      <c r="AQ34">
        <f t="shared" si="2"/>
        <v>6.1</v>
      </c>
      <c r="AS34">
        <f t="shared" si="3"/>
        <v>0</v>
      </c>
      <c r="AT34">
        <f t="shared" si="4"/>
        <v>1.3</v>
      </c>
      <c r="AU34">
        <f t="shared" si="5"/>
        <v>1.3</v>
      </c>
      <c r="AV34">
        <f t="shared" si="6"/>
        <v>1.3</v>
      </c>
      <c r="AW34">
        <f t="shared" si="7"/>
        <v>1.3</v>
      </c>
      <c r="AX34">
        <f t="shared" si="8"/>
        <v>1.3</v>
      </c>
      <c r="AZ34">
        <f>IF('Vulnerability Assessment (pre)'!Q34='Defined Values'!$A$27,'Defined Values'!$C$27,IF('Vulnerability Assessment (pre)'!Q34='Defined Values'!$A$28,'Defined Values'!$C$28,IF('Vulnerability Assessment (pre)'!Q34='Defined Values'!$A$29,'Defined Values'!$C$29,0)))</f>
        <v>0</v>
      </c>
      <c r="BA34">
        <f>IF('Vulnerability Assessment (pre)'!S34='Defined Values'!$A$31,'Defined Values'!$C$31,IF('Vulnerability Assessment (pre)'!S34='Defined Values'!$A$32,'Defined Values'!$C$32,IF('Vulnerability Assessment (pre)'!S34='Defined Values'!$A$33,'Defined Values'!$C$33,0)))</f>
        <v>0</v>
      </c>
      <c r="BB34">
        <f>IF('Vulnerability Assessment (pre)'!U34='Defined Values'!$A$35,'Defined Values'!$C$35,IF('Vulnerability Assessment (pre)'!U34='Defined Values'!$A$36,'Defined Values'!$C$36,IF('Vulnerability Assessment (pre)'!U34='Defined Values'!$A$37,'Defined Values'!$C$37,0)))</f>
        <v>0.66</v>
      </c>
      <c r="BC34">
        <f t="shared" si="9"/>
        <v>1</v>
      </c>
      <c r="BD34">
        <f t="shared" si="10"/>
        <v>1</v>
      </c>
      <c r="BE34">
        <f t="shared" si="11"/>
        <v>0.33999999999999997</v>
      </c>
      <c r="BF34">
        <f>IF('Vulnerability Assessment (pre)'!M34='Defined Values'!$A$19,'Defined Values'!$C$19,IF('Vulnerability Assessment (pre)'!M34='Defined Values'!$A$20,'Defined Values'!$C$20,IF('Vulnerability Assessment (pre)'!M34='Defined Values'!$A$21,'Defined Values'!$C$21,0)))</f>
        <v>0.71</v>
      </c>
      <c r="BG34">
        <f>IF('Vulnerability Assessment (pre)'!O34='Defined Values'!$A$23,'Defined Values'!$C$23,IF('Vulnerability Assessment (pre)'!O34='Defined Values'!$A$24,'Defined Values'!$C$24,IF('Vulnerability Assessment (pre)'!O34='Defined Values'!$A$25,'Defined Values'!$C$25,0)))</f>
        <v>0.70399999999999996</v>
      </c>
      <c r="BH34">
        <f>IF('Vulnerability Assessment (pre)'!K34='Defined Values'!$A$15,'Defined Values'!$C$15,IF('Vulnerability Assessment (pre)'!K34='Defined Values'!$A$16,'Defined Values'!$C$16,IF('Vulnerability Assessment (pre)'!K34='Defined Values'!$A$17,'Defined Values'!$C$17,0)))</f>
        <v>0.64600000000000002</v>
      </c>
      <c r="BI34">
        <f t="shared" si="12"/>
        <v>6.12170694912</v>
      </c>
      <c r="BJ34">
        <f>IF('Vulnerability Assessment (pre)'!AH34='Defined Values'!$A$10,'Defined Values'!$C$10,IF('Vulnerability Assessment (pre)'!AH34='Defined Values'!$A$11,'Defined Values'!$C$11,IF('Vulnerability Assessment (pre)'!AH34='Defined Values'!$A$12,'Defined Values'!$C$12,IF('Vulnerability Assessment (pre)'!AH34='Defined Values'!$A$13,'Defined Values'!$C$13,0))))</f>
        <v>0</v>
      </c>
      <c r="BK34">
        <f>IF('Vulnerability Assessment (pre)'!AI34='Defined Values'!$A$10,'Defined Values'!$C$10,IF('Vulnerability Assessment (pre)'!AI34='Defined Values'!$A$11,'Defined Values'!$C$11,IF('Vulnerability Assessment (pre)'!AI34='Defined Values'!$A$12,'Defined Values'!$C$12,IF('Vulnerability Assessment (pre)'!AI34='Defined Values'!$A$13,'Defined Values'!$C$13,0))))</f>
        <v>0</v>
      </c>
      <c r="BL34">
        <f>IF('Vulnerability Assessment (pre)'!AJ34='Defined Values'!$A$10,'Defined Values'!$C$10,IF('Vulnerability Assessment (pre)'!AJ34='Defined Values'!$A$11,'Defined Values'!$C$11,IF('Vulnerability Assessment (pre)'!AJ34='Defined Values'!$A$12,'Defined Values'!$C$12,IF('Vulnerability Assessment (pre)'!AJ34='Defined Values'!$A$13,'Defined Values'!$C$13,0))))</f>
        <v>0</v>
      </c>
      <c r="BM34">
        <f t="shared" si="13"/>
        <v>0</v>
      </c>
      <c r="BN34">
        <f t="shared" si="14"/>
        <v>0</v>
      </c>
      <c r="BO34">
        <f t="shared" si="15"/>
        <v>0</v>
      </c>
      <c r="BP34">
        <f t="shared" si="16"/>
        <v>1</v>
      </c>
      <c r="BQ34">
        <f t="shared" si="17"/>
        <v>1</v>
      </c>
      <c r="BR34">
        <f t="shared" si="18"/>
        <v>1</v>
      </c>
      <c r="BS34">
        <f t="shared" si="19"/>
        <v>0</v>
      </c>
      <c r="BT34">
        <f t="shared" si="20"/>
        <v>1.2738115891199995</v>
      </c>
      <c r="BU34" s="21">
        <f t="shared" si="21"/>
        <v>1.3</v>
      </c>
      <c r="BV34">
        <f>IF('Vulnerability Assessment (pre)'!AD34='Defined Values'!$A$44,'Defined Values'!$C$44,IF('Vulnerability Assessment (pre)'!AD34='Defined Values'!$A$45,'Defined Values'!$C$45,IF('Vulnerability Assessment (pre)'!AD34='Defined Values'!$A$46,'Defined Values'!$C$46,IF('Vulnerability Assessment (pre)'!AD34='Defined Values'!$A$47,'Defined Values'!$C$47,IF('Vulnerability Assessment (pre)'!AD34='Defined Values'!$A$48,'Defined Values'!$C$48,IF('Vulnerability Assessment (pre)'!AD34='Defined Values'!$A$49,'Defined Values'!$C$49,0))))))</f>
        <v>0</v>
      </c>
      <c r="BW34">
        <f t="shared" si="23"/>
        <v>1.3</v>
      </c>
      <c r="BX34">
        <f>IF('Vulnerability Assessment (pre)'!AF34='Defined Values'!$A$51,'Defined Values'!$C$51,IF('Vulnerability Assessment (pre)'!AF34='Defined Values'!$A$52,'Defined Values'!$C$52,IF('Vulnerability Assessment (pre)'!AF34='Defined Values'!$A$53,'Defined Values'!$C$53,IF('Vulnerability Assessment (pre)'!AF34='Defined Values'!$A$54,'Defined Values'!$C$54,IF('Vulnerability Assessment (pre)'!AF34='Defined Values'!$A$55,'Defined Values'!$C$55,0)))))</f>
        <v>0</v>
      </c>
      <c r="BY34">
        <f t="shared" si="22"/>
        <v>1.3</v>
      </c>
    </row>
    <row r="35" spans="1:77" ht="98" x14ac:dyDescent="0.15">
      <c r="A35" s="50"/>
      <c r="B35" s="50"/>
      <c r="C35" s="50" t="s">
        <v>1658</v>
      </c>
      <c r="D35" s="50" t="s">
        <v>1518</v>
      </c>
      <c r="E35" s="50" t="s">
        <v>327</v>
      </c>
      <c r="F35" s="60" t="s">
        <v>1659</v>
      </c>
      <c r="G35" s="60">
        <v>64</v>
      </c>
      <c r="H35" s="60"/>
      <c r="I35" s="80" t="s">
        <v>121</v>
      </c>
      <c r="J35" s="80" t="s">
        <v>1712</v>
      </c>
      <c r="K35" s="80" t="s">
        <v>27</v>
      </c>
      <c r="L35" s="80" t="s">
        <v>1718</v>
      </c>
      <c r="M35" s="80" t="s">
        <v>3</v>
      </c>
      <c r="N35" s="80" t="s">
        <v>1719</v>
      </c>
      <c r="O35" s="80" t="s">
        <v>35</v>
      </c>
      <c r="P35" s="80"/>
      <c r="Q35" s="80" t="s">
        <v>35</v>
      </c>
      <c r="R35" s="80"/>
      <c r="S35" s="80" t="s">
        <v>35</v>
      </c>
      <c r="T35" s="80"/>
      <c r="U35" s="80" t="s">
        <v>46</v>
      </c>
      <c r="V35" s="80"/>
      <c r="W35" s="41"/>
      <c r="X35" s="41"/>
      <c r="Y35" s="41"/>
      <c r="Z35" s="41"/>
      <c r="AA35" s="41"/>
      <c r="AB35" s="41"/>
      <c r="AC35" s="45"/>
      <c r="AD35" s="42"/>
      <c r="AE35" s="41"/>
      <c r="AF35" s="42"/>
      <c r="AG35" s="41"/>
      <c r="AH35" s="25"/>
      <c r="AI35" s="25"/>
      <c r="AJ35" s="25"/>
      <c r="AK35" s="31">
        <f>IF(OR(A35='Defined Values'!A$63,A35='Defined Values'!$A$65),'Defined Values'!$A$65,IF(OR(K35="",M35="",O35="",Q35="",S35="",U35=""),"INCOMPLETE",AX35))</f>
        <v>1.3</v>
      </c>
      <c r="AL35" s="88" t="s">
        <v>1723</v>
      </c>
      <c r="AM35" s="104" t="s">
        <v>1748</v>
      </c>
      <c r="AN35">
        <f t="shared" si="0"/>
        <v>6.8706000000000005</v>
      </c>
      <c r="AO35">
        <f>IF(AN35=0,0,'Defined Values'!C60)</f>
        <v>1.1759999999999999</v>
      </c>
      <c r="AP35">
        <f t="shared" si="1"/>
        <v>6.4579327999999991</v>
      </c>
      <c r="AQ35">
        <f t="shared" si="2"/>
        <v>6.1</v>
      </c>
      <c r="AS35">
        <f t="shared" si="3"/>
        <v>0</v>
      </c>
      <c r="AT35">
        <f t="shared" si="4"/>
        <v>1.3</v>
      </c>
      <c r="AU35">
        <f t="shared" si="5"/>
        <v>1.3</v>
      </c>
      <c r="AV35">
        <f t="shared" si="6"/>
        <v>1.3</v>
      </c>
      <c r="AW35">
        <f t="shared" si="7"/>
        <v>1.3</v>
      </c>
      <c r="AX35">
        <f t="shared" si="8"/>
        <v>1.3</v>
      </c>
      <c r="AZ35">
        <f>IF('Vulnerability Assessment (pre)'!Q35='Defined Values'!$A$27,'Defined Values'!$C$27,IF('Vulnerability Assessment (pre)'!Q35='Defined Values'!$A$28,'Defined Values'!$C$28,IF('Vulnerability Assessment (pre)'!Q35='Defined Values'!$A$29,'Defined Values'!$C$29,0)))</f>
        <v>0</v>
      </c>
      <c r="BA35">
        <f>IF('Vulnerability Assessment (pre)'!S35='Defined Values'!$A$31,'Defined Values'!$C$31,IF('Vulnerability Assessment (pre)'!S35='Defined Values'!$A$32,'Defined Values'!$C$32,IF('Vulnerability Assessment (pre)'!S35='Defined Values'!$A$33,'Defined Values'!$C$33,0)))</f>
        <v>0</v>
      </c>
      <c r="BB35">
        <f>IF('Vulnerability Assessment (pre)'!U35='Defined Values'!$A$35,'Defined Values'!$C$35,IF('Vulnerability Assessment (pre)'!U35='Defined Values'!$A$36,'Defined Values'!$C$36,IF('Vulnerability Assessment (pre)'!U35='Defined Values'!$A$37,'Defined Values'!$C$37,0)))</f>
        <v>0.66</v>
      </c>
      <c r="BC35">
        <f t="shared" si="9"/>
        <v>1</v>
      </c>
      <c r="BD35">
        <f t="shared" si="10"/>
        <v>1</v>
      </c>
      <c r="BE35">
        <f t="shared" si="11"/>
        <v>0.33999999999999997</v>
      </c>
      <c r="BF35">
        <f>IF('Vulnerability Assessment (pre)'!M35='Defined Values'!$A$19,'Defined Values'!$C$19,IF('Vulnerability Assessment (pre)'!M35='Defined Values'!$A$20,'Defined Values'!$C$20,IF('Vulnerability Assessment (pre)'!M35='Defined Values'!$A$21,'Defined Values'!$C$21,0)))</f>
        <v>0.71</v>
      </c>
      <c r="BG35">
        <f>IF('Vulnerability Assessment (pre)'!O35='Defined Values'!$A$23,'Defined Values'!$C$23,IF('Vulnerability Assessment (pre)'!O35='Defined Values'!$A$24,'Defined Values'!$C$24,IF('Vulnerability Assessment (pre)'!O35='Defined Values'!$A$25,'Defined Values'!$C$25,0)))</f>
        <v>0.70399999999999996</v>
      </c>
      <c r="BH35">
        <f>IF('Vulnerability Assessment (pre)'!K35='Defined Values'!$A$15,'Defined Values'!$C$15,IF('Vulnerability Assessment (pre)'!K35='Defined Values'!$A$16,'Defined Values'!$C$16,IF('Vulnerability Assessment (pre)'!K35='Defined Values'!$A$17,'Defined Values'!$C$17,0)))</f>
        <v>0.64600000000000002</v>
      </c>
      <c r="BI35">
        <f t="shared" si="12"/>
        <v>6.12170694912</v>
      </c>
      <c r="BJ35">
        <f>IF('Vulnerability Assessment (pre)'!AH35='Defined Values'!$A$10,'Defined Values'!$C$10,IF('Vulnerability Assessment (pre)'!AH35='Defined Values'!$A$11,'Defined Values'!$C$11,IF('Vulnerability Assessment (pre)'!AH35='Defined Values'!$A$12,'Defined Values'!$C$12,IF('Vulnerability Assessment (pre)'!AH35='Defined Values'!$A$13,'Defined Values'!$C$13,0))))</f>
        <v>0</v>
      </c>
      <c r="BK35">
        <f>IF('Vulnerability Assessment (pre)'!AI35='Defined Values'!$A$10,'Defined Values'!$C$10,IF('Vulnerability Assessment (pre)'!AI35='Defined Values'!$A$11,'Defined Values'!$C$11,IF('Vulnerability Assessment (pre)'!AI35='Defined Values'!$A$12,'Defined Values'!$C$12,IF('Vulnerability Assessment (pre)'!AI35='Defined Values'!$A$13,'Defined Values'!$C$13,0))))</f>
        <v>0</v>
      </c>
      <c r="BL35">
        <f>IF('Vulnerability Assessment (pre)'!AJ35='Defined Values'!$A$10,'Defined Values'!$C$10,IF('Vulnerability Assessment (pre)'!AJ35='Defined Values'!$A$11,'Defined Values'!$C$11,IF('Vulnerability Assessment (pre)'!AJ35='Defined Values'!$A$12,'Defined Values'!$C$12,IF('Vulnerability Assessment (pre)'!AJ35='Defined Values'!$A$13,'Defined Values'!$C$13,0))))</f>
        <v>0</v>
      </c>
      <c r="BM35">
        <f t="shared" si="13"/>
        <v>0</v>
      </c>
      <c r="BN35">
        <f t="shared" si="14"/>
        <v>0</v>
      </c>
      <c r="BO35">
        <f t="shared" si="15"/>
        <v>0</v>
      </c>
      <c r="BP35">
        <f t="shared" si="16"/>
        <v>1</v>
      </c>
      <c r="BQ35">
        <f t="shared" si="17"/>
        <v>1</v>
      </c>
      <c r="BR35">
        <f t="shared" si="18"/>
        <v>1</v>
      </c>
      <c r="BS35">
        <f t="shared" si="19"/>
        <v>0</v>
      </c>
      <c r="BT35">
        <f t="shared" si="20"/>
        <v>1.2738115891199995</v>
      </c>
      <c r="BU35" s="21">
        <f t="shared" si="21"/>
        <v>1.3</v>
      </c>
      <c r="BV35">
        <f>IF('Vulnerability Assessment (pre)'!AD35='Defined Values'!$A$44,'Defined Values'!$C$44,IF('Vulnerability Assessment (pre)'!AD35='Defined Values'!$A$45,'Defined Values'!$C$45,IF('Vulnerability Assessment (pre)'!AD35='Defined Values'!$A$46,'Defined Values'!$C$46,IF('Vulnerability Assessment (pre)'!AD35='Defined Values'!$A$47,'Defined Values'!$C$47,IF('Vulnerability Assessment (pre)'!AD35='Defined Values'!$A$48,'Defined Values'!$C$48,IF('Vulnerability Assessment (pre)'!AD35='Defined Values'!$A$49,'Defined Values'!$C$49,0))))))</f>
        <v>0</v>
      </c>
      <c r="BW35">
        <f t="shared" si="23"/>
        <v>1.3</v>
      </c>
      <c r="BX35">
        <f>IF('Vulnerability Assessment (pre)'!AF35='Defined Values'!$A$51,'Defined Values'!$C$51,IF('Vulnerability Assessment (pre)'!AF35='Defined Values'!$A$52,'Defined Values'!$C$52,IF('Vulnerability Assessment (pre)'!AF35='Defined Values'!$A$53,'Defined Values'!$C$53,IF('Vulnerability Assessment (pre)'!AF35='Defined Values'!$A$54,'Defined Values'!$C$54,IF('Vulnerability Assessment (pre)'!AF35='Defined Values'!$A$55,'Defined Values'!$C$55,0)))))</f>
        <v>0</v>
      </c>
      <c r="BY35">
        <f t="shared" si="22"/>
        <v>1.3</v>
      </c>
    </row>
    <row r="36" spans="1:77" ht="140" x14ac:dyDescent="0.15">
      <c r="A36" s="50"/>
      <c r="B36" s="50"/>
      <c r="C36" s="50" t="s">
        <v>1660</v>
      </c>
      <c r="D36" s="50" t="s">
        <v>1246</v>
      </c>
      <c r="E36" s="50" t="s">
        <v>988</v>
      </c>
      <c r="F36" s="60" t="s">
        <v>1661</v>
      </c>
      <c r="G36" s="60">
        <v>65</v>
      </c>
      <c r="H36" s="60"/>
      <c r="I36" s="80" t="s">
        <v>121</v>
      </c>
      <c r="J36" s="80" t="s">
        <v>1712</v>
      </c>
      <c r="K36" s="80" t="s">
        <v>27</v>
      </c>
      <c r="L36" s="80" t="s">
        <v>1718</v>
      </c>
      <c r="M36" s="80" t="s">
        <v>3</v>
      </c>
      <c r="N36" s="80" t="s">
        <v>1719</v>
      </c>
      <c r="O36" s="80" t="s">
        <v>35</v>
      </c>
      <c r="P36" s="80"/>
      <c r="Q36" s="80" t="s">
        <v>35</v>
      </c>
      <c r="R36" s="80"/>
      <c r="S36" s="80" t="s">
        <v>35</v>
      </c>
      <c r="T36" s="80"/>
      <c r="U36" s="80" t="s">
        <v>46</v>
      </c>
      <c r="V36" s="80"/>
      <c r="W36" s="41"/>
      <c r="X36" s="41"/>
      <c r="Y36" s="41"/>
      <c r="Z36" s="41"/>
      <c r="AA36" s="41"/>
      <c r="AB36" s="41"/>
      <c r="AC36" s="45"/>
      <c r="AD36" s="42"/>
      <c r="AE36" s="41"/>
      <c r="AF36" s="42"/>
      <c r="AG36" s="41"/>
      <c r="AH36" s="25"/>
      <c r="AI36" s="25"/>
      <c r="AJ36" s="25"/>
      <c r="AK36" s="31">
        <f>IF(OR(A36='Defined Values'!A$63,A36='Defined Values'!$A$65),'Defined Values'!$A$65,IF(OR(K36="",M36="",O36="",Q36="",S36="",U36=""),"INCOMPLETE",AX36))</f>
        <v>1.3</v>
      </c>
      <c r="AL36" s="88" t="s">
        <v>1727</v>
      </c>
      <c r="AM36" s="104" t="s">
        <v>1732</v>
      </c>
      <c r="AN36">
        <f t="shared" si="0"/>
        <v>6.8706000000000005</v>
      </c>
      <c r="AO36">
        <f>IF(AN36=0,0,'Defined Values'!C60)</f>
        <v>1.1759999999999999</v>
      </c>
      <c r="AP36">
        <f t="shared" si="1"/>
        <v>6.4579327999999991</v>
      </c>
      <c r="AQ36">
        <f t="shared" si="2"/>
        <v>6.1</v>
      </c>
      <c r="AS36">
        <f t="shared" si="3"/>
        <v>0</v>
      </c>
      <c r="AT36">
        <f t="shared" si="4"/>
        <v>1.3</v>
      </c>
      <c r="AU36">
        <f t="shared" si="5"/>
        <v>1.3</v>
      </c>
      <c r="AV36">
        <f t="shared" si="6"/>
        <v>1.3</v>
      </c>
      <c r="AW36">
        <f t="shared" si="7"/>
        <v>1.3</v>
      </c>
      <c r="AX36">
        <f t="shared" si="8"/>
        <v>1.3</v>
      </c>
      <c r="AZ36">
        <f>IF('Vulnerability Assessment (pre)'!Q36='Defined Values'!$A$27,'Defined Values'!$C$27,IF('Vulnerability Assessment (pre)'!Q36='Defined Values'!$A$28,'Defined Values'!$C$28,IF('Vulnerability Assessment (pre)'!Q36='Defined Values'!$A$29,'Defined Values'!$C$29,0)))</f>
        <v>0</v>
      </c>
      <c r="BA36">
        <f>IF('Vulnerability Assessment (pre)'!S36='Defined Values'!$A$31,'Defined Values'!$C$31,IF('Vulnerability Assessment (pre)'!S36='Defined Values'!$A$32,'Defined Values'!$C$32,IF('Vulnerability Assessment (pre)'!S36='Defined Values'!$A$33,'Defined Values'!$C$33,0)))</f>
        <v>0</v>
      </c>
      <c r="BB36">
        <f>IF('Vulnerability Assessment (pre)'!U36='Defined Values'!$A$35,'Defined Values'!$C$35,IF('Vulnerability Assessment (pre)'!U36='Defined Values'!$A$36,'Defined Values'!$C$36,IF('Vulnerability Assessment (pre)'!U36='Defined Values'!$A$37,'Defined Values'!$C$37,0)))</f>
        <v>0.66</v>
      </c>
      <c r="BC36">
        <f t="shared" si="9"/>
        <v>1</v>
      </c>
      <c r="BD36">
        <f t="shared" si="10"/>
        <v>1</v>
      </c>
      <c r="BE36">
        <f t="shared" si="11"/>
        <v>0.33999999999999997</v>
      </c>
      <c r="BF36">
        <f>IF('Vulnerability Assessment (pre)'!M36='Defined Values'!$A$19,'Defined Values'!$C$19,IF('Vulnerability Assessment (pre)'!M36='Defined Values'!$A$20,'Defined Values'!$C$20,IF('Vulnerability Assessment (pre)'!M36='Defined Values'!$A$21,'Defined Values'!$C$21,0)))</f>
        <v>0.71</v>
      </c>
      <c r="BG36">
        <f>IF('Vulnerability Assessment (pre)'!O36='Defined Values'!$A$23,'Defined Values'!$C$23,IF('Vulnerability Assessment (pre)'!O36='Defined Values'!$A$24,'Defined Values'!$C$24,IF('Vulnerability Assessment (pre)'!O36='Defined Values'!$A$25,'Defined Values'!$C$25,0)))</f>
        <v>0.70399999999999996</v>
      </c>
      <c r="BH36">
        <f>IF('Vulnerability Assessment (pre)'!K36='Defined Values'!$A$15,'Defined Values'!$C$15,IF('Vulnerability Assessment (pre)'!K36='Defined Values'!$A$16,'Defined Values'!$C$16,IF('Vulnerability Assessment (pre)'!K36='Defined Values'!$A$17,'Defined Values'!$C$17,0)))</f>
        <v>0.64600000000000002</v>
      </c>
      <c r="BI36">
        <f t="shared" si="12"/>
        <v>6.12170694912</v>
      </c>
      <c r="BJ36">
        <f>IF('Vulnerability Assessment (pre)'!AH36='Defined Values'!$A$10,'Defined Values'!$C$10,IF('Vulnerability Assessment (pre)'!AH36='Defined Values'!$A$11,'Defined Values'!$C$11,IF('Vulnerability Assessment (pre)'!AH36='Defined Values'!$A$12,'Defined Values'!$C$12,IF('Vulnerability Assessment (pre)'!AH36='Defined Values'!$A$13,'Defined Values'!$C$13,0))))</f>
        <v>0</v>
      </c>
      <c r="BK36">
        <f>IF('Vulnerability Assessment (pre)'!AI36='Defined Values'!$A$10,'Defined Values'!$C$10,IF('Vulnerability Assessment (pre)'!AI36='Defined Values'!$A$11,'Defined Values'!$C$11,IF('Vulnerability Assessment (pre)'!AI36='Defined Values'!$A$12,'Defined Values'!$C$12,IF('Vulnerability Assessment (pre)'!AI36='Defined Values'!$A$13,'Defined Values'!$C$13,0))))</f>
        <v>0</v>
      </c>
      <c r="BL36">
        <f>IF('Vulnerability Assessment (pre)'!AJ36='Defined Values'!$A$10,'Defined Values'!$C$10,IF('Vulnerability Assessment (pre)'!AJ36='Defined Values'!$A$11,'Defined Values'!$C$11,IF('Vulnerability Assessment (pre)'!AJ36='Defined Values'!$A$12,'Defined Values'!$C$12,IF('Vulnerability Assessment (pre)'!AJ36='Defined Values'!$A$13,'Defined Values'!$C$13,0))))</f>
        <v>0</v>
      </c>
      <c r="BM36">
        <f t="shared" si="13"/>
        <v>0</v>
      </c>
      <c r="BN36">
        <f t="shared" si="14"/>
        <v>0</v>
      </c>
      <c r="BO36">
        <f t="shared" si="15"/>
        <v>0</v>
      </c>
      <c r="BP36">
        <f t="shared" si="16"/>
        <v>1</v>
      </c>
      <c r="BQ36">
        <f t="shared" si="17"/>
        <v>1</v>
      </c>
      <c r="BR36">
        <f t="shared" si="18"/>
        <v>1</v>
      </c>
      <c r="BS36">
        <f t="shared" si="19"/>
        <v>0</v>
      </c>
      <c r="BT36">
        <f t="shared" si="20"/>
        <v>1.2738115891199995</v>
      </c>
      <c r="BU36" s="21">
        <f t="shared" si="21"/>
        <v>1.3</v>
      </c>
      <c r="BV36">
        <f>IF('Vulnerability Assessment (pre)'!AD36='Defined Values'!$A$44,'Defined Values'!$C$44,IF('Vulnerability Assessment (pre)'!AD36='Defined Values'!$A$45,'Defined Values'!$C$45,IF('Vulnerability Assessment (pre)'!AD36='Defined Values'!$A$46,'Defined Values'!$C$46,IF('Vulnerability Assessment (pre)'!AD36='Defined Values'!$A$47,'Defined Values'!$C$47,IF('Vulnerability Assessment (pre)'!AD36='Defined Values'!$A$48,'Defined Values'!$C$48,IF('Vulnerability Assessment (pre)'!AD36='Defined Values'!$A$49,'Defined Values'!$C$49,0))))))</f>
        <v>0</v>
      </c>
      <c r="BW36">
        <f t="shared" si="23"/>
        <v>1.3</v>
      </c>
      <c r="BX36">
        <f>IF('Vulnerability Assessment (pre)'!AF36='Defined Values'!$A$51,'Defined Values'!$C$51,IF('Vulnerability Assessment (pre)'!AF36='Defined Values'!$A$52,'Defined Values'!$C$52,IF('Vulnerability Assessment (pre)'!AF36='Defined Values'!$A$53,'Defined Values'!$C$53,IF('Vulnerability Assessment (pre)'!AF36='Defined Values'!$A$54,'Defined Values'!$C$54,IF('Vulnerability Assessment (pre)'!AF36='Defined Values'!$A$55,'Defined Values'!$C$55,0)))))</f>
        <v>0</v>
      </c>
      <c r="BY36">
        <f t="shared" si="22"/>
        <v>1.3</v>
      </c>
    </row>
    <row r="37" spans="1:77" ht="84" x14ac:dyDescent="0.15">
      <c r="A37" s="50"/>
      <c r="B37" s="50"/>
      <c r="C37" s="50" t="s">
        <v>1662</v>
      </c>
      <c r="D37" s="50" t="s">
        <v>1521</v>
      </c>
      <c r="E37" s="50" t="s">
        <v>325</v>
      </c>
      <c r="F37" s="60" t="s">
        <v>1663</v>
      </c>
      <c r="G37" s="60">
        <v>66</v>
      </c>
      <c r="H37" s="60"/>
      <c r="I37" s="80" t="s">
        <v>121</v>
      </c>
      <c r="J37" s="80" t="s">
        <v>1712</v>
      </c>
      <c r="K37" s="80" t="s">
        <v>27</v>
      </c>
      <c r="L37" s="80" t="s">
        <v>1718</v>
      </c>
      <c r="M37" s="80" t="s">
        <v>3</v>
      </c>
      <c r="N37" s="80" t="s">
        <v>1719</v>
      </c>
      <c r="O37" s="80" t="s">
        <v>35</v>
      </c>
      <c r="P37" s="80"/>
      <c r="Q37" s="80" t="s">
        <v>35</v>
      </c>
      <c r="R37" s="80"/>
      <c r="S37" s="80" t="s">
        <v>35</v>
      </c>
      <c r="T37" s="80"/>
      <c r="U37" s="80" t="s">
        <v>46</v>
      </c>
      <c r="V37" s="80"/>
      <c r="W37" s="41"/>
      <c r="X37" s="41"/>
      <c r="Y37" s="41"/>
      <c r="Z37" s="41"/>
      <c r="AA37" s="41"/>
      <c r="AB37" s="41"/>
      <c r="AC37" s="45"/>
      <c r="AD37" s="42"/>
      <c r="AE37" s="41"/>
      <c r="AF37" s="42"/>
      <c r="AG37" s="41"/>
      <c r="AH37" s="25"/>
      <c r="AI37" s="25"/>
      <c r="AJ37" s="25"/>
      <c r="AK37" s="31">
        <f>IF(OR(A37='Defined Values'!A$63,A37='Defined Values'!$A$65),'Defined Values'!$A$65,IF(OR(K37="",M37="",O37="",Q37="",S37="",U37=""),"INCOMPLETE",AX37))</f>
        <v>1.3</v>
      </c>
      <c r="AL37" s="88" t="s">
        <v>1725</v>
      </c>
      <c r="AM37" s="104" t="s">
        <v>1749</v>
      </c>
      <c r="AN37">
        <f t="shared" si="0"/>
        <v>6.8706000000000005</v>
      </c>
      <c r="AO37">
        <f>IF(AN37=0,0,'Defined Values'!C60)</f>
        <v>1.1759999999999999</v>
      </c>
      <c r="AP37">
        <f t="shared" si="1"/>
        <v>6.4579327999999991</v>
      </c>
      <c r="AQ37">
        <f t="shared" si="2"/>
        <v>6.1</v>
      </c>
      <c r="AS37">
        <f t="shared" si="3"/>
        <v>0</v>
      </c>
      <c r="AT37">
        <f t="shared" si="4"/>
        <v>1.3</v>
      </c>
      <c r="AU37">
        <f t="shared" si="5"/>
        <v>1.3</v>
      </c>
      <c r="AV37">
        <f t="shared" si="6"/>
        <v>1.3</v>
      </c>
      <c r="AW37">
        <f t="shared" si="7"/>
        <v>1.3</v>
      </c>
      <c r="AX37">
        <f t="shared" si="8"/>
        <v>1.3</v>
      </c>
      <c r="AZ37">
        <f>IF('Vulnerability Assessment (pre)'!Q37='Defined Values'!$A$27,'Defined Values'!$C$27,IF('Vulnerability Assessment (pre)'!Q37='Defined Values'!$A$28,'Defined Values'!$C$28,IF('Vulnerability Assessment (pre)'!Q37='Defined Values'!$A$29,'Defined Values'!$C$29,0)))</f>
        <v>0</v>
      </c>
      <c r="BA37">
        <f>IF('Vulnerability Assessment (pre)'!S37='Defined Values'!$A$31,'Defined Values'!$C$31,IF('Vulnerability Assessment (pre)'!S37='Defined Values'!$A$32,'Defined Values'!$C$32,IF('Vulnerability Assessment (pre)'!S37='Defined Values'!$A$33,'Defined Values'!$C$33,0)))</f>
        <v>0</v>
      </c>
      <c r="BB37">
        <f>IF('Vulnerability Assessment (pre)'!U37='Defined Values'!$A$35,'Defined Values'!$C$35,IF('Vulnerability Assessment (pre)'!U37='Defined Values'!$A$36,'Defined Values'!$C$36,IF('Vulnerability Assessment (pre)'!U37='Defined Values'!$A$37,'Defined Values'!$C$37,0)))</f>
        <v>0.66</v>
      </c>
      <c r="BC37">
        <f t="shared" si="9"/>
        <v>1</v>
      </c>
      <c r="BD37">
        <f t="shared" si="10"/>
        <v>1</v>
      </c>
      <c r="BE37">
        <f t="shared" si="11"/>
        <v>0.33999999999999997</v>
      </c>
      <c r="BF37">
        <f>IF('Vulnerability Assessment (pre)'!M37='Defined Values'!$A$19,'Defined Values'!$C$19,IF('Vulnerability Assessment (pre)'!M37='Defined Values'!$A$20,'Defined Values'!$C$20,IF('Vulnerability Assessment (pre)'!M37='Defined Values'!$A$21,'Defined Values'!$C$21,0)))</f>
        <v>0.71</v>
      </c>
      <c r="BG37">
        <f>IF('Vulnerability Assessment (pre)'!O37='Defined Values'!$A$23,'Defined Values'!$C$23,IF('Vulnerability Assessment (pre)'!O37='Defined Values'!$A$24,'Defined Values'!$C$24,IF('Vulnerability Assessment (pre)'!O37='Defined Values'!$A$25,'Defined Values'!$C$25,0)))</f>
        <v>0.70399999999999996</v>
      </c>
      <c r="BH37">
        <f>IF('Vulnerability Assessment (pre)'!K37='Defined Values'!$A$15,'Defined Values'!$C$15,IF('Vulnerability Assessment (pre)'!K37='Defined Values'!$A$16,'Defined Values'!$C$16,IF('Vulnerability Assessment (pre)'!K37='Defined Values'!$A$17,'Defined Values'!$C$17,0)))</f>
        <v>0.64600000000000002</v>
      </c>
      <c r="BI37">
        <f t="shared" si="12"/>
        <v>6.12170694912</v>
      </c>
      <c r="BJ37">
        <f>IF('Vulnerability Assessment (pre)'!AH37='Defined Values'!$A$10,'Defined Values'!$C$10,IF('Vulnerability Assessment (pre)'!AH37='Defined Values'!$A$11,'Defined Values'!$C$11,IF('Vulnerability Assessment (pre)'!AH37='Defined Values'!$A$12,'Defined Values'!$C$12,IF('Vulnerability Assessment (pre)'!AH37='Defined Values'!$A$13,'Defined Values'!$C$13,0))))</f>
        <v>0</v>
      </c>
      <c r="BK37">
        <f>IF('Vulnerability Assessment (pre)'!AI37='Defined Values'!$A$10,'Defined Values'!$C$10,IF('Vulnerability Assessment (pre)'!AI37='Defined Values'!$A$11,'Defined Values'!$C$11,IF('Vulnerability Assessment (pre)'!AI37='Defined Values'!$A$12,'Defined Values'!$C$12,IF('Vulnerability Assessment (pre)'!AI37='Defined Values'!$A$13,'Defined Values'!$C$13,0))))</f>
        <v>0</v>
      </c>
      <c r="BL37">
        <f>IF('Vulnerability Assessment (pre)'!AJ37='Defined Values'!$A$10,'Defined Values'!$C$10,IF('Vulnerability Assessment (pre)'!AJ37='Defined Values'!$A$11,'Defined Values'!$C$11,IF('Vulnerability Assessment (pre)'!AJ37='Defined Values'!$A$12,'Defined Values'!$C$12,IF('Vulnerability Assessment (pre)'!AJ37='Defined Values'!$A$13,'Defined Values'!$C$13,0))))</f>
        <v>0</v>
      </c>
      <c r="BM37">
        <f t="shared" si="13"/>
        <v>0</v>
      </c>
      <c r="BN37">
        <f t="shared" si="14"/>
        <v>0</v>
      </c>
      <c r="BO37">
        <f t="shared" si="15"/>
        <v>0</v>
      </c>
      <c r="BP37">
        <f t="shared" si="16"/>
        <v>1</v>
      </c>
      <c r="BQ37">
        <f t="shared" si="17"/>
        <v>1</v>
      </c>
      <c r="BR37">
        <f t="shared" si="18"/>
        <v>1</v>
      </c>
      <c r="BS37">
        <f t="shared" si="19"/>
        <v>0</v>
      </c>
      <c r="BT37">
        <f t="shared" si="20"/>
        <v>1.2738115891199995</v>
      </c>
      <c r="BU37" s="21">
        <f t="shared" si="21"/>
        <v>1.3</v>
      </c>
      <c r="BV37">
        <f>IF('Vulnerability Assessment (pre)'!AD37='Defined Values'!$A$44,'Defined Values'!$C$44,IF('Vulnerability Assessment (pre)'!AD37='Defined Values'!$A$45,'Defined Values'!$C$45,IF('Vulnerability Assessment (pre)'!AD37='Defined Values'!$A$46,'Defined Values'!$C$46,IF('Vulnerability Assessment (pre)'!AD37='Defined Values'!$A$47,'Defined Values'!$C$47,IF('Vulnerability Assessment (pre)'!AD37='Defined Values'!$A$48,'Defined Values'!$C$48,IF('Vulnerability Assessment (pre)'!AD37='Defined Values'!$A$49,'Defined Values'!$C$49,0))))))</f>
        <v>0</v>
      </c>
      <c r="BW37">
        <f t="shared" si="23"/>
        <v>1.3</v>
      </c>
      <c r="BX37">
        <f>IF('Vulnerability Assessment (pre)'!AF37='Defined Values'!$A$51,'Defined Values'!$C$51,IF('Vulnerability Assessment (pre)'!AF37='Defined Values'!$A$52,'Defined Values'!$C$52,IF('Vulnerability Assessment (pre)'!AF37='Defined Values'!$A$53,'Defined Values'!$C$53,IF('Vulnerability Assessment (pre)'!AF37='Defined Values'!$A$54,'Defined Values'!$C$54,IF('Vulnerability Assessment (pre)'!AF37='Defined Values'!$A$55,'Defined Values'!$C$55,0)))))</f>
        <v>0</v>
      </c>
      <c r="BY37">
        <f t="shared" si="22"/>
        <v>1.3</v>
      </c>
    </row>
    <row r="38" spans="1:77" ht="70" x14ac:dyDescent="0.15">
      <c r="A38" s="50"/>
      <c r="B38" s="50"/>
      <c r="C38" s="50" t="s">
        <v>1664</v>
      </c>
      <c r="D38" s="50" t="s">
        <v>1523</v>
      </c>
      <c r="E38" s="50" t="s">
        <v>325</v>
      </c>
      <c r="F38" s="60" t="s">
        <v>1665</v>
      </c>
      <c r="G38" s="60">
        <v>67</v>
      </c>
      <c r="H38" s="60"/>
      <c r="I38" s="80" t="s">
        <v>121</v>
      </c>
      <c r="J38" s="80" t="s">
        <v>1712</v>
      </c>
      <c r="K38" s="80" t="s">
        <v>27</v>
      </c>
      <c r="L38" s="80" t="s">
        <v>1718</v>
      </c>
      <c r="M38" s="80" t="s">
        <v>3</v>
      </c>
      <c r="N38" s="80" t="s">
        <v>1719</v>
      </c>
      <c r="O38" s="80" t="s">
        <v>35</v>
      </c>
      <c r="P38" s="80"/>
      <c r="Q38" s="80" t="s">
        <v>35</v>
      </c>
      <c r="R38" s="80"/>
      <c r="S38" s="80" t="s">
        <v>35</v>
      </c>
      <c r="T38" s="80"/>
      <c r="U38" s="80" t="s">
        <v>46</v>
      </c>
      <c r="V38" s="80"/>
      <c r="W38" s="41"/>
      <c r="X38" s="41"/>
      <c r="Y38" s="41"/>
      <c r="Z38" s="41"/>
      <c r="AA38" s="41"/>
      <c r="AB38" s="41"/>
      <c r="AC38" s="45"/>
      <c r="AD38" s="42"/>
      <c r="AE38" s="41"/>
      <c r="AF38" s="42"/>
      <c r="AG38" s="41"/>
      <c r="AH38" s="25"/>
      <c r="AI38" s="25"/>
      <c r="AJ38" s="25"/>
      <c r="AK38" s="31">
        <f>IF(OR(A38='Defined Values'!A$63,A38='Defined Values'!$A$65),'Defined Values'!$A$65,IF(OR(K38="",M38="",O38="",Q38="",S38="",U38=""),"INCOMPLETE",AX38))</f>
        <v>1.3</v>
      </c>
      <c r="AL38" s="88" t="s">
        <v>1725</v>
      </c>
      <c r="AM38" s="104" t="s">
        <v>1749</v>
      </c>
      <c r="AN38">
        <f t="shared" si="0"/>
        <v>6.8706000000000005</v>
      </c>
      <c r="AO38">
        <f>IF(AN38=0,0,'Defined Values'!C60)</f>
        <v>1.1759999999999999</v>
      </c>
      <c r="AP38">
        <f t="shared" si="1"/>
        <v>6.4579327999999991</v>
      </c>
      <c r="AQ38">
        <f t="shared" si="2"/>
        <v>6.1</v>
      </c>
      <c r="AS38">
        <f t="shared" si="3"/>
        <v>0</v>
      </c>
      <c r="AT38">
        <f t="shared" si="4"/>
        <v>1.3</v>
      </c>
      <c r="AU38">
        <f t="shared" si="5"/>
        <v>1.3</v>
      </c>
      <c r="AV38">
        <f t="shared" si="6"/>
        <v>1.3</v>
      </c>
      <c r="AW38">
        <f t="shared" si="7"/>
        <v>1.3</v>
      </c>
      <c r="AX38">
        <f t="shared" si="8"/>
        <v>1.3</v>
      </c>
      <c r="AZ38">
        <f>IF('Vulnerability Assessment (pre)'!Q38='Defined Values'!$A$27,'Defined Values'!$C$27,IF('Vulnerability Assessment (pre)'!Q38='Defined Values'!$A$28,'Defined Values'!$C$28,IF('Vulnerability Assessment (pre)'!Q38='Defined Values'!$A$29,'Defined Values'!$C$29,0)))</f>
        <v>0</v>
      </c>
      <c r="BA38">
        <f>IF('Vulnerability Assessment (pre)'!S38='Defined Values'!$A$31,'Defined Values'!$C$31,IF('Vulnerability Assessment (pre)'!S38='Defined Values'!$A$32,'Defined Values'!$C$32,IF('Vulnerability Assessment (pre)'!S38='Defined Values'!$A$33,'Defined Values'!$C$33,0)))</f>
        <v>0</v>
      </c>
      <c r="BB38">
        <f>IF('Vulnerability Assessment (pre)'!U38='Defined Values'!$A$35,'Defined Values'!$C$35,IF('Vulnerability Assessment (pre)'!U38='Defined Values'!$A$36,'Defined Values'!$C$36,IF('Vulnerability Assessment (pre)'!U38='Defined Values'!$A$37,'Defined Values'!$C$37,0)))</f>
        <v>0.66</v>
      </c>
      <c r="BC38">
        <f t="shared" si="9"/>
        <v>1</v>
      </c>
      <c r="BD38">
        <f t="shared" si="10"/>
        <v>1</v>
      </c>
      <c r="BE38">
        <f t="shared" si="11"/>
        <v>0.33999999999999997</v>
      </c>
      <c r="BF38">
        <f>IF('Vulnerability Assessment (pre)'!M38='Defined Values'!$A$19,'Defined Values'!$C$19,IF('Vulnerability Assessment (pre)'!M38='Defined Values'!$A$20,'Defined Values'!$C$20,IF('Vulnerability Assessment (pre)'!M38='Defined Values'!$A$21,'Defined Values'!$C$21,0)))</f>
        <v>0.71</v>
      </c>
      <c r="BG38">
        <f>IF('Vulnerability Assessment (pre)'!O38='Defined Values'!$A$23,'Defined Values'!$C$23,IF('Vulnerability Assessment (pre)'!O38='Defined Values'!$A$24,'Defined Values'!$C$24,IF('Vulnerability Assessment (pre)'!O38='Defined Values'!$A$25,'Defined Values'!$C$25,0)))</f>
        <v>0.70399999999999996</v>
      </c>
      <c r="BH38">
        <f>IF('Vulnerability Assessment (pre)'!K38='Defined Values'!$A$15,'Defined Values'!$C$15,IF('Vulnerability Assessment (pre)'!K38='Defined Values'!$A$16,'Defined Values'!$C$16,IF('Vulnerability Assessment (pre)'!K38='Defined Values'!$A$17,'Defined Values'!$C$17,0)))</f>
        <v>0.64600000000000002</v>
      </c>
      <c r="BI38">
        <f t="shared" si="12"/>
        <v>6.12170694912</v>
      </c>
      <c r="BJ38">
        <f>IF('Vulnerability Assessment (pre)'!AH38='Defined Values'!$A$10,'Defined Values'!$C$10,IF('Vulnerability Assessment (pre)'!AH38='Defined Values'!$A$11,'Defined Values'!$C$11,IF('Vulnerability Assessment (pre)'!AH38='Defined Values'!$A$12,'Defined Values'!$C$12,IF('Vulnerability Assessment (pre)'!AH38='Defined Values'!$A$13,'Defined Values'!$C$13,0))))</f>
        <v>0</v>
      </c>
      <c r="BK38">
        <f>IF('Vulnerability Assessment (pre)'!AI38='Defined Values'!$A$10,'Defined Values'!$C$10,IF('Vulnerability Assessment (pre)'!AI38='Defined Values'!$A$11,'Defined Values'!$C$11,IF('Vulnerability Assessment (pre)'!AI38='Defined Values'!$A$12,'Defined Values'!$C$12,IF('Vulnerability Assessment (pre)'!AI38='Defined Values'!$A$13,'Defined Values'!$C$13,0))))</f>
        <v>0</v>
      </c>
      <c r="BL38">
        <f>IF('Vulnerability Assessment (pre)'!AJ38='Defined Values'!$A$10,'Defined Values'!$C$10,IF('Vulnerability Assessment (pre)'!AJ38='Defined Values'!$A$11,'Defined Values'!$C$11,IF('Vulnerability Assessment (pre)'!AJ38='Defined Values'!$A$12,'Defined Values'!$C$12,IF('Vulnerability Assessment (pre)'!AJ38='Defined Values'!$A$13,'Defined Values'!$C$13,0))))</f>
        <v>0</v>
      </c>
      <c r="BM38">
        <f t="shared" si="13"/>
        <v>0</v>
      </c>
      <c r="BN38">
        <f t="shared" si="14"/>
        <v>0</v>
      </c>
      <c r="BO38">
        <f t="shared" si="15"/>
        <v>0</v>
      </c>
      <c r="BP38">
        <f t="shared" si="16"/>
        <v>1</v>
      </c>
      <c r="BQ38">
        <f t="shared" si="17"/>
        <v>1</v>
      </c>
      <c r="BR38">
        <f t="shared" si="18"/>
        <v>1</v>
      </c>
      <c r="BS38">
        <f t="shared" si="19"/>
        <v>0</v>
      </c>
      <c r="BT38">
        <f t="shared" si="20"/>
        <v>1.2738115891199995</v>
      </c>
      <c r="BU38" s="21">
        <f t="shared" si="21"/>
        <v>1.3</v>
      </c>
      <c r="BV38">
        <f>IF('Vulnerability Assessment (pre)'!AD38='Defined Values'!$A$44,'Defined Values'!$C$44,IF('Vulnerability Assessment (pre)'!AD38='Defined Values'!$A$45,'Defined Values'!$C$45,IF('Vulnerability Assessment (pre)'!AD38='Defined Values'!$A$46,'Defined Values'!$C$46,IF('Vulnerability Assessment (pre)'!AD38='Defined Values'!$A$47,'Defined Values'!$C$47,IF('Vulnerability Assessment (pre)'!AD38='Defined Values'!$A$48,'Defined Values'!$C$48,IF('Vulnerability Assessment (pre)'!AD38='Defined Values'!$A$49,'Defined Values'!$C$49,0))))))</f>
        <v>0</v>
      </c>
      <c r="BW38">
        <f t="shared" si="23"/>
        <v>1.3</v>
      </c>
      <c r="BX38">
        <f>IF('Vulnerability Assessment (pre)'!AF38='Defined Values'!$A$51,'Defined Values'!$C$51,IF('Vulnerability Assessment (pre)'!AF38='Defined Values'!$A$52,'Defined Values'!$C$52,IF('Vulnerability Assessment (pre)'!AF38='Defined Values'!$A$53,'Defined Values'!$C$53,IF('Vulnerability Assessment (pre)'!AF38='Defined Values'!$A$54,'Defined Values'!$C$54,IF('Vulnerability Assessment (pre)'!AF38='Defined Values'!$A$55,'Defined Values'!$C$55,0)))))</f>
        <v>0</v>
      </c>
      <c r="BY38">
        <f t="shared" si="22"/>
        <v>1.3</v>
      </c>
    </row>
    <row r="39" spans="1:77" ht="140" x14ac:dyDescent="0.15">
      <c r="A39" s="50"/>
      <c r="B39" s="50"/>
      <c r="C39" s="50" t="s">
        <v>1666</v>
      </c>
      <c r="D39" s="50" t="s">
        <v>1525</v>
      </c>
      <c r="E39" s="50" t="s">
        <v>314</v>
      </c>
      <c r="F39" s="60" t="s">
        <v>1667</v>
      </c>
      <c r="G39" s="60">
        <v>68</v>
      </c>
      <c r="H39" s="60"/>
      <c r="I39" s="80" t="s">
        <v>121</v>
      </c>
      <c r="J39" s="80" t="s">
        <v>1712</v>
      </c>
      <c r="K39" s="80" t="s">
        <v>27</v>
      </c>
      <c r="L39" s="80" t="s">
        <v>1718</v>
      </c>
      <c r="M39" s="80" t="s">
        <v>3</v>
      </c>
      <c r="N39" s="80" t="s">
        <v>1719</v>
      </c>
      <c r="O39" s="80" t="s">
        <v>35</v>
      </c>
      <c r="P39" s="80"/>
      <c r="Q39" s="80" t="s">
        <v>35</v>
      </c>
      <c r="R39" s="80"/>
      <c r="S39" s="80" t="s">
        <v>35</v>
      </c>
      <c r="T39" s="80"/>
      <c r="U39" s="80" t="s">
        <v>46</v>
      </c>
      <c r="V39" s="80"/>
      <c r="W39" s="43"/>
      <c r="X39" s="43"/>
      <c r="Y39" s="43"/>
      <c r="Z39" s="43"/>
      <c r="AA39" s="43"/>
      <c r="AB39" s="43"/>
      <c r="AC39" s="45"/>
      <c r="AD39" s="44"/>
      <c r="AE39" s="43"/>
      <c r="AF39" s="44"/>
      <c r="AG39" s="43"/>
      <c r="AH39" s="25"/>
      <c r="AI39" s="25"/>
      <c r="AJ39" s="25"/>
      <c r="AK39" s="31">
        <f>IF(OR(A39='Defined Values'!A$63,A39='Defined Values'!$A$65),'Defined Values'!$A$65,IF(OR(K39="",M39="",O39="",Q39="",S39="",U39=""),"INCOMPLETE",AX39))</f>
        <v>1.3</v>
      </c>
      <c r="AL39" s="88" t="s">
        <v>9</v>
      </c>
      <c r="AM39" s="104" t="s">
        <v>1750</v>
      </c>
      <c r="AN39">
        <f t="shared" si="0"/>
        <v>6.8706000000000005</v>
      </c>
      <c r="AO39">
        <f>IF(AN39=0,0,'Defined Values'!C60)</f>
        <v>1.1759999999999999</v>
      </c>
      <c r="AP39">
        <f t="shared" si="1"/>
        <v>6.4579327999999991</v>
      </c>
      <c r="AQ39">
        <f t="shared" si="2"/>
        <v>6.1</v>
      </c>
      <c r="AS39">
        <f t="shared" si="3"/>
        <v>0</v>
      </c>
      <c r="AT39">
        <f t="shared" si="4"/>
        <v>1.3</v>
      </c>
      <c r="AU39">
        <f t="shared" si="5"/>
        <v>1.3</v>
      </c>
      <c r="AV39">
        <f t="shared" si="6"/>
        <v>1.3</v>
      </c>
      <c r="AW39">
        <f t="shared" si="7"/>
        <v>1.3</v>
      </c>
      <c r="AX39">
        <f t="shared" si="8"/>
        <v>1.3</v>
      </c>
      <c r="AZ39">
        <f>IF('Vulnerability Assessment (pre)'!Q39='Defined Values'!$A$27,'Defined Values'!$C$27,IF('Vulnerability Assessment (pre)'!Q39='Defined Values'!$A$28,'Defined Values'!$C$28,IF('Vulnerability Assessment (pre)'!Q39='Defined Values'!$A$29,'Defined Values'!$C$29,0)))</f>
        <v>0</v>
      </c>
      <c r="BA39">
        <f>IF('Vulnerability Assessment (pre)'!S39='Defined Values'!$A$31,'Defined Values'!$C$31,IF('Vulnerability Assessment (pre)'!S39='Defined Values'!$A$32,'Defined Values'!$C$32,IF('Vulnerability Assessment (pre)'!S39='Defined Values'!$A$33,'Defined Values'!$C$33,0)))</f>
        <v>0</v>
      </c>
      <c r="BB39">
        <f>IF('Vulnerability Assessment (pre)'!U39='Defined Values'!$A$35,'Defined Values'!$C$35,IF('Vulnerability Assessment (pre)'!U39='Defined Values'!$A$36,'Defined Values'!$C$36,IF('Vulnerability Assessment (pre)'!U39='Defined Values'!$A$37,'Defined Values'!$C$37,0)))</f>
        <v>0.66</v>
      </c>
      <c r="BC39">
        <f t="shared" si="9"/>
        <v>1</v>
      </c>
      <c r="BD39">
        <f t="shared" si="10"/>
        <v>1</v>
      </c>
      <c r="BE39">
        <f t="shared" si="11"/>
        <v>0.33999999999999997</v>
      </c>
      <c r="BF39">
        <f>IF('Vulnerability Assessment (pre)'!M39='Defined Values'!$A$19,'Defined Values'!$C$19,IF('Vulnerability Assessment (pre)'!M39='Defined Values'!$A$20,'Defined Values'!$C$20,IF('Vulnerability Assessment (pre)'!M39='Defined Values'!$A$21,'Defined Values'!$C$21,0)))</f>
        <v>0.71</v>
      </c>
      <c r="BG39">
        <f>IF('Vulnerability Assessment (pre)'!O39='Defined Values'!$A$23,'Defined Values'!$C$23,IF('Vulnerability Assessment (pre)'!O39='Defined Values'!$A$24,'Defined Values'!$C$24,IF('Vulnerability Assessment (pre)'!O39='Defined Values'!$A$25,'Defined Values'!$C$25,0)))</f>
        <v>0.70399999999999996</v>
      </c>
      <c r="BH39">
        <f>IF('Vulnerability Assessment (pre)'!K39='Defined Values'!$A$15,'Defined Values'!$C$15,IF('Vulnerability Assessment (pre)'!K39='Defined Values'!$A$16,'Defined Values'!$C$16,IF('Vulnerability Assessment (pre)'!K39='Defined Values'!$A$17,'Defined Values'!$C$17,0)))</f>
        <v>0.64600000000000002</v>
      </c>
      <c r="BI39">
        <f t="shared" si="12"/>
        <v>6.12170694912</v>
      </c>
      <c r="BJ39">
        <f>IF('Vulnerability Assessment (pre)'!AH39='Defined Values'!$A$10,'Defined Values'!$C$10,IF('Vulnerability Assessment (pre)'!AH39='Defined Values'!$A$11,'Defined Values'!$C$11,IF('Vulnerability Assessment (pre)'!AH39='Defined Values'!$A$12,'Defined Values'!$C$12,IF('Vulnerability Assessment (pre)'!AH39='Defined Values'!$A$13,'Defined Values'!$C$13,0))))</f>
        <v>0</v>
      </c>
      <c r="BK39">
        <f>IF('Vulnerability Assessment (pre)'!AI39='Defined Values'!$A$10,'Defined Values'!$C$10,IF('Vulnerability Assessment (pre)'!AI39='Defined Values'!$A$11,'Defined Values'!$C$11,IF('Vulnerability Assessment (pre)'!AI39='Defined Values'!$A$12,'Defined Values'!$C$12,IF('Vulnerability Assessment (pre)'!AI39='Defined Values'!$A$13,'Defined Values'!$C$13,0))))</f>
        <v>0</v>
      </c>
      <c r="BL39">
        <f>IF('Vulnerability Assessment (pre)'!AJ39='Defined Values'!$A$10,'Defined Values'!$C$10,IF('Vulnerability Assessment (pre)'!AJ39='Defined Values'!$A$11,'Defined Values'!$C$11,IF('Vulnerability Assessment (pre)'!AJ39='Defined Values'!$A$12,'Defined Values'!$C$12,IF('Vulnerability Assessment (pre)'!AJ39='Defined Values'!$A$13,'Defined Values'!$C$13,0))))</f>
        <v>0</v>
      </c>
      <c r="BM39">
        <f t="shared" si="13"/>
        <v>0</v>
      </c>
      <c r="BN39">
        <f t="shared" si="14"/>
        <v>0</v>
      </c>
      <c r="BO39">
        <f t="shared" si="15"/>
        <v>0</v>
      </c>
      <c r="BP39">
        <f t="shared" si="16"/>
        <v>1</v>
      </c>
      <c r="BQ39">
        <f t="shared" si="17"/>
        <v>1</v>
      </c>
      <c r="BR39">
        <f t="shared" si="18"/>
        <v>1</v>
      </c>
      <c r="BS39">
        <f t="shared" si="19"/>
        <v>0</v>
      </c>
      <c r="BT39">
        <f t="shared" si="20"/>
        <v>1.2738115891199995</v>
      </c>
      <c r="BU39" s="21">
        <f t="shared" si="21"/>
        <v>1.3</v>
      </c>
      <c r="BV39">
        <f>IF('Vulnerability Assessment (pre)'!AD39='Defined Values'!$A$44,'Defined Values'!$C$44,IF('Vulnerability Assessment (pre)'!AD39='Defined Values'!$A$45,'Defined Values'!$C$45,IF('Vulnerability Assessment (pre)'!AD39='Defined Values'!$A$46,'Defined Values'!$C$46,IF('Vulnerability Assessment (pre)'!AD39='Defined Values'!$A$47,'Defined Values'!$C$47,IF('Vulnerability Assessment (pre)'!AD39='Defined Values'!$A$48,'Defined Values'!$C$48,IF('Vulnerability Assessment (pre)'!AD39='Defined Values'!$A$49,'Defined Values'!$C$49,0))))))</f>
        <v>0</v>
      </c>
      <c r="BW39">
        <f t="shared" si="23"/>
        <v>1.3</v>
      </c>
      <c r="BX39">
        <f>IF('Vulnerability Assessment (pre)'!AF39='Defined Values'!$A$51,'Defined Values'!$C$51,IF('Vulnerability Assessment (pre)'!AF39='Defined Values'!$A$52,'Defined Values'!$C$52,IF('Vulnerability Assessment (pre)'!AF39='Defined Values'!$A$53,'Defined Values'!$C$53,IF('Vulnerability Assessment (pre)'!AF39='Defined Values'!$A$54,'Defined Values'!$C$54,IF('Vulnerability Assessment (pre)'!AF39='Defined Values'!$A$55,'Defined Values'!$C$55,0)))))</f>
        <v>0</v>
      </c>
      <c r="BY39">
        <f t="shared" si="22"/>
        <v>1.3</v>
      </c>
    </row>
    <row r="40" spans="1:77" ht="98" x14ac:dyDescent="0.15">
      <c r="A40" s="50"/>
      <c r="B40" s="50"/>
      <c r="C40" s="50" t="s">
        <v>1668</v>
      </c>
      <c r="D40" s="50" t="s">
        <v>1527</v>
      </c>
      <c r="E40" s="50" t="s">
        <v>316</v>
      </c>
      <c r="F40" s="60" t="s">
        <v>1669</v>
      </c>
      <c r="G40" s="60">
        <v>69</v>
      </c>
      <c r="H40" s="60"/>
      <c r="I40" s="80" t="s">
        <v>258</v>
      </c>
      <c r="J40" s="80" t="s">
        <v>1715</v>
      </c>
      <c r="K40" s="80" t="s">
        <v>27</v>
      </c>
      <c r="L40" s="80" t="s">
        <v>1718</v>
      </c>
      <c r="M40" s="80" t="s">
        <v>3</v>
      </c>
      <c r="N40" s="80" t="s">
        <v>1719</v>
      </c>
      <c r="O40" s="80" t="s">
        <v>35</v>
      </c>
      <c r="P40" s="80"/>
      <c r="Q40" s="80" t="s">
        <v>45</v>
      </c>
      <c r="R40" s="80"/>
      <c r="S40" s="80" t="s">
        <v>46</v>
      </c>
      <c r="T40" s="80"/>
      <c r="U40" s="80" t="s">
        <v>45</v>
      </c>
      <c r="V40" s="80"/>
      <c r="W40" s="43"/>
      <c r="X40" s="43"/>
      <c r="Y40" s="43"/>
      <c r="Z40" s="43"/>
      <c r="AA40" s="43"/>
      <c r="AB40" s="43"/>
      <c r="AC40" s="45"/>
      <c r="AD40" s="44"/>
      <c r="AE40" s="43"/>
      <c r="AF40" s="44"/>
      <c r="AG40" s="43"/>
      <c r="AH40" s="25"/>
      <c r="AI40" s="25"/>
      <c r="AJ40" s="25"/>
      <c r="AK40" s="31">
        <f>IF(OR(A40='Defined Values'!A$63,A40='Defined Values'!$A$65),'Defined Values'!$A$65,IF(OR(K40="",M40="",O40="",Q40="",S40="",U40=""),"INCOMPLETE",AX40))</f>
        <v>1.3</v>
      </c>
      <c r="AL40" s="88" t="s">
        <v>9</v>
      </c>
      <c r="AM40" s="104" t="s">
        <v>1746</v>
      </c>
      <c r="AN40">
        <f t="shared" si="0"/>
        <v>8.5496028750000015</v>
      </c>
      <c r="AO40">
        <f>IF(AN40=0,0,'Defined Values'!C60)</f>
        <v>1.1759999999999999</v>
      </c>
      <c r="AP40">
        <f t="shared" si="1"/>
        <v>6.4579327999999991</v>
      </c>
      <c r="AQ40">
        <f t="shared" si="2"/>
        <v>7.3</v>
      </c>
      <c r="AS40">
        <f t="shared" si="3"/>
        <v>0</v>
      </c>
      <c r="AT40">
        <f t="shared" si="4"/>
        <v>1.3</v>
      </c>
      <c r="AU40">
        <f t="shared" si="5"/>
        <v>1.3</v>
      </c>
      <c r="AV40">
        <f t="shared" si="6"/>
        <v>1.3</v>
      </c>
      <c r="AW40">
        <f t="shared" si="7"/>
        <v>1.3</v>
      </c>
      <c r="AX40">
        <f t="shared" si="8"/>
        <v>1.3</v>
      </c>
      <c r="AZ40">
        <f>IF('Vulnerability Assessment (pre)'!Q40='Defined Values'!$A$27,'Defined Values'!$C$27,IF('Vulnerability Assessment (pre)'!Q40='Defined Values'!$A$28,'Defined Values'!$C$28,IF('Vulnerability Assessment (pre)'!Q40='Defined Values'!$A$29,'Defined Values'!$C$29,0)))</f>
        <v>0.27500000000000002</v>
      </c>
      <c r="BA40">
        <f>IF('Vulnerability Assessment (pre)'!S40='Defined Values'!$A$31,'Defined Values'!$C$31,IF('Vulnerability Assessment (pre)'!S40='Defined Values'!$A$32,'Defined Values'!$C$32,IF('Vulnerability Assessment (pre)'!S40='Defined Values'!$A$33,'Defined Values'!$C$33,0)))</f>
        <v>0.66</v>
      </c>
      <c r="BB40">
        <f>IF('Vulnerability Assessment (pre)'!U40='Defined Values'!$A$35,'Defined Values'!$C$35,IF('Vulnerability Assessment (pre)'!U40='Defined Values'!$A$36,'Defined Values'!$C$36,IF('Vulnerability Assessment (pre)'!U40='Defined Values'!$A$37,'Defined Values'!$C$37,0)))</f>
        <v>0.27500000000000002</v>
      </c>
      <c r="BC40">
        <f t="shared" si="9"/>
        <v>0.72499999999999998</v>
      </c>
      <c r="BD40">
        <f t="shared" si="10"/>
        <v>0.33999999999999997</v>
      </c>
      <c r="BE40">
        <f t="shared" si="11"/>
        <v>0.72499999999999998</v>
      </c>
      <c r="BF40">
        <f>IF('Vulnerability Assessment (pre)'!M40='Defined Values'!$A$19,'Defined Values'!$C$19,IF('Vulnerability Assessment (pre)'!M40='Defined Values'!$A$20,'Defined Values'!$C$20,IF('Vulnerability Assessment (pre)'!M40='Defined Values'!$A$21,'Defined Values'!$C$21,0)))</f>
        <v>0.71</v>
      </c>
      <c r="BG40">
        <f>IF('Vulnerability Assessment (pre)'!O40='Defined Values'!$A$23,'Defined Values'!$C$23,IF('Vulnerability Assessment (pre)'!O40='Defined Values'!$A$24,'Defined Values'!$C$24,IF('Vulnerability Assessment (pre)'!O40='Defined Values'!$A$25,'Defined Values'!$C$25,0)))</f>
        <v>0.70399999999999996</v>
      </c>
      <c r="BH40">
        <f>IF('Vulnerability Assessment (pre)'!K40='Defined Values'!$A$15,'Defined Values'!$C$15,IF('Vulnerability Assessment (pre)'!K40='Defined Values'!$A$16,'Defined Values'!$C$16,IF('Vulnerability Assessment (pre)'!K40='Defined Values'!$A$17,'Defined Values'!$C$17,0)))</f>
        <v>0.64600000000000002</v>
      </c>
      <c r="BI40">
        <f t="shared" si="12"/>
        <v>7.3064113777199999</v>
      </c>
      <c r="BJ40">
        <f>IF('Vulnerability Assessment (pre)'!AH40='Defined Values'!$A$10,'Defined Values'!$C$10,IF('Vulnerability Assessment (pre)'!AH40='Defined Values'!$A$11,'Defined Values'!$C$11,IF('Vulnerability Assessment (pre)'!AH40='Defined Values'!$A$12,'Defined Values'!$C$12,IF('Vulnerability Assessment (pre)'!AH40='Defined Values'!$A$13,'Defined Values'!$C$13,0))))</f>
        <v>0</v>
      </c>
      <c r="BK40">
        <f>IF('Vulnerability Assessment (pre)'!AI40='Defined Values'!$A$10,'Defined Values'!$C$10,IF('Vulnerability Assessment (pre)'!AI40='Defined Values'!$A$11,'Defined Values'!$C$11,IF('Vulnerability Assessment (pre)'!AI40='Defined Values'!$A$12,'Defined Values'!$C$12,IF('Vulnerability Assessment (pre)'!AI40='Defined Values'!$A$13,'Defined Values'!$C$13,0))))</f>
        <v>0</v>
      </c>
      <c r="BL40">
        <f>IF('Vulnerability Assessment (pre)'!AJ40='Defined Values'!$A$10,'Defined Values'!$C$10,IF('Vulnerability Assessment (pre)'!AJ40='Defined Values'!$A$11,'Defined Values'!$C$11,IF('Vulnerability Assessment (pre)'!AJ40='Defined Values'!$A$12,'Defined Values'!$C$12,IF('Vulnerability Assessment (pre)'!AJ40='Defined Values'!$A$13,'Defined Values'!$C$13,0))))</f>
        <v>0</v>
      </c>
      <c r="BM40">
        <f t="shared" si="13"/>
        <v>0</v>
      </c>
      <c r="BN40">
        <f t="shared" si="14"/>
        <v>0</v>
      </c>
      <c r="BO40">
        <f t="shared" si="15"/>
        <v>0</v>
      </c>
      <c r="BP40">
        <f t="shared" si="16"/>
        <v>1</v>
      </c>
      <c r="BQ40">
        <f t="shared" si="17"/>
        <v>1</v>
      </c>
      <c r="BR40">
        <f t="shared" si="18"/>
        <v>1</v>
      </c>
      <c r="BS40">
        <f t="shared" si="19"/>
        <v>0</v>
      </c>
      <c r="BT40">
        <f t="shared" si="20"/>
        <v>1.2738115891199995</v>
      </c>
      <c r="BU40" s="21">
        <f t="shared" si="21"/>
        <v>1.3</v>
      </c>
      <c r="BV40">
        <f>IF('Vulnerability Assessment (pre)'!AD40='Defined Values'!$A$44,'Defined Values'!$C$44,IF('Vulnerability Assessment (pre)'!AD40='Defined Values'!$A$45,'Defined Values'!$C$45,IF('Vulnerability Assessment (pre)'!AD40='Defined Values'!$A$46,'Defined Values'!$C$46,IF('Vulnerability Assessment (pre)'!AD40='Defined Values'!$A$47,'Defined Values'!$C$47,IF('Vulnerability Assessment (pre)'!AD40='Defined Values'!$A$48,'Defined Values'!$C$48,IF('Vulnerability Assessment (pre)'!AD40='Defined Values'!$A$49,'Defined Values'!$C$49,0))))))</f>
        <v>0</v>
      </c>
      <c r="BW40">
        <f t="shared" si="23"/>
        <v>1.3</v>
      </c>
      <c r="BX40">
        <f>IF('Vulnerability Assessment (pre)'!AF40='Defined Values'!$A$51,'Defined Values'!$C$51,IF('Vulnerability Assessment (pre)'!AF40='Defined Values'!$A$52,'Defined Values'!$C$52,IF('Vulnerability Assessment (pre)'!AF40='Defined Values'!$A$53,'Defined Values'!$C$53,IF('Vulnerability Assessment (pre)'!AF40='Defined Values'!$A$54,'Defined Values'!$C$54,IF('Vulnerability Assessment (pre)'!AF40='Defined Values'!$A$55,'Defined Values'!$C$55,0)))))</f>
        <v>0</v>
      </c>
      <c r="BY40">
        <f t="shared" si="22"/>
        <v>1.3</v>
      </c>
    </row>
    <row r="41" spans="1:77" ht="84" x14ac:dyDescent="0.15">
      <c r="A41" s="50"/>
      <c r="B41" s="50"/>
      <c r="C41" s="50" t="s">
        <v>1670</v>
      </c>
      <c r="D41" s="50" t="s">
        <v>1527</v>
      </c>
      <c r="E41" s="50" t="s">
        <v>316</v>
      </c>
      <c r="F41" s="60" t="s">
        <v>1671</v>
      </c>
      <c r="G41" s="60">
        <v>70</v>
      </c>
      <c r="H41" s="60"/>
      <c r="I41" s="80" t="s">
        <v>258</v>
      </c>
      <c r="J41" s="80" t="s">
        <v>1715</v>
      </c>
      <c r="K41" s="80" t="s">
        <v>27</v>
      </c>
      <c r="L41" s="80" t="s">
        <v>1718</v>
      </c>
      <c r="M41" s="80" t="s">
        <v>3</v>
      </c>
      <c r="N41" s="80" t="s">
        <v>1719</v>
      </c>
      <c r="O41" s="80" t="s">
        <v>35</v>
      </c>
      <c r="P41" s="80"/>
      <c r="Q41" s="80" t="s">
        <v>45</v>
      </c>
      <c r="R41" s="80"/>
      <c r="S41" s="80" t="s">
        <v>46</v>
      </c>
      <c r="T41" s="80"/>
      <c r="U41" s="80" t="s">
        <v>45</v>
      </c>
      <c r="V41" s="80"/>
      <c r="W41" s="43"/>
      <c r="X41" s="43"/>
      <c r="Y41" s="43"/>
      <c r="Z41" s="43"/>
      <c r="AA41" s="43"/>
      <c r="AB41" s="43"/>
      <c r="AC41" s="45"/>
      <c r="AD41" s="44"/>
      <c r="AE41" s="43"/>
      <c r="AF41" s="44"/>
      <c r="AG41" s="43"/>
      <c r="AH41" s="25"/>
      <c r="AI41" s="25"/>
      <c r="AJ41" s="25"/>
      <c r="AK41" s="31">
        <f>IF(OR(A41='Defined Values'!A$63,A41='Defined Values'!$A$65),'Defined Values'!$A$65,IF(OR(K41="",M41="",O41="",Q41="",S41="",U41=""),"INCOMPLETE",AX41))</f>
        <v>1.3</v>
      </c>
      <c r="AL41" s="88" t="s">
        <v>9</v>
      </c>
      <c r="AM41" s="104" t="s">
        <v>1746</v>
      </c>
      <c r="AN41">
        <f t="shared" si="0"/>
        <v>8.5496028750000015</v>
      </c>
      <c r="AO41">
        <f>IF(AN41=0,0,'Defined Values'!C60)</f>
        <v>1.1759999999999999</v>
      </c>
      <c r="AP41">
        <f t="shared" si="1"/>
        <v>6.4579327999999991</v>
      </c>
      <c r="AQ41">
        <f t="shared" si="2"/>
        <v>7.3</v>
      </c>
      <c r="AS41">
        <f t="shared" si="3"/>
        <v>0</v>
      </c>
      <c r="AT41">
        <f t="shared" si="4"/>
        <v>1.3</v>
      </c>
      <c r="AU41">
        <f t="shared" si="5"/>
        <v>1.3</v>
      </c>
      <c r="AV41">
        <f t="shared" si="6"/>
        <v>1.3</v>
      </c>
      <c r="AW41">
        <f t="shared" si="7"/>
        <v>1.3</v>
      </c>
      <c r="AX41">
        <f t="shared" si="8"/>
        <v>1.3</v>
      </c>
      <c r="AZ41">
        <f>IF('Vulnerability Assessment (pre)'!Q41='Defined Values'!$A$27,'Defined Values'!$C$27,IF('Vulnerability Assessment (pre)'!Q41='Defined Values'!$A$28,'Defined Values'!$C$28,IF('Vulnerability Assessment (pre)'!Q41='Defined Values'!$A$29,'Defined Values'!$C$29,0)))</f>
        <v>0.27500000000000002</v>
      </c>
      <c r="BA41">
        <f>IF('Vulnerability Assessment (pre)'!S41='Defined Values'!$A$31,'Defined Values'!$C$31,IF('Vulnerability Assessment (pre)'!S41='Defined Values'!$A$32,'Defined Values'!$C$32,IF('Vulnerability Assessment (pre)'!S41='Defined Values'!$A$33,'Defined Values'!$C$33,0)))</f>
        <v>0.66</v>
      </c>
      <c r="BB41">
        <f>IF('Vulnerability Assessment (pre)'!U41='Defined Values'!$A$35,'Defined Values'!$C$35,IF('Vulnerability Assessment (pre)'!U41='Defined Values'!$A$36,'Defined Values'!$C$36,IF('Vulnerability Assessment (pre)'!U41='Defined Values'!$A$37,'Defined Values'!$C$37,0)))</f>
        <v>0.27500000000000002</v>
      </c>
      <c r="BC41">
        <f t="shared" si="9"/>
        <v>0.72499999999999998</v>
      </c>
      <c r="BD41">
        <f t="shared" si="10"/>
        <v>0.33999999999999997</v>
      </c>
      <c r="BE41">
        <f t="shared" si="11"/>
        <v>0.72499999999999998</v>
      </c>
      <c r="BF41">
        <f>IF('Vulnerability Assessment (pre)'!M41='Defined Values'!$A$19,'Defined Values'!$C$19,IF('Vulnerability Assessment (pre)'!M41='Defined Values'!$A$20,'Defined Values'!$C$20,IF('Vulnerability Assessment (pre)'!M41='Defined Values'!$A$21,'Defined Values'!$C$21,0)))</f>
        <v>0.71</v>
      </c>
      <c r="BG41">
        <f>IF('Vulnerability Assessment (pre)'!O41='Defined Values'!$A$23,'Defined Values'!$C$23,IF('Vulnerability Assessment (pre)'!O41='Defined Values'!$A$24,'Defined Values'!$C$24,IF('Vulnerability Assessment (pre)'!O41='Defined Values'!$A$25,'Defined Values'!$C$25,0)))</f>
        <v>0.70399999999999996</v>
      </c>
      <c r="BH41">
        <f>IF('Vulnerability Assessment (pre)'!K41='Defined Values'!$A$15,'Defined Values'!$C$15,IF('Vulnerability Assessment (pre)'!K41='Defined Values'!$A$16,'Defined Values'!$C$16,IF('Vulnerability Assessment (pre)'!K41='Defined Values'!$A$17,'Defined Values'!$C$17,0)))</f>
        <v>0.64600000000000002</v>
      </c>
      <c r="BI41">
        <f t="shared" si="12"/>
        <v>7.3064113777199999</v>
      </c>
      <c r="BJ41">
        <f>IF('Vulnerability Assessment (pre)'!AH41='Defined Values'!$A$10,'Defined Values'!$C$10,IF('Vulnerability Assessment (pre)'!AH41='Defined Values'!$A$11,'Defined Values'!$C$11,IF('Vulnerability Assessment (pre)'!AH41='Defined Values'!$A$12,'Defined Values'!$C$12,IF('Vulnerability Assessment (pre)'!AH41='Defined Values'!$A$13,'Defined Values'!$C$13,0))))</f>
        <v>0</v>
      </c>
      <c r="BK41">
        <f>IF('Vulnerability Assessment (pre)'!AI41='Defined Values'!$A$10,'Defined Values'!$C$10,IF('Vulnerability Assessment (pre)'!AI41='Defined Values'!$A$11,'Defined Values'!$C$11,IF('Vulnerability Assessment (pre)'!AI41='Defined Values'!$A$12,'Defined Values'!$C$12,IF('Vulnerability Assessment (pre)'!AI41='Defined Values'!$A$13,'Defined Values'!$C$13,0))))</f>
        <v>0</v>
      </c>
      <c r="BL41">
        <f>IF('Vulnerability Assessment (pre)'!AJ41='Defined Values'!$A$10,'Defined Values'!$C$10,IF('Vulnerability Assessment (pre)'!AJ41='Defined Values'!$A$11,'Defined Values'!$C$11,IF('Vulnerability Assessment (pre)'!AJ41='Defined Values'!$A$12,'Defined Values'!$C$12,IF('Vulnerability Assessment (pre)'!AJ41='Defined Values'!$A$13,'Defined Values'!$C$13,0))))</f>
        <v>0</v>
      </c>
      <c r="BM41">
        <f t="shared" si="13"/>
        <v>0</v>
      </c>
      <c r="BN41">
        <f t="shared" si="14"/>
        <v>0</v>
      </c>
      <c r="BO41">
        <f t="shared" si="15"/>
        <v>0</v>
      </c>
      <c r="BP41">
        <f t="shared" si="16"/>
        <v>1</v>
      </c>
      <c r="BQ41">
        <f t="shared" si="17"/>
        <v>1</v>
      </c>
      <c r="BR41">
        <f t="shared" si="18"/>
        <v>1</v>
      </c>
      <c r="BS41">
        <f t="shared" si="19"/>
        <v>0</v>
      </c>
      <c r="BT41">
        <f t="shared" si="20"/>
        <v>1.2738115891199995</v>
      </c>
      <c r="BU41" s="21">
        <f t="shared" si="21"/>
        <v>1.3</v>
      </c>
      <c r="BV41">
        <f>IF('Vulnerability Assessment (pre)'!AD41='Defined Values'!$A$44,'Defined Values'!$C$44,IF('Vulnerability Assessment (pre)'!AD41='Defined Values'!$A$45,'Defined Values'!$C$45,IF('Vulnerability Assessment (pre)'!AD41='Defined Values'!$A$46,'Defined Values'!$C$46,IF('Vulnerability Assessment (pre)'!AD41='Defined Values'!$A$47,'Defined Values'!$C$47,IF('Vulnerability Assessment (pre)'!AD41='Defined Values'!$A$48,'Defined Values'!$C$48,IF('Vulnerability Assessment (pre)'!AD41='Defined Values'!$A$49,'Defined Values'!$C$49,0))))))</f>
        <v>0</v>
      </c>
      <c r="BW41">
        <f t="shared" si="23"/>
        <v>1.3</v>
      </c>
      <c r="BX41">
        <f>IF('Vulnerability Assessment (pre)'!AF41='Defined Values'!$A$51,'Defined Values'!$C$51,IF('Vulnerability Assessment (pre)'!AF41='Defined Values'!$A$52,'Defined Values'!$C$52,IF('Vulnerability Assessment (pre)'!AF41='Defined Values'!$A$53,'Defined Values'!$C$53,IF('Vulnerability Assessment (pre)'!AF41='Defined Values'!$A$54,'Defined Values'!$C$54,IF('Vulnerability Assessment (pre)'!AF41='Defined Values'!$A$55,'Defined Values'!$C$55,0)))))</f>
        <v>0</v>
      </c>
      <c r="BY41">
        <f t="shared" si="22"/>
        <v>1.3</v>
      </c>
    </row>
    <row r="42" spans="1:77" ht="98" x14ac:dyDescent="0.15">
      <c r="A42" s="50"/>
      <c r="B42" s="50"/>
      <c r="C42" s="50" t="s">
        <v>1672</v>
      </c>
      <c r="D42" s="50" t="s">
        <v>1516</v>
      </c>
      <c r="E42" s="50" t="s">
        <v>327</v>
      </c>
      <c r="F42" s="60" t="s">
        <v>1657</v>
      </c>
      <c r="G42" s="60">
        <v>71</v>
      </c>
      <c r="H42" s="60"/>
      <c r="I42" s="80" t="s">
        <v>258</v>
      </c>
      <c r="J42" s="80" t="s">
        <v>1715</v>
      </c>
      <c r="K42" s="80" t="s">
        <v>27</v>
      </c>
      <c r="L42" s="80" t="s">
        <v>1718</v>
      </c>
      <c r="M42" s="80" t="s">
        <v>3</v>
      </c>
      <c r="N42" s="80" t="s">
        <v>1719</v>
      </c>
      <c r="O42" s="80" t="s">
        <v>35</v>
      </c>
      <c r="P42" s="80"/>
      <c r="Q42" s="80" t="s">
        <v>45</v>
      </c>
      <c r="R42" s="80"/>
      <c r="S42" s="80" t="s">
        <v>46</v>
      </c>
      <c r="T42" s="80"/>
      <c r="U42" s="80" t="s">
        <v>45</v>
      </c>
      <c r="V42" s="80"/>
      <c r="W42" s="43"/>
      <c r="X42" s="43"/>
      <c r="Y42" s="43"/>
      <c r="Z42" s="43"/>
      <c r="AA42" s="43"/>
      <c r="AB42" s="43"/>
      <c r="AC42" s="45"/>
      <c r="AD42" s="44"/>
      <c r="AE42" s="43"/>
      <c r="AF42" s="44"/>
      <c r="AG42" s="43"/>
      <c r="AH42" s="25"/>
      <c r="AI42" s="25"/>
      <c r="AJ42" s="25"/>
      <c r="AK42" s="31">
        <f>IF(OR(A42='Defined Values'!A$63,A42='Defined Values'!$A$65),'Defined Values'!$A$65,IF(OR(K42="",M42="",O42="",Q42="",S42="",U42=""),"INCOMPLETE",AX42))</f>
        <v>1.3</v>
      </c>
      <c r="AL42" s="88" t="s">
        <v>1721</v>
      </c>
      <c r="AM42" s="104" t="s">
        <v>1751</v>
      </c>
      <c r="AN42">
        <f t="shared" si="0"/>
        <v>8.5496028750000015</v>
      </c>
      <c r="AO42">
        <f>IF(AN42=0,0,'Defined Values'!C60)</f>
        <v>1.1759999999999999</v>
      </c>
      <c r="AP42">
        <f t="shared" si="1"/>
        <v>6.4579327999999991</v>
      </c>
      <c r="AQ42">
        <f t="shared" si="2"/>
        <v>7.3</v>
      </c>
      <c r="AS42">
        <f t="shared" si="3"/>
        <v>0</v>
      </c>
      <c r="AT42">
        <f t="shared" si="4"/>
        <v>1.3</v>
      </c>
      <c r="AU42">
        <f t="shared" si="5"/>
        <v>1.3</v>
      </c>
      <c r="AV42">
        <f t="shared" si="6"/>
        <v>1.3</v>
      </c>
      <c r="AW42">
        <f t="shared" si="7"/>
        <v>1.3</v>
      </c>
      <c r="AX42">
        <f t="shared" si="8"/>
        <v>1.3</v>
      </c>
      <c r="AZ42">
        <f>IF('Vulnerability Assessment (pre)'!Q42='Defined Values'!$A$27,'Defined Values'!$C$27,IF('Vulnerability Assessment (pre)'!Q42='Defined Values'!$A$28,'Defined Values'!$C$28,IF('Vulnerability Assessment (pre)'!Q42='Defined Values'!$A$29,'Defined Values'!$C$29,0)))</f>
        <v>0.27500000000000002</v>
      </c>
      <c r="BA42">
        <f>IF('Vulnerability Assessment (pre)'!S42='Defined Values'!$A$31,'Defined Values'!$C$31,IF('Vulnerability Assessment (pre)'!S42='Defined Values'!$A$32,'Defined Values'!$C$32,IF('Vulnerability Assessment (pre)'!S42='Defined Values'!$A$33,'Defined Values'!$C$33,0)))</f>
        <v>0.66</v>
      </c>
      <c r="BB42">
        <f>IF('Vulnerability Assessment (pre)'!U42='Defined Values'!$A$35,'Defined Values'!$C$35,IF('Vulnerability Assessment (pre)'!U42='Defined Values'!$A$36,'Defined Values'!$C$36,IF('Vulnerability Assessment (pre)'!U42='Defined Values'!$A$37,'Defined Values'!$C$37,0)))</f>
        <v>0.27500000000000002</v>
      </c>
      <c r="BC42">
        <f t="shared" si="9"/>
        <v>0.72499999999999998</v>
      </c>
      <c r="BD42">
        <f t="shared" si="10"/>
        <v>0.33999999999999997</v>
      </c>
      <c r="BE42">
        <f t="shared" si="11"/>
        <v>0.72499999999999998</v>
      </c>
      <c r="BF42">
        <f>IF('Vulnerability Assessment (pre)'!M42='Defined Values'!$A$19,'Defined Values'!$C$19,IF('Vulnerability Assessment (pre)'!M42='Defined Values'!$A$20,'Defined Values'!$C$20,IF('Vulnerability Assessment (pre)'!M42='Defined Values'!$A$21,'Defined Values'!$C$21,0)))</f>
        <v>0.71</v>
      </c>
      <c r="BG42">
        <f>IF('Vulnerability Assessment (pre)'!O42='Defined Values'!$A$23,'Defined Values'!$C$23,IF('Vulnerability Assessment (pre)'!O42='Defined Values'!$A$24,'Defined Values'!$C$24,IF('Vulnerability Assessment (pre)'!O42='Defined Values'!$A$25,'Defined Values'!$C$25,0)))</f>
        <v>0.70399999999999996</v>
      </c>
      <c r="BH42">
        <f>IF('Vulnerability Assessment (pre)'!K42='Defined Values'!$A$15,'Defined Values'!$C$15,IF('Vulnerability Assessment (pre)'!K42='Defined Values'!$A$16,'Defined Values'!$C$16,IF('Vulnerability Assessment (pre)'!K42='Defined Values'!$A$17,'Defined Values'!$C$17,0)))</f>
        <v>0.64600000000000002</v>
      </c>
      <c r="BI42">
        <f t="shared" si="12"/>
        <v>7.3064113777199999</v>
      </c>
      <c r="BJ42">
        <f>IF('Vulnerability Assessment (pre)'!AH42='Defined Values'!$A$10,'Defined Values'!$C$10,IF('Vulnerability Assessment (pre)'!AH42='Defined Values'!$A$11,'Defined Values'!$C$11,IF('Vulnerability Assessment (pre)'!AH42='Defined Values'!$A$12,'Defined Values'!$C$12,IF('Vulnerability Assessment (pre)'!AH42='Defined Values'!$A$13,'Defined Values'!$C$13,0))))</f>
        <v>0</v>
      </c>
      <c r="BK42">
        <f>IF('Vulnerability Assessment (pre)'!AI42='Defined Values'!$A$10,'Defined Values'!$C$10,IF('Vulnerability Assessment (pre)'!AI42='Defined Values'!$A$11,'Defined Values'!$C$11,IF('Vulnerability Assessment (pre)'!AI42='Defined Values'!$A$12,'Defined Values'!$C$12,IF('Vulnerability Assessment (pre)'!AI42='Defined Values'!$A$13,'Defined Values'!$C$13,0))))</f>
        <v>0</v>
      </c>
      <c r="BL42">
        <f>IF('Vulnerability Assessment (pre)'!AJ42='Defined Values'!$A$10,'Defined Values'!$C$10,IF('Vulnerability Assessment (pre)'!AJ42='Defined Values'!$A$11,'Defined Values'!$C$11,IF('Vulnerability Assessment (pre)'!AJ42='Defined Values'!$A$12,'Defined Values'!$C$12,IF('Vulnerability Assessment (pre)'!AJ42='Defined Values'!$A$13,'Defined Values'!$C$13,0))))</f>
        <v>0</v>
      </c>
      <c r="BM42">
        <f t="shared" si="13"/>
        <v>0</v>
      </c>
      <c r="BN42">
        <f t="shared" si="14"/>
        <v>0</v>
      </c>
      <c r="BO42">
        <f t="shared" si="15"/>
        <v>0</v>
      </c>
      <c r="BP42">
        <f t="shared" si="16"/>
        <v>1</v>
      </c>
      <c r="BQ42">
        <f t="shared" si="17"/>
        <v>1</v>
      </c>
      <c r="BR42">
        <f t="shared" si="18"/>
        <v>1</v>
      </c>
      <c r="BS42">
        <f t="shared" si="19"/>
        <v>0</v>
      </c>
      <c r="BT42">
        <f t="shared" si="20"/>
        <v>1.2738115891199995</v>
      </c>
      <c r="BU42" s="21">
        <f t="shared" si="21"/>
        <v>1.3</v>
      </c>
      <c r="BV42">
        <f>IF('Vulnerability Assessment (pre)'!AD42='Defined Values'!$A$44,'Defined Values'!$C$44,IF('Vulnerability Assessment (pre)'!AD42='Defined Values'!$A$45,'Defined Values'!$C$45,IF('Vulnerability Assessment (pre)'!AD42='Defined Values'!$A$46,'Defined Values'!$C$46,IF('Vulnerability Assessment (pre)'!AD42='Defined Values'!$A$47,'Defined Values'!$C$47,IF('Vulnerability Assessment (pre)'!AD42='Defined Values'!$A$48,'Defined Values'!$C$48,IF('Vulnerability Assessment (pre)'!AD42='Defined Values'!$A$49,'Defined Values'!$C$49,0))))))</f>
        <v>0</v>
      </c>
      <c r="BW42">
        <f t="shared" si="23"/>
        <v>1.3</v>
      </c>
      <c r="BX42">
        <f>IF('Vulnerability Assessment (pre)'!AF42='Defined Values'!$A$51,'Defined Values'!$C$51,IF('Vulnerability Assessment (pre)'!AF42='Defined Values'!$A$52,'Defined Values'!$C$52,IF('Vulnerability Assessment (pre)'!AF42='Defined Values'!$A$53,'Defined Values'!$C$53,IF('Vulnerability Assessment (pre)'!AF42='Defined Values'!$A$54,'Defined Values'!$C$54,IF('Vulnerability Assessment (pre)'!AF42='Defined Values'!$A$55,'Defined Values'!$C$55,0)))))</f>
        <v>0</v>
      </c>
      <c r="BY42">
        <f t="shared" si="22"/>
        <v>1.3</v>
      </c>
    </row>
    <row r="43" spans="1:77" ht="98" x14ac:dyDescent="0.15">
      <c r="A43" s="50"/>
      <c r="B43" s="50"/>
      <c r="C43" s="50" t="s">
        <v>1673</v>
      </c>
      <c r="D43" s="50" t="s">
        <v>1514</v>
      </c>
      <c r="E43" s="50" t="s">
        <v>327</v>
      </c>
      <c r="F43" s="60" t="s">
        <v>1655</v>
      </c>
      <c r="G43" s="60">
        <v>72</v>
      </c>
      <c r="H43" s="60"/>
      <c r="I43" s="80" t="s">
        <v>258</v>
      </c>
      <c r="J43" s="80" t="s">
        <v>1715</v>
      </c>
      <c r="K43" s="80" t="s">
        <v>27</v>
      </c>
      <c r="L43" s="80" t="s">
        <v>1718</v>
      </c>
      <c r="M43" s="80" t="s">
        <v>3</v>
      </c>
      <c r="N43" s="80" t="s">
        <v>1719</v>
      </c>
      <c r="O43" s="80" t="s">
        <v>35</v>
      </c>
      <c r="P43" s="80"/>
      <c r="Q43" s="80" t="s">
        <v>45</v>
      </c>
      <c r="R43" s="80"/>
      <c r="S43" s="80" t="s">
        <v>46</v>
      </c>
      <c r="T43" s="80"/>
      <c r="U43" s="80" t="s">
        <v>45</v>
      </c>
      <c r="V43" s="80"/>
      <c r="W43" s="43"/>
      <c r="X43" s="43"/>
      <c r="Y43" s="43"/>
      <c r="Z43" s="43"/>
      <c r="AA43" s="43"/>
      <c r="AB43" s="43"/>
      <c r="AC43" s="45"/>
      <c r="AD43" s="44"/>
      <c r="AE43" s="43"/>
      <c r="AF43" s="44"/>
      <c r="AG43" s="43"/>
      <c r="AH43" s="25"/>
      <c r="AI43" s="25"/>
      <c r="AJ43" s="25"/>
      <c r="AK43" s="31">
        <f>IF(OR(A43='Defined Values'!A$63,A43='Defined Values'!$A$65),'Defined Values'!$A$65,IF(OR(K43="",M43="",O43="",Q43="",S43="",U43=""),"INCOMPLETE",AX43))</f>
        <v>1.3</v>
      </c>
      <c r="AL43" s="88" t="s">
        <v>1721</v>
      </c>
      <c r="AM43" s="104" t="s">
        <v>1753</v>
      </c>
      <c r="AN43">
        <f t="shared" si="0"/>
        <v>8.5496028750000015</v>
      </c>
      <c r="AO43">
        <f>IF(AN43=0,0,'Defined Values'!C60)</f>
        <v>1.1759999999999999</v>
      </c>
      <c r="AP43">
        <f t="shared" si="1"/>
        <v>6.4579327999999991</v>
      </c>
      <c r="AQ43">
        <f t="shared" si="2"/>
        <v>7.3</v>
      </c>
      <c r="AS43">
        <f t="shared" si="3"/>
        <v>0</v>
      </c>
      <c r="AT43">
        <f t="shared" si="4"/>
        <v>1.3</v>
      </c>
      <c r="AU43">
        <f t="shared" si="5"/>
        <v>1.3</v>
      </c>
      <c r="AV43">
        <f t="shared" si="6"/>
        <v>1.3</v>
      </c>
      <c r="AW43">
        <f t="shared" si="7"/>
        <v>1.3</v>
      </c>
      <c r="AX43">
        <f t="shared" si="8"/>
        <v>1.3</v>
      </c>
      <c r="AZ43">
        <f>IF('Vulnerability Assessment (pre)'!Q43='Defined Values'!$A$27,'Defined Values'!$C$27,IF('Vulnerability Assessment (pre)'!Q43='Defined Values'!$A$28,'Defined Values'!$C$28,IF('Vulnerability Assessment (pre)'!Q43='Defined Values'!$A$29,'Defined Values'!$C$29,0)))</f>
        <v>0.27500000000000002</v>
      </c>
      <c r="BA43">
        <f>IF('Vulnerability Assessment (pre)'!S43='Defined Values'!$A$31,'Defined Values'!$C$31,IF('Vulnerability Assessment (pre)'!S43='Defined Values'!$A$32,'Defined Values'!$C$32,IF('Vulnerability Assessment (pre)'!S43='Defined Values'!$A$33,'Defined Values'!$C$33,0)))</f>
        <v>0.66</v>
      </c>
      <c r="BB43">
        <f>IF('Vulnerability Assessment (pre)'!U43='Defined Values'!$A$35,'Defined Values'!$C$35,IF('Vulnerability Assessment (pre)'!U43='Defined Values'!$A$36,'Defined Values'!$C$36,IF('Vulnerability Assessment (pre)'!U43='Defined Values'!$A$37,'Defined Values'!$C$37,0)))</f>
        <v>0.27500000000000002</v>
      </c>
      <c r="BC43">
        <f t="shared" si="9"/>
        <v>0.72499999999999998</v>
      </c>
      <c r="BD43">
        <f t="shared" si="10"/>
        <v>0.33999999999999997</v>
      </c>
      <c r="BE43">
        <f t="shared" si="11"/>
        <v>0.72499999999999998</v>
      </c>
      <c r="BF43">
        <f>IF('Vulnerability Assessment (pre)'!M43='Defined Values'!$A$19,'Defined Values'!$C$19,IF('Vulnerability Assessment (pre)'!M43='Defined Values'!$A$20,'Defined Values'!$C$20,IF('Vulnerability Assessment (pre)'!M43='Defined Values'!$A$21,'Defined Values'!$C$21,0)))</f>
        <v>0.71</v>
      </c>
      <c r="BG43">
        <f>IF('Vulnerability Assessment (pre)'!O43='Defined Values'!$A$23,'Defined Values'!$C$23,IF('Vulnerability Assessment (pre)'!O43='Defined Values'!$A$24,'Defined Values'!$C$24,IF('Vulnerability Assessment (pre)'!O43='Defined Values'!$A$25,'Defined Values'!$C$25,0)))</f>
        <v>0.70399999999999996</v>
      </c>
      <c r="BH43">
        <f>IF('Vulnerability Assessment (pre)'!K43='Defined Values'!$A$15,'Defined Values'!$C$15,IF('Vulnerability Assessment (pre)'!K43='Defined Values'!$A$16,'Defined Values'!$C$16,IF('Vulnerability Assessment (pre)'!K43='Defined Values'!$A$17,'Defined Values'!$C$17,0)))</f>
        <v>0.64600000000000002</v>
      </c>
      <c r="BI43">
        <f t="shared" si="12"/>
        <v>7.3064113777199999</v>
      </c>
      <c r="BJ43">
        <f>IF('Vulnerability Assessment (pre)'!AH43='Defined Values'!$A$10,'Defined Values'!$C$10,IF('Vulnerability Assessment (pre)'!AH43='Defined Values'!$A$11,'Defined Values'!$C$11,IF('Vulnerability Assessment (pre)'!AH43='Defined Values'!$A$12,'Defined Values'!$C$12,IF('Vulnerability Assessment (pre)'!AH43='Defined Values'!$A$13,'Defined Values'!$C$13,0))))</f>
        <v>0</v>
      </c>
      <c r="BK43">
        <f>IF('Vulnerability Assessment (pre)'!AI43='Defined Values'!$A$10,'Defined Values'!$C$10,IF('Vulnerability Assessment (pre)'!AI43='Defined Values'!$A$11,'Defined Values'!$C$11,IF('Vulnerability Assessment (pre)'!AI43='Defined Values'!$A$12,'Defined Values'!$C$12,IF('Vulnerability Assessment (pre)'!AI43='Defined Values'!$A$13,'Defined Values'!$C$13,0))))</f>
        <v>0</v>
      </c>
      <c r="BL43">
        <f>IF('Vulnerability Assessment (pre)'!AJ43='Defined Values'!$A$10,'Defined Values'!$C$10,IF('Vulnerability Assessment (pre)'!AJ43='Defined Values'!$A$11,'Defined Values'!$C$11,IF('Vulnerability Assessment (pre)'!AJ43='Defined Values'!$A$12,'Defined Values'!$C$12,IF('Vulnerability Assessment (pre)'!AJ43='Defined Values'!$A$13,'Defined Values'!$C$13,0))))</f>
        <v>0</v>
      </c>
      <c r="BM43">
        <f t="shared" si="13"/>
        <v>0</v>
      </c>
      <c r="BN43">
        <f t="shared" si="14"/>
        <v>0</v>
      </c>
      <c r="BO43">
        <f t="shared" si="15"/>
        <v>0</v>
      </c>
      <c r="BP43">
        <f t="shared" si="16"/>
        <v>1</v>
      </c>
      <c r="BQ43">
        <f t="shared" si="17"/>
        <v>1</v>
      </c>
      <c r="BR43">
        <f t="shared" si="18"/>
        <v>1</v>
      </c>
      <c r="BS43">
        <f t="shared" si="19"/>
        <v>0</v>
      </c>
      <c r="BT43">
        <f t="shared" si="20"/>
        <v>1.2738115891199995</v>
      </c>
      <c r="BU43" s="21">
        <f t="shared" si="21"/>
        <v>1.3</v>
      </c>
      <c r="BV43">
        <f>IF('Vulnerability Assessment (pre)'!AD43='Defined Values'!$A$44,'Defined Values'!$C$44,IF('Vulnerability Assessment (pre)'!AD43='Defined Values'!$A$45,'Defined Values'!$C$45,IF('Vulnerability Assessment (pre)'!AD43='Defined Values'!$A$46,'Defined Values'!$C$46,IF('Vulnerability Assessment (pre)'!AD43='Defined Values'!$A$47,'Defined Values'!$C$47,IF('Vulnerability Assessment (pre)'!AD43='Defined Values'!$A$48,'Defined Values'!$C$48,IF('Vulnerability Assessment (pre)'!AD43='Defined Values'!$A$49,'Defined Values'!$C$49,0))))))</f>
        <v>0</v>
      </c>
      <c r="BW43">
        <f t="shared" si="23"/>
        <v>1.3</v>
      </c>
      <c r="BX43">
        <f>IF('Vulnerability Assessment (pre)'!AF43='Defined Values'!$A$51,'Defined Values'!$C$51,IF('Vulnerability Assessment (pre)'!AF43='Defined Values'!$A$52,'Defined Values'!$C$52,IF('Vulnerability Assessment (pre)'!AF43='Defined Values'!$A$53,'Defined Values'!$C$53,IF('Vulnerability Assessment (pre)'!AF43='Defined Values'!$A$54,'Defined Values'!$C$54,IF('Vulnerability Assessment (pre)'!AF43='Defined Values'!$A$55,'Defined Values'!$C$55,0)))))</f>
        <v>0</v>
      </c>
      <c r="BY43">
        <f t="shared" si="22"/>
        <v>1.3</v>
      </c>
    </row>
    <row r="44" spans="1:77" ht="98" x14ac:dyDescent="0.15">
      <c r="A44" s="50"/>
      <c r="B44" s="50"/>
      <c r="C44" s="50" t="s">
        <v>1674</v>
      </c>
      <c r="D44" s="50" t="s">
        <v>1531</v>
      </c>
      <c r="E44" s="50" t="s">
        <v>327</v>
      </c>
      <c r="F44" s="60" t="s">
        <v>1675</v>
      </c>
      <c r="G44" s="60">
        <v>73</v>
      </c>
      <c r="H44" s="60"/>
      <c r="I44" s="80" t="s">
        <v>258</v>
      </c>
      <c r="J44" s="80" t="s">
        <v>1715</v>
      </c>
      <c r="K44" s="80" t="s">
        <v>27</v>
      </c>
      <c r="L44" s="80" t="s">
        <v>1718</v>
      </c>
      <c r="M44" s="80" t="s">
        <v>3</v>
      </c>
      <c r="N44" s="80" t="s">
        <v>1719</v>
      </c>
      <c r="O44" s="80" t="s">
        <v>35</v>
      </c>
      <c r="P44" s="80"/>
      <c r="Q44" s="80" t="s">
        <v>45</v>
      </c>
      <c r="R44" s="80"/>
      <c r="S44" s="80" t="s">
        <v>46</v>
      </c>
      <c r="T44" s="80"/>
      <c r="U44" s="80" t="s">
        <v>45</v>
      </c>
      <c r="V44" s="80"/>
      <c r="W44" s="41"/>
      <c r="X44" s="41"/>
      <c r="Y44" s="41"/>
      <c r="Z44" s="41"/>
      <c r="AA44" s="41"/>
      <c r="AB44" s="41"/>
      <c r="AC44" s="45"/>
      <c r="AD44" s="42"/>
      <c r="AE44" s="41"/>
      <c r="AF44" s="42"/>
      <c r="AG44" s="41"/>
      <c r="AH44" s="25"/>
      <c r="AI44" s="25"/>
      <c r="AJ44" s="25"/>
      <c r="AK44" s="31">
        <f>IF(OR(A44='Defined Values'!A$63,A44='Defined Values'!$A$65),'Defined Values'!$A$65,IF(OR(K44="",M44="",O44="",Q44="",S44="",U44=""),"INCOMPLETE",AX44))</f>
        <v>1.3</v>
      </c>
      <c r="AL44" s="88" t="s">
        <v>1723</v>
      </c>
      <c r="AM44" s="104" t="s">
        <v>1754</v>
      </c>
      <c r="AN44">
        <f t="shared" si="0"/>
        <v>8.5496028750000015</v>
      </c>
      <c r="AO44">
        <f>IF(AN44=0,0,'Defined Values'!C60)</f>
        <v>1.1759999999999999</v>
      </c>
      <c r="AP44">
        <f t="shared" si="1"/>
        <v>6.4579327999999991</v>
      </c>
      <c r="AQ44">
        <f t="shared" si="2"/>
        <v>7.3</v>
      </c>
      <c r="AS44">
        <f t="shared" si="3"/>
        <v>0</v>
      </c>
      <c r="AT44">
        <f t="shared" si="4"/>
        <v>1.3</v>
      </c>
      <c r="AU44">
        <f t="shared" si="5"/>
        <v>1.3</v>
      </c>
      <c r="AV44">
        <f t="shared" si="6"/>
        <v>1.3</v>
      </c>
      <c r="AW44">
        <f t="shared" si="7"/>
        <v>1.3</v>
      </c>
      <c r="AX44">
        <f t="shared" si="8"/>
        <v>1.3</v>
      </c>
      <c r="AZ44">
        <f>IF('Vulnerability Assessment (pre)'!Q44='Defined Values'!$A$27,'Defined Values'!$C$27,IF('Vulnerability Assessment (pre)'!Q44='Defined Values'!$A$28,'Defined Values'!$C$28,IF('Vulnerability Assessment (pre)'!Q44='Defined Values'!$A$29,'Defined Values'!$C$29,0)))</f>
        <v>0.27500000000000002</v>
      </c>
      <c r="BA44">
        <f>IF('Vulnerability Assessment (pre)'!S44='Defined Values'!$A$31,'Defined Values'!$C$31,IF('Vulnerability Assessment (pre)'!S44='Defined Values'!$A$32,'Defined Values'!$C$32,IF('Vulnerability Assessment (pre)'!S44='Defined Values'!$A$33,'Defined Values'!$C$33,0)))</f>
        <v>0.66</v>
      </c>
      <c r="BB44">
        <f>IF('Vulnerability Assessment (pre)'!U44='Defined Values'!$A$35,'Defined Values'!$C$35,IF('Vulnerability Assessment (pre)'!U44='Defined Values'!$A$36,'Defined Values'!$C$36,IF('Vulnerability Assessment (pre)'!U44='Defined Values'!$A$37,'Defined Values'!$C$37,0)))</f>
        <v>0.27500000000000002</v>
      </c>
      <c r="BC44">
        <f t="shared" si="9"/>
        <v>0.72499999999999998</v>
      </c>
      <c r="BD44">
        <f t="shared" si="10"/>
        <v>0.33999999999999997</v>
      </c>
      <c r="BE44">
        <f t="shared" si="11"/>
        <v>0.72499999999999998</v>
      </c>
      <c r="BF44">
        <f>IF('Vulnerability Assessment (pre)'!M44='Defined Values'!$A$19,'Defined Values'!$C$19,IF('Vulnerability Assessment (pre)'!M44='Defined Values'!$A$20,'Defined Values'!$C$20,IF('Vulnerability Assessment (pre)'!M44='Defined Values'!$A$21,'Defined Values'!$C$21,0)))</f>
        <v>0.71</v>
      </c>
      <c r="BG44">
        <f>IF('Vulnerability Assessment (pre)'!O44='Defined Values'!$A$23,'Defined Values'!$C$23,IF('Vulnerability Assessment (pre)'!O44='Defined Values'!$A$24,'Defined Values'!$C$24,IF('Vulnerability Assessment (pre)'!O44='Defined Values'!$A$25,'Defined Values'!$C$25,0)))</f>
        <v>0.70399999999999996</v>
      </c>
      <c r="BH44">
        <f>IF('Vulnerability Assessment (pre)'!K44='Defined Values'!$A$15,'Defined Values'!$C$15,IF('Vulnerability Assessment (pre)'!K44='Defined Values'!$A$16,'Defined Values'!$C$16,IF('Vulnerability Assessment (pre)'!K44='Defined Values'!$A$17,'Defined Values'!$C$17,0)))</f>
        <v>0.64600000000000002</v>
      </c>
      <c r="BI44">
        <f t="shared" si="12"/>
        <v>7.3064113777199999</v>
      </c>
      <c r="BJ44">
        <f>IF('Vulnerability Assessment (pre)'!AH44='Defined Values'!$A$10,'Defined Values'!$C$10,IF('Vulnerability Assessment (pre)'!AH44='Defined Values'!$A$11,'Defined Values'!$C$11,IF('Vulnerability Assessment (pre)'!AH44='Defined Values'!$A$12,'Defined Values'!$C$12,IF('Vulnerability Assessment (pre)'!AH44='Defined Values'!$A$13,'Defined Values'!$C$13,0))))</f>
        <v>0</v>
      </c>
      <c r="BK44">
        <f>IF('Vulnerability Assessment (pre)'!AI44='Defined Values'!$A$10,'Defined Values'!$C$10,IF('Vulnerability Assessment (pre)'!AI44='Defined Values'!$A$11,'Defined Values'!$C$11,IF('Vulnerability Assessment (pre)'!AI44='Defined Values'!$A$12,'Defined Values'!$C$12,IF('Vulnerability Assessment (pre)'!AI44='Defined Values'!$A$13,'Defined Values'!$C$13,0))))</f>
        <v>0</v>
      </c>
      <c r="BL44">
        <f>IF('Vulnerability Assessment (pre)'!AJ44='Defined Values'!$A$10,'Defined Values'!$C$10,IF('Vulnerability Assessment (pre)'!AJ44='Defined Values'!$A$11,'Defined Values'!$C$11,IF('Vulnerability Assessment (pre)'!AJ44='Defined Values'!$A$12,'Defined Values'!$C$12,IF('Vulnerability Assessment (pre)'!AJ44='Defined Values'!$A$13,'Defined Values'!$C$13,0))))</f>
        <v>0</v>
      </c>
      <c r="BM44">
        <f t="shared" si="13"/>
        <v>0</v>
      </c>
      <c r="BN44">
        <f t="shared" si="14"/>
        <v>0</v>
      </c>
      <c r="BO44">
        <f t="shared" si="15"/>
        <v>0</v>
      </c>
      <c r="BP44">
        <f t="shared" si="16"/>
        <v>1</v>
      </c>
      <c r="BQ44">
        <f t="shared" si="17"/>
        <v>1</v>
      </c>
      <c r="BR44">
        <f t="shared" si="18"/>
        <v>1</v>
      </c>
      <c r="BS44">
        <f t="shared" si="19"/>
        <v>0</v>
      </c>
      <c r="BT44">
        <f t="shared" si="20"/>
        <v>1.2738115891199995</v>
      </c>
      <c r="BU44" s="21">
        <f t="shared" si="21"/>
        <v>1.3</v>
      </c>
      <c r="BV44">
        <f>IF('Vulnerability Assessment (pre)'!AD44='Defined Values'!$A$44,'Defined Values'!$C$44,IF('Vulnerability Assessment (pre)'!AD44='Defined Values'!$A$45,'Defined Values'!$C$45,IF('Vulnerability Assessment (pre)'!AD44='Defined Values'!$A$46,'Defined Values'!$C$46,IF('Vulnerability Assessment (pre)'!AD44='Defined Values'!$A$47,'Defined Values'!$C$47,IF('Vulnerability Assessment (pre)'!AD44='Defined Values'!$A$48,'Defined Values'!$C$48,IF('Vulnerability Assessment (pre)'!AD44='Defined Values'!$A$49,'Defined Values'!$C$49,0))))))</f>
        <v>0</v>
      </c>
      <c r="BW44">
        <f t="shared" si="23"/>
        <v>1.3</v>
      </c>
      <c r="BX44">
        <f>IF('Vulnerability Assessment (pre)'!AF44='Defined Values'!$A$51,'Defined Values'!$C$51,IF('Vulnerability Assessment (pre)'!AF44='Defined Values'!$A$52,'Defined Values'!$C$52,IF('Vulnerability Assessment (pre)'!AF44='Defined Values'!$A$53,'Defined Values'!$C$53,IF('Vulnerability Assessment (pre)'!AF44='Defined Values'!$A$54,'Defined Values'!$C$54,IF('Vulnerability Assessment (pre)'!AF44='Defined Values'!$A$55,'Defined Values'!$C$55,0)))))</f>
        <v>0</v>
      </c>
      <c r="BY44">
        <f t="shared" si="22"/>
        <v>1.3</v>
      </c>
    </row>
    <row r="45" spans="1:77" ht="140" x14ac:dyDescent="0.15">
      <c r="A45" s="50"/>
      <c r="B45" s="50"/>
      <c r="C45" s="50" t="s">
        <v>1676</v>
      </c>
      <c r="D45" s="50" t="s">
        <v>1246</v>
      </c>
      <c r="E45" s="50" t="s">
        <v>988</v>
      </c>
      <c r="F45" s="60" t="s">
        <v>1677</v>
      </c>
      <c r="G45" s="60">
        <v>74</v>
      </c>
      <c r="H45" s="60"/>
      <c r="I45" s="80" t="s">
        <v>258</v>
      </c>
      <c r="J45" s="80" t="s">
        <v>1715</v>
      </c>
      <c r="K45" s="80" t="s">
        <v>27</v>
      </c>
      <c r="L45" s="80" t="s">
        <v>1718</v>
      </c>
      <c r="M45" s="80" t="s">
        <v>3</v>
      </c>
      <c r="N45" s="80" t="s">
        <v>1719</v>
      </c>
      <c r="O45" s="80" t="s">
        <v>35</v>
      </c>
      <c r="P45" s="80"/>
      <c r="Q45" s="80" t="s">
        <v>45</v>
      </c>
      <c r="R45" s="80"/>
      <c r="S45" s="80" t="s">
        <v>46</v>
      </c>
      <c r="T45" s="80"/>
      <c r="U45" s="80" t="s">
        <v>45</v>
      </c>
      <c r="V45" s="80"/>
      <c r="W45" s="41"/>
      <c r="X45" s="41"/>
      <c r="Y45" s="41"/>
      <c r="Z45" s="41"/>
      <c r="AA45" s="41"/>
      <c r="AB45" s="41"/>
      <c r="AC45" s="45"/>
      <c r="AD45" s="42"/>
      <c r="AE45" s="41"/>
      <c r="AF45" s="42"/>
      <c r="AG45" s="41"/>
      <c r="AH45" s="25"/>
      <c r="AI45" s="25"/>
      <c r="AJ45" s="25"/>
      <c r="AK45" s="31">
        <f>IF(OR(A45='Defined Values'!A$63,A45='Defined Values'!$A$65),'Defined Values'!$A$65,IF(OR(K45="",M45="",O45="",Q45="",S45="",U45=""),"INCOMPLETE",AX45))</f>
        <v>1.3</v>
      </c>
      <c r="AL45" s="88" t="s">
        <v>1727</v>
      </c>
      <c r="AM45" s="104" t="s">
        <v>1732</v>
      </c>
      <c r="AN45">
        <f t="shared" si="0"/>
        <v>8.5496028750000015</v>
      </c>
      <c r="AO45">
        <f>IF(AN45=0,0,'Defined Values'!C60)</f>
        <v>1.1759999999999999</v>
      </c>
      <c r="AP45">
        <f t="shared" si="1"/>
        <v>6.4579327999999991</v>
      </c>
      <c r="AQ45">
        <f t="shared" si="2"/>
        <v>7.3</v>
      </c>
      <c r="AS45">
        <f t="shared" si="3"/>
        <v>0</v>
      </c>
      <c r="AT45">
        <f t="shared" si="4"/>
        <v>1.3</v>
      </c>
      <c r="AU45">
        <f t="shared" si="5"/>
        <v>1.3</v>
      </c>
      <c r="AV45">
        <f t="shared" si="6"/>
        <v>1.3</v>
      </c>
      <c r="AW45">
        <f t="shared" si="7"/>
        <v>1.3</v>
      </c>
      <c r="AX45">
        <f t="shared" si="8"/>
        <v>1.3</v>
      </c>
      <c r="AZ45">
        <f>IF('Vulnerability Assessment (pre)'!Q45='Defined Values'!$A$27,'Defined Values'!$C$27,IF('Vulnerability Assessment (pre)'!Q45='Defined Values'!$A$28,'Defined Values'!$C$28,IF('Vulnerability Assessment (pre)'!Q45='Defined Values'!$A$29,'Defined Values'!$C$29,0)))</f>
        <v>0.27500000000000002</v>
      </c>
      <c r="BA45">
        <f>IF('Vulnerability Assessment (pre)'!S45='Defined Values'!$A$31,'Defined Values'!$C$31,IF('Vulnerability Assessment (pre)'!S45='Defined Values'!$A$32,'Defined Values'!$C$32,IF('Vulnerability Assessment (pre)'!S45='Defined Values'!$A$33,'Defined Values'!$C$33,0)))</f>
        <v>0.66</v>
      </c>
      <c r="BB45">
        <f>IF('Vulnerability Assessment (pre)'!U45='Defined Values'!$A$35,'Defined Values'!$C$35,IF('Vulnerability Assessment (pre)'!U45='Defined Values'!$A$36,'Defined Values'!$C$36,IF('Vulnerability Assessment (pre)'!U45='Defined Values'!$A$37,'Defined Values'!$C$37,0)))</f>
        <v>0.27500000000000002</v>
      </c>
      <c r="BC45">
        <f t="shared" si="9"/>
        <v>0.72499999999999998</v>
      </c>
      <c r="BD45">
        <f t="shared" si="10"/>
        <v>0.33999999999999997</v>
      </c>
      <c r="BE45">
        <f t="shared" si="11"/>
        <v>0.72499999999999998</v>
      </c>
      <c r="BF45">
        <f>IF('Vulnerability Assessment (pre)'!M45='Defined Values'!$A$19,'Defined Values'!$C$19,IF('Vulnerability Assessment (pre)'!M45='Defined Values'!$A$20,'Defined Values'!$C$20,IF('Vulnerability Assessment (pre)'!M45='Defined Values'!$A$21,'Defined Values'!$C$21,0)))</f>
        <v>0.71</v>
      </c>
      <c r="BG45">
        <f>IF('Vulnerability Assessment (pre)'!O45='Defined Values'!$A$23,'Defined Values'!$C$23,IF('Vulnerability Assessment (pre)'!O45='Defined Values'!$A$24,'Defined Values'!$C$24,IF('Vulnerability Assessment (pre)'!O45='Defined Values'!$A$25,'Defined Values'!$C$25,0)))</f>
        <v>0.70399999999999996</v>
      </c>
      <c r="BH45">
        <f>IF('Vulnerability Assessment (pre)'!K45='Defined Values'!$A$15,'Defined Values'!$C$15,IF('Vulnerability Assessment (pre)'!K45='Defined Values'!$A$16,'Defined Values'!$C$16,IF('Vulnerability Assessment (pre)'!K45='Defined Values'!$A$17,'Defined Values'!$C$17,0)))</f>
        <v>0.64600000000000002</v>
      </c>
      <c r="BI45">
        <f t="shared" si="12"/>
        <v>7.3064113777199999</v>
      </c>
      <c r="BJ45">
        <f>IF('Vulnerability Assessment (pre)'!AH45='Defined Values'!$A$10,'Defined Values'!$C$10,IF('Vulnerability Assessment (pre)'!AH45='Defined Values'!$A$11,'Defined Values'!$C$11,IF('Vulnerability Assessment (pre)'!AH45='Defined Values'!$A$12,'Defined Values'!$C$12,IF('Vulnerability Assessment (pre)'!AH45='Defined Values'!$A$13,'Defined Values'!$C$13,0))))</f>
        <v>0</v>
      </c>
      <c r="BK45">
        <f>IF('Vulnerability Assessment (pre)'!AI45='Defined Values'!$A$10,'Defined Values'!$C$10,IF('Vulnerability Assessment (pre)'!AI45='Defined Values'!$A$11,'Defined Values'!$C$11,IF('Vulnerability Assessment (pre)'!AI45='Defined Values'!$A$12,'Defined Values'!$C$12,IF('Vulnerability Assessment (pre)'!AI45='Defined Values'!$A$13,'Defined Values'!$C$13,0))))</f>
        <v>0</v>
      </c>
      <c r="BL45">
        <f>IF('Vulnerability Assessment (pre)'!AJ45='Defined Values'!$A$10,'Defined Values'!$C$10,IF('Vulnerability Assessment (pre)'!AJ45='Defined Values'!$A$11,'Defined Values'!$C$11,IF('Vulnerability Assessment (pre)'!AJ45='Defined Values'!$A$12,'Defined Values'!$C$12,IF('Vulnerability Assessment (pre)'!AJ45='Defined Values'!$A$13,'Defined Values'!$C$13,0))))</f>
        <v>0</v>
      </c>
      <c r="BM45">
        <f t="shared" si="13"/>
        <v>0</v>
      </c>
      <c r="BN45">
        <f t="shared" si="14"/>
        <v>0</v>
      </c>
      <c r="BO45">
        <f t="shared" si="15"/>
        <v>0</v>
      </c>
      <c r="BP45">
        <f t="shared" si="16"/>
        <v>1</v>
      </c>
      <c r="BQ45">
        <f t="shared" si="17"/>
        <v>1</v>
      </c>
      <c r="BR45">
        <f t="shared" si="18"/>
        <v>1</v>
      </c>
      <c r="BS45">
        <f t="shared" si="19"/>
        <v>0</v>
      </c>
      <c r="BT45">
        <f t="shared" si="20"/>
        <v>1.2738115891199995</v>
      </c>
      <c r="BU45" s="21">
        <f t="shared" si="21"/>
        <v>1.3</v>
      </c>
      <c r="BV45">
        <f>IF('Vulnerability Assessment (pre)'!AD45='Defined Values'!$A$44,'Defined Values'!$C$44,IF('Vulnerability Assessment (pre)'!AD45='Defined Values'!$A$45,'Defined Values'!$C$45,IF('Vulnerability Assessment (pre)'!AD45='Defined Values'!$A$46,'Defined Values'!$C$46,IF('Vulnerability Assessment (pre)'!AD45='Defined Values'!$A$47,'Defined Values'!$C$47,IF('Vulnerability Assessment (pre)'!AD45='Defined Values'!$A$48,'Defined Values'!$C$48,IF('Vulnerability Assessment (pre)'!AD45='Defined Values'!$A$49,'Defined Values'!$C$49,0))))))</f>
        <v>0</v>
      </c>
      <c r="BW45">
        <f t="shared" si="23"/>
        <v>1.3</v>
      </c>
      <c r="BX45">
        <f>IF('Vulnerability Assessment (pre)'!AF45='Defined Values'!$A$51,'Defined Values'!$C$51,IF('Vulnerability Assessment (pre)'!AF45='Defined Values'!$A$52,'Defined Values'!$C$52,IF('Vulnerability Assessment (pre)'!AF45='Defined Values'!$A$53,'Defined Values'!$C$53,IF('Vulnerability Assessment (pre)'!AF45='Defined Values'!$A$54,'Defined Values'!$C$54,IF('Vulnerability Assessment (pre)'!AF45='Defined Values'!$A$55,'Defined Values'!$C$55,0)))))</f>
        <v>0</v>
      </c>
      <c r="BY45">
        <f t="shared" si="22"/>
        <v>1.3</v>
      </c>
    </row>
    <row r="46" spans="1:77" ht="84" x14ac:dyDescent="0.15">
      <c r="A46" s="50"/>
      <c r="B46" s="50"/>
      <c r="C46" s="50" t="s">
        <v>1678</v>
      </c>
      <c r="D46" s="50" t="s">
        <v>1534</v>
      </c>
      <c r="E46" s="50" t="s">
        <v>325</v>
      </c>
      <c r="F46" s="60" t="s">
        <v>1679</v>
      </c>
      <c r="G46" s="60">
        <v>75</v>
      </c>
      <c r="H46" s="60"/>
      <c r="I46" s="80" t="s">
        <v>258</v>
      </c>
      <c r="J46" s="80" t="s">
        <v>1715</v>
      </c>
      <c r="K46" s="80" t="s">
        <v>27</v>
      </c>
      <c r="L46" s="80" t="s">
        <v>1718</v>
      </c>
      <c r="M46" s="80" t="s">
        <v>3</v>
      </c>
      <c r="N46" s="80" t="s">
        <v>1719</v>
      </c>
      <c r="O46" s="80" t="s">
        <v>35</v>
      </c>
      <c r="P46" s="80"/>
      <c r="Q46" s="80" t="s">
        <v>45</v>
      </c>
      <c r="R46" s="80"/>
      <c r="S46" s="80" t="s">
        <v>46</v>
      </c>
      <c r="T46" s="80"/>
      <c r="U46" s="80" t="s">
        <v>45</v>
      </c>
      <c r="V46" s="80"/>
      <c r="W46" s="43"/>
      <c r="X46" s="43"/>
      <c r="Y46" s="43"/>
      <c r="Z46" s="43"/>
      <c r="AA46" s="43"/>
      <c r="AB46" s="43"/>
      <c r="AC46" s="45"/>
      <c r="AD46" s="44"/>
      <c r="AE46" s="43"/>
      <c r="AF46" s="44"/>
      <c r="AG46" s="43"/>
      <c r="AH46" s="25"/>
      <c r="AI46" s="25"/>
      <c r="AJ46" s="25"/>
      <c r="AK46" s="31">
        <f>IF(OR(A46='Defined Values'!A$63,A46='Defined Values'!$A$65),'Defined Values'!$A$65,IF(OR(K46="",M46="",O46="",Q46="",S46="",U46=""),"INCOMPLETE",AX46))</f>
        <v>1.3</v>
      </c>
      <c r="AL46" s="88" t="s">
        <v>1725</v>
      </c>
      <c r="AM46" s="104" t="s">
        <v>1755</v>
      </c>
      <c r="AN46">
        <f t="shared" si="0"/>
        <v>8.5496028750000015</v>
      </c>
      <c r="AO46">
        <f>IF(AN46=0,0,'Defined Values'!C60)</f>
        <v>1.1759999999999999</v>
      </c>
      <c r="AP46">
        <f t="shared" si="1"/>
        <v>6.4579327999999991</v>
      </c>
      <c r="AQ46">
        <f t="shared" si="2"/>
        <v>7.3</v>
      </c>
      <c r="AS46">
        <f t="shared" si="3"/>
        <v>0</v>
      </c>
      <c r="AT46">
        <f t="shared" si="4"/>
        <v>1.3</v>
      </c>
      <c r="AU46">
        <f t="shared" si="5"/>
        <v>1.3</v>
      </c>
      <c r="AV46">
        <f t="shared" si="6"/>
        <v>1.3</v>
      </c>
      <c r="AW46">
        <f t="shared" si="7"/>
        <v>1.3</v>
      </c>
      <c r="AX46">
        <f t="shared" si="8"/>
        <v>1.3</v>
      </c>
      <c r="AZ46">
        <f>IF('Vulnerability Assessment (pre)'!Q46='Defined Values'!$A$27,'Defined Values'!$C$27,IF('Vulnerability Assessment (pre)'!Q46='Defined Values'!$A$28,'Defined Values'!$C$28,IF('Vulnerability Assessment (pre)'!Q46='Defined Values'!$A$29,'Defined Values'!$C$29,0)))</f>
        <v>0.27500000000000002</v>
      </c>
      <c r="BA46">
        <f>IF('Vulnerability Assessment (pre)'!S46='Defined Values'!$A$31,'Defined Values'!$C$31,IF('Vulnerability Assessment (pre)'!S46='Defined Values'!$A$32,'Defined Values'!$C$32,IF('Vulnerability Assessment (pre)'!S46='Defined Values'!$A$33,'Defined Values'!$C$33,0)))</f>
        <v>0.66</v>
      </c>
      <c r="BB46">
        <f>IF('Vulnerability Assessment (pre)'!U46='Defined Values'!$A$35,'Defined Values'!$C$35,IF('Vulnerability Assessment (pre)'!U46='Defined Values'!$A$36,'Defined Values'!$C$36,IF('Vulnerability Assessment (pre)'!U46='Defined Values'!$A$37,'Defined Values'!$C$37,0)))</f>
        <v>0.27500000000000002</v>
      </c>
      <c r="BC46">
        <f t="shared" si="9"/>
        <v>0.72499999999999998</v>
      </c>
      <c r="BD46">
        <f t="shared" si="10"/>
        <v>0.33999999999999997</v>
      </c>
      <c r="BE46">
        <f t="shared" si="11"/>
        <v>0.72499999999999998</v>
      </c>
      <c r="BF46">
        <f>IF('Vulnerability Assessment (pre)'!M46='Defined Values'!$A$19,'Defined Values'!$C$19,IF('Vulnerability Assessment (pre)'!M46='Defined Values'!$A$20,'Defined Values'!$C$20,IF('Vulnerability Assessment (pre)'!M46='Defined Values'!$A$21,'Defined Values'!$C$21,0)))</f>
        <v>0.71</v>
      </c>
      <c r="BG46">
        <f>IF('Vulnerability Assessment (pre)'!O46='Defined Values'!$A$23,'Defined Values'!$C$23,IF('Vulnerability Assessment (pre)'!O46='Defined Values'!$A$24,'Defined Values'!$C$24,IF('Vulnerability Assessment (pre)'!O46='Defined Values'!$A$25,'Defined Values'!$C$25,0)))</f>
        <v>0.70399999999999996</v>
      </c>
      <c r="BH46">
        <f>IF('Vulnerability Assessment (pre)'!K46='Defined Values'!$A$15,'Defined Values'!$C$15,IF('Vulnerability Assessment (pre)'!K46='Defined Values'!$A$16,'Defined Values'!$C$16,IF('Vulnerability Assessment (pre)'!K46='Defined Values'!$A$17,'Defined Values'!$C$17,0)))</f>
        <v>0.64600000000000002</v>
      </c>
      <c r="BI46">
        <f t="shared" si="12"/>
        <v>7.3064113777199999</v>
      </c>
      <c r="BJ46">
        <f>IF('Vulnerability Assessment (pre)'!AH46='Defined Values'!$A$10,'Defined Values'!$C$10,IF('Vulnerability Assessment (pre)'!AH46='Defined Values'!$A$11,'Defined Values'!$C$11,IF('Vulnerability Assessment (pre)'!AH46='Defined Values'!$A$12,'Defined Values'!$C$12,IF('Vulnerability Assessment (pre)'!AH46='Defined Values'!$A$13,'Defined Values'!$C$13,0))))</f>
        <v>0</v>
      </c>
      <c r="BK46">
        <f>IF('Vulnerability Assessment (pre)'!AI46='Defined Values'!$A$10,'Defined Values'!$C$10,IF('Vulnerability Assessment (pre)'!AI46='Defined Values'!$A$11,'Defined Values'!$C$11,IF('Vulnerability Assessment (pre)'!AI46='Defined Values'!$A$12,'Defined Values'!$C$12,IF('Vulnerability Assessment (pre)'!AI46='Defined Values'!$A$13,'Defined Values'!$C$13,0))))</f>
        <v>0</v>
      </c>
      <c r="BL46">
        <f>IF('Vulnerability Assessment (pre)'!AJ46='Defined Values'!$A$10,'Defined Values'!$C$10,IF('Vulnerability Assessment (pre)'!AJ46='Defined Values'!$A$11,'Defined Values'!$C$11,IF('Vulnerability Assessment (pre)'!AJ46='Defined Values'!$A$12,'Defined Values'!$C$12,IF('Vulnerability Assessment (pre)'!AJ46='Defined Values'!$A$13,'Defined Values'!$C$13,0))))</f>
        <v>0</v>
      </c>
      <c r="BM46">
        <f t="shared" si="13"/>
        <v>0</v>
      </c>
      <c r="BN46">
        <f t="shared" si="14"/>
        <v>0</v>
      </c>
      <c r="BO46">
        <f t="shared" si="15"/>
        <v>0</v>
      </c>
      <c r="BP46">
        <f t="shared" si="16"/>
        <v>1</v>
      </c>
      <c r="BQ46">
        <f t="shared" si="17"/>
        <v>1</v>
      </c>
      <c r="BR46">
        <f t="shared" si="18"/>
        <v>1</v>
      </c>
      <c r="BS46">
        <f t="shared" si="19"/>
        <v>0</v>
      </c>
      <c r="BT46">
        <f t="shared" si="20"/>
        <v>1.2738115891199995</v>
      </c>
      <c r="BU46" s="21">
        <f t="shared" si="21"/>
        <v>1.3</v>
      </c>
      <c r="BV46">
        <f>IF('Vulnerability Assessment (pre)'!AD46='Defined Values'!$A$44,'Defined Values'!$C$44,IF('Vulnerability Assessment (pre)'!AD46='Defined Values'!$A$45,'Defined Values'!$C$45,IF('Vulnerability Assessment (pre)'!AD46='Defined Values'!$A$46,'Defined Values'!$C$46,IF('Vulnerability Assessment (pre)'!AD46='Defined Values'!$A$47,'Defined Values'!$C$47,IF('Vulnerability Assessment (pre)'!AD46='Defined Values'!$A$48,'Defined Values'!$C$48,IF('Vulnerability Assessment (pre)'!AD46='Defined Values'!$A$49,'Defined Values'!$C$49,0))))))</f>
        <v>0</v>
      </c>
      <c r="BW46">
        <f t="shared" si="23"/>
        <v>1.3</v>
      </c>
      <c r="BX46">
        <f>IF('Vulnerability Assessment (pre)'!AF46='Defined Values'!$A$51,'Defined Values'!$C$51,IF('Vulnerability Assessment (pre)'!AF46='Defined Values'!$A$52,'Defined Values'!$C$52,IF('Vulnerability Assessment (pre)'!AF46='Defined Values'!$A$53,'Defined Values'!$C$53,IF('Vulnerability Assessment (pre)'!AF46='Defined Values'!$A$54,'Defined Values'!$C$54,IF('Vulnerability Assessment (pre)'!AF46='Defined Values'!$A$55,'Defined Values'!$C$55,0)))))</f>
        <v>0</v>
      </c>
      <c r="BY46">
        <f t="shared" si="22"/>
        <v>1.3</v>
      </c>
    </row>
    <row r="47" spans="1:77" ht="70" x14ac:dyDescent="0.15">
      <c r="A47" s="50"/>
      <c r="B47" s="50"/>
      <c r="C47" s="50" t="s">
        <v>1680</v>
      </c>
      <c r="D47" s="50" t="s">
        <v>1536</v>
      </c>
      <c r="E47" s="50" t="s">
        <v>325</v>
      </c>
      <c r="F47" s="60" t="s">
        <v>1681</v>
      </c>
      <c r="G47" s="60">
        <v>76</v>
      </c>
      <c r="H47" s="60"/>
      <c r="I47" s="80" t="s">
        <v>258</v>
      </c>
      <c r="J47" s="80" t="s">
        <v>1715</v>
      </c>
      <c r="K47" s="80" t="s">
        <v>27</v>
      </c>
      <c r="L47" s="80" t="s">
        <v>1718</v>
      </c>
      <c r="M47" s="80" t="s">
        <v>3</v>
      </c>
      <c r="N47" s="80" t="s">
        <v>1719</v>
      </c>
      <c r="O47" s="80" t="s">
        <v>35</v>
      </c>
      <c r="P47" s="80"/>
      <c r="Q47" s="80" t="s">
        <v>45</v>
      </c>
      <c r="R47" s="80"/>
      <c r="S47" s="80" t="s">
        <v>46</v>
      </c>
      <c r="T47" s="80"/>
      <c r="U47" s="80" t="s">
        <v>45</v>
      </c>
      <c r="V47" s="80"/>
      <c r="W47" s="43"/>
      <c r="X47" s="43"/>
      <c r="Y47" s="43"/>
      <c r="Z47" s="43"/>
      <c r="AA47" s="43"/>
      <c r="AB47" s="43"/>
      <c r="AC47" s="45"/>
      <c r="AD47" s="44"/>
      <c r="AE47" s="43"/>
      <c r="AF47" s="44"/>
      <c r="AG47" s="43"/>
      <c r="AH47" s="25"/>
      <c r="AI47" s="25"/>
      <c r="AJ47" s="25"/>
      <c r="AK47" s="31">
        <f>IF(OR(A47='Defined Values'!A$63,A47='Defined Values'!$A$65),'Defined Values'!$A$65,IF(OR(K47="",M47="",O47="",Q47="",S47="",U47=""),"INCOMPLETE",AX47))</f>
        <v>1.3</v>
      </c>
      <c r="AL47" s="88" t="s">
        <v>1725</v>
      </c>
      <c r="AM47" s="104" t="s">
        <v>1756</v>
      </c>
      <c r="AN47">
        <f t="shared" si="0"/>
        <v>8.5496028750000015</v>
      </c>
      <c r="AO47">
        <f>IF(AN47=0,0,'Defined Values'!C60)</f>
        <v>1.1759999999999999</v>
      </c>
      <c r="AP47">
        <f t="shared" si="1"/>
        <v>6.4579327999999991</v>
      </c>
      <c r="AQ47">
        <f t="shared" si="2"/>
        <v>7.3</v>
      </c>
      <c r="AS47">
        <f t="shared" si="3"/>
        <v>0</v>
      </c>
      <c r="AT47">
        <f t="shared" si="4"/>
        <v>1.3</v>
      </c>
      <c r="AU47">
        <f t="shared" si="5"/>
        <v>1.3</v>
      </c>
      <c r="AV47">
        <f t="shared" si="6"/>
        <v>1.3</v>
      </c>
      <c r="AW47">
        <f t="shared" si="7"/>
        <v>1.3</v>
      </c>
      <c r="AX47">
        <f t="shared" si="8"/>
        <v>1.3</v>
      </c>
      <c r="AZ47">
        <f>IF('Vulnerability Assessment (pre)'!Q47='Defined Values'!$A$27,'Defined Values'!$C$27,IF('Vulnerability Assessment (pre)'!Q47='Defined Values'!$A$28,'Defined Values'!$C$28,IF('Vulnerability Assessment (pre)'!Q47='Defined Values'!$A$29,'Defined Values'!$C$29,0)))</f>
        <v>0.27500000000000002</v>
      </c>
      <c r="BA47">
        <f>IF('Vulnerability Assessment (pre)'!S47='Defined Values'!$A$31,'Defined Values'!$C$31,IF('Vulnerability Assessment (pre)'!S47='Defined Values'!$A$32,'Defined Values'!$C$32,IF('Vulnerability Assessment (pre)'!S47='Defined Values'!$A$33,'Defined Values'!$C$33,0)))</f>
        <v>0.66</v>
      </c>
      <c r="BB47">
        <f>IF('Vulnerability Assessment (pre)'!U47='Defined Values'!$A$35,'Defined Values'!$C$35,IF('Vulnerability Assessment (pre)'!U47='Defined Values'!$A$36,'Defined Values'!$C$36,IF('Vulnerability Assessment (pre)'!U47='Defined Values'!$A$37,'Defined Values'!$C$37,0)))</f>
        <v>0.27500000000000002</v>
      </c>
      <c r="BC47">
        <f t="shared" si="9"/>
        <v>0.72499999999999998</v>
      </c>
      <c r="BD47">
        <f t="shared" si="10"/>
        <v>0.33999999999999997</v>
      </c>
      <c r="BE47">
        <f t="shared" si="11"/>
        <v>0.72499999999999998</v>
      </c>
      <c r="BF47">
        <f>IF('Vulnerability Assessment (pre)'!M47='Defined Values'!$A$19,'Defined Values'!$C$19,IF('Vulnerability Assessment (pre)'!M47='Defined Values'!$A$20,'Defined Values'!$C$20,IF('Vulnerability Assessment (pre)'!M47='Defined Values'!$A$21,'Defined Values'!$C$21,0)))</f>
        <v>0.71</v>
      </c>
      <c r="BG47">
        <f>IF('Vulnerability Assessment (pre)'!O47='Defined Values'!$A$23,'Defined Values'!$C$23,IF('Vulnerability Assessment (pre)'!O47='Defined Values'!$A$24,'Defined Values'!$C$24,IF('Vulnerability Assessment (pre)'!O47='Defined Values'!$A$25,'Defined Values'!$C$25,0)))</f>
        <v>0.70399999999999996</v>
      </c>
      <c r="BH47">
        <f>IF('Vulnerability Assessment (pre)'!K47='Defined Values'!$A$15,'Defined Values'!$C$15,IF('Vulnerability Assessment (pre)'!K47='Defined Values'!$A$16,'Defined Values'!$C$16,IF('Vulnerability Assessment (pre)'!K47='Defined Values'!$A$17,'Defined Values'!$C$17,0)))</f>
        <v>0.64600000000000002</v>
      </c>
      <c r="BI47">
        <f t="shared" si="12"/>
        <v>7.3064113777199999</v>
      </c>
      <c r="BJ47">
        <f>IF('Vulnerability Assessment (pre)'!AH47='Defined Values'!$A$10,'Defined Values'!$C$10,IF('Vulnerability Assessment (pre)'!AH47='Defined Values'!$A$11,'Defined Values'!$C$11,IF('Vulnerability Assessment (pre)'!AH47='Defined Values'!$A$12,'Defined Values'!$C$12,IF('Vulnerability Assessment (pre)'!AH47='Defined Values'!$A$13,'Defined Values'!$C$13,0))))</f>
        <v>0</v>
      </c>
      <c r="BK47">
        <f>IF('Vulnerability Assessment (pre)'!AI47='Defined Values'!$A$10,'Defined Values'!$C$10,IF('Vulnerability Assessment (pre)'!AI47='Defined Values'!$A$11,'Defined Values'!$C$11,IF('Vulnerability Assessment (pre)'!AI47='Defined Values'!$A$12,'Defined Values'!$C$12,IF('Vulnerability Assessment (pre)'!AI47='Defined Values'!$A$13,'Defined Values'!$C$13,0))))</f>
        <v>0</v>
      </c>
      <c r="BL47">
        <f>IF('Vulnerability Assessment (pre)'!AJ47='Defined Values'!$A$10,'Defined Values'!$C$10,IF('Vulnerability Assessment (pre)'!AJ47='Defined Values'!$A$11,'Defined Values'!$C$11,IF('Vulnerability Assessment (pre)'!AJ47='Defined Values'!$A$12,'Defined Values'!$C$12,IF('Vulnerability Assessment (pre)'!AJ47='Defined Values'!$A$13,'Defined Values'!$C$13,0))))</f>
        <v>0</v>
      </c>
      <c r="BM47">
        <f t="shared" si="13"/>
        <v>0</v>
      </c>
      <c r="BN47">
        <f t="shared" si="14"/>
        <v>0</v>
      </c>
      <c r="BO47">
        <f t="shared" si="15"/>
        <v>0</v>
      </c>
      <c r="BP47">
        <f t="shared" si="16"/>
        <v>1</v>
      </c>
      <c r="BQ47">
        <f t="shared" si="17"/>
        <v>1</v>
      </c>
      <c r="BR47">
        <f t="shared" si="18"/>
        <v>1</v>
      </c>
      <c r="BS47">
        <f t="shared" si="19"/>
        <v>0</v>
      </c>
      <c r="BT47">
        <f t="shared" si="20"/>
        <v>1.2738115891199995</v>
      </c>
      <c r="BU47" s="21">
        <f t="shared" si="21"/>
        <v>1.3</v>
      </c>
      <c r="BV47">
        <f>IF('Vulnerability Assessment (pre)'!AD47='Defined Values'!$A$44,'Defined Values'!$C$44,IF('Vulnerability Assessment (pre)'!AD47='Defined Values'!$A$45,'Defined Values'!$C$45,IF('Vulnerability Assessment (pre)'!AD47='Defined Values'!$A$46,'Defined Values'!$C$46,IF('Vulnerability Assessment (pre)'!AD47='Defined Values'!$A$47,'Defined Values'!$C$47,IF('Vulnerability Assessment (pre)'!AD47='Defined Values'!$A$48,'Defined Values'!$C$48,IF('Vulnerability Assessment (pre)'!AD47='Defined Values'!$A$49,'Defined Values'!$C$49,0))))))</f>
        <v>0</v>
      </c>
      <c r="BW47">
        <f t="shared" si="23"/>
        <v>1.3</v>
      </c>
      <c r="BX47">
        <f>IF('Vulnerability Assessment (pre)'!AF47='Defined Values'!$A$51,'Defined Values'!$C$51,IF('Vulnerability Assessment (pre)'!AF47='Defined Values'!$A$52,'Defined Values'!$C$52,IF('Vulnerability Assessment (pre)'!AF47='Defined Values'!$A$53,'Defined Values'!$C$53,IF('Vulnerability Assessment (pre)'!AF47='Defined Values'!$A$54,'Defined Values'!$C$54,IF('Vulnerability Assessment (pre)'!AF47='Defined Values'!$A$55,'Defined Values'!$C$55,0)))))</f>
        <v>0</v>
      </c>
      <c r="BY47">
        <f t="shared" si="22"/>
        <v>1.3</v>
      </c>
    </row>
    <row r="48" spans="1:77" ht="140" x14ac:dyDescent="0.15">
      <c r="A48" s="50"/>
      <c r="B48" s="50"/>
      <c r="C48" s="50" t="s">
        <v>1682</v>
      </c>
      <c r="D48" s="50" t="s">
        <v>1538</v>
      </c>
      <c r="E48" s="50" t="s">
        <v>314</v>
      </c>
      <c r="F48" s="60" t="s">
        <v>1683</v>
      </c>
      <c r="G48" s="60">
        <v>77</v>
      </c>
      <c r="H48" s="60"/>
      <c r="I48" s="80" t="s">
        <v>258</v>
      </c>
      <c r="J48" s="80" t="s">
        <v>1715</v>
      </c>
      <c r="K48" s="80" t="s">
        <v>27</v>
      </c>
      <c r="L48" s="80" t="s">
        <v>1718</v>
      </c>
      <c r="M48" s="80" t="s">
        <v>3</v>
      </c>
      <c r="N48" s="80" t="s">
        <v>1719</v>
      </c>
      <c r="O48" s="80" t="s">
        <v>35</v>
      </c>
      <c r="P48" s="80"/>
      <c r="Q48" s="80" t="s">
        <v>45</v>
      </c>
      <c r="R48" s="80"/>
      <c r="S48" s="80" t="s">
        <v>46</v>
      </c>
      <c r="T48" s="80"/>
      <c r="U48" s="80" t="s">
        <v>45</v>
      </c>
      <c r="V48" s="80"/>
      <c r="W48" s="43"/>
      <c r="X48" s="43"/>
      <c r="Y48" s="43"/>
      <c r="Z48" s="43"/>
      <c r="AA48" s="43"/>
      <c r="AB48" s="43"/>
      <c r="AC48" s="45"/>
      <c r="AD48" s="44"/>
      <c r="AE48" s="43"/>
      <c r="AF48" s="44"/>
      <c r="AG48" s="43"/>
      <c r="AH48" s="25"/>
      <c r="AI48" s="25"/>
      <c r="AJ48" s="25"/>
      <c r="AK48" s="31">
        <f>IF(OR(A48='Defined Values'!A$63,A48='Defined Values'!$A$65),'Defined Values'!$A$65,IF(OR(K48="",M48="",O48="",Q48="",S48="",U48=""),"INCOMPLETE",AX48))</f>
        <v>1.3</v>
      </c>
      <c r="AL48" s="88" t="s">
        <v>9</v>
      </c>
      <c r="AM48" s="104" t="s">
        <v>1750</v>
      </c>
      <c r="AN48">
        <f t="shared" si="0"/>
        <v>8.5496028750000015</v>
      </c>
      <c r="AO48">
        <f>IF(AN48=0,0,'Defined Values'!C60)</f>
        <v>1.1759999999999999</v>
      </c>
      <c r="AP48">
        <f t="shared" si="1"/>
        <v>6.4579327999999991</v>
      </c>
      <c r="AQ48">
        <f t="shared" si="2"/>
        <v>7.3</v>
      </c>
      <c r="AS48">
        <f t="shared" si="3"/>
        <v>0</v>
      </c>
      <c r="AT48">
        <f t="shared" si="4"/>
        <v>1.3</v>
      </c>
      <c r="AU48">
        <f t="shared" si="5"/>
        <v>1.3</v>
      </c>
      <c r="AV48">
        <f t="shared" si="6"/>
        <v>1.3</v>
      </c>
      <c r="AW48">
        <f t="shared" si="7"/>
        <v>1.3</v>
      </c>
      <c r="AX48">
        <f t="shared" si="8"/>
        <v>1.3</v>
      </c>
      <c r="AZ48">
        <f>IF('Vulnerability Assessment (pre)'!Q48='Defined Values'!$A$27,'Defined Values'!$C$27,IF('Vulnerability Assessment (pre)'!Q48='Defined Values'!$A$28,'Defined Values'!$C$28,IF('Vulnerability Assessment (pre)'!Q48='Defined Values'!$A$29,'Defined Values'!$C$29,0)))</f>
        <v>0.27500000000000002</v>
      </c>
      <c r="BA48">
        <f>IF('Vulnerability Assessment (pre)'!S48='Defined Values'!$A$31,'Defined Values'!$C$31,IF('Vulnerability Assessment (pre)'!S48='Defined Values'!$A$32,'Defined Values'!$C$32,IF('Vulnerability Assessment (pre)'!S48='Defined Values'!$A$33,'Defined Values'!$C$33,0)))</f>
        <v>0.66</v>
      </c>
      <c r="BB48">
        <f>IF('Vulnerability Assessment (pre)'!U48='Defined Values'!$A$35,'Defined Values'!$C$35,IF('Vulnerability Assessment (pre)'!U48='Defined Values'!$A$36,'Defined Values'!$C$36,IF('Vulnerability Assessment (pre)'!U48='Defined Values'!$A$37,'Defined Values'!$C$37,0)))</f>
        <v>0.27500000000000002</v>
      </c>
      <c r="BC48">
        <f t="shared" si="9"/>
        <v>0.72499999999999998</v>
      </c>
      <c r="BD48">
        <f t="shared" si="10"/>
        <v>0.33999999999999997</v>
      </c>
      <c r="BE48">
        <f t="shared" si="11"/>
        <v>0.72499999999999998</v>
      </c>
      <c r="BF48">
        <f>IF('Vulnerability Assessment (pre)'!M48='Defined Values'!$A$19,'Defined Values'!$C$19,IF('Vulnerability Assessment (pre)'!M48='Defined Values'!$A$20,'Defined Values'!$C$20,IF('Vulnerability Assessment (pre)'!M48='Defined Values'!$A$21,'Defined Values'!$C$21,0)))</f>
        <v>0.71</v>
      </c>
      <c r="BG48">
        <f>IF('Vulnerability Assessment (pre)'!O48='Defined Values'!$A$23,'Defined Values'!$C$23,IF('Vulnerability Assessment (pre)'!O48='Defined Values'!$A$24,'Defined Values'!$C$24,IF('Vulnerability Assessment (pre)'!O48='Defined Values'!$A$25,'Defined Values'!$C$25,0)))</f>
        <v>0.70399999999999996</v>
      </c>
      <c r="BH48">
        <f>IF('Vulnerability Assessment (pre)'!K48='Defined Values'!$A$15,'Defined Values'!$C$15,IF('Vulnerability Assessment (pre)'!K48='Defined Values'!$A$16,'Defined Values'!$C$16,IF('Vulnerability Assessment (pre)'!K48='Defined Values'!$A$17,'Defined Values'!$C$17,0)))</f>
        <v>0.64600000000000002</v>
      </c>
      <c r="BI48">
        <f t="shared" si="12"/>
        <v>7.3064113777199999</v>
      </c>
      <c r="BJ48">
        <f>IF('Vulnerability Assessment (pre)'!AH48='Defined Values'!$A$10,'Defined Values'!$C$10,IF('Vulnerability Assessment (pre)'!AH48='Defined Values'!$A$11,'Defined Values'!$C$11,IF('Vulnerability Assessment (pre)'!AH48='Defined Values'!$A$12,'Defined Values'!$C$12,IF('Vulnerability Assessment (pre)'!AH48='Defined Values'!$A$13,'Defined Values'!$C$13,0))))</f>
        <v>0</v>
      </c>
      <c r="BK48">
        <f>IF('Vulnerability Assessment (pre)'!AI48='Defined Values'!$A$10,'Defined Values'!$C$10,IF('Vulnerability Assessment (pre)'!AI48='Defined Values'!$A$11,'Defined Values'!$C$11,IF('Vulnerability Assessment (pre)'!AI48='Defined Values'!$A$12,'Defined Values'!$C$12,IF('Vulnerability Assessment (pre)'!AI48='Defined Values'!$A$13,'Defined Values'!$C$13,0))))</f>
        <v>0</v>
      </c>
      <c r="BL48">
        <f>IF('Vulnerability Assessment (pre)'!AJ48='Defined Values'!$A$10,'Defined Values'!$C$10,IF('Vulnerability Assessment (pre)'!AJ48='Defined Values'!$A$11,'Defined Values'!$C$11,IF('Vulnerability Assessment (pre)'!AJ48='Defined Values'!$A$12,'Defined Values'!$C$12,IF('Vulnerability Assessment (pre)'!AJ48='Defined Values'!$A$13,'Defined Values'!$C$13,0))))</f>
        <v>0</v>
      </c>
      <c r="BM48">
        <f t="shared" si="13"/>
        <v>0</v>
      </c>
      <c r="BN48">
        <f t="shared" si="14"/>
        <v>0</v>
      </c>
      <c r="BO48">
        <f t="shared" si="15"/>
        <v>0</v>
      </c>
      <c r="BP48">
        <f t="shared" si="16"/>
        <v>1</v>
      </c>
      <c r="BQ48">
        <f t="shared" si="17"/>
        <v>1</v>
      </c>
      <c r="BR48">
        <f t="shared" si="18"/>
        <v>1</v>
      </c>
      <c r="BS48">
        <f t="shared" si="19"/>
        <v>0</v>
      </c>
      <c r="BT48">
        <f t="shared" si="20"/>
        <v>1.2738115891199995</v>
      </c>
      <c r="BU48" s="21">
        <f t="shared" si="21"/>
        <v>1.3</v>
      </c>
      <c r="BV48">
        <f>IF('Vulnerability Assessment (pre)'!AD48='Defined Values'!$A$44,'Defined Values'!$C$44,IF('Vulnerability Assessment (pre)'!AD48='Defined Values'!$A$45,'Defined Values'!$C$45,IF('Vulnerability Assessment (pre)'!AD48='Defined Values'!$A$46,'Defined Values'!$C$46,IF('Vulnerability Assessment (pre)'!AD48='Defined Values'!$A$47,'Defined Values'!$C$47,IF('Vulnerability Assessment (pre)'!AD48='Defined Values'!$A$48,'Defined Values'!$C$48,IF('Vulnerability Assessment (pre)'!AD48='Defined Values'!$A$49,'Defined Values'!$C$49,0))))))</f>
        <v>0</v>
      </c>
      <c r="BW48">
        <f t="shared" si="23"/>
        <v>1.3</v>
      </c>
      <c r="BX48">
        <f>IF('Vulnerability Assessment (pre)'!AF48='Defined Values'!$A$51,'Defined Values'!$C$51,IF('Vulnerability Assessment (pre)'!AF48='Defined Values'!$A$52,'Defined Values'!$C$52,IF('Vulnerability Assessment (pre)'!AF48='Defined Values'!$A$53,'Defined Values'!$C$53,IF('Vulnerability Assessment (pre)'!AF48='Defined Values'!$A$54,'Defined Values'!$C$54,IF('Vulnerability Assessment (pre)'!AF48='Defined Values'!$A$55,'Defined Values'!$C$55,0)))))</f>
        <v>0</v>
      </c>
      <c r="BY48">
        <f t="shared" si="22"/>
        <v>1.3</v>
      </c>
    </row>
    <row r="49" spans="1:77" ht="112" x14ac:dyDescent="0.15">
      <c r="A49" s="50"/>
      <c r="B49" s="50"/>
      <c r="C49" s="50" t="s">
        <v>1684</v>
      </c>
      <c r="D49" s="50" t="s">
        <v>849</v>
      </c>
      <c r="E49" s="50" t="s">
        <v>316</v>
      </c>
      <c r="F49" s="60" t="s">
        <v>1634</v>
      </c>
      <c r="G49" s="60">
        <v>78</v>
      </c>
      <c r="H49" s="60"/>
      <c r="I49" s="80" t="s">
        <v>121</v>
      </c>
      <c r="J49" s="80" t="s">
        <v>1712</v>
      </c>
      <c r="K49" s="80" t="s">
        <v>28</v>
      </c>
      <c r="L49" s="80" t="s">
        <v>1713</v>
      </c>
      <c r="M49" s="80" t="s">
        <v>3</v>
      </c>
      <c r="N49" s="80" t="s">
        <v>1714</v>
      </c>
      <c r="O49" s="80" t="s">
        <v>35</v>
      </c>
      <c r="P49" s="80"/>
      <c r="Q49" s="80" t="s">
        <v>46</v>
      </c>
      <c r="R49" s="80"/>
      <c r="S49" s="80" t="s">
        <v>46</v>
      </c>
      <c r="T49" s="80"/>
      <c r="U49" s="80" t="s">
        <v>45</v>
      </c>
      <c r="V49" s="80"/>
      <c r="W49" s="43"/>
      <c r="X49" s="43"/>
      <c r="Y49" s="43"/>
      <c r="Z49" s="43"/>
      <c r="AA49" s="43"/>
      <c r="AB49" s="43"/>
      <c r="AC49" s="45"/>
      <c r="AD49" s="44"/>
      <c r="AE49" s="43"/>
      <c r="AF49" s="44"/>
      <c r="AG49" s="43"/>
      <c r="AH49" s="25"/>
      <c r="AI49" s="25"/>
      <c r="AJ49" s="25"/>
      <c r="AK49" s="31">
        <f>IF(OR(A49='Defined Values'!A$63,A49='Defined Values'!$A$65),'Defined Values'!$A$65,IF(OR(K49="",M49="",O49="",Q49="",S49="",U49=""),"INCOMPLETE",AX49))</f>
        <v>2.9</v>
      </c>
      <c r="AL49" s="88" t="s">
        <v>9</v>
      </c>
      <c r="AM49" s="104" t="s">
        <v>1739</v>
      </c>
      <c r="AN49">
        <f t="shared" si="0"/>
        <v>9.5375379000000002</v>
      </c>
      <c r="AO49">
        <f>IF(AN49=0,0,'Defined Values'!C60)</f>
        <v>1.1759999999999999</v>
      </c>
      <c r="AP49">
        <f t="shared" si="1"/>
        <v>9.9967999999999986</v>
      </c>
      <c r="AQ49">
        <f t="shared" si="2"/>
        <v>9.6999999999999993</v>
      </c>
      <c r="AS49">
        <f t="shared" si="3"/>
        <v>0</v>
      </c>
      <c r="AT49">
        <f t="shared" si="4"/>
        <v>2.9</v>
      </c>
      <c r="AU49">
        <f t="shared" si="5"/>
        <v>2.9</v>
      </c>
      <c r="AV49">
        <f t="shared" si="6"/>
        <v>2.9</v>
      </c>
      <c r="AW49">
        <f t="shared" si="7"/>
        <v>2.9</v>
      </c>
      <c r="AX49">
        <f t="shared" si="8"/>
        <v>2.9</v>
      </c>
      <c r="AZ49">
        <f>IF('Vulnerability Assessment (pre)'!Q49='Defined Values'!$A$27,'Defined Values'!$C$27,IF('Vulnerability Assessment (pre)'!Q49='Defined Values'!$A$28,'Defined Values'!$C$28,IF('Vulnerability Assessment (pre)'!Q49='Defined Values'!$A$29,'Defined Values'!$C$29,0)))</f>
        <v>0.66</v>
      </c>
      <c r="BA49">
        <f>IF('Vulnerability Assessment (pre)'!S49='Defined Values'!$A$31,'Defined Values'!$C$31,IF('Vulnerability Assessment (pre)'!S49='Defined Values'!$A$32,'Defined Values'!$C$32,IF('Vulnerability Assessment (pre)'!S49='Defined Values'!$A$33,'Defined Values'!$C$33,0)))</f>
        <v>0.66</v>
      </c>
      <c r="BB49">
        <f>IF('Vulnerability Assessment (pre)'!U49='Defined Values'!$A$35,'Defined Values'!$C$35,IF('Vulnerability Assessment (pre)'!U49='Defined Values'!$A$36,'Defined Values'!$C$36,IF('Vulnerability Assessment (pre)'!U49='Defined Values'!$A$37,'Defined Values'!$C$37,0)))</f>
        <v>0.27500000000000002</v>
      </c>
      <c r="BC49">
        <f t="shared" si="9"/>
        <v>0.33999999999999997</v>
      </c>
      <c r="BD49">
        <f t="shared" si="10"/>
        <v>0.33999999999999997</v>
      </c>
      <c r="BE49">
        <f t="shared" si="11"/>
        <v>0.72499999999999998</v>
      </c>
      <c r="BF49">
        <f>IF('Vulnerability Assessment (pre)'!M49='Defined Values'!$A$19,'Defined Values'!$C$19,IF('Vulnerability Assessment (pre)'!M49='Defined Values'!$A$20,'Defined Values'!$C$20,IF('Vulnerability Assessment (pre)'!M49='Defined Values'!$A$21,'Defined Values'!$C$21,0)))</f>
        <v>0.71</v>
      </c>
      <c r="BG49">
        <f>IF('Vulnerability Assessment (pre)'!O49='Defined Values'!$A$23,'Defined Values'!$C$23,IF('Vulnerability Assessment (pre)'!O49='Defined Values'!$A$24,'Defined Values'!$C$24,IF('Vulnerability Assessment (pre)'!O49='Defined Values'!$A$25,'Defined Values'!$C$25,0)))</f>
        <v>0.70399999999999996</v>
      </c>
      <c r="BH49">
        <f>IF('Vulnerability Assessment (pre)'!K49='Defined Values'!$A$15,'Defined Values'!$C$15,IF('Vulnerability Assessment (pre)'!K49='Defined Values'!$A$16,'Defined Values'!$C$16,IF('Vulnerability Assessment (pre)'!K49='Defined Values'!$A$17,'Defined Values'!$C$17,0)))</f>
        <v>1</v>
      </c>
      <c r="BI49">
        <f t="shared" si="12"/>
        <v>9.668181462239998</v>
      </c>
      <c r="BJ49">
        <f>IF('Vulnerability Assessment (pre)'!AH49='Defined Values'!$A$10,'Defined Values'!$C$10,IF('Vulnerability Assessment (pre)'!AH49='Defined Values'!$A$11,'Defined Values'!$C$11,IF('Vulnerability Assessment (pre)'!AH49='Defined Values'!$A$12,'Defined Values'!$C$12,IF('Vulnerability Assessment (pre)'!AH49='Defined Values'!$A$13,'Defined Values'!$C$13,0))))</f>
        <v>0</v>
      </c>
      <c r="BK49">
        <f>IF('Vulnerability Assessment (pre)'!AI49='Defined Values'!$A$10,'Defined Values'!$C$10,IF('Vulnerability Assessment (pre)'!AI49='Defined Values'!$A$11,'Defined Values'!$C$11,IF('Vulnerability Assessment (pre)'!AI49='Defined Values'!$A$12,'Defined Values'!$C$12,IF('Vulnerability Assessment (pre)'!AI49='Defined Values'!$A$13,'Defined Values'!$C$13,0))))</f>
        <v>0</v>
      </c>
      <c r="BL49">
        <f>IF('Vulnerability Assessment (pre)'!AJ49='Defined Values'!$A$10,'Defined Values'!$C$10,IF('Vulnerability Assessment (pre)'!AJ49='Defined Values'!$A$11,'Defined Values'!$C$11,IF('Vulnerability Assessment (pre)'!AJ49='Defined Values'!$A$12,'Defined Values'!$C$12,IF('Vulnerability Assessment (pre)'!AJ49='Defined Values'!$A$13,'Defined Values'!$C$13,0))))</f>
        <v>0</v>
      </c>
      <c r="BM49">
        <f t="shared" si="13"/>
        <v>0</v>
      </c>
      <c r="BN49">
        <f t="shared" si="14"/>
        <v>0</v>
      </c>
      <c r="BO49">
        <f t="shared" si="15"/>
        <v>0</v>
      </c>
      <c r="BP49">
        <f t="shared" si="16"/>
        <v>1</v>
      </c>
      <c r="BQ49">
        <f t="shared" si="17"/>
        <v>1</v>
      </c>
      <c r="BR49">
        <f t="shared" si="18"/>
        <v>1</v>
      </c>
      <c r="BS49">
        <f t="shared" si="19"/>
        <v>0</v>
      </c>
      <c r="BT49">
        <f t="shared" si="20"/>
        <v>2.9384947199999996</v>
      </c>
      <c r="BU49" s="21">
        <f t="shared" si="21"/>
        <v>2.9</v>
      </c>
      <c r="BV49">
        <f>IF('Vulnerability Assessment (pre)'!AD49='Defined Values'!$A$44,'Defined Values'!$C$44,IF('Vulnerability Assessment (pre)'!AD49='Defined Values'!$A$45,'Defined Values'!$C$45,IF('Vulnerability Assessment (pre)'!AD49='Defined Values'!$A$46,'Defined Values'!$C$46,IF('Vulnerability Assessment (pre)'!AD49='Defined Values'!$A$47,'Defined Values'!$C$47,IF('Vulnerability Assessment (pre)'!AD49='Defined Values'!$A$48,'Defined Values'!$C$48,IF('Vulnerability Assessment (pre)'!AD49='Defined Values'!$A$49,'Defined Values'!$C$49,0))))))</f>
        <v>0</v>
      </c>
      <c r="BW49">
        <f t="shared" si="23"/>
        <v>2.9</v>
      </c>
      <c r="BX49">
        <f>IF('Vulnerability Assessment (pre)'!AF49='Defined Values'!$A$51,'Defined Values'!$C$51,IF('Vulnerability Assessment (pre)'!AF49='Defined Values'!$A$52,'Defined Values'!$C$52,IF('Vulnerability Assessment (pre)'!AF49='Defined Values'!$A$53,'Defined Values'!$C$53,IF('Vulnerability Assessment (pre)'!AF49='Defined Values'!$A$54,'Defined Values'!$C$54,IF('Vulnerability Assessment (pre)'!AF49='Defined Values'!$A$55,'Defined Values'!$C$55,0)))))</f>
        <v>0</v>
      </c>
      <c r="BY49">
        <f t="shared" si="22"/>
        <v>2.9</v>
      </c>
    </row>
    <row r="50" spans="1:77" ht="84" x14ac:dyDescent="0.15">
      <c r="A50" s="50"/>
      <c r="B50" s="50"/>
      <c r="C50" s="50" t="s">
        <v>1685</v>
      </c>
      <c r="D50" s="50" t="s">
        <v>1541</v>
      </c>
      <c r="E50" s="50" t="s">
        <v>316</v>
      </c>
      <c r="F50" s="60" t="s">
        <v>1686</v>
      </c>
      <c r="G50" s="60">
        <v>79</v>
      </c>
      <c r="H50" s="60"/>
      <c r="I50" s="80" t="s">
        <v>121</v>
      </c>
      <c r="J50" s="80" t="s">
        <v>1712</v>
      </c>
      <c r="K50" s="80" t="s">
        <v>28</v>
      </c>
      <c r="L50" s="80" t="s">
        <v>1713</v>
      </c>
      <c r="M50" s="80" t="s">
        <v>3</v>
      </c>
      <c r="N50" s="80" t="s">
        <v>1714</v>
      </c>
      <c r="O50" s="80" t="s">
        <v>35</v>
      </c>
      <c r="P50" s="80"/>
      <c r="Q50" s="80" t="s">
        <v>46</v>
      </c>
      <c r="R50" s="80"/>
      <c r="S50" s="80" t="s">
        <v>46</v>
      </c>
      <c r="T50" s="80"/>
      <c r="U50" s="80" t="s">
        <v>45</v>
      </c>
      <c r="V50" s="80"/>
      <c r="W50" s="41"/>
      <c r="X50" s="41"/>
      <c r="Y50" s="41"/>
      <c r="Z50" s="41"/>
      <c r="AA50" s="41"/>
      <c r="AB50" s="41"/>
      <c r="AC50" s="45"/>
      <c r="AD50" s="42"/>
      <c r="AE50" s="41"/>
      <c r="AF50" s="42"/>
      <c r="AG50" s="41"/>
      <c r="AH50" s="25"/>
      <c r="AI50" s="25"/>
      <c r="AJ50" s="25"/>
      <c r="AK50" s="31">
        <f>IF(OR(A50='Defined Values'!A$63,A50='Defined Values'!$A$65),'Defined Values'!$A$65,IF(OR(K50="",M50="",O50="",Q50="",S50="",U50=""),"INCOMPLETE",AX50))</f>
        <v>2.9</v>
      </c>
      <c r="AL50" s="88" t="s">
        <v>9</v>
      </c>
      <c r="AM50" s="104" t="s">
        <v>1757</v>
      </c>
      <c r="AN50">
        <f t="shared" si="0"/>
        <v>9.5375379000000002</v>
      </c>
      <c r="AO50">
        <f>IF(AN50=0,0,'Defined Values'!C60)</f>
        <v>1.1759999999999999</v>
      </c>
      <c r="AP50">
        <f t="shared" si="1"/>
        <v>9.9967999999999986</v>
      </c>
      <c r="AQ50">
        <f t="shared" si="2"/>
        <v>9.6999999999999993</v>
      </c>
      <c r="AS50">
        <f t="shared" si="3"/>
        <v>0</v>
      </c>
      <c r="AT50">
        <f t="shared" si="4"/>
        <v>2.9</v>
      </c>
      <c r="AU50">
        <f t="shared" si="5"/>
        <v>2.9</v>
      </c>
      <c r="AV50">
        <f t="shared" si="6"/>
        <v>2.9</v>
      </c>
      <c r="AW50">
        <f t="shared" si="7"/>
        <v>2.9</v>
      </c>
      <c r="AX50">
        <f t="shared" si="8"/>
        <v>2.9</v>
      </c>
      <c r="AZ50">
        <f>IF('Vulnerability Assessment (pre)'!Q50='Defined Values'!$A$27,'Defined Values'!$C$27,IF('Vulnerability Assessment (pre)'!Q50='Defined Values'!$A$28,'Defined Values'!$C$28,IF('Vulnerability Assessment (pre)'!Q50='Defined Values'!$A$29,'Defined Values'!$C$29,0)))</f>
        <v>0.66</v>
      </c>
      <c r="BA50">
        <f>IF('Vulnerability Assessment (pre)'!S50='Defined Values'!$A$31,'Defined Values'!$C$31,IF('Vulnerability Assessment (pre)'!S50='Defined Values'!$A$32,'Defined Values'!$C$32,IF('Vulnerability Assessment (pre)'!S50='Defined Values'!$A$33,'Defined Values'!$C$33,0)))</f>
        <v>0.66</v>
      </c>
      <c r="BB50">
        <f>IF('Vulnerability Assessment (pre)'!U50='Defined Values'!$A$35,'Defined Values'!$C$35,IF('Vulnerability Assessment (pre)'!U50='Defined Values'!$A$36,'Defined Values'!$C$36,IF('Vulnerability Assessment (pre)'!U50='Defined Values'!$A$37,'Defined Values'!$C$37,0)))</f>
        <v>0.27500000000000002</v>
      </c>
      <c r="BC50">
        <f t="shared" si="9"/>
        <v>0.33999999999999997</v>
      </c>
      <c r="BD50">
        <f t="shared" si="10"/>
        <v>0.33999999999999997</v>
      </c>
      <c r="BE50">
        <f t="shared" si="11"/>
        <v>0.72499999999999998</v>
      </c>
      <c r="BF50">
        <f>IF('Vulnerability Assessment (pre)'!M50='Defined Values'!$A$19,'Defined Values'!$C$19,IF('Vulnerability Assessment (pre)'!M50='Defined Values'!$A$20,'Defined Values'!$C$20,IF('Vulnerability Assessment (pre)'!M50='Defined Values'!$A$21,'Defined Values'!$C$21,0)))</f>
        <v>0.71</v>
      </c>
      <c r="BG50">
        <f>IF('Vulnerability Assessment (pre)'!O50='Defined Values'!$A$23,'Defined Values'!$C$23,IF('Vulnerability Assessment (pre)'!O50='Defined Values'!$A$24,'Defined Values'!$C$24,IF('Vulnerability Assessment (pre)'!O50='Defined Values'!$A$25,'Defined Values'!$C$25,0)))</f>
        <v>0.70399999999999996</v>
      </c>
      <c r="BH50">
        <f>IF('Vulnerability Assessment (pre)'!K50='Defined Values'!$A$15,'Defined Values'!$C$15,IF('Vulnerability Assessment (pre)'!K50='Defined Values'!$A$16,'Defined Values'!$C$16,IF('Vulnerability Assessment (pre)'!K50='Defined Values'!$A$17,'Defined Values'!$C$17,0)))</f>
        <v>1</v>
      </c>
      <c r="BI50">
        <f t="shared" si="12"/>
        <v>9.668181462239998</v>
      </c>
      <c r="BJ50">
        <f>IF('Vulnerability Assessment (pre)'!AH50='Defined Values'!$A$10,'Defined Values'!$C$10,IF('Vulnerability Assessment (pre)'!AH50='Defined Values'!$A$11,'Defined Values'!$C$11,IF('Vulnerability Assessment (pre)'!AH50='Defined Values'!$A$12,'Defined Values'!$C$12,IF('Vulnerability Assessment (pre)'!AH50='Defined Values'!$A$13,'Defined Values'!$C$13,0))))</f>
        <v>0</v>
      </c>
      <c r="BK50">
        <f>IF('Vulnerability Assessment (pre)'!AI50='Defined Values'!$A$10,'Defined Values'!$C$10,IF('Vulnerability Assessment (pre)'!AI50='Defined Values'!$A$11,'Defined Values'!$C$11,IF('Vulnerability Assessment (pre)'!AI50='Defined Values'!$A$12,'Defined Values'!$C$12,IF('Vulnerability Assessment (pre)'!AI50='Defined Values'!$A$13,'Defined Values'!$C$13,0))))</f>
        <v>0</v>
      </c>
      <c r="BL50">
        <f>IF('Vulnerability Assessment (pre)'!AJ50='Defined Values'!$A$10,'Defined Values'!$C$10,IF('Vulnerability Assessment (pre)'!AJ50='Defined Values'!$A$11,'Defined Values'!$C$11,IF('Vulnerability Assessment (pre)'!AJ50='Defined Values'!$A$12,'Defined Values'!$C$12,IF('Vulnerability Assessment (pre)'!AJ50='Defined Values'!$A$13,'Defined Values'!$C$13,0))))</f>
        <v>0</v>
      </c>
      <c r="BM50">
        <f t="shared" si="13"/>
        <v>0</v>
      </c>
      <c r="BN50">
        <f t="shared" si="14"/>
        <v>0</v>
      </c>
      <c r="BO50">
        <f t="shared" si="15"/>
        <v>0</v>
      </c>
      <c r="BP50">
        <f t="shared" si="16"/>
        <v>1</v>
      </c>
      <c r="BQ50">
        <f t="shared" si="17"/>
        <v>1</v>
      </c>
      <c r="BR50">
        <f t="shared" si="18"/>
        <v>1</v>
      </c>
      <c r="BS50">
        <f t="shared" si="19"/>
        <v>0</v>
      </c>
      <c r="BT50">
        <f t="shared" si="20"/>
        <v>2.9384947199999996</v>
      </c>
      <c r="BU50" s="21">
        <f t="shared" si="21"/>
        <v>2.9</v>
      </c>
      <c r="BV50">
        <f>IF('Vulnerability Assessment (pre)'!AD50='Defined Values'!$A$44,'Defined Values'!$C$44,IF('Vulnerability Assessment (pre)'!AD50='Defined Values'!$A$45,'Defined Values'!$C$45,IF('Vulnerability Assessment (pre)'!AD50='Defined Values'!$A$46,'Defined Values'!$C$46,IF('Vulnerability Assessment (pre)'!AD50='Defined Values'!$A$47,'Defined Values'!$C$47,IF('Vulnerability Assessment (pre)'!AD50='Defined Values'!$A$48,'Defined Values'!$C$48,IF('Vulnerability Assessment (pre)'!AD50='Defined Values'!$A$49,'Defined Values'!$C$49,0))))))</f>
        <v>0</v>
      </c>
      <c r="BW50">
        <f t="shared" si="23"/>
        <v>2.9</v>
      </c>
      <c r="BX50">
        <f>IF('Vulnerability Assessment (pre)'!AF50='Defined Values'!$A$51,'Defined Values'!$C$51,IF('Vulnerability Assessment (pre)'!AF50='Defined Values'!$A$52,'Defined Values'!$C$52,IF('Vulnerability Assessment (pre)'!AF50='Defined Values'!$A$53,'Defined Values'!$C$53,IF('Vulnerability Assessment (pre)'!AF50='Defined Values'!$A$54,'Defined Values'!$C$54,IF('Vulnerability Assessment (pre)'!AF50='Defined Values'!$A$55,'Defined Values'!$C$55,0)))))</f>
        <v>0</v>
      </c>
      <c r="BY50">
        <f t="shared" si="22"/>
        <v>2.9</v>
      </c>
    </row>
    <row r="51" spans="1:77" ht="98" x14ac:dyDescent="0.15">
      <c r="A51" s="50"/>
      <c r="B51" s="50"/>
      <c r="C51" s="50" t="s">
        <v>1687</v>
      </c>
      <c r="D51" s="50" t="s">
        <v>1543</v>
      </c>
      <c r="E51" s="50" t="s">
        <v>327</v>
      </c>
      <c r="F51" s="60" t="s">
        <v>1688</v>
      </c>
      <c r="G51" s="60">
        <v>80</v>
      </c>
      <c r="H51" s="60"/>
      <c r="I51" s="80" t="s">
        <v>121</v>
      </c>
      <c r="J51" s="80" t="s">
        <v>1712</v>
      </c>
      <c r="K51" s="80" t="s">
        <v>28</v>
      </c>
      <c r="L51" s="80" t="s">
        <v>1713</v>
      </c>
      <c r="M51" s="80" t="s">
        <v>3</v>
      </c>
      <c r="N51" s="80" t="s">
        <v>1714</v>
      </c>
      <c r="O51" s="80" t="s">
        <v>35</v>
      </c>
      <c r="P51" s="80"/>
      <c r="Q51" s="80" t="s">
        <v>46</v>
      </c>
      <c r="R51" s="80"/>
      <c r="S51" s="80" t="s">
        <v>46</v>
      </c>
      <c r="T51" s="80"/>
      <c r="U51" s="80" t="s">
        <v>45</v>
      </c>
      <c r="V51" s="80"/>
      <c r="W51" s="43"/>
      <c r="X51" s="43"/>
      <c r="Y51" s="43"/>
      <c r="Z51" s="43"/>
      <c r="AA51" s="43"/>
      <c r="AB51" s="43"/>
      <c r="AC51" s="45"/>
      <c r="AD51" s="44"/>
      <c r="AE51" s="43"/>
      <c r="AF51" s="44"/>
      <c r="AG51" s="43"/>
      <c r="AH51" s="25"/>
      <c r="AI51" s="25"/>
      <c r="AJ51" s="25"/>
      <c r="AK51" s="31">
        <f>IF(OR(A51='Defined Values'!A$63,A51='Defined Values'!$A$65),'Defined Values'!$A$65,IF(OR(K51="",M51="",O51="",Q51="",S51="",U51=""),"INCOMPLETE",AX51))</f>
        <v>2.9</v>
      </c>
      <c r="AL51" s="88" t="s">
        <v>1721</v>
      </c>
      <c r="AM51" s="104" t="s">
        <v>1758</v>
      </c>
      <c r="AN51">
        <f t="shared" si="0"/>
        <v>9.5375379000000002</v>
      </c>
      <c r="AO51">
        <f>IF(AN51=0,0,'Defined Values'!C60)</f>
        <v>1.1759999999999999</v>
      </c>
      <c r="AP51">
        <f t="shared" si="1"/>
        <v>9.9967999999999986</v>
      </c>
      <c r="AQ51">
        <f t="shared" si="2"/>
        <v>9.6999999999999993</v>
      </c>
      <c r="AS51">
        <f t="shared" si="3"/>
        <v>0</v>
      </c>
      <c r="AT51">
        <f t="shared" si="4"/>
        <v>2.9</v>
      </c>
      <c r="AU51">
        <f t="shared" si="5"/>
        <v>2.9</v>
      </c>
      <c r="AV51">
        <f t="shared" si="6"/>
        <v>2.9</v>
      </c>
      <c r="AW51">
        <f t="shared" si="7"/>
        <v>2.9</v>
      </c>
      <c r="AX51">
        <f t="shared" si="8"/>
        <v>2.9</v>
      </c>
      <c r="AZ51">
        <f>IF('Vulnerability Assessment (pre)'!Q51='Defined Values'!$A$27,'Defined Values'!$C$27,IF('Vulnerability Assessment (pre)'!Q51='Defined Values'!$A$28,'Defined Values'!$C$28,IF('Vulnerability Assessment (pre)'!Q51='Defined Values'!$A$29,'Defined Values'!$C$29,0)))</f>
        <v>0.66</v>
      </c>
      <c r="BA51">
        <f>IF('Vulnerability Assessment (pre)'!S51='Defined Values'!$A$31,'Defined Values'!$C$31,IF('Vulnerability Assessment (pre)'!S51='Defined Values'!$A$32,'Defined Values'!$C$32,IF('Vulnerability Assessment (pre)'!S51='Defined Values'!$A$33,'Defined Values'!$C$33,0)))</f>
        <v>0.66</v>
      </c>
      <c r="BB51">
        <f>IF('Vulnerability Assessment (pre)'!U51='Defined Values'!$A$35,'Defined Values'!$C$35,IF('Vulnerability Assessment (pre)'!U51='Defined Values'!$A$36,'Defined Values'!$C$36,IF('Vulnerability Assessment (pre)'!U51='Defined Values'!$A$37,'Defined Values'!$C$37,0)))</f>
        <v>0.27500000000000002</v>
      </c>
      <c r="BC51">
        <f t="shared" si="9"/>
        <v>0.33999999999999997</v>
      </c>
      <c r="BD51">
        <f t="shared" si="10"/>
        <v>0.33999999999999997</v>
      </c>
      <c r="BE51">
        <f t="shared" si="11"/>
        <v>0.72499999999999998</v>
      </c>
      <c r="BF51">
        <f>IF('Vulnerability Assessment (pre)'!M51='Defined Values'!$A$19,'Defined Values'!$C$19,IF('Vulnerability Assessment (pre)'!M51='Defined Values'!$A$20,'Defined Values'!$C$20,IF('Vulnerability Assessment (pre)'!M51='Defined Values'!$A$21,'Defined Values'!$C$21,0)))</f>
        <v>0.71</v>
      </c>
      <c r="BG51">
        <f>IF('Vulnerability Assessment (pre)'!O51='Defined Values'!$A$23,'Defined Values'!$C$23,IF('Vulnerability Assessment (pre)'!O51='Defined Values'!$A$24,'Defined Values'!$C$24,IF('Vulnerability Assessment (pre)'!O51='Defined Values'!$A$25,'Defined Values'!$C$25,0)))</f>
        <v>0.70399999999999996</v>
      </c>
      <c r="BH51">
        <f>IF('Vulnerability Assessment (pre)'!K51='Defined Values'!$A$15,'Defined Values'!$C$15,IF('Vulnerability Assessment (pre)'!K51='Defined Values'!$A$16,'Defined Values'!$C$16,IF('Vulnerability Assessment (pre)'!K51='Defined Values'!$A$17,'Defined Values'!$C$17,0)))</f>
        <v>1</v>
      </c>
      <c r="BI51">
        <f t="shared" si="12"/>
        <v>9.668181462239998</v>
      </c>
      <c r="BJ51">
        <f>IF('Vulnerability Assessment (pre)'!AH51='Defined Values'!$A$10,'Defined Values'!$C$10,IF('Vulnerability Assessment (pre)'!AH51='Defined Values'!$A$11,'Defined Values'!$C$11,IF('Vulnerability Assessment (pre)'!AH51='Defined Values'!$A$12,'Defined Values'!$C$12,IF('Vulnerability Assessment (pre)'!AH51='Defined Values'!$A$13,'Defined Values'!$C$13,0))))</f>
        <v>0</v>
      </c>
      <c r="BK51">
        <f>IF('Vulnerability Assessment (pre)'!AI51='Defined Values'!$A$10,'Defined Values'!$C$10,IF('Vulnerability Assessment (pre)'!AI51='Defined Values'!$A$11,'Defined Values'!$C$11,IF('Vulnerability Assessment (pre)'!AI51='Defined Values'!$A$12,'Defined Values'!$C$12,IF('Vulnerability Assessment (pre)'!AI51='Defined Values'!$A$13,'Defined Values'!$C$13,0))))</f>
        <v>0</v>
      </c>
      <c r="BL51">
        <f>IF('Vulnerability Assessment (pre)'!AJ51='Defined Values'!$A$10,'Defined Values'!$C$10,IF('Vulnerability Assessment (pre)'!AJ51='Defined Values'!$A$11,'Defined Values'!$C$11,IF('Vulnerability Assessment (pre)'!AJ51='Defined Values'!$A$12,'Defined Values'!$C$12,IF('Vulnerability Assessment (pre)'!AJ51='Defined Values'!$A$13,'Defined Values'!$C$13,0))))</f>
        <v>0</v>
      </c>
      <c r="BM51">
        <f t="shared" si="13"/>
        <v>0</v>
      </c>
      <c r="BN51">
        <f t="shared" si="14"/>
        <v>0</v>
      </c>
      <c r="BO51">
        <f t="shared" si="15"/>
        <v>0</v>
      </c>
      <c r="BP51">
        <f t="shared" si="16"/>
        <v>1</v>
      </c>
      <c r="BQ51">
        <f t="shared" si="17"/>
        <v>1</v>
      </c>
      <c r="BR51">
        <f t="shared" si="18"/>
        <v>1</v>
      </c>
      <c r="BS51">
        <f t="shared" si="19"/>
        <v>0</v>
      </c>
      <c r="BT51">
        <f t="shared" si="20"/>
        <v>2.9384947199999996</v>
      </c>
      <c r="BU51" s="21">
        <f t="shared" si="21"/>
        <v>2.9</v>
      </c>
      <c r="BV51">
        <f>IF('Vulnerability Assessment (pre)'!AD51='Defined Values'!$A$44,'Defined Values'!$C$44,IF('Vulnerability Assessment (pre)'!AD51='Defined Values'!$A$45,'Defined Values'!$C$45,IF('Vulnerability Assessment (pre)'!AD51='Defined Values'!$A$46,'Defined Values'!$C$46,IF('Vulnerability Assessment (pre)'!AD51='Defined Values'!$A$47,'Defined Values'!$C$47,IF('Vulnerability Assessment (pre)'!AD51='Defined Values'!$A$48,'Defined Values'!$C$48,IF('Vulnerability Assessment (pre)'!AD51='Defined Values'!$A$49,'Defined Values'!$C$49,0))))))</f>
        <v>0</v>
      </c>
      <c r="BW51">
        <f t="shared" si="23"/>
        <v>2.9</v>
      </c>
      <c r="BX51">
        <f>IF('Vulnerability Assessment (pre)'!AF51='Defined Values'!$A$51,'Defined Values'!$C$51,IF('Vulnerability Assessment (pre)'!AF51='Defined Values'!$A$52,'Defined Values'!$C$52,IF('Vulnerability Assessment (pre)'!AF51='Defined Values'!$A$53,'Defined Values'!$C$53,IF('Vulnerability Assessment (pre)'!AF51='Defined Values'!$A$54,'Defined Values'!$C$54,IF('Vulnerability Assessment (pre)'!AF51='Defined Values'!$A$55,'Defined Values'!$C$55,0)))))</f>
        <v>0</v>
      </c>
      <c r="BY51">
        <f t="shared" si="22"/>
        <v>2.9</v>
      </c>
    </row>
    <row r="52" spans="1:77" ht="140" x14ac:dyDescent="0.15">
      <c r="A52" s="50"/>
      <c r="B52" s="50"/>
      <c r="C52" s="50" t="s">
        <v>1689</v>
      </c>
      <c r="D52" s="50" t="s">
        <v>1246</v>
      </c>
      <c r="E52" s="50" t="s">
        <v>988</v>
      </c>
      <c r="F52" s="60" t="s">
        <v>1690</v>
      </c>
      <c r="G52" s="60">
        <v>81</v>
      </c>
      <c r="H52" s="60"/>
      <c r="I52" s="80" t="s">
        <v>121</v>
      </c>
      <c r="J52" s="80" t="s">
        <v>1712</v>
      </c>
      <c r="K52" s="80" t="s">
        <v>28</v>
      </c>
      <c r="L52" s="80" t="s">
        <v>1713</v>
      </c>
      <c r="M52" s="80" t="s">
        <v>3</v>
      </c>
      <c r="N52" s="80" t="s">
        <v>1714</v>
      </c>
      <c r="O52" s="80" t="s">
        <v>35</v>
      </c>
      <c r="P52" s="80"/>
      <c r="Q52" s="80" t="s">
        <v>46</v>
      </c>
      <c r="R52" s="80"/>
      <c r="S52" s="80" t="s">
        <v>46</v>
      </c>
      <c r="T52" s="80"/>
      <c r="U52" s="80" t="s">
        <v>45</v>
      </c>
      <c r="V52" s="80"/>
      <c r="W52" s="41"/>
      <c r="X52" s="41"/>
      <c r="Y52" s="41"/>
      <c r="Z52" s="41"/>
      <c r="AA52" s="41"/>
      <c r="AB52" s="41"/>
      <c r="AC52" s="45"/>
      <c r="AD52" s="42"/>
      <c r="AE52" s="41"/>
      <c r="AF52" s="42"/>
      <c r="AG52" s="41"/>
      <c r="AH52" s="25"/>
      <c r="AI52" s="25"/>
      <c r="AJ52" s="25"/>
      <c r="AK52" s="31">
        <f>IF(OR(A52='Defined Values'!A$63,A52='Defined Values'!$A$65),'Defined Values'!$A$65,IF(OR(K52="",M52="",O52="",Q52="",S52="",U52=""),"INCOMPLETE",AX52))</f>
        <v>2.9</v>
      </c>
      <c r="AL52" s="88" t="s">
        <v>1727</v>
      </c>
      <c r="AM52" s="104" t="s">
        <v>1732</v>
      </c>
      <c r="AN52">
        <f t="shared" si="0"/>
        <v>9.5375379000000002</v>
      </c>
      <c r="AO52">
        <f>IF(AN52=0,0,'Defined Values'!C60)</f>
        <v>1.1759999999999999</v>
      </c>
      <c r="AP52">
        <f t="shared" si="1"/>
        <v>9.9967999999999986</v>
      </c>
      <c r="AQ52">
        <f t="shared" si="2"/>
        <v>9.6999999999999993</v>
      </c>
      <c r="AS52">
        <f t="shared" si="3"/>
        <v>0</v>
      </c>
      <c r="AT52">
        <f t="shared" si="4"/>
        <v>2.9</v>
      </c>
      <c r="AU52">
        <f t="shared" si="5"/>
        <v>2.9</v>
      </c>
      <c r="AV52">
        <f t="shared" si="6"/>
        <v>2.9</v>
      </c>
      <c r="AW52">
        <f t="shared" si="7"/>
        <v>2.9</v>
      </c>
      <c r="AX52">
        <f t="shared" si="8"/>
        <v>2.9</v>
      </c>
      <c r="AZ52">
        <f>IF('Vulnerability Assessment (pre)'!Q52='Defined Values'!$A$27,'Defined Values'!$C$27,IF('Vulnerability Assessment (pre)'!Q52='Defined Values'!$A$28,'Defined Values'!$C$28,IF('Vulnerability Assessment (pre)'!Q52='Defined Values'!$A$29,'Defined Values'!$C$29,0)))</f>
        <v>0.66</v>
      </c>
      <c r="BA52">
        <f>IF('Vulnerability Assessment (pre)'!S52='Defined Values'!$A$31,'Defined Values'!$C$31,IF('Vulnerability Assessment (pre)'!S52='Defined Values'!$A$32,'Defined Values'!$C$32,IF('Vulnerability Assessment (pre)'!S52='Defined Values'!$A$33,'Defined Values'!$C$33,0)))</f>
        <v>0.66</v>
      </c>
      <c r="BB52">
        <f>IF('Vulnerability Assessment (pre)'!U52='Defined Values'!$A$35,'Defined Values'!$C$35,IF('Vulnerability Assessment (pre)'!U52='Defined Values'!$A$36,'Defined Values'!$C$36,IF('Vulnerability Assessment (pre)'!U52='Defined Values'!$A$37,'Defined Values'!$C$37,0)))</f>
        <v>0.27500000000000002</v>
      </c>
      <c r="BC52">
        <f t="shared" si="9"/>
        <v>0.33999999999999997</v>
      </c>
      <c r="BD52">
        <f t="shared" si="10"/>
        <v>0.33999999999999997</v>
      </c>
      <c r="BE52">
        <f t="shared" si="11"/>
        <v>0.72499999999999998</v>
      </c>
      <c r="BF52">
        <f>IF('Vulnerability Assessment (pre)'!M52='Defined Values'!$A$19,'Defined Values'!$C$19,IF('Vulnerability Assessment (pre)'!M52='Defined Values'!$A$20,'Defined Values'!$C$20,IF('Vulnerability Assessment (pre)'!M52='Defined Values'!$A$21,'Defined Values'!$C$21,0)))</f>
        <v>0.71</v>
      </c>
      <c r="BG52">
        <f>IF('Vulnerability Assessment (pre)'!O52='Defined Values'!$A$23,'Defined Values'!$C$23,IF('Vulnerability Assessment (pre)'!O52='Defined Values'!$A$24,'Defined Values'!$C$24,IF('Vulnerability Assessment (pre)'!O52='Defined Values'!$A$25,'Defined Values'!$C$25,0)))</f>
        <v>0.70399999999999996</v>
      </c>
      <c r="BH52">
        <f>IF('Vulnerability Assessment (pre)'!K52='Defined Values'!$A$15,'Defined Values'!$C$15,IF('Vulnerability Assessment (pre)'!K52='Defined Values'!$A$16,'Defined Values'!$C$16,IF('Vulnerability Assessment (pre)'!K52='Defined Values'!$A$17,'Defined Values'!$C$17,0)))</f>
        <v>1</v>
      </c>
      <c r="BI52">
        <f t="shared" si="12"/>
        <v>9.668181462239998</v>
      </c>
      <c r="BJ52">
        <f>IF('Vulnerability Assessment (pre)'!AH52='Defined Values'!$A$10,'Defined Values'!$C$10,IF('Vulnerability Assessment (pre)'!AH52='Defined Values'!$A$11,'Defined Values'!$C$11,IF('Vulnerability Assessment (pre)'!AH52='Defined Values'!$A$12,'Defined Values'!$C$12,IF('Vulnerability Assessment (pre)'!AH52='Defined Values'!$A$13,'Defined Values'!$C$13,0))))</f>
        <v>0</v>
      </c>
      <c r="BK52">
        <f>IF('Vulnerability Assessment (pre)'!AI52='Defined Values'!$A$10,'Defined Values'!$C$10,IF('Vulnerability Assessment (pre)'!AI52='Defined Values'!$A$11,'Defined Values'!$C$11,IF('Vulnerability Assessment (pre)'!AI52='Defined Values'!$A$12,'Defined Values'!$C$12,IF('Vulnerability Assessment (pre)'!AI52='Defined Values'!$A$13,'Defined Values'!$C$13,0))))</f>
        <v>0</v>
      </c>
      <c r="BL52">
        <f>IF('Vulnerability Assessment (pre)'!AJ52='Defined Values'!$A$10,'Defined Values'!$C$10,IF('Vulnerability Assessment (pre)'!AJ52='Defined Values'!$A$11,'Defined Values'!$C$11,IF('Vulnerability Assessment (pre)'!AJ52='Defined Values'!$A$12,'Defined Values'!$C$12,IF('Vulnerability Assessment (pre)'!AJ52='Defined Values'!$A$13,'Defined Values'!$C$13,0))))</f>
        <v>0</v>
      </c>
      <c r="BM52">
        <f t="shared" si="13"/>
        <v>0</v>
      </c>
      <c r="BN52">
        <f t="shared" si="14"/>
        <v>0</v>
      </c>
      <c r="BO52">
        <f t="shared" si="15"/>
        <v>0</v>
      </c>
      <c r="BP52">
        <f t="shared" si="16"/>
        <v>1</v>
      </c>
      <c r="BQ52">
        <f t="shared" si="17"/>
        <v>1</v>
      </c>
      <c r="BR52">
        <f t="shared" si="18"/>
        <v>1</v>
      </c>
      <c r="BS52">
        <f t="shared" si="19"/>
        <v>0</v>
      </c>
      <c r="BT52">
        <f t="shared" si="20"/>
        <v>2.9384947199999996</v>
      </c>
      <c r="BU52" s="21">
        <f t="shared" si="21"/>
        <v>2.9</v>
      </c>
      <c r="BV52">
        <f>IF('Vulnerability Assessment (pre)'!AD52='Defined Values'!$A$44,'Defined Values'!$C$44,IF('Vulnerability Assessment (pre)'!AD52='Defined Values'!$A$45,'Defined Values'!$C$45,IF('Vulnerability Assessment (pre)'!AD52='Defined Values'!$A$46,'Defined Values'!$C$46,IF('Vulnerability Assessment (pre)'!AD52='Defined Values'!$A$47,'Defined Values'!$C$47,IF('Vulnerability Assessment (pre)'!AD52='Defined Values'!$A$48,'Defined Values'!$C$48,IF('Vulnerability Assessment (pre)'!AD52='Defined Values'!$A$49,'Defined Values'!$C$49,0))))))</f>
        <v>0</v>
      </c>
      <c r="BW52">
        <f t="shared" si="23"/>
        <v>2.9</v>
      </c>
      <c r="BX52">
        <f>IF('Vulnerability Assessment (pre)'!AF52='Defined Values'!$A$51,'Defined Values'!$C$51,IF('Vulnerability Assessment (pre)'!AF52='Defined Values'!$A$52,'Defined Values'!$C$52,IF('Vulnerability Assessment (pre)'!AF52='Defined Values'!$A$53,'Defined Values'!$C$53,IF('Vulnerability Assessment (pre)'!AF52='Defined Values'!$A$54,'Defined Values'!$C$54,IF('Vulnerability Assessment (pre)'!AF52='Defined Values'!$A$55,'Defined Values'!$C$55,0)))))</f>
        <v>0</v>
      </c>
      <c r="BY52">
        <f t="shared" si="22"/>
        <v>2.9</v>
      </c>
    </row>
    <row r="53" spans="1:77" ht="112" x14ac:dyDescent="0.15">
      <c r="A53" s="50"/>
      <c r="B53" s="50"/>
      <c r="C53" s="50" t="s">
        <v>1691</v>
      </c>
      <c r="D53" s="50" t="s">
        <v>851</v>
      </c>
      <c r="E53" s="50" t="s">
        <v>325</v>
      </c>
      <c r="F53" s="60" t="s">
        <v>1615</v>
      </c>
      <c r="G53" s="60">
        <v>82</v>
      </c>
      <c r="H53" s="60"/>
      <c r="I53" s="80" t="s">
        <v>121</v>
      </c>
      <c r="J53" s="80" t="s">
        <v>1712</v>
      </c>
      <c r="K53" s="80" t="s">
        <v>28</v>
      </c>
      <c r="L53" s="80" t="s">
        <v>1713</v>
      </c>
      <c r="M53" s="80" t="s">
        <v>3</v>
      </c>
      <c r="N53" s="80" t="s">
        <v>1714</v>
      </c>
      <c r="O53" s="80" t="s">
        <v>35</v>
      </c>
      <c r="P53" s="80"/>
      <c r="Q53" s="80" t="s">
        <v>46</v>
      </c>
      <c r="R53" s="80"/>
      <c r="S53" s="80" t="s">
        <v>46</v>
      </c>
      <c r="T53" s="80"/>
      <c r="U53" s="80" t="s">
        <v>45</v>
      </c>
      <c r="V53" s="80"/>
      <c r="W53" s="41"/>
      <c r="X53" s="41"/>
      <c r="Y53" s="41"/>
      <c r="Z53" s="41"/>
      <c r="AA53" s="41"/>
      <c r="AB53" s="41"/>
      <c r="AC53" s="45"/>
      <c r="AD53" s="42"/>
      <c r="AE53" s="41"/>
      <c r="AF53" s="42"/>
      <c r="AG53" s="41"/>
      <c r="AH53" s="25"/>
      <c r="AI53" s="25"/>
      <c r="AJ53" s="25"/>
      <c r="AK53" s="31">
        <f>IF(OR(A53='Defined Values'!A$63,A53='Defined Values'!$A$65),'Defined Values'!$A$65,IF(OR(K53="",M53="",O53="",Q53="",S53="",U53=""),"INCOMPLETE",AX53))</f>
        <v>2.9</v>
      </c>
      <c r="AL53" s="88" t="s">
        <v>1725</v>
      </c>
      <c r="AM53" s="104" t="s">
        <v>1759</v>
      </c>
      <c r="AN53">
        <f t="shared" si="0"/>
        <v>9.5375379000000002</v>
      </c>
      <c r="AO53">
        <f>IF(AN53=0,0,'Defined Values'!C60)</f>
        <v>1.1759999999999999</v>
      </c>
      <c r="AP53">
        <f t="shared" si="1"/>
        <v>9.9967999999999986</v>
      </c>
      <c r="AQ53">
        <f t="shared" si="2"/>
        <v>9.6999999999999993</v>
      </c>
      <c r="AS53">
        <f t="shared" si="3"/>
        <v>0</v>
      </c>
      <c r="AT53">
        <f t="shared" si="4"/>
        <v>2.9</v>
      </c>
      <c r="AU53">
        <f t="shared" si="5"/>
        <v>2.9</v>
      </c>
      <c r="AV53">
        <f t="shared" si="6"/>
        <v>2.9</v>
      </c>
      <c r="AW53">
        <f t="shared" si="7"/>
        <v>2.9</v>
      </c>
      <c r="AX53">
        <f t="shared" si="8"/>
        <v>2.9</v>
      </c>
      <c r="AZ53">
        <f>IF('Vulnerability Assessment (pre)'!Q53='Defined Values'!$A$27,'Defined Values'!$C$27,IF('Vulnerability Assessment (pre)'!Q53='Defined Values'!$A$28,'Defined Values'!$C$28,IF('Vulnerability Assessment (pre)'!Q53='Defined Values'!$A$29,'Defined Values'!$C$29,0)))</f>
        <v>0.66</v>
      </c>
      <c r="BA53">
        <f>IF('Vulnerability Assessment (pre)'!S53='Defined Values'!$A$31,'Defined Values'!$C$31,IF('Vulnerability Assessment (pre)'!S53='Defined Values'!$A$32,'Defined Values'!$C$32,IF('Vulnerability Assessment (pre)'!S53='Defined Values'!$A$33,'Defined Values'!$C$33,0)))</f>
        <v>0.66</v>
      </c>
      <c r="BB53">
        <f>IF('Vulnerability Assessment (pre)'!U53='Defined Values'!$A$35,'Defined Values'!$C$35,IF('Vulnerability Assessment (pre)'!U53='Defined Values'!$A$36,'Defined Values'!$C$36,IF('Vulnerability Assessment (pre)'!U53='Defined Values'!$A$37,'Defined Values'!$C$37,0)))</f>
        <v>0.27500000000000002</v>
      </c>
      <c r="BC53">
        <f t="shared" si="9"/>
        <v>0.33999999999999997</v>
      </c>
      <c r="BD53">
        <f t="shared" si="10"/>
        <v>0.33999999999999997</v>
      </c>
      <c r="BE53">
        <f t="shared" si="11"/>
        <v>0.72499999999999998</v>
      </c>
      <c r="BF53">
        <f>IF('Vulnerability Assessment (pre)'!M53='Defined Values'!$A$19,'Defined Values'!$C$19,IF('Vulnerability Assessment (pre)'!M53='Defined Values'!$A$20,'Defined Values'!$C$20,IF('Vulnerability Assessment (pre)'!M53='Defined Values'!$A$21,'Defined Values'!$C$21,0)))</f>
        <v>0.71</v>
      </c>
      <c r="BG53">
        <f>IF('Vulnerability Assessment (pre)'!O53='Defined Values'!$A$23,'Defined Values'!$C$23,IF('Vulnerability Assessment (pre)'!O53='Defined Values'!$A$24,'Defined Values'!$C$24,IF('Vulnerability Assessment (pre)'!O53='Defined Values'!$A$25,'Defined Values'!$C$25,0)))</f>
        <v>0.70399999999999996</v>
      </c>
      <c r="BH53">
        <f>IF('Vulnerability Assessment (pre)'!K53='Defined Values'!$A$15,'Defined Values'!$C$15,IF('Vulnerability Assessment (pre)'!K53='Defined Values'!$A$16,'Defined Values'!$C$16,IF('Vulnerability Assessment (pre)'!K53='Defined Values'!$A$17,'Defined Values'!$C$17,0)))</f>
        <v>1</v>
      </c>
      <c r="BI53">
        <f t="shared" si="12"/>
        <v>9.668181462239998</v>
      </c>
      <c r="BJ53">
        <f>IF('Vulnerability Assessment (pre)'!AH53='Defined Values'!$A$10,'Defined Values'!$C$10,IF('Vulnerability Assessment (pre)'!AH53='Defined Values'!$A$11,'Defined Values'!$C$11,IF('Vulnerability Assessment (pre)'!AH53='Defined Values'!$A$12,'Defined Values'!$C$12,IF('Vulnerability Assessment (pre)'!AH53='Defined Values'!$A$13,'Defined Values'!$C$13,0))))</f>
        <v>0</v>
      </c>
      <c r="BK53">
        <f>IF('Vulnerability Assessment (pre)'!AI53='Defined Values'!$A$10,'Defined Values'!$C$10,IF('Vulnerability Assessment (pre)'!AI53='Defined Values'!$A$11,'Defined Values'!$C$11,IF('Vulnerability Assessment (pre)'!AI53='Defined Values'!$A$12,'Defined Values'!$C$12,IF('Vulnerability Assessment (pre)'!AI53='Defined Values'!$A$13,'Defined Values'!$C$13,0))))</f>
        <v>0</v>
      </c>
      <c r="BL53">
        <f>IF('Vulnerability Assessment (pre)'!AJ53='Defined Values'!$A$10,'Defined Values'!$C$10,IF('Vulnerability Assessment (pre)'!AJ53='Defined Values'!$A$11,'Defined Values'!$C$11,IF('Vulnerability Assessment (pre)'!AJ53='Defined Values'!$A$12,'Defined Values'!$C$12,IF('Vulnerability Assessment (pre)'!AJ53='Defined Values'!$A$13,'Defined Values'!$C$13,0))))</f>
        <v>0</v>
      </c>
      <c r="BM53">
        <f t="shared" si="13"/>
        <v>0</v>
      </c>
      <c r="BN53">
        <f t="shared" si="14"/>
        <v>0</v>
      </c>
      <c r="BO53">
        <f t="shared" si="15"/>
        <v>0</v>
      </c>
      <c r="BP53">
        <f t="shared" si="16"/>
        <v>1</v>
      </c>
      <c r="BQ53">
        <f t="shared" si="17"/>
        <v>1</v>
      </c>
      <c r="BR53">
        <f t="shared" si="18"/>
        <v>1</v>
      </c>
      <c r="BS53">
        <f t="shared" si="19"/>
        <v>0</v>
      </c>
      <c r="BT53">
        <f t="shared" si="20"/>
        <v>2.9384947199999996</v>
      </c>
      <c r="BU53" s="21">
        <f t="shared" si="21"/>
        <v>2.9</v>
      </c>
      <c r="BV53">
        <f>IF('Vulnerability Assessment (pre)'!AD53='Defined Values'!$A$44,'Defined Values'!$C$44,IF('Vulnerability Assessment (pre)'!AD53='Defined Values'!$A$45,'Defined Values'!$C$45,IF('Vulnerability Assessment (pre)'!AD53='Defined Values'!$A$46,'Defined Values'!$C$46,IF('Vulnerability Assessment (pre)'!AD53='Defined Values'!$A$47,'Defined Values'!$C$47,IF('Vulnerability Assessment (pre)'!AD53='Defined Values'!$A$48,'Defined Values'!$C$48,IF('Vulnerability Assessment (pre)'!AD53='Defined Values'!$A$49,'Defined Values'!$C$49,0))))))</f>
        <v>0</v>
      </c>
      <c r="BW53">
        <f t="shared" si="23"/>
        <v>2.9</v>
      </c>
      <c r="BX53">
        <f>IF('Vulnerability Assessment (pre)'!AF53='Defined Values'!$A$51,'Defined Values'!$C$51,IF('Vulnerability Assessment (pre)'!AF53='Defined Values'!$A$52,'Defined Values'!$C$52,IF('Vulnerability Assessment (pre)'!AF53='Defined Values'!$A$53,'Defined Values'!$C$53,IF('Vulnerability Assessment (pre)'!AF53='Defined Values'!$A$54,'Defined Values'!$C$54,IF('Vulnerability Assessment (pre)'!AF53='Defined Values'!$A$55,'Defined Values'!$C$55,0)))))</f>
        <v>0</v>
      </c>
      <c r="BY53">
        <f t="shared" si="22"/>
        <v>2.9</v>
      </c>
    </row>
    <row r="54" spans="1:77" ht="70" x14ac:dyDescent="0.15">
      <c r="A54" s="50"/>
      <c r="B54" s="50"/>
      <c r="C54" s="50" t="s">
        <v>1692</v>
      </c>
      <c r="D54" s="50" t="s">
        <v>1546</v>
      </c>
      <c r="E54" s="50" t="s">
        <v>325</v>
      </c>
      <c r="F54" s="60" t="s">
        <v>1693</v>
      </c>
      <c r="G54" s="60">
        <v>83</v>
      </c>
      <c r="H54" s="60"/>
      <c r="I54" s="80" t="s">
        <v>121</v>
      </c>
      <c r="J54" s="80" t="s">
        <v>1712</v>
      </c>
      <c r="K54" s="80" t="s">
        <v>28</v>
      </c>
      <c r="L54" s="80" t="s">
        <v>1713</v>
      </c>
      <c r="M54" s="80" t="s">
        <v>3</v>
      </c>
      <c r="N54" s="80" t="s">
        <v>1714</v>
      </c>
      <c r="O54" s="80" t="s">
        <v>35</v>
      </c>
      <c r="P54" s="80"/>
      <c r="Q54" s="80" t="s">
        <v>46</v>
      </c>
      <c r="R54" s="80"/>
      <c r="S54" s="80" t="s">
        <v>46</v>
      </c>
      <c r="T54" s="80"/>
      <c r="U54" s="80" t="s">
        <v>45</v>
      </c>
      <c r="V54" s="80"/>
      <c r="W54" s="41"/>
      <c r="X54" s="41"/>
      <c r="Y54" s="41"/>
      <c r="Z54" s="41"/>
      <c r="AA54" s="41"/>
      <c r="AB54" s="41"/>
      <c r="AC54" s="45"/>
      <c r="AD54" s="42"/>
      <c r="AE54" s="41"/>
      <c r="AF54" s="42"/>
      <c r="AG54" s="41"/>
      <c r="AH54" s="25"/>
      <c r="AI54" s="25"/>
      <c r="AJ54" s="25"/>
      <c r="AK54" s="31">
        <f>IF(OR(A54='Defined Values'!A$63,A54='Defined Values'!$A$65),'Defined Values'!$A$65,IF(OR(K54="",M54="",O54="",Q54="",S54="",U54=""),"INCOMPLETE",AX54))</f>
        <v>2.9</v>
      </c>
      <c r="AL54" s="88" t="s">
        <v>1725</v>
      </c>
      <c r="AM54" s="104" t="s">
        <v>1759</v>
      </c>
      <c r="AN54">
        <f t="shared" si="0"/>
        <v>9.5375379000000002</v>
      </c>
      <c r="AO54">
        <f>IF(AN54=0,0,'Defined Values'!C60)</f>
        <v>1.1759999999999999</v>
      </c>
      <c r="AP54">
        <f t="shared" si="1"/>
        <v>9.9967999999999986</v>
      </c>
      <c r="AQ54">
        <f t="shared" si="2"/>
        <v>9.6999999999999993</v>
      </c>
      <c r="AS54">
        <f t="shared" si="3"/>
        <v>0</v>
      </c>
      <c r="AT54">
        <f t="shared" si="4"/>
        <v>2.9</v>
      </c>
      <c r="AU54">
        <f t="shared" si="5"/>
        <v>2.9</v>
      </c>
      <c r="AV54">
        <f t="shared" si="6"/>
        <v>2.9</v>
      </c>
      <c r="AW54">
        <f t="shared" si="7"/>
        <v>2.9</v>
      </c>
      <c r="AX54">
        <f t="shared" si="8"/>
        <v>2.9</v>
      </c>
      <c r="AZ54">
        <f>IF('Vulnerability Assessment (pre)'!Q54='Defined Values'!$A$27,'Defined Values'!$C$27,IF('Vulnerability Assessment (pre)'!Q54='Defined Values'!$A$28,'Defined Values'!$C$28,IF('Vulnerability Assessment (pre)'!Q54='Defined Values'!$A$29,'Defined Values'!$C$29,0)))</f>
        <v>0.66</v>
      </c>
      <c r="BA54">
        <f>IF('Vulnerability Assessment (pre)'!S54='Defined Values'!$A$31,'Defined Values'!$C$31,IF('Vulnerability Assessment (pre)'!S54='Defined Values'!$A$32,'Defined Values'!$C$32,IF('Vulnerability Assessment (pre)'!S54='Defined Values'!$A$33,'Defined Values'!$C$33,0)))</f>
        <v>0.66</v>
      </c>
      <c r="BB54">
        <f>IF('Vulnerability Assessment (pre)'!U54='Defined Values'!$A$35,'Defined Values'!$C$35,IF('Vulnerability Assessment (pre)'!U54='Defined Values'!$A$36,'Defined Values'!$C$36,IF('Vulnerability Assessment (pre)'!U54='Defined Values'!$A$37,'Defined Values'!$C$37,0)))</f>
        <v>0.27500000000000002</v>
      </c>
      <c r="BC54">
        <f t="shared" si="9"/>
        <v>0.33999999999999997</v>
      </c>
      <c r="BD54">
        <f t="shared" si="10"/>
        <v>0.33999999999999997</v>
      </c>
      <c r="BE54">
        <f t="shared" si="11"/>
        <v>0.72499999999999998</v>
      </c>
      <c r="BF54">
        <f>IF('Vulnerability Assessment (pre)'!M54='Defined Values'!$A$19,'Defined Values'!$C$19,IF('Vulnerability Assessment (pre)'!M54='Defined Values'!$A$20,'Defined Values'!$C$20,IF('Vulnerability Assessment (pre)'!M54='Defined Values'!$A$21,'Defined Values'!$C$21,0)))</f>
        <v>0.71</v>
      </c>
      <c r="BG54">
        <f>IF('Vulnerability Assessment (pre)'!O54='Defined Values'!$A$23,'Defined Values'!$C$23,IF('Vulnerability Assessment (pre)'!O54='Defined Values'!$A$24,'Defined Values'!$C$24,IF('Vulnerability Assessment (pre)'!O54='Defined Values'!$A$25,'Defined Values'!$C$25,0)))</f>
        <v>0.70399999999999996</v>
      </c>
      <c r="BH54">
        <f>IF('Vulnerability Assessment (pre)'!K54='Defined Values'!$A$15,'Defined Values'!$C$15,IF('Vulnerability Assessment (pre)'!K54='Defined Values'!$A$16,'Defined Values'!$C$16,IF('Vulnerability Assessment (pre)'!K54='Defined Values'!$A$17,'Defined Values'!$C$17,0)))</f>
        <v>1</v>
      </c>
      <c r="BI54">
        <f t="shared" si="12"/>
        <v>9.668181462239998</v>
      </c>
      <c r="BJ54">
        <f>IF('Vulnerability Assessment (pre)'!AH54='Defined Values'!$A$10,'Defined Values'!$C$10,IF('Vulnerability Assessment (pre)'!AH54='Defined Values'!$A$11,'Defined Values'!$C$11,IF('Vulnerability Assessment (pre)'!AH54='Defined Values'!$A$12,'Defined Values'!$C$12,IF('Vulnerability Assessment (pre)'!AH54='Defined Values'!$A$13,'Defined Values'!$C$13,0))))</f>
        <v>0</v>
      </c>
      <c r="BK54">
        <f>IF('Vulnerability Assessment (pre)'!AI54='Defined Values'!$A$10,'Defined Values'!$C$10,IF('Vulnerability Assessment (pre)'!AI54='Defined Values'!$A$11,'Defined Values'!$C$11,IF('Vulnerability Assessment (pre)'!AI54='Defined Values'!$A$12,'Defined Values'!$C$12,IF('Vulnerability Assessment (pre)'!AI54='Defined Values'!$A$13,'Defined Values'!$C$13,0))))</f>
        <v>0</v>
      </c>
      <c r="BL54">
        <f>IF('Vulnerability Assessment (pre)'!AJ54='Defined Values'!$A$10,'Defined Values'!$C$10,IF('Vulnerability Assessment (pre)'!AJ54='Defined Values'!$A$11,'Defined Values'!$C$11,IF('Vulnerability Assessment (pre)'!AJ54='Defined Values'!$A$12,'Defined Values'!$C$12,IF('Vulnerability Assessment (pre)'!AJ54='Defined Values'!$A$13,'Defined Values'!$C$13,0))))</f>
        <v>0</v>
      </c>
      <c r="BM54">
        <f t="shared" si="13"/>
        <v>0</v>
      </c>
      <c r="BN54">
        <f t="shared" si="14"/>
        <v>0</v>
      </c>
      <c r="BO54">
        <f t="shared" si="15"/>
        <v>0</v>
      </c>
      <c r="BP54">
        <f t="shared" si="16"/>
        <v>1</v>
      </c>
      <c r="BQ54">
        <f t="shared" si="17"/>
        <v>1</v>
      </c>
      <c r="BR54">
        <f t="shared" si="18"/>
        <v>1</v>
      </c>
      <c r="BS54">
        <f t="shared" si="19"/>
        <v>0</v>
      </c>
      <c r="BT54">
        <f t="shared" si="20"/>
        <v>2.9384947199999996</v>
      </c>
      <c r="BU54" s="21">
        <f t="shared" si="21"/>
        <v>2.9</v>
      </c>
      <c r="BV54">
        <f>IF('Vulnerability Assessment (pre)'!AD54='Defined Values'!$A$44,'Defined Values'!$C$44,IF('Vulnerability Assessment (pre)'!AD54='Defined Values'!$A$45,'Defined Values'!$C$45,IF('Vulnerability Assessment (pre)'!AD54='Defined Values'!$A$46,'Defined Values'!$C$46,IF('Vulnerability Assessment (pre)'!AD54='Defined Values'!$A$47,'Defined Values'!$C$47,IF('Vulnerability Assessment (pre)'!AD54='Defined Values'!$A$48,'Defined Values'!$C$48,IF('Vulnerability Assessment (pre)'!AD54='Defined Values'!$A$49,'Defined Values'!$C$49,0))))))</f>
        <v>0</v>
      </c>
      <c r="BW54">
        <f t="shared" si="23"/>
        <v>2.9</v>
      </c>
      <c r="BX54">
        <f>IF('Vulnerability Assessment (pre)'!AF54='Defined Values'!$A$51,'Defined Values'!$C$51,IF('Vulnerability Assessment (pre)'!AF54='Defined Values'!$A$52,'Defined Values'!$C$52,IF('Vulnerability Assessment (pre)'!AF54='Defined Values'!$A$53,'Defined Values'!$C$53,IF('Vulnerability Assessment (pre)'!AF54='Defined Values'!$A$54,'Defined Values'!$C$54,IF('Vulnerability Assessment (pre)'!AF54='Defined Values'!$A$55,'Defined Values'!$C$55,0)))))</f>
        <v>0</v>
      </c>
      <c r="BY54">
        <f t="shared" si="22"/>
        <v>2.9</v>
      </c>
    </row>
    <row r="55" spans="1:77" ht="70" x14ac:dyDescent="0.15">
      <c r="A55" s="50"/>
      <c r="B55" s="50"/>
      <c r="C55" s="50" t="s">
        <v>1694</v>
      </c>
      <c r="D55" s="50" t="s">
        <v>807</v>
      </c>
      <c r="E55" s="50" t="s">
        <v>318</v>
      </c>
      <c r="F55" s="60" t="s">
        <v>1695</v>
      </c>
      <c r="G55" s="60">
        <v>84</v>
      </c>
      <c r="H55" s="60"/>
      <c r="I55" s="80" t="s">
        <v>121</v>
      </c>
      <c r="J55" s="80" t="s">
        <v>1712</v>
      </c>
      <c r="K55" s="80" t="s">
        <v>28</v>
      </c>
      <c r="L55" s="80" t="s">
        <v>1713</v>
      </c>
      <c r="M55" s="80" t="s">
        <v>3</v>
      </c>
      <c r="N55" s="80" t="s">
        <v>1714</v>
      </c>
      <c r="O55" s="80" t="s">
        <v>35</v>
      </c>
      <c r="P55" s="80"/>
      <c r="Q55" s="80" t="s">
        <v>46</v>
      </c>
      <c r="R55" s="80"/>
      <c r="S55" s="80" t="s">
        <v>46</v>
      </c>
      <c r="T55" s="80"/>
      <c r="U55" s="80" t="s">
        <v>45</v>
      </c>
      <c r="V55" s="80"/>
      <c r="W55" s="41"/>
      <c r="X55" s="41"/>
      <c r="Y55" s="41"/>
      <c r="Z55" s="41"/>
      <c r="AA55" s="41"/>
      <c r="AB55" s="41"/>
      <c r="AC55" s="45"/>
      <c r="AD55" s="42"/>
      <c r="AE55" s="41"/>
      <c r="AF55" s="42"/>
      <c r="AG55" s="41"/>
      <c r="AH55" s="25"/>
      <c r="AI55" s="25"/>
      <c r="AJ55" s="25"/>
      <c r="AK55" s="31">
        <f>IF(OR(A55='Defined Values'!A$63,A55='Defined Values'!$A$65),'Defined Values'!$A$65,IF(OR(K55="",M55="",O55="",Q55="",S55="",U55=""),"INCOMPLETE",AX55))</f>
        <v>2.9</v>
      </c>
      <c r="AL55" s="88" t="s">
        <v>1727</v>
      </c>
      <c r="AM55" s="104" t="s">
        <v>1730</v>
      </c>
      <c r="AN55">
        <f t="shared" si="0"/>
        <v>9.5375379000000002</v>
      </c>
      <c r="AO55">
        <f>IF(AN55=0,0,'Defined Values'!C60)</f>
        <v>1.1759999999999999</v>
      </c>
      <c r="AP55">
        <f t="shared" si="1"/>
        <v>9.9967999999999986</v>
      </c>
      <c r="AQ55">
        <f t="shared" si="2"/>
        <v>9.6999999999999993</v>
      </c>
      <c r="AS55">
        <f t="shared" si="3"/>
        <v>0</v>
      </c>
      <c r="AT55">
        <f t="shared" si="4"/>
        <v>2.9</v>
      </c>
      <c r="AU55">
        <f t="shared" si="5"/>
        <v>2.9</v>
      </c>
      <c r="AV55">
        <f t="shared" si="6"/>
        <v>2.9</v>
      </c>
      <c r="AW55">
        <f t="shared" si="7"/>
        <v>2.9</v>
      </c>
      <c r="AX55">
        <f t="shared" si="8"/>
        <v>2.9</v>
      </c>
      <c r="AZ55">
        <f>IF('Vulnerability Assessment (pre)'!Q55='Defined Values'!$A$27,'Defined Values'!$C$27,IF('Vulnerability Assessment (pre)'!Q55='Defined Values'!$A$28,'Defined Values'!$C$28,IF('Vulnerability Assessment (pre)'!Q55='Defined Values'!$A$29,'Defined Values'!$C$29,0)))</f>
        <v>0.66</v>
      </c>
      <c r="BA55">
        <f>IF('Vulnerability Assessment (pre)'!S55='Defined Values'!$A$31,'Defined Values'!$C$31,IF('Vulnerability Assessment (pre)'!S55='Defined Values'!$A$32,'Defined Values'!$C$32,IF('Vulnerability Assessment (pre)'!S55='Defined Values'!$A$33,'Defined Values'!$C$33,0)))</f>
        <v>0.66</v>
      </c>
      <c r="BB55">
        <f>IF('Vulnerability Assessment (pre)'!U55='Defined Values'!$A$35,'Defined Values'!$C$35,IF('Vulnerability Assessment (pre)'!U55='Defined Values'!$A$36,'Defined Values'!$C$36,IF('Vulnerability Assessment (pre)'!U55='Defined Values'!$A$37,'Defined Values'!$C$37,0)))</f>
        <v>0.27500000000000002</v>
      </c>
      <c r="BC55">
        <f t="shared" si="9"/>
        <v>0.33999999999999997</v>
      </c>
      <c r="BD55">
        <f t="shared" si="10"/>
        <v>0.33999999999999997</v>
      </c>
      <c r="BE55">
        <f t="shared" si="11"/>
        <v>0.72499999999999998</v>
      </c>
      <c r="BF55">
        <f>IF('Vulnerability Assessment (pre)'!M55='Defined Values'!$A$19,'Defined Values'!$C$19,IF('Vulnerability Assessment (pre)'!M55='Defined Values'!$A$20,'Defined Values'!$C$20,IF('Vulnerability Assessment (pre)'!M55='Defined Values'!$A$21,'Defined Values'!$C$21,0)))</f>
        <v>0.71</v>
      </c>
      <c r="BG55">
        <f>IF('Vulnerability Assessment (pre)'!O55='Defined Values'!$A$23,'Defined Values'!$C$23,IF('Vulnerability Assessment (pre)'!O55='Defined Values'!$A$24,'Defined Values'!$C$24,IF('Vulnerability Assessment (pre)'!O55='Defined Values'!$A$25,'Defined Values'!$C$25,0)))</f>
        <v>0.70399999999999996</v>
      </c>
      <c r="BH55">
        <f>IF('Vulnerability Assessment (pre)'!K55='Defined Values'!$A$15,'Defined Values'!$C$15,IF('Vulnerability Assessment (pre)'!K55='Defined Values'!$A$16,'Defined Values'!$C$16,IF('Vulnerability Assessment (pre)'!K55='Defined Values'!$A$17,'Defined Values'!$C$17,0)))</f>
        <v>1</v>
      </c>
      <c r="BI55">
        <f t="shared" si="12"/>
        <v>9.668181462239998</v>
      </c>
      <c r="BJ55">
        <f>IF('Vulnerability Assessment (pre)'!AH55='Defined Values'!$A$10,'Defined Values'!$C$10,IF('Vulnerability Assessment (pre)'!AH55='Defined Values'!$A$11,'Defined Values'!$C$11,IF('Vulnerability Assessment (pre)'!AH55='Defined Values'!$A$12,'Defined Values'!$C$12,IF('Vulnerability Assessment (pre)'!AH55='Defined Values'!$A$13,'Defined Values'!$C$13,0))))</f>
        <v>0</v>
      </c>
      <c r="BK55">
        <f>IF('Vulnerability Assessment (pre)'!AI55='Defined Values'!$A$10,'Defined Values'!$C$10,IF('Vulnerability Assessment (pre)'!AI55='Defined Values'!$A$11,'Defined Values'!$C$11,IF('Vulnerability Assessment (pre)'!AI55='Defined Values'!$A$12,'Defined Values'!$C$12,IF('Vulnerability Assessment (pre)'!AI55='Defined Values'!$A$13,'Defined Values'!$C$13,0))))</f>
        <v>0</v>
      </c>
      <c r="BL55">
        <f>IF('Vulnerability Assessment (pre)'!AJ55='Defined Values'!$A$10,'Defined Values'!$C$10,IF('Vulnerability Assessment (pre)'!AJ55='Defined Values'!$A$11,'Defined Values'!$C$11,IF('Vulnerability Assessment (pre)'!AJ55='Defined Values'!$A$12,'Defined Values'!$C$12,IF('Vulnerability Assessment (pre)'!AJ55='Defined Values'!$A$13,'Defined Values'!$C$13,0))))</f>
        <v>0</v>
      </c>
      <c r="BM55">
        <f t="shared" si="13"/>
        <v>0</v>
      </c>
      <c r="BN55">
        <f t="shared" si="14"/>
        <v>0</v>
      </c>
      <c r="BO55">
        <f t="shared" si="15"/>
        <v>0</v>
      </c>
      <c r="BP55">
        <f t="shared" si="16"/>
        <v>1</v>
      </c>
      <c r="BQ55">
        <f t="shared" si="17"/>
        <v>1</v>
      </c>
      <c r="BR55">
        <f t="shared" si="18"/>
        <v>1</v>
      </c>
      <c r="BS55">
        <f t="shared" si="19"/>
        <v>0</v>
      </c>
      <c r="BT55">
        <f t="shared" si="20"/>
        <v>2.9384947199999996</v>
      </c>
      <c r="BU55" s="21">
        <f t="shared" si="21"/>
        <v>2.9</v>
      </c>
      <c r="BV55">
        <f>IF('Vulnerability Assessment (pre)'!AD55='Defined Values'!$A$44,'Defined Values'!$C$44,IF('Vulnerability Assessment (pre)'!AD55='Defined Values'!$A$45,'Defined Values'!$C$45,IF('Vulnerability Assessment (pre)'!AD55='Defined Values'!$A$46,'Defined Values'!$C$46,IF('Vulnerability Assessment (pre)'!AD55='Defined Values'!$A$47,'Defined Values'!$C$47,IF('Vulnerability Assessment (pre)'!AD55='Defined Values'!$A$48,'Defined Values'!$C$48,IF('Vulnerability Assessment (pre)'!AD55='Defined Values'!$A$49,'Defined Values'!$C$49,0))))))</f>
        <v>0</v>
      </c>
      <c r="BW55">
        <f t="shared" si="23"/>
        <v>2.9</v>
      </c>
      <c r="BX55">
        <f>IF('Vulnerability Assessment (pre)'!AF55='Defined Values'!$A$51,'Defined Values'!$C$51,IF('Vulnerability Assessment (pre)'!AF55='Defined Values'!$A$52,'Defined Values'!$C$52,IF('Vulnerability Assessment (pre)'!AF55='Defined Values'!$A$53,'Defined Values'!$C$53,IF('Vulnerability Assessment (pre)'!AF55='Defined Values'!$A$54,'Defined Values'!$C$54,IF('Vulnerability Assessment (pre)'!AF55='Defined Values'!$A$55,'Defined Values'!$C$55,0)))))</f>
        <v>0</v>
      </c>
      <c r="BY55">
        <f t="shared" si="22"/>
        <v>2.9</v>
      </c>
    </row>
    <row r="56" spans="1:77" ht="70" x14ac:dyDescent="0.15">
      <c r="A56" s="50"/>
      <c r="B56" s="50"/>
      <c r="C56" s="50" t="s">
        <v>1696</v>
      </c>
      <c r="D56" s="50" t="s">
        <v>793</v>
      </c>
      <c r="E56" s="50" t="s">
        <v>318</v>
      </c>
      <c r="F56" s="60" t="s">
        <v>1609</v>
      </c>
      <c r="G56" s="60">
        <v>85</v>
      </c>
      <c r="H56" s="60"/>
      <c r="I56" s="80" t="s">
        <v>121</v>
      </c>
      <c r="J56" s="80" t="s">
        <v>1712</v>
      </c>
      <c r="K56" s="80" t="s">
        <v>28</v>
      </c>
      <c r="L56" s="80" t="s">
        <v>1713</v>
      </c>
      <c r="M56" s="80" t="s">
        <v>3</v>
      </c>
      <c r="N56" s="80" t="s">
        <v>1714</v>
      </c>
      <c r="O56" s="80" t="s">
        <v>35</v>
      </c>
      <c r="P56" s="80"/>
      <c r="Q56" s="80" t="s">
        <v>46</v>
      </c>
      <c r="R56" s="80"/>
      <c r="S56" s="80" t="s">
        <v>46</v>
      </c>
      <c r="T56" s="80"/>
      <c r="U56" s="80" t="s">
        <v>45</v>
      </c>
      <c r="V56" s="80"/>
      <c r="W56" s="41"/>
      <c r="X56" s="41"/>
      <c r="Y56" s="41"/>
      <c r="Z56" s="41"/>
      <c r="AA56" s="41"/>
      <c r="AB56" s="41"/>
      <c r="AC56" s="45"/>
      <c r="AD56" s="42"/>
      <c r="AE56" s="41"/>
      <c r="AF56" s="42"/>
      <c r="AG56" s="41"/>
      <c r="AH56" s="25"/>
      <c r="AI56" s="25"/>
      <c r="AJ56" s="25"/>
      <c r="AK56" s="31">
        <f>IF(OR(A56='Defined Values'!A$63,A56='Defined Values'!$A$65),'Defined Values'!$A$65,IF(OR(K56="",M56="",O56="",Q56="",S56="",U56=""),"INCOMPLETE",AX56))</f>
        <v>2.9</v>
      </c>
      <c r="AL56" s="88" t="s">
        <v>1722</v>
      </c>
      <c r="AM56" s="104" t="s">
        <v>1729</v>
      </c>
      <c r="AN56">
        <f t="shared" si="0"/>
        <v>9.5375379000000002</v>
      </c>
      <c r="AO56">
        <f>IF(AN56=0,0,'Defined Values'!C60)</f>
        <v>1.1759999999999999</v>
      </c>
      <c r="AP56">
        <f t="shared" si="1"/>
        <v>9.9967999999999986</v>
      </c>
      <c r="AQ56">
        <f t="shared" si="2"/>
        <v>9.6999999999999993</v>
      </c>
      <c r="AS56">
        <f t="shared" si="3"/>
        <v>0</v>
      </c>
      <c r="AT56">
        <f t="shared" si="4"/>
        <v>2.9</v>
      </c>
      <c r="AU56">
        <f t="shared" si="5"/>
        <v>2.9</v>
      </c>
      <c r="AV56">
        <f t="shared" si="6"/>
        <v>2.9</v>
      </c>
      <c r="AW56">
        <f t="shared" si="7"/>
        <v>2.9</v>
      </c>
      <c r="AX56">
        <f t="shared" si="8"/>
        <v>2.9</v>
      </c>
      <c r="AZ56">
        <f>IF('Vulnerability Assessment (pre)'!Q56='Defined Values'!$A$27,'Defined Values'!$C$27,IF('Vulnerability Assessment (pre)'!Q56='Defined Values'!$A$28,'Defined Values'!$C$28,IF('Vulnerability Assessment (pre)'!Q56='Defined Values'!$A$29,'Defined Values'!$C$29,0)))</f>
        <v>0.66</v>
      </c>
      <c r="BA56">
        <f>IF('Vulnerability Assessment (pre)'!S56='Defined Values'!$A$31,'Defined Values'!$C$31,IF('Vulnerability Assessment (pre)'!S56='Defined Values'!$A$32,'Defined Values'!$C$32,IF('Vulnerability Assessment (pre)'!S56='Defined Values'!$A$33,'Defined Values'!$C$33,0)))</f>
        <v>0.66</v>
      </c>
      <c r="BB56">
        <f>IF('Vulnerability Assessment (pre)'!U56='Defined Values'!$A$35,'Defined Values'!$C$35,IF('Vulnerability Assessment (pre)'!U56='Defined Values'!$A$36,'Defined Values'!$C$36,IF('Vulnerability Assessment (pre)'!U56='Defined Values'!$A$37,'Defined Values'!$C$37,0)))</f>
        <v>0.27500000000000002</v>
      </c>
      <c r="BC56">
        <f t="shared" si="9"/>
        <v>0.33999999999999997</v>
      </c>
      <c r="BD56">
        <f t="shared" si="10"/>
        <v>0.33999999999999997</v>
      </c>
      <c r="BE56">
        <f t="shared" si="11"/>
        <v>0.72499999999999998</v>
      </c>
      <c r="BF56">
        <f>IF('Vulnerability Assessment (pre)'!M56='Defined Values'!$A$19,'Defined Values'!$C$19,IF('Vulnerability Assessment (pre)'!M56='Defined Values'!$A$20,'Defined Values'!$C$20,IF('Vulnerability Assessment (pre)'!M56='Defined Values'!$A$21,'Defined Values'!$C$21,0)))</f>
        <v>0.71</v>
      </c>
      <c r="BG56">
        <f>IF('Vulnerability Assessment (pre)'!O56='Defined Values'!$A$23,'Defined Values'!$C$23,IF('Vulnerability Assessment (pre)'!O56='Defined Values'!$A$24,'Defined Values'!$C$24,IF('Vulnerability Assessment (pre)'!O56='Defined Values'!$A$25,'Defined Values'!$C$25,0)))</f>
        <v>0.70399999999999996</v>
      </c>
      <c r="BH56">
        <f>IF('Vulnerability Assessment (pre)'!K56='Defined Values'!$A$15,'Defined Values'!$C$15,IF('Vulnerability Assessment (pre)'!K56='Defined Values'!$A$16,'Defined Values'!$C$16,IF('Vulnerability Assessment (pre)'!K56='Defined Values'!$A$17,'Defined Values'!$C$17,0)))</f>
        <v>1</v>
      </c>
      <c r="BI56">
        <f t="shared" si="12"/>
        <v>9.668181462239998</v>
      </c>
      <c r="BJ56">
        <f>IF('Vulnerability Assessment (pre)'!AH56='Defined Values'!$A$10,'Defined Values'!$C$10,IF('Vulnerability Assessment (pre)'!AH56='Defined Values'!$A$11,'Defined Values'!$C$11,IF('Vulnerability Assessment (pre)'!AH56='Defined Values'!$A$12,'Defined Values'!$C$12,IF('Vulnerability Assessment (pre)'!AH56='Defined Values'!$A$13,'Defined Values'!$C$13,0))))</f>
        <v>0</v>
      </c>
      <c r="BK56">
        <f>IF('Vulnerability Assessment (pre)'!AI56='Defined Values'!$A$10,'Defined Values'!$C$10,IF('Vulnerability Assessment (pre)'!AI56='Defined Values'!$A$11,'Defined Values'!$C$11,IF('Vulnerability Assessment (pre)'!AI56='Defined Values'!$A$12,'Defined Values'!$C$12,IF('Vulnerability Assessment (pre)'!AI56='Defined Values'!$A$13,'Defined Values'!$C$13,0))))</f>
        <v>0</v>
      </c>
      <c r="BL56">
        <f>IF('Vulnerability Assessment (pre)'!AJ56='Defined Values'!$A$10,'Defined Values'!$C$10,IF('Vulnerability Assessment (pre)'!AJ56='Defined Values'!$A$11,'Defined Values'!$C$11,IF('Vulnerability Assessment (pre)'!AJ56='Defined Values'!$A$12,'Defined Values'!$C$12,IF('Vulnerability Assessment (pre)'!AJ56='Defined Values'!$A$13,'Defined Values'!$C$13,0))))</f>
        <v>0</v>
      </c>
      <c r="BM56">
        <f t="shared" si="13"/>
        <v>0</v>
      </c>
      <c r="BN56">
        <f t="shared" si="14"/>
        <v>0</v>
      </c>
      <c r="BO56">
        <f t="shared" si="15"/>
        <v>0</v>
      </c>
      <c r="BP56">
        <f t="shared" si="16"/>
        <v>1</v>
      </c>
      <c r="BQ56">
        <f t="shared" si="17"/>
        <v>1</v>
      </c>
      <c r="BR56">
        <f t="shared" si="18"/>
        <v>1</v>
      </c>
      <c r="BS56">
        <f t="shared" si="19"/>
        <v>0</v>
      </c>
      <c r="BT56">
        <f t="shared" si="20"/>
        <v>2.9384947199999996</v>
      </c>
      <c r="BU56" s="21">
        <f t="shared" si="21"/>
        <v>2.9</v>
      </c>
      <c r="BV56">
        <f>IF('Vulnerability Assessment (pre)'!AD56='Defined Values'!$A$44,'Defined Values'!$C$44,IF('Vulnerability Assessment (pre)'!AD56='Defined Values'!$A$45,'Defined Values'!$C$45,IF('Vulnerability Assessment (pre)'!AD56='Defined Values'!$A$46,'Defined Values'!$C$46,IF('Vulnerability Assessment (pre)'!AD56='Defined Values'!$A$47,'Defined Values'!$C$47,IF('Vulnerability Assessment (pre)'!AD56='Defined Values'!$A$48,'Defined Values'!$C$48,IF('Vulnerability Assessment (pre)'!AD56='Defined Values'!$A$49,'Defined Values'!$C$49,0))))))</f>
        <v>0</v>
      </c>
      <c r="BW56">
        <f t="shared" si="23"/>
        <v>2.9</v>
      </c>
      <c r="BX56">
        <f>IF('Vulnerability Assessment (pre)'!AF56='Defined Values'!$A$51,'Defined Values'!$C$51,IF('Vulnerability Assessment (pre)'!AF56='Defined Values'!$A$52,'Defined Values'!$C$52,IF('Vulnerability Assessment (pre)'!AF56='Defined Values'!$A$53,'Defined Values'!$C$53,IF('Vulnerability Assessment (pre)'!AF56='Defined Values'!$A$54,'Defined Values'!$C$54,IF('Vulnerability Assessment (pre)'!AF56='Defined Values'!$A$55,'Defined Values'!$C$55,0)))))</f>
        <v>0</v>
      </c>
      <c r="BY56">
        <f t="shared" si="22"/>
        <v>2.9</v>
      </c>
    </row>
    <row r="57" spans="1:77" ht="98" x14ac:dyDescent="0.15">
      <c r="A57" s="50"/>
      <c r="B57" s="50"/>
      <c r="C57" s="50" t="s">
        <v>1697</v>
      </c>
      <c r="D57" s="50" t="s">
        <v>853</v>
      </c>
      <c r="E57" s="50" t="s">
        <v>316</v>
      </c>
      <c r="F57" s="60" t="s">
        <v>1698</v>
      </c>
      <c r="G57" s="60">
        <v>86</v>
      </c>
      <c r="H57" s="60"/>
      <c r="I57" s="80" t="s">
        <v>258</v>
      </c>
      <c r="J57" s="80" t="s">
        <v>1715</v>
      </c>
      <c r="K57" s="80" t="s">
        <v>28</v>
      </c>
      <c r="L57" s="80" t="s">
        <v>1713</v>
      </c>
      <c r="M57" s="80" t="s">
        <v>3</v>
      </c>
      <c r="N57" s="80" t="s">
        <v>1714</v>
      </c>
      <c r="O57" s="80" t="s">
        <v>35</v>
      </c>
      <c r="P57" s="80"/>
      <c r="Q57" s="80" t="s">
        <v>35</v>
      </c>
      <c r="R57" s="80"/>
      <c r="S57" s="80" t="s">
        <v>46</v>
      </c>
      <c r="T57" s="80"/>
      <c r="U57" s="80" t="s">
        <v>46</v>
      </c>
      <c r="V57" s="80"/>
      <c r="W57" s="41"/>
      <c r="X57" s="41"/>
      <c r="Y57" s="41"/>
      <c r="Z57" s="41"/>
      <c r="AA57" s="41"/>
      <c r="AB57" s="41"/>
      <c r="AC57" s="45"/>
      <c r="AD57" s="44"/>
      <c r="AE57" s="43"/>
      <c r="AF57" s="44"/>
      <c r="AG57" s="43"/>
      <c r="AH57" s="25"/>
      <c r="AI57" s="25"/>
      <c r="AJ57" s="25"/>
      <c r="AK57" s="31">
        <f>IF(OR(A57='Defined Values'!A$63,A57='Defined Values'!$A$65),'Defined Values'!$A$65,IF(OR(K57="",M57="",O57="",Q57="",S57="",U57=""),"INCOMPLETE",AX57))</f>
        <v>2.9</v>
      </c>
      <c r="AL57" s="88" t="s">
        <v>9</v>
      </c>
      <c r="AM57" s="104" t="s">
        <v>1760</v>
      </c>
      <c r="AN57">
        <f t="shared" si="0"/>
        <v>9.2066040000000005</v>
      </c>
      <c r="AO57">
        <f>IF(AN57=0,0,'Defined Values'!C60)</f>
        <v>1.1759999999999999</v>
      </c>
      <c r="AP57">
        <f t="shared" si="1"/>
        <v>9.9967999999999986</v>
      </c>
      <c r="AQ57">
        <f t="shared" si="2"/>
        <v>9.4</v>
      </c>
      <c r="AS57">
        <f t="shared" si="3"/>
        <v>0</v>
      </c>
      <c r="AT57">
        <f t="shared" si="4"/>
        <v>2.9</v>
      </c>
      <c r="AU57">
        <f t="shared" si="5"/>
        <v>2.9</v>
      </c>
      <c r="AV57">
        <f t="shared" si="6"/>
        <v>2.9</v>
      </c>
      <c r="AW57">
        <f t="shared" si="7"/>
        <v>2.9</v>
      </c>
      <c r="AX57">
        <f t="shared" si="8"/>
        <v>2.9</v>
      </c>
      <c r="AZ57">
        <f>IF('Vulnerability Assessment (pre)'!Q57='Defined Values'!$A$27,'Defined Values'!$C$27,IF('Vulnerability Assessment (pre)'!Q57='Defined Values'!$A$28,'Defined Values'!$C$28,IF('Vulnerability Assessment (pre)'!Q57='Defined Values'!$A$29,'Defined Values'!$C$29,0)))</f>
        <v>0</v>
      </c>
      <c r="BA57">
        <f>IF('Vulnerability Assessment (pre)'!S57='Defined Values'!$A$31,'Defined Values'!$C$31,IF('Vulnerability Assessment (pre)'!S57='Defined Values'!$A$32,'Defined Values'!$C$32,IF('Vulnerability Assessment (pre)'!S57='Defined Values'!$A$33,'Defined Values'!$C$33,0)))</f>
        <v>0.66</v>
      </c>
      <c r="BB57">
        <f>IF('Vulnerability Assessment (pre)'!U57='Defined Values'!$A$35,'Defined Values'!$C$35,IF('Vulnerability Assessment (pre)'!U57='Defined Values'!$A$36,'Defined Values'!$C$36,IF('Vulnerability Assessment (pre)'!U57='Defined Values'!$A$37,'Defined Values'!$C$37,0)))</f>
        <v>0.66</v>
      </c>
      <c r="BC57">
        <f t="shared" si="9"/>
        <v>1</v>
      </c>
      <c r="BD57">
        <f t="shared" si="10"/>
        <v>0.33999999999999997</v>
      </c>
      <c r="BE57">
        <f t="shared" si="11"/>
        <v>0.33999999999999997</v>
      </c>
      <c r="BF57">
        <f>IF('Vulnerability Assessment (pre)'!M57='Defined Values'!$A$19,'Defined Values'!$C$19,IF('Vulnerability Assessment (pre)'!M57='Defined Values'!$A$20,'Defined Values'!$C$20,IF('Vulnerability Assessment (pre)'!M57='Defined Values'!$A$21,'Defined Values'!$C$21,0)))</f>
        <v>0.71</v>
      </c>
      <c r="BG57">
        <f>IF('Vulnerability Assessment (pre)'!O57='Defined Values'!$A$23,'Defined Values'!$C$23,IF('Vulnerability Assessment (pre)'!O57='Defined Values'!$A$24,'Defined Values'!$C$24,IF('Vulnerability Assessment (pre)'!O57='Defined Values'!$A$25,'Defined Values'!$C$25,0)))</f>
        <v>0.70399999999999996</v>
      </c>
      <c r="BH57">
        <f>IF('Vulnerability Assessment (pre)'!K57='Defined Values'!$A$15,'Defined Values'!$C$15,IF('Vulnerability Assessment (pre)'!K57='Defined Values'!$A$16,'Defined Values'!$C$16,IF('Vulnerability Assessment (pre)'!K57='Defined Values'!$A$17,'Defined Values'!$C$17,0)))</f>
        <v>1</v>
      </c>
      <c r="BI57">
        <f t="shared" si="12"/>
        <v>9.4346745024000001</v>
      </c>
      <c r="BJ57">
        <f>IF('Vulnerability Assessment (pre)'!AH57='Defined Values'!$A$10,'Defined Values'!$C$10,IF('Vulnerability Assessment (pre)'!AH57='Defined Values'!$A$11,'Defined Values'!$C$11,IF('Vulnerability Assessment (pre)'!AH57='Defined Values'!$A$12,'Defined Values'!$C$12,IF('Vulnerability Assessment (pre)'!AH57='Defined Values'!$A$13,'Defined Values'!$C$13,0))))</f>
        <v>0</v>
      </c>
      <c r="BK57">
        <f>IF('Vulnerability Assessment (pre)'!AI57='Defined Values'!$A$10,'Defined Values'!$C$10,IF('Vulnerability Assessment (pre)'!AI57='Defined Values'!$A$11,'Defined Values'!$C$11,IF('Vulnerability Assessment (pre)'!AI57='Defined Values'!$A$12,'Defined Values'!$C$12,IF('Vulnerability Assessment (pre)'!AI57='Defined Values'!$A$13,'Defined Values'!$C$13,0))))</f>
        <v>0</v>
      </c>
      <c r="BL57">
        <f>IF('Vulnerability Assessment (pre)'!AJ57='Defined Values'!$A$10,'Defined Values'!$C$10,IF('Vulnerability Assessment (pre)'!AJ57='Defined Values'!$A$11,'Defined Values'!$C$11,IF('Vulnerability Assessment (pre)'!AJ57='Defined Values'!$A$12,'Defined Values'!$C$12,IF('Vulnerability Assessment (pre)'!AJ57='Defined Values'!$A$13,'Defined Values'!$C$13,0))))</f>
        <v>0</v>
      </c>
      <c r="BM57">
        <f t="shared" si="13"/>
        <v>0</v>
      </c>
      <c r="BN57">
        <f t="shared" si="14"/>
        <v>0</v>
      </c>
      <c r="BO57">
        <f t="shared" si="15"/>
        <v>0</v>
      </c>
      <c r="BP57">
        <f t="shared" si="16"/>
        <v>1</v>
      </c>
      <c r="BQ57">
        <f t="shared" si="17"/>
        <v>1</v>
      </c>
      <c r="BR57">
        <f t="shared" si="18"/>
        <v>1</v>
      </c>
      <c r="BS57">
        <f t="shared" si="19"/>
        <v>0</v>
      </c>
      <c r="BT57">
        <f t="shared" si="20"/>
        <v>2.9384947199999996</v>
      </c>
      <c r="BU57" s="21">
        <f t="shared" si="21"/>
        <v>2.9</v>
      </c>
      <c r="BV57">
        <f>IF('Vulnerability Assessment (pre)'!AD57='Defined Values'!$A$44,'Defined Values'!$C$44,IF('Vulnerability Assessment (pre)'!AD57='Defined Values'!$A$45,'Defined Values'!$C$45,IF('Vulnerability Assessment (pre)'!AD57='Defined Values'!$A$46,'Defined Values'!$C$46,IF('Vulnerability Assessment (pre)'!AD57='Defined Values'!$A$47,'Defined Values'!$C$47,IF('Vulnerability Assessment (pre)'!AD57='Defined Values'!$A$48,'Defined Values'!$C$48,IF('Vulnerability Assessment (pre)'!AD57='Defined Values'!$A$49,'Defined Values'!$C$49,0))))))</f>
        <v>0</v>
      </c>
      <c r="BW57">
        <f t="shared" si="23"/>
        <v>2.9</v>
      </c>
      <c r="BX57">
        <f>IF('Vulnerability Assessment (pre)'!AF57='Defined Values'!$A$51,'Defined Values'!$C$51,IF('Vulnerability Assessment (pre)'!AF57='Defined Values'!$A$52,'Defined Values'!$C$52,IF('Vulnerability Assessment (pre)'!AF57='Defined Values'!$A$53,'Defined Values'!$C$53,IF('Vulnerability Assessment (pre)'!AF57='Defined Values'!$A$54,'Defined Values'!$C$54,IF('Vulnerability Assessment (pre)'!AF57='Defined Values'!$A$55,'Defined Values'!$C$55,0)))))</f>
        <v>0</v>
      </c>
      <c r="BY57">
        <f t="shared" si="22"/>
        <v>2.9</v>
      </c>
    </row>
    <row r="58" spans="1:77" ht="84" x14ac:dyDescent="0.15">
      <c r="A58" s="50"/>
      <c r="B58" s="50"/>
      <c r="C58" s="50" t="s">
        <v>1699</v>
      </c>
      <c r="D58" s="50" t="s">
        <v>1488</v>
      </c>
      <c r="E58" s="50" t="s">
        <v>316</v>
      </c>
      <c r="F58" s="60" t="s">
        <v>1700</v>
      </c>
      <c r="G58" s="60">
        <v>87</v>
      </c>
      <c r="H58" s="60"/>
      <c r="I58" s="80" t="s">
        <v>258</v>
      </c>
      <c r="J58" s="80" t="s">
        <v>1715</v>
      </c>
      <c r="K58" s="80" t="s">
        <v>28</v>
      </c>
      <c r="L58" s="80" t="s">
        <v>1713</v>
      </c>
      <c r="M58" s="80" t="s">
        <v>3</v>
      </c>
      <c r="N58" s="80" t="s">
        <v>1714</v>
      </c>
      <c r="O58" s="80" t="s">
        <v>35</v>
      </c>
      <c r="P58" s="80"/>
      <c r="Q58" s="80" t="s">
        <v>35</v>
      </c>
      <c r="R58" s="80"/>
      <c r="S58" s="80" t="s">
        <v>46</v>
      </c>
      <c r="T58" s="80"/>
      <c r="U58" s="80" t="s">
        <v>46</v>
      </c>
      <c r="V58" s="80"/>
      <c r="W58" s="41"/>
      <c r="X58" s="41"/>
      <c r="Y58" s="41"/>
      <c r="Z58" s="41"/>
      <c r="AA58" s="41"/>
      <c r="AB58" s="41"/>
      <c r="AC58" s="45"/>
      <c r="AD58" s="44"/>
      <c r="AE58" s="43"/>
      <c r="AF58" s="44"/>
      <c r="AG58" s="43"/>
      <c r="AH58" s="25"/>
      <c r="AI58" s="25"/>
      <c r="AJ58" s="25"/>
      <c r="AK58" s="31">
        <f>IF(OR(A58='Defined Values'!A$63,A58='Defined Values'!$A$65),'Defined Values'!$A$65,IF(OR(K58="",M58="",O58="",Q58="",S58="",U58=""),"INCOMPLETE",AX58))</f>
        <v>2.9</v>
      </c>
      <c r="AL58" s="88" t="s">
        <v>9</v>
      </c>
      <c r="AM58" s="104" t="s">
        <v>1760</v>
      </c>
      <c r="AN58">
        <f t="shared" si="0"/>
        <v>9.2066040000000005</v>
      </c>
      <c r="AO58">
        <f>IF(AN58=0,0,'Defined Values'!C60)</f>
        <v>1.1759999999999999</v>
      </c>
      <c r="AP58">
        <f t="shared" si="1"/>
        <v>9.9967999999999986</v>
      </c>
      <c r="AQ58">
        <f t="shared" si="2"/>
        <v>9.4</v>
      </c>
      <c r="AS58">
        <f t="shared" si="3"/>
        <v>0</v>
      </c>
      <c r="AT58">
        <f t="shared" si="4"/>
        <v>2.9</v>
      </c>
      <c r="AU58">
        <f t="shared" si="5"/>
        <v>2.9</v>
      </c>
      <c r="AV58">
        <f t="shared" si="6"/>
        <v>2.9</v>
      </c>
      <c r="AW58">
        <f t="shared" si="7"/>
        <v>2.9</v>
      </c>
      <c r="AX58">
        <f t="shared" si="8"/>
        <v>2.9</v>
      </c>
      <c r="AZ58">
        <f>IF('Vulnerability Assessment (pre)'!Q58='Defined Values'!$A$27,'Defined Values'!$C$27,IF('Vulnerability Assessment (pre)'!Q58='Defined Values'!$A$28,'Defined Values'!$C$28,IF('Vulnerability Assessment (pre)'!Q58='Defined Values'!$A$29,'Defined Values'!$C$29,0)))</f>
        <v>0</v>
      </c>
      <c r="BA58">
        <f>IF('Vulnerability Assessment (pre)'!S58='Defined Values'!$A$31,'Defined Values'!$C$31,IF('Vulnerability Assessment (pre)'!S58='Defined Values'!$A$32,'Defined Values'!$C$32,IF('Vulnerability Assessment (pre)'!S58='Defined Values'!$A$33,'Defined Values'!$C$33,0)))</f>
        <v>0.66</v>
      </c>
      <c r="BB58">
        <f>IF('Vulnerability Assessment (pre)'!U58='Defined Values'!$A$35,'Defined Values'!$C$35,IF('Vulnerability Assessment (pre)'!U58='Defined Values'!$A$36,'Defined Values'!$C$36,IF('Vulnerability Assessment (pre)'!U58='Defined Values'!$A$37,'Defined Values'!$C$37,0)))</f>
        <v>0.66</v>
      </c>
      <c r="BC58">
        <f t="shared" si="9"/>
        <v>1</v>
      </c>
      <c r="BD58">
        <f t="shared" si="10"/>
        <v>0.33999999999999997</v>
      </c>
      <c r="BE58">
        <f t="shared" si="11"/>
        <v>0.33999999999999997</v>
      </c>
      <c r="BF58">
        <f>IF('Vulnerability Assessment (pre)'!M58='Defined Values'!$A$19,'Defined Values'!$C$19,IF('Vulnerability Assessment (pre)'!M58='Defined Values'!$A$20,'Defined Values'!$C$20,IF('Vulnerability Assessment (pre)'!M58='Defined Values'!$A$21,'Defined Values'!$C$21,0)))</f>
        <v>0.71</v>
      </c>
      <c r="BG58">
        <f>IF('Vulnerability Assessment (pre)'!O58='Defined Values'!$A$23,'Defined Values'!$C$23,IF('Vulnerability Assessment (pre)'!O58='Defined Values'!$A$24,'Defined Values'!$C$24,IF('Vulnerability Assessment (pre)'!O58='Defined Values'!$A$25,'Defined Values'!$C$25,0)))</f>
        <v>0.70399999999999996</v>
      </c>
      <c r="BH58">
        <f>IF('Vulnerability Assessment (pre)'!K58='Defined Values'!$A$15,'Defined Values'!$C$15,IF('Vulnerability Assessment (pre)'!K58='Defined Values'!$A$16,'Defined Values'!$C$16,IF('Vulnerability Assessment (pre)'!K58='Defined Values'!$A$17,'Defined Values'!$C$17,0)))</f>
        <v>1</v>
      </c>
      <c r="BI58">
        <f t="shared" si="12"/>
        <v>9.4346745024000001</v>
      </c>
      <c r="BJ58">
        <f>IF('Vulnerability Assessment (pre)'!AH58='Defined Values'!$A$10,'Defined Values'!$C$10,IF('Vulnerability Assessment (pre)'!AH58='Defined Values'!$A$11,'Defined Values'!$C$11,IF('Vulnerability Assessment (pre)'!AH58='Defined Values'!$A$12,'Defined Values'!$C$12,IF('Vulnerability Assessment (pre)'!AH58='Defined Values'!$A$13,'Defined Values'!$C$13,0))))</f>
        <v>0</v>
      </c>
      <c r="BK58">
        <f>IF('Vulnerability Assessment (pre)'!AI58='Defined Values'!$A$10,'Defined Values'!$C$10,IF('Vulnerability Assessment (pre)'!AI58='Defined Values'!$A$11,'Defined Values'!$C$11,IF('Vulnerability Assessment (pre)'!AI58='Defined Values'!$A$12,'Defined Values'!$C$12,IF('Vulnerability Assessment (pre)'!AI58='Defined Values'!$A$13,'Defined Values'!$C$13,0))))</f>
        <v>0</v>
      </c>
      <c r="BL58">
        <f>IF('Vulnerability Assessment (pre)'!AJ58='Defined Values'!$A$10,'Defined Values'!$C$10,IF('Vulnerability Assessment (pre)'!AJ58='Defined Values'!$A$11,'Defined Values'!$C$11,IF('Vulnerability Assessment (pre)'!AJ58='Defined Values'!$A$12,'Defined Values'!$C$12,IF('Vulnerability Assessment (pre)'!AJ58='Defined Values'!$A$13,'Defined Values'!$C$13,0))))</f>
        <v>0</v>
      </c>
      <c r="BM58">
        <f t="shared" si="13"/>
        <v>0</v>
      </c>
      <c r="BN58">
        <f t="shared" si="14"/>
        <v>0</v>
      </c>
      <c r="BO58">
        <f t="shared" si="15"/>
        <v>0</v>
      </c>
      <c r="BP58">
        <f t="shared" si="16"/>
        <v>1</v>
      </c>
      <c r="BQ58">
        <f t="shared" si="17"/>
        <v>1</v>
      </c>
      <c r="BR58">
        <f t="shared" si="18"/>
        <v>1</v>
      </c>
      <c r="BS58">
        <f t="shared" si="19"/>
        <v>0</v>
      </c>
      <c r="BT58">
        <f t="shared" si="20"/>
        <v>2.9384947199999996</v>
      </c>
      <c r="BU58" s="21">
        <f t="shared" si="21"/>
        <v>2.9</v>
      </c>
      <c r="BV58">
        <f>IF('Vulnerability Assessment (pre)'!AD58='Defined Values'!$A$44,'Defined Values'!$C$44,IF('Vulnerability Assessment (pre)'!AD58='Defined Values'!$A$45,'Defined Values'!$C$45,IF('Vulnerability Assessment (pre)'!AD58='Defined Values'!$A$46,'Defined Values'!$C$46,IF('Vulnerability Assessment (pre)'!AD58='Defined Values'!$A$47,'Defined Values'!$C$47,IF('Vulnerability Assessment (pre)'!AD58='Defined Values'!$A$48,'Defined Values'!$C$48,IF('Vulnerability Assessment (pre)'!AD58='Defined Values'!$A$49,'Defined Values'!$C$49,0))))))</f>
        <v>0</v>
      </c>
      <c r="BW58">
        <f t="shared" si="23"/>
        <v>2.9</v>
      </c>
      <c r="BX58">
        <f>IF('Vulnerability Assessment (pre)'!AF58='Defined Values'!$A$51,'Defined Values'!$C$51,IF('Vulnerability Assessment (pre)'!AF58='Defined Values'!$A$52,'Defined Values'!$C$52,IF('Vulnerability Assessment (pre)'!AF58='Defined Values'!$A$53,'Defined Values'!$C$53,IF('Vulnerability Assessment (pre)'!AF58='Defined Values'!$A$54,'Defined Values'!$C$54,IF('Vulnerability Assessment (pre)'!AF58='Defined Values'!$A$55,'Defined Values'!$C$55,0)))))</f>
        <v>0</v>
      </c>
      <c r="BY58">
        <f t="shared" si="22"/>
        <v>2.9</v>
      </c>
    </row>
    <row r="59" spans="1:77" ht="98" x14ac:dyDescent="0.15">
      <c r="A59" s="50"/>
      <c r="B59" s="50"/>
      <c r="C59" s="50" t="s">
        <v>1701</v>
      </c>
      <c r="D59" s="50" t="s">
        <v>1543</v>
      </c>
      <c r="E59" s="50" t="s">
        <v>327</v>
      </c>
      <c r="F59" s="60" t="s">
        <v>1688</v>
      </c>
      <c r="G59" s="60">
        <v>88</v>
      </c>
      <c r="H59" s="60"/>
      <c r="I59" s="80" t="s">
        <v>258</v>
      </c>
      <c r="J59" s="80" t="s">
        <v>1715</v>
      </c>
      <c r="K59" s="80" t="s">
        <v>28</v>
      </c>
      <c r="L59" s="80" t="s">
        <v>1713</v>
      </c>
      <c r="M59" s="80" t="s">
        <v>3</v>
      </c>
      <c r="N59" s="80" t="s">
        <v>1714</v>
      </c>
      <c r="O59" s="80" t="s">
        <v>35</v>
      </c>
      <c r="P59" s="80"/>
      <c r="Q59" s="80" t="s">
        <v>35</v>
      </c>
      <c r="R59" s="80"/>
      <c r="S59" s="80" t="s">
        <v>46</v>
      </c>
      <c r="T59" s="80"/>
      <c r="U59" s="80" t="s">
        <v>46</v>
      </c>
      <c r="V59" s="80"/>
      <c r="W59" s="43"/>
      <c r="X59" s="43"/>
      <c r="Y59" s="43"/>
      <c r="Z59" s="43"/>
      <c r="AA59" s="43"/>
      <c r="AB59" s="43"/>
      <c r="AC59" s="45"/>
      <c r="AD59" s="44"/>
      <c r="AE59" s="43"/>
      <c r="AF59" s="44"/>
      <c r="AG59" s="43"/>
      <c r="AH59" s="25"/>
      <c r="AI59" s="25"/>
      <c r="AJ59" s="25"/>
      <c r="AK59" s="31">
        <f>IF(OR(A59='Defined Values'!A$63,A59='Defined Values'!$A$65),'Defined Values'!$A$65,IF(OR(K59="",M59="",O59="",Q59="",S59="",U59=""),"INCOMPLETE",AX59))</f>
        <v>2.9</v>
      </c>
      <c r="AL59" s="88" t="s">
        <v>1721</v>
      </c>
      <c r="AM59" s="104" t="s">
        <v>1761</v>
      </c>
      <c r="AN59">
        <f t="shared" si="0"/>
        <v>9.2066040000000005</v>
      </c>
      <c r="AO59">
        <f>IF(AN59=0,0,'Defined Values'!C60)</f>
        <v>1.1759999999999999</v>
      </c>
      <c r="AP59">
        <f t="shared" si="1"/>
        <v>9.9967999999999986</v>
      </c>
      <c r="AQ59">
        <f t="shared" si="2"/>
        <v>9.4</v>
      </c>
      <c r="AS59">
        <f t="shared" si="3"/>
        <v>0</v>
      </c>
      <c r="AT59">
        <f t="shared" si="4"/>
        <v>2.9</v>
      </c>
      <c r="AU59">
        <f t="shared" si="5"/>
        <v>2.9</v>
      </c>
      <c r="AV59">
        <f t="shared" si="6"/>
        <v>2.9</v>
      </c>
      <c r="AW59">
        <f t="shared" si="7"/>
        <v>2.9</v>
      </c>
      <c r="AX59">
        <f t="shared" si="8"/>
        <v>2.9</v>
      </c>
      <c r="AZ59">
        <f>IF('Vulnerability Assessment (pre)'!Q59='Defined Values'!$A$27,'Defined Values'!$C$27,IF('Vulnerability Assessment (pre)'!Q59='Defined Values'!$A$28,'Defined Values'!$C$28,IF('Vulnerability Assessment (pre)'!Q59='Defined Values'!$A$29,'Defined Values'!$C$29,0)))</f>
        <v>0</v>
      </c>
      <c r="BA59">
        <f>IF('Vulnerability Assessment (pre)'!S59='Defined Values'!$A$31,'Defined Values'!$C$31,IF('Vulnerability Assessment (pre)'!S59='Defined Values'!$A$32,'Defined Values'!$C$32,IF('Vulnerability Assessment (pre)'!S59='Defined Values'!$A$33,'Defined Values'!$C$33,0)))</f>
        <v>0.66</v>
      </c>
      <c r="BB59">
        <f>IF('Vulnerability Assessment (pre)'!U59='Defined Values'!$A$35,'Defined Values'!$C$35,IF('Vulnerability Assessment (pre)'!U59='Defined Values'!$A$36,'Defined Values'!$C$36,IF('Vulnerability Assessment (pre)'!U59='Defined Values'!$A$37,'Defined Values'!$C$37,0)))</f>
        <v>0.66</v>
      </c>
      <c r="BC59">
        <f t="shared" si="9"/>
        <v>1</v>
      </c>
      <c r="BD59">
        <f t="shared" si="10"/>
        <v>0.33999999999999997</v>
      </c>
      <c r="BE59">
        <f t="shared" si="11"/>
        <v>0.33999999999999997</v>
      </c>
      <c r="BF59">
        <f>IF('Vulnerability Assessment (pre)'!M59='Defined Values'!$A$19,'Defined Values'!$C$19,IF('Vulnerability Assessment (pre)'!M59='Defined Values'!$A$20,'Defined Values'!$C$20,IF('Vulnerability Assessment (pre)'!M59='Defined Values'!$A$21,'Defined Values'!$C$21,0)))</f>
        <v>0.71</v>
      </c>
      <c r="BG59">
        <f>IF('Vulnerability Assessment (pre)'!O59='Defined Values'!$A$23,'Defined Values'!$C$23,IF('Vulnerability Assessment (pre)'!O59='Defined Values'!$A$24,'Defined Values'!$C$24,IF('Vulnerability Assessment (pre)'!O59='Defined Values'!$A$25,'Defined Values'!$C$25,0)))</f>
        <v>0.70399999999999996</v>
      </c>
      <c r="BH59">
        <f>IF('Vulnerability Assessment (pre)'!K59='Defined Values'!$A$15,'Defined Values'!$C$15,IF('Vulnerability Assessment (pre)'!K59='Defined Values'!$A$16,'Defined Values'!$C$16,IF('Vulnerability Assessment (pre)'!K59='Defined Values'!$A$17,'Defined Values'!$C$17,0)))</f>
        <v>1</v>
      </c>
      <c r="BI59">
        <f t="shared" si="12"/>
        <v>9.4346745024000001</v>
      </c>
      <c r="BJ59">
        <f>IF('Vulnerability Assessment (pre)'!AH59='Defined Values'!$A$10,'Defined Values'!$C$10,IF('Vulnerability Assessment (pre)'!AH59='Defined Values'!$A$11,'Defined Values'!$C$11,IF('Vulnerability Assessment (pre)'!AH59='Defined Values'!$A$12,'Defined Values'!$C$12,IF('Vulnerability Assessment (pre)'!AH59='Defined Values'!$A$13,'Defined Values'!$C$13,0))))</f>
        <v>0</v>
      </c>
      <c r="BK59">
        <f>IF('Vulnerability Assessment (pre)'!AI59='Defined Values'!$A$10,'Defined Values'!$C$10,IF('Vulnerability Assessment (pre)'!AI59='Defined Values'!$A$11,'Defined Values'!$C$11,IF('Vulnerability Assessment (pre)'!AI59='Defined Values'!$A$12,'Defined Values'!$C$12,IF('Vulnerability Assessment (pre)'!AI59='Defined Values'!$A$13,'Defined Values'!$C$13,0))))</f>
        <v>0</v>
      </c>
      <c r="BL59">
        <f>IF('Vulnerability Assessment (pre)'!AJ59='Defined Values'!$A$10,'Defined Values'!$C$10,IF('Vulnerability Assessment (pre)'!AJ59='Defined Values'!$A$11,'Defined Values'!$C$11,IF('Vulnerability Assessment (pre)'!AJ59='Defined Values'!$A$12,'Defined Values'!$C$12,IF('Vulnerability Assessment (pre)'!AJ59='Defined Values'!$A$13,'Defined Values'!$C$13,0))))</f>
        <v>0</v>
      </c>
      <c r="BM59">
        <f t="shared" si="13"/>
        <v>0</v>
      </c>
      <c r="BN59">
        <f t="shared" si="14"/>
        <v>0</v>
      </c>
      <c r="BO59">
        <f t="shared" si="15"/>
        <v>0</v>
      </c>
      <c r="BP59">
        <f t="shared" si="16"/>
        <v>1</v>
      </c>
      <c r="BQ59">
        <f t="shared" si="17"/>
        <v>1</v>
      </c>
      <c r="BR59">
        <f t="shared" si="18"/>
        <v>1</v>
      </c>
      <c r="BS59">
        <f t="shared" si="19"/>
        <v>0</v>
      </c>
      <c r="BT59">
        <f t="shared" si="20"/>
        <v>2.9384947199999996</v>
      </c>
      <c r="BU59" s="21">
        <f t="shared" si="21"/>
        <v>2.9</v>
      </c>
      <c r="BV59">
        <f>IF('Vulnerability Assessment (pre)'!AD59='Defined Values'!$A$44,'Defined Values'!$C$44,IF('Vulnerability Assessment (pre)'!AD59='Defined Values'!$A$45,'Defined Values'!$C$45,IF('Vulnerability Assessment (pre)'!AD59='Defined Values'!$A$46,'Defined Values'!$C$46,IF('Vulnerability Assessment (pre)'!AD59='Defined Values'!$A$47,'Defined Values'!$C$47,IF('Vulnerability Assessment (pre)'!AD59='Defined Values'!$A$48,'Defined Values'!$C$48,IF('Vulnerability Assessment (pre)'!AD59='Defined Values'!$A$49,'Defined Values'!$C$49,0))))))</f>
        <v>0</v>
      </c>
      <c r="BW59">
        <f t="shared" si="23"/>
        <v>2.9</v>
      </c>
      <c r="BX59">
        <f>IF('Vulnerability Assessment (pre)'!AF59='Defined Values'!$A$51,'Defined Values'!$C$51,IF('Vulnerability Assessment (pre)'!AF59='Defined Values'!$A$52,'Defined Values'!$C$52,IF('Vulnerability Assessment (pre)'!AF59='Defined Values'!$A$53,'Defined Values'!$C$53,IF('Vulnerability Assessment (pre)'!AF59='Defined Values'!$A$54,'Defined Values'!$C$54,IF('Vulnerability Assessment (pre)'!AF59='Defined Values'!$A$55,'Defined Values'!$C$55,0)))))</f>
        <v>0</v>
      </c>
      <c r="BY59">
        <f t="shared" si="22"/>
        <v>2.9</v>
      </c>
    </row>
    <row r="60" spans="1:77" ht="84" x14ac:dyDescent="0.15">
      <c r="A60" s="50"/>
      <c r="B60" s="50"/>
      <c r="C60" s="50" t="s">
        <v>1702</v>
      </c>
      <c r="D60" s="50" t="s">
        <v>1551</v>
      </c>
      <c r="E60" s="50" t="s">
        <v>327</v>
      </c>
      <c r="F60" s="60" t="s">
        <v>1703</v>
      </c>
      <c r="G60" s="60">
        <v>89</v>
      </c>
      <c r="H60" s="60"/>
      <c r="I60" s="80" t="s">
        <v>258</v>
      </c>
      <c r="J60" s="80" t="s">
        <v>1715</v>
      </c>
      <c r="K60" s="80" t="s">
        <v>28</v>
      </c>
      <c r="L60" s="80" t="s">
        <v>1713</v>
      </c>
      <c r="M60" s="80" t="s">
        <v>3</v>
      </c>
      <c r="N60" s="80" t="s">
        <v>1714</v>
      </c>
      <c r="O60" s="80" t="s">
        <v>35</v>
      </c>
      <c r="P60" s="80"/>
      <c r="Q60" s="80" t="s">
        <v>35</v>
      </c>
      <c r="R60" s="80"/>
      <c r="S60" s="80" t="s">
        <v>46</v>
      </c>
      <c r="T60" s="80"/>
      <c r="U60" s="80" t="s">
        <v>46</v>
      </c>
      <c r="V60" s="80"/>
      <c r="W60" s="43"/>
      <c r="X60" s="43"/>
      <c r="Y60" s="43"/>
      <c r="Z60" s="43"/>
      <c r="AA60" s="43"/>
      <c r="AB60" s="43"/>
      <c r="AC60" s="45"/>
      <c r="AD60" s="44"/>
      <c r="AE60" s="43"/>
      <c r="AF60" s="44"/>
      <c r="AG60" s="43"/>
      <c r="AH60" s="25"/>
      <c r="AI60" s="25"/>
      <c r="AJ60" s="25"/>
      <c r="AK60" s="31">
        <f>IF(OR(A60='Defined Values'!A$63,A60='Defined Values'!$A$65),'Defined Values'!$A$65,IF(OR(K60="",M60="",O60="",Q60="",S60="",U60=""),"INCOMPLETE",AX60))</f>
        <v>2.9</v>
      </c>
      <c r="AL60" s="88" t="s">
        <v>1723</v>
      </c>
      <c r="AM60" s="104" t="s">
        <v>1762</v>
      </c>
      <c r="AN60">
        <f t="shared" si="0"/>
        <v>9.2066040000000005</v>
      </c>
      <c r="AO60">
        <f>IF(AN60=0,0,'Defined Values'!C60)</f>
        <v>1.1759999999999999</v>
      </c>
      <c r="AP60">
        <f t="shared" si="1"/>
        <v>9.9967999999999986</v>
      </c>
      <c r="AQ60">
        <f t="shared" si="2"/>
        <v>9.4</v>
      </c>
      <c r="AS60">
        <f t="shared" si="3"/>
        <v>0</v>
      </c>
      <c r="AT60">
        <f t="shared" si="4"/>
        <v>2.9</v>
      </c>
      <c r="AU60">
        <f t="shared" si="5"/>
        <v>2.9</v>
      </c>
      <c r="AV60">
        <f t="shared" si="6"/>
        <v>2.9</v>
      </c>
      <c r="AW60">
        <f t="shared" si="7"/>
        <v>2.9</v>
      </c>
      <c r="AX60">
        <f t="shared" si="8"/>
        <v>2.9</v>
      </c>
      <c r="AZ60">
        <f>IF('Vulnerability Assessment (pre)'!Q60='Defined Values'!$A$27,'Defined Values'!$C$27,IF('Vulnerability Assessment (pre)'!Q60='Defined Values'!$A$28,'Defined Values'!$C$28,IF('Vulnerability Assessment (pre)'!Q60='Defined Values'!$A$29,'Defined Values'!$C$29,0)))</f>
        <v>0</v>
      </c>
      <c r="BA60">
        <f>IF('Vulnerability Assessment (pre)'!S60='Defined Values'!$A$31,'Defined Values'!$C$31,IF('Vulnerability Assessment (pre)'!S60='Defined Values'!$A$32,'Defined Values'!$C$32,IF('Vulnerability Assessment (pre)'!S60='Defined Values'!$A$33,'Defined Values'!$C$33,0)))</f>
        <v>0.66</v>
      </c>
      <c r="BB60">
        <f>IF('Vulnerability Assessment (pre)'!U60='Defined Values'!$A$35,'Defined Values'!$C$35,IF('Vulnerability Assessment (pre)'!U60='Defined Values'!$A$36,'Defined Values'!$C$36,IF('Vulnerability Assessment (pre)'!U60='Defined Values'!$A$37,'Defined Values'!$C$37,0)))</f>
        <v>0.66</v>
      </c>
      <c r="BC60">
        <f t="shared" si="9"/>
        <v>1</v>
      </c>
      <c r="BD60">
        <f t="shared" si="10"/>
        <v>0.33999999999999997</v>
      </c>
      <c r="BE60">
        <f t="shared" si="11"/>
        <v>0.33999999999999997</v>
      </c>
      <c r="BF60">
        <f>IF('Vulnerability Assessment (pre)'!M60='Defined Values'!$A$19,'Defined Values'!$C$19,IF('Vulnerability Assessment (pre)'!M60='Defined Values'!$A$20,'Defined Values'!$C$20,IF('Vulnerability Assessment (pre)'!M60='Defined Values'!$A$21,'Defined Values'!$C$21,0)))</f>
        <v>0.71</v>
      </c>
      <c r="BG60">
        <f>IF('Vulnerability Assessment (pre)'!O60='Defined Values'!$A$23,'Defined Values'!$C$23,IF('Vulnerability Assessment (pre)'!O60='Defined Values'!$A$24,'Defined Values'!$C$24,IF('Vulnerability Assessment (pre)'!O60='Defined Values'!$A$25,'Defined Values'!$C$25,0)))</f>
        <v>0.70399999999999996</v>
      </c>
      <c r="BH60">
        <f>IF('Vulnerability Assessment (pre)'!K60='Defined Values'!$A$15,'Defined Values'!$C$15,IF('Vulnerability Assessment (pre)'!K60='Defined Values'!$A$16,'Defined Values'!$C$16,IF('Vulnerability Assessment (pre)'!K60='Defined Values'!$A$17,'Defined Values'!$C$17,0)))</f>
        <v>1</v>
      </c>
      <c r="BI60">
        <f t="shared" si="12"/>
        <v>9.4346745024000001</v>
      </c>
      <c r="BJ60">
        <f>IF('Vulnerability Assessment (pre)'!AH60='Defined Values'!$A$10,'Defined Values'!$C$10,IF('Vulnerability Assessment (pre)'!AH60='Defined Values'!$A$11,'Defined Values'!$C$11,IF('Vulnerability Assessment (pre)'!AH60='Defined Values'!$A$12,'Defined Values'!$C$12,IF('Vulnerability Assessment (pre)'!AH60='Defined Values'!$A$13,'Defined Values'!$C$13,0))))</f>
        <v>0</v>
      </c>
      <c r="BK60">
        <f>IF('Vulnerability Assessment (pre)'!AI60='Defined Values'!$A$10,'Defined Values'!$C$10,IF('Vulnerability Assessment (pre)'!AI60='Defined Values'!$A$11,'Defined Values'!$C$11,IF('Vulnerability Assessment (pre)'!AI60='Defined Values'!$A$12,'Defined Values'!$C$12,IF('Vulnerability Assessment (pre)'!AI60='Defined Values'!$A$13,'Defined Values'!$C$13,0))))</f>
        <v>0</v>
      </c>
      <c r="BL60">
        <f>IF('Vulnerability Assessment (pre)'!AJ60='Defined Values'!$A$10,'Defined Values'!$C$10,IF('Vulnerability Assessment (pre)'!AJ60='Defined Values'!$A$11,'Defined Values'!$C$11,IF('Vulnerability Assessment (pre)'!AJ60='Defined Values'!$A$12,'Defined Values'!$C$12,IF('Vulnerability Assessment (pre)'!AJ60='Defined Values'!$A$13,'Defined Values'!$C$13,0))))</f>
        <v>0</v>
      </c>
      <c r="BM60">
        <f t="shared" si="13"/>
        <v>0</v>
      </c>
      <c r="BN60">
        <f t="shared" si="14"/>
        <v>0</v>
      </c>
      <c r="BO60">
        <f t="shared" si="15"/>
        <v>0</v>
      </c>
      <c r="BP60">
        <f t="shared" si="16"/>
        <v>1</v>
      </c>
      <c r="BQ60">
        <f t="shared" si="17"/>
        <v>1</v>
      </c>
      <c r="BR60">
        <f t="shared" si="18"/>
        <v>1</v>
      </c>
      <c r="BS60">
        <f t="shared" si="19"/>
        <v>0</v>
      </c>
      <c r="BT60">
        <f t="shared" si="20"/>
        <v>2.9384947199999996</v>
      </c>
      <c r="BU60" s="21">
        <f t="shared" si="21"/>
        <v>2.9</v>
      </c>
      <c r="BV60">
        <f>IF('Vulnerability Assessment (pre)'!AD60='Defined Values'!$A$44,'Defined Values'!$C$44,IF('Vulnerability Assessment (pre)'!AD60='Defined Values'!$A$45,'Defined Values'!$C$45,IF('Vulnerability Assessment (pre)'!AD60='Defined Values'!$A$46,'Defined Values'!$C$46,IF('Vulnerability Assessment (pre)'!AD60='Defined Values'!$A$47,'Defined Values'!$C$47,IF('Vulnerability Assessment (pre)'!AD60='Defined Values'!$A$48,'Defined Values'!$C$48,IF('Vulnerability Assessment (pre)'!AD60='Defined Values'!$A$49,'Defined Values'!$C$49,0))))))</f>
        <v>0</v>
      </c>
      <c r="BW60">
        <f t="shared" si="23"/>
        <v>2.9</v>
      </c>
      <c r="BX60">
        <f>IF('Vulnerability Assessment (pre)'!AF60='Defined Values'!$A$51,'Defined Values'!$C$51,IF('Vulnerability Assessment (pre)'!AF60='Defined Values'!$A$52,'Defined Values'!$C$52,IF('Vulnerability Assessment (pre)'!AF60='Defined Values'!$A$53,'Defined Values'!$C$53,IF('Vulnerability Assessment (pre)'!AF60='Defined Values'!$A$54,'Defined Values'!$C$54,IF('Vulnerability Assessment (pre)'!AF60='Defined Values'!$A$55,'Defined Values'!$C$55,0)))))</f>
        <v>0</v>
      </c>
      <c r="BY60">
        <f t="shared" si="22"/>
        <v>2.9</v>
      </c>
    </row>
    <row r="61" spans="1:77" ht="84" x14ac:dyDescent="0.15">
      <c r="A61" s="50"/>
      <c r="B61" s="50"/>
      <c r="C61" s="50" t="s">
        <v>1704</v>
      </c>
      <c r="D61" s="50" t="s">
        <v>847</v>
      </c>
      <c r="E61" s="50" t="s">
        <v>327</v>
      </c>
      <c r="F61" s="60" t="s">
        <v>1621</v>
      </c>
      <c r="G61" s="60">
        <v>90</v>
      </c>
      <c r="H61" s="60"/>
      <c r="I61" s="80" t="s">
        <v>258</v>
      </c>
      <c r="J61" s="80" t="s">
        <v>1715</v>
      </c>
      <c r="K61" s="80" t="s">
        <v>28</v>
      </c>
      <c r="L61" s="80" t="s">
        <v>1713</v>
      </c>
      <c r="M61" s="80" t="s">
        <v>3</v>
      </c>
      <c r="N61" s="80" t="s">
        <v>1714</v>
      </c>
      <c r="O61" s="80" t="s">
        <v>35</v>
      </c>
      <c r="P61" s="80"/>
      <c r="Q61" s="80" t="s">
        <v>35</v>
      </c>
      <c r="R61" s="80"/>
      <c r="S61" s="80" t="s">
        <v>46</v>
      </c>
      <c r="T61" s="80"/>
      <c r="U61" s="80" t="s">
        <v>46</v>
      </c>
      <c r="V61" s="80"/>
      <c r="W61" s="43"/>
      <c r="X61" s="43"/>
      <c r="Y61" s="43"/>
      <c r="Z61" s="43"/>
      <c r="AA61" s="43"/>
      <c r="AB61" s="43"/>
      <c r="AC61" s="45"/>
      <c r="AD61" s="44"/>
      <c r="AE61" s="43"/>
      <c r="AF61" s="44"/>
      <c r="AG61" s="43"/>
      <c r="AH61" s="25"/>
      <c r="AI61" s="25"/>
      <c r="AJ61" s="25"/>
      <c r="AK61" s="31">
        <f>IF(OR(A61='Defined Values'!A$63,A61='Defined Values'!$A$65),'Defined Values'!$A$65,IF(OR(K61="",M61="",O61="",Q61="",S61="",U61=""),"INCOMPLETE",AX61))</f>
        <v>2.9</v>
      </c>
      <c r="AL61" s="88" t="s">
        <v>1721</v>
      </c>
      <c r="AM61" s="104" t="s">
        <v>1734</v>
      </c>
      <c r="AN61">
        <f t="shared" si="0"/>
        <v>9.2066040000000005</v>
      </c>
      <c r="AO61">
        <f>IF(AN61=0,0,'Defined Values'!C60)</f>
        <v>1.1759999999999999</v>
      </c>
      <c r="AP61">
        <f t="shared" si="1"/>
        <v>9.9967999999999986</v>
      </c>
      <c r="AQ61">
        <f t="shared" si="2"/>
        <v>9.4</v>
      </c>
      <c r="AS61">
        <f t="shared" si="3"/>
        <v>0</v>
      </c>
      <c r="AT61">
        <f t="shared" si="4"/>
        <v>2.9</v>
      </c>
      <c r="AU61">
        <f t="shared" si="5"/>
        <v>2.9</v>
      </c>
      <c r="AV61">
        <f t="shared" si="6"/>
        <v>2.9</v>
      </c>
      <c r="AW61">
        <f t="shared" si="7"/>
        <v>2.9</v>
      </c>
      <c r="AX61">
        <f t="shared" si="8"/>
        <v>2.9</v>
      </c>
      <c r="AZ61">
        <f>IF('Vulnerability Assessment (pre)'!Q61='Defined Values'!$A$27,'Defined Values'!$C$27,IF('Vulnerability Assessment (pre)'!Q61='Defined Values'!$A$28,'Defined Values'!$C$28,IF('Vulnerability Assessment (pre)'!Q61='Defined Values'!$A$29,'Defined Values'!$C$29,0)))</f>
        <v>0</v>
      </c>
      <c r="BA61">
        <f>IF('Vulnerability Assessment (pre)'!S61='Defined Values'!$A$31,'Defined Values'!$C$31,IF('Vulnerability Assessment (pre)'!S61='Defined Values'!$A$32,'Defined Values'!$C$32,IF('Vulnerability Assessment (pre)'!S61='Defined Values'!$A$33,'Defined Values'!$C$33,0)))</f>
        <v>0.66</v>
      </c>
      <c r="BB61">
        <f>IF('Vulnerability Assessment (pre)'!U61='Defined Values'!$A$35,'Defined Values'!$C$35,IF('Vulnerability Assessment (pre)'!U61='Defined Values'!$A$36,'Defined Values'!$C$36,IF('Vulnerability Assessment (pre)'!U61='Defined Values'!$A$37,'Defined Values'!$C$37,0)))</f>
        <v>0.66</v>
      </c>
      <c r="BC61">
        <f t="shared" si="9"/>
        <v>1</v>
      </c>
      <c r="BD61">
        <f t="shared" si="10"/>
        <v>0.33999999999999997</v>
      </c>
      <c r="BE61">
        <f t="shared" si="11"/>
        <v>0.33999999999999997</v>
      </c>
      <c r="BF61">
        <f>IF('Vulnerability Assessment (pre)'!M61='Defined Values'!$A$19,'Defined Values'!$C$19,IF('Vulnerability Assessment (pre)'!M61='Defined Values'!$A$20,'Defined Values'!$C$20,IF('Vulnerability Assessment (pre)'!M61='Defined Values'!$A$21,'Defined Values'!$C$21,0)))</f>
        <v>0.71</v>
      </c>
      <c r="BG61">
        <f>IF('Vulnerability Assessment (pre)'!O61='Defined Values'!$A$23,'Defined Values'!$C$23,IF('Vulnerability Assessment (pre)'!O61='Defined Values'!$A$24,'Defined Values'!$C$24,IF('Vulnerability Assessment (pre)'!O61='Defined Values'!$A$25,'Defined Values'!$C$25,0)))</f>
        <v>0.70399999999999996</v>
      </c>
      <c r="BH61">
        <f>IF('Vulnerability Assessment (pre)'!K61='Defined Values'!$A$15,'Defined Values'!$C$15,IF('Vulnerability Assessment (pre)'!K61='Defined Values'!$A$16,'Defined Values'!$C$16,IF('Vulnerability Assessment (pre)'!K61='Defined Values'!$A$17,'Defined Values'!$C$17,0)))</f>
        <v>1</v>
      </c>
      <c r="BI61">
        <f t="shared" si="12"/>
        <v>9.4346745024000001</v>
      </c>
      <c r="BJ61">
        <f>IF('Vulnerability Assessment (pre)'!AH61='Defined Values'!$A$10,'Defined Values'!$C$10,IF('Vulnerability Assessment (pre)'!AH61='Defined Values'!$A$11,'Defined Values'!$C$11,IF('Vulnerability Assessment (pre)'!AH61='Defined Values'!$A$12,'Defined Values'!$C$12,IF('Vulnerability Assessment (pre)'!AH61='Defined Values'!$A$13,'Defined Values'!$C$13,0))))</f>
        <v>0</v>
      </c>
      <c r="BK61">
        <f>IF('Vulnerability Assessment (pre)'!AI61='Defined Values'!$A$10,'Defined Values'!$C$10,IF('Vulnerability Assessment (pre)'!AI61='Defined Values'!$A$11,'Defined Values'!$C$11,IF('Vulnerability Assessment (pre)'!AI61='Defined Values'!$A$12,'Defined Values'!$C$12,IF('Vulnerability Assessment (pre)'!AI61='Defined Values'!$A$13,'Defined Values'!$C$13,0))))</f>
        <v>0</v>
      </c>
      <c r="BL61">
        <f>IF('Vulnerability Assessment (pre)'!AJ61='Defined Values'!$A$10,'Defined Values'!$C$10,IF('Vulnerability Assessment (pre)'!AJ61='Defined Values'!$A$11,'Defined Values'!$C$11,IF('Vulnerability Assessment (pre)'!AJ61='Defined Values'!$A$12,'Defined Values'!$C$12,IF('Vulnerability Assessment (pre)'!AJ61='Defined Values'!$A$13,'Defined Values'!$C$13,0))))</f>
        <v>0</v>
      </c>
      <c r="BM61">
        <f t="shared" si="13"/>
        <v>0</v>
      </c>
      <c r="BN61">
        <f t="shared" si="14"/>
        <v>0</v>
      </c>
      <c r="BO61">
        <f t="shared" si="15"/>
        <v>0</v>
      </c>
      <c r="BP61">
        <f t="shared" si="16"/>
        <v>1</v>
      </c>
      <c r="BQ61">
        <f t="shared" si="17"/>
        <v>1</v>
      </c>
      <c r="BR61">
        <f t="shared" si="18"/>
        <v>1</v>
      </c>
      <c r="BS61">
        <f t="shared" si="19"/>
        <v>0</v>
      </c>
      <c r="BT61">
        <f t="shared" si="20"/>
        <v>2.9384947199999996</v>
      </c>
      <c r="BU61" s="21">
        <f t="shared" si="21"/>
        <v>2.9</v>
      </c>
      <c r="BV61">
        <f>IF('Vulnerability Assessment (pre)'!AD61='Defined Values'!$A$44,'Defined Values'!$C$44,IF('Vulnerability Assessment (pre)'!AD61='Defined Values'!$A$45,'Defined Values'!$C$45,IF('Vulnerability Assessment (pre)'!AD61='Defined Values'!$A$46,'Defined Values'!$C$46,IF('Vulnerability Assessment (pre)'!AD61='Defined Values'!$A$47,'Defined Values'!$C$47,IF('Vulnerability Assessment (pre)'!AD61='Defined Values'!$A$48,'Defined Values'!$C$48,IF('Vulnerability Assessment (pre)'!AD61='Defined Values'!$A$49,'Defined Values'!$C$49,0))))))</f>
        <v>0</v>
      </c>
      <c r="BW61">
        <f t="shared" si="23"/>
        <v>2.9</v>
      </c>
      <c r="BX61">
        <f>IF('Vulnerability Assessment (pre)'!AF61='Defined Values'!$A$51,'Defined Values'!$C$51,IF('Vulnerability Assessment (pre)'!AF61='Defined Values'!$A$52,'Defined Values'!$C$52,IF('Vulnerability Assessment (pre)'!AF61='Defined Values'!$A$53,'Defined Values'!$C$53,IF('Vulnerability Assessment (pre)'!AF61='Defined Values'!$A$54,'Defined Values'!$C$54,IF('Vulnerability Assessment (pre)'!AF61='Defined Values'!$A$55,'Defined Values'!$C$55,0)))))</f>
        <v>0</v>
      </c>
      <c r="BY61">
        <f t="shared" si="22"/>
        <v>2.9</v>
      </c>
    </row>
    <row r="62" spans="1:77" ht="126" x14ac:dyDescent="0.15">
      <c r="A62" s="50"/>
      <c r="B62" s="50"/>
      <c r="C62" s="50" t="s">
        <v>1705</v>
      </c>
      <c r="D62" s="50" t="s">
        <v>1246</v>
      </c>
      <c r="E62" s="50" t="s">
        <v>988</v>
      </c>
      <c r="F62" s="60" t="s">
        <v>1706</v>
      </c>
      <c r="G62" s="60">
        <v>91</v>
      </c>
      <c r="H62" s="60"/>
      <c r="I62" s="80" t="s">
        <v>258</v>
      </c>
      <c r="J62" s="80" t="s">
        <v>1715</v>
      </c>
      <c r="K62" s="80" t="s">
        <v>28</v>
      </c>
      <c r="L62" s="80" t="s">
        <v>1713</v>
      </c>
      <c r="M62" s="80" t="s">
        <v>3</v>
      </c>
      <c r="N62" s="80" t="s">
        <v>1714</v>
      </c>
      <c r="O62" s="80" t="s">
        <v>35</v>
      </c>
      <c r="P62" s="80"/>
      <c r="Q62" s="80" t="s">
        <v>35</v>
      </c>
      <c r="R62" s="80"/>
      <c r="S62" s="80" t="s">
        <v>46</v>
      </c>
      <c r="T62" s="80"/>
      <c r="U62" s="80" t="s">
        <v>46</v>
      </c>
      <c r="V62" s="80"/>
      <c r="W62" s="43"/>
      <c r="X62" s="43"/>
      <c r="Y62" s="43"/>
      <c r="Z62" s="43"/>
      <c r="AA62" s="43"/>
      <c r="AB62" s="43"/>
      <c r="AC62" s="45"/>
      <c r="AD62" s="44"/>
      <c r="AE62" s="43"/>
      <c r="AF62" s="44"/>
      <c r="AG62" s="43"/>
      <c r="AH62" s="25"/>
      <c r="AI62" s="25"/>
      <c r="AJ62" s="25"/>
      <c r="AK62" s="31">
        <f>IF(OR(A62='Defined Values'!A$63,A62='Defined Values'!$A$65),'Defined Values'!$A$65,IF(OR(K62="",M62="",O62="",Q62="",S62="",U62=""),"INCOMPLETE",AX62))</f>
        <v>2.9</v>
      </c>
      <c r="AL62" s="88" t="s">
        <v>1727</v>
      </c>
      <c r="AM62" s="104" t="s">
        <v>1732</v>
      </c>
      <c r="AN62">
        <f t="shared" si="0"/>
        <v>9.2066040000000005</v>
      </c>
      <c r="AO62">
        <f>IF(AN62=0,0,'Defined Values'!C60)</f>
        <v>1.1759999999999999</v>
      </c>
      <c r="AP62">
        <f t="shared" si="1"/>
        <v>9.9967999999999986</v>
      </c>
      <c r="AQ62">
        <f t="shared" si="2"/>
        <v>9.4</v>
      </c>
      <c r="AS62">
        <f t="shared" si="3"/>
        <v>0</v>
      </c>
      <c r="AT62">
        <f t="shared" si="4"/>
        <v>2.9</v>
      </c>
      <c r="AU62">
        <f t="shared" si="5"/>
        <v>2.9</v>
      </c>
      <c r="AV62">
        <f t="shared" si="6"/>
        <v>2.9</v>
      </c>
      <c r="AW62">
        <f t="shared" si="7"/>
        <v>2.9</v>
      </c>
      <c r="AX62">
        <f t="shared" si="8"/>
        <v>2.9</v>
      </c>
      <c r="AZ62">
        <f>IF('Vulnerability Assessment (pre)'!Q62='Defined Values'!$A$27,'Defined Values'!$C$27,IF('Vulnerability Assessment (pre)'!Q62='Defined Values'!$A$28,'Defined Values'!$C$28,IF('Vulnerability Assessment (pre)'!Q62='Defined Values'!$A$29,'Defined Values'!$C$29,0)))</f>
        <v>0</v>
      </c>
      <c r="BA62">
        <f>IF('Vulnerability Assessment (pre)'!S62='Defined Values'!$A$31,'Defined Values'!$C$31,IF('Vulnerability Assessment (pre)'!S62='Defined Values'!$A$32,'Defined Values'!$C$32,IF('Vulnerability Assessment (pre)'!S62='Defined Values'!$A$33,'Defined Values'!$C$33,0)))</f>
        <v>0.66</v>
      </c>
      <c r="BB62">
        <f>IF('Vulnerability Assessment (pre)'!U62='Defined Values'!$A$35,'Defined Values'!$C$35,IF('Vulnerability Assessment (pre)'!U62='Defined Values'!$A$36,'Defined Values'!$C$36,IF('Vulnerability Assessment (pre)'!U62='Defined Values'!$A$37,'Defined Values'!$C$37,0)))</f>
        <v>0.66</v>
      </c>
      <c r="BC62">
        <f t="shared" si="9"/>
        <v>1</v>
      </c>
      <c r="BD62">
        <f t="shared" si="10"/>
        <v>0.33999999999999997</v>
      </c>
      <c r="BE62">
        <f t="shared" si="11"/>
        <v>0.33999999999999997</v>
      </c>
      <c r="BF62">
        <f>IF('Vulnerability Assessment (pre)'!M62='Defined Values'!$A$19,'Defined Values'!$C$19,IF('Vulnerability Assessment (pre)'!M62='Defined Values'!$A$20,'Defined Values'!$C$20,IF('Vulnerability Assessment (pre)'!M62='Defined Values'!$A$21,'Defined Values'!$C$21,0)))</f>
        <v>0.71</v>
      </c>
      <c r="BG62">
        <f>IF('Vulnerability Assessment (pre)'!O62='Defined Values'!$A$23,'Defined Values'!$C$23,IF('Vulnerability Assessment (pre)'!O62='Defined Values'!$A$24,'Defined Values'!$C$24,IF('Vulnerability Assessment (pre)'!O62='Defined Values'!$A$25,'Defined Values'!$C$25,0)))</f>
        <v>0.70399999999999996</v>
      </c>
      <c r="BH62">
        <f>IF('Vulnerability Assessment (pre)'!K62='Defined Values'!$A$15,'Defined Values'!$C$15,IF('Vulnerability Assessment (pre)'!K62='Defined Values'!$A$16,'Defined Values'!$C$16,IF('Vulnerability Assessment (pre)'!K62='Defined Values'!$A$17,'Defined Values'!$C$17,0)))</f>
        <v>1</v>
      </c>
      <c r="BI62">
        <f t="shared" si="12"/>
        <v>9.4346745024000001</v>
      </c>
      <c r="BJ62">
        <f>IF('Vulnerability Assessment (pre)'!AH62='Defined Values'!$A$10,'Defined Values'!$C$10,IF('Vulnerability Assessment (pre)'!AH62='Defined Values'!$A$11,'Defined Values'!$C$11,IF('Vulnerability Assessment (pre)'!AH62='Defined Values'!$A$12,'Defined Values'!$C$12,IF('Vulnerability Assessment (pre)'!AH62='Defined Values'!$A$13,'Defined Values'!$C$13,0))))</f>
        <v>0</v>
      </c>
      <c r="BK62">
        <f>IF('Vulnerability Assessment (pre)'!AI62='Defined Values'!$A$10,'Defined Values'!$C$10,IF('Vulnerability Assessment (pre)'!AI62='Defined Values'!$A$11,'Defined Values'!$C$11,IF('Vulnerability Assessment (pre)'!AI62='Defined Values'!$A$12,'Defined Values'!$C$12,IF('Vulnerability Assessment (pre)'!AI62='Defined Values'!$A$13,'Defined Values'!$C$13,0))))</f>
        <v>0</v>
      </c>
      <c r="BL62">
        <f>IF('Vulnerability Assessment (pre)'!AJ62='Defined Values'!$A$10,'Defined Values'!$C$10,IF('Vulnerability Assessment (pre)'!AJ62='Defined Values'!$A$11,'Defined Values'!$C$11,IF('Vulnerability Assessment (pre)'!AJ62='Defined Values'!$A$12,'Defined Values'!$C$12,IF('Vulnerability Assessment (pre)'!AJ62='Defined Values'!$A$13,'Defined Values'!$C$13,0))))</f>
        <v>0</v>
      </c>
      <c r="BM62">
        <f t="shared" si="13"/>
        <v>0</v>
      </c>
      <c r="BN62">
        <f t="shared" si="14"/>
        <v>0</v>
      </c>
      <c r="BO62">
        <f t="shared" si="15"/>
        <v>0</v>
      </c>
      <c r="BP62">
        <f t="shared" si="16"/>
        <v>1</v>
      </c>
      <c r="BQ62">
        <f t="shared" si="17"/>
        <v>1</v>
      </c>
      <c r="BR62">
        <f t="shared" si="18"/>
        <v>1</v>
      </c>
      <c r="BS62">
        <f t="shared" si="19"/>
        <v>0</v>
      </c>
      <c r="BT62">
        <f t="shared" si="20"/>
        <v>2.9384947199999996</v>
      </c>
      <c r="BU62" s="21">
        <f t="shared" si="21"/>
        <v>2.9</v>
      </c>
      <c r="BV62">
        <f>IF('Vulnerability Assessment (pre)'!AD62='Defined Values'!$A$44,'Defined Values'!$C$44,IF('Vulnerability Assessment (pre)'!AD62='Defined Values'!$A$45,'Defined Values'!$C$45,IF('Vulnerability Assessment (pre)'!AD62='Defined Values'!$A$46,'Defined Values'!$C$46,IF('Vulnerability Assessment (pre)'!AD62='Defined Values'!$A$47,'Defined Values'!$C$47,IF('Vulnerability Assessment (pre)'!AD62='Defined Values'!$A$48,'Defined Values'!$C$48,IF('Vulnerability Assessment (pre)'!AD62='Defined Values'!$A$49,'Defined Values'!$C$49,0))))))</f>
        <v>0</v>
      </c>
      <c r="BW62">
        <f t="shared" si="23"/>
        <v>2.9</v>
      </c>
      <c r="BX62">
        <f>IF('Vulnerability Assessment (pre)'!AF62='Defined Values'!$A$51,'Defined Values'!$C$51,IF('Vulnerability Assessment (pre)'!AF62='Defined Values'!$A$52,'Defined Values'!$C$52,IF('Vulnerability Assessment (pre)'!AF62='Defined Values'!$A$53,'Defined Values'!$C$53,IF('Vulnerability Assessment (pre)'!AF62='Defined Values'!$A$54,'Defined Values'!$C$54,IF('Vulnerability Assessment (pre)'!AF62='Defined Values'!$A$55,'Defined Values'!$C$55,0)))))</f>
        <v>0</v>
      </c>
      <c r="BY62">
        <f t="shared" si="22"/>
        <v>2.9</v>
      </c>
    </row>
    <row r="63" spans="1:77" ht="84" x14ac:dyDescent="0.15">
      <c r="A63" s="50"/>
      <c r="B63" s="50"/>
      <c r="C63" s="50" t="s">
        <v>1707</v>
      </c>
      <c r="D63" s="50" t="s">
        <v>1554</v>
      </c>
      <c r="E63" s="50" t="s">
        <v>325</v>
      </c>
      <c r="F63" s="60" t="s">
        <v>1708</v>
      </c>
      <c r="G63" s="60">
        <v>92</v>
      </c>
      <c r="H63" s="60"/>
      <c r="I63" s="80" t="s">
        <v>258</v>
      </c>
      <c r="J63" s="80" t="s">
        <v>1715</v>
      </c>
      <c r="K63" s="80" t="s">
        <v>28</v>
      </c>
      <c r="L63" s="80" t="s">
        <v>1713</v>
      </c>
      <c r="M63" s="80" t="s">
        <v>3</v>
      </c>
      <c r="N63" s="80" t="s">
        <v>1714</v>
      </c>
      <c r="O63" s="80" t="s">
        <v>35</v>
      </c>
      <c r="P63" s="80"/>
      <c r="Q63" s="80" t="s">
        <v>35</v>
      </c>
      <c r="R63" s="80"/>
      <c r="S63" s="80" t="s">
        <v>46</v>
      </c>
      <c r="T63" s="80"/>
      <c r="U63" s="80" t="s">
        <v>46</v>
      </c>
      <c r="V63" s="80"/>
      <c r="W63" s="43"/>
      <c r="X63" s="43"/>
      <c r="Y63" s="43"/>
      <c r="Z63" s="43"/>
      <c r="AA63" s="43"/>
      <c r="AB63" s="43"/>
      <c r="AC63" s="45"/>
      <c r="AD63" s="44"/>
      <c r="AE63" s="43"/>
      <c r="AF63" s="44"/>
      <c r="AG63" s="43"/>
      <c r="AH63" s="25"/>
      <c r="AI63" s="25"/>
      <c r="AJ63" s="25"/>
      <c r="AK63" s="31">
        <f>IF(OR(A63='Defined Values'!A$63,A63='Defined Values'!$A$65),'Defined Values'!$A$65,IF(OR(K63="",M63="",O63="",Q63="",S63="",U63=""),"INCOMPLETE",AX63))</f>
        <v>2.9</v>
      </c>
      <c r="AL63" s="88" t="s">
        <v>1725</v>
      </c>
      <c r="AM63" s="104" t="s">
        <v>1759</v>
      </c>
      <c r="AN63">
        <f t="shared" si="0"/>
        <v>9.2066040000000005</v>
      </c>
      <c r="AO63">
        <f>IF(AN63=0,0,'Defined Values'!C60)</f>
        <v>1.1759999999999999</v>
      </c>
      <c r="AP63">
        <f t="shared" si="1"/>
        <v>9.9967999999999986</v>
      </c>
      <c r="AQ63">
        <f t="shared" si="2"/>
        <v>9.4</v>
      </c>
      <c r="AS63">
        <f t="shared" si="3"/>
        <v>0</v>
      </c>
      <c r="AT63">
        <f t="shared" si="4"/>
        <v>2.9</v>
      </c>
      <c r="AU63">
        <f t="shared" si="5"/>
        <v>2.9</v>
      </c>
      <c r="AV63">
        <f t="shared" si="6"/>
        <v>2.9</v>
      </c>
      <c r="AW63">
        <f t="shared" si="7"/>
        <v>2.9</v>
      </c>
      <c r="AX63">
        <f t="shared" si="8"/>
        <v>2.9</v>
      </c>
      <c r="AZ63">
        <f>IF('Vulnerability Assessment (pre)'!Q63='Defined Values'!$A$27,'Defined Values'!$C$27,IF('Vulnerability Assessment (pre)'!Q63='Defined Values'!$A$28,'Defined Values'!$C$28,IF('Vulnerability Assessment (pre)'!Q63='Defined Values'!$A$29,'Defined Values'!$C$29,0)))</f>
        <v>0</v>
      </c>
      <c r="BA63">
        <f>IF('Vulnerability Assessment (pre)'!S63='Defined Values'!$A$31,'Defined Values'!$C$31,IF('Vulnerability Assessment (pre)'!S63='Defined Values'!$A$32,'Defined Values'!$C$32,IF('Vulnerability Assessment (pre)'!S63='Defined Values'!$A$33,'Defined Values'!$C$33,0)))</f>
        <v>0.66</v>
      </c>
      <c r="BB63">
        <f>IF('Vulnerability Assessment (pre)'!U63='Defined Values'!$A$35,'Defined Values'!$C$35,IF('Vulnerability Assessment (pre)'!U63='Defined Values'!$A$36,'Defined Values'!$C$36,IF('Vulnerability Assessment (pre)'!U63='Defined Values'!$A$37,'Defined Values'!$C$37,0)))</f>
        <v>0.66</v>
      </c>
      <c r="BC63">
        <f t="shared" si="9"/>
        <v>1</v>
      </c>
      <c r="BD63">
        <f t="shared" si="10"/>
        <v>0.33999999999999997</v>
      </c>
      <c r="BE63">
        <f t="shared" si="11"/>
        <v>0.33999999999999997</v>
      </c>
      <c r="BF63">
        <f>IF('Vulnerability Assessment (pre)'!M63='Defined Values'!$A$19,'Defined Values'!$C$19,IF('Vulnerability Assessment (pre)'!M63='Defined Values'!$A$20,'Defined Values'!$C$20,IF('Vulnerability Assessment (pre)'!M63='Defined Values'!$A$21,'Defined Values'!$C$21,0)))</f>
        <v>0.71</v>
      </c>
      <c r="BG63">
        <f>IF('Vulnerability Assessment (pre)'!O63='Defined Values'!$A$23,'Defined Values'!$C$23,IF('Vulnerability Assessment (pre)'!O63='Defined Values'!$A$24,'Defined Values'!$C$24,IF('Vulnerability Assessment (pre)'!O63='Defined Values'!$A$25,'Defined Values'!$C$25,0)))</f>
        <v>0.70399999999999996</v>
      </c>
      <c r="BH63">
        <f>IF('Vulnerability Assessment (pre)'!K63='Defined Values'!$A$15,'Defined Values'!$C$15,IF('Vulnerability Assessment (pre)'!K63='Defined Values'!$A$16,'Defined Values'!$C$16,IF('Vulnerability Assessment (pre)'!K63='Defined Values'!$A$17,'Defined Values'!$C$17,0)))</f>
        <v>1</v>
      </c>
      <c r="BI63">
        <f t="shared" si="12"/>
        <v>9.4346745024000001</v>
      </c>
      <c r="BJ63">
        <f>IF('Vulnerability Assessment (pre)'!AH63='Defined Values'!$A$10,'Defined Values'!$C$10,IF('Vulnerability Assessment (pre)'!AH63='Defined Values'!$A$11,'Defined Values'!$C$11,IF('Vulnerability Assessment (pre)'!AH63='Defined Values'!$A$12,'Defined Values'!$C$12,IF('Vulnerability Assessment (pre)'!AH63='Defined Values'!$A$13,'Defined Values'!$C$13,0))))</f>
        <v>0</v>
      </c>
      <c r="BK63">
        <f>IF('Vulnerability Assessment (pre)'!AI63='Defined Values'!$A$10,'Defined Values'!$C$10,IF('Vulnerability Assessment (pre)'!AI63='Defined Values'!$A$11,'Defined Values'!$C$11,IF('Vulnerability Assessment (pre)'!AI63='Defined Values'!$A$12,'Defined Values'!$C$12,IF('Vulnerability Assessment (pre)'!AI63='Defined Values'!$A$13,'Defined Values'!$C$13,0))))</f>
        <v>0</v>
      </c>
      <c r="BL63">
        <f>IF('Vulnerability Assessment (pre)'!AJ63='Defined Values'!$A$10,'Defined Values'!$C$10,IF('Vulnerability Assessment (pre)'!AJ63='Defined Values'!$A$11,'Defined Values'!$C$11,IF('Vulnerability Assessment (pre)'!AJ63='Defined Values'!$A$12,'Defined Values'!$C$12,IF('Vulnerability Assessment (pre)'!AJ63='Defined Values'!$A$13,'Defined Values'!$C$13,0))))</f>
        <v>0</v>
      </c>
      <c r="BM63">
        <f t="shared" si="13"/>
        <v>0</v>
      </c>
      <c r="BN63">
        <f t="shared" si="14"/>
        <v>0</v>
      </c>
      <c r="BO63">
        <f t="shared" si="15"/>
        <v>0</v>
      </c>
      <c r="BP63">
        <f t="shared" si="16"/>
        <v>1</v>
      </c>
      <c r="BQ63">
        <f t="shared" si="17"/>
        <v>1</v>
      </c>
      <c r="BR63">
        <f t="shared" si="18"/>
        <v>1</v>
      </c>
      <c r="BS63">
        <f t="shared" si="19"/>
        <v>0</v>
      </c>
      <c r="BT63">
        <f t="shared" si="20"/>
        <v>2.9384947199999996</v>
      </c>
      <c r="BU63" s="21">
        <f t="shared" si="21"/>
        <v>2.9</v>
      </c>
      <c r="BV63">
        <f>IF('Vulnerability Assessment (pre)'!AD63='Defined Values'!$A$44,'Defined Values'!$C$44,IF('Vulnerability Assessment (pre)'!AD63='Defined Values'!$A$45,'Defined Values'!$C$45,IF('Vulnerability Assessment (pre)'!AD63='Defined Values'!$A$46,'Defined Values'!$C$46,IF('Vulnerability Assessment (pre)'!AD63='Defined Values'!$A$47,'Defined Values'!$C$47,IF('Vulnerability Assessment (pre)'!AD63='Defined Values'!$A$48,'Defined Values'!$C$48,IF('Vulnerability Assessment (pre)'!AD63='Defined Values'!$A$49,'Defined Values'!$C$49,0))))))</f>
        <v>0</v>
      </c>
      <c r="BW63">
        <f t="shared" si="23"/>
        <v>2.9</v>
      </c>
      <c r="BX63">
        <f>IF('Vulnerability Assessment (pre)'!AF63='Defined Values'!$A$51,'Defined Values'!$C$51,IF('Vulnerability Assessment (pre)'!AF63='Defined Values'!$A$52,'Defined Values'!$C$52,IF('Vulnerability Assessment (pre)'!AF63='Defined Values'!$A$53,'Defined Values'!$C$53,IF('Vulnerability Assessment (pre)'!AF63='Defined Values'!$A$54,'Defined Values'!$C$54,IF('Vulnerability Assessment (pre)'!AF63='Defined Values'!$A$55,'Defined Values'!$C$55,0)))))</f>
        <v>0</v>
      </c>
      <c r="BY63">
        <f t="shared" si="22"/>
        <v>2.9</v>
      </c>
    </row>
    <row r="64" spans="1:77" ht="70" x14ac:dyDescent="0.15">
      <c r="A64" s="50"/>
      <c r="B64" s="50"/>
      <c r="C64" s="50" t="s">
        <v>1709</v>
      </c>
      <c r="D64" s="50" t="s">
        <v>793</v>
      </c>
      <c r="E64" s="50" t="s">
        <v>318</v>
      </c>
      <c r="F64" s="60" t="s">
        <v>1609</v>
      </c>
      <c r="G64" s="60">
        <v>93</v>
      </c>
      <c r="H64" s="60"/>
      <c r="I64" s="80" t="s">
        <v>258</v>
      </c>
      <c r="J64" s="80" t="s">
        <v>1715</v>
      </c>
      <c r="K64" s="80" t="s">
        <v>28</v>
      </c>
      <c r="L64" s="80" t="s">
        <v>1713</v>
      </c>
      <c r="M64" s="80" t="s">
        <v>3</v>
      </c>
      <c r="N64" s="80" t="s">
        <v>1714</v>
      </c>
      <c r="O64" s="80" t="s">
        <v>35</v>
      </c>
      <c r="P64" s="80"/>
      <c r="Q64" s="80" t="s">
        <v>35</v>
      </c>
      <c r="R64" s="80"/>
      <c r="S64" s="80" t="s">
        <v>46</v>
      </c>
      <c r="T64" s="80"/>
      <c r="U64" s="80" t="s">
        <v>46</v>
      </c>
      <c r="V64" s="80"/>
      <c r="W64" s="43"/>
      <c r="X64" s="43"/>
      <c r="Y64" s="43"/>
      <c r="Z64" s="43"/>
      <c r="AA64" s="43"/>
      <c r="AB64" s="43"/>
      <c r="AC64" s="45"/>
      <c r="AD64" s="44"/>
      <c r="AE64" s="43"/>
      <c r="AF64" s="44"/>
      <c r="AG64" s="43"/>
      <c r="AH64" s="25"/>
      <c r="AI64" s="25"/>
      <c r="AJ64" s="25"/>
      <c r="AK64" s="31">
        <f>IF(OR(A64='Defined Values'!A$63,A64='Defined Values'!$A$65),'Defined Values'!$A$65,IF(OR(K64="",M64="",O64="",Q64="",S64="",U64=""),"INCOMPLETE",AX64))</f>
        <v>2.9</v>
      </c>
      <c r="AL64" s="88" t="s">
        <v>1722</v>
      </c>
      <c r="AM64" s="104" t="s">
        <v>1729</v>
      </c>
      <c r="AN64">
        <f t="shared" si="0"/>
        <v>9.2066040000000005</v>
      </c>
      <c r="AO64">
        <f>IF(AN64=0,0,'Defined Values'!C60)</f>
        <v>1.1759999999999999</v>
      </c>
      <c r="AP64">
        <f t="shared" si="1"/>
        <v>9.9967999999999986</v>
      </c>
      <c r="AQ64">
        <f t="shared" si="2"/>
        <v>9.4</v>
      </c>
      <c r="AS64">
        <f t="shared" si="3"/>
        <v>0</v>
      </c>
      <c r="AT64">
        <f t="shared" si="4"/>
        <v>2.9</v>
      </c>
      <c r="AU64">
        <f t="shared" si="5"/>
        <v>2.9</v>
      </c>
      <c r="AV64">
        <f t="shared" si="6"/>
        <v>2.9</v>
      </c>
      <c r="AW64">
        <f t="shared" si="7"/>
        <v>2.9</v>
      </c>
      <c r="AX64">
        <f t="shared" si="8"/>
        <v>2.9</v>
      </c>
      <c r="AZ64">
        <f>IF('Vulnerability Assessment (pre)'!Q64='Defined Values'!$A$27,'Defined Values'!$C$27,IF('Vulnerability Assessment (pre)'!Q64='Defined Values'!$A$28,'Defined Values'!$C$28,IF('Vulnerability Assessment (pre)'!Q64='Defined Values'!$A$29,'Defined Values'!$C$29,0)))</f>
        <v>0</v>
      </c>
      <c r="BA64">
        <f>IF('Vulnerability Assessment (pre)'!S64='Defined Values'!$A$31,'Defined Values'!$C$31,IF('Vulnerability Assessment (pre)'!S64='Defined Values'!$A$32,'Defined Values'!$C$32,IF('Vulnerability Assessment (pre)'!S64='Defined Values'!$A$33,'Defined Values'!$C$33,0)))</f>
        <v>0.66</v>
      </c>
      <c r="BB64">
        <f>IF('Vulnerability Assessment (pre)'!U64='Defined Values'!$A$35,'Defined Values'!$C$35,IF('Vulnerability Assessment (pre)'!U64='Defined Values'!$A$36,'Defined Values'!$C$36,IF('Vulnerability Assessment (pre)'!U64='Defined Values'!$A$37,'Defined Values'!$C$37,0)))</f>
        <v>0.66</v>
      </c>
      <c r="BC64">
        <f t="shared" si="9"/>
        <v>1</v>
      </c>
      <c r="BD64">
        <f t="shared" si="10"/>
        <v>0.33999999999999997</v>
      </c>
      <c r="BE64">
        <f t="shared" si="11"/>
        <v>0.33999999999999997</v>
      </c>
      <c r="BF64">
        <f>IF('Vulnerability Assessment (pre)'!M64='Defined Values'!$A$19,'Defined Values'!$C$19,IF('Vulnerability Assessment (pre)'!M64='Defined Values'!$A$20,'Defined Values'!$C$20,IF('Vulnerability Assessment (pre)'!M64='Defined Values'!$A$21,'Defined Values'!$C$21,0)))</f>
        <v>0.71</v>
      </c>
      <c r="BG64">
        <f>IF('Vulnerability Assessment (pre)'!O64='Defined Values'!$A$23,'Defined Values'!$C$23,IF('Vulnerability Assessment (pre)'!O64='Defined Values'!$A$24,'Defined Values'!$C$24,IF('Vulnerability Assessment (pre)'!O64='Defined Values'!$A$25,'Defined Values'!$C$25,0)))</f>
        <v>0.70399999999999996</v>
      </c>
      <c r="BH64">
        <f>IF('Vulnerability Assessment (pre)'!K64='Defined Values'!$A$15,'Defined Values'!$C$15,IF('Vulnerability Assessment (pre)'!K64='Defined Values'!$A$16,'Defined Values'!$C$16,IF('Vulnerability Assessment (pre)'!K64='Defined Values'!$A$17,'Defined Values'!$C$17,0)))</f>
        <v>1</v>
      </c>
      <c r="BI64">
        <f t="shared" si="12"/>
        <v>9.4346745024000001</v>
      </c>
      <c r="BJ64">
        <f>IF('Vulnerability Assessment (pre)'!AH64='Defined Values'!$A$10,'Defined Values'!$C$10,IF('Vulnerability Assessment (pre)'!AH64='Defined Values'!$A$11,'Defined Values'!$C$11,IF('Vulnerability Assessment (pre)'!AH64='Defined Values'!$A$12,'Defined Values'!$C$12,IF('Vulnerability Assessment (pre)'!AH64='Defined Values'!$A$13,'Defined Values'!$C$13,0))))</f>
        <v>0</v>
      </c>
      <c r="BK64">
        <f>IF('Vulnerability Assessment (pre)'!AI64='Defined Values'!$A$10,'Defined Values'!$C$10,IF('Vulnerability Assessment (pre)'!AI64='Defined Values'!$A$11,'Defined Values'!$C$11,IF('Vulnerability Assessment (pre)'!AI64='Defined Values'!$A$12,'Defined Values'!$C$12,IF('Vulnerability Assessment (pre)'!AI64='Defined Values'!$A$13,'Defined Values'!$C$13,0))))</f>
        <v>0</v>
      </c>
      <c r="BL64">
        <f>IF('Vulnerability Assessment (pre)'!AJ64='Defined Values'!$A$10,'Defined Values'!$C$10,IF('Vulnerability Assessment (pre)'!AJ64='Defined Values'!$A$11,'Defined Values'!$C$11,IF('Vulnerability Assessment (pre)'!AJ64='Defined Values'!$A$12,'Defined Values'!$C$12,IF('Vulnerability Assessment (pre)'!AJ64='Defined Values'!$A$13,'Defined Values'!$C$13,0))))</f>
        <v>0</v>
      </c>
      <c r="BM64">
        <f t="shared" si="13"/>
        <v>0</v>
      </c>
      <c r="BN64">
        <f t="shared" si="14"/>
        <v>0</v>
      </c>
      <c r="BO64">
        <f t="shared" si="15"/>
        <v>0</v>
      </c>
      <c r="BP64">
        <f t="shared" si="16"/>
        <v>1</v>
      </c>
      <c r="BQ64">
        <f t="shared" si="17"/>
        <v>1</v>
      </c>
      <c r="BR64">
        <f t="shared" si="18"/>
        <v>1</v>
      </c>
      <c r="BS64">
        <f t="shared" si="19"/>
        <v>0</v>
      </c>
      <c r="BT64">
        <f t="shared" si="20"/>
        <v>2.9384947199999996</v>
      </c>
      <c r="BU64" s="21">
        <f t="shared" si="21"/>
        <v>2.9</v>
      </c>
      <c r="BV64">
        <f>IF('Vulnerability Assessment (pre)'!AD64='Defined Values'!$A$44,'Defined Values'!$C$44,IF('Vulnerability Assessment (pre)'!AD64='Defined Values'!$A$45,'Defined Values'!$C$45,IF('Vulnerability Assessment (pre)'!AD64='Defined Values'!$A$46,'Defined Values'!$C$46,IF('Vulnerability Assessment (pre)'!AD64='Defined Values'!$A$47,'Defined Values'!$C$47,IF('Vulnerability Assessment (pre)'!AD64='Defined Values'!$A$48,'Defined Values'!$C$48,IF('Vulnerability Assessment (pre)'!AD64='Defined Values'!$A$49,'Defined Values'!$C$49,0))))))</f>
        <v>0</v>
      </c>
      <c r="BW64">
        <f t="shared" si="23"/>
        <v>2.9</v>
      </c>
      <c r="BX64">
        <f>IF('Vulnerability Assessment (pre)'!AF64='Defined Values'!$A$51,'Defined Values'!$C$51,IF('Vulnerability Assessment (pre)'!AF64='Defined Values'!$A$52,'Defined Values'!$C$52,IF('Vulnerability Assessment (pre)'!AF64='Defined Values'!$A$53,'Defined Values'!$C$53,IF('Vulnerability Assessment (pre)'!AF64='Defined Values'!$A$54,'Defined Values'!$C$54,IF('Vulnerability Assessment (pre)'!AF64='Defined Values'!$A$55,'Defined Values'!$C$55,0)))))</f>
        <v>0</v>
      </c>
      <c r="BY64">
        <f t="shared" si="22"/>
        <v>2.9</v>
      </c>
    </row>
    <row r="65" spans="1:77" ht="140" x14ac:dyDescent="0.15">
      <c r="A65" s="50"/>
      <c r="B65" s="50"/>
      <c r="C65" s="50" t="s">
        <v>1710</v>
      </c>
      <c r="D65" s="50" t="s">
        <v>1556</v>
      </c>
      <c r="E65" s="50" t="s">
        <v>314</v>
      </c>
      <c r="F65" s="60" t="s">
        <v>1711</v>
      </c>
      <c r="G65" s="60">
        <v>94</v>
      </c>
      <c r="H65" s="60"/>
      <c r="I65" s="80" t="s">
        <v>258</v>
      </c>
      <c r="J65" s="80" t="s">
        <v>1715</v>
      </c>
      <c r="K65" s="80" t="s">
        <v>28</v>
      </c>
      <c r="L65" s="80" t="s">
        <v>1713</v>
      </c>
      <c r="M65" s="80" t="s">
        <v>3</v>
      </c>
      <c r="N65" s="80" t="s">
        <v>1714</v>
      </c>
      <c r="O65" s="80" t="s">
        <v>35</v>
      </c>
      <c r="P65" s="80"/>
      <c r="Q65" s="80" t="s">
        <v>35</v>
      </c>
      <c r="R65" s="80"/>
      <c r="S65" s="80" t="s">
        <v>46</v>
      </c>
      <c r="T65" s="80"/>
      <c r="U65" s="80" t="s">
        <v>46</v>
      </c>
      <c r="V65" s="80"/>
      <c r="W65" s="43"/>
      <c r="X65" s="43"/>
      <c r="Y65" s="43"/>
      <c r="Z65" s="43"/>
      <c r="AA65" s="43"/>
      <c r="AB65" s="43"/>
      <c r="AC65" s="45"/>
      <c r="AD65" s="44"/>
      <c r="AE65" s="43"/>
      <c r="AF65" s="44"/>
      <c r="AG65" s="43"/>
      <c r="AH65" s="25"/>
      <c r="AI65" s="25"/>
      <c r="AJ65" s="25"/>
      <c r="AK65" s="31">
        <f>IF(OR(A65='Defined Values'!A$63,A65='Defined Values'!$A$65),'Defined Values'!$A$65,IF(OR(K65="",M65="",O65="",Q65="",S65="",U65=""),"INCOMPLETE",AX65))</f>
        <v>2.9</v>
      </c>
      <c r="AL65" s="88" t="s">
        <v>9</v>
      </c>
      <c r="AM65" s="104" t="s">
        <v>1750</v>
      </c>
      <c r="AN65">
        <f t="shared" si="0"/>
        <v>9.2066040000000005</v>
      </c>
      <c r="AO65">
        <f>IF(AN65=0,0,'Defined Values'!C60)</f>
        <v>1.1759999999999999</v>
      </c>
      <c r="AP65">
        <f t="shared" si="1"/>
        <v>9.9967999999999986</v>
      </c>
      <c r="AQ65">
        <f t="shared" si="2"/>
        <v>9.4</v>
      </c>
      <c r="AS65">
        <f t="shared" si="3"/>
        <v>0</v>
      </c>
      <c r="AT65">
        <f t="shared" si="4"/>
        <v>2.9</v>
      </c>
      <c r="AU65">
        <f t="shared" si="5"/>
        <v>2.9</v>
      </c>
      <c r="AV65">
        <f t="shared" si="6"/>
        <v>2.9</v>
      </c>
      <c r="AW65">
        <f t="shared" si="7"/>
        <v>2.9</v>
      </c>
      <c r="AX65">
        <f t="shared" si="8"/>
        <v>2.9</v>
      </c>
      <c r="AZ65">
        <f>IF('Vulnerability Assessment (pre)'!Q65='Defined Values'!$A$27,'Defined Values'!$C$27,IF('Vulnerability Assessment (pre)'!Q65='Defined Values'!$A$28,'Defined Values'!$C$28,IF('Vulnerability Assessment (pre)'!Q65='Defined Values'!$A$29,'Defined Values'!$C$29,0)))</f>
        <v>0</v>
      </c>
      <c r="BA65">
        <f>IF('Vulnerability Assessment (pre)'!S65='Defined Values'!$A$31,'Defined Values'!$C$31,IF('Vulnerability Assessment (pre)'!S65='Defined Values'!$A$32,'Defined Values'!$C$32,IF('Vulnerability Assessment (pre)'!S65='Defined Values'!$A$33,'Defined Values'!$C$33,0)))</f>
        <v>0.66</v>
      </c>
      <c r="BB65">
        <f>IF('Vulnerability Assessment (pre)'!U65='Defined Values'!$A$35,'Defined Values'!$C$35,IF('Vulnerability Assessment (pre)'!U65='Defined Values'!$A$36,'Defined Values'!$C$36,IF('Vulnerability Assessment (pre)'!U65='Defined Values'!$A$37,'Defined Values'!$C$37,0)))</f>
        <v>0.66</v>
      </c>
      <c r="BC65">
        <f t="shared" si="9"/>
        <v>1</v>
      </c>
      <c r="BD65">
        <f t="shared" si="10"/>
        <v>0.33999999999999997</v>
      </c>
      <c r="BE65">
        <f t="shared" si="11"/>
        <v>0.33999999999999997</v>
      </c>
      <c r="BF65">
        <f>IF('Vulnerability Assessment (pre)'!M65='Defined Values'!$A$19,'Defined Values'!$C$19,IF('Vulnerability Assessment (pre)'!M65='Defined Values'!$A$20,'Defined Values'!$C$20,IF('Vulnerability Assessment (pre)'!M65='Defined Values'!$A$21,'Defined Values'!$C$21,0)))</f>
        <v>0.71</v>
      </c>
      <c r="BG65">
        <f>IF('Vulnerability Assessment (pre)'!O65='Defined Values'!$A$23,'Defined Values'!$C$23,IF('Vulnerability Assessment (pre)'!O65='Defined Values'!$A$24,'Defined Values'!$C$24,IF('Vulnerability Assessment (pre)'!O65='Defined Values'!$A$25,'Defined Values'!$C$25,0)))</f>
        <v>0.70399999999999996</v>
      </c>
      <c r="BH65">
        <f>IF('Vulnerability Assessment (pre)'!K65='Defined Values'!$A$15,'Defined Values'!$C$15,IF('Vulnerability Assessment (pre)'!K65='Defined Values'!$A$16,'Defined Values'!$C$16,IF('Vulnerability Assessment (pre)'!K65='Defined Values'!$A$17,'Defined Values'!$C$17,0)))</f>
        <v>1</v>
      </c>
      <c r="BI65">
        <f t="shared" si="12"/>
        <v>9.4346745024000001</v>
      </c>
      <c r="BJ65">
        <f>IF('Vulnerability Assessment (pre)'!AH65='Defined Values'!$A$10,'Defined Values'!$C$10,IF('Vulnerability Assessment (pre)'!AH65='Defined Values'!$A$11,'Defined Values'!$C$11,IF('Vulnerability Assessment (pre)'!AH65='Defined Values'!$A$12,'Defined Values'!$C$12,IF('Vulnerability Assessment (pre)'!AH65='Defined Values'!$A$13,'Defined Values'!$C$13,0))))</f>
        <v>0</v>
      </c>
      <c r="BK65">
        <f>IF('Vulnerability Assessment (pre)'!AI65='Defined Values'!$A$10,'Defined Values'!$C$10,IF('Vulnerability Assessment (pre)'!AI65='Defined Values'!$A$11,'Defined Values'!$C$11,IF('Vulnerability Assessment (pre)'!AI65='Defined Values'!$A$12,'Defined Values'!$C$12,IF('Vulnerability Assessment (pre)'!AI65='Defined Values'!$A$13,'Defined Values'!$C$13,0))))</f>
        <v>0</v>
      </c>
      <c r="BL65">
        <f>IF('Vulnerability Assessment (pre)'!AJ65='Defined Values'!$A$10,'Defined Values'!$C$10,IF('Vulnerability Assessment (pre)'!AJ65='Defined Values'!$A$11,'Defined Values'!$C$11,IF('Vulnerability Assessment (pre)'!AJ65='Defined Values'!$A$12,'Defined Values'!$C$12,IF('Vulnerability Assessment (pre)'!AJ65='Defined Values'!$A$13,'Defined Values'!$C$13,0))))</f>
        <v>0</v>
      </c>
      <c r="BM65">
        <f t="shared" si="13"/>
        <v>0</v>
      </c>
      <c r="BN65">
        <f t="shared" si="14"/>
        <v>0</v>
      </c>
      <c r="BO65">
        <f t="shared" si="15"/>
        <v>0</v>
      </c>
      <c r="BP65">
        <f t="shared" si="16"/>
        <v>1</v>
      </c>
      <c r="BQ65">
        <f t="shared" si="17"/>
        <v>1</v>
      </c>
      <c r="BR65">
        <f t="shared" si="18"/>
        <v>1</v>
      </c>
      <c r="BS65">
        <f t="shared" si="19"/>
        <v>0</v>
      </c>
      <c r="BT65">
        <f t="shared" si="20"/>
        <v>2.9384947199999996</v>
      </c>
      <c r="BU65" s="21">
        <f t="shared" si="21"/>
        <v>2.9</v>
      </c>
      <c r="BV65">
        <f>IF('Vulnerability Assessment (pre)'!AD65='Defined Values'!$A$44,'Defined Values'!$C$44,IF('Vulnerability Assessment (pre)'!AD65='Defined Values'!$A$45,'Defined Values'!$C$45,IF('Vulnerability Assessment (pre)'!AD65='Defined Values'!$A$46,'Defined Values'!$C$46,IF('Vulnerability Assessment (pre)'!AD65='Defined Values'!$A$47,'Defined Values'!$C$47,IF('Vulnerability Assessment (pre)'!AD65='Defined Values'!$A$48,'Defined Values'!$C$48,IF('Vulnerability Assessment (pre)'!AD65='Defined Values'!$A$49,'Defined Values'!$C$49,0))))))</f>
        <v>0</v>
      </c>
      <c r="BW65">
        <f t="shared" si="23"/>
        <v>2.9</v>
      </c>
      <c r="BX65">
        <f>IF('Vulnerability Assessment (pre)'!AF65='Defined Values'!$A$51,'Defined Values'!$C$51,IF('Vulnerability Assessment (pre)'!AF65='Defined Values'!$A$52,'Defined Values'!$C$52,IF('Vulnerability Assessment (pre)'!AF65='Defined Values'!$A$53,'Defined Values'!$C$53,IF('Vulnerability Assessment (pre)'!AF65='Defined Values'!$A$54,'Defined Values'!$C$54,IF('Vulnerability Assessment (pre)'!AF65='Defined Values'!$A$55,'Defined Values'!$C$55,0)))))</f>
        <v>0</v>
      </c>
      <c r="BY65">
        <f t="shared" si="22"/>
        <v>2.9</v>
      </c>
    </row>
    <row r="66" spans="1:77" hidden="1" x14ac:dyDescent="0.15"/>
    <row r="67" spans="1:77" hidden="1" x14ac:dyDescent="0.15"/>
    <row r="65351" spans="35:35" x14ac:dyDescent="0.15">
      <c r="AI65351" s="30"/>
    </row>
  </sheetData>
  <mergeCells count="32">
    <mergeCell ref="AN7:AQ7"/>
    <mergeCell ref="AS7:AX7"/>
    <mergeCell ref="A5:H6"/>
    <mergeCell ref="C7:C8"/>
    <mergeCell ref="D7:D8"/>
    <mergeCell ref="E7:E8"/>
    <mergeCell ref="F7:F8"/>
    <mergeCell ref="H7:H8"/>
    <mergeCell ref="I5:AK5"/>
    <mergeCell ref="AK6:AK8"/>
    <mergeCell ref="I7:J7"/>
    <mergeCell ref="B7:B8"/>
    <mergeCell ref="I6:U6"/>
    <mergeCell ref="A7:A8"/>
    <mergeCell ref="K7:L7"/>
    <mergeCell ref="W6:AJ6"/>
    <mergeCell ref="A1:F1"/>
    <mergeCell ref="U7:V7"/>
    <mergeCell ref="S7:T7"/>
    <mergeCell ref="A2:B2"/>
    <mergeCell ref="A3:B3"/>
    <mergeCell ref="G1:H1"/>
    <mergeCell ref="G7:G8"/>
    <mergeCell ref="Q7:R7"/>
    <mergeCell ref="O7:P7"/>
    <mergeCell ref="M7:N7"/>
    <mergeCell ref="AD7:AE7"/>
    <mergeCell ref="AF7:AG7"/>
    <mergeCell ref="AC7:AC8"/>
    <mergeCell ref="Y7:Z7"/>
    <mergeCell ref="W7:X7"/>
    <mergeCell ref="AA7:AB7"/>
  </mergeCells>
  <conditionalFormatting sqref="AK9:AK65">
    <cfRule type="cellIs" dxfId="19" priority="103" stopIfTrue="1" operator="equal">
      <formula>"INCOMPLETE"</formula>
    </cfRule>
    <cfRule type="cellIs" dxfId="18" priority="104" stopIfTrue="1" operator="lessThan">
      <formula>$G$3</formula>
    </cfRule>
    <cfRule type="cellIs" dxfId="17" priority="105" stopIfTrue="1" operator="greaterThanOrEqual">
      <formula>$H$3</formula>
    </cfRule>
    <cfRule type="cellIs" dxfId="16" priority="106" stopIfTrue="1" operator="between">
      <formula>$G$3</formula>
      <formula>$H$3</formula>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ellIs" priority="98" stopIfTrue="1" operator="equal" id="{CEEB3D01-591D-4157-B5CD-3896C6427FD4}">
            <xm:f>'Defined Values'!$A$65</xm:f>
            <x14:dxf>
              <font>
                <color theme="0" tint="-0.499984740745262"/>
              </font>
              <fill>
                <patternFill>
                  <bgColor theme="0" tint="-0.24994659260841701"/>
                </patternFill>
              </fill>
            </x14:dxf>
          </x14:cfRule>
          <xm:sqref>AK9:AK65</xm:sqref>
        </x14:conditionalFormatting>
      </x14:conditionalFormattings>
    </ext>
    <ext xmlns:x14="http://schemas.microsoft.com/office/spreadsheetml/2009/9/main" uri="{CCE6A557-97BC-4b89-ADB6-D9C93CAAB3DF}">
      <x14:dataValidations xmlns:xm="http://schemas.microsoft.com/office/excel/2006/main" count="13">
        <x14:dataValidation type="list" allowBlank="1" showInputMessage="1" showErrorMessage="1" xr:uid="{00000000-0002-0000-0100-000003000000}">
          <x14:formula1>
            <xm:f>'Defined Values'!$A$10:$A$13</xm:f>
          </x14:formula1>
          <xm:sqref>D3:F3</xm:sqref>
        </x14:dataValidation>
        <x14:dataValidation type="list" allowBlank="1" showInputMessage="1" showErrorMessage="1" xr:uid="{00000000-0002-0000-0100-000000000000}">
          <x14:formula1>
            <xm:f>'Defined Values'!$A$57:$A$58</xm:f>
          </x14:formula1>
          <xm:sqref>I9:I65</xm:sqref>
        </x14:dataValidation>
        <x14:dataValidation type="list" allowBlank="1" showInputMessage="1" showErrorMessage="1" xr:uid="{00000000-0002-0000-0100-000001000000}">
          <x14:formula1>
            <xm:f>'Defined Values'!$A$63:$A$65</xm:f>
          </x14:formula1>
          <xm:sqref>A9:A65</xm:sqref>
        </x14:dataValidation>
        <x14:dataValidation type="list" allowBlank="1" showInputMessage="1" showErrorMessage="1" xr:uid="{00000000-0002-0000-0100-000002000000}">
          <x14:formula1>
            <xm:f>'Defined Values'!$A$15:$A$17</xm:f>
          </x14:formula1>
          <xm:sqref>K9:K65</xm:sqref>
        </x14:dataValidation>
        <x14:dataValidation type="list" allowBlank="1" showInputMessage="1" showErrorMessage="1" xr:uid="{00000000-0002-0000-0100-000004000000}">
          <x14:formula1>
            <xm:f>'Defined Values'!$A$19:$A$21</xm:f>
          </x14:formula1>
          <xm:sqref>M9:M65</xm:sqref>
        </x14:dataValidation>
        <x14:dataValidation type="list" allowBlank="1" showInputMessage="1" showErrorMessage="1" xr:uid="{00000000-0002-0000-0100-000005000000}">
          <x14:formula1>
            <xm:f>'Defined Values'!$A$23:$A$25</xm:f>
          </x14:formula1>
          <xm:sqref>O9:O65</xm:sqref>
        </x14:dataValidation>
        <x14:dataValidation type="list" allowBlank="1" showInputMessage="1" showErrorMessage="1" xr:uid="{00000000-0002-0000-0100-000006000000}">
          <x14:formula1>
            <xm:f>'Defined Values'!$A$27:$A$29</xm:f>
          </x14:formula1>
          <xm:sqref>Q9:Q65</xm:sqref>
        </x14:dataValidation>
        <x14:dataValidation type="list" allowBlank="1" showInputMessage="1" showErrorMessage="1" xr:uid="{00000000-0002-0000-0100-000007000000}">
          <x14:formula1>
            <xm:f>'Defined Values'!$A$31:$A$33</xm:f>
          </x14:formula1>
          <xm:sqref>S9:S65</xm:sqref>
        </x14:dataValidation>
        <x14:dataValidation type="list" allowBlank="1" showInputMessage="1" showErrorMessage="1" xr:uid="{00000000-0002-0000-0100-000008000000}">
          <x14:formula1>
            <xm:f>'Defined Values'!$A$35:$A$37</xm:f>
          </x14:formula1>
          <xm:sqref>U9:U65</xm:sqref>
        </x14:dataValidation>
        <x14:dataValidation type="list" allowBlank="1" showInputMessage="1" showErrorMessage="1" xr:uid="{00000000-0002-0000-0100-000009000000}">
          <x14:formula1>
            <xm:f>'Defined Values'!$A$39:$A$42</xm:f>
          </x14:formula1>
          <xm:sqref>AA9:AA65 Y9:Y65 W9:W65</xm:sqref>
        </x14:dataValidation>
        <x14:dataValidation type="list" allowBlank="1" showInputMessage="1" showErrorMessage="1" xr:uid="{00000000-0002-0000-0100-00000A000000}">
          <x14:formula1>
            <xm:f>'Defined Values'!$A$44:$A$49</xm:f>
          </x14:formula1>
          <xm:sqref>AD9:AD65</xm:sqref>
        </x14:dataValidation>
        <x14:dataValidation type="list" allowBlank="1" showInputMessage="1" showErrorMessage="1" xr:uid="{00000000-0002-0000-0100-00000B000000}">
          <x14:formula1>
            <xm:f>'Defined Values'!$A$51:$A$55</xm:f>
          </x14:formula1>
          <xm:sqref>AF9:AF65</xm:sqref>
        </x14:dataValidation>
        <x14:dataValidation type="list" allowBlank="1" showInputMessage="1" showErrorMessage="1" xr:uid="{E82BC934-9C5E-4C37-A1F9-963964B73755}">
          <x14:formula1>
            <xm:f>'Defined Values'!$A$69:$A$77</xm:f>
          </x14:formula1>
          <xm:sqref>AL9:AL65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BK253"/>
  <sheetViews>
    <sheetView topLeftCell="D1" zoomScaleNormal="100" workbookViewId="0">
      <selection activeCell="J18" sqref="J18"/>
    </sheetView>
  </sheetViews>
  <sheetFormatPr baseColWidth="10" defaultColWidth="8.83203125" defaultRowHeight="13" x14ac:dyDescent="0.15"/>
  <cols>
    <col min="1" max="1" width="13" bestFit="1" customWidth="1"/>
    <col min="2" max="2" width="15.1640625" customWidth="1"/>
    <col min="3" max="3" width="15" customWidth="1"/>
    <col min="4" max="4" width="23.5" style="36" customWidth="1"/>
    <col min="5" max="5" width="18.33203125" customWidth="1"/>
    <col min="6" max="6" width="40.6640625" customWidth="1"/>
    <col min="7" max="7" width="20.83203125" bestFit="1" customWidth="1"/>
    <col min="8" max="8" width="23.83203125" customWidth="1"/>
    <col min="9" max="9" width="22.33203125" bestFit="1" customWidth="1"/>
    <col min="10" max="10" width="22.33203125" customWidth="1"/>
    <col min="11" max="11" width="22.1640625" customWidth="1"/>
    <col min="12" max="12" width="15.6640625" customWidth="1"/>
    <col min="13" max="13" width="18.33203125" bestFit="1" customWidth="1"/>
    <col min="14" max="14" width="18.33203125" customWidth="1"/>
    <col min="15" max="15" width="14.33203125" bestFit="1" customWidth="1"/>
    <col min="16" max="16" width="14.33203125" customWidth="1"/>
    <col min="17" max="17" width="21.1640625" bestFit="1" customWidth="1"/>
    <col min="18" max="18" width="21.1640625" customWidth="1"/>
    <col min="19" max="19" width="15.33203125" bestFit="1" customWidth="1"/>
    <col min="20" max="20" width="15.33203125" customWidth="1"/>
    <col min="21" max="21" width="18.1640625" bestFit="1" customWidth="1"/>
    <col min="22" max="22" width="18.1640625" customWidth="1"/>
    <col min="23" max="23" width="23.5" bestFit="1" customWidth="1"/>
    <col min="24" max="24" width="41" customWidth="1"/>
    <col min="25" max="26" width="7" hidden="1" customWidth="1"/>
    <col min="27" max="27" width="16.5" hidden="1" customWidth="1"/>
    <col min="28" max="28" width="10.1640625" hidden="1" customWidth="1"/>
    <col min="29" max="29" width="9.1640625" hidden="1" customWidth="1"/>
    <col min="30" max="30" width="14" hidden="1" customWidth="1"/>
    <col min="31" max="31" width="17.6640625" hidden="1" customWidth="1"/>
    <col min="32" max="32" width="21" hidden="1" customWidth="1"/>
    <col min="33" max="33" width="17.6640625" hidden="1" customWidth="1"/>
    <col min="34" max="34" width="18.6640625" hidden="1" customWidth="1"/>
    <col min="35" max="36" width="11.5" hidden="1" customWidth="1"/>
    <col min="37" max="37" width="10" hidden="1" customWidth="1"/>
    <col min="38" max="38" width="9.5" hidden="1" customWidth="1"/>
    <col min="39" max="39" width="10" hidden="1" customWidth="1"/>
    <col min="40" max="40" width="11.5" hidden="1" customWidth="1"/>
    <col min="41" max="41" width="11.1640625" hidden="1" customWidth="1"/>
    <col min="42" max="42" width="11.5" hidden="1" customWidth="1"/>
    <col min="43" max="43" width="13.6640625" hidden="1" customWidth="1"/>
    <col min="44" max="44" width="4.83203125" hidden="1" customWidth="1"/>
    <col min="45" max="45" width="9.6640625" hidden="1" customWidth="1"/>
    <col min="46" max="46" width="15.83203125" hidden="1" customWidth="1"/>
    <col min="47" max="47" width="7.6640625" hidden="1" customWidth="1"/>
    <col min="48" max="48" width="7.33203125" hidden="1" customWidth="1"/>
    <col min="49" max="49" width="7.6640625" hidden="1" customWidth="1"/>
    <col min="50" max="50" width="17.6640625" hidden="1" customWidth="1"/>
    <col min="51" max="51" width="16.6640625" hidden="1" customWidth="1"/>
    <col min="52" max="52" width="17.6640625" hidden="1" customWidth="1"/>
    <col min="53" max="53" width="19.33203125" hidden="1" customWidth="1"/>
    <col min="54" max="54" width="18.5" hidden="1" customWidth="1"/>
    <col min="55" max="55" width="19.33203125" hidden="1" customWidth="1"/>
    <col min="56" max="56" width="19.6640625" hidden="1" customWidth="1"/>
    <col min="57" max="57" width="21.5" hidden="1" customWidth="1"/>
    <col min="58" max="58" width="21.6640625" hidden="1" customWidth="1"/>
    <col min="59" max="59" width="23.33203125" hidden="1" customWidth="1"/>
    <col min="60" max="60" width="23.5" hidden="1" customWidth="1"/>
    <col min="61" max="61" width="10.1640625" hidden="1" customWidth="1"/>
    <col min="62" max="62" width="21.33203125" hidden="1" customWidth="1"/>
  </cols>
  <sheetData>
    <row r="1" spans="1:62" ht="20" x14ac:dyDescent="0.2">
      <c r="A1" s="92" t="s">
        <v>113</v>
      </c>
      <c r="B1" s="92"/>
      <c r="C1" s="92"/>
      <c r="D1" s="92"/>
      <c r="E1" s="92"/>
      <c r="F1" s="92"/>
      <c r="G1" s="92" t="s">
        <v>128</v>
      </c>
      <c r="H1" s="92"/>
      <c r="I1" s="33"/>
      <c r="J1" s="35" t="s">
        <v>800</v>
      </c>
    </row>
    <row r="2" spans="1:62" ht="35.25" customHeight="1" x14ac:dyDescent="0.15">
      <c r="A2" s="93" t="s">
        <v>115</v>
      </c>
      <c r="B2" s="93"/>
      <c r="C2" s="53" t="s">
        <v>127</v>
      </c>
      <c r="D2" s="53" t="s">
        <v>118</v>
      </c>
      <c r="E2" s="53" t="s">
        <v>119</v>
      </c>
      <c r="F2" s="53" t="s">
        <v>15</v>
      </c>
      <c r="G2" s="53" t="s">
        <v>798</v>
      </c>
      <c r="H2" s="53" t="s">
        <v>799</v>
      </c>
      <c r="I2" s="21"/>
      <c r="J2" s="59" t="s">
        <v>830</v>
      </c>
    </row>
    <row r="3" spans="1:62" ht="38.25" customHeight="1" x14ac:dyDescent="0.15">
      <c r="A3" s="94" t="s">
        <v>818</v>
      </c>
      <c r="B3" s="94"/>
      <c r="C3" s="64" t="s">
        <v>819</v>
      </c>
      <c r="D3" s="55" t="s">
        <v>20</v>
      </c>
      <c r="E3" s="55" t="s">
        <v>2</v>
      </c>
      <c r="F3" s="55" t="s">
        <v>20</v>
      </c>
      <c r="G3" s="55">
        <v>3.5</v>
      </c>
      <c r="H3" s="55">
        <v>7</v>
      </c>
      <c r="I3" s="30"/>
      <c r="W3">
        <f>COUNTIF(W9:W201, "&gt;7")</f>
        <v>0</v>
      </c>
    </row>
    <row r="4" spans="1:62" ht="20" x14ac:dyDescent="0.2">
      <c r="A4" s="56"/>
      <c r="B4" s="56"/>
      <c r="C4" s="56"/>
      <c r="D4" s="57"/>
      <c r="E4" s="58"/>
      <c r="F4" s="58"/>
      <c r="G4" s="58"/>
      <c r="H4" s="58"/>
      <c r="I4" s="22"/>
      <c r="J4" s="22"/>
      <c r="K4" s="22"/>
      <c r="L4" s="22"/>
      <c r="M4" s="22"/>
      <c r="N4" s="22"/>
      <c r="O4" s="22"/>
      <c r="P4" s="22"/>
      <c r="Q4" s="22"/>
      <c r="R4" s="22"/>
      <c r="S4" s="22"/>
      <c r="T4" s="22"/>
      <c r="U4" s="22"/>
      <c r="V4" s="22"/>
    </row>
    <row r="5" spans="1:62" ht="20" x14ac:dyDescent="0.2">
      <c r="A5" s="97" t="s">
        <v>124</v>
      </c>
      <c r="B5" s="97"/>
      <c r="C5" s="97"/>
      <c r="D5" s="97"/>
      <c r="E5" s="97"/>
      <c r="F5" s="97"/>
      <c r="G5" s="97"/>
      <c r="H5" s="97"/>
      <c r="I5" s="99" t="s">
        <v>833</v>
      </c>
      <c r="J5" s="99"/>
      <c r="K5" s="99"/>
      <c r="L5" s="99"/>
      <c r="M5" s="99"/>
      <c r="N5" s="99"/>
      <c r="O5" s="99"/>
      <c r="P5" s="99"/>
      <c r="Q5" s="99"/>
      <c r="R5" s="99"/>
      <c r="S5" s="99"/>
      <c r="T5" s="99"/>
      <c r="U5" s="99"/>
      <c r="V5" s="99"/>
      <c r="W5" s="99"/>
      <c r="X5" s="83"/>
    </row>
    <row r="6" spans="1:62" ht="15.75" customHeight="1" x14ac:dyDescent="0.15">
      <c r="A6" s="97"/>
      <c r="B6" s="97"/>
      <c r="C6" s="97"/>
      <c r="D6" s="97"/>
      <c r="E6" s="97"/>
      <c r="F6" s="97"/>
      <c r="G6" s="97"/>
      <c r="H6" s="97"/>
      <c r="I6" s="101" t="s">
        <v>116</v>
      </c>
      <c r="J6" s="101"/>
      <c r="K6" s="101"/>
      <c r="L6" s="101"/>
      <c r="M6" s="101"/>
      <c r="N6" s="101"/>
      <c r="O6" s="101"/>
      <c r="P6" s="101"/>
      <c r="Q6" s="101"/>
      <c r="R6" s="101"/>
      <c r="S6" s="101"/>
      <c r="T6" s="101"/>
      <c r="U6" s="101"/>
      <c r="V6" s="65"/>
      <c r="W6" s="100" t="s">
        <v>74</v>
      </c>
      <c r="X6" s="100" t="s">
        <v>1299</v>
      </c>
      <c r="AG6" s="21"/>
      <c r="AH6" s="21"/>
      <c r="AI6" s="21"/>
    </row>
    <row r="7" spans="1:62" ht="12.75" customHeight="1" x14ac:dyDescent="0.15">
      <c r="A7" s="98" t="s">
        <v>806</v>
      </c>
      <c r="B7" s="98" t="s">
        <v>802</v>
      </c>
      <c r="C7" s="95" t="s">
        <v>1</v>
      </c>
      <c r="D7" s="98" t="s">
        <v>115</v>
      </c>
      <c r="E7" s="95" t="s">
        <v>126</v>
      </c>
      <c r="F7" s="95" t="s">
        <v>0</v>
      </c>
      <c r="G7" s="95" t="s">
        <v>5</v>
      </c>
      <c r="H7" s="95" t="s">
        <v>817</v>
      </c>
      <c r="I7" s="90" t="s">
        <v>6</v>
      </c>
      <c r="J7" s="90"/>
      <c r="K7" s="90" t="s">
        <v>7</v>
      </c>
      <c r="L7" s="90"/>
      <c r="M7" s="90" t="s">
        <v>8</v>
      </c>
      <c r="N7" s="90"/>
      <c r="O7" s="90" t="s">
        <v>9</v>
      </c>
      <c r="P7" s="90"/>
      <c r="Q7" s="90" t="s">
        <v>10</v>
      </c>
      <c r="R7" s="90"/>
      <c r="S7" s="90" t="s">
        <v>11</v>
      </c>
      <c r="T7" s="90"/>
      <c r="U7" s="90" t="s">
        <v>12</v>
      </c>
      <c r="V7" s="90"/>
      <c r="W7" s="100"/>
      <c r="X7" s="100"/>
      <c r="Y7" s="96" t="s">
        <v>80</v>
      </c>
      <c r="Z7" s="96"/>
      <c r="AA7" s="96"/>
      <c r="AB7" s="96"/>
      <c r="AD7" s="96" t="s">
        <v>81</v>
      </c>
      <c r="AE7" s="96"/>
      <c r="AF7" s="96"/>
      <c r="AG7" s="96"/>
      <c r="AH7" s="96"/>
      <c r="AI7" s="96"/>
      <c r="AJ7" s="66"/>
      <c r="BF7" s="20"/>
      <c r="BH7" s="21"/>
      <c r="BI7" s="21"/>
    </row>
    <row r="8" spans="1:62" ht="12.75" customHeight="1" x14ac:dyDescent="0.15">
      <c r="A8" s="98"/>
      <c r="B8" s="98"/>
      <c r="C8" s="95"/>
      <c r="D8" s="98"/>
      <c r="E8" s="95"/>
      <c r="F8" s="95"/>
      <c r="G8" s="95"/>
      <c r="H8" s="95"/>
      <c r="I8" s="63" t="s">
        <v>18</v>
      </c>
      <c r="J8" s="63" t="s">
        <v>125</v>
      </c>
      <c r="K8" s="63" t="s">
        <v>18</v>
      </c>
      <c r="L8" s="63" t="s">
        <v>125</v>
      </c>
      <c r="M8" s="63" t="s">
        <v>18</v>
      </c>
      <c r="N8" s="63" t="s">
        <v>125</v>
      </c>
      <c r="O8" s="63" t="s">
        <v>18</v>
      </c>
      <c r="P8" s="63" t="s">
        <v>125</v>
      </c>
      <c r="Q8" s="63" t="s">
        <v>18</v>
      </c>
      <c r="R8" s="63" t="s">
        <v>125</v>
      </c>
      <c r="S8" s="63" t="s">
        <v>18</v>
      </c>
      <c r="T8" s="63" t="s">
        <v>125</v>
      </c>
      <c r="U8" s="63" t="s">
        <v>18</v>
      </c>
      <c r="V8" s="63" t="s">
        <v>125</v>
      </c>
      <c r="W8" s="100"/>
      <c r="X8" s="100"/>
      <c r="Y8" t="s">
        <v>77</v>
      </c>
      <c r="Z8" t="s">
        <v>76</v>
      </c>
      <c r="AA8" t="s">
        <v>78</v>
      </c>
      <c r="AB8" t="s">
        <v>79</v>
      </c>
      <c r="AD8" t="s">
        <v>82</v>
      </c>
      <c r="AE8" t="s">
        <v>83</v>
      </c>
      <c r="AF8" t="s">
        <v>84</v>
      </c>
      <c r="AG8" t="s">
        <v>85</v>
      </c>
      <c r="AH8" t="s">
        <v>86</v>
      </c>
      <c r="AI8" t="s">
        <v>87</v>
      </c>
      <c r="AK8" t="s">
        <v>88</v>
      </c>
      <c r="AL8" t="s">
        <v>107</v>
      </c>
      <c r="AM8" t="s">
        <v>89</v>
      </c>
      <c r="AN8" s="19" t="s">
        <v>90</v>
      </c>
      <c r="AO8" s="19" t="s">
        <v>106</v>
      </c>
      <c r="AP8" s="19" t="s">
        <v>91</v>
      </c>
      <c r="AQ8" t="s">
        <v>92</v>
      </c>
      <c r="AR8" t="s">
        <v>93</v>
      </c>
      <c r="AS8" t="s">
        <v>94</v>
      </c>
      <c r="AT8" t="s">
        <v>96</v>
      </c>
      <c r="AU8" t="s">
        <v>100</v>
      </c>
      <c r="AV8" t="s">
        <v>101</v>
      </c>
      <c r="AW8" t="s">
        <v>102</v>
      </c>
      <c r="AX8" t="s">
        <v>97</v>
      </c>
      <c r="AY8" t="s">
        <v>98</v>
      </c>
      <c r="AZ8" t="s">
        <v>99</v>
      </c>
      <c r="BA8" s="19" t="s">
        <v>103</v>
      </c>
      <c r="BB8" s="19" t="s">
        <v>104</v>
      </c>
      <c r="BC8" s="19" t="s">
        <v>105</v>
      </c>
      <c r="BD8" t="s">
        <v>95</v>
      </c>
      <c r="BE8" t="s">
        <v>108</v>
      </c>
      <c r="BF8" s="21" t="s">
        <v>109</v>
      </c>
      <c r="BG8" t="s">
        <v>111</v>
      </c>
      <c r="BH8" s="21" t="s">
        <v>110</v>
      </c>
      <c r="BI8" s="21" t="s">
        <v>14</v>
      </c>
      <c r="BJ8" t="s">
        <v>112</v>
      </c>
    </row>
    <row r="9" spans="1:62" ht="18" x14ac:dyDescent="0.15">
      <c r="A9" s="50"/>
      <c r="B9" s="50"/>
      <c r="C9" s="50"/>
      <c r="D9" s="50"/>
      <c r="E9" s="50"/>
      <c r="F9" s="60"/>
      <c r="G9" s="60"/>
      <c r="H9" s="60"/>
      <c r="I9" s="80"/>
      <c r="J9" s="80"/>
      <c r="K9" s="80"/>
      <c r="L9" s="80"/>
      <c r="M9" s="80"/>
      <c r="N9" s="80"/>
      <c r="O9" s="80"/>
      <c r="P9" s="80"/>
      <c r="Q9" s="80"/>
      <c r="R9" s="80"/>
      <c r="S9" s="80"/>
      <c r="T9" s="80"/>
      <c r="U9" s="80"/>
      <c r="V9" s="80"/>
      <c r="W9" s="31" t="str">
        <f>IF(OR(A9='Defined Values'!A$63,A9='Defined Values'!$A$65),'Defined Values'!$A$65,IF(OR(K9="",M9="",O9="",Q9="",S9="",U9=""),"INCOMPLETE",AI9))</f>
        <v>INCOMPLETE</v>
      </c>
      <c r="Y9">
        <f>10.41*(1-(AN9*AO9*AP9))</f>
        <v>0</v>
      </c>
      <c r="Z9">
        <f>IF(Y9=0,0,'Defined Values'!C60)</f>
        <v>0</v>
      </c>
      <c r="AA9">
        <f>20*AQ9*AR9*AS9</f>
        <v>0</v>
      </c>
      <c r="AB9">
        <f>ROUND(AT9,1)</f>
        <v>0</v>
      </c>
      <c r="AD9" t="e">
        <f>ROUND(BD9,1)</f>
        <v>#REF!</v>
      </c>
      <c r="AE9" t="e">
        <f>ROUND(BE9,1)</f>
        <v>#REF!</v>
      </c>
      <c r="AF9" t="e">
        <f>ROUND(BF9,1)</f>
        <v>#REF!</v>
      </c>
      <c r="AG9" s="21" t="e">
        <f>ROUND(BH9,1)</f>
        <v>#REF!</v>
      </c>
      <c r="AH9" t="e">
        <f>ROUND(BJ9,1)</f>
        <v>#REF!</v>
      </c>
      <c r="AI9" s="21" t="e">
        <f>IF(AH9=0,AB9,AH9)</f>
        <v>#REF!</v>
      </c>
      <c r="AK9">
        <f>IF('Vulnerability Assessment (post)'!Q9='Defined Values'!A27,'Defined Values'!C27,IF('Vulnerability Assessment (post)'!Q9='Defined Values'!A28,'Defined Values'!C28,IF('Vulnerability Assessment (post)'!Q9='Defined Values'!A29,'Defined Values'!C29,0)))</f>
        <v>0</v>
      </c>
      <c r="AL9">
        <f>IF('Vulnerability Assessment (post)'!S9='Defined Values'!A31,'Defined Values'!C31,IF('Vulnerability Assessment (post)'!S9='Defined Values'!A32,'Defined Values'!C32,IF('Vulnerability Assessment (post)'!S9='Defined Values'!A33,'Defined Values'!C33,0)))</f>
        <v>0</v>
      </c>
      <c r="AM9">
        <f>IF('Vulnerability Assessment (post)'!U9='Defined Values'!A35,'Defined Values'!C35,IF('Vulnerability Assessment (post)'!U9='Defined Values'!A36,'Defined Values'!C36,IF('Vulnerability Assessment (post)'!U9='Defined Values'!A37,'Defined Values'!C37,0)))</f>
        <v>0</v>
      </c>
      <c r="AN9">
        <f>1-AK9</f>
        <v>1</v>
      </c>
      <c r="AO9">
        <f>1-AL9</f>
        <v>1</v>
      </c>
      <c r="AP9">
        <f>1-AM9</f>
        <v>1</v>
      </c>
      <c r="AQ9">
        <f>IF('Vulnerability Assessment (post)'!M9='Defined Values'!A19,'Defined Values'!C19,IF('Vulnerability Assessment (post)'!M9='Defined Values'!A20,'Defined Values'!C20,IF('Vulnerability Assessment (post)'!M9='Defined Values'!A21,'Defined Values'!C21,0)))</f>
        <v>0</v>
      </c>
      <c r="AR9">
        <f>IF('Vulnerability Assessment (post)'!O9='Defined Values'!A23,'Defined Values'!C23,IF('Vulnerability Assessment (post)'!O9='Defined Values'!A24,'Defined Values'!C24,IF('Vulnerability Assessment (post)'!O9='Defined Values'!A25,'Defined Values'!C25,0)))</f>
        <v>0</v>
      </c>
      <c r="AS9">
        <f>IF('Vulnerability Assessment (post)'!K9='Defined Values'!A15,'Defined Values'!C15,IF('Vulnerability Assessment (post)'!K9='Defined Values'!A16,'Defined Values'!C16,IF('Vulnerability Assessment (post)'!K9='Defined Values'!A17,'Defined Values'!C17,0)))</f>
        <v>0</v>
      </c>
      <c r="AT9">
        <f>((0.6*Y9)+(0.4*AA9)-1.5)*Z9</f>
        <v>0</v>
      </c>
      <c r="AU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9" t="e">
        <f>AK9*AU9</f>
        <v>#REF!</v>
      </c>
      <c r="AY9" t="e">
        <f>AL9*AV9</f>
        <v>#REF!</v>
      </c>
      <c r="AZ9" t="e">
        <f>AM9*AW9</f>
        <v>#REF!</v>
      </c>
      <c r="BA9" t="e">
        <f>1-AX9</f>
        <v>#REF!</v>
      </c>
      <c r="BB9" t="e">
        <f>1-AY9</f>
        <v>#REF!</v>
      </c>
      <c r="BC9" t="e">
        <f>1-AZ9</f>
        <v>#REF!</v>
      </c>
      <c r="BD9" t="e">
        <f>MIN(10,10.41*(1-(BA9*BB9*BC9)))</f>
        <v>#REF!</v>
      </c>
      <c r="BE9" t="e">
        <f>((0.6*AD9)+(0.4*AA9)-1.5)*Z9</f>
        <v>#REF!</v>
      </c>
      <c r="BF9" s="21" t="e">
        <f>AE9*1*1*1</f>
        <v>#REF!</v>
      </c>
      <c r="BG9"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9" s="21" t="e">
        <f>AF9+(10-AF9)*BG9</f>
        <v>#REF!</v>
      </c>
      <c r="BI9" s="21"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9" t="e">
        <f>AG9-(AG9*BI9)</f>
        <v>#REF!</v>
      </c>
    </row>
    <row r="10" spans="1:62" ht="18" x14ac:dyDescent="0.15">
      <c r="A10" s="50"/>
      <c r="B10" s="50"/>
      <c r="C10" s="50"/>
      <c r="D10" s="50"/>
      <c r="E10" s="50"/>
      <c r="F10" s="60"/>
      <c r="G10" s="60"/>
      <c r="H10" s="60"/>
      <c r="I10" s="80"/>
      <c r="J10" s="80"/>
      <c r="K10" s="80"/>
      <c r="L10" s="80"/>
      <c r="M10" s="80"/>
      <c r="N10" s="80"/>
      <c r="O10" s="80"/>
      <c r="P10" s="80"/>
      <c r="Q10" s="80"/>
      <c r="R10" s="80"/>
      <c r="S10" s="80"/>
      <c r="T10" s="80"/>
      <c r="U10" s="80"/>
      <c r="V10" s="80"/>
      <c r="W10" s="31" t="str">
        <f>IF(OR(A10='Defined Values'!A$63,A10='Defined Values'!$A$65),'Defined Values'!$A$65,IF(OR(K10="",M10="",O10="",Q10="",S10="",U10=""),"INCOMPLETE",AI10))</f>
        <v>INCOMPLETE</v>
      </c>
      <c r="Y10">
        <f t="shared" ref="Y10:Y73" si="0">10.41*(1-(AN10*AO10*AP10))</f>
        <v>0</v>
      </c>
      <c r="Z10">
        <f>IF(Y10=0,0,'Defined Values'!C60)</f>
        <v>0</v>
      </c>
      <c r="AA10">
        <f t="shared" ref="AA10:AA73" si="1">20*AQ10*AR10*AS10</f>
        <v>0</v>
      </c>
      <c r="AB10">
        <f t="shared" ref="AB10:AB73" si="2">ROUND(AT10,1)</f>
        <v>0</v>
      </c>
      <c r="AD10" t="e">
        <f t="shared" ref="AD10:AF73" si="3">ROUND(BD10,1)</f>
        <v>#REF!</v>
      </c>
      <c r="AE10" t="e">
        <f t="shared" si="3"/>
        <v>#REF!</v>
      </c>
      <c r="AF10" t="e">
        <f t="shared" si="3"/>
        <v>#REF!</v>
      </c>
      <c r="AG10" t="e">
        <f t="shared" ref="AG10:AG73" si="4">ROUND(BH10,1)</f>
        <v>#REF!</v>
      </c>
      <c r="AH10" t="e">
        <f t="shared" ref="AH10:AH73" si="5">ROUND(BJ10,1)</f>
        <v>#REF!</v>
      </c>
      <c r="AI10" t="e">
        <f t="shared" ref="AI10:AI73" si="6">IF(AH10=0,AB10,AH10)</f>
        <v>#REF!</v>
      </c>
      <c r="AK10">
        <f>IF('Vulnerability Assessment (post)'!Q10='Defined Values'!A27,'Defined Values'!C27,IF('Vulnerability Assessment (post)'!Q10='Defined Values'!A28,'Defined Values'!C28,IF('Vulnerability Assessment (post)'!Q10='Defined Values'!A29,'Defined Values'!C29,0)))</f>
        <v>0</v>
      </c>
      <c r="AL10">
        <f>IF('Vulnerability Assessment (post)'!S10='Defined Values'!A31,'Defined Values'!C31,IF('Vulnerability Assessment (post)'!S10='Defined Values'!A32,'Defined Values'!C32,IF('Vulnerability Assessment (post)'!S10='Defined Values'!A33,'Defined Values'!C33,0)))</f>
        <v>0</v>
      </c>
      <c r="AM10">
        <f>IF('Vulnerability Assessment (post)'!U10='Defined Values'!A35,'Defined Values'!C35,IF('Vulnerability Assessment (post)'!U10='Defined Values'!A36,'Defined Values'!C36,IF('Vulnerability Assessment (post)'!U10='Defined Values'!A37,'Defined Values'!C37,0)))</f>
        <v>0</v>
      </c>
      <c r="AN10">
        <f t="shared" ref="AN10:AP73" si="7">1-AK10</f>
        <v>1</v>
      </c>
      <c r="AO10">
        <f t="shared" si="7"/>
        <v>1</v>
      </c>
      <c r="AP10">
        <f t="shared" si="7"/>
        <v>1</v>
      </c>
      <c r="AQ10">
        <f>IF('Vulnerability Assessment (post)'!M10='Defined Values'!A19,'Defined Values'!C19,IF('Vulnerability Assessment (post)'!M10='Defined Values'!A20,'Defined Values'!C20,IF('Vulnerability Assessment (post)'!M10='Defined Values'!A21,'Defined Values'!C21,0)))</f>
        <v>0</v>
      </c>
      <c r="AR10">
        <f>IF('Vulnerability Assessment (post)'!O10='Defined Values'!A23,'Defined Values'!C23,IF('Vulnerability Assessment (post)'!O10='Defined Values'!A24,'Defined Values'!C24,IF('Vulnerability Assessment (post)'!O10='Defined Values'!A25,'Defined Values'!C25,0)))</f>
        <v>0</v>
      </c>
      <c r="AS10">
        <f>IF('Vulnerability Assessment (post)'!K10='Defined Values'!A15,'Defined Values'!C15,IF('Vulnerability Assessment (post)'!K10='Defined Values'!A16,'Defined Values'!C16,IF('Vulnerability Assessment (post)'!K10='Defined Values'!A17,'Defined Values'!C17,0)))</f>
        <v>0</v>
      </c>
      <c r="AT10">
        <f t="shared" ref="AT10:AT73" si="8">((0.6*Y10)+(0.4*AA10)-1.5)*Z10</f>
        <v>0</v>
      </c>
      <c r="AU1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0" t="e">
        <f t="shared" ref="AX10:AZ73" si="9">AK10*AU10</f>
        <v>#REF!</v>
      </c>
      <c r="AY10" t="e">
        <f t="shared" si="9"/>
        <v>#REF!</v>
      </c>
      <c r="AZ10" t="e">
        <f t="shared" si="9"/>
        <v>#REF!</v>
      </c>
      <c r="BA10" t="e">
        <f t="shared" ref="BA10:BC73" si="10">1-AX10</f>
        <v>#REF!</v>
      </c>
      <c r="BB10" t="e">
        <f t="shared" si="10"/>
        <v>#REF!</v>
      </c>
      <c r="BC10" t="e">
        <f t="shared" si="10"/>
        <v>#REF!</v>
      </c>
      <c r="BD10" t="e">
        <f t="shared" ref="BD10:BD73" si="11">MIN(10,10.41*(1-(BA10*BB10*BC10)))</f>
        <v>#REF!</v>
      </c>
      <c r="BE10" t="e">
        <f t="shared" ref="BE10:BE73" si="12">((0.6*AD10)+(0.4*AA10)-1.5)*Z10</f>
        <v>#REF!</v>
      </c>
      <c r="BF10" s="21" t="e">
        <f t="shared" ref="BF10:BF73" si="13">AE10*1*1*1</f>
        <v>#REF!</v>
      </c>
      <c r="BG10"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0" t="e">
        <f>AF10+(10-AF10)*BG10</f>
        <v>#REF!</v>
      </c>
      <c r="BI10" s="21"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0" t="e">
        <f t="shared" ref="BJ10:BJ73" si="14">AG10-(AG10*BI10)</f>
        <v>#REF!</v>
      </c>
    </row>
    <row r="11" spans="1:62" ht="145.5" customHeight="1" x14ac:dyDescent="0.15">
      <c r="A11" s="50"/>
      <c r="B11" s="50"/>
      <c r="C11" s="50"/>
      <c r="D11" s="50"/>
      <c r="E11" s="50"/>
      <c r="F11" s="60"/>
      <c r="G11" s="60"/>
      <c r="H11" s="60"/>
      <c r="I11" s="80"/>
      <c r="J11" s="80"/>
      <c r="K11" s="80"/>
      <c r="L11" s="80"/>
      <c r="M11" s="80"/>
      <c r="N11" s="80"/>
      <c r="O11" s="80"/>
      <c r="P11" s="80"/>
      <c r="Q11" s="80"/>
      <c r="R11" s="80"/>
      <c r="S11" s="80"/>
      <c r="T11" s="80"/>
      <c r="U11" s="80"/>
      <c r="V11" s="80"/>
      <c r="W11" s="31" t="str">
        <f>IF(OR(A11='Defined Values'!A$63,A11='Defined Values'!$A$65),'Defined Values'!$A$65,IF(OR(K11="",M11="",O11="",Q11="",S11="",U11=""),"INCOMPLETE",AI11))</f>
        <v>INCOMPLETE</v>
      </c>
      <c r="Y11">
        <f t="shared" si="0"/>
        <v>0</v>
      </c>
      <c r="Z11">
        <f>IF(Y11=0,0,'Defined Values'!C60)</f>
        <v>0</v>
      </c>
      <c r="AA11">
        <f t="shared" si="1"/>
        <v>0</v>
      </c>
      <c r="AB11">
        <f t="shared" si="2"/>
        <v>0</v>
      </c>
      <c r="AD11" t="e">
        <f t="shared" si="3"/>
        <v>#REF!</v>
      </c>
      <c r="AE11" t="e">
        <f t="shared" si="3"/>
        <v>#REF!</v>
      </c>
      <c r="AF11" t="e">
        <f t="shared" si="3"/>
        <v>#REF!</v>
      </c>
      <c r="AG11" t="e">
        <f t="shared" si="4"/>
        <v>#REF!</v>
      </c>
      <c r="AH11" t="e">
        <f t="shared" si="5"/>
        <v>#REF!</v>
      </c>
      <c r="AI11" t="e">
        <f t="shared" si="6"/>
        <v>#REF!</v>
      </c>
      <c r="AK11">
        <f>IF('Vulnerability Assessment (post)'!Q11='Defined Values'!A27,'Defined Values'!C27,IF('Vulnerability Assessment (post)'!Q11='Defined Values'!A28,'Defined Values'!C28,IF('Vulnerability Assessment (post)'!Q11='Defined Values'!A29,'Defined Values'!C29,0)))</f>
        <v>0</v>
      </c>
      <c r="AL11">
        <f>IF('Vulnerability Assessment (post)'!S11='Defined Values'!A31,'Defined Values'!C31,IF('Vulnerability Assessment (post)'!S11='Defined Values'!A32,'Defined Values'!C32,IF('Vulnerability Assessment (post)'!S11='Defined Values'!A33,'Defined Values'!C33,0)))</f>
        <v>0</v>
      </c>
      <c r="AM11">
        <f>IF('Vulnerability Assessment (post)'!U11='Defined Values'!A35,'Defined Values'!C35,IF('Vulnerability Assessment (post)'!U11='Defined Values'!A36,'Defined Values'!C36,IF('Vulnerability Assessment (post)'!U11='Defined Values'!A37,'Defined Values'!C37,0)))</f>
        <v>0</v>
      </c>
      <c r="AN11">
        <f t="shared" si="7"/>
        <v>1</v>
      </c>
      <c r="AO11">
        <f t="shared" si="7"/>
        <v>1</v>
      </c>
      <c r="AP11">
        <f t="shared" si="7"/>
        <v>1</v>
      </c>
      <c r="AQ11">
        <f>IF('Vulnerability Assessment (post)'!M11='Defined Values'!A19,'Defined Values'!C19,IF('Vulnerability Assessment (post)'!M11='Defined Values'!A20,'Defined Values'!C20,IF('Vulnerability Assessment (post)'!M11='Defined Values'!A21,'Defined Values'!C21,0)))</f>
        <v>0</v>
      </c>
      <c r="AR11">
        <f>IF('Vulnerability Assessment (post)'!O11='Defined Values'!A23,'Defined Values'!C23,IF('Vulnerability Assessment (post)'!O11='Defined Values'!A24,'Defined Values'!C24,IF('Vulnerability Assessment (post)'!O11='Defined Values'!A25,'Defined Values'!C25,0)))</f>
        <v>0</v>
      </c>
      <c r="AS11">
        <f>IF('Vulnerability Assessment (post)'!K11='Defined Values'!A15,'Defined Values'!C15,IF('Vulnerability Assessment (post)'!K11='Defined Values'!A16,'Defined Values'!C16,IF('Vulnerability Assessment (post)'!K11='Defined Values'!A17,'Defined Values'!C17,0)))</f>
        <v>0</v>
      </c>
      <c r="AT11">
        <f t="shared" si="8"/>
        <v>0</v>
      </c>
      <c r="AU1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1" t="e">
        <f t="shared" si="9"/>
        <v>#REF!</v>
      </c>
      <c r="AY11" t="e">
        <f t="shared" si="9"/>
        <v>#REF!</v>
      </c>
      <c r="AZ11" t="e">
        <f t="shared" si="9"/>
        <v>#REF!</v>
      </c>
      <c r="BA11" t="e">
        <f t="shared" si="10"/>
        <v>#REF!</v>
      </c>
      <c r="BB11" t="e">
        <f t="shared" si="10"/>
        <v>#REF!</v>
      </c>
      <c r="BC11" t="e">
        <f t="shared" si="10"/>
        <v>#REF!</v>
      </c>
      <c r="BD11" t="e">
        <f t="shared" si="11"/>
        <v>#REF!</v>
      </c>
      <c r="BE11" t="e">
        <f t="shared" si="12"/>
        <v>#REF!</v>
      </c>
      <c r="BF11" s="21" t="e">
        <f t="shared" si="13"/>
        <v>#REF!</v>
      </c>
      <c r="BG11"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1" t="e">
        <f t="shared" ref="BH11:BH74" si="15">AF11+(10-AF11)*BG11</f>
        <v>#REF!</v>
      </c>
      <c r="BI11"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1" t="e">
        <f t="shared" si="14"/>
        <v>#REF!</v>
      </c>
    </row>
    <row r="12" spans="1:62" ht="18" x14ac:dyDescent="0.15">
      <c r="A12" s="50"/>
      <c r="B12" s="50"/>
      <c r="C12" s="50"/>
      <c r="D12" s="50"/>
      <c r="E12" s="50"/>
      <c r="F12" s="60"/>
      <c r="G12" s="60"/>
      <c r="H12" s="60"/>
      <c r="I12" s="80"/>
      <c r="J12" s="80"/>
      <c r="K12" s="80"/>
      <c r="L12" s="80"/>
      <c r="M12" s="80"/>
      <c r="N12" s="80"/>
      <c r="O12" s="80"/>
      <c r="P12" s="80"/>
      <c r="Q12" s="80"/>
      <c r="R12" s="80"/>
      <c r="S12" s="80"/>
      <c r="T12" s="80"/>
      <c r="U12" s="80"/>
      <c r="V12" s="80"/>
      <c r="W12" s="31" t="str">
        <f>IF(OR(A12='Defined Values'!A$63,A12='Defined Values'!$A$65),'Defined Values'!$A$65,IF(OR(K12="",M12="",O12="",Q12="",S12="",U12=""),"INCOMPLETE",AI12))</f>
        <v>INCOMPLETE</v>
      </c>
      <c r="Y12">
        <f t="shared" si="0"/>
        <v>0</v>
      </c>
      <c r="Z12">
        <f>IF(Y12=0,0,'Defined Values'!C60)</f>
        <v>0</v>
      </c>
      <c r="AA12">
        <f t="shared" si="1"/>
        <v>0</v>
      </c>
      <c r="AB12">
        <f t="shared" si="2"/>
        <v>0</v>
      </c>
      <c r="AD12" t="e">
        <f t="shared" si="3"/>
        <v>#REF!</v>
      </c>
      <c r="AE12" t="e">
        <f t="shared" si="3"/>
        <v>#REF!</v>
      </c>
      <c r="AF12" t="e">
        <f t="shared" si="3"/>
        <v>#REF!</v>
      </c>
      <c r="AG12" t="e">
        <f t="shared" si="4"/>
        <v>#REF!</v>
      </c>
      <c r="AH12" t="e">
        <f t="shared" si="5"/>
        <v>#REF!</v>
      </c>
      <c r="AI12" t="e">
        <f t="shared" si="6"/>
        <v>#REF!</v>
      </c>
      <c r="AK12">
        <f>IF('Vulnerability Assessment (post)'!Q12='Defined Values'!A27,'Defined Values'!C27,IF('Vulnerability Assessment (post)'!Q12='Defined Values'!A28,'Defined Values'!C28,IF('Vulnerability Assessment (post)'!Q12='Defined Values'!A29,'Defined Values'!C29,0)))</f>
        <v>0</v>
      </c>
      <c r="AL12">
        <f>IF('Vulnerability Assessment (post)'!S12='Defined Values'!A31,'Defined Values'!C31,IF('Vulnerability Assessment (post)'!S12='Defined Values'!A32,'Defined Values'!C32,IF('Vulnerability Assessment (post)'!S12='Defined Values'!A33,'Defined Values'!C33,0)))</f>
        <v>0</v>
      </c>
      <c r="AM12">
        <f>IF('Vulnerability Assessment (post)'!U12='Defined Values'!A35,'Defined Values'!C35,IF('Vulnerability Assessment (post)'!U12='Defined Values'!A36,'Defined Values'!C36,IF('Vulnerability Assessment (post)'!U12='Defined Values'!A37,'Defined Values'!C37,0)))</f>
        <v>0</v>
      </c>
      <c r="AN12">
        <f t="shared" si="7"/>
        <v>1</v>
      </c>
      <c r="AO12">
        <f t="shared" si="7"/>
        <v>1</v>
      </c>
      <c r="AP12">
        <f t="shared" si="7"/>
        <v>1</v>
      </c>
      <c r="AQ12">
        <f>IF('Vulnerability Assessment (post)'!M12='Defined Values'!A19,'Defined Values'!C19,IF('Vulnerability Assessment (post)'!M12='Defined Values'!A20,'Defined Values'!C20,IF('Vulnerability Assessment (post)'!M12='Defined Values'!A21,'Defined Values'!C21,0)))</f>
        <v>0</v>
      </c>
      <c r="AR12">
        <f>IF('Vulnerability Assessment (post)'!O12='Defined Values'!A23,'Defined Values'!C23,IF('Vulnerability Assessment (post)'!O12='Defined Values'!A24,'Defined Values'!C24,IF('Vulnerability Assessment (post)'!O12='Defined Values'!A25,'Defined Values'!C25,0)))</f>
        <v>0</v>
      </c>
      <c r="AS12">
        <f>IF('Vulnerability Assessment (post)'!K12='Defined Values'!A15,'Defined Values'!C15,IF('Vulnerability Assessment (post)'!K12='Defined Values'!A16,'Defined Values'!C16,IF('Vulnerability Assessment (post)'!K12='Defined Values'!A17,'Defined Values'!C17,0)))</f>
        <v>0</v>
      </c>
      <c r="AT12">
        <f t="shared" si="8"/>
        <v>0</v>
      </c>
      <c r="AU1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2" t="e">
        <f t="shared" si="9"/>
        <v>#REF!</v>
      </c>
      <c r="AY12" t="e">
        <f t="shared" si="9"/>
        <v>#REF!</v>
      </c>
      <c r="AZ12" t="e">
        <f t="shared" si="9"/>
        <v>#REF!</v>
      </c>
      <c r="BA12" t="e">
        <f t="shared" si="10"/>
        <v>#REF!</v>
      </c>
      <c r="BB12" t="e">
        <f t="shared" si="10"/>
        <v>#REF!</v>
      </c>
      <c r="BC12" t="e">
        <f t="shared" si="10"/>
        <v>#REF!</v>
      </c>
      <c r="BD12" t="e">
        <f t="shared" si="11"/>
        <v>#REF!</v>
      </c>
      <c r="BE12" t="e">
        <f t="shared" si="12"/>
        <v>#REF!</v>
      </c>
      <c r="BF12" s="21" t="e">
        <f t="shared" si="13"/>
        <v>#REF!</v>
      </c>
      <c r="BG12"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2" t="e">
        <f t="shared" si="15"/>
        <v>#REF!</v>
      </c>
      <c r="BI12"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2" t="e">
        <f t="shared" si="14"/>
        <v>#REF!</v>
      </c>
    </row>
    <row r="13" spans="1:62" ht="18" x14ac:dyDescent="0.15">
      <c r="A13" s="67"/>
      <c r="B13" s="67"/>
      <c r="C13" s="67"/>
      <c r="D13" s="67"/>
      <c r="E13" s="67"/>
      <c r="F13" s="68"/>
      <c r="G13" s="60"/>
      <c r="H13" s="60"/>
      <c r="I13" s="80"/>
      <c r="J13" s="80"/>
      <c r="K13" s="80"/>
      <c r="L13" s="80"/>
      <c r="M13" s="80"/>
      <c r="N13" s="80"/>
      <c r="O13" s="80"/>
      <c r="P13" s="80"/>
      <c r="Q13" s="80"/>
      <c r="R13" s="80"/>
      <c r="S13" s="80"/>
      <c r="T13" s="80"/>
      <c r="U13" s="80"/>
      <c r="V13" s="80"/>
      <c r="W13" s="31" t="str">
        <f>IF(OR(A13='Defined Values'!A$63,A13='Defined Values'!$A$65),'Defined Values'!$A$65,IF(OR(K13="",M13="",O13="",Q13="",S13="",U13=""),"INCOMPLETE",AI13))</f>
        <v>INCOMPLETE</v>
      </c>
      <c r="Y13">
        <f t="shared" si="0"/>
        <v>0</v>
      </c>
      <c r="Z13">
        <f>IF(Y13=0,0,'Defined Values'!C60)</f>
        <v>0</v>
      </c>
      <c r="AA13">
        <f t="shared" si="1"/>
        <v>0</v>
      </c>
      <c r="AB13">
        <f t="shared" si="2"/>
        <v>0</v>
      </c>
      <c r="AD13" t="e">
        <f t="shared" si="3"/>
        <v>#REF!</v>
      </c>
      <c r="AE13" t="e">
        <f t="shared" si="3"/>
        <v>#REF!</v>
      </c>
      <c r="AF13" t="e">
        <f t="shared" si="3"/>
        <v>#REF!</v>
      </c>
      <c r="AG13" t="e">
        <f t="shared" si="4"/>
        <v>#REF!</v>
      </c>
      <c r="AH13" t="e">
        <f t="shared" si="5"/>
        <v>#REF!</v>
      </c>
      <c r="AI13" t="e">
        <f t="shared" si="6"/>
        <v>#REF!</v>
      </c>
      <c r="AK13">
        <f>IF('Vulnerability Assessment (post)'!Q13='Defined Values'!A27,'Defined Values'!C27,IF('Vulnerability Assessment (post)'!Q13='Defined Values'!A28,'Defined Values'!C28,IF('Vulnerability Assessment (post)'!Q13='Defined Values'!A29,'Defined Values'!C29,0)))</f>
        <v>0</v>
      </c>
      <c r="AL13">
        <f>IF('Vulnerability Assessment (post)'!S13='Defined Values'!A31,'Defined Values'!C31,IF('Vulnerability Assessment (post)'!S13='Defined Values'!A32,'Defined Values'!C32,IF('Vulnerability Assessment (post)'!S13='Defined Values'!A33,'Defined Values'!C33,0)))</f>
        <v>0</v>
      </c>
      <c r="AM13">
        <f>IF('Vulnerability Assessment (post)'!U13='Defined Values'!A35,'Defined Values'!C35,IF('Vulnerability Assessment (post)'!U13='Defined Values'!A36,'Defined Values'!C36,IF('Vulnerability Assessment (post)'!U13='Defined Values'!A37,'Defined Values'!C37,0)))</f>
        <v>0</v>
      </c>
      <c r="AN13">
        <f t="shared" si="7"/>
        <v>1</v>
      </c>
      <c r="AO13">
        <f t="shared" si="7"/>
        <v>1</v>
      </c>
      <c r="AP13">
        <f t="shared" si="7"/>
        <v>1</v>
      </c>
      <c r="AQ13">
        <f>IF('Vulnerability Assessment (post)'!M13='Defined Values'!A19,'Defined Values'!C19,IF('Vulnerability Assessment (post)'!M13='Defined Values'!A20,'Defined Values'!C20,IF('Vulnerability Assessment (post)'!M13='Defined Values'!A21,'Defined Values'!C21,0)))</f>
        <v>0</v>
      </c>
      <c r="AR13">
        <f>IF('Vulnerability Assessment (post)'!O13='Defined Values'!A23,'Defined Values'!C23,IF('Vulnerability Assessment (post)'!O13='Defined Values'!A24,'Defined Values'!C24,IF('Vulnerability Assessment (post)'!O13='Defined Values'!A25,'Defined Values'!C25,0)))</f>
        <v>0</v>
      </c>
      <c r="AS13">
        <f>IF('Vulnerability Assessment (post)'!K13='Defined Values'!A15,'Defined Values'!C15,IF('Vulnerability Assessment (post)'!K13='Defined Values'!A16,'Defined Values'!C16,IF('Vulnerability Assessment (post)'!K13='Defined Values'!A17,'Defined Values'!C17,0)))</f>
        <v>0</v>
      </c>
      <c r="AT13">
        <f t="shared" si="8"/>
        <v>0</v>
      </c>
      <c r="AU1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3" t="e">
        <f t="shared" si="9"/>
        <v>#REF!</v>
      </c>
      <c r="AY13" t="e">
        <f t="shared" si="9"/>
        <v>#REF!</v>
      </c>
      <c r="AZ13" t="e">
        <f t="shared" si="9"/>
        <v>#REF!</v>
      </c>
      <c r="BA13" t="e">
        <f t="shared" si="10"/>
        <v>#REF!</v>
      </c>
      <c r="BB13" t="e">
        <f t="shared" si="10"/>
        <v>#REF!</v>
      </c>
      <c r="BC13" t="e">
        <f t="shared" si="10"/>
        <v>#REF!</v>
      </c>
      <c r="BD13" t="e">
        <f t="shared" si="11"/>
        <v>#REF!</v>
      </c>
      <c r="BE13" t="e">
        <f t="shared" si="12"/>
        <v>#REF!</v>
      </c>
      <c r="BF13" s="21" t="e">
        <f t="shared" si="13"/>
        <v>#REF!</v>
      </c>
      <c r="BG13"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3" t="e">
        <f t="shared" si="15"/>
        <v>#REF!</v>
      </c>
      <c r="BI13"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3" t="e">
        <f t="shared" si="14"/>
        <v>#REF!</v>
      </c>
    </row>
    <row r="14" spans="1:62" ht="18" x14ac:dyDescent="0.15">
      <c r="A14" s="50"/>
      <c r="B14" s="50"/>
      <c r="C14" s="50"/>
      <c r="D14" s="50"/>
      <c r="E14" s="50"/>
      <c r="F14" s="60"/>
      <c r="G14" s="60"/>
      <c r="H14" s="60"/>
      <c r="I14" s="80"/>
      <c r="J14" s="80"/>
      <c r="K14" s="80"/>
      <c r="L14" s="80"/>
      <c r="M14" s="80"/>
      <c r="N14" s="80"/>
      <c r="O14" s="80"/>
      <c r="P14" s="80"/>
      <c r="Q14" s="80"/>
      <c r="R14" s="80"/>
      <c r="S14" s="80"/>
      <c r="T14" s="80"/>
      <c r="U14" s="80"/>
      <c r="V14" s="80"/>
      <c r="W14" s="31" t="str">
        <f>IF(OR(A14='Defined Values'!A$63,A14='Defined Values'!$A$65),'Defined Values'!$A$65,IF(OR(K14="",M14="",O14="",Q14="",S14="",U14=""),"INCOMPLETE",AI14))</f>
        <v>INCOMPLETE</v>
      </c>
      <c r="Y14">
        <f t="shared" si="0"/>
        <v>0</v>
      </c>
      <c r="Z14">
        <f>IF(Y14=0,0,'Defined Values'!C60)</f>
        <v>0</v>
      </c>
      <c r="AA14">
        <f t="shared" si="1"/>
        <v>0</v>
      </c>
      <c r="AB14">
        <f t="shared" si="2"/>
        <v>0</v>
      </c>
      <c r="AD14" t="e">
        <f t="shared" si="3"/>
        <v>#REF!</v>
      </c>
      <c r="AE14" t="e">
        <f t="shared" si="3"/>
        <v>#REF!</v>
      </c>
      <c r="AF14" t="e">
        <f t="shared" si="3"/>
        <v>#REF!</v>
      </c>
      <c r="AG14" t="e">
        <f t="shared" si="4"/>
        <v>#REF!</v>
      </c>
      <c r="AH14" t="e">
        <f t="shared" si="5"/>
        <v>#REF!</v>
      </c>
      <c r="AI14" t="e">
        <f t="shared" si="6"/>
        <v>#REF!</v>
      </c>
      <c r="AK14">
        <f>IF('Vulnerability Assessment (post)'!Q14='Defined Values'!A27,'Defined Values'!C27,IF('Vulnerability Assessment (post)'!Q14='Defined Values'!A28,'Defined Values'!C28,IF('Vulnerability Assessment (post)'!Q14='Defined Values'!A29,'Defined Values'!C29,0)))</f>
        <v>0</v>
      </c>
      <c r="AL14">
        <f>IF('Vulnerability Assessment (post)'!S14='Defined Values'!A31,'Defined Values'!C31,IF('Vulnerability Assessment (post)'!S14='Defined Values'!A32,'Defined Values'!C32,IF('Vulnerability Assessment (post)'!S14='Defined Values'!A33,'Defined Values'!C33,0)))</f>
        <v>0</v>
      </c>
      <c r="AM14">
        <f>IF('Vulnerability Assessment (post)'!U14='Defined Values'!A35,'Defined Values'!C35,IF('Vulnerability Assessment (post)'!U14='Defined Values'!A36,'Defined Values'!C36,IF('Vulnerability Assessment (post)'!U14='Defined Values'!A37,'Defined Values'!C37,0)))</f>
        <v>0</v>
      </c>
      <c r="AN14">
        <f t="shared" si="7"/>
        <v>1</v>
      </c>
      <c r="AO14">
        <f t="shared" si="7"/>
        <v>1</v>
      </c>
      <c r="AP14">
        <f t="shared" si="7"/>
        <v>1</v>
      </c>
      <c r="AQ14">
        <f>IF('Vulnerability Assessment (post)'!M14='Defined Values'!A19,'Defined Values'!C19,IF('Vulnerability Assessment (post)'!M14='Defined Values'!A20,'Defined Values'!C20,IF('Vulnerability Assessment (post)'!M14='Defined Values'!A21,'Defined Values'!C21,0)))</f>
        <v>0</v>
      </c>
      <c r="AR14">
        <f>IF('Vulnerability Assessment (post)'!O14='Defined Values'!A23,'Defined Values'!C23,IF('Vulnerability Assessment (post)'!O14='Defined Values'!A24,'Defined Values'!C24,IF('Vulnerability Assessment (post)'!O14='Defined Values'!A25,'Defined Values'!C25,0)))</f>
        <v>0</v>
      </c>
      <c r="AS14">
        <f>IF('Vulnerability Assessment (post)'!K14='Defined Values'!A15,'Defined Values'!C15,IF('Vulnerability Assessment (post)'!K14='Defined Values'!A16,'Defined Values'!C16,IF('Vulnerability Assessment (post)'!K14='Defined Values'!A17,'Defined Values'!C17,0)))</f>
        <v>0</v>
      </c>
      <c r="AT14">
        <f t="shared" si="8"/>
        <v>0</v>
      </c>
      <c r="AU1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4" t="e">
        <f t="shared" si="9"/>
        <v>#REF!</v>
      </c>
      <c r="AY14" t="e">
        <f t="shared" si="9"/>
        <v>#REF!</v>
      </c>
      <c r="AZ14" t="e">
        <f t="shared" si="9"/>
        <v>#REF!</v>
      </c>
      <c r="BA14" t="e">
        <f t="shared" si="10"/>
        <v>#REF!</v>
      </c>
      <c r="BB14" t="e">
        <f t="shared" si="10"/>
        <v>#REF!</v>
      </c>
      <c r="BC14" t="e">
        <f t="shared" si="10"/>
        <v>#REF!</v>
      </c>
      <c r="BD14" t="e">
        <f t="shared" si="11"/>
        <v>#REF!</v>
      </c>
      <c r="BE14" t="e">
        <f t="shared" si="12"/>
        <v>#REF!</v>
      </c>
      <c r="BF14" s="21" t="e">
        <f t="shared" si="13"/>
        <v>#REF!</v>
      </c>
      <c r="BG14"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4" t="e">
        <f t="shared" si="15"/>
        <v>#REF!</v>
      </c>
      <c r="BI14"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4" t="e">
        <f t="shared" si="14"/>
        <v>#REF!</v>
      </c>
    </row>
    <row r="15" spans="1:62" ht="18" x14ac:dyDescent="0.15">
      <c r="A15" s="50"/>
      <c r="B15" s="50"/>
      <c r="C15" s="50"/>
      <c r="D15" s="50"/>
      <c r="E15" s="50"/>
      <c r="F15" s="60"/>
      <c r="G15" s="60"/>
      <c r="H15" s="60"/>
      <c r="I15" s="80"/>
      <c r="J15" s="80"/>
      <c r="K15" s="80"/>
      <c r="L15" s="80"/>
      <c r="M15" s="80"/>
      <c r="N15" s="80"/>
      <c r="O15" s="80"/>
      <c r="P15" s="80"/>
      <c r="Q15" s="80"/>
      <c r="R15" s="80"/>
      <c r="S15" s="80"/>
      <c r="T15" s="80"/>
      <c r="U15" s="80"/>
      <c r="V15" s="80"/>
      <c r="W15" s="31" t="str">
        <f>IF(OR(A15='Defined Values'!A$63,A15='Defined Values'!$A$65),'Defined Values'!$A$65,IF(OR(K15="",M15="",O15="",Q15="",S15="",U15=""),"INCOMPLETE",AI15))</f>
        <v>INCOMPLETE</v>
      </c>
      <c r="Y15">
        <f t="shared" si="0"/>
        <v>0</v>
      </c>
      <c r="Z15">
        <f>IF(Y15=0,0,'Defined Values'!C60)</f>
        <v>0</v>
      </c>
      <c r="AA15">
        <f t="shared" si="1"/>
        <v>0</v>
      </c>
      <c r="AB15">
        <f t="shared" si="2"/>
        <v>0</v>
      </c>
      <c r="AD15" t="e">
        <f t="shared" si="3"/>
        <v>#REF!</v>
      </c>
      <c r="AE15" t="e">
        <f t="shared" si="3"/>
        <v>#REF!</v>
      </c>
      <c r="AF15" t="e">
        <f t="shared" si="3"/>
        <v>#REF!</v>
      </c>
      <c r="AG15" t="e">
        <f t="shared" si="4"/>
        <v>#REF!</v>
      </c>
      <c r="AH15" t="e">
        <f t="shared" si="5"/>
        <v>#REF!</v>
      </c>
      <c r="AI15" t="e">
        <f t="shared" si="6"/>
        <v>#REF!</v>
      </c>
      <c r="AK15">
        <f>IF('Vulnerability Assessment (post)'!Q15='Defined Values'!A27,'Defined Values'!C27,IF('Vulnerability Assessment (post)'!Q15='Defined Values'!A28,'Defined Values'!C28,IF('Vulnerability Assessment (post)'!Q15='Defined Values'!A29,'Defined Values'!C29,0)))</f>
        <v>0</v>
      </c>
      <c r="AL15">
        <f>IF('Vulnerability Assessment (post)'!S15='Defined Values'!A31,'Defined Values'!C31,IF('Vulnerability Assessment (post)'!S15='Defined Values'!A32,'Defined Values'!C32,IF('Vulnerability Assessment (post)'!S15='Defined Values'!A33,'Defined Values'!C33,0)))</f>
        <v>0</v>
      </c>
      <c r="AM15">
        <f>IF('Vulnerability Assessment (post)'!U15='Defined Values'!A35,'Defined Values'!C35,IF('Vulnerability Assessment (post)'!U15='Defined Values'!A36,'Defined Values'!C36,IF('Vulnerability Assessment (post)'!U15='Defined Values'!A37,'Defined Values'!C37,0)))</f>
        <v>0</v>
      </c>
      <c r="AN15">
        <f t="shared" si="7"/>
        <v>1</v>
      </c>
      <c r="AO15">
        <f t="shared" si="7"/>
        <v>1</v>
      </c>
      <c r="AP15">
        <f t="shared" si="7"/>
        <v>1</v>
      </c>
      <c r="AQ15">
        <f>IF('Vulnerability Assessment (post)'!M15='Defined Values'!A19,'Defined Values'!C19,IF('Vulnerability Assessment (post)'!M15='Defined Values'!A20,'Defined Values'!C20,IF('Vulnerability Assessment (post)'!M15='Defined Values'!A21,'Defined Values'!C21,0)))</f>
        <v>0</v>
      </c>
      <c r="AR15">
        <f>IF('Vulnerability Assessment (post)'!O15='Defined Values'!A23,'Defined Values'!C23,IF('Vulnerability Assessment (post)'!O15='Defined Values'!A24,'Defined Values'!C24,IF('Vulnerability Assessment (post)'!O15='Defined Values'!A25,'Defined Values'!C25,0)))</f>
        <v>0</v>
      </c>
      <c r="AS15">
        <f>IF('Vulnerability Assessment (post)'!K15='Defined Values'!A15,'Defined Values'!C15,IF('Vulnerability Assessment (post)'!K15='Defined Values'!A16,'Defined Values'!C16,IF('Vulnerability Assessment (post)'!K15='Defined Values'!A17,'Defined Values'!C17,0)))</f>
        <v>0</v>
      </c>
      <c r="AT15">
        <f t="shared" si="8"/>
        <v>0</v>
      </c>
      <c r="AU1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5" t="e">
        <f t="shared" si="9"/>
        <v>#REF!</v>
      </c>
      <c r="AY15" t="e">
        <f t="shared" si="9"/>
        <v>#REF!</v>
      </c>
      <c r="AZ15" t="e">
        <f t="shared" si="9"/>
        <v>#REF!</v>
      </c>
      <c r="BA15" t="e">
        <f t="shared" si="10"/>
        <v>#REF!</v>
      </c>
      <c r="BB15" t="e">
        <f t="shared" si="10"/>
        <v>#REF!</v>
      </c>
      <c r="BC15" t="e">
        <f t="shared" si="10"/>
        <v>#REF!</v>
      </c>
      <c r="BD15" t="e">
        <f t="shared" si="11"/>
        <v>#REF!</v>
      </c>
      <c r="BE15" t="e">
        <f t="shared" si="12"/>
        <v>#REF!</v>
      </c>
      <c r="BF15" s="21" t="e">
        <f t="shared" si="13"/>
        <v>#REF!</v>
      </c>
      <c r="BG15"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5" t="e">
        <f t="shared" si="15"/>
        <v>#REF!</v>
      </c>
      <c r="BI15"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5" t="e">
        <f t="shared" si="14"/>
        <v>#REF!</v>
      </c>
    </row>
    <row r="16" spans="1:62" ht="18" x14ac:dyDescent="0.15">
      <c r="A16" s="50"/>
      <c r="B16" s="50"/>
      <c r="C16" s="50"/>
      <c r="D16" s="50"/>
      <c r="E16" s="50"/>
      <c r="F16" s="60"/>
      <c r="G16" s="60"/>
      <c r="H16" s="60"/>
      <c r="I16" s="80"/>
      <c r="J16" s="80"/>
      <c r="K16" s="80"/>
      <c r="L16" s="80"/>
      <c r="M16" s="80"/>
      <c r="N16" s="80"/>
      <c r="O16" s="80"/>
      <c r="P16" s="80"/>
      <c r="Q16" s="80"/>
      <c r="R16" s="80"/>
      <c r="S16" s="80"/>
      <c r="T16" s="80"/>
      <c r="U16" s="80"/>
      <c r="V16" s="80"/>
      <c r="W16" s="31" t="str">
        <f>IF(OR(A16='Defined Values'!A$63,A16='Defined Values'!$A$65),'Defined Values'!$A$65,IF(OR(K16="",M16="",O16="",Q16="",S16="",U16=""),"INCOMPLETE",AI16))</f>
        <v>INCOMPLETE</v>
      </c>
      <c r="Y16">
        <f t="shared" si="0"/>
        <v>0</v>
      </c>
      <c r="Z16">
        <f>IF(Y16=0,0,'Defined Values'!C60)</f>
        <v>0</v>
      </c>
      <c r="AA16">
        <f t="shared" si="1"/>
        <v>0</v>
      </c>
      <c r="AB16">
        <f t="shared" si="2"/>
        <v>0</v>
      </c>
      <c r="AD16" t="e">
        <f t="shared" si="3"/>
        <v>#REF!</v>
      </c>
      <c r="AE16" t="e">
        <f t="shared" si="3"/>
        <v>#REF!</v>
      </c>
      <c r="AF16" t="e">
        <f t="shared" si="3"/>
        <v>#REF!</v>
      </c>
      <c r="AG16" t="e">
        <f t="shared" si="4"/>
        <v>#REF!</v>
      </c>
      <c r="AH16" t="e">
        <f t="shared" si="5"/>
        <v>#REF!</v>
      </c>
      <c r="AI16" t="e">
        <f t="shared" si="6"/>
        <v>#REF!</v>
      </c>
      <c r="AK16">
        <f>IF('Vulnerability Assessment (post)'!Q16='Defined Values'!A27,'Defined Values'!C27,IF('Vulnerability Assessment (post)'!Q16='Defined Values'!A28,'Defined Values'!C28,IF('Vulnerability Assessment (post)'!Q16='Defined Values'!A29,'Defined Values'!C29,0)))</f>
        <v>0</v>
      </c>
      <c r="AL16">
        <f>IF('Vulnerability Assessment (post)'!S16='Defined Values'!A31,'Defined Values'!C31,IF('Vulnerability Assessment (post)'!S16='Defined Values'!A32,'Defined Values'!C32,IF('Vulnerability Assessment (post)'!S16='Defined Values'!A33,'Defined Values'!C33,0)))</f>
        <v>0</v>
      </c>
      <c r="AM16">
        <f>IF('Vulnerability Assessment (post)'!U16='Defined Values'!A35,'Defined Values'!C35,IF('Vulnerability Assessment (post)'!U16='Defined Values'!A36,'Defined Values'!C36,IF('Vulnerability Assessment (post)'!U16='Defined Values'!A37,'Defined Values'!C37,0)))</f>
        <v>0</v>
      </c>
      <c r="AN16">
        <f t="shared" si="7"/>
        <v>1</v>
      </c>
      <c r="AO16">
        <f t="shared" si="7"/>
        <v>1</v>
      </c>
      <c r="AP16">
        <f t="shared" si="7"/>
        <v>1</v>
      </c>
      <c r="AQ16">
        <f>IF('Vulnerability Assessment (post)'!M16='Defined Values'!A19,'Defined Values'!C19,IF('Vulnerability Assessment (post)'!M16='Defined Values'!A20,'Defined Values'!C20,IF('Vulnerability Assessment (post)'!M16='Defined Values'!A21,'Defined Values'!C21,0)))</f>
        <v>0</v>
      </c>
      <c r="AR16">
        <f>IF('Vulnerability Assessment (post)'!O16='Defined Values'!A23,'Defined Values'!C23,IF('Vulnerability Assessment (post)'!O16='Defined Values'!A24,'Defined Values'!C24,IF('Vulnerability Assessment (post)'!O16='Defined Values'!A25,'Defined Values'!C25,0)))</f>
        <v>0</v>
      </c>
      <c r="AS16">
        <f>IF('Vulnerability Assessment (post)'!K16='Defined Values'!A15,'Defined Values'!C15,IF('Vulnerability Assessment (post)'!K16='Defined Values'!A16,'Defined Values'!C16,IF('Vulnerability Assessment (post)'!K16='Defined Values'!A17,'Defined Values'!C17,0)))</f>
        <v>0</v>
      </c>
      <c r="AT16">
        <f t="shared" si="8"/>
        <v>0</v>
      </c>
      <c r="AU1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6" t="e">
        <f t="shared" si="9"/>
        <v>#REF!</v>
      </c>
      <c r="AY16" t="e">
        <f t="shared" si="9"/>
        <v>#REF!</v>
      </c>
      <c r="AZ16" t="e">
        <f t="shared" si="9"/>
        <v>#REF!</v>
      </c>
      <c r="BA16" t="e">
        <f t="shared" si="10"/>
        <v>#REF!</v>
      </c>
      <c r="BB16" t="e">
        <f t="shared" si="10"/>
        <v>#REF!</v>
      </c>
      <c r="BC16" t="e">
        <f t="shared" si="10"/>
        <v>#REF!</v>
      </c>
      <c r="BD16" t="e">
        <f t="shared" si="11"/>
        <v>#REF!</v>
      </c>
      <c r="BE16" t="e">
        <f t="shared" si="12"/>
        <v>#REF!</v>
      </c>
      <c r="BF16" s="21" t="e">
        <f t="shared" si="13"/>
        <v>#REF!</v>
      </c>
      <c r="BG16"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6" t="e">
        <f t="shared" si="15"/>
        <v>#REF!</v>
      </c>
      <c r="BI16"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6" t="e">
        <f t="shared" si="14"/>
        <v>#REF!</v>
      </c>
    </row>
    <row r="17" spans="1:62" ht="18" x14ac:dyDescent="0.15">
      <c r="A17" s="50"/>
      <c r="B17" s="50"/>
      <c r="C17" s="50"/>
      <c r="D17" s="50"/>
      <c r="E17" s="50"/>
      <c r="F17" s="60"/>
      <c r="G17" s="60"/>
      <c r="H17" s="60"/>
      <c r="I17" s="80"/>
      <c r="J17" s="80"/>
      <c r="K17" s="80"/>
      <c r="L17" s="80"/>
      <c r="M17" s="80"/>
      <c r="N17" s="80"/>
      <c r="O17" s="80"/>
      <c r="P17" s="80"/>
      <c r="Q17" s="80"/>
      <c r="R17" s="80"/>
      <c r="S17" s="80"/>
      <c r="T17" s="80"/>
      <c r="U17" s="80"/>
      <c r="V17" s="80"/>
      <c r="W17" s="31" t="str">
        <f>IF(OR(A17='Defined Values'!A$63,A17='Defined Values'!$A$65),'Defined Values'!$A$65,IF(OR(K17="",M17="",O17="",Q17="",S17="",U17=""),"INCOMPLETE",AI17))</f>
        <v>INCOMPLETE</v>
      </c>
      <c r="Y17">
        <f t="shared" si="0"/>
        <v>0</v>
      </c>
      <c r="Z17">
        <f>IF(Y17=0,0,'Defined Values'!C60)</f>
        <v>0</v>
      </c>
      <c r="AA17">
        <f t="shared" si="1"/>
        <v>0</v>
      </c>
      <c r="AB17">
        <f t="shared" si="2"/>
        <v>0</v>
      </c>
      <c r="AD17" t="e">
        <f t="shared" si="3"/>
        <v>#REF!</v>
      </c>
      <c r="AE17" t="e">
        <f t="shared" si="3"/>
        <v>#REF!</v>
      </c>
      <c r="AF17" t="e">
        <f t="shared" si="3"/>
        <v>#REF!</v>
      </c>
      <c r="AG17" t="e">
        <f t="shared" si="4"/>
        <v>#REF!</v>
      </c>
      <c r="AH17" t="e">
        <f t="shared" si="5"/>
        <v>#REF!</v>
      </c>
      <c r="AI17" t="e">
        <f t="shared" si="6"/>
        <v>#REF!</v>
      </c>
      <c r="AK17">
        <f>IF('Vulnerability Assessment (post)'!Q17='Defined Values'!A27,'Defined Values'!C27,IF('Vulnerability Assessment (post)'!Q17='Defined Values'!A28,'Defined Values'!C28,IF('Vulnerability Assessment (post)'!Q17='Defined Values'!A29,'Defined Values'!C29,0)))</f>
        <v>0</v>
      </c>
      <c r="AL17">
        <f>IF('Vulnerability Assessment (post)'!S17='Defined Values'!A31,'Defined Values'!C31,IF('Vulnerability Assessment (post)'!S17='Defined Values'!A32,'Defined Values'!C32,IF('Vulnerability Assessment (post)'!S17='Defined Values'!A33,'Defined Values'!C33,0)))</f>
        <v>0</v>
      </c>
      <c r="AM17">
        <f>IF('Vulnerability Assessment (post)'!U17='Defined Values'!A35,'Defined Values'!C35,IF('Vulnerability Assessment (post)'!U17='Defined Values'!A36,'Defined Values'!C36,IF('Vulnerability Assessment (post)'!U17='Defined Values'!A37,'Defined Values'!C37,0)))</f>
        <v>0</v>
      </c>
      <c r="AN17">
        <f t="shared" si="7"/>
        <v>1</v>
      </c>
      <c r="AO17">
        <f t="shared" si="7"/>
        <v>1</v>
      </c>
      <c r="AP17">
        <f t="shared" si="7"/>
        <v>1</v>
      </c>
      <c r="AQ17">
        <f>IF('Vulnerability Assessment (post)'!M17='Defined Values'!A19,'Defined Values'!C19,IF('Vulnerability Assessment (post)'!M17='Defined Values'!A20,'Defined Values'!C20,IF('Vulnerability Assessment (post)'!M17='Defined Values'!A21,'Defined Values'!C21,0)))</f>
        <v>0</v>
      </c>
      <c r="AR17">
        <f>IF('Vulnerability Assessment (post)'!O17='Defined Values'!A23,'Defined Values'!C23,IF('Vulnerability Assessment (post)'!O17='Defined Values'!A24,'Defined Values'!C24,IF('Vulnerability Assessment (post)'!O17='Defined Values'!A25,'Defined Values'!C25,0)))</f>
        <v>0</v>
      </c>
      <c r="AS17">
        <f>IF('Vulnerability Assessment (post)'!K17='Defined Values'!A15,'Defined Values'!C15,IF('Vulnerability Assessment (post)'!K17='Defined Values'!A16,'Defined Values'!C16,IF('Vulnerability Assessment (post)'!K17='Defined Values'!A17,'Defined Values'!C17,0)))</f>
        <v>0</v>
      </c>
      <c r="AT17">
        <f t="shared" si="8"/>
        <v>0</v>
      </c>
      <c r="AU1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7" t="e">
        <f t="shared" si="9"/>
        <v>#REF!</v>
      </c>
      <c r="AY17" t="e">
        <f t="shared" si="9"/>
        <v>#REF!</v>
      </c>
      <c r="AZ17" t="e">
        <f t="shared" si="9"/>
        <v>#REF!</v>
      </c>
      <c r="BA17" t="e">
        <f t="shared" si="10"/>
        <v>#REF!</v>
      </c>
      <c r="BB17" t="e">
        <f t="shared" si="10"/>
        <v>#REF!</v>
      </c>
      <c r="BC17" t="e">
        <f t="shared" si="10"/>
        <v>#REF!</v>
      </c>
      <c r="BD17" t="e">
        <f t="shared" si="11"/>
        <v>#REF!</v>
      </c>
      <c r="BE17" t="e">
        <f t="shared" si="12"/>
        <v>#REF!</v>
      </c>
      <c r="BF17" s="21" t="e">
        <f t="shared" si="13"/>
        <v>#REF!</v>
      </c>
      <c r="BG17"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7" t="e">
        <f t="shared" si="15"/>
        <v>#REF!</v>
      </c>
      <c r="BI17"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7" t="e">
        <f t="shared" si="14"/>
        <v>#REF!</v>
      </c>
    </row>
    <row r="18" spans="1:62" ht="18" x14ac:dyDescent="0.15">
      <c r="A18" s="50"/>
      <c r="B18" s="50"/>
      <c r="C18" s="50"/>
      <c r="D18" s="50"/>
      <c r="E18" s="50"/>
      <c r="F18" s="60"/>
      <c r="G18" s="60"/>
      <c r="H18" s="60"/>
      <c r="I18" s="80"/>
      <c r="J18" s="80"/>
      <c r="K18" s="80"/>
      <c r="L18" s="80"/>
      <c r="M18" s="80"/>
      <c r="N18" s="80"/>
      <c r="O18" s="80"/>
      <c r="P18" s="80"/>
      <c r="Q18" s="80"/>
      <c r="R18" s="80"/>
      <c r="S18" s="80"/>
      <c r="T18" s="80"/>
      <c r="U18" s="80"/>
      <c r="V18" s="80"/>
      <c r="W18" s="31" t="str">
        <f>IF(OR(A18='Defined Values'!A$63,A18='Defined Values'!$A$65),'Defined Values'!$A$65,IF(OR(K18="",M18="",O18="",Q18="",S18="",U18=""),"INCOMPLETE",AI18))</f>
        <v>INCOMPLETE</v>
      </c>
      <c r="Y18">
        <f t="shared" si="0"/>
        <v>0</v>
      </c>
      <c r="Z18">
        <f>IF(Y18=0,0,'Defined Values'!C60)</f>
        <v>0</v>
      </c>
      <c r="AA18">
        <f t="shared" si="1"/>
        <v>0</v>
      </c>
      <c r="AB18">
        <f t="shared" si="2"/>
        <v>0</v>
      </c>
      <c r="AD18" t="e">
        <f t="shared" si="3"/>
        <v>#REF!</v>
      </c>
      <c r="AE18" t="e">
        <f t="shared" si="3"/>
        <v>#REF!</v>
      </c>
      <c r="AF18" t="e">
        <f t="shared" si="3"/>
        <v>#REF!</v>
      </c>
      <c r="AG18" t="e">
        <f t="shared" si="4"/>
        <v>#REF!</v>
      </c>
      <c r="AH18" t="e">
        <f t="shared" si="5"/>
        <v>#REF!</v>
      </c>
      <c r="AI18" t="e">
        <f t="shared" si="6"/>
        <v>#REF!</v>
      </c>
      <c r="AK18">
        <f>IF('Vulnerability Assessment (post)'!Q18='Defined Values'!$A$27,'Defined Values'!$C$27,IF('Vulnerability Assessment (post)'!Q18='Defined Values'!$A$28,'Defined Values'!$C$28,IF('Vulnerability Assessment (post)'!Q18='Defined Values'!$A$29,'Defined Values'!$C$29,0)))</f>
        <v>0</v>
      </c>
      <c r="AL18">
        <f>IF('Vulnerability Assessment (post)'!S18='Defined Values'!$A$31,'Defined Values'!$C$31,IF('Vulnerability Assessment (post)'!S18='Defined Values'!$A$32,'Defined Values'!$C$32,IF('Vulnerability Assessment (post)'!S18='Defined Values'!$A$33,'Defined Values'!$C$33,0)))</f>
        <v>0</v>
      </c>
      <c r="AM18">
        <f>IF('Vulnerability Assessment (post)'!U18='Defined Values'!$A$35,'Defined Values'!$C$35,IF('Vulnerability Assessment (post)'!U18='Defined Values'!$A$36,'Defined Values'!$C$36,IF('Vulnerability Assessment (post)'!U18='Defined Values'!$A$37,'Defined Values'!$C$37,0)))</f>
        <v>0</v>
      </c>
      <c r="AN18">
        <f t="shared" si="7"/>
        <v>1</v>
      </c>
      <c r="AO18">
        <f t="shared" si="7"/>
        <v>1</v>
      </c>
      <c r="AP18">
        <f t="shared" si="7"/>
        <v>1</v>
      </c>
      <c r="AQ18">
        <f>IF('Vulnerability Assessment (post)'!M18='Defined Values'!$A$19,'Defined Values'!$C$19,IF('Vulnerability Assessment (post)'!M18='Defined Values'!$A$20,'Defined Values'!$C$20,IF('Vulnerability Assessment (post)'!M18='Defined Values'!$A$21,'Defined Values'!$C$21,0)))</f>
        <v>0</v>
      </c>
      <c r="AR18">
        <f>IF('Vulnerability Assessment (post)'!O18='Defined Values'!$A$23,'Defined Values'!$C$23,IF('Vulnerability Assessment (post)'!O18='Defined Values'!$A$24,'Defined Values'!$C$24,IF('Vulnerability Assessment (post)'!O18='Defined Values'!$A$25,'Defined Values'!$C$25,0)))</f>
        <v>0</v>
      </c>
      <c r="AS18">
        <f>IF('Vulnerability Assessment (post)'!K18='Defined Values'!$A$15,'Defined Values'!$C$15,IF('Vulnerability Assessment (post)'!K18='Defined Values'!$A$16,'Defined Values'!$C$16,IF('Vulnerability Assessment (post)'!K18='Defined Values'!$A$17,'Defined Values'!$C$17,0)))</f>
        <v>0</v>
      </c>
      <c r="AT18">
        <f t="shared" si="8"/>
        <v>0</v>
      </c>
      <c r="AU1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8" t="e">
        <f t="shared" si="9"/>
        <v>#REF!</v>
      </c>
      <c r="AY18" t="e">
        <f t="shared" si="9"/>
        <v>#REF!</v>
      </c>
      <c r="AZ18" t="e">
        <f t="shared" si="9"/>
        <v>#REF!</v>
      </c>
      <c r="BA18" t="e">
        <f t="shared" si="10"/>
        <v>#REF!</v>
      </c>
      <c r="BB18" t="e">
        <f t="shared" si="10"/>
        <v>#REF!</v>
      </c>
      <c r="BC18" t="e">
        <f t="shared" si="10"/>
        <v>#REF!</v>
      </c>
      <c r="BD18" t="e">
        <f t="shared" si="11"/>
        <v>#REF!</v>
      </c>
      <c r="BE18" t="e">
        <f t="shared" si="12"/>
        <v>#REF!</v>
      </c>
      <c r="BF18" s="21" t="e">
        <f t="shared" si="13"/>
        <v>#REF!</v>
      </c>
      <c r="BG18"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8" t="e">
        <f t="shared" si="15"/>
        <v>#REF!</v>
      </c>
      <c r="BI18"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8" t="e">
        <f t="shared" si="14"/>
        <v>#REF!</v>
      </c>
    </row>
    <row r="19" spans="1:62" ht="18" x14ac:dyDescent="0.15">
      <c r="A19" s="50"/>
      <c r="B19" s="50"/>
      <c r="C19" s="50"/>
      <c r="D19" s="50"/>
      <c r="E19" s="50"/>
      <c r="F19" s="60"/>
      <c r="G19" s="60"/>
      <c r="H19" s="60"/>
      <c r="I19" s="80"/>
      <c r="J19" s="80"/>
      <c r="K19" s="80"/>
      <c r="L19" s="80"/>
      <c r="M19" s="80"/>
      <c r="N19" s="80"/>
      <c r="O19" s="80"/>
      <c r="P19" s="80"/>
      <c r="Q19" s="80"/>
      <c r="R19" s="80"/>
      <c r="S19" s="80"/>
      <c r="T19" s="80"/>
      <c r="U19" s="80"/>
      <c r="V19" s="80"/>
      <c r="W19" s="31" t="str">
        <f>IF(OR(A19='Defined Values'!A$63,A19='Defined Values'!$A$65),'Defined Values'!$A$65,IF(OR(K19="",M19="",O19="",Q19="",S19="",U19=""),"INCOMPLETE",AI19))</f>
        <v>INCOMPLETE</v>
      </c>
      <c r="Y19">
        <f t="shared" si="0"/>
        <v>0</v>
      </c>
      <c r="Z19">
        <f>IF(Y19=0,0,'Defined Values'!C60)</f>
        <v>0</v>
      </c>
      <c r="AA19">
        <f t="shared" si="1"/>
        <v>0</v>
      </c>
      <c r="AB19">
        <f t="shared" si="2"/>
        <v>0</v>
      </c>
      <c r="AD19" t="e">
        <f t="shared" si="3"/>
        <v>#REF!</v>
      </c>
      <c r="AE19" t="e">
        <f t="shared" si="3"/>
        <v>#REF!</v>
      </c>
      <c r="AF19" t="e">
        <f t="shared" si="3"/>
        <v>#REF!</v>
      </c>
      <c r="AG19" t="e">
        <f t="shared" si="4"/>
        <v>#REF!</v>
      </c>
      <c r="AH19" t="e">
        <f t="shared" si="5"/>
        <v>#REF!</v>
      </c>
      <c r="AI19" t="e">
        <f t="shared" si="6"/>
        <v>#REF!</v>
      </c>
      <c r="AK19">
        <f>IF('Vulnerability Assessment (post)'!Q19='Defined Values'!$A$27,'Defined Values'!$C$27,IF('Vulnerability Assessment (post)'!Q19='Defined Values'!$A$28,'Defined Values'!$C$28,IF('Vulnerability Assessment (post)'!Q19='Defined Values'!$A$29,'Defined Values'!$C$29,0)))</f>
        <v>0</v>
      </c>
      <c r="AL19">
        <f>IF('Vulnerability Assessment (post)'!S19='Defined Values'!$A$31,'Defined Values'!$C$31,IF('Vulnerability Assessment (post)'!S19='Defined Values'!$A$32,'Defined Values'!$C$32,IF('Vulnerability Assessment (post)'!S19='Defined Values'!$A$33,'Defined Values'!$C$33,0)))</f>
        <v>0</v>
      </c>
      <c r="AM19">
        <f>IF('Vulnerability Assessment (post)'!U19='Defined Values'!$A$35,'Defined Values'!$C$35,IF('Vulnerability Assessment (post)'!U19='Defined Values'!$A$36,'Defined Values'!$C$36,IF('Vulnerability Assessment (post)'!U19='Defined Values'!$A$37,'Defined Values'!$C$37,0)))</f>
        <v>0</v>
      </c>
      <c r="AN19">
        <f t="shared" si="7"/>
        <v>1</v>
      </c>
      <c r="AO19">
        <f t="shared" si="7"/>
        <v>1</v>
      </c>
      <c r="AP19">
        <f t="shared" si="7"/>
        <v>1</v>
      </c>
      <c r="AQ19">
        <f>IF('Vulnerability Assessment (post)'!M19='Defined Values'!$A$19,'Defined Values'!$C$19,IF('Vulnerability Assessment (post)'!M19='Defined Values'!$A$20,'Defined Values'!$C$20,IF('Vulnerability Assessment (post)'!M19='Defined Values'!$A$21,'Defined Values'!$C$21,0)))</f>
        <v>0</v>
      </c>
      <c r="AR19">
        <f>IF('Vulnerability Assessment (post)'!O19='Defined Values'!$A$23,'Defined Values'!$C$23,IF('Vulnerability Assessment (post)'!O19='Defined Values'!$A$24,'Defined Values'!$C$24,IF('Vulnerability Assessment (post)'!O19='Defined Values'!$A$25,'Defined Values'!$C$25,0)))</f>
        <v>0</v>
      </c>
      <c r="AS19">
        <f>IF('Vulnerability Assessment (post)'!K19='Defined Values'!$A$15,'Defined Values'!$C$15,IF('Vulnerability Assessment (post)'!K19='Defined Values'!$A$16,'Defined Values'!$C$16,IF('Vulnerability Assessment (post)'!K19='Defined Values'!$A$17,'Defined Values'!$C$17,0)))</f>
        <v>0</v>
      </c>
      <c r="AT19">
        <f t="shared" si="8"/>
        <v>0</v>
      </c>
      <c r="AU1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9" t="e">
        <f t="shared" si="9"/>
        <v>#REF!</v>
      </c>
      <c r="AY19" t="e">
        <f t="shared" si="9"/>
        <v>#REF!</v>
      </c>
      <c r="AZ19" t="e">
        <f t="shared" si="9"/>
        <v>#REF!</v>
      </c>
      <c r="BA19" t="e">
        <f t="shared" si="10"/>
        <v>#REF!</v>
      </c>
      <c r="BB19" t="e">
        <f t="shared" si="10"/>
        <v>#REF!</v>
      </c>
      <c r="BC19" t="e">
        <f t="shared" si="10"/>
        <v>#REF!</v>
      </c>
      <c r="BD19" t="e">
        <f t="shared" si="11"/>
        <v>#REF!</v>
      </c>
      <c r="BE19" t="e">
        <f t="shared" si="12"/>
        <v>#REF!</v>
      </c>
      <c r="BF19" s="21" t="e">
        <f t="shared" si="13"/>
        <v>#REF!</v>
      </c>
      <c r="BG19"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9" t="e">
        <f t="shared" si="15"/>
        <v>#REF!</v>
      </c>
      <c r="BI19" s="21"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9" t="e">
        <f t="shared" si="14"/>
        <v>#REF!</v>
      </c>
    </row>
    <row r="20" spans="1:62" ht="18" x14ac:dyDescent="0.15">
      <c r="A20" s="50"/>
      <c r="B20" s="50"/>
      <c r="C20" s="50"/>
      <c r="D20" s="50"/>
      <c r="E20" s="50"/>
      <c r="F20" s="60"/>
      <c r="G20" s="60"/>
      <c r="H20" s="60"/>
      <c r="I20" s="80"/>
      <c r="J20" s="80"/>
      <c r="K20" s="80"/>
      <c r="L20" s="80"/>
      <c r="M20" s="80"/>
      <c r="N20" s="80"/>
      <c r="O20" s="80"/>
      <c r="P20" s="80"/>
      <c r="Q20" s="80"/>
      <c r="R20" s="80"/>
      <c r="S20" s="80"/>
      <c r="T20" s="80"/>
      <c r="U20" s="80"/>
      <c r="V20" s="80"/>
      <c r="W20" s="31" t="str">
        <f>IF(OR(A20='Defined Values'!A$63,A20='Defined Values'!$A$65),'Defined Values'!$A$65,IF(OR(K20="",M20="",O20="",Q20="",S20="",U20=""),"INCOMPLETE",AI20))</f>
        <v>INCOMPLETE</v>
      </c>
      <c r="Y20">
        <f t="shared" si="0"/>
        <v>0</v>
      </c>
      <c r="Z20">
        <f>IF(Y20=0,0,'Defined Values'!C60)</f>
        <v>0</v>
      </c>
      <c r="AA20">
        <f t="shared" si="1"/>
        <v>0</v>
      </c>
      <c r="AB20">
        <f t="shared" si="2"/>
        <v>0</v>
      </c>
      <c r="AD20" t="e">
        <f t="shared" si="3"/>
        <v>#REF!</v>
      </c>
      <c r="AE20" t="e">
        <f t="shared" si="3"/>
        <v>#REF!</v>
      </c>
      <c r="AF20" t="e">
        <f t="shared" si="3"/>
        <v>#REF!</v>
      </c>
      <c r="AG20" t="e">
        <f t="shared" si="4"/>
        <v>#REF!</v>
      </c>
      <c r="AH20" t="e">
        <f t="shared" si="5"/>
        <v>#REF!</v>
      </c>
      <c r="AI20" t="e">
        <f t="shared" si="6"/>
        <v>#REF!</v>
      </c>
      <c r="AK20">
        <f>IF('Vulnerability Assessment (post)'!Q20='Defined Values'!$A$27,'Defined Values'!$C$27,IF('Vulnerability Assessment (post)'!Q20='Defined Values'!$A$28,'Defined Values'!$C$28,IF('Vulnerability Assessment (post)'!Q20='Defined Values'!$A$29,'Defined Values'!$C$29,0)))</f>
        <v>0</v>
      </c>
      <c r="AL20">
        <f>IF('Vulnerability Assessment (post)'!S20='Defined Values'!$A$31,'Defined Values'!$C$31,IF('Vulnerability Assessment (post)'!S20='Defined Values'!$A$32,'Defined Values'!$C$32,IF('Vulnerability Assessment (post)'!S20='Defined Values'!$A$33,'Defined Values'!$C$33,0)))</f>
        <v>0</v>
      </c>
      <c r="AM20">
        <f>IF('Vulnerability Assessment (post)'!U20='Defined Values'!$A$35,'Defined Values'!$C$35,IF('Vulnerability Assessment (post)'!U20='Defined Values'!$A$36,'Defined Values'!$C$36,IF('Vulnerability Assessment (post)'!U20='Defined Values'!$A$37,'Defined Values'!$C$37,0)))</f>
        <v>0</v>
      </c>
      <c r="AN20">
        <f t="shared" si="7"/>
        <v>1</v>
      </c>
      <c r="AO20">
        <f t="shared" si="7"/>
        <v>1</v>
      </c>
      <c r="AP20">
        <f t="shared" si="7"/>
        <v>1</v>
      </c>
      <c r="AQ20">
        <f>IF('Vulnerability Assessment (post)'!M20='Defined Values'!$A$19,'Defined Values'!$C$19,IF('Vulnerability Assessment (post)'!M20='Defined Values'!$A$20,'Defined Values'!$C$20,IF('Vulnerability Assessment (post)'!M20='Defined Values'!$A$21,'Defined Values'!$C$21,0)))</f>
        <v>0</v>
      </c>
      <c r="AR20">
        <f>IF('Vulnerability Assessment (post)'!O20='Defined Values'!$A$23,'Defined Values'!$C$23,IF('Vulnerability Assessment (post)'!O20='Defined Values'!$A$24,'Defined Values'!$C$24,IF('Vulnerability Assessment (post)'!O20='Defined Values'!$A$25,'Defined Values'!$C$25,0)))</f>
        <v>0</v>
      </c>
      <c r="AS20">
        <f>IF('Vulnerability Assessment (post)'!K20='Defined Values'!$A$15,'Defined Values'!$C$15,IF('Vulnerability Assessment (post)'!K20='Defined Values'!$A$16,'Defined Values'!$C$16,IF('Vulnerability Assessment (post)'!K20='Defined Values'!$A$17,'Defined Values'!$C$17,0)))</f>
        <v>0</v>
      </c>
      <c r="AT20">
        <f t="shared" si="8"/>
        <v>0</v>
      </c>
      <c r="AU2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0" t="e">
        <f t="shared" si="9"/>
        <v>#REF!</v>
      </c>
      <c r="AY20" t="e">
        <f t="shared" si="9"/>
        <v>#REF!</v>
      </c>
      <c r="AZ20" t="e">
        <f t="shared" si="9"/>
        <v>#REF!</v>
      </c>
      <c r="BA20" t="e">
        <f t="shared" si="10"/>
        <v>#REF!</v>
      </c>
      <c r="BB20" t="e">
        <f t="shared" si="10"/>
        <v>#REF!</v>
      </c>
      <c r="BC20" t="e">
        <f t="shared" si="10"/>
        <v>#REF!</v>
      </c>
      <c r="BD20" t="e">
        <f t="shared" si="11"/>
        <v>#REF!</v>
      </c>
      <c r="BE20" t="e">
        <f t="shared" si="12"/>
        <v>#REF!</v>
      </c>
      <c r="BF20" s="21" t="e">
        <f t="shared" si="13"/>
        <v>#REF!</v>
      </c>
      <c r="BG20"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0" t="e">
        <f t="shared" si="15"/>
        <v>#REF!</v>
      </c>
      <c r="BI20"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0" t="e">
        <f t="shared" si="14"/>
        <v>#REF!</v>
      </c>
    </row>
    <row r="21" spans="1:62" ht="18" x14ac:dyDescent="0.15">
      <c r="A21" s="50"/>
      <c r="B21" s="50"/>
      <c r="C21" s="50"/>
      <c r="D21" s="50"/>
      <c r="E21" s="50"/>
      <c r="F21" s="60"/>
      <c r="G21" s="60"/>
      <c r="H21" s="60"/>
      <c r="I21" s="80"/>
      <c r="J21" s="80"/>
      <c r="K21" s="80"/>
      <c r="L21" s="80"/>
      <c r="M21" s="80"/>
      <c r="N21" s="80"/>
      <c r="O21" s="80"/>
      <c r="P21" s="80"/>
      <c r="Q21" s="80"/>
      <c r="R21" s="80"/>
      <c r="S21" s="80"/>
      <c r="T21" s="80"/>
      <c r="U21" s="80"/>
      <c r="V21" s="80"/>
      <c r="W21" s="31" t="str">
        <f>IF(OR(A21='Defined Values'!A$63,A21='Defined Values'!$A$65),'Defined Values'!$A$65,IF(OR(K21="",M21="",O21="",Q21="",S21="",U21=""),"INCOMPLETE",AI21))</f>
        <v>INCOMPLETE</v>
      </c>
      <c r="Y21">
        <f t="shared" si="0"/>
        <v>0</v>
      </c>
      <c r="Z21">
        <f>IF(Y21=0,0,'Defined Values'!C60)</f>
        <v>0</v>
      </c>
      <c r="AA21">
        <f t="shared" si="1"/>
        <v>0</v>
      </c>
      <c r="AB21">
        <f t="shared" si="2"/>
        <v>0</v>
      </c>
      <c r="AD21" t="e">
        <f t="shared" si="3"/>
        <v>#REF!</v>
      </c>
      <c r="AE21" t="e">
        <f t="shared" si="3"/>
        <v>#REF!</v>
      </c>
      <c r="AF21" t="e">
        <f t="shared" si="3"/>
        <v>#REF!</v>
      </c>
      <c r="AG21" t="e">
        <f t="shared" si="4"/>
        <v>#REF!</v>
      </c>
      <c r="AH21" t="e">
        <f t="shared" si="5"/>
        <v>#REF!</v>
      </c>
      <c r="AI21" t="e">
        <f t="shared" si="6"/>
        <v>#REF!</v>
      </c>
      <c r="AK21">
        <f>IF('Vulnerability Assessment (post)'!Q21='Defined Values'!$A$27,'Defined Values'!$C$27,IF('Vulnerability Assessment (post)'!Q21='Defined Values'!$A$28,'Defined Values'!$C$28,IF('Vulnerability Assessment (post)'!Q21='Defined Values'!$A$29,'Defined Values'!$C$29,0)))</f>
        <v>0</v>
      </c>
      <c r="AL21">
        <f>IF('Vulnerability Assessment (post)'!S21='Defined Values'!$A$31,'Defined Values'!$C$31,IF('Vulnerability Assessment (post)'!S21='Defined Values'!$A$32,'Defined Values'!$C$32,IF('Vulnerability Assessment (post)'!S21='Defined Values'!$A$33,'Defined Values'!$C$33,0)))</f>
        <v>0</v>
      </c>
      <c r="AM21">
        <f>IF('Vulnerability Assessment (post)'!U21='Defined Values'!$A$35,'Defined Values'!$C$35,IF('Vulnerability Assessment (post)'!U21='Defined Values'!$A$36,'Defined Values'!$C$36,IF('Vulnerability Assessment (post)'!U21='Defined Values'!$A$37,'Defined Values'!$C$37,0)))</f>
        <v>0</v>
      </c>
      <c r="AN21">
        <f t="shared" si="7"/>
        <v>1</v>
      </c>
      <c r="AO21">
        <f t="shared" si="7"/>
        <v>1</v>
      </c>
      <c r="AP21">
        <f t="shared" si="7"/>
        <v>1</v>
      </c>
      <c r="AQ21">
        <f>IF('Vulnerability Assessment (post)'!M21='Defined Values'!$A$19,'Defined Values'!$C$19,IF('Vulnerability Assessment (post)'!M21='Defined Values'!$A$20,'Defined Values'!$C$20,IF('Vulnerability Assessment (post)'!M21='Defined Values'!$A$21,'Defined Values'!$C$21,0)))</f>
        <v>0</v>
      </c>
      <c r="AR21">
        <f>IF('Vulnerability Assessment (post)'!O21='Defined Values'!$A$23,'Defined Values'!$C$23,IF('Vulnerability Assessment (post)'!O21='Defined Values'!$A$24,'Defined Values'!$C$24,IF('Vulnerability Assessment (post)'!O21='Defined Values'!$A$25,'Defined Values'!$C$25,0)))</f>
        <v>0</v>
      </c>
      <c r="AS21">
        <f>IF('Vulnerability Assessment (post)'!K21='Defined Values'!$A$15,'Defined Values'!$C$15,IF('Vulnerability Assessment (post)'!K21='Defined Values'!$A$16,'Defined Values'!$C$16,IF('Vulnerability Assessment (post)'!K21='Defined Values'!$A$17,'Defined Values'!$C$17,0)))</f>
        <v>0</v>
      </c>
      <c r="AT21">
        <f t="shared" si="8"/>
        <v>0</v>
      </c>
      <c r="AU2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1" t="e">
        <f t="shared" si="9"/>
        <v>#REF!</v>
      </c>
      <c r="AY21" t="e">
        <f t="shared" si="9"/>
        <v>#REF!</v>
      </c>
      <c r="AZ21" t="e">
        <f t="shared" si="9"/>
        <v>#REF!</v>
      </c>
      <c r="BA21" t="e">
        <f t="shared" si="10"/>
        <v>#REF!</v>
      </c>
      <c r="BB21" t="e">
        <f t="shared" si="10"/>
        <v>#REF!</v>
      </c>
      <c r="BC21" t="e">
        <f t="shared" si="10"/>
        <v>#REF!</v>
      </c>
      <c r="BD21" t="e">
        <f t="shared" si="11"/>
        <v>#REF!</v>
      </c>
      <c r="BE21" t="e">
        <f t="shared" si="12"/>
        <v>#REF!</v>
      </c>
      <c r="BF21" s="21" t="e">
        <f t="shared" si="13"/>
        <v>#REF!</v>
      </c>
      <c r="BG21"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1" t="e">
        <f t="shared" si="15"/>
        <v>#REF!</v>
      </c>
      <c r="BI21"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1" t="e">
        <f t="shared" si="14"/>
        <v>#REF!</v>
      </c>
    </row>
    <row r="22" spans="1:62" ht="18" x14ac:dyDescent="0.15">
      <c r="A22" s="50"/>
      <c r="B22" s="50"/>
      <c r="C22" s="50"/>
      <c r="D22" s="50"/>
      <c r="E22" s="50"/>
      <c r="F22" s="60"/>
      <c r="G22" s="60"/>
      <c r="H22" s="60"/>
      <c r="I22" s="80"/>
      <c r="J22" s="80"/>
      <c r="K22" s="80"/>
      <c r="L22" s="80"/>
      <c r="M22" s="80"/>
      <c r="N22" s="80"/>
      <c r="O22" s="80"/>
      <c r="P22" s="80"/>
      <c r="Q22" s="80"/>
      <c r="R22" s="80"/>
      <c r="S22" s="80"/>
      <c r="T22" s="80"/>
      <c r="U22" s="80"/>
      <c r="V22" s="80"/>
      <c r="W22" s="31" t="str">
        <f>IF(OR(A22='Defined Values'!A$63,A22='Defined Values'!$A$65),'Defined Values'!$A$65,IF(OR(K22="",M22="",O22="",Q22="",S22="",U22=""),"INCOMPLETE",AI22))</f>
        <v>INCOMPLETE</v>
      </c>
      <c r="Y22">
        <f t="shared" si="0"/>
        <v>0</v>
      </c>
      <c r="Z22">
        <f>IF(Y22=0,0,'Defined Values'!C60)</f>
        <v>0</v>
      </c>
      <c r="AA22">
        <f t="shared" si="1"/>
        <v>0</v>
      </c>
      <c r="AB22">
        <f t="shared" si="2"/>
        <v>0</v>
      </c>
      <c r="AD22" t="e">
        <f t="shared" si="3"/>
        <v>#REF!</v>
      </c>
      <c r="AE22" t="e">
        <f t="shared" si="3"/>
        <v>#REF!</v>
      </c>
      <c r="AF22" t="e">
        <f t="shared" si="3"/>
        <v>#REF!</v>
      </c>
      <c r="AG22" t="e">
        <f t="shared" si="4"/>
        <v>#REF!</v>
      </c>
      <c r="AH22" t="e">
        <f t="shared" si="5"/>
        <v>#REF!</v>
      </c>
      <c r="AI22" t="e">
        <f t="shared" si="6"/>
        <v>#REF!</v>
      </c>
      <c r="AK22">
        <f>IF('Vulnerability Assessment (post)'!Q22='Defined Values'!$A$27,'Defined Values'!$C$27,IF('Vulnerability Assessment (post)'!Q22='Defined Values'!$A$28,'Defined Values'!$C$28,IF('Vulnerability Assessment (post)'!Q22='Defined Values'!$A$29,'Defined Values'!$C$29,0)))</f>
        <v>0</v>
      </c>
      <c r="AL22">
        <f>IF('Vulnerability Assessment (post)'!S22='Defined Values'!$A$31,'Defined Values'!$C$31,IF('Vulnerability Assessment (post)'!S22='Defined Values'!$A$32,'Defined Values'!$C$32,IF('Vulnerability Assessment (post)'!S22='Defined Values'!$A$33,'Defined Values'!$C$33,0)))</f>
        <v>0</v>
      </c>
      <c r="AM22">
        <f>IF('Vulnerability Assessment (post)'!U22='Defined Values'!$A$35,'Defined Values'!$C$35,IF('Vulnerability Assessment (post)'!U22='Defined Values'!$A$36,'Defined Values'!$C$36,IF('Vulnerability Assessment (post)'!U22='Defined Values'!$A$37,'Defined Values'!$C$37,0)))</f>
        <v>0</v>
      </c>
      <c r="AN22">
        <f t="shared" si="7"/>
        <v>1</v>
      </c>
      <c r="AO22">
        <f t="shared" si="7"/>
        <v>1</v>
      </c>
      <c r="AP22">
        <f t="shared" si="7"/>
        <v>1</v>
      </c>
      <c r="AQ22">
        <f>IF('Vulnerability Assessment (post)'!M22='Defined Values'!$A$19,'Defined Values'!$C$19,IF('Vulnerability Assessment (post)'!M22='Defined Values'!$A$20,'Defined Values'!$C$20,IF('Vulnerability Assessment (post)'!M22='Defined Values'!$A$21,'Defined Values'!$C$21,0)))</f>
        <v>0</v>
      </c>
      <c r="AR22">
        <f>IF('Vulnerability Assessment (post)'!O22='Defined Values'!$A$23,'Defined Values'!$C$23,IF('Vulnerability Assessment (post)'!O22='Defined Values'!$A$24,'Defined Values'!$C$24,IF('Vulnerability Assessment (post)'!O22='Defined Values'!$A$25,'Defined Values'!$C$25,0)))</f>
        <v>0</v>
      </c>
      <c r="AS22">
        <f>IF('Vulnerability Assessment (post)'!K22='Defined Values'!$A$15,'Defined Values'!$C$15,IF('Vulnerability Assessment (post)'!K22='Defined Values'!$A$16,'Defined Values'!$C$16,IF('Vulnerability Assessment (post)'!K22='Defined Values'!$A$17,'Defined Values'!$C$17,0)))</f>
        <v>0</v>
      </c>
      <c r="AT22">
        <f t="shared" si="8"/>
        <v>0</v>
      </c>
      <c r="AU2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2" t="e">
        <f t="shared" si="9"/>
        <v>#REF!</v>
      </c>
      <c r="AY22" t="e">
        <f t="shared" si="9"/>
        <v>#REF!</v>
      </c>
      <c r="AZ22" t="e">
        <f t="shared" si="9"/>
        <v>#REF!</v>
      </c>
      <c r="BA22" t="e">
        <f t="shared" si="10"/>
        <v>#REF!</v>
      </c>
      <c r="BB22" t="e">
        <f t="shared" si="10"/>
        <v>#REF!</v>
      </c>
      <c r="BC22" t="e">
        <f t="shared" si="10"/>
        <v>#REF!</v>
      </c>
      <c r="BD22" t="e">
        <f t="shared" si="11"/>
        <v>#REF!</v>
      </c>
      <c r="BE22" t="e">
        <f t="shared" si="12"/>
        <v>#REF!</v>
      </c>
      <c r="BF22" s="21" t="e">
        <f t="shared" si="13"/>
        <v>#REF!</v>
      </c>
      <c r="BG22"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2" t="e">
        <f t="shared" si="15"/>
        <v>#REF!</v>
      </c>
      <c r="BI22"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2" t="e">
        <f t="shared" si="14"/>
        <v>#REF!</v>
      </c>
    </row>
    <row r="23" spans="1:62" ht="18" x14ac:dyDescent="0.15">
      <c r="A23" s="50"/>
      <c r="B23" s="50"/>
      <c r="C23" s="50"/>
      <c r="D23" s="50"/>
      <c r="E23" s="50"/>
      <c r="F23" s="60"/>
      <c r="G23" s="60"/>
      <c r="H23" s="60"/>
      <c r="I23" s="80"/>
      <c r="J23" s="80"/>
      <c r="K23" s="80"/>
      <c r="L23" s="80"/>
      <c r="M23" s="80"/>
      <c r="N23" s="80"/>
      <c r="O23" s="80"/>
      <c r="P23" s="80"/>
      <c r="Q23" s="80"/>
      <c r="R23" s="80"/>
      <c r="S23" s="80"/>
      <c r="T23" s="80"/>
      <c r="U23" s="80"/>
      <c r="V23" s="80"/>
      <c r="W23" s="31" t="str">
        <f>IF(OR(A23='Defined Values'!A$63,A23='Defined Values'!$A$65),'Defined Values'!$A$65,IF(OR(K23="",M23="",O23="",Q23="",S23="",U23=""),"INCOMPLETE",AI23))</f>
        <v>INCOMPLETE</v>
      </c>
      <c r="Y23">
        <f t="shared" si="0"/>
        <v>0</v>
      </c>
      <c r="Z23">
        <f>IF(Y23=0,0,'Defined Values'!C60)</f>
        <v>0</v>
      </c>
      <c r="AA23">
        <f t="shared" si="1"/>
        <v>0</v>
      </c>
      <c r="AB23">
        <f t="shared" si="2"/>
        <v>0</v>
      </c>
      <c r="AD23" t="e">
        <f t="shared" si="3"/>
        <v>#REF!</v>
      </c>
      <c r="AE23" t="e">
        <f t="shared" si="3"/>
        <v>#REF!</v>
      </c>
      <c r="AF23" t="e">
        <f t="shared" si="3"/>
        <v>#REF!</v>
      </c>
      <c r="AG23" t="e">
        <f t="shared" si="4"/>
        <v>#REF!</v>
      </c>
      <c r="AH23" t="e">
        <f t="shared" si="5"/>
        <v>#REF!</v>
      </c>
      <c r="AI23" t="e">
        <f t="shared" si="6"/>
        <v>#REF!</v>
      </c>
      <c r="AK23">
        <f>IF('Vulnerability Assessment (post)'!Q23='Defined Values'!$A$27,'Defined Values'!$C$27,IF('Vulnerability Assessment (post)'!Q23='Defined Values'!$A$28,'Defined Values'!$C$28,IF('Vulnerability Assessment (post)'!Q23='Defined Values'!$A$29,'Defined Values'!$C$29,0)))</f>
        <v>0</v>
      </c>
      <c r="AL23">
        <f>IF('Vulnerability Assessment (post)'!S23='Defined Values'!$A$31,'Defined Values'!$C$31,IF('Vulnerability Assessment (post)'!S23='Defined Values'!$A$32,'Defined Values'!$C$32,IF('Vulnerability Assessment (post)'!S23='Defined Values'!$A$33,'Defined Values'!$C$33,0)))</f>
        <v>0</v>
      </c>
      <c r="AM23">
        <f>IF('Vulnerability Assessment (post)'!U23='Defined Values'!$A$35,'Defined Values'!$C$35,IF('Vulnerability Assessment (post)'!U23='Defined Values'!$A$36,'Defined Values'!$C$36,IF('Vulnerability Assessment (post)'!U23='Defined Values'!$A$37,'Defined Values'!$C$37,0)))</f>
        <v>0</v>
      </c>
      <c r="AN23">
        <f t="shared" si="7"/>
        <v>1</v>
      </c>
      <c r="AO23">
        <f t="shared" si="7"/>
        <v>1</v>
      </c>
      <c r="AP23">
        <f t="shared" si="7"/>
        <v>1</v>
      </c>
      <c r="AQ23">
        <f>IF('Vulnerability Assessment (post)'!M23='Defined Values'!$A$19,'Defined Values'!$C$19,IF('Vulnerability Assessment (post)'!M23='Defined Values'!$A$20,'Defined Values'!$C$20,IF('Vulnerability Assessment (post)'!M23='Defined Values'!$A$21,'Defined Values'!$C$21,0)))</f>
        <v>0</v>
      </c>
      <c r="AR23">
        <f>IF('Vulnerability Assessment (post)'!O23='Defined Values'!$A$23,'Defined Values'!$C$23,IF('Vulnerability Assessment (post)'!O23='Defined Values'!$A$24,'Defined Values'!$C$24,IF('Vulnerability Assessment (post)'!O23='Defined Values'!$A$25,'Defined Values'!$C$25,0)))</f>
        <v>0</v>
      </c>
      <c r="AS23">
        <f>IF('Vulnerability Assessment (post)'!K23='Defined Values'!$A$15,'Defined Values'!$C$15,IF('Vulnerability Assessment (post)'!K23='Defined Values'!$A$16,'Defined Values'!$C$16,IF('Vulnerability Assessment (post)'!K23='Defined Values'!$A$17,'Defined Values'!$C$17,0)))</f>
        <v>0</v>
      </c>
      <c r="AT23">
        <f t="shared" si="8"/>
        <v>0</v>
      </c>
      <c r="AU2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3" t="e">
        <f t="shared" si="9"/>
        <v>#REF!</v>
      </c>
      <c r="AY23" t="e">
        <f t="shared" si="9"/>
        <v>#REF!</v>
      </c>
      <c r="AZ23" t="e">
        <f t="shared" si="9"/>
        <v>#REF!</v>
      </c>
      <c r="BA23" t="e">
        <f t="shared" si="10"/>
        <v>#REF!</v>
      </c>
      <c r="BB23" t="e">
        <f t="shared" si="10"/>
        <v>#REF!</v>
      </c>
      <c r="BC23" t="e">
        <f t="shared" si="10"/>
        <v>#REF!</v>
      </c>
      <c r="BD23" t="e">
        <f t="shared" si="11"/>
        <v>#REF!</v>
      </c>
      <c r="BE23" t="e">
        <f t="shared" si="12"/>
        <v>#REF!</v>
      </c>
      <c r="BF23" s="21" t="e">
        <f t="shared" si="13"/>
        <v>#REF!</v>
      </c>
      <c r="BG23"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3" t="e">
        <f t="shared" si="15"/>
        <v>#REF!</v>
      </c>
      <c r="BI23"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3" t="e">
        <f t="shared" si="14"/>
        <v>#REF!</v>
      </c>
    </row>
    <row r="24" spans="1:62" ht="18" x14ac:dyDescent="0.15">
      <c r="A24" s="50"/>
      <c r="B24" s="50"/>
      <c r="C24" s="50"/>
      <c r="D24" s="50"/>
      <c r="E24" s="50"/>
      <c r="F24" s="60"/>
      <c r="G24" s="60"/>
      <c r="H24" s="60"/>
      <c r="I24" s="80"/>
      <c r="J24" s="80"/>
      <c r="K24" s="80"/>
      <c r="L24" s="80"/>
      <c r="M24" s="80"/>
      <c r="N24" s="80"/>
      <c r="O24" s="80"/>
      <c r="P24" s="80"/>
      <c r="Q24" s="80"/>
      <c r="R24" s="80"/>
      <c r="S24" s="80"/>
      <c r="T24" s="80"/>
      <c r="U24" s="80"/>
      <c r="V24" s="80"/>
      <c r="W24" s="31" t="str">
        <f>IF(OR(A24='Defined Values'!A$63,A24='Defined Values'!$A$65),'Defined Values'!$A$65,IF(OR(K24="",M24="",O24="",Q24="",S24="",U24=""),"INCOMPLETE",AI24))</f>
        <v>INCOMPLETE</v>
      </c>
      <c r="Y24">
        <f t="shared" si="0"/>
        <v>0</v>
      </c>
      <c r="Z24">
        <f>IF(Y24=0,0,'Defined Values'!C60)</f>
        <v>0</v>
      </c>
      <c r="AA24">
        <f t="shared" si="1"/>
        <v>0</v>
      </c>
      <c r="AB24">
        <f t="shared" si="2"/>
        <v>0</v>
      </c>
      <c r="AD24" t="e">
        <f t="shared" si="3"/>
        <v>#REF!</v>
      </c>
      <c r="AE24" t="e">
        <f t="shared" si="3"/>
        <v>#REF!</v>
      </c>
      <c r="AF24" t="e">
        <f t="shared" si="3"/>
        <v>#REF!</v>
      </c>
      <c r="AG24" t="e">
        <f t="shared" si="4"/>
        <v>#REF!</v>
      </c>
      <c r="AH24" t="e">
        <f t="shared" si="5"/>
        <v>#REF!</v>
      </c>
      <c r="AI24" t="e">
        <f t="shared" si="6"/>
        <v>#REF!</v>
      </c>
      <c r="AK24">
        <f>IF('Vulnerability Assessment (post)'!Q24='Defined Values'!$A$27,'Defined Values'!$C$27,IF('Vulnerability Assessment (post)'!Q24='Defined Values'!$A$28,'Defined Values'!$C$28,IF('Vulnerability Assessment (post)'!Q24='Defined Values'!$A$29,'Defined Values'!$C$29,0)))</f>
        <v>0</v>
      </c>
      <c r="AL24">
        <f>IF('Vulnerability Assessment (post)'!S24='Defined Values'!$A$31,'Defined Values'!$C$31,IF('Vulnerability Assessment (post)'!S24='Defined Values'!$A$32,'Defined Values'!$C$32,IF('Vulnerability Assessment (post)'!S24='Defined Values'!$A$33,'Defined Values'!$C$33,0)))</f>
        <v>0</v>
      </c>
      <c r="AM24">
        <f>IF('Vulnerability Assessment (post)'!U24='Defined Values'!$A$35,'Defined Values'!$C$35,IF('Vulnerability Assessment (post)'!U24='Defined Values'!$A$36,'Defined Values'!$C$36,IF('Vulnerability Assessment (post)'!U24='Defined Values'!$A$37,'Defined Values'!$C$37,0)))</f>
        <v>0</v>
      </c>
      <c r="AN24">
        <f t="shared" si="7"/>
        <v>1</v>
      </c>
      <c r="AO24">
        <f t="shared" si="7"/>
        <v>1</v>
      </c>
      <c r="AP24">
        <f t="shared" si="7"/>
        <v>1</v>
      </c>
      <c r="AQ24">
        <f>IF('Vulnerability Assessment (post)'!M24='Defined Values'!$A$19,'Defined Values'!$C$19,IF('Vulnerability Assessment (post)'!M24='Defined Values'!$A$20,'Defined Values'!$C$20,IF('Vulnerability Assessment (post)'!M24='Defined Values'!$A$21,'Defined Values'!$C$21,0)))</f>
        <v>0</v>
      </c>
      <c r="AR24">
        <f>IF('Vulnerability Assessment (post)'!O24='Defined Values'!$A$23,'Defined Values'!$C$23,IF('Vulnerability Assessment (post)'!O24='Defined Values'!$A$24,'Defined Values'!$C$24,IF('Vulnerability Assessment (post)'!O24='Defined Values'!$A$25,'Defined Values'!$C$25,0)))</f>
        <v>0</v>
      </c>
      <c r="AS24">
        <f>IF('Vulnerability Assessment (post)'!K24='Defined Values'!$A$15,'Defined Values'!$C$15,IF('Vulnerability Assessment (post)'!K24='Defined Values'!$A$16,'Defined Values'!$C$16,IF('Vulnerability Assessment (post)'!K24='Defined Values'!$A$17,'Defined Values'!$C$17,0)))</f>
        <v>0</v>
      </c>
      <c r="AT24">
        <f t="shared" si="8"/>
        <v>0</v>
      </c>
      <c r="AU2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4" t="e">
        <f t="shared" si="9"/>
        <v>#REF!</v>
      </c>
      <c r="AY24" t="e">
        <f t="shared" si="9"/>
        <v>#REF!</v>
      </c>
      <c r="AZ24" t="e">
        <f t="shared" si="9"/>
        <v>#REF!</v>
      </c>
      <c r="BA24" t="e">
        <f t="shared" si="10"/>
        <v>#REF!</v>
      </c>
      <c r="BB24" t="e">
        <f t="shared" si="10"/>
        <v>#REF!</v>
      </c>
      <c r="BC24" t="e">
        <f t="shared" si="10"/>
        <v>#REF!</v>
      </c>
      <c r="BD24" t="e">
        <f t="shared" si="11"/>
        <v>#REF!</v>
      </c>
      <c r="BE24" t="e">
        <f t="shared" si="12"/>
        <v>#REF!</v>
      </c>
      <c r="BF24" s="21" t="e">
        <f t="shared" si="13"/>
        <v>#REF!</v>
      </c>
      <c r="BG24"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4" t="e">
        <f t="shared" si="15"/>
        <v>#REF!</v>
      </c>
      <c r="BI24"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4" t="e">
        <f t="shared" si="14"/>
        <v>#REF!</v>
      </c>
    </row>
    <row r="25" spans="1:62" ht="18" x14ac:dyDescent="0.15">
      <c r="A25" s="50"/>
      <c r="B25" s="50"/>
      <c r="C25" s="50"/>
      <c r="D25" s="50"/>
      <c r="E25" s="50"/>
      <c r="F25" s="60"/>
      <c r="G25" s="60"/>
      <c r="H25" s="60"/>
      <c r="I25" s="80"/>
      <c r="J25" s="80"/>
      <c r="K25" s="80"/>
      <c r="L25" s="80"/>
      <c r="M25" s="80"/>
      <c r="N25" s="80"/>
      <c r="O25" s="80"/>
      <c r="P25" s="80"/>
      <c r="Q25" s="80"/>
      <c r="R25" s="80"/>
      <c r="S25" s="80"/>
      <c r="T25" s="80"/>
      <c r="U25" s="80"/>
      <c r="V25" s="80"/>
      <c r="W25" s="31" t="str">
        <f>IF(OR(A25='Defined Values'!A$63,A25='Defined Values'!$A$65),'Defined Values'!$A$65,IF(OR(K25="",M25="",O25="",Q25="",S25="",U25=""),"INCOMPLETE",AI25))</f>
        <v>INCOMPLETE</v>
      </c>
      <c r="Y25">
        <f t="shared" si="0"/>
        <v>0</v>
      </c>
      <c r="Z25">
        <f>IF(Y25=0,0,'Defined Values'!C60)</f>
        <v>0</v>
      </c>
      <c r="AA25">
        <f t="shared" si="1"/>
        <v>0</v>
      </c>
      <c r="AB25">
        <f t="shared" si="2"/>
        <v>0</v>
      </c>
      <c r="AD25" t="e">
        <f t="shared" si="3"/>
        <v>#REF!</v>
      </c>
      <c r="AE25" t="e">
        <f t="shared" si="3"/>
        <v>#REF!</v>
      </c>
      <c r="AF25" t="e">
        <f t="shared" si="3"/>
        <v>#REF!</v>
      </c>
      <c r="AG25" t="e">
        <f t="shared" si="4"/>
        <v>#REF!</v>
      </c>
      <c r="AH25" t="e">
        <f t="shared" si="5"/>
        <v>#REF!</v>
      </c>
      <c r="AI25" t="e">
        <f t="shared" si="6"/>
        <v>#REF!</v>
      </c>
      <c r="AK25">
        <f>IF('Vulnerability Assessment (post)'!Q25='Defined Values'!$A$27,'Defined Values'!$C$27,IF('Vulnerability Assessment (post)'!Q25='Defined Values'!$A$28,'Defined Values'!$C$28,IF('Vulnerability Assessment (post)'!Q25='Defined Values'!$A$29,'Defined Values'!$C$29,0)))</f>
        <v>0</v>
      </c>
      <c r="AL25">
        <f>IF('Vulnerability Assessment (post)'!S25='Defined Values'!$A$31,'Defined Values'!$C$31,IF('Vulnerability Assessment (post)'!S25='Defined Values'!$A$32,'Defined Values'!$C$32,IF('Vulnerability Assessment (post)'!S25='Defined Values'!$A$33,'Defined Values'!$C$33,0)))</f>
        <v>0</v>
      </c>
      <c r="AM25">
        <f>IF('Vulnerability Assessment (post)'!U25='Defined Values'!$A$35,'Defined Values'!$C$35,IF('Vulnerability Assessment (post)'!U25='Defined Values'!$A$36,'Defined Values'!$C$36,IF('Vulnerability Assessment (post)'!U25='Defined Values'!$A$37,'Defined Values'!$C$37,0)))</f>
        <v>0</v>
      </c>
      <c r="AN25">
        <f t="shared" si="7"/>
        <v>1</v>
      </c>
      <c r="AO25">
        <f t="shared" si="7"/>
        <v>1</v>
      </c>
      <c r="AP25">
        <f t="shared" si="7"/>
        <v>1</v>
      </c>
      <c r="AQ25">
        <f>IF('Vulnerability Assessment (post)'!M25='Defined Values'!$A$19,'Defined Values'!$C$19,IF('Vulnerability Assessment (post)'!M25='Defined Values'!$A$20,'Defined Values'!$C$20,IF('Vulnerability Assessment (post)'!M25='Defined Values'!$A$21,'Defined Values'!$C$21,0)))</f>
        <v>0</v>
      </c>
      <c r="AR25">
        <f>IF('Vulnerability Assessment (post)'!O25='Defined Values'!$A$23,'Defined Values'!$C$23,IF('Vulnerability Assessment (post)'!O25='Defined Values'!$A$24,'Defined Values'!$C$24,IF('Vulnerability Assessment (post)'!O25='Defined Values'!$A$25,'Defined Values'!$C$25,0)))</f>
        <v>0</v>
      </c>
      <c r="AS25">
        <f>IF('Vulnerability Assessment (post)'!K25='Defined Values'!$A$15,'Defined Values'!$C$15,IF('Vulnerability Assessment (post)'!K25='Defined Values'!$A$16,'Defined Values'!$C$16,IF('Vulnerability Assessment (post)'!K25='Defined Values'!$A$17,'Defined Values'!$C$17,0)))</f>
        <v>0</v>
      </c>
      <c r="AT25">
        <f t="shared" si="8"/>
        <v>0</v>
      </c>
      <c r="AU2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5" t="e">
        <f t="shared" si="9"/>
        <v>#REF!</v>
      </c>
      <c r="AY25" t="e">
        <f t="shared" si="9"/>
        <v>#REF!</v>
      </c>
      <c r="AZ25" t="e">
        <f t="shared" si="9"/>
        <v>#REF!</v>
      </c>
      <c r="BA25" t="e">
        <f t="shared" si="10"/>
        <v>#REF!</v>
      </c>
      <c r="BB25" t="e">
        <f t="shared" si="10"/>
        <v>#REF!</v>
      </c>
      <c r="BC25" t="e">
        <f t="shared" si="10"/>
        <v>#REF!</v>
      </c>
      <c r="BD25" t="e">
        <f t="shared" si="11"/>
        <v>#REF!</v>
      </c>
      <c r="BE25" t="e">
        <f t="shared" si="12"/>
        <v>#REF!</v>
      </c>
      <c r="BF25" s="21" t="e">
        <f t="shared" si="13"/>
        <v>#REF!</v>
      </c>
      <c r="BG25"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5" t="e">
        <f t="shared" si="15"/>
        <v>#REF!</v>
      </c>
      <c r="BI25"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5" t="e">
        <f t="shared" si="14"/>
        <v>#REF!</v>
      </c>
    </row>
    <row r="26" spans="1:62" ht="18" x14ac:dyDescent="0.15">
      <c r="A26" s="50"/>
      <c r="B26" s="50"/>
      <c r="C26" s="50"/>
      <c r="D26" s="50"/>
      <c r="E26" s="50"/>
      <c r="F26" s="60"/>
      <c r="G26" s="60"/>
      <c r="H26" s="60"/>
      <c r="I26" s="80"/>
      <c r="J26" s="80"/>
      <c r="K26" s="80"/>
      <c r="L26" s="80"/>
      <c r="M26" s="80"/>
      <c r="N26" s="80"/>
      <c r="O26" s="80"/>
      <c r="P26" s="80"/>
      <c r="Q26" s="80"/>
      <c r="R26" s="80"/>
      <c r="S26" s="80"/>
      <c r="T26" s="80"/>
      <c r="U26" s="80"/>
      <c r="V26" s="80"/>
      <c r="W26" s="31" t="str">
        <f>IF(OR(A26='Defined Values'!A$63,A26='Defined Values'!$A$65),'Defined Values'!$A$65,IF(OR(K26="",M26="",O26="",Q26="",S26="",U26=""),"INCOMPLETE",AI26))</f>
        <v>INCOMPLETE</v>
      </c>
      <c r="Y26">
        <f t="shared" si="0"/>
        <v>0</v>
      </c>
      <c r="Z26">
        <f>IF(Y26=0,0,'Defined Values'!C60)</f>
        <v>0</v>
      </c>
      <c r="AA26">
        <f t="shared" si="1"/>
        <v>0</v>
      </c>
      <c r="AB26">
        <f t="shared" si="2"/>
        <v>0</v>
      </c>
      <c r="AD26" t="e">
        <f t="shared" si="3"/>
        <v>#REF!</v>
      </c>
      <c r="AE26" t="e">
        <f t="shared" si="3"/>
        <v>#REF!</v>
      </c>
      <c r="AF26" t="e">
        <f t="shared" si="3"/>
        <v>#REF!</v>
      </c>
      <c r="AG26" t="e">
        <f t="shared" si="4"/>
        <v>#REF!</v>
      </c>
      <c r="AH26" t="e">
        <f t="shared" si="5"/>
        <v>#REF!</v>
      </c>
      <c r="AI26" t="e">
        <f t="shared" si="6"/>
        <v>#REF!</v>
      </c>
      <c r="AK26">
        <f>IF('Vulnerability Assessment (post)'!Q26='Defined Values'!$A$27,'Defined Values'!$C$27,IF('Vulnerability Assessment (post)'!Q26='Defined Values'!$A$28,'Defined Values'!$C$28,IF('Vulnerability Assessment (post)'!Q26='Defined Values'!$A$29,'Defined Values'!$C$29,0)))</f>
        <v>0</v>
      </c>
      <c r="AL26">
        <f>IF('Vulnerability Assessment (post)'!S26='Defined Values'!$A$31,'Defined Values'!$C$31,IF('Vulnerability Assessment (post)'!S26='Defined Values'!$A$32,'Defined Values'!$C$32,IF('Vulnerability Assessment (post)'!S26='Defined Values'!$A$33,'Defined Values'!$C$33,0)))</f>
        <v>0</v>
      </c>
      <c r="AM26">
        <f>IF('Vulnerability Assessment (post)'!U26='Defined Values'!$A$35,'Defined Values'!$C$35,IF('Vulnerability Assessment (post)'!U26='Defined Values'!$A$36,'Defined Values'!$C$36,IF('Vulnerability Assessment (post)'!U26='Defined Values'!$A$37,'Defined Values'!$C$37,0)))</f>
        <v>0</v>
      </c>
      <c r="AN26">
        <f t="shared" si="7"/>
        <v>1</v>
      </c>
      <c r="AO26">
        <f t="shared" si="7"/>
        <v>1</v>
      </c>
      <c r="AP26">
        <f t="shared" si="7"/>
        <v>1</v>
      </c>
      <c r="AQ26">
        <f>IF('Vulnerability Assessment (post)'!M26='Defined Values'!$A$19,'Defined Values'!$C$19,IF('Vulnerability Assessment (post)'!M26='Defined Values'!$A$20,'Defined Values'!$C$20,IF('Vulnerability Assessment (post)'!M26='Defined Values'!$A$21,'Defined Values'!$C$21,0)))</f>
        <v>0</v>
      </c>
      <c r="AR26">
        <f>IF('Vulnerability Assessment (post)'!O26='Defined Values'!$A$23,'Defined Values'!$C$23,IF('Vulnerability Assessment (post)'!O26='Defined Values'!$A$24,'Defined Values'!$C$24,IF('Vulnerability Assessment (post)'!O26='Defined Values'!$A$25,'Defined Values'!$C$25,0)))</f>
        <v>0</v>
      </c>
      <c r="AS26">
        <f>IF('Vulnerability Assessment (post)'!K26='Defined Values'!$A$15,'Defined Values'!$C$15,IF('Vulnerability Assessment (post)'!K26='Defined Values'!$A$16,'Defined Values'!$C$16,IF('Vulnerability Assessment (post)'!K26='Defined Values'!$A$17,'Defined Values'!$C$17,0)))</f>
        <v>0</v>
      </c>
      <c r="AT26">
        <f t="shared" si="8"/>
        <v>0</v>
      </c>
      <c r="AU2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6" t="e">
        <f t="shared" si="9"/>
        <v>#REF!</v>
      </c>
      <c r="AY26" t="e">
        <f t="shared" si="9"/>
        <v>#REF!</v>
      </c>
      <c r="AZ26" t="e">
        <f t="shared" si="9"/>
        <v>#REF!</v>
      </c>
      <c r="BA26" t="e">
        <f t="shared" si="10"/>
        <v>#REF!</v>
      </c>
      <c r="BB26" t="e">
        <f t="shared" si="10"/>
        <v>#REF!</v>
      </c>
      <c r="BC26" t="e">
        <f t="shared" si="10"/>
        <v>#REF!</v>
      </c>
      <c r="BD26" t="e">
        <f t="shared" si="11"/>
        <v>#REF!</v>
      </c>
      <c r="BE26" t="e">
        <f t="shared" si="12"/>
        <v>#REF!</v>
      </c>
      <c r="BF26" s="21" t="e">
        <f t="shared" si="13"/>
        <v>#REF!</v>
      </c>
      <c r="BG26"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6" t="e">
        <f t="shared" si="15"/>
        <v>#REF!</v>
      </c>
      <c r="BI26"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6" t="e">
        <f t="shared" si="14"/>
        <v>#REF!</v>
      </c>
    </row>
    <row r="27" spans="1:62" ht="18" x14ac:dyDescent="0.15">
      <c r="A27" s="50"/>
      <c r="B27" s="50"/>
      <c r="C27" s="50"/>
      <c r="D27" s="50"/>
      <c r="E27" s="50"/>
      <c r="F27" s="60"/>
      <c r="G27" s="60"/>
      <c r="H27" s="60"/>
      <c r="I27" s="80"/>
      <c r="J27" s="80"/>
      <c r="K27" s="80"/>
      <c r="L27" s="80"/>
      <c r="M27" s="80"/>
      <c r="N27" s="80"/>
      <c r="O27" s="80"/>
      <c r="P27" s="80"/>
      <c r="Q27" s="80"/>
      <c r="R27" s="80"/>
      <c r="S27" s="80"/>
      <c r="T27" s="80"/>
      <c r="U27" s="80"/>
      <c r="V27" s="80"/>
      <c r="W27" s="31" t="str">
        <f>IF(OR(A27='Defined Values'!A$63,A27='Defined Values'!$A$65),'Defined Values'!$A$65,IF(OR(K27="",M27="",O27="",Q27="",S27="",U27=""),"INCOMPLETE",AI27))</f>
        <v>INCOMPLETE</v>
      </c>
      <c r="Y27">
        <f t="shared" si="0"/>
        <v>0</v>
      </c>
      <c r="Z27">
        <f>IF(Y27=0,0,'Defined Values'!C60)</f>
        <v>0</v>
      </c>
      <c r="AA27">
        <f t="shared" si="1"/>
        <v>0</v>
      </c>
      <c r="AB27">
        <f t="shared" si="2"/>
        <v>0</v>
      </c>
      <c r="AD27" t="e">
        <f t="shared" si="3"/>
        <v>#REF!</v>
      </c>
      <c r="AE27" t="e">
        <f t="shared" si="3"/>
        <v>#REF!</v>
      </c>
      <c r="AF27" t="e">
        <f t="shared" si="3"/>
        <v>#REF!</v>
      </c>
      <c r="AG27" t="e">
        <f t="shared" si="4"/>
        <v>#REF!</v>
      </c>
      <c r="AH27" t="e">
        <f t="shared" si="5"/>
        <v>#REF!</v>
      </c>
      <c r="AI27" t="e">
        <f t="shared" si="6"/>
        <v>#REF!</v>
      </c>
      <c r="AK27">
        <f>IF('Vulnerability Assessment (post)'!Q27='Defined Values'!$A$27,'Defined Values'!$C$27,IF('Vulnerability Assessment (post)'!Q27='Defined Values'!$A$28,'Defined Values'!$C$28,IF('Vulnerability Assessment (post)'!Q27='Defined Values'!$A$29,'Defined Values'!$C$29,0)))</f>
        <v>0</v>
      </c>
      <c r="AL27">
        <f>IF('Vulnerability Assessment (post)'!S27='Defined Values'!$A$31,'Defined Values'!$C$31,IF('Vulnerability Assessment (post)'!S27='Defined Values'!$A$32,'Defined Values'!$C$32,IF('Vulnerability Assessment (post)'!S27='Defined Values'!$A$33,'Defined Values'!$C$33,0)))</f>
        <v>0</v>
      </c>
      <c r="AM27">
        <f>IF('Vulnerability Assessment (post)'!U27='Defined Values'!$A$35,'Defined Values'!$C$35,IF('Vulnerability Assessment (post)'!U27='Defined Values'!$A$36,'Defined Values'!$C$36,IF('Vulnerability Assessment (post)'!U27='Defined Values'!$A$37,'Defined Values'!$C$37,0)))</f>
        <v>0</v>
      </c>
      <c r="AN27">
        <f t="shared" si="7"/>
        <v>1</v>
      </c>
      <c r="AO27">
        <f t="shared" si="7"/>
        <v>1</v>
      </c>
      <c r="AP27">
        <f t="shared" si="7"/>
        <v>1</v>
      </c>
      <c r="AQ27">
        <f>IF('Vulnerability Assessment (post)'!M27='Defined Values'!$A$19,'Defined Values'!$C$19,IF('Vulnerability Assessment (post)'!M27='Defined Values'!$A$20,'Defined Values'!$C$20,IF('Vulnerability Assessment (post)'!M27='Defined Values'!$A$21,'Defined Values'!$C$21,0)))</f>
        <v>0</v>
      </c>
      <c r="AR27">
        <f>IF('Vulnerability Assessment (post)'!O27='Defined Values'!$A$23,'Defined Values'!$C$23,IF('Vulnerability Assessment (post)'!O27='Defined Values'!$A$24,'Defined Values'!$C$24,IF('Vulnerability Assessment (post)'!O27='Defined Values'!$A$25,'Defined Values'!$C$25,0)))</f>
        <v>0</v>
      </c>
      <c r="AS27">
        <f>IF('Vulnerability Assessment (post)'!K27='Defined Values'!$A$15,'Defined Values'!$C$15,IF('Vulnerability Assessment (post)'!K27='Defined Values'!$A$16,'Defined Values'!$C$16,IF('Vulnerability Assessment (post)'!K27='Defined Values'!$A$17,'Defined Values'!$C$17,0)))</f>
        <v>0</v>
      </c>
      <c r="AT27">
        <f t="shared" si="8"/>
        <v>0</v>
      </c>
      <c r="AU2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7" t="e">
        <f t="shared" si="9"/>
        <v>#REF!</v>
      </c>
      <c r="AY27" t="e">
        <f t="shared" si="9"/>
        <v>#REF!</v>
      </c>
      <c r="AZ27" t="e">
        <f t="shared" si="9"/>
        <v>#REF!</v>
      </c>
      <c r="BA27" t="e">
        <f t="shared" si="10"/>
        <v>#REF!</v>
      </c>
      <c r="BB27" t="e">
        <f t="shared" si="10"/>
        <v>#REF!</v>
      </c>
      <c r="BC27" t="e">
        <f t="shared" si="10"/>
        <v>#REF!</v>
      </c>
      <c r="BD27" t="e">
        <f t="shared" si="11"/>
        <v>#REF!</v>
      </c>
      <c r="BE27" t="e">
        <f t="shared" si="12"/>
        <v>#REF!</v>
      </c>
      <c r="BF27" s="21" t="e">
        <f t="shared" si="13"/>
        <v>#REF!</v>
      </c>
      <c r="BG27"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7" t="e">
        <f t="shared" si="15"/>
        <v>#REF!</v>
      </c>
      <c r="BI27"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7" t="e">
        <f t="shared" si="14"/>
        <v>#REF!</v>
      </c>
    </row>
    <row r="28" spans="1:62" ht="18" x14ac:dyDescent="0.15">
      <c r="A28" s="50"/>
      <c r="B28" s="50"/>
      <c r="C28" s="50"/>
      <c r="D28" s="50"/>
      <c r="E28" s="50"/>
      <c r="F28" s="60"/>
      <c r="G28" s="60"/>
      <c r="H28" s="60"/>
      <c r="I28" s="80"/>
      <c r="J28" s="80"/>
      <c r="K28" s="80"/>
      <c r="L28" s="80"/>
      <c r="M28" s="80"/>
      <c r="N28" s="80"/>
      <c r="O28" s="80"/>
      <c r="P28" s="80"/>
      <c r="Q28" s="80"/>
      <c r="R28" s="80"/>
      <c r="S28" s="80"/>
      <c r="T28" s="80"/>
      <c r="U28" s="80"/>
      <c r="V28" s="80"/>
      <c r="W28" s="31" t="str">
        <f>IF(OR(A28='Defined Values'!A$63,A28='Defined Values'!$A$65),'Defined Values'!$A$65,IF(OR(K28="",M28="",O28="",Q28="",S28="",U28=""),"INCOMPLETE",AI28))</f>
        <v>INCOMPLETE</v>
      </c>
      <c r="Y28">
        <f t="shared" si="0"/>
        <v>0</v>
      </c>
      <c r="Z28">
        <f>IF(Y28=0,0,'Defined Values'!C60)</f>
        <v>0</v>
      </c>
      <c r="AA28">
        <f t="shared" si="1"/>
        <v>0</v>
      </c>
      <c r="AB28">
        <f t="shared" si="2"/>
        <v>0</v>
      </c>
      <c r="AD28" t="e">
        <f t="shared" si="3"/>
        <v>#REF!</v>
      </c>
      <c r="AE28" t="e">
        <f t="shared" si="3"/>
        <v>#REF!</v>
      </c>
      <c r="AF28" t="e">
        <f t="shared" si="3"/>
        <v>#REF!</v>
      </c>
      <c r="AG28" t="e">
        <f t="shared" si="4"/>
        <v>#REF!</v>
      </c>
      <c r="AH28" t="e">
        <f t="shared" si="5"/>
        <v>#REF!</v>
      </c>
      <c r="AI28" t="e">
        <f t="shared" si="6"/>
        <v>#REF!</v>
      </c>
      <c r="AK28">
        <f>IF('Vulnerability Assessment (post)'!Q28='Defined Values'!$A$27,'Defined Values'!$C$27,IF('Vulnerability Assessment (post)'!Q28='Defined Values'!$A$28,'Defined Values'!$C$28,IF('Vulnerability Assessment (post)'!Q28='Defined Values'!$A$29,'Defined Values'!$C$29,0)))</f>
        <v>0</v>
      </c>
      <c r="AL28">
        <f>IF('Vulnerability Assessment (post)'!S28='Defined Values'!$A$31,'Defined Values'!$C$31,IF('Vulnerability Assessment (post)'!S28='Defined Values'!$A$32,'Defined Values'!$C$32,IF('Vulnerability Assessment (post)'!S28='Defined Values'!$A$33,'Defined Values'!$C$33,0)))</f>
        <v>0</v>
      </c>
      <c r="AM28">
        <f>IF('Vulnerability Assessment (post)'!U28='Defined Values'!$A$35,'Defined Values'!$C$35,IF('Vulnerability Assessment (post)'!U28='Defined Values'!$A$36,'Defined Values'!$C$36,IF('Vulnerability Assessment (post)'!U28='Defined Values'!$A$37,'Defined Values'!$C$37,0)))</f>
        <v>0</v>
      </c>
      <c r="AN28">
        <f t="shared" si="7"/>
        <v>1</v>
      </c>
      <c r="AO28">
        <f t="shared" si="7"/>
        <v>1</v>
      </c>
      <c r="AP28">
        <f t="shared" si="7"/>
        <v>1</v>
      </c>
      <c r="AQ28">
        <f>IF('Vulnerability Assessment (post)'!M28='Defined Values'!$A$19,'Defined Values'!$C$19,IF('Vulnerability Assessment (post)'!M28='Defined Values'!$A$20,'Defined Values'!$C$20,IF('Vulnerability Assessment (post)'!M28='Defined Values'!$A$21,'Defined Values'!$C$21,0)))</f>
        <v>0</v>
      </c>
      <c r="AR28">
        <f>IF('Vulnerability Assessment (post)'!O28='Defined Values'!$A$23,'Defined Values'!$C$23,IF('Vulnerability Assessment (post)'!O28='Defined Values'!$A$24,'Defined Values'!$C$24,IF('Vulnerability Assessment (post)'!O28='Defined Values'!$A$25,'Defined Values'!$C$25,0)))</f>
        <v>0</v>
      </c>
      <c r="AS28">
        <f>IF('Vulnerability Assessment (post)'!K28='Defined Values'!$A$15,'Defined Values'!$C$15,IF('Vulnerability Assessment (post)'!K28='Defined Values'!$A$16,'Defined Values'!$C$16,IF('Vulnerability Assessment (post)'!K28='Defined Values'!$A$17,'Defined Values'!$C$17,0)))</f>
        <v>0</v>
      </c>
      <c r="AT28">
        <f t="shared" si="8"/>
        <v>0</v>
      </c>
      <c r="AU2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8" t="e">
        <f t="shared" si="9"/>
        <v>#REF!</v>
      </c>
      <c r="AY28" t="e">
        <f t="shared" si="9"/>
        <v>#REF!</v>
      </c>
      <c r="AZ28" t="e">
        <f t="shared" si="9"/>
        <v>#REF!</v>
      </c>
      <c r="BA28" t="e">
        <f t="shared" si="10"/>
        <v>#REF!</v>
      </c>
      <c r="BB28" t="e">
        <f t="shared" si="10"/>
        <v>#REF!</v>
      </c>
      <c r="BC28" t="e">
        <f t="shared" si="10"/>
        <v>#REF!</v>
      </c>
      <c r="BD28" t="e">
        <f t="shared" si="11"/>
        <v>#REF!</v>
      </c>
      <c r="BE28" t="e">
        <f t="shared" si="12"/>
        <v>#REF!</v>
      </c>
      <c r="BF28" s="21" t="e">
        <f t="shared" si="13"/>
        <v>#REF!</v>
      </c>
      <c r="BG28"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8" t="e">
        <f t="shared" si="15"/>
        <v>#REF!</v>
      </c>
      <c r="BI28"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8" t="e">
        <f t="shared" si="14"/>
        <v>#REF!</v>
      </c>
    </row>
    <row r="29" spans="1:62" ht="18" x14ac:dyDescent="0.15">
      <c r="A29" s="50"/>
      <c r="B29" s="50"/>
      <c r="C29" s="50"/>
      <c r="D29" s="50"/>
      <c r="E29" s="50"/>
      <c r="F29" s="60"/>
      <c r="G29" s="60"/>
      <c r="H29" s="60"/>
      <c r="I29" s="80"/>
      <c r="J29" s="80"/>
      <c r="K29" s="80"/>
      <c r="L29" s="80"/>
      <c r="M29" s="80"/>
      <c r="N29" s="80"/>
      <c r="O29" s="80"/>
      <c r="P29" s="80"/>
      <c r="Q29" s="80"/>
      <c r="R29" s="80"/>
      <c r="S29" s="80"/>
      <c r="T29" s="80"/>
      <c r="U29" s="80"/>
      <c r="V29" s="80"/>
      <c r="W29" s="31" t="str">
        <f>IF(OR(A29='Defined Values'!A$63,A29='Defined Values'!$A$65),'Defined Values'!$A$65,IF(OR(K29="",M29="",O29="",Q29="",S29="",U29=""),"INCOMPLETE",AI29))</f>
        <v>INCOMPLETE</v>
      </c>
      <c r="Y29">
        <f t="shared" si="0"/>
        <v>0</v>
      </c>
      <c r="Z29">
        <f>IF(Y29=0,0,'Defined Values'!C60)</f>
        <v>0</v>
      </c>
      <c r="AA29">
        <f t="shared" si="1"/>
        <v>0</v>
      </c>
      <c r="AB29">
        <f t="shared" si="2"/>
        <v>0</v>
      </c>
      <c r="AD29" t="e">
        <f t="shared" si="3"/>
        <v>#REF!</v>
      </c>
      <c r="AE29" t="e">
        <f t="shared" si="3"/>
        <v>#REF!</v>
      </c>
      <c r="AF29" t="e">
        <f t="shared" si="3"/>
        <v>#REF!</v>
      </c>
      <c r="AG29" t="e">
        <f t="shared" si="4"/>
        <v>#REF!</v>
      </c>
      <c r="AH29" t="e">
        <f t="shared" si="5"/>
        <v>#REF!</v>
      </c>
      <c r="AI29" t="e">
        <f t="shared" si="6"/>
        <v>#REF!</v>
      </c>
      <c r="AK29">
        <f>IF('Vulnerability Assessment (post)'!Q29='Defined Values'!$A$27,'Defined Values'!$C$27,IF('Vulnerability Assessment (post)'!Q29='Defined Values'!$A$28,'Defined Values'!$C$28,IF('Vulnerability Assessment (post)'!Q29='Defined Values'!$A$29,'Defined Values'!$C$29,0)))</f>
        <v>0</v>
      </c>
      <c r="AL29">
        <f>IF('Vulnerability Assessment (post)'!S29='Defined Values'!$A$31,'Defined Values'!$C$31,IF('Vulnerability Assessment (post)'!S29='Defined Values'!$A$32,'Defined Values'!$C$32,IF('Vulnerability Assessment (post)'!S29='Defined Values'!$A$33,'Defined Values'!$C$33,0)))</f>
        <v>0</v>
      </c>
      <c r="AM29">
        <f>IF('Vulnerability Assessment (post)'!U29='Defined Values'!$A$35,'Defined Values'!$C$35,IF('Vulnerability Assessment (post)'!U29='Defined Values'!$A$36,'Defined Values'!$C$36,IF('Vulnerability Assessment (post)'!U29='Defined Values'!$A$37,'Defined Values'!$C$37,0)))</f>
        <v>0</v>
      </c>
      <c r="AN29">
        <f t="shared" si="7"/>
        <v>1</v>
      </c>
      <c r="AO29">
        <f t="shared" si="7"/>
        <v>1</v>
      </c>
      <c r="AP29">
        <f t="shared" si="7"/>
        <v>1</v>
      </c>
      <c r="AQ29">
        <f>IF('Vulnerability Assessment (post)'!M29='Defined Values'!$A$19,'Defined Values'!$C$19,IF('Vulnerability Assessment (post)'!M29='Defined Values'!$A$20,'Defined Values'!$C$20,IF('Vulnerability Assessment (post)'!M29='Defined Values'!$A$21,'Defined Values'!$C$21,0)))</f>
        <v>0</v>
      </c>
      <c r="AR29">
        <f>IF('Vulnerability Assessment (post)'!O29='Defined Values'!$A$23,'Defined Values'!$C$23,IF('Vulnerability Assessment (post)'!O29='Defined Values'!$A$24,'Defined Values'!$C$24,IF('Vulnerability Assessment (post)'!O29='Defined Values'!$A$25,'Defined Values'!$C$25,0)))</f>
        <v>0</v>
      </c>
      <c r="AS29">
        <f>IF('Vulnerability Assessment (post)'!K29='Defined Values'!$A$15,'Defined Values'!$C$15,IF('Vulnerability Assessment (post)'!K29='Defined Values'!$A$16,'Defined Values'!$C$16,IF('Vulnerability Assessment (post)'!K29='Defined Values'!$A$17,'Defined Values'!$C$17,0)))</f>
        <v>0</v>
      </c>
      <c r="AT29">
        <f t="shared" si="8"/>
        <v>0</v>
      </c>
      <c r="AU2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9" t="e">
        <f t="shared" si="9"/>
        <v>#REF!</v>
      </c>
      <c r="AY29" t="e">
        <f t="shared" si="9"/>
        <v>#REF!</v>
      </c>
      <c r="AZ29" t="e">
        <f t="shared" si="9"/>
        <v>#REF!</v>
      </c>
      <c r="BA29" t="e">
        <f t="shared" si="10"/>
        <v>#REF!</v>
      </c>
      <c r="BB29" t="e">
        <f t="shared" si="10"/>
        <v>#REF!</v>
      </c>
      <c r="BC29" t="e">
        <f t="shared" si="10"/>
        <v>#REF!</v>
      </c>
      <c r="BD29" t="e">
        <f t="shared" si="11"/>
        <v>#REF!</v>
      </c>
      <c r="BE29" t="e">
        <f t="shared" si="12"/>
        <v>#REF!</v>
      </c>
      <c r="BF29" s="21" t="e">
        <f t="shared" si="13"/>
        <v>#REF!</v>
      </c>
      <c r="BG29"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9" t="e">
        <f t="shared" si="15"/>
        <v>#REF!</v>
      </c>
      <c r="BI29"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9" t="e">
        <f t="shared" si="14"/>
        <v>#REF!</v>
      </c>
    </row>
    <row r="30" spans="1:62" ht="18" x14ac:dyDescent="0.15">
      <c r="A30" s="50"/>
      <c r="B30" s="50"/>
      <c r="C30" s="50"/>
      <c r="D30" s="50"/>
      <c r="E30" s="50"/>
      <c r="F30" s="60"/>
      <c r="G30" s="60"/>
      <c r="H30" s="60"/>
      <c r="I30" s="80"/>
      <c r="J30" s="80"/>
      <c r="K30" s="80"/>
      <c r="L30" s="80"/>
      <c r="M30" s="80"/>
      <c r="N30" s="80"/>
      <c r="O30" s="80"/>
      <c r="P30" s="80"/>
      <c r="Q30" s="80"/>
      <c r="R30" s="80"/>
      <c r="S30" s="80"/>
      <c r="T30" s="80"/>
      <c r="U30" s="80"/>
      <c r="V30" s="80"/>
      <c r="W30" s="31" t="str">
        <f>IF(OR(A30='Defined Values'!A$63,A30='Defined Values'!$A$65),'Defined Values'!$A$65,IF(OR(K30="",M30="",O30="",Q30="",S30="",U30=""),"INCOMPLETE",AI30))</f>
        <v>INCOMPLETE</v>
      </c>
      <c r="Y30">
        <f t="shared" si="0"/>
        <v>0</v>
      </c>
      <c r="Z30">
        <f>IF(Y30=0,0,'Defined Values'!C60)</f>
        <v>0</v>
      </c>
      <c r="AA30">
        <f t="shared" si="1"/>
        <v>0</v>
      </c>
      <c r="AB30">
        <f t="shared" si="2"/>
        <v>0</v>
      </c>
      <c r="AD30" t="e">
        <f t="shared" si="3"/>
        <v>#REF!</v>
      </c>
      <c r="AE30" t="e">
        <f t="shared" si="3"/>
        <v>#REF!</v>
      </c>
      <c r="AF30" t="e">
        <f t="shared" si="3"/>
        <v>#REF!</v>
      </c>
      <c r="AG30" t="e">
        <f t="shared" si="4"/>
        <v>#REF!</v>
      </c>
      <c r="AH30" t="e">
        <f t="shared" si="5"/>
        <v>#REF!</v>
      </c>
      <c r="AI30" t="e">
        <f t="shared" si="6"/>
        <v>#REF!</v>
      </c>
      <c r="AK30">
        <f>IF('Vulnerability Assessment (post)'!Q30='Defined Values'!$A$27,'Defined Values'!$C$27,IF('Vulnerability Assessment (post)'!Q30='Defined Values'!$A$28,'Defined Values'!$C$28,IF('Vulnerability Assessment (post)'!Q30='Defined Values'!$A$29,'Defined Values'!$C$29,0)))</f>
        <v>0</v>
      </c>
      <c r="AL30">
        <f>IF('Vulnerability Assessment (post)'!S30='Defined Values'!$A$31,'Defined Values'!$C$31,IF('Vulnerability Assessment (post)'!S30='Defined Values'!$A$32,'Defined Values'!$C$32,IF('Vulnerability Assessment (post)'!S30='Defined Values'!$A$33,'Defined Values'!$C$33,0)))</f>
        <v>0</v>
      </c>
      <c r="AM30">
        <f>IF('Vulnerability Assessment (post)'!U30='Defined Values'!$A$35,'Defined Values'!$C$35,IF('Vulnerability Assessment (post)'!U30='Defined Values'!$A$36,'Defined Values'!$C$36,IF('Vulnerability Assessment (post)'!U30='Defined Values'!$A$37,'Defined Values'!$C$37,0)))</f>
        <v>0</v>
      </c>
      <c r="AN30">
        <f t="shared" si="7"/>
        <v>1</v>
      </c>
      <c r="AO30">
        <f t="shared" si="7"/>
        <v>1</v>
      </c>
      <c r="AP30">
        <f t="shared" si="7"/>
        <v>1</v>
      </c>
      <c r="AQ30">
        <f>IF('Vulnerability Assessment (post)'!M30='Defined Values'!$A$19,'Defined Values'!$C$19,IF('Vulnerability Assessment (post)'!M30='Defined Values'!$A$20,'Defined Values'!$C$20,IF('Vulnerability Assessment (post)'!M30='Defined Values'!$A$21,'Defined Values'!$C$21,0)))</f>
        <v>0</v>
      </c>
      <c r="AR30">
        <f>IF('Vulnerability Assessment (post)'!O30='Defined Values'!$A$23,'Defined Values'!$C$23,IF('Vulnerability Assessment (post)'!O30='Defined Values'!$A$24,'Defined Values'!$C$24,IF('Vulnerability Assessment (post)'!O30='Defined Values'!$A$25,'Defined Values'!$C$25,0)))</f>
        <v>0</v>
      </c>
      <c r="AS30">
        <f>IF('Vulnerability Assessment (post)'!K30='Defined Values'!$A$15,'Defined Values'!$C$15,IF('Vulnerability Assessment (post)'!K30='Defined Values'!$A$16,'Defined Values'!$C$16,IF('Vulnerability Assessment (post)'!K30='Defined Values'!$A$17,'Defined Values'!$C$17,0)))</f>
        <v>0</v>
      </c>
      <c r="AT30">
        <f t="shared" si="8"/>
        <v>0</v>
      </c>
      <c r="AU3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3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3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30" t="e">
        <f t="shared" si="9"/>
        <v>#REF!</v>
      </c>
      <c r="AY30" t="e">
        <f t="shared" si="9"/>
        <v>#REF!</v>
      </c>
      <c r="AZ30" t="e">
        <f t="shared" si="9"/>
        <v>#REF!</v>
      </c>
      <c r="BA30" t="e">
        <f t="shared" si="10"/>
        <v>#REF!</v>
      </c>
      <c r="BB30" t="e">
        <f t="shared" si="10"/>
        <v>#REF!</v>
      </c>
      <c r="BC30" t="e">
        <f t="shared" si="10"/>
        <v>#REF!</v>
      </c>
      <c r="BD30" t="e">
        <f t="shared" si="11"/>
        <v>#REF!</v>
      </c>
      <c r="BE30" t="e">
        <f t="shared" si="12"/>
        <v>#REF!</v>
      </c>
      <c r="BF30" s="21" t="e">
        <f t="shared" si="13"/>
        <v>#REF!</v>
      </c>
      <c r="BG30"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30" t="e">
        <f t="shared" si="15"/>
        <v>#REF!</v>
      </c>
      <c r="BI30"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30" t="e">
        <f t="shared" si="14"/>
        <v>#REF!</v>
      </c>
    </row>
    <row r="31" spans="1:62" ht="18" x14ac:dyDescent="0.15">
      <c r="A31" s="50"/>
      <c r="B31" s="50"/>
      <c r="C31" s="50"/>
      <c r="D31" s="50"/>
      <c r="E31" s="50"/>
      <c r="F31" s="60"/>
      <c r="G31" s="60"/>
      <c r="H31" s="60"/>
      <c r="I31" s="80"/>
      <c r="J31" s="80"/>
      <c r="K31" s="80"/>
      <c r="L31" s="80"/>
      <c r="M31" s="80"/>
      <c r="N31" s="80"/>
      <c r="O31" s="80"/>
      <c r="P31" s="80"/>
      <c r="Q31" s="80"/>
      <c r="R31" s="80"/>
      <c r="S31" s="80"/>
      <c r="T31" s="80"/>
      <c r="U31" s="80"/>
      <c r="V31" s="80"/>
      <c r="W31" s="31" t="str">
        <f>IF(OR(A31='Defined Values'!A$63,A31='Defined Values'!$A$65),'Defined Values'!$A$65,IF(OR(K31="",M31="",O31="",Q31="",S31="",U31=""),"INCOMPLETE",AI31))</f>
        <v>INCOMPLETE</v>
      </c>
      <c r="Y31">
        <f t="shared" si="0"/>
        <v>0</v>
      </c>
      <c r="Z31">
        <f>IF(Y31=0,0,'Defined Values'!C60)</f>
        <v>0</v>
      </c>
      <c r="AA31">
        <f t="shared" si="1"/>
        <v>0</v>
      </c>
      <c r="AB31">
        <f t="shared" si="2"/>
        <v>0</v>
      </c>
      <c r="AD31" t="e">
        <f t="shared" si="3"/>
        <v>#REF!</v>
      </c>
      <c r="AE31" t="e">
        <f t="shared" si="3"/>
        <v>#REF!</v>
      </c>
      <c r="AF31" t="e">
        <f t="shared" si="3"/>
        <v>#REF!</v>
      </c>
      <c r="AG31" t="e">
        <f t="shared" si="4"/>
        <v>#REF!</v>
      </c>
      <c r="AH31" t="e">
        <f t="shared" si="5"/>
        <v>#REF!</v>
      </c>
      <c r="AI31" t="e">
        <f t="shared" si="6"/>
        <v>#REF!</v>
      </c>
      <c r="AK31">
        <f>IF('Vulnerability Assessment (post)'!Q31='Defined Values'!$A$27,'Defined Values'!$C$27,IF('Vulnerability Assessment (post)'!Q31='Defined Values'!$A$28,'Defined Values'!$C$28,IF('Vulnerability Assessment (post)'!Q31='Defined Values'!$A$29,'Defined Values'!$C$29,0)))</f>
        <v>0</v>
      </c>
      <c r="AL31">
        <f>IF('Vulnerability Assessment (post)'!S31='Defined Values'!$A$31,'Defined Values'!$C$31,IF('Vulnerability Assessment (post)'!S31='Defined Values'!$A$32,'Defined Values'!$C$32,IF('Vulnerability Assessment (post)'!S31='Defined Values'!$A$33,'Defined Values'!$C$33,0)))</f>
        <v>0</v>
      </c>
      <c r="AM31">
        <f>IF('Vulnerability Assessment (post)'!U31='Defined Values'!$A$35,'Defined Values'!$C$35,IF('Vulnerability Assessment (post)'!U31='Defined Values'!$A$36,'Defined Values'!$C$36,IF('Vulnerability Assessment (post)'!U31='Defined Values'!$A$37,'Defined Values'!$C$37,0)))</f>
        <v>0</v>
      </c>
      <c r="AN31">
        <f t="shared" si="7"/>
        <v>1</v>
      </c>
      <c r="AO31">
        <f t="shared" si="7"/>
        <v>1</v>
      </c>
      <c r="AP31">
        <f t="shared" si="7"/>
        <v>1</v>
      </c>
      <c r="AQ31">
        <f>IF('Vulnerability Assessment (post)'!M31='Defined Values'!$A$19,'Defined Values'!$C$19,IF('Vulnerability Assessment (post)'!M31='Defined Values'!$A$20,'Defined Values'!$C$20,IF('Vulnerability Assessment (post)'!M31='Defined Values'!$A$21,'Defined Values'!$C$21,0)))</f>
        <v>0</v>
      </c>
      <c r="AR31">
        <f>IF('Vulnerability Assessment (post)'!O31='Defined Values'!$A$23,'Defined Values'!$C$23,IF('Vulnerability Assessment (post)'!O31='Defined Values'!$A$24,'Defined Values'!$C$24,IF('Vulnerability Assessment (post)'!O31='Defined Values'!$A$25,'Defined Values'!$C$25,0)))</f>
        <v>0</v>
      </c>
      <c r="AS31">
        <f>IF('Vulnerability Assessment (post)'!K31='Defined Values'!$A$15,'Defined Values'!$C$15,IF('Vulnerability Assessment (post)'!K31='Defined Values'!$A$16,'Defined Values'!$C$16,IF('Vulnerability Assessment (post)'!K31='Defined Values'!$A$17,'Defined Values'!$C$17,0)))</f>
        <v>0</v>
      </c>
      <c r="AT31">
        <f t="shared" si="8"/>
        <v>0</v>
      </c>
      <c r="AU3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3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3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31" t="e">
        <f t="shared" si="9"/>
        <v>#REF!</v>
      </c>
      <c r="AY31" t="e">
        <f t="shared" si="9"/>
        <v>#REF!</v>
      </c>
      <c r="AZ31" t="e">
        <f t="shared" si="9"/>
        <v>#REF!</v>
      </c>
      <c r="BA31" t="e">
        <f t="shared" si="10"/>
        <v>#REF!</v>
      </c>
      <c r="BB31" t="e">
        <f t="shared" si="10"/>
        <v>#REF!</v>
      </c>
      <c r="BC31" t="e">
        <f t="shared" si="10"/>
        <v>#REF!</v>
      </c>
      <c r="BD31" t="e">
        <f t="shared" si="11"/>
        <v>#REF!</v>
      </c>
      <c r="BE31" t="e">
        <f t="shared" si="12"/>
        <v>#REF!</v>
      </c>
      <c r="BF31" s="21" t="e">
        <f t="shared" si="13"/>
        <v>#REF!</v>
      </c>
      <c r="BG31"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31" t="e">
        <f t="shared" si="15"/>
        <v>#REF!</v>
      </c>
      <c r="BI31"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31" t="e">
        <f t="shared" si="14"/>
        <v>#REF!</v>
      </c>
    </row>
    <row r="32" spans="1:62" ht="18" x14ac:dyDescent="0.15">
      <c r="A32" s="50"/>
      <c r="B32" s="50"/>
      <c r="C32" s="50"/>
      <c r="D32" s="50"/>
      <c r="E32" s="50"/>
      <c r="F32" s="60"/>
      <c r="G32" s="60"/>
      <c r="H32" s="60"/>
      <c r="I32" s="80"/>
      <c r="J32" s="80"/>
      <c r="K32" s="80"/>
      <c r="L32" s="80"/>
      <c r="M32" s="80"/>
      <c r="N32" s="80"/>
      <c r="O32" s="80"/>
      <c r="P32" s="80"/>
      <c r="Q32" s="80"/>
      <c r="R32" s="80"/>
      <c r="S32" s="80"/>
      <c r="T32" s="80"/>
      <c r="U32" s="80"/>
      <c r="V32" s="80"/>
      <c r="W32" s="31" t="str">
        <f>IF(OR(A32='Defined Values'!A$63,A32='Defined Values'!$A$65),'Defined Values'!$A$65,IF(OR(K32="",M32="",O32="",Q32="",S32="",U32=""),"INCOMPLETE",AI32))</f>
        <v>INCOMPLETE</v>
      </c>
      <c r="Y32">
        <f t="shared" si="0"/>
        <v>0</v>
      </c>
      <c r="Z32">
        <f>IF(Y32=0,0,'Defined Values'!C60)</f>
        <v>0</v>
      </c>
      <c r="AA32">
        <f t="shared" si="1"/>
        <v>0</v>
      </c>
      <c r="AB32">
        <f t="shared" si="2"/>
        <v>0</v>
      </c>
      <c r="AD32" t="e">
        <f t="shared" si="3"/>
        <v>#REF!</v>
      </c>
      <c r="AE32" t="e">
        <f t="shared" si="3"/>
        <v>#REF!</v>
      </c>
      <c r="AF32" t="e">
        <f t="shared" si="3"/>
        <v>#REF!</v>
      </c>
      <c r="AG32" t="e">
        <f t="shared" si="4"/>
        <v>#REF!</v>
      </c>
      <c r="AH32" t="e">
        <f t="shared" si="5"/>
        <v>#REF!</v>
      </c>
      <c r="AI32" t="e">
        <f t="shared" si="6"/>
        <v>#REF!</v>
      </c>
      <c r="AK32">
        <f>IF('Vulnerability Assessment (post)'!Q32='Defined Values'!$A$27,'Defined Values'!$C$27,IF('Vulnerability Assessment (post)'!Q32='Defined Values'!$A$28,'Defined Values'!$C$28,IF('Vulnerability Assessment (post)'!Q32='Defined Values'!$A$29,'Defined Values'!$C$29,0)))</f>
        <v>0</v>
      </c>
      <c r="AL32">
        <f>IF('Vulnerability Assessment (post)'!S32='Defined Values'!$A$31,'Defined Values'!$C$31,IF('Vulnerability Assessment (post)'!S32='Defined Values'!$A$32,'Defined Values'!$C$32,IF('Vulnerability Assessment (post)'!S32='Defined Values'!$A$33,'Defined Values'!$C$33,0)))</f>
        <v>0</v>
      </c>
      <c r="AM32">
        <f>IF('Vulnerability Assessment (post)'!U32='Defined Values'!$A$35,'Defined Values'!$C$35,IF('Vulnerability Assessment (post)'!U32='Defined Values'!$A$36,'Defined Values'!$C$36,IF('Vulnerability Assessment (post)'!U32='Defined Values'!$A$37,'Defined Values'!$C$37,0)))</f>
        <v>0</v>
      </c>
      <c r="AN32">
        <f t="shared" si="7"/>
        <v>1</v>
      </c>
      <c r="AO32">
        <f t="shared" si="7"/>
        <v>1</v>
      </c>
      <c r="AP32">
        <f t="shared" si="7"/>
        <v>1</v>
      </c>
      <c r="AQ32">
        <f>IF('Vulnerability Assessment (post)'!M32='Defined Values'!$A$19,'Defined Values'!$C$19,IF('Vulnerability Assessment (post)'!M32='Defined Values'!$A$20,'Defined Values'!$C$20,IF('Vulnerability Assessment (post)'!M32='Defined Values'!$A$21,'Defined Values'!$C$21,0)))</f>
        <v>0</v>
      </c>
      <c r="AR32">
        <f>IF('Vulnerability Assessment (post)'!O32='Defined Values'!$A$23,'Defined Values'!$C$23,IF('Vulnerability Assessment (post)'!O32='Defined Values'!$A$24,'Defined Values'!$C$24,IF('Vulnerability Assessment (post)'!O32='Defined Values'!$A$25,'Defined Values'!$C$25,0)))</f>
        <v>0</v>
      </c>
      <c r="AS32">
        <f>IF('Vulnerability Assessment (post)'!K32='Defined Values'!$A$15,'Defined Values'!$C$15,IF('Vulnerability Assessment (post)'!K32='Defined Values'!$A$16,'Defined Values'!$C$16,IF('Vulnerability Assessment (post)'!K32='Defined Values'!$A$17,'Defined Values'!$C$17,0)))</f>
        <v>0</v>
      </c>
      <c r="AT32">
        <f t="shared" si="8"/>
        <v>0</v>
      </c>
      <c r="AU3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3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3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32" t="e">
        <f t="shared" si="9"/>
        <v>#REF!</v>
      </c>
      <c r="AY32" t="e">
        <f t="shared" si="9"/>
        <v>#REF!</v>
      </c>
      <c r="AZ32" t="e">
        <f t="shared" si="9"/>
        <v>#REF!</v>
      </c>
      <c r="BA32" t="e">
        <f t="shared" si="10"/>
        <v>#REF!</v>
      </c>
      <c r="BB32" t="e">
        <f t="shared" si="10"/>
        <v>#REF!</v>
      </c>
      <c r="BC32" t="e">
        <f t="shared" si="10"/>
        <v>#REF!</v>
      </c>
      <c r="BD32" t="e">
        <f t="shared" si="11"/>
        <v>#REF!</v>
      </c>
      <c r="BE32" t="e">
        <f t="shared" si="12"/>
        <v>#REF!</v>
      </c>
      <c r="BF32" s="21" t="e">
        <f t="shared" si="13"/>
        <v>#REF!</v>
      </c>
      <c r="BG32"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32" t="e">
        <f t="shared" si="15"/>
        <v>#REF!</v>
      </c>
      <c r="BI32"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32" t="e">
        <f t="shared" si="14"/>
        <v>#REF!</v>
      </c>
    </row>
    <row r="33" spans="1:62" ht="18" x14ac:dyDescent="0.15">
      <c r="A33" s="50"/>
      <c r="B33" s="50"/>
      <c r="C33" s="50"/>
      <c r="D33" s="50"/>
      <c r="E33" s="50"/>
      <c r="F33" s="60"/>
      <c r="G33" s="60"/>
      <c r="H33" s="60"/>
      <c r="I33" s="80"/>
      <c r="J33" s="80"/>
      <c r="K33" s="80"/>
      <c r="L33" s="80"/>
      <c r="M33" s="80"/>
      <c r="N33" s="80"/>
      <c r="O33" s="80"/>
      <c r="P33" s="80"/>
      <c r="Q33" s="80"/>
      <c r="R33" s="80"/>
      <c r="S33" s="80"/>
      <c r="T33" s="80"/>
      <c r="U33" s="80"/>
      <c r="V33" s="80"/>
      <c r="W33" s="31" t="str">
        <f>IF(OR(A33='Defined Values'!A$63,A33='Defined Values'!$A$65),'Defined Values'!$A$65,IF(OR(K33="",M33="",O33="",Q33="",S33="",U33=""),"INCOMPLETE",AI33))</f>
        <v>INCOMPLETE</v>
      </c>
      <c r="Y33">
        <f t="shared" si="0"/>
        <v>0</v>
      </c>
      <c r="Z33">
        <f>IF(Y33=0,0,'Defined Values'!C60)</f>
        <v>0</v>
      </c>
      <c r="AA33">
        <f t="shared" si="1"/>
        <v>0</v>
      </c>
      <c r="AB33">
        <f t="shared" si="2"/>
        <v>0</v>
      </c>
      <c r="AD33" t="e">
        <f t="shared" si="3"/>
        <v>#REF!</v>
      </c>
      <c r="AE33" t="e">
        <f t="shared" si="3"/>
        <v>#REF!</v>
      </c>
      <c r="AF33" t="e">
        <f t="shared" si="3"/>
        <v>#REF!</v>
      </c>
      <c r="AG33" t="e">
        <f t="shared" si="4"/>
        <v>#REF!</v>
      </c>
      <c r="AH33" t="e">
        <f t="shared" si="5"/>
        <v>#REF!</v>
      </c>
      <c r="AI33" t="e">
        <f t="shared" si="6"/>
        <v>#REF!</v>
      </c>
      <c r="AK33">
        <f>IF('Vulnerability Assessment (post)'!Q33='Defined Values'!$A$27,'Defined Values'!$C$27,IF('Vulnerability Assessment (post)'!Q33='Defined Values'!$A$28,'Defined Values'!$C$28,IF('Vulnerability Assessment (post)'!Q33='Defined Values'!$A$29,'Defined Values'!$C$29,0)))</f>
        <v>0</v>
      </c>
      <c r="AL33">
        <f>IF('Vulnerability Assessment (post)'!S33='Defined Values'!$A$31,'Defined Values'!$C$31,IF('Vulnerability Assessment (post)'!S33='Defined Values'!$A$32,'Defined Values'!$C$32,IF('Vulnerability Assessment (post)'!S33='Defined Values'!$A$33,'Defined Values'!$C$33,0)))</f>
        <v>0</v>
      </c>
      <c r="AM33">
        <f>IF('Vulnerability Assessment (post)'!U33='Defined Values'!$A$35,'Defined Values'!$C$35,IF('Vulnerability Assessment (post)'!U33='Defined Values'!$A$36,'Defined Values'!$C$36,IF('Vulnerability Assessment (post)'!U33='Defined Values'!$A$37,'Defined Values'!$C$37,0)))</f>
        <v>0</v>
      </c>
      <c r="AN33">
        <f t="shared" si="7"/>
        <v>1</v>
      </c>
      <c r="AO33">
        <f t="shared" si="7"/>
        <v>1</v>
      </c>
      <c r="AP33">
        <f t="shared" si="7"/>
        <v>1</v>
      </c>
      <c r="AQ33">
        <f>IF('Vulnerability Assessment (post)'!M33='Defined Values'!$A$19,'Defined Values'!$C$19,IF('Vulnerability Assessment (post)'!M33='Defined Values'!$A$20,'Defined Values'!$C$20,IF('Vulnerability Assessment (post)'!M33='Defined Values'!$A$21,'Defined Values'!$C$21,0)))</f>
        <v>0</v>
      </c>
      <c r="AR33">
        <f>IF('Vulnerability Assessment (post)'!O33='Defined Values'!$A$23,'Defined Values'!$C$23,IF('Vulnerability Assessment (post)'!O33='Defined Values'!$A$24,'Defined Values'!$C$24,IF('Vulnerability Assessment (post)'!O33='Defined Values'!$A$25,'Defined Values'!$C$25,0)))</f>
        <v>0</v>
      </c>
      <c r="AS33">
        <f>IF('Vulnerability Assessment (post)'!K33='Defined Values'!$A$15,'Defined Values'!$C$15,IF('Vulnerability Assessment (post)'!K33='Defined Values'!$A$16,'Defined Values'!$C$16,IF('Vulnerability Assessment (post)'!K33='Defined Values'!$A$17,'Defined Values'!$C$17,0)))</f>
        <v>0</v>
      </c>
      <c r="AT33">
        <f t="shared" si="8"/>
        <v>0</v>
      </c>
      <c r="AU3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3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3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33" t="e">
        <f t="shared" si="9"/>
        <v>#REF!</v>
      </c>
      <c r="AY33" t="e">
        <f t="shared" si="9"/>
        <v>#REF!</v>
      </c>
      <c r="AZ33" t="e">
        <f t="shared" si="9"/>
        <v>#REF!</v>
      </c>
      <c r="BA33" t="e">
        <f t="shared" si="10"/>
        <v>#REF!</v>
      </c>
      <c r="BB33" t="e">
        <f t="shared" si="10"/>
        <v>#REF!</v>
      </c>
      <c r="BC33" t="e">
        <f t="shared" si="10"/>
        <v>#REF!</v>
      </c>
      <c r="BD33" t="e">
        <f t="shared" si="11"/>
        <v>#REF!</v>
      </c>
      <c r="BE33" t="e">
        <f t="shared" si="12"/>
        <v>#REF!</v>
      </c>
      <c r="BF33" s="21" t="e">
        <f t="shared" si="13"/>
        <v>#REF!</v>
      </c>
      <c r="BG33"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33" t="e">
        <f t="shared" si="15"/>
        <v>#REF!</v>
      </c>
      <c r="BI33"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33" t="e">
        <f t="shared" si="14"/>
        <v>#REF!</v>
      </c>
    </row>
    <row r="34" spans="1:62" ht="18" x14ac:dyDescent="0.15">
      <c r="A34" s="50"/>
      <c r="B34" s="50"/>
      <c r="C34" s="50"/>
      <c r="D34" s="50"/>
      <c r="E34" s="50"/>
      <c r="F34" s="60"/>
      <c r="G34" s="60"/>
      <c r="H34" s="60"/>
      <c r="I34" s="80"/>
      <c r="J34" s="80"/>
      <c r="K34" s="80"/>
      <c r="L34" s="80"/>
      <c r="M34" s="80"/>
      <c r="N34" s="80"/>
      <c r="O34" s="80"/>
      <c r="P34" s="80"/>
      <c r="Q34" s="80"/>
      <c r="R34" s="80"/>
      <c r="S34" s="80"/>
      <c r="T34" s="80"/>
      <c r="U34" s="80"/>
      <c r="V34" s="80"/>
      <c r="W34" s="31" t="str">
        <f>IF(OR(A34='Defined Values'!A$63,A34='Defined Values'!$A$65),'Defined Values'!$A$65,IF(OR(K34="",M34="",O34="",Q34="",S34="",U34=""),"INCOMPLETE",AI34))</f>
        <v>INCOMPLETE</v>
      </c>
      <c r="Y34">
        <f t="shared" si="0"/>
        <v>0</v>
      </c>
      <c r="Z34">
        <f>IF(Y34=0,0,'Defined Values'!C60)</f>
        <v>0</v>
      </c>
      <c r="AA34">
        <f t="shared" si="1"/>
        <v>0</v>
      </c>
      <c r="AB34">
        <f t="shared" si="2"/>
        <v>0</v>
      </c>
      <c r="AD34" t="e">
        <f t="shared" si="3"/>
        <v>#REF!</v>
      </c>
      <c r="AE34" t="e">
        <f t="shared" si="3"/>
        <v>#REF!</v>
      </c>
      <c r="AF34" t="e">
        <f t="shared" si="3"/>
        <v>#REF!</v>
      </c>
      <c r="AG34" t="e">
        <f t="shared" si="4"/>
        <v>#REF!</v>
      </c>
      <c r="AH34" t="e">
        <f t="shared" si="5"/>
        <v>#REF!</v>
      </c>
      <c r="AI34" t="e">
        <f t="shared" si="6"/>
        <v>#REF!</v>
      </c>
      <c r="AK34">
        <f>IF('Vulnerability Assessment (post)'!Q34='Defined Values'!$A$27,'Defined Values'!$C$27,IF('Vulnerability Assessment (post)'!Q34='Defined Values'!$A$28,'Defined Values'!$C$28,IF('Vulnerability Assessment (post)'!Q34='Defined Values'!$A$29,'Defined Values'!$C$29,0)))</f>
        <v>0</v>
      </c>
      <c r="AL34">
        <f>IF('Vulnerability Assessment (post)'!S34='Defined Values'!$A$31,'Defined Values'!$C$31,IF('Vulnerability Assessment (post)'!S34='Defined Values'!$A$32,'Defined Values'!$C$32,IF('Vulnerability Assessment (post)'!S34='Defined Values'!$A$33,'Defined Values'!$C$33,0)))</f>
        <v>0</v>
      </c>
      <c r="AM34">
        <f>IF('Vulnerability Assessment (post)'!U34='Defined Values'!$A$35,'Defined Values'!$C$35,IF('Vulnerability Assessment (post)'!U34='Defined Values'!$A$36,'Defined Values'!$C$36,IF('Vulnerability Assessment (post)'!U34='Defined Values'!$A$37,'Defined Values'!$C$37,0)))</f>
        <v>0</v>
      </c>
      <c r="AN34">
        <f t="shared" si="7"/>
        <v>1</v>
      </c>
      <c r="AO34">
        <f t="shared" si="7"/>
        <v>1</v>
      </c>
      <c r="AP34">
        <f t="shared" si="7"/>
        <v>1</v>
      </c>
      <c r="AQ34">
        <f>IF('Vulnerability Assessment (post)'!M34='Defined Values'!$A$19,'Defined Values'!$C$19,IF('Vulnerability Assessment (post)'!M34='Defined Values'!$A$20,'Defined Values'!$C$20,IF('Vulnerability Assessment (post)'!M34='Defined Values'!$A$21,'Defined Values'!$C$21,0)))</f>
        <v>0</v>
      </c>
      <c r="AR34">
        <f>IF('Vulnerability Assessment (post)'!O34='Defined Values'!$A$23,'Defined Values'!$C$23,IF('Vulnerability Assessment (post)'!O34='Defined Values'!$A$24,'Defined Values'!$C$24,IF('Vulnerability Assessment (post)'!O34='Defined Values'!$A$25,'Defined Values'!$C$25,0)))</f>
        <v>0</v>
      </c>
      <c r="AS34">
        <f>IF('Vulnerability Assessment (post)'!K34='Defined Values'!$A$15,'Defined Values'!$C$15,IF('Vulnerability Assessment (post)'!K34='Defined Values'!$A$16,'Defined Values'!$C$16,IF('Vulnerability Assessment (post)'!K34='Defined Values'!$A$17,'Defined Values'!$C$17,0)))</f>
        <v>0</v>
      </c>
      <c r="AT34">
        <f t="shared" si="8"/>
        <v>0</v>
      </c>
      <c r="AU3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3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3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34" t="e">
        <f t="shared" si="9"/>
        <v>#REF!</v>
      </c>
      <c r="AY34" t="e">
        <f t="shared" si="9"/>
        <v>#REF!</v>
      </c>
      <c r="AZ34" t="e">
        <f t="shared" si="9"/>
        <v>#REF!</v>
      </c>
      <c r="BA34" t="e">
        <f t="shared" si="10"/>
        <v>#REF!</v>
      </c>
      <c r="BB34" t="e">
        <f t="shared" si="10"/>
        <v>#REF!</v>
      </c>
      <c r="BC34" t="e">
        <f t="shared" si="10"/>
        <v>#REF!</v>
      </c>
      <c r="BD34" t="e">
        <f t="shared" si="11"/>
        <v>#REF!</v>
      </c>
      <c r="BE34" t="e">
        <f t="shared" si="12"/>
        <v>#REF!</v>
      </c>
      <c r="BF34" s="21" t="e">
        <f t="shared" si="13"/>
        <v>#REF!</v>
      </c>
      <c r="BG34"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34" t="e">
        <f t="shared" si="15"/>
        <v>#REF!</v>
      </c>
      <c r="BI34"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34" t="e">
        <f t="shared" si="14"/>
        <v>#REF!</v>
      </c>
    </row>
    <row r="35" spans="1:62" ht="18" x14ac:dyDescent="0.15">
      <c r="A35" s="50"/>
      <c r="B35" s="50"/>
      <c r="C35" s="50"/>
      <c r="D35" s="50"/>
      <c r="E35" s="50"/>
      <c r="F35" s="60"/>
      <c r="G35" s="60"/>
      <c r="H35" s="60"/>
      <c r="I35" s="80"/>
      <c r="J35" s="80"/>
      <c r="K35" s="80"/>
      <c r="L35" s="80"/>
      <c r="M35" s="80"/>
      <c r="N35" s="80"/>
      <c r="O35" s="80"/>
      <c r="P35" s="80"/>
      <c r="Q35" s="80"/>
      <c r="R35" s="80"/>
      <c r="S35" s="80"/>
      <c r="T35" s="80"/>
      <c r="U35" s="80"/>
      <c r="V35" s="80"/>
      <c r="W35" s="31" t="str">
        <f>IF(OR(A35='Defined Values'!A$63,A35='Defined Values'!$A$65),'Defined Values'!$A$65,IF(OR(K35="",M35="",O35="",Q35="",S35="",U35=""),"INCOMPLETE",AI35))</f>
        <v>INCOMPLETE</v>
      </c>
      <c r="Y35">
        <f t="shared" si="0"/>
        <v>0</v>
      </c>
      <c r="Z35">
        <f>IF(Y35=0,0,'Defined Values'!C60)</f>
        <v>0</v>
      </c>
      <c r="AA35">
        <f t="shared" si="1"/>
        <v>0</v>
      </c>
      <c r="AB35">
        <f t="shared" si="2"/>
        <v>0</v>
      </c>
      <c r="AD35" t="e">
        <f t="shared" si="3"/>
        <v>#REF!</v>
      </c>
      <c r="AE35" t="e">
        <f t="shared" si="3"/>
        <v>#REF!</v>
      </c>
      <c r="AF35" t="e">
        <f t="shared" si="3"/>
        <v>#REF!</v>
      </c>
      <c r="AG35" t="e">
        <f t="shared" si="4"/>
        <v>#REF!</v>
      </c>
      <c r="AH35" t="e">
        <f t="shared" si="5"/>
        <v>#REF!</v>
      </c>
      <c r="AI35" t="e">
        <f t="shared" si="6"/>
        <v>#REF!</v>
      </c>
      <c r="AK35">
        <f>IF('Vulnerability Assessment (post)'!Q35='Defined Values'!$A$27,'Defined Values'!$C$27,IF('Vulnerability Assessment (post)'!Q35='Defined Values'!$A$28,'Defined Values'!$C$28,IF('Vulnerability Assessment (post)'!Q35='Defined Values'!$A$29,'Defined Values'!$C$29,0)))</f>
        <v>0</v>
      </c>
      <c r="AL35">
        <f>IF('Vulnerability Assessment (post)'!S35='Defined Values'!$A$31,'Defined Values'!$C$31,IF('Vulnerability Assessment (post)'!S35='Defined Values'!$A$32,'Defined Values'!$C$32,IF('Vulnerability Assessment (post)'!S35='Defined Values'!$A$33,'Defined Values'!$C$33,0)))</f>
        <v>0</v>
      </c>
      <c r="AM35">
        <f>IF('Vulnerability Assessment (post)'!U35='Defined Values'!$A$35,'Defined Values'!$C$35,IF('Vulnerability Assessment (post)'!U35='Defined Values'!$A$36,'Defined Values'!$C$36,IF('Vulnerability Assessment (post)'!U35='Defined Values'!$A$37,'Defined Values'!$C$37,0)))</f>
        <v>0</v>
      </c>
      <c r="AN35">
        <f t="shared" si="7"/>
        <v>1</v>
      </c>
      <c r="AO35">
        <f t="shared" si="7"/>
        <v>1</v>
      </c>
      <c r="AP35">
        <f t="shared" si="7"/>
        <v>1</v>
      </c>
      <c r="AQ35">
        <f>IF('Vulnerability Assessment (post)'!M35='Defined Values'!$A$19,'Defined Values'!$C$19,IF('Vulnerability Assessment (post)'!M35='Defined Values'!$A$20,'Defined Values'!$C$20,IF('Vulnerability Assessment (post)'!M35='Defined Values'!$A$21,'Defined Values'!$C$21,0)))</f>
        <v>0</v>
      </c>
      <c r="AR35">
        <f>IF('Vulnerability Assessment (post)'!O35='Defined Values'!$A$23,'Defined Values'!$C$23,IF('Vulnerability Assessment (post)'!O35='Defined Values'!$A$24,'Defined Values'!$C$24,IF('Vulnerability Assessment (post)'!O35='Defined Values'!$A$25,'Defined Values'!$C$25,0)))</f>
        <v>0</v>
      </c>
      <c r="AS35">
        <f>IF('Vulnerability Assessment (post)'!K35='Defined Values'!$A$15,'Defined Values'!$C$15,IF('Vulnerability Assessment (post)'!K35='Defined Values'!$A$16,'Defined Values'!$C$16,IF('Vulnerability Assessment (post)'!K35='Defined Values'!$A$17,'Defined Values'!$C$17,0)))</f>
        <v>0</v>
      </c>
      <c r="AT35">
        <f t="shared" si="8"/>
        <v>0</v>
      </c>
      <c r="AU3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3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3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35" t="e">
        <f t="shared" si="9"/>
        <v>#REF!</v>
      </c>
      <c r="AY35" t="e">
        <f t="shared" si="9"/>
        <v>#REF!</v>
      </c>
      <c r="AZ35" t="e">
        <f t="shared" si="9"/>
        <v>#REF!</v>
      </c>
      <c r="BA35" t="e">
        <f t="shared" si="10"/>
        <v>#REF!</v>
      </c>
      <c r="BB35" t="e">
        <f t="shared" si="10"/>
        <v>#REF!</v>
      </c>
      <c r="BC35" t="e">
        <f t="shared" si="10"/>
        <v>#REF!</v>
      </c>
      <c r="BD35" t="e">
        <f t="shared" si="11"/>
        <v>#REF!</v>
      </c>
      <c r="BE35" t="e">
        <f t="shared" si="12"/>
        <v>#REF!</v>
      </c>
      <c r="BF35" s="21" t="e">
        <f t="shared" si="13"/>
        <v>#REF!</v>
      </c>
      <c r="BG35"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35" t="e">
        <f t="shared" si="15"/>
        <v>#REF!</v>
      </c>
      <c r="BI35"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35" t="e">
        <f t="shared" si="14"/>
        <v>#REF!</v>
      </c>
    </row>
    <row r="36" spans="1:62" ht="18" x14ac:dyDescent="0.15">
      <c r="A36" s="50"/>
      <c r="B36" s="50"/>
      <c r="C36" s="50"/>
      <c r="D36" s="50"/>
      <c r="E36" s="50"/>
      <c r="F36" s="60"/>
      <c r="G36" s="60"/>
      <c r="H36" s="60"/>
      <c r="I36" s="80"/>
      <c r="J36" s="80"/>
      <c r="K36" s="80"/>
      <c r="L36" s="80"/>
      <c r="M36" s="80"/>
      <c r="N36" s="80"/>
      <c r="O36" s="80"/>
      <c r="P36" s="80"/>
      <c r="Q36" s="80"/>
      <c r="R36" s="80"/>
      <c r="S36" s="80"/>
      <c r="T36" s="80"/>
      <c r="U36" s="80"/>
      <c r="V36" s="80"/>
      <c r="W36" s="31" t="str">
        <f>IF(OR(A36='Defined Values'!A$63,A36='Defined Values'!$A$65),'Defined Values'!$A$65,IF(OR(K36="",M36="",O36="",Q36="",S36="",U36=""),"INCOMPLETE",AI36))</f>
        <v>INCOMPLETE</v>
      </c>
      <c r="Y36">
        <f t="shared" si="0"/>
        <v>0</v>
      </c>
      <c r="Z36">
        <f>IF(Y36=0,0,'Defined Values'!C60)</f>
        <v>0</v>
      </c>
      <c r="AA36">
        <f t="shared" si="1"/>
        <v>0</v>
      </c>
      <c r="AB36">
        <f t="shared" si="2"/>
        <v>0</v>
      </c>
      <c r="AD36" t="e">
        <f t="shared" si="3"/>
        <v>#REF!</v>
      </c>
      <c r="AE36" t="e">
        <f t="shared" si="3"/>
        <v>#REF!</v>
      </c>
      <c r="AF36" t="e">
        <f t="shared" si="3"/>
        <v>#REF!</v>
      </c>
      <c r="AG36" t="e">
        <f t="shared" si="4"/>
        <v>#REF!</v>
      </c>
      <c r="AH36" t="e">
        <f t="shared" si="5"/>
        <v>#REF!</v>
      </c>
      <c r="AI36" t="e">
        <f t="shared" si="6"/>
        <v>#REF!</v>
      </c>
      <c r="AK36">
        <f>IF('Vulnerability Assessment (post)'!Q36='Defined Values'!$A$27,'Defined Values'!$C$27,IF('Vulnerability Assessment (post)'!Q36='Defined Values'!$A$28,'Defined Values'!$C$28,IF('Vulnerability Assessment (post)'!Q36='Defined Values'!$A$29,'Defined Values'!$C$29,0)))</f>
        <v>0</v>
      </c>
      <c r="AL36">
        <f>IF('Vulnerability Assessment (post)'!S36='Defined Values'!$A$31,'Defined Values'!$C$31,IF('Vulnerability Assessment (post)'!S36='Defined Values'!$A$32,'Defined Values'!$C$32,IF('Vulnerability Assessment (post)'!S36='Defined Values'!$A$33,'Defined Values'!$C$33,0)))</f>
        <v>0</v>
      </c>
      <c r="AM36">
        <f>IF('Vulnerability Assessment (post)'!U36='Defined Values'!$A$35,'Defined Values'!$C$35,IF('Vulnerability Assessment (post)'!U36='Defined Values'!$A$36,'Defined Values'!$C$36,IF('Vulnerability Assessment (post)'!U36='Defined Values'!$A$37,'Defined Values'!$C$37,0)))</f>
        <v>0</v>
      </c>
      <c r="AN36">
        <f t="shared" si="7"/>
        <v>1</v>
      </c>
      <c r="AO36">
        <f t="shared" si="7"/>
        <v>1</v>
      </c>
      <c r="AP36">
        <f t="shared" si="7"/>
        <v>1</v>
      </c>
      <c r="AQ36">
        <f>IF('Vulnerability Assessment (post)'!M36='Defined Values'!$A$19,'Defined Values'!$C$19,IF('Vulnerability Assessment (post)'!M36='Defined Values'!$A$20,'Defined Values'!$C$20,IF('Vulnerability Assessment (post)'!M36='Defined Values'!$A$21,'Defined Values'!$C$21,0)))</f>
        <v>0</v>
      </c>
      <c r="AR36">
        <f>IF('Vulnerability Assessment (post)'!O36='Defined Values'!$A$23,'Defined Values'!$C$23,IF('Vulnerability Assessment (post)'!O36='Defined Values'!$A$24,'Defined Values'!$C$24,IF('Vulnerability Assessment (post)'!O36='Defined Values'!$A$25,'Defined Values'!$C$25,0)))</f>
        <v>0</v>
      </c>
      <c r="AS36">
        <f>IF('Vulnerability Assessment (post)'!K36='Defined Values'!$A$15,'Defined Values'!$C$15,IF('Vulnerability Assessment (post)'!K36='Defined Values'!$A$16,'Defined Values'!$C$16,IF('Vulnerability Assessment (post)'!K36='Defined Values'!$A$17,'Defined Values'!$C$17,0)))</f>
        <v>0</v>
      </c>
      <c r="AT36">
        <f t="shared" si="8"/>
        <v>0</v>
      </c>
      <c r="AU3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3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3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36" t="e">
        <f t="shared" si="9"/>
        <v>#REF!</v>
      </c>
      <c r="AY36" t="e">
        <f t="shared" si="9"/>
        <v>#REF!</v>
      </c>
      <c r="AZ36" t="e">
        <f t="shared" si="9"/>
        <v>#REF!</v>
      </c>
      <c r="BA36" t="e">
        <f t="shared" si="10"/>
        <v>#REF!</v>
      </c>
      <c r="BB36" t="e">
        <f t="shared" si="10"/>
        <v>#REF!</v>
      </c>
      <c r="BC36" t="e">
        <f t="shared" si="10"/>
        <v>#REF!</v>
      </c>
      <c r="BD36" t="e">
        <f t="shared" si="11"/>
        <v>#REF!</v>
      </c>
      <c r="BE36" t="e">
        <f t="shared" si="12"/>
        <v>#REF!</v>
      </c>
      <c r="BF36" s="21" t="e">
        <f t="shared" si="13"/>
        <v>#REF!</v>
      </c>
      <c r="BG36"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36" t="e">
        <f t="shared" si="15"/>
        <v>#REF!</v>
      </c>
      <c r="BI36"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36" t="e">
        <f t="shared" si="14"/>
        <v>#REF!</v>
      </c>
    </row>
    <row r="37" spans="1:62" ht="18" x14ac:dyDescent="0.15">
      <c r="A37" s="50"/>
      <c r="B37" s="50"/>
      <c r="C37" s="50"/>
      <c r="D37" s="50"/>
      <c r="E37" s="50"/>
      <c r="F37" s="60"/>
      <c r="G37" s="60"/>
      <c r="H37" s="60"/>
      <c r="I37" s="80"/>
      <c r="J37" s="80"/>
      <c r="K37" s="80"/>
      <c r="L37" s="80"/>
      <c r="M37" s="80"/>
      <c r="N37" s="80"/>
      <c r="O37" s="80"/>
      <c r="P37" s="80"/>
      <c r="Q37" s="80"/>
      <c r="R37" s="80"/>
      <c r="S37" s="80"/>
      <c r="T37" s="80"/>
      <c r="U37" s="80"/>
      <c r="V37" s="80"/>
      <c r="W37" s="31" t="str">
        <f>IF(OR(A37='Defined Values'!A$63,A37='Defined Values'!$A$65),'Defined Values'!$A$65,IF(OR(K37="",M37="",O37="",Q37="",S37="",U37=""),"INCOMPLETE",AI37))</f>
        <v>INCOMPLETE</v>
      </c>
      <c r="Y37">
        <f t="shared" si="0"/>
        <v>0</v>
      </c>
      <c r="Z37">
        <f>IF(Y37=0,0,'Defined Values'!C60)</f>
        <v>0</v>
      </c>
      <c r="AA37">
        <f t="shared" si="1"/>
        <v>0</v>
      </c>
      <c r="AB37">
        <f t="shared" si="2"/>
        <v>0</v>
      </c>
      <c r="AD37" t="e">
        <f t="shared" si="3"/>
        <v>#REF!</v>
      </c>
      <c r="AE37" t="e">
        <f t="shared" si="3"/>
        <v>#REF!</v>
      </c>
      <c r="AF37" t="e">
        <f t="shared" si="3"/>
        <v>#REF!</v>
      </c>
      <c r="AG37" t="e">
        <f t="shared" si="4"/>
        <v>#REF!</v>
      </c>
      <c r="AH37" t="e">
        <f t="shared" si="5"/>
        <v>#REF!</v>
      </c>
      <c r="AI37" t="e">
        <f t="shared" si="6"/>
        <v>#REF!</v>
      </c>
      <c r="AK37">
        <f>IF('Vulnerability Assessment (post)'!Q37='Defined Values'!$A$27,'Defined Values'!$C$27,IF('Vulnerability Assessment (post)'!Q37='Defined Values'!$A$28,'Defined Values'!$C$28,IF('Vulnerability Assessment (post)'!Q37='Defined Values'!$A$29,'Defined Values'!$C$29,0)))</f>
        <v>0</v>
      </c>
      <c r="AL37">
        <f>IF('Vulnerability Assessment (post)'!S37='Defined Values'!$A$31,'Defined Values'!$C$31,IF('Vulnerability Assessment (post)'!S37='Defined Values'!$A$32,'Defined Values'!$C$32,IF('Vulnerability Assessment (post)'!S37='Defined Values'!$A$33,'Defined Values'!$C$33,0)))</f>
        <v>0</v>
      </c>
      <c r="AM37">
        <f>IF('Vulnerability Assessment (post)'!U37='Defined Values'!$A$35,'Defined Values'!$C$35,IF('Vulnerability Assessment (post)'!U37='Defined Values'!$A$36,'Defined Values'!$C$36,IF('Vulnerability Assessment (post)'!U37='Defined Values'!$A$37,'Defined Values'!$C$37,0)))</f>
        <v>0</v>
      </c>
      <c r="AN37">
        <f t="shared" si="7"/>
        <v>1</v>
      </c>
      <c r="AO37">
        <f t="shared" si="7"/>
        <v>1</v>
      </c>
      <c r="AP37">
        <f t="shared" si="7"/>
        <v>1</v>
      </c>
      <c r="AQ37">
        <f>IF('Vulnerability Assessment (post)'!M37='Defined Values'!$A$19,'Defined Values'!$C$19,IF('Vulnerability Assessment (post)'!M37='Defined Values'!$A$20,'Defined Values'!$C$20,IF('Vulnerability Assessment (post)'!M37='Defined Values'!$A$21,'Defined Values'!$C$21,0)))</f>
        <v>0</v>
      </c>
      <c r="AR37">
        <f>IF('Vulnerability Assessment (post)'!O37='Defined Values'!$A$23,'Defined Values'!$C$23,IF('Vulnerability Assessment (post)'!O37='Defined Values'!$A$24,'Defined Values'!$C$24,IF('Vulnerability Assessment (post)'!O37='Defined Values'!$A$25,'Defined Values'!$C$25,0)))</f>
        <v>0</v>
      </c>
      <c r="AS37">
        <f>IF('Vulnerability Assessment (post)'!K37='Defined Values'!$A$15,'Defined Values'!$C$15,IF('Vulnerability Assessment (post)'!K37='Defined Values'!$A$16,'Defined Values'!$C$16,IF('Vulnerability Assessment (post)'!K37='Defined Values'!$A$17,'Defined Values'!$C$17,0)))</f>
        <v>0</v>
      </c>
      <c r="AT37">
        <f t="shared" si="8"/>
        <v>0</v>
      </c>
      <c r="AU3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3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3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37" t="e">
        <f t="shared" si="9"/>
        <v>#REF!</v>
      </c>
      <c r="AY37" t="e">
        <f t="shared" si="9"/>
        <v>#REF!</v>
      </c>
      <c r="AZ37" t="e">
        <f t="shared" si="9"/>
        <v>#REF!</v>
      </c>
      <c r="BA37" t="e">
        <f t="shared" si="10"/>
        <v>#REF!</v>
      </c>
      <c r="BB37" t="e">
        <f t="shared" si="10"/>
        <v>#REF!</v>
      </c>
      <c r="BC37" t="e">
        <f t="shared" si="10"/>
        <v>#REF!</v>
      </c>
      <c r="BD37" t="e">
        <f t="shared" si="11"/>
        <v>#REF!</v>
      </c>
      <c r="BE37" t="e">
        <f t="shared" si="12"/>
        <v>#REF!</v>
      </c>
      <c r="BF37" s="21" t="e">
        <f t="shared" si="13"/>
        <v>#REF!</v>
      </c>
      <c r="BG37"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37" t="e">
        <f t="shared" si="15"/>
        <v>#REF!</v>
      </c>
      <c r="BI37"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37" t="e">
        <f t="shared" si="14"/>
        <v>#REF!</v>
      </c>
    </row>
    <row r="38" spans="1:62" ht="18" x14ac:dyDescent="0.15">
      <c r="A38" s="50"/>
      <c r="B38" s="50"/>
      <c r="C38" s="50"/>
      <c r="D38" s="50"/>
      <c r="E38" s="50"/>
      <c r="F38" s="60"/>
      <c r="G38" s="60"/>
      <c r="H38" s="60"/>
      <c r="I38" s="80"/>
      <c r="J38" s="80"/>
      <c r="K38" s="80"/>
      <c r="L38" s="80"/>
      <c r="M38" s="80"/>
      <c r="N38" s="80"/>
      <c r="O38" s="80"/>
      <c r="P38" s="80"/>
      <c r="Q38" s="80"/>
      <c r="R38" s="80"/>
      <c r="S38" s="80"/>
      <c r="T38" s="80"/>
      <c r="U38" s="80"/>
      <c r="V38" s="80"/>
      <c r="W38" s="31" t="str">
        <f>IF(OR(A38='Defined Values'!A$63,A38='Defined Values'!$A$65),'Defined Values'!$A$65,IF(OR(K38="",M38="",O38="",Q38="",S38="",U38=""),"INCOMPLETE",AI38))</f>
        <v>INCOMPLETE</v>
      </c>
      <c r="Y38">
        <f t="shared" si="0"/>
        <v>0</v>
      </c>
      <c r="Z38">
        <f>IF(Y38=0,0,'Defined Values'!C60)</f>
        <v>0</v>
      </c>
      <c r="AA38">
        <f t="shared" si="1"/>
        <v>0</v>
      </c>
      <c r="AB38">
        <f t="shared" si="2"/>
        <v>0</v>
      </c>
      <c r="AD38" t="e">
        <f t="shared" si="3"/>
        <v>#REF!</v>
      </c>
      <c r="AE38" t="e">
        <f t="shared" si="3"/>
        <v>#REF!</v>
      </c>
      <c r="AF38" t="e">
        <f t="shared" si="3"/>
        <v>#REF!</v>
      </c>
      <c r="AG38" t="e">
        <f t="shared" si="4"/>
        <v>#REF!</v>
      </c>
      <c r="AH38" t="e">
        <f t="shared" si="5"/>
        <v>#REF!</v>
      </c>
      <c r="AI38" t="e">
        <f t="shared" si="6"/>
        <v>#REF!</v>
      </c>
      <c r="AK38">
        <f>IF('Vulnerability Assessment (post)'!Q38='Defined Values'!$A$27,'Defined Values'!$C$27,IF('Vulnerability Assessment (post)'!Q38='Defined Values'!$A$28,'Defined Values'!$C$28,IF('Vulnerability Assessment (post)'!Q38='Defined Values'!$A$29,'Defined Values'!$C$29,0)))</f>
        <v>0</v>
      </c>
      <c r="AL38">
        <f>IF('Vulnerability Assessment (post)'!S38='Defined Values'!$A$31,'Defined Values'!$C$31,IF('Vulnerability Assessment (post)'!S38='Defined Values'!$A$32,'Defined Values'!$C$32,IF('Vulnerability Assessment (post)'!S38='Defined Values'!$A$33,'Defined Values'!$C$33,0)))</f>
        <v>0</v>
      </c>
      <c r="AM38">
        <f>IF('Vulnerability Assessment (post)'!U38='Defined Values'!$A$35,'Defined Values'!$C$35,IF('Vulnerability Assessment (post)'!U38='Defined Values'!$A$36,'Defined Values'!$C$36,IF('Vulnerability Assessment (post)'!U38='Defined Values'!$A$37,'Defined Values'!$C$37,0)))</f>
        <v>0</v>
      </c>
      <c r="AN38">
        <f t="shared" si="7"/>
        <v>1</v>
      </c>
      <c r="AO38">
        <f t="shared" si="7"/>
        <v>1</v>
      </c>
      <c r="AP38">
        <f t="shared" si="7"/>
        <v>1</v>
      </c>
      <c r="AQ38">
        <f>IF('Vulnerability Assessment (post)'!M38='Defined Values'!$A$19,'Defined Values'!$C$19,IF('Vulnerability Assessment (post)'!M38='Defined Values'!$A$20,'Defined Values'!$C$20,IF('Vulnerability Assessment (post)'!M38='Defined Values'!$A$21,'Defined Values'!$C$21,0)))</f>
        <v>0</v>
      </c>
      <c r="AR38">
        <f>IF('Vulnerability Assessment (post)'!O38='Defined Values'!$A$23,'Defined Values'!$C$23,IF('Vulnerability Assessment (post)'!O38='Defined Values'!$A$24,'Defined Values'!$C$24,IF('Vulnerability Assessment (post)'!O38='Defined Values'!$A$25,'Defined Values'!$C$25,0)))</f>
        <v>0</v>
      </c>
      <c r="AS38">
        <f>IF('Vulnerability Assessment (post)'!K38='Defined Values'!$A$15,'Defined Values'!$C$15,IF('Vulnerability Assessment (post)'!K38='Defined Values'!$A$16,'Defined Values'!$C$16,IF('Vulnerability Assessment (post)'!K38='Defined Values'!$A$17,'Defined Values'!$C$17,0)))</f>
        <v>0</v>
      </c>
      <c r="AT38">
        <f t="shared" si="8"/>
        <v>0</v>
      </c>
      <c r="AU3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3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3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38" t="e">
        <f t="shared" si="9"/>
        <v>#REF!</v>
      </c>
      <c r="AY38" t="e">
        <f t="shared" si="9"/>
        <v>#REF!</v>
      </c>
      <c r="AZ38" t="e">
        <f t="shared" si="9"/>
        <v>#REF!</v>
      </c>
      <c r="BA38" t="e">
        <f t="shared" si="10"/>
        <v>#REF!</v>
      </c>
      <c r="BB38" t="e">
        <f t="shared" si="10"/>
        <v>#REF!</v>
      </c>
      <c r="BC38" t="e">
        <f t="shared" si="10"/>
        <v>#REF!</v>
      </c>
      <c r="BD38" t="e">
        <f t="shared" si="11"/>
        <v>#REF!</v>
      </c>
      <c r="BE38" t="e">
        <f t="shared" si="12"/>
        <v>#REF!</v>
      </c>
      <c r="BF38" s="21" t="e">
        <f t="shared" si="13"/>
        <v>#REF!</v>
      </c>
      <c r="BG38"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38" t="e">
        <f t="shared" si="15"/>
        <v>#REF!</v>
      </c>
      <c r="BI38"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38" t="e">
        <f t="shared" si="14"/>
        <v>#REF!</v>
      </c>
    </row>
    <row r="39" spans="1:62" ht="18" x14ac:dyDescent="0.15">
      <c r="A39" s="50"/>
      <c r="B39" s="50"/>
      <c r="C39" s="50"/>
      <c r="D39" s="50"/>
      <c r="E39" s="50"/>
      <c r="F39" s="60"/>
      <c r="G39" s="60"/>
      <c r="H39" s="60"/>
      <c r="I39" s="80"/>
      <c r="J39" s="80"/>
      <c r="K39" s="80"/>
      <c r="L39" s="80"/>
      <c r="M39" s="80"/>
      <c r="N39" s="80"/>
      <c r="O39" s="80"/>
      <c r="P39" s="80"/>
      <c r="Q39" s="80"/>
      <c r="R39" s="80"/>
      <c r="S39" s="80"/>
      <c r="T39" s="80"/>
      <c r="U39" s="80"/>
      <c r="V39" s="80"/>
      <c r="W39" s="31" t="str">
        <f>IF(OR(A39='Defined Values'!A$63,A39='Defined Values'!$A$65),'Defined Values'!$A$65,IF(OR(K39="",M39="",O39="",Q39="",S39="",U39=""),"INCOMPLETE",AI39))</f>
        <v>INCOMPLETE</v>
      </c>
      <c r="Y39">
        <f t="shared" si="0"/>
        <v>0</v>
      </c>
      <c r="Z39">
        <f>IF(Y39=0,0,'Defined Values'!C60)</f>
        <v>0</v>
      </c>
      <c r="AA39">
        <f t="shared" si="1"/>
        <v>0</v>
      </c>
      <c r="AB39">
        <f t="shared" si="2"/>
        <v>0</v>
      </c>
      <c r="AD39" t="e">
        <f t="shared" si="3"/>
        <v>#REF!</v>
      </c>
      <c r="AE39" t="e">
        <f t="shared" si="3"/>
        <v>#REF!</v>
      </c>
      <c r="AF39" t="e">
        <f t="shared" si="3"/>
        <v>#REF!</v>
      </c>
      <c r="AG39" t="e">
        <f t="shared" si="4"/>
        <v>#REF!</v>
      </c>
      <c r="AH39" t="e">
        <f t="shared" si="5"/>
        <v>#REF!</v>
      </c>
      <c r="AI39" t="e">
        <f t="shared" si="6"/>
        <v>#REF!</v>
      </c>
      <c r="AK39">
        <f>IF('Vulnerability Assessment (post)'!Q39='Defined Values'!$A$27,'Defined Values'!$C$27,IF('Vulnerability Assessment (post)'!Q39='Defined Values'!$A$28,'Defined Values'!$C$28,IF('Vulnerability Assessment (post)'!Q39='Defined Values'!$A$29,'Defined Values'!$C$29,0)))</f>
        <v>0</v>
      </c>
      <c r="AL39">
        <f>IF('Vulnerability Assessment (post)'!S39='Defined Values'!$A$31,'Defined Values'!$C$31,IF('Vulnerability Assessment (post)'!S39='Defined Values'!$A$32,'Defined Values'!$C$32,IF('Vulnerability Assessment (post)'!S39='Defined Values'!$A$33,'Defined Values'!$C$33,0)))</f>
        <v>0</v>
      </c>
      <c r="AM39">
        <f>IF('Vulnerability Assessment (post)'!U39='Defined Values'!$A$35,'Defined Values'!$C$35,IF('Vulnerability Assessment (post)'!U39='Defined Values'!$A$36,'Defined Values'!$C$36,IF('Vulnerability Assessment (post)'!U39='Defined Values'!$A$37,'Defined Values'!$C$37,0)))</f>
        <v>0</v>
      </c>
      <c r="AN39">
        <f t="shared" si="7"/>
        <v>1</v>
      </c>
      <c r="AO39">
        <f t="shared" si="7"/>
        <v>1</v>
      </c>
      <c r="AP39">
        <f t="shared" si="7"/>
        <v>1</v>
      </c>
      <c r="AQ39">
        <f>IF('Vulnerability Assessment (post)'!M39='Defined Values'!$A$19,'Defined Values'!$C$19,IF('Vulnerability Assessment (post)'!M39='Defined Values'!$A$20,'Defined Values'!$C$20,IF('Vulnerability Assessment (post)'!M39='Defined Values'!$A$21,'Defined Values'!$C$21,0)))</f>
        <v>0</v>
      </c>
      <c r="AR39">
        <f>IF('Vulnerability Assessment (post)'!O39='Defined Values'!$A$23,'Defined Values'!$C$23,IF('Vulnerability Assessment (post)'!O39='Defined Values'!$A$24,'Defined Values'!$C$24,IF('Vulnerability Assessment (post)'!O39='Defined Values'!$A$25,'Defined Values'!$C$25,0)))</f>
        <v>0</v>
      </c>
      <c r="AS39">
        <f>IF('Vulnerability Assessment (post)'!K39='Defined Values'!$A$15,'Defined Values'!$C$15,IF('Vulnerability Assessment (post)'!K39='Defined Values'!$A$16,'Defined Values'!$C$16,IF('Vulnerability Assessment (post)'!K39='Defined Values'!$A$17,'Defined Values'!$C$17,0)))</f>
        <v>0</v>
      </c>
      <c r="AT39">
        <f t="shared" si="8"/>
        <v>0</v>
      </c>
      <c r="AU3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3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3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39" t="e">
        <f t="shared" si="9"/>
        <v>#REF!</v>
      </c>
      <c r="AY39" t="e">
        <f t="shared" si="9"/>
        <v>#REF!</v>
      </c>
      <c r="AZ39" t="e">
        <f t="shared" si="9"/>
        <v>#REF!</v>
      </c>
      <c r="BA39" t="e">
        <f t="shared" si="10"/>
        <v>#REF!</v>
      </c>
      <c r="BB39" t="e">
        <f t="shared" si="10"/>
        <v>#REF!</v>
      </c>
      <c r="BC39" t="e">
        <f t="shared" si="10"/>
        <v>#REF!</v>
      </c>
      <c r="BD39" t="e">
        <f t="shared" si="11"/>
        <v>#REF!</v>
      </c>
      <c r="BE39" t="e">
        <f t="shared" si="12"/>
        <v>#REF!</v>
      </c>
      <c r="BF39" s="21" t="e">
        <f t="shared" si="13"/>
        <v>#REF!</v>
      </c>
      <c r="BG39"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39" t="e">
        <f t="shared" si="15"/>
        <v>#REF!</v>
      </c>
      <c r="BI39"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39" t="e">
        <f t="shared" si="14"/>
        <v>#REF!</v>
      </c>
    </row>
    <row r="40" spans="1:62" ht="18" x14ac:dyDescent="0.15">
      <c r="A40" s="50"/>
      <c r="B40" s="50"/>
      <c r="C40" s="50"/>
      <c r="D40" s="50"/>
      <c r="E40" s="50"/>
      <c r="F40" s="60"/>
      <c r="G40" s="60"/>
      <c r="H40" s="60"/>
      <c r="I40" s="80"/>
      <c r="J40" s="80"/>
      <c r="K40" s="80"/>
      <c r="L40" s="80"/>
      <c r="M40" s="80"/>
      <c r="N40" s="80"/>
      <c r="O40" s="80"/>
      <c r="P40" s="80"/>
      <c r="Q40" s="80"/>
      <c r="R40" s="80"/>
      <c r="S40" s="80"/>
      <c r="T40" s="80"/>
      <c r="U40" s="80"/>
      <c r="V40" s="80"/>
      <c r="W40" s="31" t="str">
        <f>IF(OR(A40='Defined Values'!A$63,A40='Defined Values'!$A$65),'Defined Values'!$A$65,IF(OR(K40="",M40="",O40="",Q40="",S40="",U40=""),"INCOMPLETE",AI40))</f>
        <v>INCOMPLETE</v>
      </c>
      <c r="Y40">
        <f t="shared" si="0"/>
        <v>0</v>
      </c>
      <c r="Z40">
        <f>IF(Y40=0,0,'Defined Values'!C60)</f>
        <v>0</v>
      </c>
      <c r="AA40">
        <f t="shared" si="1"/>
        <v>0</v>
      </c>
      <c r="AB40">
        <f t="shared" si="2"/>
        <v>0</v>
      </c>
      <c r="AD40" t="e">
        <f t="shared" si="3"/>
        <v>#REF!</v>
      </c>
      <c r="AE40" t="e">
        <f t="shared" si="3"/>
        <v>#REF!</v>
      </c>
      <c r="AF40" t="e">
        <f t="shared" si="3"/>
        <v>#REF!</v>
      </c>
      <c r="AG40" t="e">
        <f t="shared" si="4"/>
        <v>#REF!</v>
      </c>
      <c r="AH40" t="e">
        <f t="shared" si="5"/>
        <v>#REF!</v>
      </c>
      <c r="AI40" t="e">
        <f t="shared" si="6"/>
        <v>#REF!</v>
      </c>
      <c r="AK40">
        <f>IF('Vulnerability Assessment (post)'!Q40='Defined Values'!$A$27,'Defined Values'!$C$27,IF('Vulnerability Assessment (post)'!Q40='Defined Values'!$A$28,'Defined Values'!$C$28,IF('Vulnerability Assessment (post)'!Q40='Defined Values'!$A$29,'Defined Values'!$C$29,0)))</f>
        <v>0</v>
      </c>
      <c r="AL40">
        <f>IF('Vulnerability Assessment (post)'!S40='Defined Values'!$A$31,'Defined Values'!$C$31,IF('Vulnerability Assessment (post)'!S40='Defined Values'!$A$32,'Defined Values'!$C$32,IF('Vulnerability Assessment (post)'!S40='Defined Values'!$A$33,'Defined Values'!$C$33,0)))</f>
        <v>0</v>
      </c>
      <c r="AM40">
        <f>IF('Vulnerability Assessment (post)'!U40='Defined Values'!$A$35,'Defined Values'!$C$35,IF('Vulnerability Assessment (post)'!U40='Defined Values'!$A$36,'Defined Values'!$C$36,IF('Vulnerability Assessment (post)'!U40='Defined Values'!$A$37,'Defined Values'!$C$37,0)))</f>
        <v>0</v>
      </c>
      <c r="AN40">
        <f t="shared" si="7"/>
        <v>1</v>
      </c>
      <c r="AO40">
        <f t="shared" si="7"/>
        <v>1</v>
      </c>
      <c r="AP40">
        <f t="shared" si="7"/>
        <v>1</v>
      </c>
      <c r="AQ40">
        <f>IF('Vulnerability Assessment (post)'!M40='Defined Values'!$A$19,'Defined Values'!$C$19,IF('Vulnerability Assessment (post)'!M40='Defined Values'!$A$20,'Defined Values'!$C$20,IF('Vulnerability Assessment (post)'!M40='Defined Values'!$A$21,'Defined Values'!$C$21,0)))</f>
        <v>0</v>
      </c>
      <c r="AR40">
        <f>IF('Vulnerability Assessment (post)'!O40='Defined Values'!$A$23,'Defined Values'!$C$23,IF('Vulnerability Assessment (post)'!O40='Defined Values'!$A$24,'Defined Values'!$C$24,IF('Vulnerability Assessment (post)'!O40='Defined Values'!$A$25,'Defined Values'!$C$25,0)))</f>
        <v>0</v>
      </c>
      <c r="AS40">
        <f>IF('Vulnerability Assessment (post)'!K40='Defined Values'!$A$15,'Defined Values'!$C$15,IF('Vulnerability Assessment (post)'!K40='Defined Values'!$A$16,'Defined Values'!$C$16,IF('Vulnerability Assessment (post)'!K40='Defined Values'!$A$17,'Defined Values'!$C$17,0)))</f>
        <v>0</v>
      </c>
      <c r="AT40">
        <f t="shared" si="8"/>
        <v>0</v>
      </c>
      <c r="AU4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4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4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40" t="e">
        <f t="shared" si="9"/>
        <v>#REF!</v>
      </c>
      <c r="AY40" t="e">
        <f t="shared" si="9"/>
        <v>#REF!</v>
      </c>
      <c r="AZ40" t="e">
        <f t="shared" si="9"/>
        <v>#REF!</v>
      </c>
      <c r="BA40" t="e">
        <f t="shared" si="10"/>
        <v>#REF!</v>
      </c>
      <c r="BB40" t="e">
        <f t="shared" si="10"/>
        <v>#REF!</v>
      </c>
      <c r="BC40" t="e">
        <f t="shared" si="10"/>
        <v>#REF!</v>
      </c>
      <c r="BD40" t="e">
        <f t="shared" si="11"/>
        <v>#REF!</v>
      </c>
      <c r="BE40" t="e">
        <f t="shared" si="12"/>
        <v>#REF!</v>
      </c>
      <c r="BF40" s="21" t="e">
        <f t="shared" si="13"/>
        <v>#REF!</v>
      </c>
      <c r="BG40"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40" t="e">
        <f t="shared" si="15"/>
        <v>#REF!</v>
      </c>
      <c r="BI40"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40" t="e">
        <f t="shared" si="14"/>
        <v>#REF!</v>
      </c>
    </row>
    <row r="41" spans="1:62" ht="18" x14ac:dyDescent="0.15">
      <c r="A41" s="50"/>
      <c r="B41" s="50"/>
      <c r="C41" s="50"/>
      <c r="D41" s="50"/>
      <c r="E41" s="50"/>
      <c r="F41" s="60"/>
      <c r="G41" s="60"/>
      <c r="H41" s="60"/>
      <c r="I41" s="80"/>
      <c r="J41" s="80"/>
      <c r="K41" s="80"/>
      <c r="L41" s="80"/>
      <c r="M41" s="80"/>
      <c r="N41" s="80"/>
      <c r="O41" s="80"/>
      <c r="P41" s="80"/>
      <c r="Q41" s="80"/>
      <c r="R41" s="80"/>
      <c r="S41" s="80"/>
      <c r="T41" s="80"/>
      <c r="U41" s="80"/>
      <c r="V41" s="80"/>
      <c r="W41" s="31" t="str">
        <f>IF(OR(A41='Defined Values'!A$63,A41='Defined Values'!$A$65),'Defined Values'!$A$65,IF(OR(K41="",M41="",O41="",Q41="",S41="",U41=""),"INCOMPLETE",AI41))</f>
        <v>INCOMPLETE</v>
      </c>
      <c r="Y41">
        <f t="shared" si="0"/>
        <v>0</v>
      </c>
      <c r="Z41">
        <f>IF(Y41=0,0,'Defined Values'!C60)</f>
        <v>0</v>
      </c>
      <c r="AA41">
        <f t="shared" si="1"/>
        <v>0</v>
      </c>
      <c r="AB41">
        <f t="shared" si="2"/>
        <v>0</v>
      </c>
      <c r="AD41" t="e">
        <f t="shared" si="3"/>
        <v>#REF!</v>
      </c>
      <c r="AE41" t="e">
        <f t="shared" si="3"/>
        <v>#REF!</v>
      </c>
      <c r="AF41" t="e">
        <f t="shared" si="3"/>
        <v>#REF!</v>
      </c>
      <c r="AG41" t="e">
        <f t="shared" si="4"/>
        <v>#REF!</v>
      </c>
      <c r="AH41" t="e">
        <f t="shared" si="5"/>
        <v>#REF!</v>
      </c>
      <c r="AI41" t="e">
        <f t="shared" si="6"/>
        <v>#REF!</v>
      </c>
      <c r="AK41">
        <f>IF('Vulnerability Assessment (post)'!Q41='Defined Values'!$A$27,'Defined Values'!$C$27,IF('Vulnerability Assessment (post)'!Q41='Defined Values'!$A$28,'Defined Values'!$C$28,IF('Vulnerability Assessment (post)'!Q41='Defined Values'!$A$29,'Defined Values'!$C$29,0)))</f>
        <v>0</v>
      </c>
      <c r="AL41">
        <f>IF('Vulnerability Assessment (post)'!S41='Defined Values'!$A$31,'Defined Values'!$C$31,IF('Vulnerability Assessment (post)'!S41='Defined Values'!$A$32,'Defined Values'!$C$32,IF('Vulnerability Assessment (post)'!S41='Defined Values'!$A$33,'Defined Values'!$C$33,0)))</f>
        <v>0</v>
      </c>
      <c r="AM41">
        <f>IF('Vulnerability Assessment (post)'!U41='Defined Values'!$A$35,'Defined Values'!$C$35,IF('Vulnerability Assessment (post)'!U41='Defined Values'!$A$36,'Defined Values'!$C$36,IF('Vulnerability Assessment (post)'!U41='Defined Values'!$A$37,'Defined Values'!$C$37,0)))</f>
        <v>0</v>
      </c>
      <c r="AN41">
        <f t="shared" si="7"/>
        <v>1</v>
      </c>
      <c r="AO41">
        <f t="shared" si="7"/>
        <v>1</v>
      </c>
      <c r="AP41">
        <f t="shared" si="7"/>
        <v>1</v>
      </c>
      <c r="AQ41">
        <f>IF('Vulnerability Assessment (post)'!M41='Defined Values'!$A$19,'Defined Values'!$C$19,IF('Vulnerability Assessment (post)'!M41='Defined Values'!$A$20,'Defined Values'!$C$20,IF('Vulnerability Assessment (post)'!M41='Defined Values'!$A$21,'Defined Values'!$C$21,0)))</f>
        <v>0</v>
      </c>
      <c r="AR41">
        <f>IF('Vulnerability Assessment (post)'!O41='Defined Values'!$A$23,'Defined Values'!$C$23,IF('Vulnerability Assessment (post)'!O41='Defined Values'!$A$24,'Defined Values'!$C$24,IF('Vulnerability Assessment (post)'!O41='Defined Values'!$A$25,'Defined Values'!$C$25,0)))</f>
        <v>0</v>
      </c>
      <c r="AS41">
        <f>IF('Vulnerability Assessment (post)'!K41='Defined Values'!$A$15,'Defined Values'!$C$15,IF('Vulnerability Assessment (post)'!K41='Defined Values'!$A$16,'Defined Values'!$C$16,IF('Vulnerability Assessment (post)'!K41='Defined Values'!$A$17,'Defined Values'!$C$17,0)))</f>
        <v>0</v>
      </c>
      <c r="AT41">
        <f t="shared" si="8"/>
        <v>0</v>
      </c>
      <c r="AU4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4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4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41" t="e">
        <f t="shared" si="9"/>
        <v>#REF!</v>
      </c>
      <c r="AY41" t="e">
        <f t="shared" si="9"/>
        <v>#REF!</v>
      </c>
      <c r="AZ41" t="e">
        <f t="shared" si="9"/>
        <v>#REF!</v>
      </c>
      <c r="BA41" t="e">
        <f t="shared" si="10"/>
        <v>#REF!</v>
      </c>
      <c r="BB41" t="e">
        <f t="shared" si="10"/>
        <v>#REF!</v>
      </c>
      <c r="BC41" t="e">
        <f t="shared" si="10"/>
        <v>#REF!</v>
      </c>
      <c r="BD41" t="e">
        <f t="shared" si="11"/>
        <v>#REF!</v>
      </c>
      <c r="BE41" t="e">
        <f t="shared" si="12"/>
        <v>#REF!</v>
      </c>
      <c r="BF41" s="21" t="e">
        <f t="shared" si="13"/>
        <v>#REF!</v>
      </c>
      <c r="BG41"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41" t="e">
        <f t="shared" si="15"/>
        <v>#REF!</v>
      </c>
      <c r="BI41"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41" t="e">
        <f t="shared" si="14"/>
        <v>#REF!</v>
      </c>
    </row>
    <row r="42" spans="1:62" ht="18" x14ac:dyDescent="0.15">
      <c r="A42" s="50"/>
      <c r="B42" s="50"/>
      <c r="C42" s="50"/>
      <c r="D42" s="50"/>
      <c r="E42" s="50"/>
      <c r="F42" s="60"/>
      <c r="G42" s="60"/>
      <c r="H42" s="60"/>
      <c r="I42" s="80"/>
      <c r="J42" s="80"/>
      <c r="K42" s="80"/>
      <c r="L42" s="80"/>
      <c r="M42" s="80"/>
      <c r="N42" s="80"/>
      <c r="O42" s="80"/>
      <c r="P42" s="80"/>
      <c r="Q42" s="80"/>
      <c r="R42" s="80"/>
      <c r="S42" s="80"/>
      <c r="T42" s="80"/>
      <c r="U42" s="80"/>
      <c r="V42" s="80"/>
      <c r="W42" s="31" t="str">
        <f>IF(OR(A42='Defined Values'!A$63,A42='Defined Values'!$A$65),'Defined Values'!$A$65,IF(OR(K42="",M42="",O42="",Q42="",S42="",U42=""),"INCOMPLETE",AI42))</f>
        <v>INCOMPLETE</v>
      </c>
      <c r="Y42">
        <f t="shared" si="0"/>
        <v>0</v>
      </c>
      <c r="Z42">
        <f>IF(Y42=0,0,'Defined Values'!C60)</f>
        <v>0</v>
      </c>
      <c r="AA42">
        <f t="shared" si="1"/>
        <v>0</v>
      </c>
      <c r="AB42">
        <f t="shared" si="2"/>
        <v>0</v>
      </c>
      <c r="AD42" t="e">
        <f t="shared" si="3"/>
        <v>#REF!</v>
      </c>
      <c r="AE42" t="e">
        <f t="shared" si="3"/>
        <v>#REF!</v>
      </c>
      <c r="AF42" t="e">
        <f t="shared" si="3"/>
        <v>#REF!</v>
      </c>
      <c r="AG42" t="e">
        <f t="shared" si="4"/>
        <v>#REF!</v>
      </c>
      <c r="AH42" t="e">
        <f t="shared" si="5"/>
        <v>#REF!</v>
      </c>
      <c r="AI42" t="e">
        <f t="shared" si="6"/>
        <v>#REF!</v>
      </c>
      <c r="AK42">
        <f>IF('Vulnerability Assessment (post)'!Q42='Defined Values'!$A$27,'Defined Values'!$C$27,IF('Vulnerability Assessment (post)'!Q42='Defined Values'!$A$28,'Defined Values'!$C$28,IF('Vulnerability Assessment (post)'!Q42='Defined Values'!$A$29,'Defined Values'!$C$29,0)))</f>
        <v>0</v>
      </c>
      <c r="AL42">
        <f>IF('Vulnerability Assessment (post)'!S42='Defined Values'!$A$31,'Defined Values'!$C$31,IF('Vulnerability Assessment (post)'!S42='Defined Values'!$A$32,'Defined Values'!$C$32,IF('Vulnerability Assessment (post)'!S42='Defined Values'!$A$33,'Defined Values'!$C$33,0)))</f>
        <v>0</v>
      </c>
      <c r="AM42">
        <f>IF('Vulnerability Assessment (post)'!U42='Defined Values'!$A$35,'Defined Values'!$C$35,IF('Vulnerability Assessment (post)'!U42='Defined Values'!$A$36,'Defined Values'!$C$36,IF('Vulnerability Assessment (post)'!U42='Defined Values'!$A$37,'Defined Values'!$C$37,0)))</f>
        <v>0</v>
      </c>
      <c r="AN42">
        <f t="shared" si="7"/>
        <v>1</v>
      </c>
      <c r="AO42">
        <f t="shared" si="7"/>
        <v>1</v>
      </c>
      <c r="AP42">
        <f t="shared" si="7"/>
        <v>1</v>
      </c>
      <c r="AQ42">
        <f>IF('Vulnerability Assessment (post)'!M42='Defined Values'!$A$19,'Defined Values'!$C$19,IF('Vulnerability Assessment (post)'!M42='Defined Values'!$A$20,'Defined Values'!$C$20,IF('Vulnerability Assessment (post)'!M42='Defined Values'!$A$21,'Defined Values'!$C$21,0)))</f>
        <v>0</v>
      </c>
      <c r="AR42">
        <f>IF('Vulnerability Assessment (post)'!O42='Defined Values'!$A$23,'Defined Values'!$C$23,IF('Vulnerability Assessment (post)'!O42='Defined Values'!$A$24,'Defined Values'!$C$24,IF('Vulnerability Assessment (post)'!O42='Defined Values'!$A$25,'Defined Values'!$C$25,0)))</f>
        <v>0</v>
      </c>
      <c r="AS42">
        <f>IF('Vulnerability Assessment (post)'!K42='Defined Values'!$A$15,'Defined Values'!$C$15,IF('Vulnerability Assessment (post)'!K42='Defined Values'!$A$16,'Defined Values'!$C$16,IF('Vulnerability Assessment (post)'!K42='Defined Values'!$A$17,'Defined Values'!$C$17,0)))</f>
        <v>0</v>
      </c>
      <c r="AT42">
        <f t="shared" si="8"/>
        <v>0</v>
      </c>
      <c r="AU4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4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4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42" t="e">
        <f t="shared" si="9"/>
        <v>#REF!</v>
      </c>
      <c r="AY42" t="e">
        <f t="shared" si="9"/>
        <v>#REF!</v>
      </c>
      <c r="AZ42" t="e">
        <f t="shared" si="9"/>
        <v>#REF!</v>
      </c>
      <c r="BA42" t="e">
        <f t="shared" si="10"/>
        <v>#REF!</v>
      </c>
      <c r="BB42" t="e">
        <f t="shared" si="10"/>
        <v>#REF!</v>
      </c>
      <c r="BC42" t="e">
        <f t="shared" si="10"/>
        <v>#REF!</v>
      </c>
      <c r="BD42" t="e">
        <f t="shared" si="11"/>
        <v>#REF!</v>
      </c>
      <c r="BE42" t="e">
        <f t="shared" si="12"/>
        <v>#REF!</v>
      </c>
      <c r="BF42" s="21" t="e">
        <f t="shared" si="13"/>
        <v>#REF!</v>
      </c>
      <c r="BG42"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42" t="e">
        <f t="shared" si="15"/>
        <v>#REF!</v>
      </c>
      <c r="BI42"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42" t="e">
        <f t="shared" si="14"/>
        <v>#REF!</v>
      </c>
    </row>
    <row r="43" spans="1:62" ht="18" x14ac:dyDescent="0.15">
      <c r="A43" s="50"/>
      <c r="B43" s="50"/>
      <c r="C43" s="50"/>
      <c r="D43" s="50"/>
      <c r="E43" s="50"/>
      <c r="F43" s="60"/>
      <c r="G43" s="60"/>
      <c r="H43" s="60"/>
      <c r="I43" s="80"/>
      <c r="J43" s="80"/>
      <c r="K43" s="80"/>
      <c r="L43" s="80"/>
      <c r="M43" s="80"/>
      <c r="N43" s="80"/>
      <c r="O43" s="80"/>
      <c r="P43" s="80"/>
      <c r="Q43" s="80"/>
      <c r="R43" s="80"/>
      <c r="S43" s="80"/>
      <c r="T43" s="80"/>
      <c r="U43" s="80"/>
      <c r="V43" s="80"/>
      <c r="W43" s="31" t="str">
        <f>IF(OR(A43='Defined Values'!A$63,A43='Defined Values'!$A$65),'Defined Values'!$A$65,IF(OR(K43="",M43="",O43="",Q43="",S43="",U43=""),"INCOMPLETE",AI43))</f>
        <v>INCOMPLETE</v>
      </c>
      <c r="Y43">
        <f t="shared" si="0"/>
        <v>0</v>
      </c>
      <c r="Z43">
        <f>IF(Y43=0,0,'Defined Values'!C60)</f>
        <v>0</v>
      </c>
      <c r="AA43">
        <f t="shared" si="1"/>
        <v>0</v>
      </c>
      <c r="AB43">
        <f t="shared" si="2"/>
        <v>0</v>
      </c>
      <c r="AD43" t="e">
        <f t="shared" si="3"/>
        <v>#REF!</v>
      </c>
      <c r="AE43" t="e">
        <f t="shared" si="3"/>
        <v>#REF!</v>
      </c>
      <c r="AF43" t="e">
        <f t="shared" si="3"/>
        <v>#REF!</v>
      </c>
      <c r="AG43" t="e">
        <f t="shared" si="4"/>
        <v>#REF!</v>
      </c>
      <c r="AH43" t="e">
        <f t="shared" si="5"/>
        <v>#REF!</v>
      </c>
      <c r="AI43" t="e">
        <f t="shared" si="6"/>
        <v>#REF!</v>
      </c>
      <c r="AK43">
        <f>IF('Vulnerability Assessment (post)'!Q43='Defined Values'!$A$27,'Defined Values'!$C$27,IF('Vulnerability Assessment (post)'!Q43='Defined Values'!$A$28,'Defined Values'!$C$28,IF('Vulnerability Assessment (post)'!Q43='Defined Values'!$A$29,'Defined Values'!$C$29,0)))</f>
        <v>0</v>
      </c>
      <c r="AL43">
        <f>IF('Vulnerability Assessment (post)'!S43='Defined Values'!$A$31,'Defined Values'!$C$31,IF('Vulnerability Assessment (post)'!S43='Defined Values'!$A$32,'Defined Values'!$C$32,IF('Vulnerability Assessment (post)'!S43='Defined Values'!$A$33,'Defined Values'!$C$33,0)))</f>
        <v>0</v>
      </c>
      <c r="AM43">
        <f>IF('Vulnerability Assessment (post)'!U43='Defined Values'!$A$35,'Defined Values'!$C$35,IF('Vulnerability Assessment (post)'!U43='Defined Values'!$A$36,'Defined Values'!$C$36,IF('Vulnerability Assessment (post)'!U43='Defined Values'!$A$37,'Defined Values'!$C$37,0)))</f>
        <v>0</v>
      </c>
      <c r="AN43">
        <f t="shared" si="7"/>
        <v>1</v>
      </c>
      <c r="AO43">
        <f t="shared" si="7"/>
        <v>1</v>
      </c>
      <c r="AP43">
        <f t="shared" si="7"/>
        <v>1</v>
      </c>
      <c r="AQ43">
        <f>IF('Vulnerability Assessment (post)'!M43='Defined Values'!$A$19,'Defined Values'!$C$19,IF('Vulnerability Assessment (post)'!M43='Defined Values'!$A$20,'Defined Values'!$C$20,IF('Vulnerability Assessment (post)'!M43='Defined Values'!$A$21,'Defined Values'!$C$21,0)))</f>
        <v>0</v>
      </c>
      <c r="AR43">
        <f>IF('Vulnerability Assessment (post)'!O43='Defined Values'!$A$23,'Defined Values'!$C$23,IF('Vulnerability Assessment (post)'!O43='Defined Values'!$A$24,'Defined Values'!$C$24,IF('Vulnerability Assessment (post)'!O43='Defined Values'!$A$25,'Defined Values'!$C$25,0)))</f>
        <v>0</v>
      </c>
      <c r="AS43">
        <f>IF('Vulnerability Assessment (post)'!K43='Defined Values'!$A$15,'Defined Values'!$C$15,IF('Vulnerability Assessment (post)'!K43='Defined Values'!$A$16,'Defined Values'!$C$16,IF('Vulnerability Assessment (post)'!K43='Defined Values'!$A$17,'Defined Values'!$C$17,0)))</f>
        <v>0</v>
      </c>
      <c r="AT43">
        <f t="shared" si="8"/>
        <v>0</v>
      </c>
      <c r="AU4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4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4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43" t="e">
        <f t="shared" si="9"/>
        <v>#REF!</v>
      </c>
      <c r="AY43" t="e">
        <f t="shared" si="9"/>
        <v>#REF!</v>
      </c>
      <c r="AZ43" t="e">
        <f t="shared" si="9"/>
        <v>#REF!</v>
      </c>
      <c r="BA43" t="e">
        <f t="shared" si="10"/>
        <v>#REF!</v>
      </c>
      <c r="BB43" t="e">
        <f t="shared" si="10"/>
        <v>#REF!</v>
      </c>
      <c r="BC43" t="e">
        <f t="shared" si="10"/>
        <v>#REF!</v>
      </c>
      <c r="BD43" t="e">
        <f t="shared" si="11"/>
        <v>#REF!</v>
      </c>
      <c r="BE43" t="e">
        <f t="shared" si="12"/>
        <v>#REF!</v>
      </c>
      <c r="BF43" s="21" t="e">
        <f t="shared" si="13"/>
        <v>#REF!</v>
      </c>
      <c r="BG43"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43" t="e">
        <f t="shared" si="15"/>
        <v>#REF!</v>
      </c>
      <c r="BI43"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43" t="e">
        <f t="shared" si="14"/>
        <v>#REF!</v>
      </c>
    </row>
    <row r="44" spans="1:62" ht="18" x14ac:dyDescent="0.15">
      <c r="A44" s="50"/>
      <c r="B44" s="50"/>
      <c r="C44" s="50"/>
      <c r="D44" s="50"/>
      <c r="E44" s="50"/>
      <c r="F44" s="60"/>
      <c r="G44" s="60"/>
      <c r="H44" s="60"/>
      <c r="I44" s="80"/>
      <c r="J44" s="80"/>
      <c r="K44" s="80"/>
      <c r="L44" s="80"/>
      <c r="M44" s="80"/>
      <c r="N44" s="80"/>
      <c r="O44" s="80"/>
      <c r="P44" s="80"/>
      <c r="Q44" s="80"/>
      <c r="R44" s="80"/>
      <c r="S44" s="80"/>
      <c r="T44" s="80"/>
      <c r="U44" s="80"/>
      <c r="V44" s="80"/>
      <c r="W44" s="31" t="str">
        <f>IF(OR(A44='Defined Values'!A$63,A44='Defined Values'!$A$65),'Defined Values'!$A$65,IF(OR(K44="",M44="",O44="",Q44="",S44="",U44=""),"INCOMPLETE",AI44))</f>
        <v>INCOMPLETE</v>
      </c>
      <c r="Y44">
        <f t="shared" si="0"/>
        <v>0</v>
      </c>
      <c r="Z44">
        <f>IF(Y44=0,0,'Defined Values'!C60)</f>
        <v>0</v>
      </c>
      <c r="AA44">
        <f t="shared" si="1"/>
        <v>0</v>
      </c>
      <c r="AB44">
        <f t="shared" si="2"/>
        <v>0</v>
      </c>
      <c r="AD44" t="e">
        <f t="shared" si="3"/>
        <v>#REF!</v>
      </c>
      <c r="AE44" t="e">
        <f t="shared" si="3"/>
        <v>#REF!</v>
      </c>
      <c r="AF44" t="e">
        <f t="shared" si="3"/>
        <v>#REF!</v>
      </c>
      <c r="AG44" t="e">
        <f t="shared" si="4"/>
        <v>#REF!</v>
      </c>
      <c r="AH44" t="e">
        <f t="shared" si="5"/>
        <v>#REF!</v>
      </c>
      <c r="AI44" t="e">
        <f t="shared" si="6"/>
        <v>#REF!</v>
      </c>
      <c r="AK44">
        <f>IF('Vulnerability Assessment (post)'!Q44='Defined Values'!$A$27,'Defined Values'!$C$27,IF('Vulnerability Assessment (post)'!Q44='Defined Values'!$A$28,'Defined Values'!$C$28,IF('Vulnerability Assessment (post)'!Q44='Defined Values'!$A$29,'Defined Values'!$C$29,0)))</f>
        <v>0</v>
      </c>
      <c r="AL44">
        <f>IF('Vulnerability Assessment (post)'!S44='Defined Values'!$A$31,'Defined Values'!$C$31,IF('Vulnerability Assessment (post)'!S44='Defined Values'!$A$32,'Defined Values'!$C$32,IF('Vulnerability Assessment (post)'!S44='Defined Values'!$A$33,'Defined Values'!$C$33,0)))</f>
        <v>0</v>
      </c>
      <c r="AM44">
        <f>IF('Vulnerability Assessment (post)'!U44='Defined Values'!$A$35,'Defined Values'!$C$35,IF('Vulnerability Assessment (post)'!U44='Defined Values'!$A$36,'Defined Values'!$C$36,IF('Vulnerability Assessment (post)'!U44='Defined Values'!$A$37,'Defined Values'!$C$37,0)))</f>
        <v>0</v>
      </c>
      <c r="AN44">
        <f t="shared" si="7"/>
        <v>1</v>
      </c>
      <c r="AO44">
        <f t="shared" si="7"/>
        <v>1</v>
      </c>
      <c r="AP44">
        <f t="shared" si="7"/>
        <v>1</v>
      </c>
      <c r="AQ44">
        <f>IF('Vulnerability Assessment (post)'!M44='Defined Values'!$A$19,'Defined Values'!$C$19,IF('Vulnerability Assessment (post)'!M44='Defined Values'!$A$20,'Defined Values'!$C$20,IF('Vulnerability Assessment (post)'!M44='Defined Values'!$A$21,'Defined Values'!$C$21,0)))</f>
        <v>0</v>
      </c>
      <c r="AR44">
        <f>IF('Vulnerability Assessment (post)'!O44='Defined Values'!$A$23,'Defined Values'!$C$23,IF('Vulnerability Assessment (post)'!O44='Defined Values'!$A$24,'Defined Values'!$C$24,IF('Vulnerability Assessment (post)'!O44='Defined Values'!$A$25,'Defined Values'!$C$25,0)))</f>
        <v>0</v>
      </c>
      <c r="AS44">
        <f>IF('Vulnerability Assessment (post)'!K44='Defined Values'!$A$15,'Defined Values'!$C$15,IF('Vulnerability Assessment (post)'!K44='Defined Values'!$A$16,'Defined Values'!$C$16,IF('Vulnerability Assessment (post)'!K44='Defined Values'!$A$17,'Defined Values'!$C$17,0)))</f>
        <v>0</v>
      </c>
      <c r="AT44">
        <f t="shared" si="8"/>
        <v>0</v>
      </c>
      <c r="AU4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4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4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44" t="e">
        <f t="shared" si="9"/>
        <v>#REF!</v>
      </c>
      <c r="AY44" t="e">
        <f t="shared" si="9"/>
        <v>#REF!</v>
      </c>
      <c r="AZ44" t="e">
        <f t="shared" si="9"/>
        <v>#REF!</v>
      </c>
      <c r="BA44" t="e">
        <f t="shared" si="10"/>
        <v>#REF!</v>
      </c>
      <c r="BB44" t="e">
        <f t="shared" si="10"/>
        <v>#REF!</v>
      </c>
      <c r="BC44" t="e">
        <f t="shared" si="10"/>
        <v>#REF!</v>
      </c>
      <c r="BD44" t="e">
        <f t="shared" si="11"/>
        <v>#REF!</v>
      </c>
      <c r="BE44" t="e">
        <f t="shared" si="12"/>
        <v>#REF!</v>
      </c>
      <c r="BF44" s="21" t="e">
        <f t="shared" si="13"/>
        <v>#REF!</v>
      </c>
      <c r="BG44"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44" t="e">
        <f t="shared" si="15"/>
        <v>#REF!</v>
      </c>
      <c r="BI44"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44" t="e">
        <f t="shared" si="14"/>
        <v>#REF!</v>
      </c>
    </row>
    <row r="45" spans="1:62" ht="18" x14ac:dyDescent="0.15">
      <c r="A45" s="50"/>
      <c r="B45" s="50"/>
      <c r="C45" s="50"/>
      <c r="D45" s="50"/>
      <c r="E45" s="50"/>
      <c r="F45" s="60"/>
      <c r="G45" s="60"/>
      <c r="H45" s="60"/>
      <c r="I45" s="80"/>
      <c r="J45" s="80"/>
      <c r="K45" s="80"/>
      <c r="L45" s="80"/>
      <c r="M45" s="80"/>
      <c r="N45" s="80"/>
      <c r="O45" s="80"/>
      <c r="P45" s="80"/>
      <c r="Q45" s="80"/>
      <c r="R45" s="80"/>
      <c r="S45" s="80"/>
      <c r="T45" s="80"/>
      <c r="U45" s="80"/>
      <c r="V45" s="80"/>
      <c r="W45" s="31" t="str">
        <f>IF(OR(A45='Defined Values'!A$63,A45='Defined Values'!$A$65),'Defined Values'!$A$65,IF(OR(K45="",M45="",O45="",Q45="",S45="",U45=""),"INCOMPLETE",AI45))</f>
        <v>INCOMPLETE</v>
      </c>
      <c r="Y45">
        <f t="shared" si="0"/>
        <v>0</v>
      </c>
      <c r="Z45">
        <f>IF(Y45=0,0,'Defined Values'!C60)</f>
        <v>0</v>
      </c>
      <c r="AA45">
        <f t="shared" si="1"/>
        <v>0</v>
      </c>
      <c r="AB45">
        <f t="shared" si="2"/>
        <v>0</v>
      </c>
      <c r="AD45" t="e">
        <f t="shared" si="3"/>
        <v>#REF!</v>
      </c>
      <c r="AE45" t="e">
        <f t="shared" si="3"/>
        <v>#REF!</v>
      </c>
      <c r="AF45" t="e">
        <f t="shared" si="3"/>
        <v>#REF!</v>
      </c>
      <c r="AG45" t="e">
        <f t="shared" si="4"/>
        <v>#REF!</v>
      </c>
      <c r="AH45" t="e">
        <f t="shared" si="5"/>
        <v>#REF!</v>
      </c>
      <c r="AI45" t="e">
        <f t="shared" si="6"/>
        <v>#REF!</v>
      </c>
      <c r="AK45">
        <f>IF('Vulnerability Assessment (post)'!Q45='Defined Values'!$A$27,'Defined Values'!$C$27,IF('Vulnerability Assessment (post)'!Q45='Defined Values'!$A$28,'Defined Values'!$C$28,IF('Vulnerability Assessment (post)'!Q45='Defined Values'!$A$29,'Defined Values'!$C$29,0)))</f>
        <v>0</v>
      </c>
      <c r="AL45">
        <f>IF('Vulnerability Assessment (post)'!S45='Defined Values'!$A$31,'Defined Values'!$C$31,IF('Vulnerability Assessment (post)'!S45='Defined Values'!$A$32,'Defined Values'!$C$32,IF('Vulnerability Assessment (post)'!S45='Defined Values'!$A$33,'Defined Values'!$C$33,0)))</f>
        <v>0</v>
      </c>
      <c r="AM45">
        <f>IF('Vulnerability Assessment (post)'!U45='Defined Values'!$A$35,'Defined Values'!$C$35,IF('Vulnerability Assessment (post)'!U45='Defined Values'!$A$36,'Defined Values'!$C$36,IF('Vulnerability Assessment (post)'!U45='Defined Values'!$A$37,'Defined Values'!$C$37,0)))</f>
        <v>0</v>
      </c>
      <c r="AN45">
        <f t="shared" si="7"/>
        <v>1</v>
      </c>
      <c r="AO45">
        <f t="shared" si="7"/>
        <v>1</v>
      </c>
      <c r="AP45">
        <f t="shared" si="7"/>
        <v>1</v>
      </c>
      <c r="AQ45">
        <f>IF('Vulnerability Assessment (post)'!M45='Defined Values'!$A$19,'Defined Values'!$C$19,IF('Vulnerability Assessment (post)'!M45='Defined Values'!$A$20,'Defined Values'!$C$20,IF('Vulnerability Assessment (post)'!M45='Defined Values'!$A$21,'Defined Values'!$C$21,0)))</f>
        <v>0</v>
      </c>
      <c r="AR45">
        <f>IF('Vulnerability Assessment (post)'!O45='Defined Values'!$A$23,'Defined Values'!$C$23,IF('Vulnerability Assessment (post)'!O45='Defined Values'!$A$24,'Defined Values'!$C$24,IF('Vulnerability Assessment (post)'!O45='Defined Values'!$A$25,'Defined Values'!$C$25,0)))</f>
        <v>0</v>
      </c>
      <c r="AS45">
        <f>IF('Vulnerability Assessment (post)'!K45='Defined Values'!$A$15,'Defined Values'!$C$15,IF('Vulnerability Assessment (post)'!K45='Defined Values'!$A$16,'Defined Values'!$C$16,IF('Vulnerability Assessment (post)'!K45='Defined Values'!$A$17,'Defined Values'!$C$17,0)))</f>
        <v>0</v>
      </c>
      <c r="AT45">
        <f t="shared" si="8"/>
        <v>0</v>
      </c>
      <c r="AU4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4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4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45" t="e">
        <f t="shared" si="9"/>
        <v>#REF!</v>
      </c>
      <c r="AY45" t="e">
        <f t="shared" si="9"/>
        <v>#REF!</v>
      </c>
      <c r="AZ45" t="e">
        <f t="shared" si="9"/>
        <v>#REF!</v>
      </c>
      <c r="BA45" t="e">
        <f t="shared" si="10"/>
        <v>#REF!</v>
      </c>
      <c r="BB45" t="e">
        <f t="shared" si="10"/>
        <v>#REF!</v>
      </c>
      <c r="BC45" t="e">
        <f t="shared" si="10"/>
        <v>#REF!</v>
      </c>
      <c r="BD45" t="e">
        <f t="shared" si="11"/>
        <v>#REF!</v>
      </c>
      <c r="BE45" t="e">
        <f t="shared" si="12"/>
        <v>#REF!</v>
      </c>
      <c r="BF45" s="21" t="e">
        <f t="shared" si="13"/>
        <v>#REF!</v>
      </c>
      <c r="BG45"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45" t="e">
        <f t="shared" si="15"/>
        <v>#REF!</v>
      </c>
      <c r="BI45"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45" t="e">
        <f t="shared" si="14"/>
        <v>#REF!</v>
      </c>
    </row>
    <row r="46" spans="1:62" ht="18" x14ac:dyDescent="0.15">
      <c r="A46" s="50"/>
      <c r="B46" s="50"/>
      <c r="C46" s="50"/>
      <c r="D46" s="50"/>
      <c r="E46" s="50"/>
      <c r="F46" s="60"/>
      <c r="G46" s="60"/>
      <c r="H46" s="60"/>
      <c r="I46" s="80"/>
      <c r="J46" s="80"/>
      <c r="K46" s="80"/>
      <c r="L46" s="80"/>
      <c r="M46" s="80"/>
      <c r="N46" s="80"/>
      <c r="O46" s="80"/>
      <c r="P46" s="80"/>
      <c r="Q46" s="80"/>
      <c r="R46" s="80"/>
      <c r="S46" s="80"/>
      <c r="T46" s="80"/>
      <c r="U46" s="80"/>
      <c r="V46" s="80"/>
      <c r="W46" s="31" t="str">
        <f>IF(OR(A46='Defined Values'!A$63,A46='Defined Values'!$A$65),'Defined Values'!$A$65,IF(OR(K46="",M46="",O46="",Q46="",S46="",U46=""),"INCOMPLETE",AI46))</f>
        <v>INCOMPLETE</v>
      </c>
      <c r="Y46">
        <f t="shared" si="0"/>
        <v>0</v>
      </c>
      <c r="Z46">
        <f>IF(Y46=0,0,'Defined Values'!C60)</f>
        <v>0</v>
      </c>
      <c r="AA46">
        <f t="shared" si="1"/>
        <v>0</v>
      </c>
      <c r="AB46">
        <f t="shared" si="2"/>
        <v>0</v>
      </c>
      <c r="AD46" t="e">
        <f t="shared" si="3"/>
        <v>#REF!</v>
      </c>
      <c r="AE46" t="e">
        <f t="shared" si="3"/>
        <v>#REF!</v>
      </c>
      <c r="AF46" t="e">
        <f t="shared" si="3"/>
        <v>#REF!</v>
      </c>
      <c r="AG46" t="e">
        <f t="shared" si="4"/>
        <v>#REF!</v>
      </c>
      <c r="AH46" t="e">
        <f t="shared" si="5"/>
        <v>#REF!</v>
      </c>
      <c r="AI46" t="e">
        <f t="shared" si="6"/>
        <v>#REF!</v>
      </c>
      <c r="AK46">
        <f>IF('Vulnerability Assessment (post)'!Q46='Defined Values'!$A$27,'Defined Values'!$C$27,IF('Vulnerability Assessment (post)'!Q46='Defined Values'!$A$28,'Defined Values'!$C$28,IF('Vulnerability Assessment (post)'!Q46='Defined Values'!$A$29,'Defined Values'!$C$29,0)))</f>
        <v>0</v>
      </c>
      <c r="AL46">
        <f>IF('Vulnerability Assessment (post)'!S46='Defined Values'!$A$31,'Defined Values'!$C$31,IF('Vulnerability Assessment (post)'!S46='Defined Values'!$A$32,'Defined Values'!$C$32,IF('Vulnerability Assessment (post)'!S46='Defined Values'!$A$33,'Defined Values'!$C$33,0)))</f>
        <v>0</v>
      </c>
      <c r="AM46">
        <f>IF('Vulnerability Assessment (post)'!U46='Defined Values'!$A$35,'Defined Values'!$C$35,IF('Vulnerability Assessment (post)'!U46='Defined Values'!$A$36,'Defined Values'!$C$36,IF('Vulnerability Assessment (post)'!U46='Defined Values'!$A$37,'Defined Values'!$C$37,0)))</f>
        <v>0</v>
      </c>
      <c r="AN46">
        <f t="shared" si="7"/>
        <v>1</v>
      </c>
      <c r="AO46">
        <f t="shared" si="7"/>
        <v>1</v>
      </c>
      <c r="AP46">
        <f t="shared" si="7"/>
        <v>1</v>
      </c>
      <c r="AQ46">
        <f>IF('Vulnerability Assessment (post)'!M46='Defined Values'!$A$19,'Defined Values'!$C$19,IF('Vulnerability Assessment (post)'!M46='Defined Values'!$A$20,'Defined Values'!$C$20,IF('Vulnerability Assessment (post)'!M46='Defined Values'!$A$21,'Defined Values'!$C$21,0)))</f>
        <v>0</v>
      </c>
      <c r="AR46">
        <f>IF('Vulnerability Assessment (post)'!O46='Defined Values'!$A$23,'Defined Values'!$C$23,IF('Vulnerability Assessment (post)'!O46='Defined Values'!$A$24,'Defined Values'!$C$24,IF('Vulnerability Assessment (post)'!O46='Defined Values'!$A$25,'Defined Values'!$C$25,0)))</f>
        <v>0</v>
      </c>
      <c r="AS46">
        <f>IF('Vulnerability Assessment (post)'!K46='Defined Values'!$A$15,'Defined Values'!$C$15,IF('Vulnerability Assessment (post)'!K46='Defined Values'!$A$16,'Defined Values'!$C$16,IF('Vulnerability Assessment (post)'!K46='Defined Values'!$A$17,'Defined Values'!$C$17,0)))</f>
        <v>0</v>
      </c>
      <c r="AT46">
        <f t="shared" si="8"/>
        <v>0</v>
      </c>
      <c r="AU4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4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4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46" t="e">
        <f t="shared" si="9"/>
        <v>#REF!</v>
      </c>
      <c r="AY46" t="e">
        <f t="shared" si="9"/>
        <v>#REF!</v>
      </c>
      <c r="AZ46" t="e">
        <f t="shared" si="9"/>
        <v>#REF!</v>
      </c>
      <c r="BA46" t="e">
        <f t="shared" si="10"/>
        <v>#REF!</v>
      </c>
      <c r="BB46" t="e">
        <f t="shared" si="10"/>
        <v>#REF!</v>
      </c>
      <c r="BC46" t="e">
        <f t="shared" si="10"/>
        <v>#REF!</v>
      </c>
      <c r="BD46" t="e">
        <f t="shared" si="11"/>
        <v>#REF!</v>
      </c>
      <c r="BE46" t="e">
        <f t="shared" si="12"/>
        <v>#REF!</v>
      </c>
      <c r="BF46" s="21" t="e">
        <f t="shared" si="13"/>
        <v>#REF!</v>
      </c>
      <c r="BG46"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46" t="e">
        <f t="shared" si="15"/>
        <v>#REF!</v>
      </c>
      <c r="BI46"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46" t="e">
        <f t="shared" si="14"/>
        <v>#REF!</v>
      </c>
    </row>
    <row r="47" spans="1:62" ht="18" x14ac:dyDescent="0.15">
      <c r="A47" s="50"/>
      <c r="B47" s="50"/>
      <c r="C47" s="50"/>
      <c r="D47" s="50"/>
      <c r="E47" s="50"/>
      <c r="F47" s="60"/>
      <c r="G47" s="60"/>
      <c r="H47" s="60"/>
      <c r="I47" s="80"/>
      <c r="J47" s="80"/>
      <c r="K47" s="80"/>
      <c r="L47" s="80"/>
      <c r="M47" s="80"/>
      <c r="N47" s="80"/>
      <c r="O47" s="80"/>
      <c r="P47" s="80"/>
      <c r="Q47" s="80"/>
      <c r="R47" s="80"/>
      <c r="S47" s="80"/>
      <c r="T47" s="80"/>
      <c r="U47" s="80"/>
      <c r="V47" s="80"/>
      <c r="W47" s="31" t="str">
        <f>IF(OR(A47='Defined Values'!A$63,A47='Defined Values'!$A$65),'Defined Values'!$A$65,IF(OR(K47="",M47="",O47="",Q47="",S47="",U47=""),"INCOMPLETE",AI47))</f>
        <v>INCOMPLETE</v>
      </c>
      <c r="Y47">
        <f t="shared" si="0"/>
        <v>0</v>
      </c>
      <c r="Z47">
        <f>IF(Y47=0,0,'Defined Values'!C60)</f>
        <v>0</v>
      </c>
      <c r="AA47">
        <f t="shared" si="1"/>
        <v>0</v>
      </c>
      <c r="AB47">
        <f t="shared" si="2"/>
        <v>0</v>
      </c>
      <c r="AD47" t="e">
        <f t="shared" si="3"/>
        <v>#REF!</v>
      </c>
      <c r="AE47" t="e">
        <f t="shared" si="3"/>
        <v>#REF!</v>
      </c>
      <c r="AF47" t="e">
        <f t="shared" si="3"/>
        <v>#REF!</v>
      </c>
      <c r="AG47" t="e">
        <f t="shared" si="4"/>
        <v>#REF!</v>
      </c>
      <c r="AH47" t="e">
        <f t="shared" si="5"/>
        <v>#REF!</v>
      </c>
      <c r="AI47" t="e">
        <f t="shared" si="6"/>
        <v>#REF!</v>
      </c>
      <c r="AK47">
        <f>IF('Vulnerability Assessment (post)'!Q47='Defined Values'!$A$27,'Defined Values'!$C$27,IF('Vulnerability Assessment (post)'!Q47='Defined Values'!$A$28,'Defined Values'!$C$28,IF('Vulnerability Assessment (post)'!Q47='Defined Values'!$A$29,'Defined Values'!$C$29,0)))</f>
        <v>0</v>
      </c>
      <c r="AL47">
        <f>IF('Vulnerability Assessment (post)'!S47='Defined Values'!$A$31,'Defined Values'!$C$31,IF('Vulnerability Assessment (post)'!S47='Defined Values'!$A$32,'Defined Values'!$C$32,IF('Vulnerability Assessment (post)'!S47='Defined Values'!$A$33,'Defined Values'!$C$33,0)))</f>
        <v>0</v>
      </c>
      <c r="AM47">
        <f>IF('Vulnerability Assessment (post)'!U47='Defined Values'!$A$35,'Defined Values'!$C$35,IF('Vulnerability Assessment (post)'!U47='Defined Values'!$A$36,'Defined Values'!$C$36,IF('Vulnerability Assessment (post)'!U47='Defined Values'!$A$37,'Defined Values'!$C$37,0)))</f>
        <v>0</v>
      </c>
      <c r="AN47">
        <f t="shared" si="7"/>
        <v>1</v>
      </c>
      <c r="AO47">
        <f t="shared" si="7"/>
        <v>1</v>
      </c>
      <c r="AP47">
        <f t="shared" si="7"/>
        <v>1</v>
      </c>
      <c r="AQ47">
        <f>IF('Vulnerability Assessment (post)'!M47='Defined Values'!$A$19,'Defined Values'!$C$19,IF('Vulnerability Assessment (post)'!M47='Defined Values'!$A$20,'Defined Values'!$C$20,IF('Vulnerability Assessment (post)'!M47='Defined Values'!$A$21,'Defined Values'!$C$21,0)))</f>
        <v>0</v>
      </c>
      <c r="AR47">
        <f>IF('Vulnerability Assessment (post)'!O47='Defined Values'!$A$23,'Defined Values'!$C$23,IF('Vulnerability Assessment (post)'!O47='Defined Values'!$A$24,'Defined Values'!$C$24,IF('Vulnerability Assessment (post)'!O47='Defined Values'!$A$25,'Defined Values'!$C$25,0)))</f>
        <v>0</v>
      </c>
      <c r="AS47">
        <f>IF('Vulnerability Assessment (post)'!K47='Defined Values'!$A$15,'Defined Values'!$C$15,IF('Vulnerability Assessment (post)'!K47='Defined Values'!$A$16,'Defined Values'!$C$16,IF('Vulnerability Assessment (post)'!K47='Defined Values'!$A$17,'Defined Values'!$C$17,0)))</f>
        <v>0</v>
      </c>
      <c r="AT47">
        <f t="shared" si="8"/>
        <v>0</v>
      </c>
      <c r="AU4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4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4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47" t="e">
        <f t="shared" si="9"/>
        <v>#REF!</v>
      </c>
      <c r="AY47" t="e">
        <f t="shared" si="9"/>
        <v>#REF!</v>
      </c>
      <c r="AZ47" t="e">
        <f t="shared" si="9"/>
        <v>#REF!</v>
      </c>
      <c r="BA47" t="e">
        <f t="shared" si="10"/>
        <v>#REF!</v>
      </c>
      <c r="BB47" t="e">
        <f t="shared" si="10"/>
        <v>#REF!</v>
      </c>
      <c r="BC47" t="e">
        <f t="shared" si="10"/>
        <v>#REF!</v>
      </c>
      <c r="BD47" t="e">
        <f t="shared" si="11"/>
        <v>#REF!</v>
      </c>
      <c r="BE47" t="e">
        <f t="shared" si="12"/>
        <v>#REF!</v>
      </c>
      <c r="BF47" s="21" t="e">
        <f t="shared" si="13"/>
        <v>#REF!</v>
      </c>
      <c r="BG47"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47" t="e">
        <f t="shared" si="15"/>
        <v>#REF!</v>
      </c>
      <c r="BI47"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47" t="e">
        <f t="shared" si="14"/>
        <v>#REF!</v>
      </c>
    </row>
    <row r="48" spans="1:62" ht="18" x14ac:dyDescent="0.15">
      <c r="A48" s="50"/>
      <c r="B48" s="50"/>
      <c r="C48" s="50"/>
      <c r="D48" s="50"/>
      <c r="E48" s="50"/>
      <c r="F48" s="60"/>
      <c r="G48" s="60"/>
      <c r="H48" s="60"/>
      <c r="I48" s="80"/>
      <c r="J48" s="80"/>
      <c r="K48" s="80"/>
      <c r="L48" s="80"/>
      <c r="M48" s="80"/>
      <c r="N48" s="80"/>
      <c r="O48" s="80"/>
      <c r="P48" s="80"/>
      <c r="Q48" s="80"/>
      <c r="R48" s="80"/>
      <c r="S48" s="80"/>
      <c r="T48" s="80"/>
      <c r="U48" s="80"/>
      <c r="V48" s="80"/>
      <c r="W48" s="31" t="str">
        <f>IF(OR(A48='Defined Values'!A$63,A48='Defined Values'!$A$65),'Defined Values'!$A$65,IF(OR(K48="",M48="",O48="",Q48="",S48="",U48=""),"INCOMPLETE",AI48))</f>
        <v>INCOMPLETE</v>
      </c>
      <c r="Y48">
        <f t="shared" si="0"/>
        <v>0</v>
      </c>
      <c r="Z48">
        <f>IF(Y48=0,0,'Defined Values'!C60)</f>
        <v>0</v>
      </c>
      <c r="AA48">
        <f t="shared" si="1"/>
        <v>0</v>
      </c>
      <c r="AB48">
        <f t="shared" si="2"/>
        <v>0</v>
      </c>
      <c r="AD48" t="e">
        <f t="shared" si="3"/>
        <v>#REF!</v>
      </c>
      <c r="AE48" t="e">
        <f t="shared" si="3"/>
        <v>#REF!</v>
      </c>
      <c r="AF48" t="e">
        <f t="shared" si="3"/>
        <v>#REF!</v>
      </c>
      <c r="AG48" t="e">
        <f t="shared" si="4"/>
        <v>#REF!</v>
      </c>
      <c r="AH48" t="e">
        <f t="shared" si="5"/>
        <v>#REF!</v>
      </c>
      <c r="AI48" t="e">
        <f t="shared" si="6"/>
        <v>#REF!</v>
      </c>
      <c r="AK48">
        <f>IF('Vulnerability Assessment (post)'!Q48='Defined Values'!$A$27,'Defined Values'!$C$27,IF('Vulnerability Assessment (post)'!Q48='Defined Values'!$A$28,'Defined Values'!$C$28,IF('Vulnerability Assessment (post)'!Q48='Defined Values'!$A$29,'Defined Values'!$C$29,0)))</f>
        <v>0</v>
      </c>
      <c r="AL48">
        <f>IF('Vulnerability Assessment (post)'!S48='Defined Values'!$A$31,'Defined Values'!$C$31,IF('Vulnerability Assessment (post)'!S48='Defined Values'!$A$32,'Defined Values'!$C$32,IF('Vulnerability Assessment (post)'!S48='Defined Values'!$A$33,'Defined Values'!$C$33,0)))</f>
        <v>0</v>
      </c>
      <c r="AM48">
        <f>IF('Vulnerability Assessment (post)'!U48='Defined Values'!$A$35,'Defined Values'!$C$35,IF('Vulnerability Assessment (post)'!U48='Defined Values'!$A$36,'Defined Values'!$C$36,IF('Vulnerability Assessment (post)'!U48='Defined Values'!$A$37,'Defined Values'!$C$37,0)))</f>
        <v>0</v>
      </c>
      <c r="AN48">
        <f t="shared" si="7"/>
        <v>1</v>
      </c>
      <c r="AO48">
        <f t="shared" si="7"/>
        <v>1</v>
      </c>
      <c r="AP48">
        <f t="shared" si="7"/>
        <v>1</v>
      </c>
      <c r="AQ48">
        <f>IF('Vulnerability Assessment (post)'!M48='Defined Values'!$A$19,'Defined Values'!$C$19,IF('Vulnerability Assessment (post)'!M48='Defined Values'!$A$20,'Defined Values'!$C$20,IF('Vulnerability Assessment (post)'!M48='Defined Values'!$A$21,'Defined Values'!$C$21,0)))</f>
        <v>0</v>
      </c>
      <c r="AR48">
        <f>IF('Vulnerability Assessment (post)'!O48='Defined Values'!$A$23,'Defined Values'!$C$23,IF('Vulnerability Assessment (post)'!O48='Defined Values'!$A$24,'Defined Values'!$C$24,IF('Vulnerability Assessment (post)'!O48='Defined Values'!$A$25,'Defined Values'!$C$25,0)))</f>
        <v>0</v>
      </c>
      <c r="AS48">
        <f>IF('Vulnerability Assessment (post)'!K48='Defined Values'!$A$15,'Defined Values'!$C$15,IF('Vulnerability Assessment (post)'!K48='Defined Values'!$A$16,'Defined Values'!$C$16,IF('Vulnerability Assessment (post)'!K48='Defined Values'!$A$17,'Defined Values'!$C$17,0)))</f>
        <v>0</v>
      </c>
      <c r="AT48">
        <f t="shared" si="8"/>
        <v>0</v>
      </c>
      <c r="AU4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4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4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48" t="e">
        <f t="shared" si="9"/>
        <v>#REF!</v>
      </c>
      <c r="AY48" t="e">
        <f t="shared" si="9"/>
        <v>#REF!</v>
      </c>
      <c r="AZ48" t="e">
        <f t="shared" si="9"/>
        <v>#REF!</v>
      </c>
      <c r="BA48" t="e">
        <f t="shared" si="10"/>
        <v>#REF!</v>
      </c>
      <c r="BB48" t="e">
        <f t="shared" si="10"/>
        <v>#REF!</v>
      </c>
      <c r="BC48" t="e">
        <f t="shared" si="10"/>
        <v>#REF!</v>
      </c>
      <c r="BD48" t="e">
        <f t="shared" si="11"/>
        <v>#REF!</v>
      </c>
      <c r="BE48" t="e">
        <f t="shared" si="12"/>
        <v>#REF!</v>
      </c>
      <c r="BF48" s="21" t="e">
        <f t="shared" si="13"/>
        <v>#REF!</v>
      </c>
      <c r="BG48"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48" t="e">
        <f t="shared" si="15"/>
        <v>#REF!</v>
      </c>
      <c r="BI48"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48" t="e">
        <f t="shared" si="14"/>
        <v>#REF!</v>
      </c>
    </row>
    <row r="49" spans="1:62" ht="18" x14ac:dyDescent="0.15">
      <c r="A49" s="50"/>
      <c r="B49" s="50"/>
      <c r="C49" s="50"/>
      <c r="D49" s="50"/>
      <c r="E49" s="50"/>
      <c r="F49" s="60"/>
      <c r="G49" s="60"/>
      <c r="H49" s="60"/>
      <c r="I49" s="80"/>
      <c r="J49" s="80"/>
      <c r="K49" s="80"/>
      <c r="L49" s="80"/>
      <c r="M49" s="80"/>
      <c r="N49" s="80"/>
      <c r="O49" s="80"/>
      <c r="P49" s="80"/>
      <c r="Q49" s="80"/>
      <c r="R49" s="80"/>
      <c r="S49" s="80"/>
      <c r="T49" s="80"/>
      <c r="U49" s="80"/>
      <c r="V49" s="80"/>
      <c r="W49" s="31" t="str">
        <f>IF(OR(A49='Defined Values'!A$63,A49='Defined Values'!$A$65),'Defined Values'!$A$65,IF(OR(K49="",M49="",O49="",Q49="",S49="",U49=""),"INCOMPLETE",AI49))</f>
        <v>INCOMPLETE</v>
      </c>
      <c r="Y49">
        <f t="shared" si="0"/>
        <v>0</v>
      </c>
      <c r="Z49">
        <f>IF(Y49=0,0,'Defined Values'!C60)</f>
        <v>0</v>
      </c>
      <c r="AA49">
        <f t="shared" si="1"/>
        <v>0</v>
      </c>
      <c r="AB49">
        <f t="shared" si="2"/>
        <v>0</v>
      </c>
      <c r="AD49" t="e">
        <f t="shared" si="3"/>
        <v>#REF!</v>
      </c>
      <c r="AE49" t="e">
        <f t="shared" si="3"/>
        <v>#REF!</v>
      </c>
      <c r="AF49" t="e">
        <f t="shared" si="3"/>
        <v>#REF!</v>
      </c>
      <c r="AG49" t="e">
        <f t="shared" si="4"/>
        <v>#REF!</v>
      </c>
      <c r="AH49" t="e">
        <f t="shared" si="5"/>
        <v>#REF!</v>
      </c>
      <c r="AI49" t="e">
        <f t="shared" si="6"/>
        <v>#REF!</v>
      </c>
      <c r="AK49">
        <f>IF('Vulnerability Assessment (post)'!Q49='Defined Values'!$A$27,'Defined Values'!$C$27,IF('Vulnerability Assessment (post)'!Q49='Defined Values'!$A$28,'Defined Values'!$C$28,IF('Vulnerability Assessment (post)'!Q49='Defined Values'!$A$29,'Defined Values'!$C$29,0)))</f>
        <v>0</v>
      </c>
      <c r="AL49">
        <f>IF('Vulnerability Assessment (post)'!S49='Defined Values'!$A$31,'Defined Values'!$C$31,IF('Vulnerability Assessment (post)'!S49='Defined Values'!$A$32,'Defined Values'!$C$32,IF('Vulnerability Assessment (post)'!S49='Defined Values'!$A$33,'Defined Values'!$C$33,0)))</f>
        <v>0</v>
      </c>
      <c r="AM49">
        <f>IF('Vulnerability Assessment (post)'!U49='Defined Values'!$A$35,'Defined Values'!$C$35,IF('Vulnerability Assessment (post)'!U49='Defined Values'!$A$36,'Defined Values'!$C$36,IF('Vulnerability Assessment (post)'!U49='Defined Values'!$A$37,'Defined Values'!$C$37,0)))</f>
        <v>0</v>
      </c>
      <c r="AN49">
        <f t="shared" si="7"/>
        <v>1</v>
      </c>
      <c r="AO49">
        <f t="shared" si="7"/>
        <v>1</v>
      </c>
      <c r="AP49">
        <f t="shared" si="7"/>
        <v>1</v>
      </c>
      <c r="AQ49">
        <f>IF('Vulnerability Assessment (post)'!M49='Defined Values'!$A$19,'Defined Values'!$C$19,IF('Vulnerability Assessment (post)'!M49='Defined Values'!$A$20,'Defined Values'!$C$20,IF('Vulnerability Assessment (post)'!M49='Defined Values'!$A$21,'Defined Values'!$C$21,0)))</f>
        <v>0</v>
      </c>
      <c r="AR49">
        <f>IF('Vulnerability Assessment (post)'!O49='Defined Values'!$A$23,'Defined Values'!$C$23,IF('Vulnerability Assessment (post)'!O49='Defined Values'!$A$24,'Defined Values'!$C$24,IF('Vulnerability Assessment (post)'!O49='Defined Values'!$A$25,'Defined Values'!$C$25,0)))</f>
        <v>0</v>
      </c>
      <c r="AS49">
        <f>IF('Vulnerability Assessment (post)'!K49='Defined Values'!$A$15,'Defined Values'!$C$15,IF('Vulnerability Assessment (post)'!K49='Defined Values'!$A$16,'Defined Values'!$C$16,IF('Vulnerability Assessment (post)'!K49='Defined Values'!$A$17,'Defined Values'!$C$17,0)))</f>
        <v>0</v>
      </c>
      <c r="AT49">
        <f t="shared" si="8"/>
        <v>0</v>
      </c>
      <c r="AU4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4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4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49" t="e">
        <f t="shared" si="9"/>
        <v>#REF!</v>
      </c>
      <c r="AY49" t="e">
        <f t="shared" si="9"/>
        <v>#REF!</v>
      </c>
      <c r="AZ49" t="e">
        <f t="shared" si="9"/>
        <v>#REF!</v>
      </c>
      <c r="BA49" t="e">
        <f t="shared" si="10"/>
        <v>#REF!</v>
      </c>
      <c r="BB49" t="e">
        <f t="shared" si="10"/>
        <v>#REF!</v>
      </c>
      <c r="BC49" t="e">
        <f t="shared" si="10"/>
        <v>#REF!</v>
      </c>
      <c r="BD49" t="e">
        <f t="shared" si="11"/>
        <v>#REF!</v>
      </c>
      <c r="BE49" t="e">
        <f t="shared" si="12"/>
        <v>#REF!</v>
      </c>
      <c r="BF49" s="21" t="e">
        <f t="shared" si="13"/>
        <v>#REF!</v>
      </c>
      <c r="BG49"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49" t="e">
        <f t="shared" si="15"/>
        <v>#REF!</v>
      </c>
      <c r="BI49"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49" t="e">
        <f t="shared" si="14"/>
        <v>#REF!</v>
      </c>
    </row>
    <row r="50" spans="1:62" ht="18" x14ac:dyDescent="0.15">
      <c r="A50" s="50"/>
      <c r="B50" s="50"/>
      <c r="C50" s="50"/>
      <c r="D50" s="50"/>
      <c r="E50" s="50"/>
      <c r="F50" s="60"/>
      <c r="G50" s="60"/>
      <c r="H50" s="60"/>
      <c r="I50" s="80"/>
      <c r="J50" s="80"/>
      <c r="K50" s="80"/>
      <c r="L50" s="80"/>
      <c r="M50" s="80"/>
      <c r="N50" s="80"/>
      <c r="O50" s="80"/>
      <c r="P50" s="80"/>
      <c r="Q50" s="80"/>
      <c r="R50" s="80"/>
      <c r="S50" s="80"/>
      <c r="T50" s="80"/>
      <c r="U50" s="80"/>
      <c r="V50" s="80"/>
      <c r="W50" s="31" t="str">
        <f>IF(OR(A50='Defined Values'!A$63,A50='Defined Values'!$A$65),'Defined Values'!$A$65,IF(OR(K50="",M50="",O50="",Q50="",S50="",U50=""),"INCOMPLETE",AI50))</f>
        <v>INCOMPLETE</v>
      </c>
      <c r="Y50">
        <f t="shared" si="0"/>
        <v>0</v>
      </c>
      <c r="Z50">
        <f>IF(Y50=0,0,'Defined Values'!C60)</f>
        <v>0</v>
      </c>
      <c r="AA50">
        <f t="shared" si="1"/>
        <v>0</v>
      </c>
      <c r="AB50">
        <f t="shared" si="2"/>
        <v>0</v>
      </c>
      <c r="AD50" t="e">
        <f t="shared" si="3"/>
        <v>#REF!</v>
      </c>
      <c r="AE50" t="e">
        <f t="shared" si="3"/>
        <v>#REF!</v>
      </c>
      <c r="AF50" t="e">
        <f t="shared" si="3"/>
        <v>#REF!</v>
      </c>
      <c r="AG50" t="e">
        <f t="shared" si="4"/>
        <v>#REF!</v>
      </c>
      <c r="AH50" t="e">
        <f t="shared" si="5"/>
        <v>#REF!</v>
      </c>
      <c r="AI50" t="e">
        <f t="shared" si="6"/>
        <v>#REF!</v>
      </c>
      <c r="AK50">
        <f>IF('Vulnerability Assessment (post)'!Q50='Defined Values'!$A$27,'Defined Values'!$C$27,IF('Vulnerability Assessment (post)'!Q50='Defined Values'!$A$28,'Defined Values'!$C$28,IF('Vulnerability Assessment (post)'!Q50='Defined Values'!$A$29,'Defined Values'!$C$29,0)))</f>
        <v>0</v>
      </c>
      <c r="AL50">
        <f>IF('Vulnerability Assessment (post)'!S50='Defined Values'!$A$31,'Defined Values'!$C$31,IF('Vulnerability Assessment (post)'!S50='Defined Values'!$A$32,'Defined Values'!$C$32,IF('Vulnerability Assessment (post)'!S50='Defined Values'!$A$33,'Defined Values'!$C$33,0)))</f>
        <v>0</v>
      </c>
      <c r="AM50">
        <f>IF('Vulnerability Assessment (post)'!U50='Defined Values'!$A$35,'Defined Values'!$C$35,IF('Vulnerability Assessment (post)'!U50='Defined Values'!$A$36,'Defined Values'!$C$36,IF('Vulnerability Assessment (post)'!U50='Defined Values'!$A$37,'Defined Values'!$C$37,0)))</f>
        <v>0</v>
      </c>
      <c r="AN50">
        <f t="shared" si="7"/>
        <v>1</v>
      </c>
      <c r="AO50">
        <f t="shared" si="7"/>
        <v>1</v>
      </c>
      <c r="AP50">
        <f t="shared" si="7"/>
        <v>1</v>
      </c>
      <c r="AQ50">
        <f>IF('Vulnerability Assessment (post)'!M50='Defined Values'!$A$19,'Defined Values'!$C$19,IF('Vulnerability Assessment (post)'!M50='Defined Values'!$A$20,'Defined Values'!$C$20,IF('Vulnerability Assessment (post)'!M50='Defined Values'!$A$21,'Defined Values'!$C$21,0)))</f>
        <v>0</v>
      </c>
      <c r="AR50">
        <f>IF('Vulnerability Assessment (post)'!O50='Defined Values'!$A$23,'Defined Values'!$C$23,IF('Vulnerability Assessment (post)'!O50='Defined Values'!$A$24,'Defined Values'!$C$24,IF('Vulnerability Assessment (post)'!O50='Defined Values'!$A$25,'Defined Values'!$C$25,0)))</f>
        <v>0</v>
      </c>
      <c r="AS50">
        <f>IF('Vulnerability Assessment (post)'!K50='Defined Values'!$A$15,'Defined Values'!$C$15,IF('Vulnerability Assessment (post)'!K50='Defined Values'!$A$16,'Defined Values'!$C$16,IF('Vulnerability Assessment (post)'!K50='Defined Values'!$A$17,'Defined Values'!$C$17,0)))</f>
        <v>0</v>
      </c>
      <c r="AT50">
        <f t="shared" si="8"/>
        <v>0</v>
      </c>
      <c r="AU5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5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5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50" t="e">
        <f t="shared" si="9"/>
        <v>#REF!</v>
      </c>
      <c r="AY50" t="e">
        <f t="shared" si="9"/>
        <v>#REF!</v>
      </c>
      <c r="AZ50" t="e">
        <f t="shared" si="9"/>
        <v>#REF!</v>
      </c>
      <c r="BA50" t="e">
        <f t="shared" si="10"/>
        <v>#REF!</v>
      </c>
      <c r="BB50" t="e">
        <f t="shared" si="10"/>
        <v>#REF!</v>
      </c>
      <c r="BC50" t="e">
        <f t="shared" si="10"/>
        <v>#REF!</v>
      </c>
      <c r="BD50" t="e">
        <f t="shared" si="11"/>
        <v>#REF!</v>
      </c>
      <c r="BE50" t="e">
        <f t="shared" si="12"/>
        <v>#REF!</v>
      </c>
      <c r="BF50" s="21" t="e">
        <f t="shared" si="13"/>
        <v>#REF!</v>
      </c>
      <c r="BG50"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50" t="e">
        <f t="shared" si="15"/>
        <v>#REF!</v>
      </c>
      <c r="BI50"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50" t="e">
        <f t="shared" si="14"/>
        <v>#REF!</v>
      </c>
    </row>
    <row r="51" spans="1:62" ht="18" x14ac:dyDescent="0.15">
      <c r="A51" s="50"/>
      <c r="B51" s="50"/>
      <c r="C51" s="50"/>
      <c r="D51" s="50"/>
      <c r="E51" s="50"/>
      <c r="F51" s="60"/>
      <c r="G51" s="60"/>
      <c r="H51" s="60"/>
      <c r="I51" s="80"/>
      <c r="J51" s="80"/>
      <c r="K51" s="80"/>
      <c r="L51" s="80"/>
      <c r="M51" s="80"/>
      <c r="N51" s="80"/>
      <c r="O51" s="80"/>
      <c r="P51" s="80"/>
      <c r="Q51" s="80"/>
      <c r="R51" s="80"/>
      <c r="S51" s="80"/>
      <c r="T51" s="80"/>
      <c r="U51" s="80"/>
      <c r="V51" s="80"/>
      <c r="W51" s="31" t="str">
        <f>IF(OR(A51='Defined Values'!A$63,A51='Defined Values'!$A$65),'Defined Values'!$A$65,IF(OR(K51="",M51="",O51="",Q51="",S51="",U51=""),"INCOMPLETE",AI51))</f>
        <v>INCOMPLETE</v>
      </c>
      <c r="Y51">
        <f t="shared" si="0"/>
        <v>0</v>
      </c>
      <c r="Z51">
        <f>IF(Y51=0,0,'Defined Values'!C60)</f>
        <v>0</v>
      </c>
      <c r="AA51">
        <f t="shared" si="1"/>
        <v>0</v>
      </c>
      <c r="AB51">
        <f t="shared" si="2"/>
        <v>0</v>
      </c>
      <c r="AD51" t="e">
        <f t="shared" si="3"/>
        <v>#REF!</v>
      </c>
      <c r="AE51" t="e">
        <f t="shared" si="3"/>
        <v>#REF!</v>
      </c>
      <c r="AF51" t="e">
        <f t="shared" si="3"/>
        <v>#REF!</v>
      </c>
      <c r="AG51" t="e">
        <f t="shared" si="4"/>
        <v>#REF!</v>
      </c>
      <c r="AH51" t="e">
        <f t="shared" si="5"/>
        <v>#REF!</v>
      </c>
      <c r="AI51" t="e">
        <f t="shared" si="6"/>
        <v>#REF!</v>
      </c>
      <c r="AK51">
        <f>IF('Vulnerability Assessment (post)'!Q51='Defined Values'!$A$27,'Defined Values'!$C$27,IF('Vulnerability Assessment (post)'!Q51='Defined Values'!$A$28,'Defined Values'!$C$28,IF('Vulnerability Assessment (post)'!Q51='Defined Values'!$A$29,'Defined Values'!$C$29,0)))</f>
        <v>0</v>
      </c>
      <c r="AL51">
        <f>IF('Vulnerability Assessment (post)'!S51='Defined Values'!$A$31,'Defined Values'!$C$31,IF('Vulnerability Assessment (post)'!S51='Defined Values'!$A$32,'Defined Values'!$C$32,IF('Vulnerability Assessment (post)'!S51='Defined Values'!$A$33,'Defined Values'!$C$33,0)))</f>
        <v>0</v>
      </c>
      <c r="AM51">
        <f>IF('Vulnerability Assessment (post)'!U51='Defined Values'!$A$35,'Defined Values'!$C$35,IF('Vulnerability Assessment (post)'!U51='Defined Values'!$A$36,'Defined Values'!$C$36,IF('Vulnerability Assessment (post)'!U51='Defined Values'!$A$37,'Defined Values'!$C$37,0)))</f>
        <v>0</v>
      </c>
      <c r="AN51">
        <f t="shared" si="7"/>
        <v>1</v>
      </c>
      <c r="AO51">
        <f t="shared" si="7"/>
        <v>1</v>
      </c>
      <c r="AP51">
        <f t="shared" si="7"/>
        <v>1</v>
      </c>
      <c r="AQ51">
        <f>IF('Vulnerability Assessment (post)'!M51='Defined Values'!$A$19,'Defined Values'!$C$19,IF('Vulnerability Assessment (post)'!M51='Defined Values'!$A$20,'Defined Values'!$C$20,IF('Vulnerability Assessment (post)'!M51='Defined Values'!$A$21,'Defined Values'!$C$21,0)))</f>
        <v>0</v>
      </c>
      <c r="AR51">
        <f>IF('Vulnerability Assessment (post)'!O51='Defined Values'!$A$23,'Defined Values'!$C$23,IF('Vulnerability Assessment (post)'!O51='Defined Values'!$A$24,'Defined Values'!$C$24,IF('Vulnerability Assessment (post)'!O51='Defined Values'!$A$25,'Defined Values'!$C$25,0)))</f>
        <v>0</v>
      </c>
      <c r="AS51">
        <f>IF('Vulnerability Assessment (post)'!K51='Defined Values'!$A$15,'Defined Values'!$C$15,IF('Vulnerability Assessment (post)'!K51='Defined Values'!$A$16,'Defined Values'!$C$16,IF('Vulnerability Assessment (post)'!K51='Defined Values'!$A$17,'Defined Values'!$C$17,0)))</f>
        <v>0</v>
      </c>
      <c r="AT51">
        <f t="shared" si="8"/>
        <v>0</v>
      </c>
      <c r="AU5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5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5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51" t="e">
        <f t="shared" si="9"/>
        <v>#REF!</v>
      </c>
      <c r="AY51" t="e">
        <f t="shared" si="9"/>
        <v>#REF!</v>
      </c>
      <c r="AZ51" t="e">
        <f t="shared" si="9"/>
        <v>#REF!</v>
      </c>
      <c r="BA51" t="e">
        <f t="shared" si="10"/>
        <v>#REF!</v>
      </c>
      <c r="BB51" t="e">
        <f t="shared" si="10"/>
        <v>#REF!</v>
      </c>
      <c r="BC51" t="e">
        <f t="shared" si="10"/>
        <v>#REF!</v>
      </c>
      <c r="BD51" t="e">
        <f t="shared" si="11"/>
        <v>#REF!</v>
      </c>
      <c r="BE51" t="e">
        <f t="shared" si="12"/>
        <v>#REF!</v>
      </c>
      <c r="BF51" s="21" t="e">
        <f t="shared" si="13"/>
        <v>#REF!</v>
      </c>
      <c r="BG51"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51" t="e">
        <f t="shared" si="15"/>
        <v>#REF!</v>
      </c>
      <c r="BI51"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51" t="e">
        <f t="shared" si="14"/>
        <v>#REF!</v>
      </c>
    </row>
    <row r="52" spans="1:62" ht="18" x14ac:dyDescent="0.15">
      <c r="A52" s="50"/>
      <c r="B52" s="50"/>
      <c r="C52" s="50"/>
      <c r="D52" s="50"/>
      <c r="E52" s="50"/>
      <c r="F52" s="60"/>
      <c r="G52" s="60"/>
      <c r="H52" s="60"/>
      <c r="I52" s="80"/>
      <c r="J52" s="80"/>
      <c r="K52" s="80"/>
      <c r="L52" s="80"/>
      <c r="M52" s="80"/>
      <c r="N52" s="80"/>
      <c r="O52" s="80"/>
      <c r="P52" s="80"/>
      <c r="Q52" s="80"/>
      <c r="R52" s="80"/>
      <c r="S52" s="80"/>
      <c r="T52" s="80"/>
      <c r="U52" s="80"/>
      <c r="V52" s="80"/>
      <c r="W52" s="31" t="str">
        <f>IF(OR(A52='Defined Values'!A$63,A52='Defined Values'!$A$65),'Defined Values'!$A$65,IF(OR(K52="",M52="",O52="",Q52="",S52="",U52=""),"INCOMPLETE",AI52))</f>
        <v>INCOMPLETE</v>
      </c>
      <c r="Y52">
        <f t="shared" si="0"/>
        <v>0</v>
      </c>
      <c r="Z52">
        <f>IF(Y52=0,0,'Defined Values'!C60)</f>
        <v>0</v>
      </c>
      <c r="AA52">
        <f t="shared" si="1"/>
        <v>0</v>
      </c>
      <c r="AB52">
        <f t="shared" si="2"/>
        <v>0</v>
      </c>
      <c r="AD52" t="e">
        <f t="shared" si="3"/>
        <v>#REF!</v>
      </c>
      <c r="AE52" t="e">
        <f t="shared" si="3"/>
        <v>#REF!</v>
      </c>
      <c r="AF52" t="e">
        <f t="shared" si="3"/>
        <v>#REF!</v>
      </c>
      <c r="AG52" t="e">
        <f t="shared" si="4"/>
        <v>#REF!</v>
      </c>
      <c r="AH52" t="e">
        <f t="shared" si="5"/>
        <v>#REF!</v>
      </c>
      <c r="AI52" t="e">
        <f t="shared" si="6"/>
        <v>#REF!</v>
      </c>
      <c r="AK52">
        <f>IF('Vulnerability Assessment (post)'!Q52='Defined Values'!$A$27,'Defined Values'!$C$27,IF('Vulnerability Assessment (post)'!Q52='Defined Values'!$A$28,'Defined Values'!$C$28,IF('Vulnerability Assessment (post)'!Q52='Defined Values'!$A$29,'Defined Values'!$C$29,0)))</f>
        <v>0</v>
      </c>
      <c r="AL52">
        <f>IF('Vulnerability Assessment (post)'!S52='Defined Values'!$A$31,'Defined Values'!$C$31,IF('Vulnerability Assessment (post)'!S52='Defined Values'!$A$32,'Defined Values'!$C$32,IF('Vulnerability Assessment (post)'!S52='Defined Values'!$A$33,'Defined Values'!$C$33,0)))</f>
        <v>0</v>
      </c>
      <c r="AM52">
        <f>IF('Vulnerability Assessment (post)'!U52='Defined Values'!$A$35,'Defined Values'!$C$35,IF('Vulnerability Assessment (post)'!U52='Defined Values'!$A$36,'Defined Values'!$C$36,IF('Vulnerability Assessment (post)'!U52='Defined Values'!$A$37,'Defined Values'!$C$37,0)))</f>
        <v>0</v>
      </c>
      <c r="AN52">
        <f t="shared" si="7"/>
        <v>1</v>
      </c>
      <c r="AO52">
        <f t="shared" si="7"/>
        <v>1</v>
      </c>
      <c r="AP52">
        <f t="shared" si="7"/>
        <v>1</v>
      </c>
      <c r="AQ52">
        <f>IF('Vulnerability Assessment (post)'!M52='Defined Values'!$A$19,'Defined Values'!$C$19,IF('Vulnerability Assessment (post)'!M52='Defined Values'!$A$20,'Defined Values'!$C$20,IF('Vulnerability Assessment (post)'!M52='Defined Values'!$A$21,'Defined Values'!$C$21,0)))</f>
        <v>0</v>
      </c>
      <c r="AR52">
        <f>IF('Vulnerability Assessment (post)'!O52='Defined Values'!$A$23,'Defined Values'!$C$23,IF('Vulnerability Assessment (post)'!O52='Defined Values'!$A$24,'Defined Values'!$C$24,IF('Vulnerability Assessment (post)'!O52='Defined Values'!$A$25,'Defined Values'!$C$25,0)))</f>
        <v>0</v>
      </c>
      <c r="AS52">
        <f>IF('Vulnerability Assessment (post)'!K52='Defined Values'!$A$15,'Defined Values'!$C$15,IF('Vulnerability Assessment (post)'!K52='Defined Values'!$A$16,'Defined Values'!$C$16,IF('Vulnerability Assessment (post)'!K52='Defined Values'!$A$17,'Defined Values'!$C$17,0)))</f>
        <v>0</v>
      </c>
      <c r="AT52">
        <f t="shared" si="8"/>
        <v>0</v>
      </c>
      <c r="AU5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5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5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52" t="e">
        <f t="shared" si="9"/>
        <v>#REF!</v>
      </c>
      <c r="AY52" t="e">
        <f t="shared" si="9"/>
        <v>#REF!</v>
      </c>
      <c r="AZ52" t="e">
        <f t="shared" si="9"/>
        <v>#REF!</v>
      </c>
      <c r="BA52" t="e">
        <f t="shared" si="10"/>
        <v>#REF!</v>
      </c>
      <c r="BB52" t="e">
        <f t="shared" si="10"/>
        <v>#REF!</v>
      </c>
      <c r="BC52" t="e">
        <f t="shared" si="10"/>
        <v>#REF!</v>
      </c>
      <c r="BD52" t="e">
        <f t="shared" si="11"/>
        <v>#REF!</v>
      </c>
      <c r="BE52" t="e">
        <f t="shared" si="12"/>
        <v>#REF!</v>
      </c>
      <c r="BF52" s="21" t="e">
        <f t="shared" si="13"/>
        <v>#REF!</v>
      </c>
      <c r="BG52"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52" t="e">
        <f t="shared" si="15"/>
        <v>#REF!</v>
      </c>
      <c r="BI52"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52" t="e">
        <f t="shared" si="14"/>
        <v>#REF!</v>
      </c>
    </row>
    <row r="53" spans="1:62" ht="18" x14ac:dyDescent="0.15">
      <c r="A53" s="50"/>
      <c r="B53" s="50"/>
      <c r="C53" s="50"/>
      <c r="D53" s="50"/>
      <c r="E53" s="50"/>
      <c r="F53" s="60"/>
      <c r="G53" s="60"/>
      <c r="H53" s="60"/>
      <c r="I53" s="80"/>
      <c r="J53" s="80"/>
      <c r="K53" s="80"/>
      <c r="L53" s="80"/>
      <c r="M53" s="80"/>
      <c r="N53" s="80"/>
      <c r="O53" s="80"/>
      <c r="P53" s="80"/>
      <c r="Q53" s="80"/>
      <c r="R53" s="80"/>
      <c r="S53" s="80"/>
      <c r="T53" s="80"/>
      <c r="U53" s="80"/>
      <c r="V53" s="80"/>
      <c r="W53" s="31" t="str">
        <f>IF(OR(A53='Defined Values'!A$63,A53='Defined Values'!$A$65),'Defined Values'!$A$65,IF(OR(K53="",M53="",O53="",Q53="",S53="",U53=""),"INCOMPLETE",AI53))</f>
        <v>INCOMPLETE</v>
      </c>
      <c r="Y53">
        <f t="shared" si="0"/>
        <v>0</v>
      </c>
      <c r="Z53">
        <f>IF(Y53=0,0,'Defined Values'!C60)</f>
        <v>0</v>
      </c>
      <c r="AA53">
        <f t="shared" si="1"/>
        <v>0</v>
      </c>
      <c r="AB53">
        <f t="shared" si="2"/>
        <v>0</v>
      </c>
      <c r="AD53" t="e">
        <f t="shared" si="3"/>
        <v>#REF!</v>
      </c>
      <c r="AE53" t="e">
        <f t="shared" si="3"/>
        <v>#REF!</v>
      </c>
      <c r="AF53" t="e">
        <f t="shared" si="3"/>
        <v>#REF!</v>
      </c>
      <c r="AG53" t="e">
        <f t="shared" si="4"/>
        <v>#REF!</v>
      </c>
      <c r="AH53" t="e">
        <f t="shared" si="5"/>
        <v>#REF!</v>
      </c>
      <c r="AI53" t="e">
        <f t="shared" si="6"/>
        <v>#REF!</v>
      </c>
      <c r="AK53">
        <f>IF('Vulnerability Assessment (post)'!Q53='Defined Values'!$A$27,'Defined Values'!$C$27,IF('Vulnerability Assessment (post)'!Q53='Defined Values'!$A$28,'Defined Values'!$C$28,IF('Vulnerability Assessment (post)'!Q53='Defined Values'!$A$29,'Defined Values'!$C$29,0)))</f>
        <v>0</v>
      </c>
      <c r="AL53">
        <f>IF('Vulnerability Assessment (post)'!S53='Defined Values'!$A$31,'Defined Values'!$C$31,IF('Vulnerability Assessment (post)'!S53='Defined Values'!$A$32,'Defined Values'!$C$32,IF('Vulnerability Assessment (post)'!S53='Defined Values'!$A$33,'Defined Values'!$C$33,0)))</f>
        <v>0</v>
      </c>
      <c r="AM53">
        <f>IF('Vulnerability Assessment (post)'!U53='Defined Values'!$A$35,'Defined Values'!$C$35,IF('Vulnerability Assessment (post)'!U53='Defined Values'!$A$36,'Defined Values'!$C$36,IF('Vulnerability Assessment (post)'!U53='Defined Values'!$A$37,'Defined Values'!$C$37,0)))</f>
        <v>0</v>
      </c>
      <c r="AN53">
        <f t="shared" si="7"/>
        <v>1</v>
      </c>
      <c r="AO53">
        <f t="shared" si="7"/>
        <v>1</v>
      </c>
      <c r="AP53">
        <f t="shared" si="7"/>
        <v>1</v>
      </c>
      <c r="AQ53">
        <f>IF('Vulnerability Assessment (post)'!M53='Defined Values'!$A$19,'Defined Values'!$C$19,IF('Vulnerability Assessment (post)'!M53='Defined Values'!$A$20,'Defined Values'!$C$20,IF('Vulnerability Assessment (post)'!M53='Defined Values'!$A$21,'Defined Values'!$C$21,0)))</f>
        <v>0</v>
      </c>
      <c r="AR53">
        <f>IF('Vulnerability Assessment (post)'!O53='Defined Values'!$A$23,'Defined Values'!$C$23,IF('Vulnerability Assessment (post)'!O53='Defined Values'!$A$24,'Defined Values'!$C$24,IF('Vulnerability Assessment (post)'!O53='Defined Values'!$A$25,'Defined Values'!$C$25,0)))</f>
        <v>0</v>
      </c>
      <c r="AS53">
        <f>IF('Vulnerability Assessment (post)'!K53='Defined Values'!$A$15,'Defined Values'!$C$15,IF('Vulnerability Assessment (post)'!K53='Defined Values'!$A$16,'Defined Values'!$C$16,IF('Vulnerability Assessment (post)'!K53='Defined Values'!$A$17,'Defined Values'!$C$17,0)))</f>
        <v>0</v>
      </c>
      <c r="AT53">
        <f t="shared" si="8"/>
        <v>0</v>
      </c>
      <c r="AU5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5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5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53" t="e">
        <f t="shared" si="9"/>
        <v>#REF!</v>
      </c>
      <c r="AY53" t="e">
        <f t="shared" si="9"/>
        <v>#REF!</v>
      </c>
      <c r="AZ53" t="e">
        <f t="shared" si="9"/>
        <v>#REF!</v>
      </c>
      <c r="BA53" t="e">
        <f t="shared" si="10"/>
        <v>#REF!</v>
      </c>
      <c r="BB53" t="e">
        <f t="shared" si="10"/>
        <v>#REF!</v>
      </c>
      <c r="BC53" t="e">
        <f t="shared" si="10"/>
        <v>#REF!</v>
      </c>
      <c r="BD53" t="e">
        <f t="shared" si="11"/>
        <v>#REF!</v>
      </c>
      <c r="BE53" t="e">
        <f t="shared" si="12"/>
        <v>#REF!</v>
      </c>
      <c r="BF53" s="21" t="e">
        <f t="shared" si="13"/>
        <v>#REF!</v>
      </c>
      <c r="BG53"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53" t="e">
        <f t="shared" si="15"/>
        <v>#REF!</v>
      </c>
      <c r="BI53"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53" t="e">
        <f t="shared" si="14"/>
        <v>#REF!</v>
      </c>
    </row>
    <row r="54" spans="1:62" ht="18" x14ac:dyDescent="0.15">
      <c r="A54" s="50"/>
      <c r="B54" s="50"/>
      <c r="C54" s="50"/>
      <c r="D54" s="50"/>
      <c r="E54" s="50"/>
      <c r="F54" s="60"/>
      <c r="G54" s="60"/>
      <c r="H54" s="60"/>
      <c r="I54" s="80"/>
      <c r="J54" s="80"/>
      <c r="K54" s="80"/>
      <c r="L54" s="80"/>
      <c r="M54" s="80"/>
      <c r="N54" s="80"/>
      <c r="O54" s="80"/>
      <c r="P54" s="80"/>
      <c r="Q54" s="80"/>
      <c r="R54" s="80"/>
      <c r="S54" s="80"/>
      <c r="T54" s="80"/>
      <c r="U54" s="80"/>
      <c r="V54" s="80"/>
      <c r="W54" s="31" t="str">
        <f>IF(OR(A54='Defined Values'!A$63,A54='Defined Values'!$A$65),'Defined Values'!$A$65,IF(OR(K54="",M54="",O54="",Q54="",S54="",U54=""),"INCOMPLETE",AI54))</f>
        <v>INCOMPLETE</v>
      </c>
      <c r="Y54">
        <f t="shared" si="0"/>
        <v>0</v>
      </c>
      <c r="Z54">
        <f>IF(Y54=0,0,'Defined Values'!C60)</f>
        <v>0</v>
      </c>
      <c r="AA54">
        <f t="shared" si="1"/>
        <v>0</v>
      </c>
      <c r="AB54">
        <f t="shared" si="2"/>
        <v>0</v>
      </c>
      <c r="AD54" t="e">
        <f t="shared" si="3"/>
        <v>#REF!</v>
      </c>
      <c r="AE54" t="e">
        <f t="shared" si="3"/>
        <v>#REF!</v>
      </c>
      <c r="AF54" t="e">
        <f t="shared" si="3"/>
        <v>#REF!</v>
      </c>
      <c r="AG54" t="e">
        <f t="shared" si="4"/>
        <v>#REF!</v>
      </c>
      <c r="AH54" t="e">
        <f t="shared" si="5"/>
        <v>#REF!</v>
      </c>
      <c r="AI54" t="e">
        <f t="shared" si="6"/>
        <v>#REF!</v>
      </c>
      <c r="AK54">
        <f>IF('Vulnerability Assessment (post)'!Q54='Defined Values'!$A$27,'Defined Values'!$C$27,IF('Vulnerability Assessment (post)'!Q54='Defined Values'!$A$28,'Defined Values'!$C$28,IF('Vulnerability Assessment (post)'!Q54='Defined Values'!$A$29,'Defined Values'!$C$29,0)))</f>
        <v>0</v>
      </c>
      <c r="AL54">
        <f>IF('Vulnerability Assessment (post)'!S54='Defined Values'!$A$31,'Defined Values'!$C$31,IF('Vulnerability Assessment (post)'!S54='Defined Values'!$A$32,'Defined Values'!$C$32,IF('Vulnerability Assessment (post)'!S54='Defined Values'!$A$33,'Defined Values'!$C$33,0)))</f>
        <v>0</v>
      </c>
      <c r="AM54">
        <f>IF('Vulnerability Assessment (post)'!U54='Defined Values'!$A$35,'Defined Values'!$C$35,IF('Vulnerability Assessment (post)'!U54='Defined Values'!$A$36,'Defined Values'!$C$36,IF('Vulnerability Assessment (post)'!U54='Defined Values'!$A$37,'Defined Values'!$C$37,0)))</f>
        <v>0</v>
      </c>
      <c r="AN54">
        <f t="shared" si="7"/>
        <v>1</v>
      </c>
      <c r="AO54">
        <f t="shared" si="7"/>
        <v>1</v>
      </c>
      <c r="AP54">
        <f t="shared" si="7"/>
        <v>1</v>
      </c>
      <c r="AQ54">
        <f>IF('Vulnerability Assessment (post)'!M54='Defined Values'!$A$19,'Defined Values'!$C$19,IF('Vulnerability Assessment (post)'!M54='Defined Values'!$A$20,'Defined Values'!$C$20,IF('Vulnerability Assessment (post)'!M54='Defined Values'!$A$21,'Defined Values'!$C$21,0)))</f>
        <v>0</v>
      </c>
      <c r="AR54">
        <f>IF('Vulnerability Assessment (post)'!O54='Defined Values'!$A$23,'Defined Values'!$C$23,IF('Vulnerability Assessment (post)'!O54='Defined Values'!$A$24,'Defined Values'!$C$24,IF('Vulnerability Assessment (post)'!O54='Defined Values'!$A$25,'Defined Values'!$C$25,0)))</f>
        <v>0</v>
      </c>
      <c r="AS54">
        <f>IF('Vulnerability Assessment (post)'!K54='Defined Values'!$A$15,'Defined Values'!$C$15,IF('Vulnerability Assessment (post)'!K54='Defined Values'!$A$16,'Defined Values'!$C$16,IF('Vulnerability Assessment (post)'!K54='Defined Values'!$A$17,'Defined Values'!$C$17,0)))</f>
        <v>0</v>
      </c>
      <c r="AT54">
        <f t="shared" si="8"/>
        <v>0</v>
      </c>
      <c r="AU5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5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5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54" t="e">
        <f t="shared" si="9"/>
        <v>#REF!</v>
      </c>
      <c r="AY54" t="e">
        <f t="shared" si="9"/>
        <v>#REF!</v>
      </c>
      <c r="AZ54" t="e">
        <f t="shared" si="9"/>
        <v>#REF!</v>
      </c>
      <c r="BA54" t="e">
        <f t="shared" si="10"/>
        <v>#REF!</v>
      </c>
      <c r="BB54" t="e">
        <f t="shared" si="10"/>
        <v>#REF!</v>
      </c>
      <c r="BC54" t="e">
        <f t="shared" si="10"/>
        <v>#REF!</v>
      </c>
      <c r="BD54" t="e">
        <f t="shared" si="11"/>
        <v>#REF!</v>
      </c>
      <c r="BE54" t="e">
        <f t="shared" si="12"/>
        <v>#REF!</v>
      </c>
      <c r="BF54" s="21" t="e">
        <f t="shared" si="13"/>
        <v>#REF!</v>
      </c>
      <c r="BG54"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54" t="e">
        <f t="shared" si="15"/>
        <v>#REF!</v>
      </c>
      <c r="BI54"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54" t="e">
        <f t="shared" si="14"/>
        <v>#REF!</v>
      </c>
    </row>
    <row r="55" spans="1:62" ht="18" x14ac:dyDescent="0.15">
      <c r="A55" s="50"/>
      <c r="B55" s="50"/>
      <c r="C55" s="50"/>
      <c r="D55" s="50"/>
      <c r="E55" s="50"/>
      <c r="F55" s="60"/>
      <c r="G55" s="60"/>
      <c r="H55" s="60"/>
      <c r="I55" s="80"/>
      <c r="J55" s="80"/>
      <c r="K55" s="80"/>
      <c r="L55" s="80"/>
      <c r="M55" s="80"/>
      <c r="N55" s="80"/>
      <c r="O55" s="80"/>
      <c r="P55" s="80"/>
      <c r="Q55" s="80"/>
      <c r="R55" s="80"/>
      <c r="S55" s="80"/>
      <c r="T55" s="80"/>
      <c r="U55" s="80"/>
      <c r="V55" s="80"/>
      <c r="W55" s="31" t="str">
        <f>IF(OR(A55='Defined Values'!A$63,A55='Defined Values'!$A$65),'Defined Values'!$A$65,IF(OR(K55="",M55="",O55="",Q55="",S55="",U55=""),"INCOMPLETE",AI55))</f>
        <v>INCOMPLETE</v>
      </c>
      <c r="Y55">
        <f t="shared" si="0"/>
        <v>0</v>
      </c>
      <c r="Z55">
        <f>IF(Y55=0,0,'Defined Values'!C60)</f>
        <v>0</v>
      </c>
      <c r="AA55">
        <f t="shared" si="1"/>
        <v>0</v>
      </c>
      <c r="AB55">
        <f t="shared" si="2"/>
        <v>0</v>
      </c>
      <c r="AD55" t="e">
        <f t="shared" si="3"/>
        <v>#REF!</v>
      </c>
      <c r="AE55" t="e">
        <f t="shared" si="3"/>
        <v>#REF!</v>
      </c>
      <c r="AF55" t="e">
        <f t="shared" si="3"/>
        <v>#REF!</v>
      </c>
      <c r="AG55" t="e">
        <f t="shared" si="4"/>
        <v>#REF!</v>
      </c>
      <c r="AH55" t="e">
        <f t="shared" si="5"/>
        <v>#REF!</v>
      </c>
      <c r="AI55" t="e">
        <f t="shared" si="6"/>
        <v>#REF!</v>
      </c>
      <c r="AK55">
        <f>IF('Vulnerability Assessment (post)'!Q55='Defined Values'!$A$27,'Defined Values'!$C$27,IF('Vulnerability Assessment (post)'!Q55='Defined Values'!$A$28,'Defined Values'!$C$28,IF('Vulnerability Assessment (post)'!Q55='Defined Values'!$A$29,'Defined Values'!$C$29,0)))</f>
        <v>0</v>
      </c>
      <c r="AL55">
        <f>IF('Vulnerability Assessment (post)'!S55='Defined Values'!$A$31,'Defined Values'!$C$31,IF('Vulnerability Assessment (post)'!S55='Defined Values'!$A$32,'Defined Values'!$C$32,IF('Vulnerability Assessment (post)'!S55='Defined Values'!$A$33,'Defined Values'!$C$33,0)))</f>
        <v>0</v>
      </c>
      <c r="AM55">
        <f>IF('Vulnerability Assessment (post)'!U55='Defined Values'!$A$35,'Defined Values'!$C$35,IF('Vulnerability Assessment (post)'!U55='Defined Values'!$A$36,'Defined Values'!$C$36,IF('Vulnerability Assessment (post)'!U55='Defined Values'!$A$37,'Defined Values'!$C$37,0)))</f>
        <v>0</v>
      </c>
      <c r="AN55">
        <f t="shared" si="7"/>
        <v>1</v>
      </c>
      <c r="AO55">
        <f t="shared" si="7"/>
        <v>1</v>
      </c>
      <c r="AP55">
        <f t="shared" si="7"/>
        <v>1</v>
      </c>
      <c r="AQ55">
        <f>IF('Vulnerability Assessment (post)'!M55='Defined Values'!$A$19,'Defined Values'!$C$19,IF('Vulnerability Assessment (post)'!M55='Defined Values'!$A$20,'Defined Values'!$C$20,IF('Vulnerability Assessment (post)'!M55='Defined Values'!$A$21,'Defined Values'!$C$21,0)))</f>
        <v>0</v>
      </c>
      <c r="AR55">
        <f>IF('Vulnerability Assessment (post)'!O55='Defined Values'!$A$23,'Defined Values'!$C$23,IF('Vulnerability Assessment (post)'!O55='Defined Values'!$A$24,'Defined Values'!$C$24,IF('Vulnerability Assessment (post)'!O55='Defined Values'!$A$25,'Defined Values'!$C$25,0)))</f>
        <v>0</v>
      </c>
      <c r="AS55">
        <f>IF('Vulnerability Assessment (post)'!K55='Defined Values'!$A$15,'Defined Values'!$C$15,IF('Vulnerability Assessment (post)'!K55='Defined Values'!$A$16,'Defined Values'!$C$16,IF('Vulnerability Assessment (post)'!K55='Defined Values'!$A$17,'Defined Values'!$C$17,0)))</f>
        <v>0</v>
      </c>
      <c r="AT55">
        <f t="shared" si="8"/>
        <v>0</v>
      </c>
      <c r="AU5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5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5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55" t="e">
        <f t="shared" si="9"/>
        <v>#REF!</v>
      </c>
      <c r="AY55" t="e">
        <f t="shared" si="9"/>
        <v>#REF!</v>
      </c>
      <c r="AZ55" t="e">
        <f t="shared" si="9"/>
        <v>#REF!</v>
      </c>
      <c r="BA55" t="e">
        <f t="shared" si="10"/>
        <v>#REF!</v>
      </c>
      <c r="BB55" t="e">
        <f t="shared" si="10"/>
        <v>#REF!</v>
      </c>
      <c r="BC55" t="e">
        <f t="shared" si="10"/>
        <v>#REF!</v>
      </c>
      <c r="BD55" t="e">
        <f t="shared" si="11"/>
        <v>#REF!</v>
      </c>
      <c r="BE55" t="e">
        <f t="shared" si="12"/>
        <v>#REF!</v>
      </c>
      <c r="BF55" s="21" t="e">
        <f t="shared" si="13"/>
        <v>#REF!</v>
      </c>
      <c r="BG55"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55" t="e">
        <f t="shared" si="15"/>
        <v>#REF!</v>
      </c>
      <c r="BI55"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55" t="e">
        <f t="shared" si="14"/>
        <v>#REF!</v>
      </c>
    </row>
    <row r="56" spans="1:62" ht="18" x14ac:dyDescent="0.15">
      <c r="A56" s="50"/>
      <c r="B56" s="50"/>
      <c r="C56" s="50"/>
      <c r="D56" s="50"/>
      <c r="E56" s="50"/>
      <c r="F56" s="60"/>
      <c r="G56" s="60"/>
      <c r="H56" s="60"/>
      <c r="I56" s="80"/>
      <c r="J56" s="80"/>
      <c r="K56" s="80"/>
      <c r="L56" s="80"/>
      <c r="M56" s="80"/>
      <c r="N56" s="80"/>
      <c r="O56" s="80"/>
      <c r="P56" s="80"/>
      <c r="Q56" s="80"/>
      <c r="R56" s="80"/>
      <c r="S56" s="80"/>
      <c r="T56" s="80"/>
      <c r="U56" s="80"/>
      <c r="V56" s="80"/>
      <c r="W56" s="31" t="str">
        <f>IF(OR(A56='Defined Values'!A$63,A56='Defined Values'!$A$65),'Defined Values'!$A$65,IF(OR(K56="",M56="",O56="",Q56="",S56="",U56=""),"INCOMPLETE",AI56))</f>
        <v>INCOMPLETE</v>
      </c>
      <c r="Y56">
        <f t="shared" si="0"/>
        <v>0</v>
      </c>
      <c r="Z56">
        <f>IF(Y56=0,0,'Defined Values'!C60)</f>
        <v>0</v>
      </c>
      <c r="AA56">
        <f t="shared" si="1"/>
        <v>0</v>
      </c>
      <c r="AB56">
        <f t="shared" si="2"/>
        <v>0</v>
      </c>
      <c r="AD56" t="e">
        <f t="shared" si="3"/>
        <v>#REF!</v>
      </c>
      <c r="AE56" t="e">
        <f t="shared" si="3"/>
        <v>#REF!</v>
      </c>
      <c r="AF56" t="e">
        <f t="shared" si="3"/>
        <v>#REF!</v>
      </c>
      <c r="AG56" t="e">
        <f t="shared" si="4"/>
        <v>#REF!</v>
      </c>
      <c r="AH56" t="e">
        <f t="shared" si="5"/>
        <v>#REF!</v>
      </c>
      <c r="AI56" t="e">
        <f t="shared" si="6"/>
        <v>#REF!</v>
      </c>
      <c r="AK56">
        <f>IF('Vulnerability Assessment (post)'!Q56='Defined Values'!$A$27,'Defined Values'!$C$27,IF('Vulnerability Assessment (post)'!Q56='Defined Values'!$A$28,'Defined Values'!$C$28,IF('Vulnerability Assessment (post)'!Q56='Defined Values'!$A$29,'Defined Values'!$C$29,0)))</f>
        <v>0</v>
      </c>
      <c r="AL56">
        <f>IF('Vulnerability Assessment (post)'!S56='Defined Values'!$A$31,'Defined Values'!$C$31,IF('Vulnerability Assessment (post)'!S56='Defined Values'!$A$32,'Defined Values'!$C$32,IF('Vulnerability Assessment (post)'!S56='Defined Values'!$A$33,'Defined Values'!$C$33,0)))</f>
        <v>0</v>
      </c>
      <c r="AM56">
        <f>IF('Vulnerability Assessment (post)'!U56='Defined Values'!$A$35,'Defined Values'!$C$35,IF('Vulnerability Assessment (post)'!U56='Defined Values'!$A$36,'Defined Values'!$C$36,IF('Vulnerability Assessment (post)'!U56='Defined Values'!$A$37,'Defined Values'!$C$37,0)))</f>
        <v>0</v>
      </c>
      <c r="AN56">
        <f t="shared" si="7"/>
        <v>1</v>
      </c>
      <c r="AO56">
        <f t="shared" si="7"/>
        <v>1</v>
      </c>
      <c r="AP56">
        <f t="shared" si="7"/>
        <v>1</v>
      </c>
      <c r="AQ56">
        <f>IF('Vulnerability Assessment (post)'!M56='Defined Values'!$A$19,'Defined Values'!$C$19,IF('Vulnerability Assessment (post)'!M56='Defined Values'!$A$20,'Defined Values'!$C$20,IF('Vulnerability Assessment (post)'!M56='Defined Values'!$A$21,'Defined Values'!$C$21,0)))</f>
        <v>0</v>
      </c>
      <c r="AR56">
        <f>IF('Vulnerability Assessment (post)'!O56='Defined Values'!$A$23,'Defined Values'!$C$23,IF('Vulnerability Assessment (post)'!O56='Defined Values'!$A$24,'Defined Values'!$C$24,IF('Vulnerability Assessment (post)'!O56='Defined Values'!$A$25,'Defined Values'!$C$25,0)))</f>
        <v>0</v>
      </c>
      <c r="AS56">
        <f>IF('Vulnerability Assessment (post)'!K56='Defined Values'!$A$15,'Defined Values'!$C$15,IF('Vulnerability Assessment (post)'!K56='Defined Values'!$A$16,'Defined Values'!$C$16,IF('Vulnerability Assessment (post)'!K56='Defined Values'!$A$17,'Defined Values'!$C$17,0)))</f>
        <v>0</v>
      </c>
      <c r="AT56">
        <f t="shared" si="8"/>
        <v>0</v>
      </c>
      <c r="AU5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5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5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56" t="e">
        <f t="shared" si="9"/>
        <v>#REF!</v>
      </c>
      <c r="AY56" t="e">
        <f t="shared" si="9"/>
        <v>#REF!</v>
      </c>
      <c r="AZ56" t="e">
        <f t="shared" si="9"/>
        <v>#REF!</v>
      </c>
      <c r="BA56" t="e">
        <f t="shared" si="10"/>
        <v>#REF!</v>
      </c>
      <c r="BB56" t="e">
        <f t="shared" si="10"/>
        <v>#REF!</v>
      </c>
      <c r="BC56" t="e">
        <f t="shared" si="10"/>
        <v>#REF!</v>
      </c>
      <c r="BD56" t="e">
        <f t="shared" si="11"/>
        <v>#REF!</v>
      </c>
      <c r="BE56" t="e">
        <f t="shared" si="12"/>
        <v>#REF!</v>
      </c>
      <c r="BF56" s="21" t="e">
        <f t="shared" si="13"/>
        <v>#REF!</v>
      </c>
      <c r="BG56"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56" t="e">
        <f t="shared" si="15"/>
        <v>#REF!</v>
      </c>
      <c r="BI56"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56" t="e">
        <f t="shared" si="14"/>
        <v>#REF!</v>
      </c>
    </row>
    <row r="57" spans="1:62" ht="18" x14ac:dyDescent="0.15">
      <c r="A57" s="50"/>
      <c r="B57" s="50"/>
      <c r="C57" s="50"/>
      <c r="D57" s="50"/>
      <c r="E57" s="50"/>
      <c r="F57" s="60"/>
      <c r="G57" s="60"/>
      <c r="H57" s="60"/>
      <c r="I57" s="80"/>
      <c r="J57" s="80"/>
      <c r="K57" s="80"/>
      <c r="L57" s="80"/>
      <c r="M57" s="80"/>
      <c r="N57" s="80"/>
      <c r="O57" s="80"/>
      <c r="P57" s="80"/>
      <c r="Q57" s="80"/>
      <c r="R57" s="80"/>
      <c r="S57" s="80"/>
      <c r="T57" s="80"/>
      <c r="U57" s="80"/>
      <c r="V57" s="80"/>
      <c r="W57" s="31" t="str">
        <f>IF(OR(A57='Defined Values'!A$63,A57='Defined Values'!$A$65),'Defined Values'!$A$65,IF(OR(K57="",M57="",O57="",Q57="",S57="",U57=""),"INCOMPLETE",AI57))</f>
        <v>INCOMPLETE</v>
      </c>
      <c r="Y57">
        <f t="shared" si="0"/>
        <v>0</v>
      </c>
      <c r="Z57">
        <f>IF(Y57=0,0,'Defined Values'!C60)</f>
        <v>0</v>
      </c>
      <c r="AA57">
        <f t="shared" si="1"/>
        <v>0</v>
      </c>
      <c r="AB57">
        <f t="shared" si="2"/>
        <v>0</v>
      </c>
      <c r="AD57" t="e">
        <f t="shared" si="3"/>
        <v>#REF!</v>
      </c>
      <c r="AE57" t="e">
        <f t="shared" si="3"/>
        <v>#REF!</v>
      </c>
      <c r="AF57" t="e">
        <f t="shared" si="3"/>
        <v>#REF!</v>
      </c>
      <c r="AG57" t="e">
        <f t="shared" si="4"/>
        <v>#REF!</v>
      </c>
      <c r="AH57" t="e">
        <f t="shared" si="5"/>
        <v>#REF!</v>
      </c>
      <c r="AI57" t="e">
        <f t="shared" si="6"/>
        <v>#REF!</v>
      </c>
      <c r="AK57">
        <f>IF('Vulnerability Assessment (post)'!Q57='Defined Values'!$A$27,'Defined Values'!$C$27,IF('Vulnerability Assessment (post)'!Q57='Defined Values'!$A$28,'Defined Values'!$C$28,IF('Vulnerability Assessment (post)'!Q57='Defined Values'!$A$29,'Defined Values'!$C$29,0)))</f>
        <v>0</v>
      </c>
      <c r="AL57">
        <f>IF('Vulnerability Assessment (post)'!S57='Defined Values'!$A$31,'Defined Values'!$C$31,IF('Vulnerability Assessment (post)'!S57='Defined Values'!$A$32,'Defined Values'!$C$32,IF('Vulnerability Assessment (post)'!S57='Defined Values'!$A$33,'Defined Values'!$C$33,0)))</f>
        <v>0</v>
      </c>
      <c r="AM57">
        <f>IF('Vulnerability Assessment (post)'!U57='Defined Values'!$A$35,'Defined Values'!$C$35,IF('Vulnerability Assessment (post)'!U57='Defined Values'!$A$36,'Defined Values'!$C$36,IF('Vulnerability Assessment (post)'!U57='Defined Values'!$A$37,'Defined Values'!$C$37,0)))</f>
        <v>0</v>
      </c>
      <c r="AN57">
        <f t="shared" si="7"/>
        <v>1</v>
      </c>
      <c r="AO57">
        <f t="shared" si="7"/>
        <v>1</v>
      </c>
      <c r="AP57">
        <f t="shared" si="7"/>
        <v>1</v>
      </c>
      <c r="AQ57">
        <f>IF('Vulnerability Assessment (post)'!M57='Defined Values'!$A$19,'Defined Values'!$C$19,IF('Vulnerability Assessment (post)'!M57='Defined Values'!$A$20,'Defined Values'!$C$20,IF('Vulnerability Assessment (post)'!M57='Defined Values'!$A$21,'Defined Values'!$C$21,0)))</f>
        <v>0</v>
      </c>
      <c r="AR57">
        <f>IF('Vulnerability Assessment (post)'!O57='Defined Values'!$A$23,'Defined Values'!$C$23,IF('Vulnerability Assessment (post)'!O57='Defined Values'!$A$24,'Defined Values'!$C$24,IF('Vulnerability Assessment (post)'!O57='Defined Values'!$A$25,'Defined Values'!$C$25,0)))</f>
        <v>0</v>
      </c>
      <c r="AS57">
        <f>IF('Vulnerability Assessment (post)'!K57='Defined Values'!$A$15,'Defined Values'!$C$15,IF('Vulnerability Assessment (post)'!K57='Defined Values'!$A$16,'Defined Values'!$C$16,IF('Vulnerability Assessment (post)'!K57='Defined Values'!$A$17,'Defined Values'!$C$17,0)))</f>
        <v>0</v>
      </c>
      <c r="AT57">
        <f t="shared" si="8"/>
        <v>0</v>
      </c>
      <c r="AU5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5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5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57" t="e">
        <f t="shared" si="9"/>
        <v>#REF!</v>
      </c>
      <c r="AY57" t="e">
        <f t="shared" si="9"/>
        <v>#REF!</v>
      </c>
      <c r="AZ57" t="e">
        <f t="shared" si="9"/>
        <v>#REF!</v>
      </c>
      <c r="BA57" t="e">
        <f t="shared" si="10"/>
        <v>#REF!</v>
      </c>
      <c r="BB57" t="e">
        <f t="shared" si="10"/>
        <v>#REF!</v>
      </c>
      <c r="BC57" t="e">
        <f t="shared" si="10"/>
        <v>#REF!</v>
      </c>
      <c r="BD57" t="e">
        <f t="shared" si="11"/>
        <v>#REF!</v>
      </c>
      <c r="BE57" t="e">
        <f t="shared" si="12"/>
        <v>#REF!</v>
      </c>
      <c r="BF57" s="21" t="e">
        <f t="shared" si="13"/>
        <v>#REF!</v>
      </c>
      <c r="BG57"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57" t="e">
        <f t="shared" si="15"/>
        <v>#REF!</v>
      </c>
      <c r="BI57"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57" t="e">
        <f t="shared" si="14"/>
        <v>#REF!</v>
      </c>
    </row>
    <row r="58" spans="1:62" ht="18" x14ac:dyDescent="0.15">
      <c r="A58" s="50"/>
      <c r="B58" s="50"/>
      <c r="C58" s="50"/>
      <c r="D58" s="50"/>
      <c r="E58" s="50"/>
      <c r="F58" s="60"/>
      <c r="G58" s="60"/>
      <c r="H58" s="60"/>
      <c r="I58" s="80"/>
      <c r="J58" s="80"/>
      <c r="K58" s="80"/>
      <c r="L58" s="80"/>
      <c r="M58" s="80"/>
      <c r="N58" s="80"/>
      <c r="O58" s="80"/>
      <c r="P58" s="80"/>
      <c r="Q58" s="80"/>
      <c r="R58" s="80"/>
      <c r="S58" s="80"/>
      <c r="T58" s="80"/>
      <c r="U58" s="80"/>
      <c r="V58" s="80"/>
      <c r="W58" s="31" t="str">
        <f>IF(OR(A58='Defined Values'!A$63,A58='Defined Values'!$A$65),'Defined Values'!$A$65,IF(OR(K58="",M58="",O58="",Q58="",S58="",U58=""),"INCOMPLETE",AI58))</f>
        <v>INCOMPLETE</v>
      </c>
      <c r="Y58">
        <f t="shared" si="0"/>
        <v>0</v>
      </c>
      <c r="Z58">
        <f>IF(Y58=0,0,'Defined Values'!C60)</f>
        <v>0</v>
      </c>
      <c r="AA58">
        <f t="shared" si="1"/>
        <v>0</v>
      </c>
      <c r="AB58">
        <f t="shared" si="2"/>
        <v>0</v>
      </c>
      <c r="AD58" t="e">
        <f t="shared" si="3"/>
        <v>#REF!</v>
      </c>
      <c r="AE58" t="e">
        <f t="shared" si="3"/>
        <v>#REF!</v>
      </c>
      <c r="AF58" t="e">
        <f t="shared" si="3"/>
        <v>#REF!</v>
      </c>
      <c r="AG58" t="e">
        <f t="shared" si="4"/>
        <v>#REF!</v>
      </c>
      <c r="AH58" t="e">
        <f t="shared" si="5"/>
        <v>#REF!</v>
      </c>
      <c r="AI58" t="e">
        <f t="shared" si="6"/>
        <v>#REF!</v>
      </c>
      <c r="AK58">
        <f>IF('Vulnerability Assessment (post)'!Q58='Defined Values'!$A$27,'Defined Values'!$C$27,IF('Vulnerability Assessment (post)'!Q58='Defined Values'!$A$28,'Defined Values'!$C$28,IF('Vulnerability Assessment (post)'!Q58='Defined Values'!$A$29,'Defined Values'!$C$29,0)))</f>
        <v>0</v>
      </c>
      <c r="AL58">
        <f>IF('Vulnerability Assessment (post)'!S58='Defined Values'!$A$31,'Defined Values'!$C$31,IF('Vulnerability Assessment (post)'!S58='Defined Values'!$A$32,'Defined Values'!$C$32,IF('Vulnerability Assessment (post)'!S58='Defined Values'!$A$33,'Defined Values'!$C$33,0)))</f>
        <v>0</v>
      </c>
      <c r="AM58">
        <f>IF('Vulnerability Assessment (post)'!U58='Defined Values'!$A$35,'Defined Values'!$C$35,IF('Vulnerability Assessment (post)'!U58='Defined Values'!$A$36,'Defined Values'!$C$36,IF('Vulnerability Assessment (post)'!U58='Defined Values'!$A$37,'Defined Values'!$C$37,0)))</f>
        <v>0</v>
      </c>
      <c r="AN58">
        <f t="shared" si="7"/>
        <v>1</v>
      </c>
      <c r="AO58">
        <f t="shared" si="7"/>
        <v>1</v>
      </c>
      <c r="AP58">
        <f t="shared" si="7"/>
        <v>1</v>
      </c>
      <c r="AQ58">
        <f>IF('Vulnerability Assessment (post)'!M58='Defined Values'!$A$19,'Defined Values'!$C$19,IF('Vulnerability Assessment (post)'!M58='Defined Values'!$A$20,'Defined Values'!$C$20,IF('Vulnerability Assessment (post)'!M58='Defined Values'!$A$21,'Defined Values'!$C$21,0)))</f>
        <v>0</v>
      </c>
      <c r="AR58">
        <f>IF('Vulnerability Assessment (post)'!O58='Defined Values'!$A$23,'Defined Values'!$C$23,IF('Vulnerability Assessment (post)'!O58='Defined Values'!$A$24,'Defined Values'!$C$24,IF('Vulnerability Assessment (post)'!O58='Defined Values'!$A$25,'Defined Values'!$C$25,0)))</f>
        <v>0</v>
      </c>
      <c r="AS58">
        <f>IF('Vulnerability Assessment (post)'!K58='Defined Values'!$A$15,'Defined Values'!$C$15,IF('Vulnerability Assessment (post)'!K58='Defined Values'!$A$16,'Defined Values'!$C$16,IF('Vulnerability Assessment (post)'!K58='Defined Values'!$A$17,'Defined Values'!$C$17,0)))</f>
        <v>0</v>
      </c>
      <c r="AT58">
        <f t="shared" si="8"/>
        <v>0</v>
      </c>
      <c r="AU5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5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5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58" t="e">
        <f t="shared" si="9"/>
        <v>#REF!</v>
      </c>
      <c r="AY58" t="e">
        <f t="shared" si="9"/>
        <v>#REF!</v>
      </c>
      <c r="AZ58" t="e">
        <f t="shared" si="9"/>
        <v>#REF!</v>
      </c>
      <c r="BA58" t="e">
        <f t="shared" si="10"/>
        <v>#REF!</v>
      </c>
      <c r="BB58" t="e">
        <f t="shared" si="10"/>
        <v>#REF!</v>
      </c>
      <c r="BC58" t="e">
        <f t="shared" si="10"/>
        <v>#REF!</v>
      </c>
      <c r="BD58" t="e">
        <f t="shared" si="11"/>
        <v>#REF!</v>
      </c>
      <c r="BE58" t="e">
        <f t="shared" si="12"/>
        <v>#REF!</v>
      </c>
      <c r="BF58" s="21" t="e">
        <f t="shared" si="13"/>
        <v>#REF!</v>
      </c>
      <c r="BG58"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58" t="e">
        <f t="shared" si="15"/>
        <v>#REF!</v>
      </c>
      <c r="BI58"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58" t="e">
        <f t="shared" si="14"/>
        <v>#REF!</v>
      </c>
    </row>
    <row r="59" spans="1:62" ht="18" x14ac:dyDescent="0.15">
      <c r="A59" s="50"/>
      <c r="B59" s="50"/>
      <c r="C59" s="50"/>
      <c r="D59" s="50"/>
      <c r="E59" s="50"/>
      <c r="F59" s="60"/>
      <c r="G59" s="60"/>
      <c r="H59" s="60"/>
      <c r="I59" s="80"/>
      <c r="J59" s="80"/>
      <c r="K59" s="80"/>
      <c r="L59" s="80"/>
      <c r="M59" s="80"/>
      <c r="N59" s="80"/>
      <c r="O59" s="80"/>
      <c r="P59" s="80"/>
      <c r="Q59" s="80"/>
      <c r="R59" s="80"/>
      <c r="S59" s="80"/>
      <c r="T59" s="80"/>
      <c r="U59" s="80"/>
      <c r="V59" s="80"/>
      <c r="W59" s="31" t="str">
        <f>IF(OR(A59='Defined Values'!A$63,A59='Defined Values'!$A$65),'Defined Values'!$A$65,IF(OR(K59="",M59="",O59="",Q59="",S59="",U59=""),"INCOMPLETE",AI59))</f>
        <v>INCOMPLETE</v>
      </c>
      <c r="Y59">
        <f t="shared" si="0"/>
        <v>0</v>
      </c>
      <c r="Z59">
        <f>IF(Y59=0,0,'Defined Values'!C60)</f>
        <v>0</v>
      </c>
      <c r="AA59">
        <f t="shared" si="1"/>
        <v>0</v>
      </c>
      <c r="AB59">
        <f t="shared" si="2"/>
        <v>0</v>
      </c>
      <c r="AD59" t="e">
        <f t="shared" si="3"/>
        <v>#REF!</v>
      </c>
      <c r="AE59" t="e">
        <f t="shared" si="3"/>
        <v>#REF!</v>
      </c>
      <c r="AF59" t="e">
        <f t="shared" si="3"/>
        <v>#REF!</v>
      </c>
      <c r="AG59" t="e">
        <f t="shared" si="4"/>
        <v>#REF!</v>
      </c>
      <c r="AH59" t="e">
        <f t="shared" si="5"/>
        <v>#REF!</v>
      </c>
      <c r="AI59" t="e">
        <f t="shared" si="6"/>
        <v>#REF!</v>
      </c>
      <c r="AK59">
        <f>IF('Vulnerability Assessment (post)'!Q59='Defined Values'!$A$27,'Defined Values'!$C$27,IF('Vulnerability Assessment (post)'!Q59='Defined Values'!$A$28,'Defined Values'!$C$28,IF('Vulnerability Assessment (post)'!Q59='Defined Values'!$A$29,'Defined Values'!$C$29,0)))</f>
        <v>0</v>
      </c>
      <c r="AL59">
        <f>IF('Vulnerability Assessment (post)'!S59='Defined Values'!$A$31,'Defined Values'!$C$31,IF('Vulnerability Assessment (post)'!S59='Defined Values'!$A$32,'Defined Values'!$C$32,IF('Vulnerability Assessment (post)'!S59='Defined Values'!$A$33,'Defined Values'!$C$33,0)))</f>
        <v>0</v>
      </c>
      <c r="AM59">
        <f>IF('Vulnerability Assessment (post)'!U59='Defined Values'!$A$35,'Defined Values'!$C$35,IF('Vulnerability Assessment (post)'!U59='Defined Values'!$A$36,'Defined Values'!$C$36,IF('Vulnerability Assessment (post)'!U59='Defined Values'!$A$37,'Defined Values'!$C$37,0)))</f>
        <v>0</v>
      </c>
      <c r="AN59">
        <f t="shared" si="7"/>
        <v>1</v>
      </c>
      <c r="AO59">
        <f t="shared" si="7"/>
        <v>1</v>
      </c>
      <c r="AP59">
        <f t="shared" si="7"/>
        <v>1</v>
      </c>
      <c r="AQ59">
        <f>IF('Vulnerability Assessment (post)'!M59='Defined Values'!$A$19,'Defined Values'!$C$19,IF('Vulnerability Assessment (post)'!M59='Defined Values'!$A$20,'Defined Values'!$C$20,IF('Vulnerability Assessment (post)'!M59='Defined Values'!$A$21,'Defined Values'!$C$21,0)))</f>
        <v>0</v>
      </c>
      <c r="AR59">
        <f>IF('Vulnerability Assessment (post)'!O59='Defined Values'!$A$23,'Defined Values'!$C$23,IF('Vulnerability Assessment (post)'!O59='Defined Values'!$A$24,'Defined Values'!$C$24,IF('Vulnerability Assessment (post)'!O59='Defined Values'!$A$25,'Defined Values'!$C$25,0)))</f>
        <v>0</v>
      </c>
      <c r="AS59">
        <f>IF('Vulnerability Assessment (post)'!K59='Defined Values'!$A$15,'Defined Values'!$C$15,IF('Vulnerability Assessment (post)'!K59='Defined Values'!$A$16,'Defined Values'!$C$16,IF('Vulnerability Assessment (post)'!K59='Defined Values'!$A$17,'Defined Values'!$C$17,0)))</f>
        <v>0</v>
      </c>
      <c r="AT59">
        <f t="shared" si="8"/>
        <v>0</v>
      </c>
      <c r="AU5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5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5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59" t="e">
        <f t="shared" si="9"/>
        <v>#REF!</v>
      </c>
      <c r="AY59" t="e">
        <f t="shared" si="9"/>
        <v>#REF!</v>
      </c>
      <c r="AZ59" t="e">
        <f t="shared" si="9"/>
        <v>#REF!</v>
      </c>
      <c r="BA59" t="e">
        <f t="shared" si="10"/>
        <v>#REF!</v>
      </c>
      <c r="BB59" t="e">
        <f t="shared" si="10"/>
        <v>#REF!</v>
      </c>
      <c r="BC59" t="e">
        <f t="shared" si="10"/>
        <v>#REF!</v>
      </c>
      <c r="BD59" t="e">
        <f t="shared" si="11"/>
        <v>#REF!</v>
      </c>
      <c r="BE59" t="e">
        <f t="shared" si="12"/>
        <v>#REF!</v>
      </c>
      <c r="BF59" s="21" t="e">
        <f t="shared" si="13"/>
        <v>#REF!</v>
      </c>
      <c r="BG59"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59" t="e">
        <f t="shared" si="15"/>
        <v>#REF!</v>
      </c>
      <c r="BI59"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59" t="e">
        <f t="shared" si="14"/>
        <v>#REF!</v>
      </c>
    </row>
    <row r="60" spans="1:62" ht="18" x14ac:dyDescent="0.15">
      <c r="A60" s="50"/>
      <c r="B60" s="50"/>
      <c r="C60" s="50"/>
      <c r="D60" s="50"/>
      <c r="E60" s="50"/>
      <c r="F60" s="60"/>
      <c r="G60" s="60"/>
      <c r="H60" s="60"/>
      <c r="I60" s="80"/>
      <c r="J60" s="80"/>
      <c r="K60" s="80"/>
      <c r="L60" s="80"/>
      <c r="M60" s="80"/>
      <c r="N60" s="80"/>
      <c r="O60" s="80"/>
      <c r="P60" s="80"/>
      <c r="Q60" s="80"/>
      <c r="R60" s="80"/>
      <c r="S60" s="80"/>
      <c r="T60" s="80"/>
      <c r="U60" s="80"/>
      <c r="V60" s="80"/>
      <c r="W60" s="31" t="str">
        <f>IF(OR(A60='Defined Values'!A$63,A60='Defined Values'!$A$65),'Defined Values'!$A$65,IF(OR(K60="",M60="",O60="",Q60="",S60="",U60=""),"INCOMPLETE",AI60))</f>
        <v>INCOMPLETE</v>
      </c>
      <c r="Y60">
        <f t="shared" si="0"/>
        <v>0</v>
      </c>
      <c r="Z60">
        <f>IF(Y60=0,0,'Defined Values'!C60)</f>
        <v>0</v>
      </c>
      <c r="AA60">
        <f t="shared" si="1"/>
        <v>0</v>
      </c>
      <c r="AB60">
        <f t="shared" si="2"/>
        <v>0</v>
      </c>
      <c r="AD60" t="e">
        <f t="shared" si="3"/>
        <v>#REF!</v>
      </c>
      <c r="AE60" t="e">
        <f t="shared" si="3"/>
        <v>#REF!</v>
      </c>
      <c r="AF60" t="e">
        <f t="shared" si="3"/>
        <v>#REF!</v>
      </c>
      <c r="AG60" t="e">
        <f t="shared" si="4"/>
        <v>#REF!</v>
      </c>
      <c r="AH60" t="e">
        <f t="shared" si="5"/>
        <v>#REF!</v>
      </c>
      <c r="AI60" t="e">
        <f t="shared" si="6"/>
        <v>#REF!</v>
      </c>
      <c r="AK60">
        <f>IF('Vulnerability Assessment (post)'!Q60='Defined Values'!$A$27,'Defined Values'!$C$27,IF('Vulnerability Assessment (post)'!Q60='Defined Values'!$A$28,'Defined Values'!$C$28,IF('Vulnerability Assessment (post)'!Q60='Defined Values'!$A$29,'Defined Values'!$C$29,0)))</f>
        <v>0</v>
      </c>
      <c r="AL60">
        <f>IF('Vulnerability Assessment (post)'!S60='Defined Values'!$A$31,'Defined Values'!$C$31,IF('Vulnerability Assessment (post)'!S60='Defined Values'!$A$32,'Defined Values'!$C$32,IF('Vulnerability Assessment (post)'!S60='Defined Values'!$A$33,'Defined Values'!$C$33,0)))</f>
        <v>0</v>
      </c>
      <c r="AM60">
        <f>IF('Vulnerability Assessment (post)'!U60='Defined Values'!$A$35,'Defined Values'!$C$35,IF('Vulnerability Assessment (post)'!U60='Defined Values'!$A$36,'Defined Values'!$C$36,IF('Vulnerability Assessment (post)'!U60='Defined Values'!$A$37,'Defined Values'!$C$37,0)))</f>
        <v>0</v>
      </c>
      <c r="AN60">
        <f t="shared" si="7"/>
        <v>1</v>
      </c>
      <c r="AO60">
        <f t="shared" si="7"/>
        <v>1</v>
      </c>
      <c r="AP60">
        <f t="shared" si="7"/>
        <v>1</v>
      </c>
      <c r="AQ60">
        <f>IF('Vulnerability Assessment (post)'!M60='Defined Values'!$A$19,'Defined Values'!$C$19,IF('Vulnerability Assessment (post)'!M60='Defined Values'!$A$20,'Defined Values'!$C$20,IF('Vulnerability Assessment (post)'!M60='Defined Values'!$A$21,'Defined Values'!$C$21,0)))</f>
        <v>0</v>
      </c>
      <c r="AR60">
        <f>IF('Vulnerability Assessment (post)'!O60='Defined Values'!$A$23,'Defined Values'!$C$23,IF('Vulnerability Assessment (post)'!O60='Defined Values'!$A$24,'Defined Values'!$C$24,IF('Vulnerability Assessment (post)'!O60='Defined Values'!$A$25,'Defined Values'!$C$25,0)))</f>
        <v>0</v>
      </c>
      <c r="AS60">
        <f>IF('Vulnerability Assessment (post)'!K60='Defined Values'!$A$15,'Defined Values'!$C$15,IF('Vulnerability Assessment (post)'!K60='Defined Values'!$A$16,'Defined Values'!$C$16,IF('Vulnerability Assessment (post)'!K60='Defined Values'!$A$17,'Defined Values'!$C$17,0)))</f>
        <v>0</v>
      </c>
      <c r="AT60">
        <f t="shared" si="8"/>
        <v>0</v>
      </c>
      <c r="AU6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6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6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60" t="e">
        <f t="shared" si="9"/>
        <v>#REF!</v>
      </c>
      <c r="AY60" t="e">
        <f t="shared" si="9"/>
        <v>#REF!</v>
      </c>
      <c r="AZ60" t="e">
        <f t="shared" si="9"/>
        <v>#REF!</v>
      </c>
      <c r="BA60" t="e">
        <f t="shared" si="10"/>
        <v>#REF!</v>
      </c>
      <c r="BB60" t="e">
        <f t="shared" si="10"/>
        <v>#REF!</v>
      </c>
      <c r="BC60" t="e">
        <f t="shared" si="10"/>
        <v>#REF!</v>
      </c>
      <c r="BD60" t="e">
        <f t="shared" si="11"/>
        <v>#REF!</v>
      </c>
      <c r="BE60" t="e">
        <f t="shared" si="12"/>
        <v>#REF!</v>
      </c>
      <c r="BF60" s="21" t="e">
        <f t="shared" si="13"/>
        <v>#REF!</v>
      </c>
      <c r="BG60"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60" t="e">
        <f t="shared" si="15"/>
        <v>#REF!</v>
      </c>
      <c r="BI60"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60" t="e">
        <f t="shared" si="14"/>
        <v>#REF!</v>
      </c>
    </row>
    <row r="61" spans="1:62" ht="18" x14ac:dyDescent="0.15">
      <c r="A61" s="50"/>
      <c r="B61" s="50"/>
      <c r="C61" s="50"/>
      <c r="D61" s="50"/>
      <c r="E61" s="50"/>
      <c r="F61" s="60"/>
      <c r="G61" s="60"/>
      <c r="H61" s="60"/>
      <c r="I61" s="80"/>
      <c r="J61" s="80"/>
      <c r="K61" s="80"/>
      <c r="L61" s="80"/>
      <c r="M61" s="80"/>
      <c r="N61" s="80"/>
      <c r="O61" s="80"/>
      <c r="P61" s="80"/>
      <c r="Q61" s="80"/>
      <c r="R61" s="80"/>
      <c r="S61" s="80"/>
      <c r="T61" s="80"/>
      <c r="U61" s="80"/>
      <c r="V61" s="80"/>
      <c r="W61" s="31" t="str">
        <f>IF(OR(A61='Defined Values'!A$63,A61='Defined Values'!$A$65),'Defined Values'!$A$65,IF(OR(K61="",M61="",O61="",Q61="",S61="",U61=""),"INCOMPLETE",AI61))</f>
        <v>INCOMPLETE</v>
      </c>
      <c r="Y61">
        <f t="shared" si="0"/>
        <v>0</v>
      </c>
      <c r="Z61">
        <f>IF(Y61=0,0,'Defined Values'!C60)</f>
        <v>0</v>
      </c>
      <c r="AA61">
        <f t="shared" si="1"/>
        <v>0</v>
      </c>
      <c r="AB61">
        <f t="shared" si="2"/>
        <v>0</v>
      </c>
      <c r="AD61" t="e">
        <f t="shared" si="3"/>
        <v>#REF!</v>
      </c>
      <c r="AE61" t="e">
        <f t="shared" si="3"/>
        <v>#REF!</v>
      </c>
      <c r="AF61" t="e">
        <f t="shared" si="3"/>
        <v>#REF!</v>
      </c>
      <c r="AG61" t="e">
        <f t="shared" si="4"/>
        <v>#REF!</v>
      </c>
      <c r="AH61" t="e">
        <f t="shared" si="5"/>
        <v>#REF!</v>
      </c>
      <c r="AI61" t="e">
        <f t="shared" si="6"/>
        <v>#REF!</v>
      </c>
      <c r="AK61">
        <f>IF('Vulnerability Assessment (post)'!Q61='Defined Values'!$A$27,'Defined Values'!$C$27,IF('Vulnerability Assessment (post)'!Q61='Defined Values'!$A$28,'Defined Values'!$C$28,IF('Vulnerability Assessment (post)'!Q61='Defined Values'!$A$29,'Defined Values'!$C$29,0)))</f>
        <v>0</v>
      </c>
      <c r="AL61">
        <f>IF('Vulnerability Assessment (post)'!S61='Defined Values'!$A$31,'Defined Values'!$C$31,IF('Vulnerability Assessment (post)'!S61='Defined Values'!$A$32,'Defined Values'!$C$32,IF('Vulnerability Assessment (post)'!S61='Defined Values'!$A$33,'Defined Values'!$C$33,0)))</f>
        <v>0</v>
      </c>
      <c r="AM61">
        <f>IF('Vulnerability Assessment (post)'!U61='Defined Values'!$A$35,'Defined Values'!$C$35,IF('Vulnerability Assessment (post)'!U61='Defined Values'!$A$36,'Defined Values'!$C$36,IF('Vulnerability Assessment (post)'!U61='Defined Values'!$A$37,'Defined Values'!$C$37,0)))</f>
        <v>0</v>
      </c>
      <c r="AN61">
        <f t="shared" si="7"/>
        <v>1</v>
      </c>
      <c r="AO61">
        <f t="shared" si="7"/>
        <v>1</v>
      </c>
      <c r="AP61">
        <f t="shared" si="7"/>
        <v>1</v>
      </c>
      <c r="AQ61">
        <f>IF('Vulnerability Assessment (post)'!M61='Defined Values'!$A$19,'Defined Values'!$C$19,IF('Vulnerability Assessment (post)'!M61='Defined Values'!$A$20,'Defined Values'!$C$20,IF('Vulnerability Assessment (post)'!M61='Defined Values'!$A$21,'Defined Values'!$C$21,0)))</f>
        <v>0</v>
      </c>
      <c r="AR61">
        <f>IF('Vulnerability Assessment (post)'!O61='Defined Values'!$A$23,'Defined Values'!$C$23,IF('Vulnerability Assessment (post)'!O61='Defined Values'!$A$24,'Defined Values'!$C$24,IF('Vulnerability Assessment (post)'!O61='Defined Values'!$A$25,'Defined Values'!$C$25,0)))</f>
        <v>0</v>
      </c>
      <c r="AS61">
        <f>IF('Vulnerability Assessment (post)'!K61='Defined Values'!$A$15,'Defined Values'!$C$15,IF('Vulnerability Assessment (post)'!K61='Defined Values'!$A$16,'Defined Values'!$C$16,IF('Vulnerability Assessment (post)'!K61='Defined Values'!$A$17,'Defined Values'!$C$17,0)))</f>
        <v>0</v>
      </c>
      <c r="AT61">
        <f t="shared" si="8"/>
        <v>0</v>
      </c>
      <c r="AU6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6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6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61" t="e">
        <f t="shared" si="9"/>
        <v>#REF!</v>
      </c>
      <c r="AY61" t="e">
        <f t="shared" si="9"/>
        <v>#REF!</v>
      </c>
      <c r="AZ61" t="e">
        <f t="shared" si="9"/>
        <v>#REF!</v>
      </c>
      <c r="BA61" t="e">
        <f t="shared" si="10"/>
        <v>#REF!</v>
      </c>
      <c r="BB61" t="e">
        <f t="shared" si="10"/>
        <v>#REF!</v>
      </c>
      <c r="BC61" t="e">
        <f t="shared" si="10"/>
        <v>#REF!</v>
      </c>
      <c r="BD61" t="e">
        <f t="shared" si="11"/>
        <v>#REF!</v>
      </c>
      <c r="BE61" t="e">
        <f t="shared" si="12"/>
        <v>#REF!</v>
      </c>
      <c r="BF61" s="21" t="e">
        <f t="shared" si="13"/>
        <v>#REF!</v>
      </c>
      <c r="BG61"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61" t="e">
        <f t="shared" si="15"/>
        <v>#REF!</v>
      </c>
      <c r="BI61"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61" t="e">
        <f t="shared" si="14"/>
        <v>#REF!</v>
      </c>
    </row>
    <row r="62" spans="1:62" ht="18" x14ac:dyDescent="0.15">
      <c r="A62" s="50"/>
      <c r="B62" s="50"/>
      <c r="C62" s="50"/>
      <c r="D62" s="50"/>
      <c r="E62" s="50"/>
      <c r="F62" s="60"/>
      <c r="G62" s="60"/>
      <c r="H62" s="60"/>
      <c r="I62" s="80"/>
      <c r="J62" s="80"/>
      <c r="K62" s="80"/>
      <c r="L62" s="80"/>
      <c r="M62" s="80"/>
      <c r="N62" s="80"/>
      <c r="O62" s="80"/>
      <c r="P62" s="80"/>
      <c r="Q62" s="80"/>
      <c r="R62" s="80"/>
      <c r="S62" s="80"/>
      <c r="T62" s="80"/>
      <c r="U62" s="80"/>
      <c r="V62" s="80"/>
      <c r="W62" s="31" t="str">
        <f>IF(OR(A62='Defined Values'!A$63,A62='Defined Values'!$A$65),'Defined Values'!$A$65,IF(OR(K62="",M62="",O62="",Q62="",S62="",U62=""),"INCOMPLETE",AI62))</f>
        <v>INCOMPLETE</v>
      </c>
      <c r="Y62">
        <f t="shared" si="0"/>
        <v>0</v>
      </c>
      <c r="Z62">
        <f>IF(Y62=0,0,'Defined Values'!C60)</f>
        <v>0</v>
      </c>
      <c r="AA62">
        <f t="shared" si="1"/>
        <v>0</v>
      </c>
      <c r="AB62">
        <f t="shared" si="2"/>
        <v>0</v>
      </c>
      <c r="AD62" t="e">
        <f t="shared" si="3"/>
        <v>#REF!</v>
      </c>
      <c r="AE62" t="e">
        <f t="shared" si="3"/>
        <v>#REF!</v>
      </c>
      <c r="AF62" t="e">
        <f t="shared" si="3"/>
        <v>#REF!</v>
      </c>
      <c r="AG62" t="e">
        <f t="shared" si="4"/>
        <v>#REF!</v>
      </c>
      <c r="AH62" t="e">
        <f t="shared" si="5"/>
        <v>#REF!</v>
      </c>
      <c r="AI62" t="e">
        <f t="shared" si="6"/>
        <v>#REF!</v>
      </c>
      <c r="AK62">
        <f>IF('Vulnerability Assessment (post)'!Q62='Defined Values'!$A$27,'Defined Values'!$C$27,IF('Vulnerability Assessment (post)'!Q62='Defined Values'!$A$28,'Defined Values'!$C$28,IF('Vulnerability Assessment (post)'!Q62='Defined Values'!$A$29,'Defined Values'!$C$29,0)))</f>
        <v>0</v>
      </c>
      <c r="AL62">
        <f>IF('Vulnerability Assessment (post)'!S62='Defined Values'!$A$31,'Defined Values'!$C$31,IF('Vulnerability Assessment (post)'!S62='Defined Values'!$A$32,'Defined Values'!$C$32,IF('Vulnerability Assessment (post)'!S62='Defined Values'!$A$33,'Defined Values'!$C$33,0)))</f>
        <v>0</v>
      </c>
      <c r="AM62">
        <f>IF('Vulnerability Assessment (post)'!U62='Defined Values'!$A$35,'Defined Values'!$C$35,IF('Vulnerability Assessment (post)'!U62='Defined Values'!$A$36,'Defined Values'!$C$36,IF('Vulnerability Assessment (post)'!U62='Defined Values'!$A$37,'Defined Values'!$C$37,0)))</f>
        <v>0</v>
      </c>
      <c r="AN62">
        <f t="shared" si="7"/>
        <v>1</v>
      </c>
      <c r="AO62">
        <f t="shared" si="7"/>
        <v>1</v>
      </c>
      <c r="AP62">
        <f t="shared" si="7"/>
        <v>1</v>
      </c>
      <c r="AQ62">
        <f>IF('Vulnerability Assessment (post)'!M62='Defined Values'!$A$19,'Defined Values'!$C$19,IF('Vulnerability Assessment (post)'!M62='Defined Values'!$A$20,'Defined Values'!$C$20,IF('Vulnerability Assessment (post)'!M62='Defined Values'!$A$21,'Defined Values'!$C$21,0)))</f>
        <v>0</v>
      </c>
      <c r="AR62">
        <f>IF('Vulnerability Assessment (post)'!O62='Defined Values'!$A$23,'Defined Values'!$C$23,IF('Vulnerability Assessment (post)'!O62='Defined Values'!$A$24,'Defined Values'!$C$24,IF('Vulnerability Assessment (post)'!O62='Defined Values'!$A$25,'Defined Values'!$C$25,0)))</f>
        <v>0</v>
      </c>
      <c r="AS62">
        <f>IF('Vulnerability Assessment (post)'!K62='Defined Values'!$A$15,'Defined Values'!$C$15,IF('Vulnerability Assessment (post)'!K62='Defined Values'!$A$16,'Defined Values'!$C$16,IF('Vulnerability Assessment (post)'!K62='Defined Values'!$A$17,'Defined Values'!$C$17,0)))</f>
        <v>0</v>
      </c>
      <c r="AT62">
        <f t="shared" si="8"/>
        <v>0</v>
      </c>
      <c r="AU6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6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6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62" t="e">
        <f t="shared" si="9"/>
        <v>#REF!</v>
      </c>
      <c r="AY62" t="e">
        <f t="shared" si="9"/>
        <v>#REF!</v>
      </c>
      <c r="AZ62" t="e">
        <f t="shared" si="9"/>
        <v>#REF!</v>
      </c>
      <c r="BA62" t="e">
        <f t="shared" si="10"/>
        <v>#REF!</v>
      </c>
      <c r="BB62" t="e">
        <f t="shared" si="10"/>
        <v>#REF!</v>
      </c>
      <c r="BC62" t="e">
        <f t="shared" si="10"/>
        <v>#REF!</v>
      </c>
      <c r="BD62" t="e">
        <f t="shared" si="11"/>
        <v>#REF!</v>
      </c>
      <c r="BE62" t="e">
        <f t="shared" si="12"/>
        <v>#REF!</v>
      </c>
      <c r="BF62" s="21" t="e">
        <f t="shared" si="13"/>
        <v>#REF!</v>
      </c>
      <c r="BG62"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62" t="e">
        <f t="shared" si="15"/>
        <v>#REF!</v>
      </c>
      <c r="BI62"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62" t="e">
        <f t="shared" si="14"/>
        <v>#REF!</v>
      </c>
    </row>
    <row r="63" spans="1:62" ht="18" x14ac:dyDescent="0.15">
      <c r="A63" s="50"/>
      <c r="B63" s="50"/>
      <c r="C63" s="50"/>
      <c r="D63" s="50"/>
      <c r="E63" s="50"/>
      <c r="F63" s="60"/>
      <c r="G63" s="60"/>
      <c r="H63" s="60"/>
      <c r="I63" s="80"/>
      <c r="J63" s="80"/>
      <c r="K63" s="80"/>
      <c r="L63" s="80"/>
      <c r="M63" s="80"/>
      <c r="N63" s="80"/>
      <c r="O63" s="80"/>
      <c r="P63" s="80"/>
      <c r="Q63" s="80"/>
      <c r="R63" s="80"/>
      <c r="S63" s="80"/>
      <c r="T63" s="80"/>
      <c r="U63" s="80"/>
      <c r="V63" s="80"/>
      <c r="W63" s="31" t="str">
        <f>IF(OR(A63='Defined Values'!A$63,A63='Defined Values'!$A$65),'Defined Values'!$A$65,IF(OR(K63="",M63="",O63="",Q63="",S63="",U63=""),"INCOMPLETE",AI63))</f>
        <v>INCOMPLETE</v>
      </c>
      <c r="Y63">
        <f t="shared" si="0"/>
        <v>0</v>
      </c>
      <c r="Z63">
        <f>IF(Y63=0,0,'Defined Values'!C60)</f>
        <v>0</v>
      </c>
      <c r="AA63">
        <f t="shared" si="1"/>
        <v>0</v>
      </c>
      <c r="AB63">
        <f t="shared" si="2"/>
        <v>0</v>
      </c>
      <c r="AD63" t="e">
        <f t="shared" si="3"/>
        <v>#REF!</v>
      </c>
      <c r="AE63" t="e">
        <f t="shared" si="3"/>
        <v>#REF!</v>
      </c>
      <c r="AF63" t="e">
        <f t="shared" si="3"/>
        <v>#REF!</v>
      </c>
      <c r="AG63" t="e">
        <f t="shared" si="4"/>
        <v>#REF!</v>
      </c>
      <c r="AH63" t="e">
        <f t="shared" si="5"/>
        <v>#REF!</v>
      </c>
      <c r="AI63" t="e">
        <f t="shared" si="6"/>
        <v>#REF!</v>
      </c>
      <c r="AK63">
        <f>IF('Vulnerability Assessment (post)'!Q63='Defined Values'!$A$27,'Defined Values'!$C$27,IF('Vulnerability Assessment (post)'!Q63='Defined Values'!$A$28,'Defined Values'!$C$28,IF('Vulnerability Assessment (post)'!Q63='Defined Values'!$A$29,'Defined Values'!$C$29,0)))</f>
        <v>0</v>
      </c>
      <c r="AL63">
        <f>IF('Vulnerability Assessment (post)'!S63='Defined Values'!$A$31,'Defined Values'!$C$31,IF('Vulnerability Assessment (post)'!S63='Defined Values'!$A$32,'Defined Values'!$C$32,IF('Vulnerability Assessment (post)'!S63='Defined Values'!$A$33,'Defined Values'!$C$33,0)))</f>
        <v>0</v>
      </c>
      <c r="AM63">
        <f>IF('Vulnerability Assessment (post)'!U63='Defined Values'!$A$35,'Defined Values'!$C$35,IF('Vulnerability Assessment (post)'!U63='Defined Values'!$A$36,'Defined Values'!$C$36,IF('Vulnerability Assessment (post)'!U63='Defined Values'!$A$37,'Defined Values'!$C$37,0)))</f>
        <v>0</v>
      </c>
      <c r="AN63">
        <f t="shared" si="7"/>
        <v>1</v>
      </c>
      <c r="AO63">
        <f t="shared" si="7"/>
        <v>1</v>
      </c>
      <c r="AP63">
        <f t="shared" si="7"/>
        <v>1</v>
      </c>
      <c r="AQ63">
        <f>IF('Vulnerability Assessment (post)'!M63='Defined Values'!$A$19,'Defined Values'!$C$19,IF('Vulnerability Assessment (post)'!M63='Defined Values'!$A$20,'Defined Values'!$C$20,IF('Vulnerability Assessment (post)'!M63='Defined Values'!$A$21,'Defined Values'!$C$21,0)))</f>
        <v>0</v>
      </c>
      <c r="AR63">
        <f>IF('Vulnerability Assessment (post)'!O63='Defined Values'!$A$23,'Defined Values'!$C$23,IF('Vulnerability Assessment (post)'!O63='Defined Values'!$A$24,'Defined Values'!$C$24,IF('Vulnerability Assessment (post)'!O63='Defined Values'!$A$25,'Defined Values'!$C$25,0)))</f>
        <v>0</v>
      </c>
      <c r="AS63">
        <f>IF('Vulnerability Assessment (post)'!K63='Defined Values'!$A$15,'Defined Values'!$C$15,IF('Vulnerability Assessment (post)'!K63='Defined Values'!$A$16,'Defined Values'!$C$16,IF('Vulnerability Assessment (post)'!K63='Defined Values'!$A$17,'Defined Values'!$C$17,0)))</f>
        <v>0</v>
      </c>
      <c r="AT63">
        <f t="shared" si="8"/>
        <v>0</v>
      </c>
      <c r="AU6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6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6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63" t="e">
        <f t="shared" si="9"/>
        <v>#REF!</v>
      </c>
      <c r="AY63" t="e">
        <f t="shared" si="9"/>
        <v>#REF!</v>
      </c>
      <c r="AZ63" t="e">
        <f t="shared" si="9"/>
        <v>#REF!</v>
      </c>
      <c r="BA63" t="e">
        <f t="shared" si="10"/>
        <v>#REF!</v>
      </c>
      <c r="BB63" t="e">
        <f t="shared" si="10"/>
        <v>#REF!</v>
      </c>
      <c r="BC63" t="e">
        <f t="shared" si="10"/>
        <v>#REF!</v>
      </c>
      <c r="BD63" t="e">
        <f t="shared" si="11"/>
        <v>#REF!</v>
      </c>
      <c r="BE63" t="e">
        <f t="shared" si="12"/>
        <v>#REF!</v>
      </c>
      <c r="BF63" s="21" t="e">
        <f t="shared" si="13"/>
        <v>#REF!</v>
      </c>
      <c r="BG63"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63" t="e">
        <f t="shared" si="15"/>
        <v>#REF!</v>
      </c>
      <c r="BI63"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63" t="e">
        <f t="shared" si="14"/>
        <v>#REF!</v>
      </c>
    </row>
    <row r="64" spans="1:62" ht="18" x14ac:dyDescent="0.15">
      <c r="A64" s="50"/>
      <c r="B64" s="50"/>
      <c r="C64" s="50"/>
      <c r="D64" s="50"/>
      <c r="E64" s="50"/>
      <c r="F64" s="60"/>
      <c r="G64" s="60"/>
      <c r="H64" s="60"/>
      <c r="I64" s="80"/>
      <c r="J64" s="80"/>
      <c r="K64" s="80"/>
      <c r="L64" s="80"/>
      <c r="M64" s="80"/>
      <c r="N64" s="80"/>
      <c r="O64" s="80"/>
      <c r="P64" s="80"/>
      <c r="Q64" s="80"/>
      <c r="R64" s="80"/>
      <c r="S64" s="80"/>
      <c r="T64" s="80"/>
      <c r="U64" s="80"/>
      <c r="V64" s="80"/>
      <c r="W64" s="31" t="str">
        <f>IF(OR(A64='Defined Values'!A$63,A64='Defined Values'!$A$65),'Defined Values'!$A$65,IF(OR(K64="",M64="",O64="",Q64="",S64="",U64=""),"INCOMPLETE",AI64))</f>
        <v>INCOMPLETE</v>
      </c>
      <c r="Y64">
        <f t="shared" si="0"/>
        <v>0</v>
      </c>
      <c r="Z64">
        <f>IF(Y64=0,0,'Defined Values'!C60)</f>
        <v>0</v>
      </c>
      <c r="AA64">
        <f t="shared" si="1"/>
        <v>0</v>
      </c>
      <c r="AB64">
        <f t="shared" si="2"/>
        <v>0</v>
      </c>
      <c r="AD64" t="e">
        <f t="shared" si="3"/>
        <v>#REF!</v>
      </c>
      <c r="AE64" t="e">
        <f t="shared" si="3"/>
        <v>#REF!</v>
      </c>
      <c r="AF64" t="e">
        <f t="shared" si="3"/>
        <v>#REF!</v>
      </c>
      <c r="AG64" t="e">
        <f t="shared" si="4"/>
        <v>#REF!</v>
      </c>
      <c r="AH64" t="e">
        <f t="shared" si="5"/>
        <v>#REF!</v>
      </c>
      <c r="AI64" t="e">
        <f t="shared" si="6"/>
        <v>#REF!</v>
      </c>
      <c r="AK64">
        <f>IF('Vulnerability Assessment (post)'!Q64='Defined Values'!$A$27,'Defined Values'!$C$27,IF('Vulnerability Assessment (post)'!Q64='Defined Values'!$A$28,'Defined Values'!$C$28,IF('Vulnerability Assessment (post)'!Q64='Defined Values'!$A$29,'Defined Values'!$C$29,0)))</f>
        <v>0</v>
      </c>
      <c r="AL64">
        <f>IF('Vulnerability Assessment (post)'!S64='Defined Values'!$A$31,'Defined Values'!$C$31,IF('Vulnerability Assessment (post)'!S64='Defined Values'!$A$32,'Defined Values'!$C$32,IF('Vulnerability Assessment (post)'!S64='Defined Values'!$A$33,'Defined Values'!$C$33,0)))</f>
        <v>0</v>
      </c>
      <c r="AM64">
        <f>IF('Vulnerability Assessment (post)'!U64='Defined Values'!$A$35,'Defined Values'!$C$35,IF('Vulnerability Assessment (post)'!U64='Defined Values'!$A$36,'Defined Values'!$C$36,IF('Vulnerability Assessment (post)'!U64='Defined Values'!$A$37,'Defined Values'!$C$37,0)))</f>
        <v>0</v>
      </c>
      <c r="AN64">
        <f t="shared" si="7"/>
        <v>1</v>
      </c>
      <c r="AO64">
        <f t="shared" si="7"/>
        <v>1</v>
      </c>
      <c r="AP64">
        <f t="shared" si="7"/>
        <v>1</v>
      </c>
      <c r="AQ64">
        <f>IF('Vulnerability Assessment (post)'!M64='Defined Values'!$A$19,'Defined Values'!$C$19,IF('Vulnerability Assessment (post)'!M64='Defined Values'!$A$20,'Defined Values'!$C$20,IF('Vulnerability Assessment (post)'!M64='Defined Values'!$A$21,'Defined Values'!$C$21,0)))</f>
        <v>0</v>
      </c>
      <c r="AR64">
        <f>IF('Vulnerability Assessment (post)'!O64='Defined Values'!$A$23,'Defined Values'!$C$23,IF('Vulnerability Assessment (post)'!O64='Defined Values'!$A$24,'Defined Values'!$C$24,IF('Vulnerability Assessment (post)'!O64='Defined Values'!$A$25,'Defined Values'!$C$25,0)))</f>
        <v>0</v>
      </c>
      <c r="AS64">
        <f>IF('Vulnerability Assessment (post)'!K64='Defined Values'!$A$15,'Defined Values'!$C$15,IF('Vulnerability Assessment (post)'!K64='Defined Values'!$A$16,'Defined Values'!$C$16,IF('Vulnerability Assessment (post)'!K64='Defined Values'!$A$17,'Defined Values'!$C$17,0)))</f>
        <v>0</v>
      </c>
      <c r="AT64">
        <f t="shared" si="8"/>
        <v>0</v>
      </c>
      <c r="AU6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6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6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64" t="e">
        <f t="shared" si="9"/>
        <v>#REF!</v>
      </c>
      <c r="AY64" t="e">
        <f t="shared" si="9"/>
        <v>#REF!</v>
      </c>
      <c r="AZ64" t="e">
        <f t="shared" si="9"/>
        <v>#REF!</v>
      </c>
      <c r="BA64" t="e">
        <f t="shared" si="10"/>
        <v>#REF!</v>
      </c>
      <c r="BB64" t="e">
        <f t="shared" si="10"/>
        <v>#REF!</v>
      </c>
      <c r="BC64" t="e">
        <f t="shared" si="10"/>
        <v>#REF!</v>
      </c>
      <c r="BD64" t="e">
        <f t="shared" si="11"/>
        <v>#REF!</v>
      </c>
      <c r="BE64" t="e">
        <f t="shared" si="12"/>
        <v>#REF!</v>
      </c>
      <c r="BF64" s="21" t="e">
        <f t="shared" si="13"/>
        <v>#REF!</v>
      </c>
      <c r="BG64"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64" t="e">
        <f t="shared" si="15"/>
        <v>#REF!</v>
      </c>
      <c r="BI64"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64" t="e">
        <f t="shared" si="14"/>
        <v>#REF!</v>
      </c>
    </row>
    <row r="65" spans="1:62" ht="18" x14ac:dyDescent="0.15">
      <c r="A65" s="50"/>
      <c r="B65" s="50"/>
      <c r="C65" s="50"/>
      <c r="D65" s="50"/>
      <c r="E65" s="50"/>
      <c r="F65" s="60"/>
      <c r="G65" s="60"/>
      <c r="H65" s="60"/>
      <c r="I65" s="80"/>
      <c r="J65" s="80"/>
      <c r="K65" s="80"/>
      <c r="L65" s="80"/>
      <c r="M65" s="80"/>
      <c r="N65" s="80"/>
      <c r="O65" s="80"/>
      <c r="P65" s="80"/>
      <c r="Q65" s="80"/>
      <c r="R65" s="80"/>
      <c r="S65" s="80"/>
      <c r="T65" s="80"/>
      <c r="U65" s="80"/>
      <c r="V65" s="80"/>
      <c r="W65" s="31" t="str">
        <f>IF(OR(A65='Defined Values'!A$63,A65='Defined Values'!$A$65),'Defined Values'!$A$65,IF(OR(K65="",M65="",O65="",Q65="",S65="",U65=""),"INCOMPLETE",AI65))</f>
        <v>INCOMPLETE</v>
      </c>
      <c r="Y65">
        <f t="shared" si="0"/>
        <v>0</v>
      </c>
      <c r="Z65">
        <f>IF(Y65=0,0,'Defined Values'!C60)</f>
        <v>0</v>
      </c>
      <c r="AA65">
        <f t="shared" si="1"/>
        <v>0</v>
      </c>
      <c r="AB65">
        <f t="shared" si="2"/>
        <v>0</v>
      </c>
      <c r="AD65" t="e">
        <f t="shared" si="3"/>
        <v>#REF!</v>
      </c>
      <c r="AE65" t="e">
        <f t="shared" si="3"/>
        <v>#REF!</v>
      </c>
      <c r="AF65" t="e">
        <f t="shared" si="3"/>
        <v>#REF!</v>
      </c>
      <c r="AG65" t="e">
        <f t="shared" si="4"/>
        <v>#REF!</v>
      </c>
      <c r="AH65" t="e">
        <f t="shared" si="5"/>
        <v>#REF!</v>
      </c>
      <c r="AI65" t="e">
        <f t="shared" si="6"/>
        <v>#REF!</v>
      </c>
      <c r="AK65">
        <f>IF('Vulnerability Assessment (post)'!Q65='Defined Values'!$A$27,'Defined Values'!$C$27,IF('Vulnerability Assessment (post)'!Q65='Defined Values'!$A$28,'Defined Values'!$C$28,IF('Vulnerability Assessment (post)'!Q65='Defined Values'!$A$29,'Defined Values'!$C$29,0)))</f>
        <v>0</v>
      </c>
      <c r="AL65">
        <f>IF('Vulnerability Assessment (post)'!S65='Defined Values'!$A$31,'Defined Values'!$C$31,IF('Vulnerability Assessment (post)'!S65='Defined Values'!$A$32,'Defined Values'!$C$32,IF('Vulnerability Assessment (post)'!S65='Defined Values'!$A$33,'Defined Values'!$C$33,0)))</f>
        <v>0</v>
      </c>
      <c r="AM65">
        <f>IF('Vulnerability Assessment (post)'!U65='Defined Values'!$A$35,'Defined Values'!$C$35,IF('Vulnerability Assessment (post)'!U65='Defined Values'!$A$36,'Defined Values'!$C$36,IF('Vulnerability Assessment (post)'!U65='Defined Values'!$A$37,'Defined Values'!$C$37,0)))</f>
        <v>0</v>
      </c>
      <c r="AN65">
        <f t="shared" si="7"/>
        <v>1</v>
      </c>
      <c r="AO65">
        <f t="shared" si="7"/>
        <v>1</v>
      </c>
      <c r="AP65">
        <f t="shared" si="7"/>
        <v>1</v>
      </c>
      <c r="AQ65">
        <f>IF('Vulnerability Assessment (post)'!M65='Defined Values'!$A$19,'Defined Values'!$C$19,IF('Vulnerability Assessment (post)'!M65='Defined Values'!$A$20,'Defined Values'!$C$20,IF('Vulnerability Assessment (post)'!M65='Defined Values'!$A$21,'Defined Values'!$C$21,0)))</f>
        <v>0</v>
      </c>
      <c r="AR65">
        <f>IF('Vulnerability Assessment (post)'!O65='Defined Values'!$A$23,'Defined Values'!$C$23,IF('Vulnerability Assessment (post)'!O65='Defined Values'!$A$24,'Defined Values'!$C$24,IF('Vulnerability Assessment (post)'!O65='Defined Values'!$A$25,'Defined Values'!$C$25,0)))</f>
        <v>0</v>
      </c>
      <c r="AS65">
        <f>IF('Vulnerability Assessment (post)'!K65='Defined Values'!$A$15,'Defined Values'!$C$15,IF('Vulnerability Assessment (post)'!K65='Defined Values'!$A$16,'Defined Values'!$C$16,IF('Vulnerability Assessment (post)'!K65='Defined Values'!$A$17,'Defined Values'!$C$17,0)))</f>
        <v>0</v>
      </c>
      <c r="AT65">
        <f t="shared" si="8"/>
        <v>0</v>
      </c>
      <c r="AU6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6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6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65" t="e">
        <f t="shared" si="9"/>
        <v>#REF!</v>
      </c>
      <c r="AY65" t="e">
        <f t="shared" si="9"/>
        <v>#REF!</v>
      </c>
      <c r="AZ65" t="e">
        <f t="shared" si="9"/>
        <v>#REF!</v>
      </c>
      <c r="BA65" t="e">
        <f t="shared" si="10"/>
        <v>#REF!</v>
      </c>
      <c r="BB65" t="e">
        <f t="shared" si="10"/>
        <v>#REF!</v>
      </c>
      <c r="BC65" t="e">
        <f t="shared" si="10"/>
        <v>#REF!</v>
      </c>
      <c r="BD65" t="e">
        <f t="shared" si="11"/>
        <v>#REF!</v>
      </c>
      <c r="BE65" t="e">
        <f t="shared" si="12"/>
        <v>#REF!</v>
      </c>
      <c r="BF65" s="21" t="e">
        <f t="shared" si="13"/>
        <v>#REF!</v>
      </c>
      <c r="BG65"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65" t="e">
        <f t="shared" si="15"/>
        <v>#REF!</v>
      </c>
      <c r="BI65"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65" t="e">
        <f t="shared" si="14"/>
        <v>#REF!</v>
      </c>
    </row>
    <row r="66" spans="1:62" ht="18" x14ac:dyDescent="0.15">
      <c r="A66" s="50"/>
      <c r="B66" s="50"/>
      <c r="C66" s="50"/>
      <c r="D66" s="50"/>
      <c r="E66" s="50"/>
      <c r="F66" s="60"/>
      <c r="G66" s="60"/>
      <c r="H66" s="60"/>
      <c r="I66" s="80"/>
      <c r="J66" s="80"/>
      <c r="K66" s="80"/>
      <c r="L66" s="80"/>
      <c r="M66" s="80"/>
      <c r="N66" s="80"/>
      <c r="O66" s="80"/>
      <c r="P66" s="80"/>
      <c r="Q66" s="80"/>
      <c r="R66" s="80"/>
      <c r="S66" s="80"/>
      <c r="T66" s="80"/>
      <c r="U66" s="80"/>
      <c r="V66" s="80"/>
      <c r="W66" s="31" t="str">
        <f>IF(OR(A66='Defined Values'!A$63,A66='Defined Values'!$A$65),'Defined Values'!$A$65,IF(OR(K66="",M66="",O66="",Q66="",S66="",U66=""),"INCOMPLETE",AI66))</f>
        <v>INCOMPLETE</v>
      </c>
      <c r="Y66">
        <f t="shared" si="0"/>
        <v>0</v>
      </c>
      <c r="Z66">
        <f>IF(Y66=0,0,'Defined Values'!C60)</f>
        <v>0</v>
      </c>
      <c r="AA66">
        <f t="shared" si="1"/>
        <v>0</v>
      </c>
      <c r="AB66">
        <f t="shared" si="2"/>
        <v>0</v>
      </c>
      <c r="AD66" t="e">
        <f t="shared" si="3"/>
        <v>#REF!</v>
      </c>
      <c r="AE66" t="e">
        <f t="shared" si="3"/>
        <v>#REF!</v>
      </c>
      <c r="AF66" t="e">
        <f t="shared" si="3"/>
        <v>#REF!</v>
      </c>
      <c r="AG66" t="e">
        <f t="shared" si="4"/>
        <v>#REF!</v>
      </c>
      <c r="AH66" t="e">
        <f t="shared" si="5"/>
        <v>#REF!</v>
      </c>
      <c r="AI66" t="e">
        <f t="shared" si="6"/>
        <v>#REF!</v>
      </c>
      <c r="AK66">
        <f>IF('Vulnerability Assessment (post)'!Q66='Defined Values'!$A$27,'Defined Values'!$C$27,IF('Vulnerability Assessment (post)'!Q66='Defined Values'!$A$28,'Defined Values'!$C$28,IF('Vulnerability Assessment (post)'!Q66='Defined Values'!$A$29,'Defined Values'!$C$29,0)))</f>
        <v>0</v>
      </c>
      <c r="AL66">
        <f>IF('Vulnerability Assessment (post)'!S66='Defined Values'!$A$31,'Defined Values'!$C$31,IF('Vulnerability Assessment (post)'!S66='Defined Values'!$A$32,'Defined Values'!$C$32,IF('Vulnerability Assessment (post)'!S66='Defined Values'!$A$33,'Defined Values'!$C$33,0)))</f>
        <v>0</v>
      </c>
      <c r="AM66">
        <f>IF('Vulnerability Assessment (post)'!U66='Defined Values'!$A$35,'Defined Values'!$C$35,IF('Vulnerability Assessment (post)'!U66='Defined Values'!$A$36,'Defined Values'!$C$36,IF('Vulnerability Assessment (post)'!U66='Defined Values'!$A$37,'Defined Values'!$C$37,0)))</f>
        <v>0</v>
      </c>
      <c r="AN66">
        <f t="shared" si="7"/>
        <v>1</v>
      </c>
      <c r="AO66">
        <f t="shared" si="7"/>
        <v>1</v>
      </c>
      <c r="AP66">
        <f t="shared" si="7"/>
        <v>1</v>
      </c>
      <c r="AQ66">
        <f>IF('Vulnerability Assessment (post)'!M66='Defined Values'!$A$19,'Defined Values'!$C$19,IF('Vulnerability Assessment (post)'!M66='Defined Values'!$A$20,'Defined Values'!$C$20,IF('Vulnerability Assessment (post)'!M66='Defined Values'!$A$21,'Defined Values'!$C$21,0)))</f>
        <v>0</v>
      </c>
      <c r="AR66">
        <f>IF('Vulnerability Assessment (post)'!O66='Defined Values'!$A$23,'Defined Values'!$C$23,IF('Vulnerability Assessment (post)'!O66='Defined Values'!$A$24,'Defined Values'!$C$24,IF('Vulnerability Assessment (post)'!O66='Defined Values'!$A$25,'Defined Values'!$C$25,0)))</f>
        <v>0</v>
      </c>
      <c r="AS66">
        <f>IF('Vulnerability Assessment (post)'!K66='Defined Values'!$A$15,'Defined Values'!$C$15,IF('Vulnerability Assessment (post)'!K66='Defined Values'!$A$16,'Defined Values'!$C$16,IF('Vulnerability Assessment (post)'!K66='Defined Values'!$A$17,'Defined Values'!$C$17,0)))</f>
        <v>0</v>
      </c>
      <c r="AT66">
        <f t="shared" si="8"/>
        <v>0</v>
      </c>
      <c r="AU6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6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6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66" t="e">
        <f t="shared" si="9"/>
        <v>#REF!</v>
      </c>
      <c r="AY66" t="e">
        <f t="shared" si="9"/>
        <v>#REF!</v>
      </c>
      <c r="AZ66" t="e">
        <f t="shared" si="9"/>
        <v>#REF!</v>
      </c>
      <c r="BA66" t="e">
        <f t="shared" si="10"/>
        <v>#REF!</v>
      </c>
      <c r="BB66" t="e">
        <f t="shared" si="10"/>
        <v>#REF!</v>
      </c>
      <c r="BC66" t="e">
        <f t="shared" si="10"/>
        <v>#REF!</v>
      </c>
      <c r="BD66" t="e">
        <f t="shared" si="11"/>
        <v>#REF!</v>
      </c>
      <c r="BE66" t="e">
        <f t="shared" si="12"/>
        <v>#REF!</v>
      </c>
      <c r="BF66" s="21" t="e">
        <f t="shared" si="13"/>
        <v>#REF!</v>
      </c>
      <c r="BG66"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66" t="e">
        <f t="shared" si="15"/>
        <v>#REF!</v>
      </c>
      <c r="BI66"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66" t="e">
        <f t="shared" si="14"/>
        <v>#REF!</v>
      </c>
    </row>
    <row r="67" spans="1:62" ht="18" x14ac:dyDescent="0.15">
      <c r="A67" s="50"/>
      <c r="B67" s="50"/>
      <c r="C67" s="50"/>
      <c r="D67" s="50"/>
      <c r="E67" s="50"/>
      <c r="F67" s="60"/>
      <c r="G67" s="60"/>
      <c r="H67" s="60"/>
      <c r="I67" s="80"/>
      <c r="J67" s="80"/>
      <c r="K67" s="80"/>
      <c r="L67" s="80"/>
      <c r="M67" s="80"/>
      <c r="N67" s="80"/>
      <c r="O67" s="80"/>
      <c r="P67" s="80"/>
      <c r="Q67" s="80"/>
      <c r="R67" s="80"/>
      <c r="S67" s="80"/>
      <c r="T67" s="80"/>
      <c r="U67" s="80"/>
      <c r="V67" s="80"/>
      <c r="W67" s="31" t="str">
        <f>IF(OR(A67='Defined Values'!A$63,A67='Defined Values'!$A$65),'Defined Values'!$A$65,IF(OR(K67="",M67="",O67="",Q67="",S67="",U67=""),"INCOMPLETE",AI67))</f>
        <v>INCOMPLETE</v>
      </c>
      <c r="Y67">
        <f t="shared" si="0"/>
        <v>0</v>
      </c>
      <c r="Z67">
        <f>IF(Y67=0,0,'Defined Values'!C60)</f>
        <v>0</v>
      </c>
      <c r="AA67">
        <f t="shared" si="1"/>
        <v>0</v>
      </c>
      <c r="AB67">
        <f t="shared" si="2"/>
        <v>0</v>
      </c>
      <c r="AD67" t="e">
        <f t="shared" si="3"/>
        <v>#REF!</v>
      </c>
      <c r="AE67" t="e">
        <f t="shared" si="3"/>
        <v>#REF!</v>
      </c>
      <c r="AF67" t="e">
        <f t="shared" si="3"/>
        <v>#REF!</v>
      </c>
      <c r="AG67" t="e">
        <f t="shared" si="4"/>
        <v>#REF!</v>
      </c>
      <c r="AH67" t="e">
        <f t="shared" si="5"/>
        <v>#REF!</v>
      </c>
      <c r="AI67" t="e">
        <f t="shared" si="6"/>
        <v>#REF!</v>
      </c>
      <c r="AK67">
        <f>IF('Vulnerability Assessment (post)'!Q67='Defined Values'!$A$27,'Defined Values'!$C$27,IF('Vulnerability Assessment (post)'!Q67='Defined Values'!$A$28,'Defined Values'!$C$28,IF('Vulnerability Assessment (post)'!Q67='Defined Values'!$A$29,'Defined Values'!$C$29,0)))</f>
        <v>0</v>
      </c>
      <c r="AL67">
        <f>IF('Vulnerability Assessment (post)'!S67='Defined Values'!$A$31,'Defined Values'!$C$31,IF('Vulnerability Assessment (post)'!S67='Defined Values'!$A$32,'Defined Values'!$C$32,IF('Vulnerability Assessment (post)'!S67='Defined Values'!$A$33,'Defined Values'!$C$33,0)))</f>
        <v>0</v>
      </c>
      <c r="AM67">
        <f>IF('Vulnerability Assessment (post)'!U67='Defined Values'!$A$35,'Defined Values'!$C$35,IF('Vulnerability Assessment (post)'!U67='Defined Values'!$A$36,'Defined Values'!$C$36,IF('Vulnerability Assessment (post)'!U67='Defined Values'!$A$37,'Defined Values'!$C$37,0)))</f>
        <v>0</v>
      </c>
      <c r="AN67">
        <f t="shared" si="7"/>
        <v>1</v>
      </c>
      <c r="AO67">
        <f t="shared" si="7"/>
        <v>1</v>
      </c>
      <c r="AP67">
        <f t="shared" si="7"/>
        <v>1</v>
      </c>
      <c r="AQ67">
        <f>IF('Vulnerability Assessment (post)'!M67='Defined Values'!$A$19,'Defined Values'!$C$19,IF('Vulnerability Assessment (post)'!M67='Defined Values'!$A$20,'Defined Values'!$C$20,IF('Vulnerability Assessment (post)'!M67='Defined Values'!$A$21,'Defined Values'!$C$21,0)))</f>
        <v>0</v>
      </c>
      <c r="AR67">
        <f>IF('Vulnerability Assessment (post)'!O67='Defined Values'!$A$23,'Defined Values'!$C$23,IF('Vulnerability Assessment (post)'!O67='Defined Values'!$A$24,'Defined Values'!$C$24,IF('Vulnerability Assessment (post)'!O67='Defined Values'!$A$25,'Defined Values'!$C$25,0)))</f>
        <v>0</v>
      </c>
      <c r="AS67">
        <f>IF('Vulnerability Assessment (post)'!K67='Defined Values'!$A$15,'Defined Values'!$C$15,IF('Vulnerability Assessment (post)'!K67='Defined Values'!$A$16,'Defined Values'!$C$16,IF('Vulnerability Assessment (post)'!K67='Defined Values'!$A$17,'Defined Values'!$C$17,0)))</f>
        <v>0</v>
      </c>
      <c r="AT67">
        <f t="shared" si="8"/>
        <v>0</v>
      </c>
      <c r="AU6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6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6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67" t="e">
        <f t="shared" si="9"/>
        <v>#REF!</v>
      </c>
      <c r="AY67" t="e">
        <f t="shared" si="9"/>
        <v>#REF!</v>
      </c>
      <c r="AZ67" t="e">
        <f t="shared" si="9"/>
        <v>#REF!</v>
      </c>
      <c r="BA67" t="e">
        <f t="shared" si="10"/>
        <v>#REF!</v>
      </c>
      <c r="BB67" t="e">
        <f t="shared" si="10"/>
        <v>#REF!</v>
      </c>
      <c r="BC67" t="e">
        <f t="shared" si="10"/>
        <v>#REF!</v>
      </c>
      <c r="BD67" t="e">
        <f t="shared" si="11"/>
        <v>#REF!</v>
      </c>
      <c r="BE67" t="e">
        <f t="shared" si="12"/>
        <v>#REF!</v>
      </c>
      <c r="BF67" s="21" t="e">
        <f t="shared" si="13"/>
        <v>#REF!</v>
      </c>
      <c r="BG67"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67" t="e">
        <f t="shared" si="15"/>
        <v>#REF!</v>
      </c>
      <c r="BI67"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67" t="e">
        <f t="shared" si="14"/>
        <v>#REF!</v>
      </c>
    </row>
    <row r="68" spans="1:62" ht="18" x14ac:dyDescent="0.15">
      <c r="A68" s="50"/>
      <c r="B68" s="50"/>
      <c r="C68" s="50"/>
      <c r="D68" s="50"/>
      <c r="E68" s="50"/>
      <c r="F68" s="60"/>
      <c r="G68" s="60"/>
      <c r="H68" s="60"/>
      <c r="I68" s="80"/>
      <c r="J68" s="80"/>
      <c r="K68" s="80"/>
      <c r="L68" s="80"/>
      <c r="M68" s="80"/>
      <c r="N68" s="80"/>
      <c r="O68" s="80"/>
      <c r="P68" s="80"/>
      <c r="Q68" s="80"/>
      <c r="R68" s="80"/>
      <c r="S68" s="80"/>
      <c r="T68" s="80"/>
      <c r="U68" s="80"/>
      <c r="V68" s="80"/>
      <c r="W68" s="31" t="str">
        <f>IF(OR(A68='Defined Values'!A$63,A68='Defined Values'!$A$65),'Defined Values'!$A$65,IF(OR(K68="",M68="",O68="",Q68="",S68="",U68=""),"INCOMPLETE",AI68))</f>
        <v>INCOMPLETE</v>
      </c>
      <c r="Y68">
        <f t="shared" si="0"/>
        <v>0</v>
      </c>
      <c r="Z68">
        <f>IF(Y68=0,0,'Defined Values'!C60)</f>
        <v>0</v>
      </c>
      <c r="AA68">
        <f t="shared" si="1"/>
        <v>0</v>
      </c>
      <c r="AB68">
        <f t="shared" si="2"/>
        <v>0</v>
      </c>
      <c r="AD68" t="e">
        <f t="shared" si="3"/>
        <v>#REF!</v>
      </c>
      <c r="AE68" t="e">
        <f t="shared" si="3"/>
        <v>#REF!</v>
      </c>
      <c r="AF68" t="e">
        <f t="shared" si="3"/>
        <v>#REF!</v>
      </c>
      <c r="AG68" t="e">
        <f t="shared" si="4"/>
        <v>#REF!</v>
      </c>
      <c r="AH68" t="e">
        <f t="shared" si="5"/>
        <v>#REF!</v>
      </c>
      <c r="AI68" t="e">
        <f t="shared" si="6"/>
        <v>#REF!</v>
      </c>
      <c r="AK68">
        <f>IF('Vulnerability Assessment (post)'!Q68='Defined Values'!$A$27,'Defined Values'!$C$27,IF('Vulnerability Assessment (post)'!Q68='Defined Values'!$A$28,'Defined Values'!$C$28,IF('Vulnerability Assessment (post)'!Q68='Defined Values'!$A$29,'Defined Values'!$C$29,0)))</f>
        <v>0</v>
      </c>
      <c r="AL68">
        <f>IF('Vulnerability Assessment (post)'!S68='Defined Values'!$A$31,'Defined Values'!$C$31,IF('Vulnerability Assessment (post)'!S68='Defined Values'!$A$32,'Defined Values'!$C$32,IF('Vulnerability Assessment (post)'!S68='Defined Values'!$A$33,'Defined Values'!$C$33,0)))</f>
        <v>0</v>
      </c>
      <c r="AM68">
        <f>IF('Vulnerability Assessment (post)'!U68='Defined Values'!$A$35,'Defined Values'!$C$35,IF('Vulnerability Assessment (post)'!U68='Defined Values'!$A$36,'Defined Values'!$C$36,IF('Vulnerability Assessment (post)'!U68='Defined Values'!$A$37,'Defined Values'!$C$37,0)))</f>
        <v>0</v>
      </c>
      <c r="AN68">
        <f t="shared" si="7"/>
        <v>1</v>
      </c>
      <c r="AO68">
        <f t="shared" si="7"/>
        <v>1</v>
      </c>
      <c r="AP68">
        <f t="shared" si="7"/>
        <v>1</v>
      </c>
      <c r="AQ68">
        <f>IF('Vulnerability Assessment (post)'!M68='Defined Values'!$A$19,'Defined Values'!$C$19,IF('Vulnerability Assessment (post)'!M68='Defined Values'!$A$20,'Defined Values'!$C$20,IF('Vulnerability Assessment (post)'!M68='Defined Values'!$A$21,'Defined Values'!$C$21,0)))</f>
        <v>0</v>
      </c>
      <c r="AR68">
        <f>IF('Vulnerability Assessment (post)'!O68='Defined Values'!$A$23,'Defined Values'!$C$23,IF('Vulnerability Assessment (post)'!O68='Defined Values'!$A$24,'Defined Values'!$C$24,IF('Vulnerability Assessment (post)'!O68='Defined Values'!$A$25,'Defined Values'!$C$25,0)))</f>
        <v>0</v>
      </c>
      <c r="AS68">
        <f>IF('Vulnerability Assessment (post)'!K68='Defined Values'!$A$15,'Defined Values'!$C$15,IF('Vulnerability Assessment (post)'!K68='Defined Values'!$A$16,'Defined Values'!$C$16,IF('Vulnerability Assessment (post)'!K68='Defined Values'!$A$17,'Defined Values'!$C$17,0)))</f>
        <v>0</v>
      </c>
      <c r="AT68">
        <f t="shared" si="8"/>
        <v>0</v>
      </c>
      <c r="AU6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6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6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68" t="e">
        <f t="shared" si="9"/>
        <v>#REF!</v>
      </c>
      <c r="AY68" t="e">
        <f t="shared" si="9"/>
        <v>#REF!</v>
      </c>
      <c r="AZ68" t="e">
        <f t="shared" si="9"/>
        <v>#REF!</v>
      </c>
      <c r="BA68" t="e">
        <f t="shared" si="10"/>
        <v>#REF!</v>
      </c>
      <c r="BB68" t="e">
        <f t="shared" si="10"/>
        <v>#REF!</v>
      </c>
      <c r="BC68" t="e">
        <f t="shared" si="10"/>
        <v>#REF!</v>
      </c>
      <c r="BD68" t="e">
        <f t="shared" si="11"/>
        <v>#REF!</v>
      </c>
      <c r="BE68" t="e">
        <f t="shared" si="12"/>
        <v>#REF!</v>
      </c>
      <c r="BF68" s="21" t="e">
        <f t="shared" si="13"/>
        <v>#REF!</v>
      </c>
      <c r="BG68"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68" t="e">
        <f t="shared" si="15"/>
        <v>#REF!</v>
      </c>
      <c r="BI68"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68" t="e">
        <f t="shared" si="14"/>
        <v>#REF!</v>
      </c>
    </row>
    <row r="69" spans="1:62" ht="18" x14ac:dyDescent="0.15">
      <c r="A69" s="50"/>
      <c r="B69" s="50"/>
      <c r="C69" s="50"/>
      <c r="D69" s="50"/>
      <c r="E69" s="50"/>
      <c r="F69" s="60"/>
      <c r="G69" s="60"/>
      <c r="H69" s="60"/>
      <c r="I69" s="80"/>
      <c r="J69" s="80"/>
      <c r="K69" s="80"/>
      <c r="L69" s="80"/>
      <c r="M69" s="80"/>
      <c r="N69" s="80"/>
      <c r="O69" s="80"/>
      <c r="P69" s="80"/>
      <c r="Q69" s="80"/>
      <c r="R69" s="80"/>
      <c r="S69" s="80"/>
      <c r="T69" s="80"/>
      <c r="U69" s="80"/>
      <c r="V69" s="80"/>
      <c r="W69" s="31" t="str">
        <f>IF(OR(A69='Defined Values'!A$63,A69='Defined Values'!$A$65),'Defined Values'!$A$65,IF(OR(K69="",M69="",O69="",Q69="",S69="",U69=""),"INCOMPLETE",AI69))</f>
        <v>INCOMPLETE</v>
      </c>
      <c r="Y69">
        <f t="shared" si="0"/>
        <v>0</v>
      </c>
      <c r="Z69">
        <f>IF(Y69=0,0,'Defined Values'!C60)</f>
        <v>0</v>
      </c>
      <c r="AA69">
        <f t="shared" si="1"/>
        <v>0</v>
      </c>
      <c r="AB69">
        <f t="shared" si="2"/>
        <v>0</v>
      </c>
      <c r="AD69" t="e">
        <f t="shared" si="3"/>
        <v>#REF!</v>
      </c>
      <c r="AE69" t="e">
        <f t="shared" si="3"/>
        <v>#REF!</v>
      </c>
      <c r="AF69" t="e">
        <f t="shared" si="3"/>
        <v>#REF!</v>
      </c>
      <c r="AG69" t="e">
        <f t="shared" si="4"/>
        <v>#REF!</v>
      </c>
      <c r="AH69" t="e">
        <f t="shared" si="5"/>
        <v>#REF!</v>
      </c>
      <c r="AI69" t="e">
        <f t="shared" si="6"/>
        <v>#REF!</v>
      </c>
      <c r="AK69">
        <f>IF('Vulnerability Assessment (post)'!Q69='Defined Values'!$A$27,'Defined Values'!$C$27,IF('Vulnerability Assessment (post)'!Q69='Defined Values'!$A$28,'Defined Values'!$C$28,IF('Vulnerability Assessment (post)'!Q69='Defined Values'!$A$29,'Defined Values'!$C$29,0)))</f>
        <v>0</v>
      </c>
      <c r="AL69">
        <f>IF('Vulnerability Assessment (post)'!S69='Defined Values'!$A$31,'Defined Values'!$C$31,IF('Vulnerability Assessment (post)'!S69='Defined Values'!$A$32,'Defined Values'!$C$32,IF('Vulnerability Assessment (post)'!S69='Defined Values'!$A$33,'Defined Values'!$C$33,0)))</f>
        <v>0</v>
      </c>
      <c r="AM69">
        <f>IF('Vulnerability Assessment (post)'!U69='Defined Values'!$A$35,'Defined Values'!$C$35,IF('Vulnerability Assessment (post)'!U69='Defined Values'!$A$36,'Defined Values'!$C$36,IF('Vulnerability Assessment (post)'!U69='Defined Values'!$A$37,'Defined Values'!$C$37,0)))</f>
        <v>0</v>
      </c>
      <c r="AN69">
        <f t="shared" si="7"/>
        <v>1</v>
      </c>
      <c r="AO69">
        <f t="shared" si="7"/>
        <v>1</v>
      </c>
      <c r="AP69">
        <f t="shared" si="7"/>
        <v>1</v>
      </c>
      <c r="AQ69">
        <f>IF('Vulnerability Assessment (post)'!M69='Defined Values'!$A$19,'Defined Values'!$C$19,IF('Vulnerability Assessment (post)'!M69='Defined Values'!$A$20,'Defined Values'!$C$20,IF('Vulnerability Assessment (post)'!M69='Defined Values'!$A$21,'Defined Values'!$C$21,0)))</f>
        <v>0</v>
      </c>
      <c r="AR69">
        <f>IF('Vulnerability Assessment (post)'!O69='Defined Values'!$A$23,'Defined Values'!$C$23,IF('Vulnerability Assessment (post)'!O69='Defined Values'!$A$24,'Defined Values'!$C$24,IF('Vulnerability Assessment (post)'!O69='Defined Values'!$A$25,'Defined Values'!$C$25,0)))</f>
        <v>0</v>
      </c>
      <c r="AS69">
        <f>IF('Vulnerability Assessment (post)'!K69='Defined Values'!$A$15,'Defined Values'!$C$15,IF('Vulnerability Assessment (post)'!K69='Defined Values'!$A$16,'Defined Values'!$C$16,IF('Vulnerability Assessment (post)'!K69='Defined Values'!$A$17,'Defined Values'!$C$17,0)))</f>
        <v>0</v>
      </c>
      <c r="AT69">
        <f t="shared" si="8"/>
        <v>0</v>
      </c>
      <c r="AU6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6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6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69" t="e">
        <f t="shared" si="9"/>
        <v>#REF!</v>
      </c>
      <c r="AY69" t="e">
        <f t="shared" si="9"/>
        <v>#REF!</v>
      </c>
      <c r="AZ69" t="e">
        <f t="shared" si="9"/>
        <v>#REF!</v>
      </c>
      <c r="BA69" t="e">
        <f t="shared" si="10"/>
        <v>#REF!</v>
      </c>
      <c r="BB69" t="e">
        <f t="shared" si="10"/>
        <v>#REF!</v>
      </c>
      <c r="BC69" t="e">
        <f t="shared" si="10"/>
        <v>#REF!</v>
      </c>
      <c r="BD69" t="e">
        <f t="shared" si="11"/>
        <v>#REF!</v>
      </c>
      <c r="BE69" t="e">
        <f t="shared" si="12"/>
        <v>#REF!</v>
      </c>
      <c r="BF69" s="21" t="e">
        <f t="shared" si="13"/>
        <v>#REF!</v>
      </c>
      <c r="BG69"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69" t="e">
        <f t="shared" si="15"/>
        <v>#REF!</v>
      </c>
      <c r="BI69"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69" t="e">
        <f t="shared" si="14"/>
        <v>#REF!</v>
      </c>
    </row>
    <row r="70" spans="1:62" ht="18" x14ac:dyDescent="0.15">
      <c r="A70" s="50"/>
      <c r="B70" s="50"/>
      <c r="C70" s="50"/>
      <c r="D70" s="50"/>
      <c r="E70" s="50"/>
      <c r="F70" s="60"/>
      <c r="G70" s="60"/>
      <c r="H70" s="60"/>
      <c r="I70" s="80"/>
      <c r="J70" s="80"/>
      <c r="K70" s="80"/>
      <c r="L70" s="80"/>
      <c r="M70" s="80"/>
      <c r="N70" s="80"/>
      <c r="O70" s="80"/>
      <c r="P70" s="80"/>
      <c r="Q70" s="80"/>
      <c r="R70" s="80"/>
      <c r="S70" s="80"/>
      <c r="T70" s="80"/>
      <c r="U70" s="80"/>
      <c r="V70" s="80"/>
      <c r="W70" s="31" t="str">
        <f>IF(OR(A70='Defined Values'!A$63,A70='Defined Values'!$A$65),'Defined Values'!$A$65,IF(OR(K70="",M70="",O70="",Q70="",S70="",U70=""),"INCOMPLETE",AI70))</f>
        <v>INCOMPLETE</v>
      </c>
      <c r="Y70">
        <f t="shared" si="0"/>
        <v>0</v>
      </c>
      <c r="Z70">
        <f>IF(Y70=0,0,'Defined Values'!C60)</f>
        <v>0</v>
      </c>
      <c r="AA70">
        <f t="shared" si="1"/>
        <v>0</v>
      </c>
      <c r="AB70">
        <f t="shared" si="2"/>
        <v>0</v>
      </c>
      <c r="AD70" t="e">
        <f t="shared" si="3"/>
        <v>#REF!</v>
      </c>
      <c r="AE70" t="e">
        <f t="shared" si="3"/>
        <v>#REF!</v>
      </c>
      <c r="AF70" t="e">
        <f t="shared" si="3"/>
        <v>#REF!</v>
      </c>
      <c r="AG70" t="e">
        <f t="shared" si="4"/>
        <v>#REF!</v>
      </c>
      <c r="AH70" t="e">
        <f t="shared" si="5"/>
        <v>#REF!</v>
      </c>
      <c r="AI70" t="e">
        <f t="shared" si="6"/>
        <v>#REF!</v>
      </c>
      <c r="AK70">
        <f>IF('Vulnerability Assessment (post)'!Q70='Defined Values'!$A$27,'Defined Values'!$C$27,IF('Vulnerability Assessment (post)'!Q70='Defined Values'!$A$28,'Defined Values'!$C$28,IF('Vulnerability Assessment (post)'!Q70='Defined Values'!$A$29,'Defined Values'!$C$29,0)))</f>
        <v>0</v>
      </c>
      <c r="AL70">
        <f>IF('Vulnerability Assessment (post)'!S70='Defined Values'!$A$31,'Defined Values'!$C$31,IF('Vulnerability Assessment (post)'!S70='Defined Values'!$A$32,'Defined Values'!$C$32,IF('Vulnerability Assessment (post)'!S70='Defined Values'!$A$33,'Defined Values'!$C$33,0)))</f>
        <v>0</v>
      </c>
      <c r="AM70">
        <f>IF('Vulnerability Assessment (post)'!U70='Defined Values'!$A$35,'Defined Values'!$C$35,IF('Vulnerability Assessment (post)'!U70='Defined Values'!$A$36,'Defined Values'!$C$36,IF('Vulnerability Assessment (post)'!U70='Defined Values'!$A$37,'Defined Values'!$C$37,0)))</f>
        <v>0</v>
      </c>
      <c r="AN70">
        <f t="shared" si="7"/>
        <v>1</v>
      </c>
      <c r="AO70">
        <f t="shared" si="7"/>
        <v>1</v>
      </c>
      <c r="AP70">
        <f t="shared" si="7"/>
        <v>1</v>
      </c>
      <c r="AQ70">
        <f>IF('Vulnerability Assessment (post)'!M70='Defined Values'!$A$19,'Defined Values'!$C$19,IF('Vulnerability Assessment (post)'!M70='Defined Values'!$A$20,'Defined Values'!$C$20,IF('Vulnerability Assessment (post)'!M70='Defined Values'!$A$21,'Defined Values'!$C$21,0)))</f>
        <v>0</v>
      </c>
      <c r="AR70">
        <f>IF('Vulnerability Assessment (post)'!O70='Defined Values'!$A$23,'Defined Values'!$C$23,IF('Vulnerability Assessment (post)'!O70='Defined Values'!$A$24,'Defined Values'!$C$24,IF('Vulnerability Assessment (post)'!O70='Defined Values'!$A$25,'Defined Values'!$C$25,0)))</f>
        <v>0</v>
      </c>
      <c r="AS70">
        <f>IF('Vulnerability Assessment (post)'!K70='Defined Values'!$A$15,'Defined Values'!$C$15,IF('Vulnerability Assessment (post)'!K70='Defined Values'!$A$16,'Defined Values'!$C$16,IF('Vulnerability Assessment (post)'!K70='Defined Values'!$A$17,'Defined Values'!$C$17,0)))</f>
        <v>0</v>
      </c>
      <c r="AT70">
        <f t="shared" si="8"/>
        <v>0</v>
      </c>
      <c r="AU7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7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7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70" t="e">
        <f t="shared" si="9"/>
        <v>#REF!</v>
      </c>
      <c r="AY70" t="e">
        <f t="shared" si="9"/>
        <v>#REF!</v>
      </c>
      <c r="AZ70" t="e">
        <f t="shared" si="9"/>
        <v>#REF!</v>
      </c>
      <c r="BA70" t="e">
        <f t="shared" si="10"/>
        <v>#REF!</v>
      </c>
      <c r="BB70" t="e">
        <f t="shared" si="10"/>
        <v>#REF!</v>
      </c>
      <c r="BC70" t="e">
        <f t="shared" si="10"/>
        <v>#REF!</v>
      </c>
      <c r="BD70" t="e">
        <f t="shared" si="11"/>
        <v>#REF!</v>
      </c>
      <c r="BE70" t="e">
        <f t="shared" si="12"/>
        <v>#REF!</v>
      </c>
      <c r="BF70" s="21" t="e">
        <f t="shared" si="13"/>
        <v>#REF!</v>
      </c>
      <c r="BG70"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70" t="e">
        <f t="shared" si="15"/>
        <v>#REF!</v>
      </c>
      <c r="BI70"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70" t="e">
        <f t="shared" si="14"/>
        <v>#REF!</v>
      </c>
    </row>
    <row r="71" spans="1:62" ht="18" x14ac:dyDescent="0.15">
      <c r="A71" s="50"/>
      <c r="B71" s="50"/>
      <c r="C71" s="50"/>
      <c r="D71" s="50"/>
      <c r="E71" s="50"/>
      <c r="F71" s="60"/>
      <c r="G71" s="60"/>
      <c r="H71" s="60"/>
      <c r="I71" s="80"/>
      <c r="J71" s="80"/>
      <c r="K71" s="80"/>
      <c r="L71" s="80"/>
      <c r="M71" s="80"/>
      <c r="N71" s="80"/>
      <c r="O71" s="80"/>
      <c r="P71" s="80"/>
      <c r="Q71" s="80"/>
      <c r="R71" s="80"/>
      <c r="S71" s="80"/>
      <c r="T71" s="80"/>
      <c r="U71" s="80"/>
      <c r="V71" s="80"/>
      <c r="W71" s="31" t="str">
        <f>IF(OR(A71='Defined Values'!A$63,A71='Defined Values'!$A$65),'Defined Values'!$A$65,IF(OR(K71="",M71="",O71="",Q71="",S71="",U71=""),"INCOMPLETE",AI71))</f>
        <v>INCOMPLETE</v>
      </c>
      <c r="Y71">
        <f t="shared" si="0"/>
        <v>0</v>
      </c>
      <c r="Z71">
        <f>IF(Y71=0,0,'Defined Values'!C60)</f>
        <v>0</v>
      </c>
      <c r="AA71">
        <f t="shared" si="1"/>
        <v>0</v>
      </c>
      <c r="AB71">
        <f t="shared" si="2"/>
        <v>0</v>
      </c>
      <c r="AD71" t="e">
        <f t="shared" si="3"/>
        <v>#REF!</v>
      </c>
      <c r="AE71" t="e">
        <f t="shared" si="3"/>
        <v>#REF!</v>
      </c>
      <c r="AF71" t="e">
        <f t="shared" si="3"/>
        <v>#REF!</v>
      </c>
      <c r="AG71" t="e">
        <f t="shared" si="4"/>
        <v>#REF!</v>
      </c>
      <c r="AH71" t="e">
        <f t="shared" si="5"/>
        <v>#REF!</v>
      </c>
      <c r="AI71" t="e">
        <f t="shared" si="6"/>
        <v>#REF!</v>
      </c>
      <c r="AK71">
        <f>IF('Vulnerability Assessment (post)'!Q71='Defined Values'!$A$27,'Defined Values'!$C$27,IF('Vulnerability Assessment (post)'!Q71='Defined Values'!$A$28,'Defined Values'!$C$28,IF('Vulnerability Assessment (post)'!Q71='Defined Values'!$A$29,'Defined Values'!$C$29,0)))</f>
        <v>0</v>
      </c>
      <c r="AL71">
        <f>IF('Vulnerability Assessment (post)'!S71='Defined Values'!$A$31,'Defined Values'!$C$31,IF('Vulnerability Assessment (post)'!S71='Defined Values'!$A$32,'Defined Values'!$C$32,IF('Vulnerability Assessment (post)'!S71='Defined Values'!$A$33,'Defined Values'!$C$33,0)))</f>
        <v>0</v>
      </c>
      <c r="AM71">
        <f>IF('Vulnerability Assessment (post)'!U71='Defined Values'!$A$35,'Defined Values'!$C$35,IF('Vulnerability Assessment (post)'!U71='Defined Values'!$A$36,'Defined Values'!$C$36,IF('Vulnerability Assessment (post)'!U71='Defined Values'!$A$37,'Defined Values'!$C$37,0)))</f>
        <v>0</v>
      </c>
      <c r="AN71">
        <f t="shared" si="7"/>
        <v>1</v>
      </c>
      <c r="AO71">
        <f t="shared" si="7"/>
        <v>1</v>
      </c>
      <c r="AP71">
        <f t="shared" si="7"/>
        <v>1</v>
      </c>
      <c r="AQ71">
        <f>IF('Vulnerability Assessment (post)'!M71='Defined Values'!$A$19,'Defined Values'!$C$19,IF('Vulnerability Assessment (post)'!M71='Defined Values'!$A$20,'Defined Values'!$C$20,IF('Vulnerability Assessment (post)'!M71='Defined Values'!$A$21,'Defined Values'!$C$21,0)))</f>
        <v>0</v>
      </c>
      <c r="AR71">
        <f>IF('Vulnerability Assessment (post)'!O71='Defined Values'!$A$23,'Defined Values'!$C$23,IF('Vulnerability Assessment (post)'!O71='Defined Values'!$A$24,'Defined Values'!$C$24,IF('Vulnerability Assessment (post)'!O71='Defined Values'!$A$25,'Defined Values'!$C$25,0)))</f>
        <v>0</v>
      </c>
      <c r="AS71">
        <f>IF('Vulnerability Assessment (post)'!K71='Defined Values'!$A$15,'Defined Values'!$C$15,IF('Vulnerability Assessment (post)'!K71='Defined Values'!$A$16,'Defined Values'!$C$16,IF('Vulnerability Assessment (post)'!K71='Defined Values'!$A$17,'Defined Values'!$C$17,0)))</f>
        <v>0</v>
      </c>
      <c r="AT71">
        <f t="shared" si="8"/>
        <v>0</v>
      </c>
      <c r="AU7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7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7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71" t="e">
        <f t="shared" si="9"/>
        <v>#REF!</v>
      </c>
      <c r="AY71" t="e">
        <f t="shared" si="9"/>
        <v>#REF!</v>
      </c>
      <c r="AZ71" t="e">
        <f t="shared" si="9"/>
        <v>#REF!</v>
      </c>
      <c r="BA71" t="e">
        <f t="shared" si="10"/>
        <v>#REF!</v>
      </c>
      <c r="BB71" t="e">
        <f t="shared" si="10"/>
        <v>#REF!</v>
      </c>
      <c r="BC71" t="e">
        <f t="shared" si="10"/>
        <v>#REF!</v>
      </c>
      <c r="BD71" t="e">
        <f t="shared" si="11"/>
        <v>#REF!</v>
      </c>
      <c r="BE71" t="e">
        <f t="shared" si="12"/>
        <v>#REF!</v>
      </c>
      <c r="BF71" s="21" t="e">
        <f t="shared" si="13"/>
        <v>#REF!</v>
      </c>
      <c r="BG71"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71" t="e">
        <f t="shared" si="15"/>
        <v>#REF!</v>
      </c>
      <c r="BI71"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71" t="e">
        <f t="shared" si="14"/>
        <v>#REF!</v>
      </c>
    </row>
    <row r="72" spans="1:62" ht="18" x14ac:dyDescent="0.15">
      <c r="A72" s="50"/>
      <c r="B72" s="50"/>
      <c r="C72" s="50"/>
      <c r="D72" s="50"/>
      <c r="E72" s="50"/>
      <c r="F72" s="60"/>
      <c r="G72" s="60"/>
      <c r="H72" s="60"/>
      <c r="I72" s="80"/>
      <c r="J72" s="80"/>
      <c r="K72" s="80"/>
      <c r="L72" s="80"/>
      <c r="M72" s="80"/>
      <c r="N72" s="80"/>
      <c r="O72" s="80"/>
      <c r="P72" s="80"/>
      <c r="Q72" s="80"/>
      <c r="R72" s="80"/>
      <c r="S72" s="80"/>
      <c r="T72" s="80"/>
      <c r="U72" s="80"/>
      <c r="V72" s="80"/>
      <c r="W72" s="31" t="str">
        <f>IF(OR(A72='Defined Values'!A$63,A72='Defined Values'!$A$65),'Defined Values'!$A$65,IF(OR(K72="",M72="",O72="",Q72="",S72="",U72=""),"INCOMPLETE",AI72))</f>
        <v>INCOMPLETE</v>
      </c>
      <c r="Y72">
        <f t="shared" si="0"/>
        <v>0</v>
      </c>
      <c r="Z72">
        <f>IF(Y72=0,0,'Defined Values'!C60)</f>
        <v>0</v>
      </c>
      <c r="AA72">
        <f t="shared" si="1"/>
        <v>0</v>
      </c>
      <c r="AB72">
        <f t="shared" si="2"/>
        <v>0</v>
      </c>
      <c r="AD72" t="e">
        <f t="shared" si="3"/>
        <v>#REF!</v>
      </c>
      <c r="AE72" t="e">
        <f t="shared" si="3"/>
        <v>#REF!</v>
      </c>
      <c r="AF72" t="e">
        <f t="shared" si="3"/>
        <v>#REF!</v>
      </c>
      <c r="AG72" t="e">
        <f t="shared" si="4"/>
        <v>#REF!</v>
      </c>
      <c r="AH72" t="e">
        <f t="shared" si="5"/>
        <v>#REF!</v>
      </c>
      <c r="AI72" t="e">
        <f t="shared" si="6"/>
        <v>#REF!</v>
      </c>
      <c r="AK72">
        <f>IF('Vulnerability Assessment (post)'!Q72='Defined Values'!$A$27,'Defined Values'!$C$27,IF('Vulnerability Assessment (post)'!Q72='Defined Values'!$A$28,'Defined Values'!$C$28,IF('Vulnerability Assessment (post)'!Q72='Defined Values'!$A$29,'Defined Values'!$C$29,0)))</f>
        <v>0</v>
      </c>
      <c r="AL72">
        <f>IF('Vulnerability Assessment (post)'!S72='Defined Values'!$A$31,'Defined Values'!$C$31,IF('Vulnerability Assessment (post)'!S72='Defined Values'!$A$32,'Defined Values'!$C$32,IF('Vulnerability Assessment (post)'!S72='Defined Values'!$A$33,'Defined Values'!$C$33,0)))</f>
        <v>0</v>
      </c>
      <c r="AM72">
        <f>IF('Vulnerability Assessment (post)'!U72='Defined Values'!$A$35,'Defined Values'!$C$35,IF('Vulnerability Assessment (post)'!U72='Defined Values'!$A$36,'Defined Values'!$C$36,IF('Vulnerability Assessment (post)'!U72='Defined Values'!$A$37,'Defined Values'!$C$37,0)))</f>
        <v>0</v>
      </c>
      <c r="AN72">
        <f t="shared" si="7"/>
        <v>1</v>
      </c>
      <c r="AO72">
        <f t="shared" si="7"/>
        <v>1</v>
      </c>
      <c r="AP72">
        <f t="shared" si="7"/>
        <v>1</v>
      </c>
      <c r="AQ72">
        <f>IF('Vulnerability Assessment (post)'!M72='Defined Values'!$A$19,'Defined Values'!$C$19,IF('Vulnerability Assessment (post)'!M72='Defined Values'!$A$20,'Defined Values'!$C$20,IF('Vulnerability Assessment (post)'!M72='Defined Values'!$A$21,'Defined Values'!$C$21,0)))</f>
        <v>0</v>
      </c>
      <c r="AR72">
        <f>IF('Vulnerability Assessment (post)'!O72='Defined Values'!$A$23,'Defined Values'!$C$23,IF('Vulnerability Assessment (post)'!O72='Defined Values'!$A$24,'Defined Values'!$C$24,IF('Vulnerability Assessment (post)'!O72='Defined Values'!$A$25,'Defined Values'!$C$25,0)))</f>
        <v>0</v>
      </c>
      <c r="AS72">
        <f>IF('Vulnerability Assessment (post)'!K72='Defined Values'!$A$15,'Defined Values'!$C$15,IF('Vulnerability Assessment (post)'!K72='Defined Values'!$A$16,'Defined Values'!$C$16,IF('Vulnerability Assessment (post)'!K72='Defined Values'!$A$17,'Defined Values'!$C$17,0)))</f>
        <v>0</v>
      </c>
      <c r="AT72">
        <f t="shared" si="8"/>
        <v>0</v>
      </c>
      <c r="AU7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7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7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72" t="e">
        <f t="shared" si="9"/>
        <v>#REF!</v>
      </c>
      <c r="AY72" t="e">
        <f t="shared" si="9"/>
        <v>#REF!</v>
      </c>
      <c r="AZ72" t="e">
        <f t="shared" si="9"/>
        <v>#REF!</v>
      </c>
      <c r="BA72" t="e">
        <f t="shared" si="10"/>
        <v>#REF!</v>
      </c>
      <c r="BB72" t="e">
        <f t="shared" si="10"/>
        <v>#REF!</v>
      </c>
      <c r="BC72" t="e">
        <f t="shared" si="10"/>
        <v>#REF!</v>
      </c>
      <c r="BD72" t="e">
        <f t="shared" si="11"/>
        <v>#REF!</v>
      </c>
      <c r="BE72" t="e">
        <f t="shared" si="12"/>
        <v>#REF!</v>
      </c>
      <c r="BF72" s="21" t="e">
        <f t="shared" si="13"/>
        <v>#REF!</v>
      </c>
      <c r="BG72"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72" t="e">
        <f t="shared" si="15"/>
        <v>#REF!</v>
      </c>
      <c r="BI72"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72" t="e">
        <f t="shared" si="14"/>
        <v>#REF!</v>
      </c>
    </row>
    <row r="73" spans="1:62" ht="18" x14ac:dyDescent="0.15">
      <c r="A73" s="50"/>
      <c r="B73" s="50"/>
      <c r="C73" s="50"/>
      <c r="D73" s="50"/>
      <c r="E73" s="50"/>
      <c r="F73" s="60"/>
      <c r="G73" s="60"/>
      <c r="H73" s="60"/>
      <c r="I73" s="80"/>
      <c r="J73" s="80"/>
      <c r="K73" s="80"/>
      <c r="L73" s="80"/>
      <c r="M73" s="80"/>
      <c r="N73" s="80"/>
      <c r="O73" s="80"/>
      <c r="P73" s="80"/>
      <c r="Q73" s="80"/>
      <c r="R73" s="80"/>
      <c r="S73" s="80"/>
      <c r="T73" s="80"/>
      <c r="U73" s="80"/>
      <c r="V73" s="80"/>
      <c r="W73" s="31" t="str">
        <f>IF(OR(A73='Defined Values'!A$63,A73='Defined Values'!$A$65),'Defined Values'!$A$65,IF(OR(K73="",M73="",O73="",Q73="",S73="",U73=""),"INCOMPLETE",AI73))</f>
        <v>INCOMPLETE</v>
      </c>
      <c r="Y73">
        <f t="shared" si="0"/>
        <v>0</v>
      </c>
      <c r="Z73">
        <f>IF(Y73=0,0,'Defined Values'!C60)</f>
        <v>0</v>
      </c>
      <c r="AA73">
        <f t="shared" si="1"/>
        <v>0</v>
      </c>
      <c r="AB73">
        <f t="shared" si="2"/>
        <v>0</v>
      </c>
      <c r="AD73" t="e">
        <f t="shared" si="3"/>
        <v>#REF!</v>
      </c>
      <c r="AE73" t="e">
        <f t="shared" si="3"/>
        <v>#REF!</v>
      </c>
      <c r="AF73" t="e">
        <f t="shared" si="3"/>
        <v>#REF!</v>
      </c>
      <c r="AG73" t="e">
        <f t="shared" si="4"/>
        <v>#REF!</v>
      </c>
      <c r="AH73" t="e">
        <f t="shared" si="5"/>
        <v>#REF!</v>
      </c>
      <c r="AI73" t="e">
        <f t="shared" si="6"/>
        <v>#REF!</v>
      </c>
      <c r="AK73">
        <f>IF('Vulnerability Assessment (post)'!Q73='Defined Values'!$A$27,'Defined Values'!$C$27,IF('Vulnerability Assessment (post)'!Q73='Defined Values'!$A$28,'Defined Values'!$C$28,IF('Vulnerability Assessment (post)'!Q73='Defined Values'!$A$29,'Defined Values'!$C$29,0)))</f>
        <v>0</v>
      </c>
      <c r="AL73">
        <f>IF('Vulnerability Assessment (post)'!S73='Defined Values'!$A$31,'Defined Values'!$C$31,IF('Vulnerability Assessment (post)'!S73='Defined Values'!$A$32,'Defined Values'!$C$32,IF('Vulnerability Assessment (post)'!S73='Defined Values'!$A$33,'Defined Values'!$C$33,0)))</f>
        <v>0</v>
      </c>
      <c r="AM73">
        <f>IF('Vulnerability Assessment (post)'!U73='Defined Values'!$A$35,'Defined Values'!$C$35,IF('Vulnerability Assessment (post)'!U73='Defined Values'!$A$36,'Defined Values'!$C$36,IF('Vulnerability Assessment (post)'!U73='Defined Values'!$A$37,'Defined Values'!$C$37,0)))</f>
        <v>0</v>
      </c>
      <c r="AN73">
        <f t="shared" si="7"/>
        <v>1</v>
      </c>
      <c r="AO73">
        <f t="shared" si="7"/>
        <v>1</v>
      </c>
      <c r="AP73">
        <f t="shared" si="7"/>
        <v>1</v>
      </c>
      <c r="AQ73">
        <f>IF('Vulnerability Assessment (post)'!M73='Defined Values'!$A$19,'Defined Values'!$C$19,IF('Vulnerability Assessment (post)'!M73='Defined Values'!$A$20,'Defined Values'!$C$20,IF('Vulnerability Assessment (post)'!M73='Defined Values'!$A$21,'Defined Values'!$C$21,0)))</f>
        <v>0</v>
      </c>
      <c r="AR73">
        <f>IF('Vulnerability Assessment (post)'!O73='Defined Values'!$A$23,'Defined Values'!$C$23,IF('Vulnerability Assessment (post)'!O73='Defined Values'!$A$24,'Defined Values'!$C$24,IF('Vulnerability Assessment (post)'!O73='Defined Values'!$A$25,'Defined Values'!$C$25,0)))</f>
        <v>0</v>
      </c>
      <c r="AS73">
        <f>IF('Vulnerability Assessment (post)'!K73='Defined Values'!$A$15,'Defined Values'!$C$15,IF('Vulnerability Assessment (post)'!K73='Defined Values'!$A$16,'Defined Values'!$C$16,IF('Vulnerability Assessment (post)'!K73='Defined Values'!$A$17,'Defined Values'!$C$17,0)))</f>
        <v>0</v>
      </c>
      <c r="AT73">
        <f t="shared" si="8"/>
        <v>0</v>
      </c>
      <c r="AU7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7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7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73" t="e">
        <f t="shared" si="9"/>
        <v>#REF!</v>
      </c>
      <c r="AY73" t="e">
        <f t="shared" si="9"/>
        <v>#REF!</v>
      </c>
      <c r="AZ73" t="e">
        <f t="shared" si="9"/>
        <v>#REF!</v>
      </c>
      <c r="BA73" t="e">
        <f t="shared" si="10"/>
        <v>#REF!</v>
      </c>
      <c r="BB73" t="e">
        <f t="shared" si="10"/>
        <v>#REF!</v>
      </c>
      <c r="BC73" t="e">
        <f t="shared" si="10"/>
        <v>#REF!</v>
      </c>
      <c r="BD73" t="e">
        <f t="shared" si="11"/>
        <v>#REF!</v>
      </c>
      <c r="BE73" t="e">
        <f t="shared" si="12"/>
        <v>#REF!</v>
      </c>
      <c r="BF73" s="21" t="e">
        <f t="shared" si="13"/>
        <v>#REF!</v>
      </c>
      <c r="BG73"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73" t="e">
        <f t="shared" si="15"/>
        <v>#REF!</v>
      </c>
      <c r="BI73"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73" t="e">
        <f t="shared" si="14"/>
        <v>#REF!</v>
      </c>
    </row>
    <row r="74" spans="1:62" ht="18" x14ac:dyDescent="0.15">
      <c r="A74" s="50"/>
      <c r="B74" s="50"/>
      <c r="C74" s="50"/>
      <c r="D74" s="50"/>
      <c r="E74" s="50"/>
      <c r="F74" s="60"/>
      <c r="G74" s="60"/>
      <c r="H74" s="60"/>
      <c r="I74" s="80"/>
      <c r="J74" s="80"/>
      <c r="K74" s="80"/>
      <c r="L74" s="80"/>
      <c r="M74" s="80"/>
      <c r="N74" s="80"/>
      <c r="O74" s="80"/>
      <c r="P74" s="80"/>
      <c r="Q74" s="80"/>
      <c r="R74" s="80"/>
      <c r="S74" s="80"/>
      <c r="T74" s="80"/>
      <c r="U74" s="80"/>
      <c r="V74" s="80"/>
      <c r="W74" s="31" t="str">
        <f>IF(OR(A74='Defined Values'!A$63,A74='Defined Values'!$A$65),'Defined Values'!$A$65,IF(OR(K74="",M74="",O74="",Q74="",S74="",U74=""),"INCOMPLETE",AI74))</f>
        <v>INCOMPLETE</v>
      </c>
      <c r="Y74">
        <f t="shared" ref="Y74:Y137" si="16">10.41*(1-(AN74*AO74*AP74))</f>
        <v>0</v>
      </c>
      <c r="Z74">
        <f>IF(Y74=0,0,'Defined Values'!C60)</f>
        <v>0</v>
      </c>
      <c r="AA74">
        <f t="shared" ref="AA74:AA137" si="17">20*AQ74*AR74*AS74</f>
        <v>0</v>
      </c>
      <c r="AB74">
        <f t="shared" ref="AB74:AB137" si="18">ROUND(AT74,1)</f>
        <v>0</v>
      </c>
      <c r="AD74" t="e">
        <f t="shared" ref="AD74:AF137" si="19">ROUND(BD74,1)</f>
        <v>#REF!</v>
      </c>
      <c r="AE74" t="e">
        <f t="shared" si="19"/>
        <v>#REF!</v>
      </c>
      <c r="AF74" t="e">
        <f t="shared" si="19"/>
        <v>#REF!</v>
      </c>
      <c r="AG74" t="e">
        <f t="shared" ref="AG74:AG137" si="20">ROUND(BH74,1)</f>
        <v>#REF!</v>
      </c>
      <c r="AH74" t="e">
        <f t="shared" ref="AH74:AH137" si="21">ROUND(BJ74,1)</f>
        <v>#REF!</v>
      </c>
      <c r="AI74" t="e">
        <f t="shared" ref="AI74:AI137" si="22">IF(AH74=0,AB74,AH74)</f>
        <v>#REF!</v>
      </c>
      <c r="AK74">
        <f>IF('Vulnerability Assessment (post)'!Q74='Defined Values'!$A$27,'Defined Values'!$C$27,IF('Vulnerability Assessment (post)'!Q74='Defined Values'!$A$28,'Defined Values'!$C$28,IF('Vulnerability Assessment (post)'!Q74='Defined Values'!$A$29,'Defined Values'!$C$29,0)))</f>
        <v>0</v>
      </c>
      <c r="AL74">
        <f>IF('Vulnerability Assessment (post)'!S74='Defined Values'!$A$31,'Defined Values'!$C$31,IF('Vulnerability Assessment (post)'!S74='Defined Values'!$A$32,'Defined Values'!$C$32,IF('Vulnerability Assessment (post)'!S74='Defined Values'!$A$33,'Defined Values'!$C$33,0)))</f>
        <v>0</v>
      </c>
      <c r="AM74">
        <f>IF('Vulnerability Assessment (post)'!U74='Defined Values'!$A$35,'Defined Values'!$C$35,IF('Vulnerability Assessment (post)'!U74='Defined Values'!$A$36,'Defined Values'!$C$36,IF('Vulnerability Assessment (post)'!U74='Defined Values'!$A$37,'Defined Values'!$C$37,0)))</f>
        <v>0</v>
      </c>
      <c r="AN74">
        <f t="shared" ref="AN74:AP137" si="23">1-AK74</f>
        <v>1</v>
      </c>
      <c r="AO74">
        <f t="shared" si="23"/>
        <v>1</v>
      </c>
      <c r="AP74">
        <f t="shared" si="23"/>
        <v>1</v>
      </c>
      <c r="AQ74">
        <f>IF('Vulnerability Assessment (post)'!M74='Defined Values'!$A$19,'Defined Values'!$C$19,IF('Vulnerability Assessment (post)'!M74='Defined Values'!$A$20,'Defined Values'!$C$20,IF('Vulnerability Assessment (post)'!M74='Defined Values'!$A$21,'Defined Values'!$C$21,0)))</f>
        <v>0</v>
      </c>
      <c r="AR74">
        <f>IF('Vulnerability Assessment (post)'!O74='Defined Values'!$A$23,'Defined Values'!$C$23,IF('Vulnerability Assessment (post)'!O74='Defined Values'!$A$24,'Defined Values'!$C$24,IF('Vulnerability Assessment (post)'!O74='Defined Values'!$A$25,'Defined Values'!$C$25,0)))</f>
        <v>0</v>
      </c>
      <c r="AS74">
        <f>IF('Vulnerability Assessment (post)'!K74='Defined Values'!$A$15,'Defined Values'!$C$15,IF('Vulnerability Assessment (post)'!K74='Defined Values'!$A$16,'Defined Values'!$C$16,IF('Vulnerability Assessment (post)'!K74='Defined Values'!$A$17,'Defined Values'!$C$17,0)))</f>
        <v>0</v>
      </c>
      <c r="AT74">
        <f t="shared" ref="AT74:AT137" si="24">((0.6*Y74)+(0.4*AA74)-1.5)*Z74</f>
        <v>0</v>
      </c>
      <c r="AU7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7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7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74" t="e">
        <f t="shared" ref="AX74:AZ137" si="25">AK74*AU74</f>
        <v>#REF!</v>
      </c>
      <c r="AY74" t="e">
        <f t="shared" si="25"/>
        <v>#REF!</v>
      </c>
      <c r="AZ74" t="e">
        <f t="shared" si="25"/>
        <v>#REF!</v>
      </c>
      <c r="BA74" t="e">
        <f t="shared" ref="BA74:BC137" si="26">1-AX74</f>
        <v>#REF!</v>
      </c>
      <c r="BB74" t="e">
        <f t="shared" si="26"/>
        <v>#REF!</v>
      </c>
      <c r="BC74" t="e">
        <f t="shared" si="26"/>
        <v>#REF!</v>
      </c>
      <c r="BD74" t="e">
        <f t="shared" ref="BD74:BD137" si="27">MIN(10,10.41*(1-(BA74*BB74*BC74)))</f>
        <v>#REF!</v>
      </c>
      <c r="BE74" t="e">
        <f t="shared" ref="BE74:BE137" si="28">((0.6*AD74)+(0.4*AA74)-1.5)*Z74</f>
        <v>#REF!</v>
      </c>
      <c r="BF74" s="21" t="e">
        <f t="shared" ref="BF74:BF137" si="29">AE74*1*1*1</f>
        <v>#REF!</v>
      </c>
      <c r="BG74"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74" t="e">
        <f t="shared" si="15"/>
        <v>#REF!</v>
      </c>
      <c r="BI74"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74" t="e">
        <f t="shared" ref="BJ74:BJ137" si="30">AG74-(AG74*BI74)</f>
        <v>#REF!</v>
      </c>
    </row>
    <row r="75" spans="1:62" ht="18" x14ac:dyDescent="0.15">
      <c r="A75" s="50"/>
      <c r="B75" s="50"/>
      <c r="C75" s="50"/>
      <c r="D75" s="50"/>
      <c r="E75" s="50"/>
      <c r="F75" s="60"/>
      <c r="G75" s="60"/>
      <c r="H75" s="60"/>
      <c r="I75" s="80"/>
      <c r="J75" s="80"/>
      <c r="K75" s="80"/>
      <c r="L75" s="80"/>
      <c r="M75" s="80"/>
      <c r="N75" s="80"/>
      <c r="O75" s="80"/>
      <c r="P75" s="80"/>
      <c r="Q75" s="80"/>
      <c r="R75" s="80"/>
      <c r="S75" s="80"/>
      <c r="T75" s="80"/>
      <c r="U75" s="80"/>
      <c r="V75" s="80"/>
      <c r="W75" s="31" t="str">
        <f>IF(OR(A75='Defined Values'!A$63,A75='Defined Values'!$A$65),'Defined Values'!$A$65,IF(OR(K75="",M75="",O75="",Q75="",S75="",U75=""),"INCOMPLETE",AI75))</f>
        <v>INCOMPLETE</v>
      </c>
      <c r="Y75">
        <f t="shared" si="16"/>
        <v>0</v>
      </c>
      <c r="Z75">
        <f>IF(Y75=0,0,'Defined Values'!C60)</f>
        <v>0</v>
      </c>
      <c r="AA75">
        <f t="shared" si="17"/>
        <v>0</v>
      </c>
      <c r="AB75">
        <f t="shared" si="18"/>
        <v>0</v>
      </c>
      <c r="AD75" t="e">
        <f t="shared" si="19"/>
        <v>#REF!</v>
      </c>
      <c r="AE75" t="e">
        <f t="shared" si="19"/>
        <v>#REF!</v>
      </c>
      <c r="AF75" t="e">
        <f t="shared" si="19"/>
        <v>#REF!</v>
      </c>
      <c r="AG75" t="e">
        <f t="shared" si="20"/>
        <v>#REF!</v>
      </c>
      <c r="AH75" t="e">
        <f t="shared" si="21"/>
        <v>#REF!</v>
      </c>
      <c r="AI75" t="e">
        <f t="shared" si="22"/>
        <v>#REF!</v>
      </c>
      <c r="AK75">
        <f>IF('Vulnerability Assessment (post)'!Q75='Defined Values'!$A$27,'Defined Values'!$C$27,IF('Vulnerability Assessment (post)'!Q75='Defined Values'!$A$28,'Defined Values'!$C$28,IF('Vulnerability Assessment (post)'!Q75='Defined Values'!$A$29,'Defined Values'!$C$29,0)))</f>
        <v>0</v>
      </c>
      <c r="AL75">
        <f>IF('Vulnerability Assessment (post)'!S75='Defined Values'!$A$31,'Defined Values'!$C$31,IF('Vulnerability Assessment (post)'!S75='Defined Values'!$A$32,'Defined Values'!$C$32,IF('Vulnerability Assessment (post)'!S75='Defined Values'!$A$33,'Defined Values'!$C$33,0)))</f>
        <v>0</v>
      </c>
      <c r="AM75">
        <f>IF('Vulnerability Assessment (post)'!U75='Defined Values'!$A$35,'Defined Values'!$C$35,IF('Vulnerability Assessment (post)'!U75='Defined Values'!$A$36,'Defined Values'!$C$36,IF('Vulnerability Assessment (post)'!U75='Defined Values'!$A$37,'Defined Values'!$C$37,0)))</f>
        <v>0</v>
      </c>
      <c r="AN75">
        <f t="shared" si="23"/>
        <v>1</v>
      </c>
      <c r="AO75">
        <f t="shared" si="23"/>
        <v>1</v>
      </c>
      <c r="AP75">
        <f t="shared" si="23"/>
        <v>1</v>
      </c>
      <c r="AQ75">
        <f>IF('Vulnerability Assessment (post)'!M75='Defined Values'!$A$19,'Defined Values'!$C$19,IF('Vulnerability Assessment (post)'!M75='Defined Values'!$A$20,'Defined Values'!$C$20,IF('Vulnerability Assessment (post)'!M75='Defined Values'!$A$21,'Defined Values'!$C$21,0)))</f>
        <v>0</v>
      </c>
      <c r="AR75">
        <f>IF('Vulnerability Assessment (post)'!O75='Defined Values'!$A$23,'Defined Values'!$C$23,IF('Vulnerability Assessment (post)'!O75='Defined Values'!$A$24,'Defined Values'!$C$24,IF('Vulnerability Assessment (post)'!O75='Defined Values'!$A$25,'Defined Values'!$C$25,0)))</f>
        <v>0</v>
      </c>
      <c r="AS75">
        <f>IF('Vulnerability Assessment (post)'!K75='Defined Values'!$A$15,'Defined Values'!$C$15,IF('Vulnerability Assessment (post)'!K75='Defined Values'!$A$16,'Defined Values'!$C$16,IF('Vulnerability Assessment (post)'!K75='Defined Values'!$A$17,'Defined Values'!$C$17,0)))</f>
        <v>0</v>
      </c>
      <c r="AT75">
        <f t="shared" si="24"/>
        <v>0</v>
      </c>
      <c r="AU7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7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7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75" t="e">
        <f t="shared" si="25"/>
        <v>#REF!</v>
      </c>
      <c r="AY75" t="e">
        <f t="shared" si="25"/>
        <v>#REF!</v>
      </c>
      <c r="AZ75" t="e">
        <f t="shared" si="25"/>
        <v>#REF!</v>
      </c>
      <c r="BA75" t="e">
        <f t="shared" si="26"/>
        <v>#REF!</v>
      </c>
      <c r="BB75" t="e">
        <f t="shared" si="26"/>
        <v>#REF!</v>
      </c>
      <c r="BC75" t="e">
        <f t="shared" si="26"/>
        <v>#REF!</v>
      </c>
      <c r="BD75" t="e">
        <f t="shared" si="27"/>
        <v>#REF!</v>
      </c>
      <c r="BE75" t="e">
        <f t="shared" si="28"/>
        <v>#REF!</v>
      </c>
      <c r="BF75" s="21" t="e">
        <f t="shared" si="29"/>
        <v>#REF!</v>
      </c>
      <c r="BG75"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75" t="e">
        <f t="shared" ref="BH75:BH138" si="31">AF75+(10-AF75)*BG75</f>
        <v>#REF!</v>
      </c>
      <c r="BI75"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75" t="e">
        <f t="shared" si="30"/>
        <v>#REF!</v>
      </c>
    </row>
    <row r="76" spans="1:62" ht="18" x14ac:dyDescent="0.15">
      <c r="A76" s="50"/>
      <c r="B76" s="50"/>
      <c r="C76" s="50"/>
      <c r="D76" s="50"/>
      <c r="E76" s="50"/>
      <c r="F76" s="60"/>
      <c r="G76" s="60"/>
      <c r="H76" s="60"/>
      <c r="I76" s="80"/>
      <c r="J76" s="80"/>
      <c r="K76" s="80"/>
      <c r="L76" s="80"/>
      <c r="M76" s="80"/>
      <c r="N76" s="80"/>
      <c r="O76" s="80"/>
      <c r="P76" s="80"/>
      <c r="Q76" s="80"/>
      <c r="R76" s="80"/>
      <c r="S76" s="80"/>
      <c r="T76" s="80"/>
      <c r="U76" s="80"/>
      <c r="V76" s="80"/>
      <c r="W76" s="31" t="str">
        <f>IF(OR(A76='Defined Values'!A$63,A76='Defined Values'!$A$65),'Defined Values'!$A$65,IF(OR(K76="",M76="",O76="",Q76="",S76="",U76=""),"INCOMPLETE",AI76))</f>
        <v>INCOMPLETE</v>
      </c>
      <c r="Y76">
        <f t="shared" si="16"/>
        <v>0</v>
      </c>
      <c r="Z76">
        <f>IF(Y76=0,0,'Defined Values'!C60)</f>
        <v>0</v>
      </c>
      <c r="AA76">
        <f t="shared" si="17"/>
        <v>0</v>
      </c>
      <c r="AB76">
        <f t="shared" si="18"/>
        <v>0</v>
      </c>
      <c r="AD76" t="e">
        <f t="shared" si="19"/>
        <v>#REF!</v>
      </c>
      <c r="AE76" t="e">
        <f t="shared" si="19"/>
        <v>#REF!</v>
      </c>
      <c r="AF76" t="e">
        <f t="shared" si="19"/>
        <v>#REF!</v>
      </c>
      <c r="AG76" t="e">
        <f t="shared" si="20"/>
        <v>#REF!</v>
      </c>
      <c r="AH76" t="e">
        <f t="shared" si="21"/>
        <v>#REF!</v>
      </c>
      <c r="AI76" t="e">
        <f t="shared" si="22"/>
        <v>#REF!</v>
      </c>
      <c r="AK76">
        <f>IF('Vulnerability Assessment (post)'!Q76='Defined Values'!$A$27,'Defined Values'!$C$27,IF('Vulnerability Assessment (post)'!Q76='Defined Values'!$A$28,'Defined Values'!$C$28,IF('Vulnerability Assessment (post)'!Q76='Defined Values'!$A$29,'Defined Values'!$C$29,0)))</f>
        <v>0</v>
      </c>
      <c r="AL76">
        <f>IF('Vulnerability Assessment (post)'!S76='Defined Values'!$A$31,'Defined Values'!$C$31,IF('Vulnerability Assessment (post)'!S76='Defined Values'!$A$32,'Defined Values'!$C$32,IF('Vulnerability Assessment (post)'!S76='Defined Values'!$A$33,'Defined Values'!$C$33,0)))</f>
        <v>0</v>
      </c>
      <c r="AM76">
        <f>IF('Vulnerability Assessment (post)'!U76='Defined Values'!$A$35,'Defined Values'!$C$35,IF('Vulnerability Assessment (post)'!U76='Defined Values'!$A$36,'Defined Values'!$C$36,IF('Vulnerability Assessment (post)'!U76='Defined Values'!$A$37,'Defined Values'!$C$37,0)))</f>
        <v>0</v>
      </c>
      <c r="AN76">
        <f t="shared" si="23"/>
        <v>1</v>
      </c>
      <c r="AO76">
        <f t="shared" si="23"/>
        <v>1</v>
      </c>
      <c r="AP76">
        <f t="shared" si="23"/>
        <v>1</v>
      </c>
      <c r="AQ76">
        <f>IF('Vulnerability Assessment (post)'!M76='Defined Values'!$A$19,'Defined Values'!$C$19,IF('Vulnerability Assessment (post)'!M76='Defined Values'!$A$20,'Defined Values'!$C$20,IF('Vulnerability Assessment (post)'!M76='Defined Values'!$A$21,'Defined Values'!$C$21,0)))</f>
        <v>0</v>
      </c>
      <c r="AR76">
        <f>IF('Vulnerability Assessment (post)'!O76='Defined Values'!$A$23,'Defined Values'!$C$23,IF('Vulnerability Assessment (post)'!O76='Defined Values'!$A$24,'Defined Values'!$C$24,IF('Vulnerability Assessment (post)'!O76='Defined Values'!$A$25,'Defined Values'!$C$25,0)))</f>
        <v>0</v>
      </c>
      <c r="AS76">
        <f>IF('Vulnerability Assessment (post)'!K76='Defined Values'!$A$15,'Defined Values'!$C$15,IF('Vulnerability Assessment (post)'!K76='Defined Values'!$A$16,'Defined Values'!$C$16,IF('Vulnerability Assessment (post)'!K76='Defined Values'!$A$17,'Defined Values'!$C$17,0)))</f>
        <v>0</v>
      </c>
      <c r="AT76">
        <f t="shared" si="24"/>
        <v>0</v>
      </c>
      <c r="AU7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7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7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76" t="e">
        <f t="shared" si="25"/>
        <v>#REF!</v>
      </c>
      <c r="AY76" t="e">
        <f t="shared" si="25"/>
        <v>#REF!</v>
      </c>
      <c r="AZ76" t="e">
        <f t="shared" si="25"/>
        <v>#REF!</v>
      </c>
      <c r="BA76" t="e">
        <f t="shared" si="26"/>
        <v>#REF!</v>
      </c>
      <c r="BB76" t="e">
        <f t="shared" si="26"/>
        <v>#REF!</v>
      </c>
      <c r="BC76" t="e">
        <f t="shared" si="26"/>
        <v>#REF!</v>
      </c>
      <c r="BD76" t="e">
        <f t="shared" si="27"/>
        <v>#REF!</v>
      </c>
      <c r="BE76" t="e">
        <f t="shared" si="28"/>
        <v>#REF!</v>
      </c>
      <c r="BF76" s="21" t="e">
        <f t="shared" si="29"/>
        <v>#REF!</v>
      </c>
      <c r="BG76"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76" t="e">
        <f t="shared" si="31"/>
        <v>#REF!</v>
      </c>
      <c r="BI76"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76" t="e">
        <f t="shared" si="30"/>
        <v>#REF!</v>
      </c>
    </row>
    <row r="77" spans="1:62" ht="18" x14ac:dyDescent="0.15">
      <c r="A77" s="50"/>
      <c r="B77" s="50"/>
      <c r="C77" s="50"/>
      <c r="D77" s="50"/>
      <c r="E77" s="50"/>
      <c r="F77" s="60"/>
      <c r="G77" s="60"/>
      <c r="H77" s="60"/>
      <c r="I77" s="80"/>
      <c r="J77" s="80"/>
      <c r="K77" s="80"/>
      <c r="L77" s="80"/>
      <c r="M77" s="80"/>
      <c r="N77" s="80"/>
      <c r="O77" s="80"/>
      <c r="P77" s="80"/>
      <c r="Q77" s="80"/>
      <c r="R77" s="80"/>
      <c r="S77" s="80"/>
      <c r="T77" s="80"/>
      <c r="U77" s="80"/>
      <c r="V77" s="80"/>
      <c r="W77" s="31" t="str">
        <f>IF(OR(A77='Defined Values'!A$63,A77='Defined Values'!$A$65),'Defined Values'!$A$65,IF(OR(K77="",M77="",O77="",Q77="",S77="",U77=""),"INCOMPLETE",AI77))</f>
        <v>INCOMPLETE</v>
      </c>
      <c r="Y77">
        <f t="shared" si="16"/>
        <v>0</v>
      </c>
      <c r="Z77">
        <f>IF(Y77=0,0,'Defined Values'!C60)</f>
        <v>0</v>
      </c>
      <c r="AA77">
        <f t="shared" si="17"/>
        <v>0</v>
      </c>
      <c r="AB77">
        <f t="shared" si="18"/>
        <v>0</v>
      </c>
      <c r="AD77" t="e">
        <f t="shared" si="19"/>
        <v>#REF!</v>
      </c>
      <c r="AE77" t="e">
        <f t="shared" si="19"/>
        <v>#REF!</v>
      </c>
      <c r="AF77" t="e">
        <f t="shared" si="19"/>
        <v>#REF!</v>
      </c>
      <c r="AG77" t="e">
        <f t="shared" si="20"/>
        <v>#REF!</v>
      </c>
      <c r="AH77" t="e">
        <f t="shared" si="21"/>
        <v>#REF!</v>
      </c>
      <c r="AI77" t="e">
        <f t="shared" si="22"/>
        <v>#REF!</v>
      </c>
      <c r="AK77">
        <f>IF('Vulnerability Assessment (post)'!Q77='Defined Values'!$A$27,'Defined Values'!$C$27,IF('Vulnerability Assessment (post)'!Q77='Defined Values'!$A$28,'Defined Values'!$C$28,IF('Vulnerability Assessment (post)'!Q77='Defined Values'!$A$29,'Defined Values'!$C$29,0)))</f>
        <v>0</v>
      </c>
      <c r="AL77">
        <f>IF('Vulnerability Assessment (post)'!S77='Defined Values'!$A$31,'Defined Values'!$C$31,IF('Vulnerability Assessment (post)'!S77='Defined Values'!$A$32,'Defined Values'!$C$32,IF('Vulnerability Assessment (post)'!S77='Defined Values'!$A$33,'Defined Values'!$C$33,0)))</f>
        <v>0</v>
      </c>
      <c r="AM77">
        <f>IF('Vulnerability Assessment (post)'!U77='Defined Values'!$A$35,'Defined Values'!$C$35,IF('Vulnerability Assessment (post)'!U77='Defined Values'!$A$36,'Defined Values'!$C$36,IF('Vulnerability Assessment (post)'!U77='Defined Values'!$A$37,'Defined Values'!$C$37,0)))</f>
        <v>0</v>
      </c>
      <c r="AN77">
        <f t="shared" si="23"/>
        <v>1</v>
      </c>
      <c r="AO77">
        <f t="shared" si="23"/>
        <v>1</v>
      </c>
      <c r="AP77">
        <f t="shared" si="23"/>
        <v>1</v>
      </c>
      <c r="AQ77">
        <f>IF('Vulnerability Assessment (post)'!M77='Defined Values'!$A$19,'Defined Values'!$C$19,IF('Vulnerability Assessment (post)'!M77='Defined Values'!$A$20,'Defined Values'!$C$20,IF('Vulnerability Assessment (post)'!M77='Defined Values'!$A$21,'Defined Values'!$C$21,0)))</f>
        <v>0</v>
      </c>
      <c r="AR77">
        <f>IF('Vulnerability Assessment (post)'!O77='Defined Values'!$A$23,'Defined Values'!$C$23,IF('Vulnerability Assessment (post)'!O77='Defined Values'!$A$24,'Defined Values'!$C$24,IF('Vulnerability Assessment (post)'!O77='Defined Values'!$A$25,'Defined Values'!$C$25,0)))</f>
        <v>0</v>
      </c>
      <c r="AS77">
        <f>IF('Vulnerability Assessment (post)'!K77='Defined Values'!$A$15,'Defined Values'!$C$15,IF('Vulnerability Assessment (post)'!K77='Defined Values'!$A$16,'Defined Values'!$C$16,IF('Vulnerability Assessment (post)'!K77='Defined Values'!$A$17,'Defined Values'!$C$17,0)))</f>
        <v>0</v>
      </c>
      <c r="AT77">
        <f t="shared" si="24"/>
        <v>0</v>
      </c>
      <c r="AU7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7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7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77" t="e">
        <f t="shared" si="25"/>
        <v>#REF!</v>
      </c>
      <c r="AY77" t="e">
        <f t="shared" si="25"/>
        <v>#REF!</v>
      </c>
      <c r="AZ77" t="e">
        <f t="shared" si="25"/>
        <v>#REF!</v>
      </c>
      <c r="BA77" t="e">
        <f t="shared" si="26"/>
        <v>#REF!</v>
      </c>
      <c r="BB77" t="e">
        <f t="shared" si="26"/>
        <v>#REF!</v>
      </c>
      <c r="BC77" t="e">
        <f t="shared" si="26"/>
        <v>#REF!</v>
      </c>
      <c r="BD77" t="e">
        <f t="shared" si="27"/>
        <v>#REF!</v>
      </c>
      <c r="BE77" t="e">
        <f t="shared" si="28"/>
        <v>#REF!</v>
      </c>
      <c r="BF77" s="21" t="e">
        <f t="shared" si="29"/>
        <v>#REF!</v>
      </c>
      <c r="BG77"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77" t="e">
        <f t="shared" si="31"/>
        <v>#REF!</v>
      </c>
      <c r="BI77"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77" t="e">
        <f t="shared" si="30"/>
        <v>#REF!</v>
      </c>
    </row>
    <row r="78" spans="1:62" ht="18" x14ac:dyDescent="0.15">
      <c r="A78" s="50"/>
      <c r="B78" s="50"/>
      <c r="C78" s="50"/>
      <c r="D78" s="50"/>
      <c r="E78" s="50"/>
      <c r="F78" s="60"/>
      <c r="G78" s="60"/>
      <c r="H78" s="60"/>
      <c r="I78" s="80"/>
      <c r="J78" s="80"/>
      <c r="K78" s="80"/>
      <c r="L78" s="80"/>
      <c r="M78" s="80"/>
      <c r="N78" s="80"/>
      <c r="O78" s="80"/>
      <c r="P78" s="80"/>
      <c r="Q78" s="80"/>
      <c r="R78" s="80"/>
      <c r="S78" s="80"/>
      <c r="T78" s="80"/>
      <c r="U78" s="80"/>
      <c r="V78" s="80"/>
      <c r="W78" s="31" t="str">
        <f>IF(OR(A78='Defined Values'!A$63,A78='Defined Values'!$A$65),'Defined Values'!$A$65,IF(OR(K78="",M78="",O78="",Q78="",S78="",U78=""),"INCOMPLETE",AI78))</f>
        <v>INCOMPLETE</v>
      </c>
      <c r="Y78">
        <f t="shared" si="16"/>
        <v>0</v>
      </c>
      <c r="Z78">
        <f>IF(Y78=0,0,'Defined Values'!C60)</f>
        <v>0</v>
      </c>
      <c r="AA78">
        <f t="shared" si="17"/>
        <v>0</v>
      </c>
      <c r="AB78">
        <f t="shared" si="18"/>
        <v>0</v>
      </c>
      <c r="AD78" t="e">
        <f t="shared" si="19"/>
        <v>#REF!</v>
      </c>
      <c r="AE78" t="e">
        <f t="shared" si="19"/>
        <v>#REF!</v>
      </c>
      <c r="AF78" t="e">
        <f t="shared" si="19"/>
        <v>#REF!</v>
      </c>
      <c r="AG78" t="e">
        <f t="shared" si="20"/>
        <v>#REF!</v>
      </c>
      <c r="AH78" t="e">
        <f t="shared" si="21"/>
        <v>#REF!</v>
      </c>
      <c r="AI78" t="e">
        <f t="shared" si="22"/>
        <v>#REF!</v>
      </c>
      <c r="AK78">
        <f>IF('Vulnerability Assessment (post)'!Q78='Defined Values'!$A$27,'Defined Values'!$C$27,IF('Vulnerability Assessment (post)'!Q78='Defined Values'!$A$28,'Defined Values'!$C$28,IF('Vulnerability Assessment (post)'!Q78='Defined Values'!$A$29,'Defined Values'!$C$29,0)))</f>
        <v>0</v>
      </c>
      <c r="AL78">
        <f>IF('Vulnerability Assessment (post)'!S78='Defined Values'!$A$31,'Defined Values'!$C$31,IF('Vulnerability Assessment (post)'!S78='Defined Values'!$A$32,'Defined Values'!$C$32,IF('Vulnerability Assessment (post)'!S78='Defined Values'!$A$33,'Defined Values'!$C$33,0)))</f>
        <v>0</v>
      </c>
      <c r="AM78">
        <f>IF('Vulnerability Assessment (post)'!U78='Defined Values'!$A$35,'Defined Values'!$C$35,IF('Vulnerability Assessment (post)'!U78='Defined Values'!$A$36,'Defined Values'!$C$36,IF('Vulnerability Assessment (post)'!U78='Defined Values'!$A$37,'Defined Values'!$C$37,0)))</f>
        <v>0</v>
      </c>
      <c r="AN78">
        <f t="shared" si="23"/>
        <v>1</v>
      </c>
      <c r="AO78">
        <f t="shared" si="23"/>
        <v>1</v>
      </c>
      <c r="AP78">
        <f t="shared" si="23"/>
        <v>1</v>
      </c>
      <c r="AQ78">
        <f>IF('Vulnerability Assessment (post)'!M78='Defined Values'!$A$19,'Defined Values'!$C$19,IF('Vulnerability Assessment (post)'!M78='Defined Values'!$A$20,'Defined Values'!$C$20,IF('Vulnerability Assessment (post)'!M78='Defined Values'!$A$21,'Defined Values'!$C$21,0)))</f>
        <v>0</v>
      </c>
      <c r="AR78">
        <f>IF('Vulnerability Assessment (post)'!O78='Defined Values'!$A$23,'Defined Values'!$C$23,IF('Vulnerability Assessment (post)'!O78='Defined Values'!$A$24,'Defined Values'!$C$24,IF('Vulnerability Assessment (post)'!O78='Defined Values'!$A$25,'Defined Values'!$C$25,0)))</f>
        <v>0</v>
      </c>
      <c r="AS78">
        <f>IF('Vulnerability Assessment (post)'!K78='Defined Values'!$A$15,'Defined Values'!$C$15,IF('Vulnerability Assessment (post)'!K78='Defined Values'!$A$16,'Defined Values'!$C$16,IF('Vulnerability Assessment (post)'!K78='Defined Values'!$A$17,'Defined Values'!$C$17,0)))</f>
        <v>0</v>
      </c>
      <c r="AT78">
        <f t="shared" si="24"/>
        <v>0</v>
      </c>
      <c r="AU7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7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7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78" t="e">
        <f t="shared" si="25"/>
        <v>#REF!</v>
      </c>
      <c r="AY78" t="e">
        <f t="shared" si="25"/>
        <v>#REF!</v>
      </c>
      <c r="AZ78" t="e">
        <f t="shared" si="25"/>
        <v>#REF!</v>
      </c>
      <c r="BA78" t="e">
        <f t="shared" si="26"/>
        <v>#REF!</v>
      </c>
      <c r="BB78" t="e">
        <f t="shared" si="26"/>
        <v>#REF!</v>
      </c>
      <c r="BC78" t="e">
        <f t="shared" si="26"/>
        <v>#REF!</v>
      </c>
      <c r="BD78" t="e">
        <f t="shared" si="27"/>
        <v>#REF!</v>
      </c>
      <c r="BE78" t="e">
        <f t="shared" si="28"/>
        <v>#REF!</v>
      </c>
      <c r="BF78" s="21" t="e">
        <f t="shared" si="29"/>
        <v>#REF!</v>
      </c>
      <c r="BG78"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78" t="e">
        <f t="shared" si="31"/>
        <v>#REF!</v>
      </c>
      <c r="BI78"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78" t="e">
        <f t="shared" si="30"/>
        <v>#REF!</v>
      </c>
    </row>
    <row r="79" spans="1:62" ht="18" x14ac:dyDescent="0.15">
      <c r="A79" s="50"/>
      <c r="B79" s="50"/>
      <c r="C79" s="50"/>
      <c r="D79" s="50"/>
      <c r="E79" s="50"/>
      <c r="F79" s="60"/>
      <c r="G79" s="60"/>
      <c r="H79" s="60"/>
      <c r="I79" s="80"/>
      <c r="J79" s="80"/>
      <c r="K79" s="80"/>
      <c r="L79" s="80"/>
      <c r="M79" s="80"/>
      <c r="N79" s="80"/>
      <c r="O79" s="80"/>
      <c r="P79" s="80"/>
      <c r="Q79" s="80"/>
      <c r="R79" s="80"/>
      <c r="S79" s="80"/>
      <c r="T79" s="80"/>
      <c r="U79" s="80"/>
      <c r="V79" s="80"/>
      <c r="W79" s="31" t="str">
        <f>IF(OR(A79='Defined Values'!A$63,A79='Defined Values'!$A$65),'Defined Values'!$A$65,IF(OR(K79="",M79="",O79="",Q79="",S79="",U79=""),"INCOMPLETE",AI79))</f>
        <v>INCOMPLETE</v>
      </c>
      <c r="Y79">
        <f t="shared" si="16"/>
        <v>0</v>
      </c>
      <c r="Z79">
        <f>IF(Y79=0,0,'Defined Values'!C60)</f>
        <v>0</v>
      </c>
      <c r="AA79">
        <f t="shared" si="17"/>
        <v>0</v>
      </c>
      <c r="AB79">
        <f t="shared" si="18"/>
        <v>0</v>
      </c>
      <c r="AD79" t="e">
        <f t="shared" si="19"/>
        <v>#REF!</v>
      </c>
      <c r="AE79" t="e">
        <f t="shared" si="19"/>
        <v>#REF!</v>
      </c>
      <c r="AF79" t="e">
        <f t="shared" si="19"/>
        <v>#REF!</v>
      </c>
      <c r="AG79" t="e">
        <f t="shared" si="20"/>
        <v>#REF!</v>
      </c>
      <c r="AH79" t="e">
        <f t="shared" si="21"/>
        <v>#REF!</v>
      </c>
      <c r="AI79" t="e">
        <f t="shared" si="22"/>
        <v>#REF!</v>
      </c>
      <c r="AK79">
        <f>IF('Vulnerability Assessment (post)'!Q79='Defined Values'!$A$27,'Defined Values'!$C$27,IF('Vulnerability Assessment (post)'!Q79='Defined Values'!$A$28,'Defined Values'!$C$28,IF('Vulnerability Assessment (post)'!Q79='Defined Values'!$A$29,'Defined Values'!$C$29,0)))</f>
        <v>0</v>
      </c>
      <c r="AL79">
        <f>IF('Vulnerability Assessment (post)'!S79='Defined Values'!$A$31,'Defined Values'!$C$31,IF('Vulnerability Assessment (post)'!S79='Defined Values'!$A$32,'Defined Values'!$C$32,IF('Vulnerability Assessment (post)'!S79='Defined Values'!$A$33,'Defined Values'!$C$33,0)))</f>
        <v>0</v>
      </c>
      <c r="AM79">
        <f>IF('Vulnerability Assessment (post)'!U79='Defined Values'!$A$35,'Defined Values'!$C$35,IF('Vulnerability Assessment (post)'!U79='Defined Values'!$A$36,'Defined Values'!$C$36,IF('Vulnerability Assessment (post)'!U79='Defined Values'!$A$37,'Defined Values'!$C$37,0)))</f>
        <v>0</v>
      </c>
      <c r="AN79">
        <f t="shared" si="23"/>
        <v>1</v>
      </c>
      <c r="AO79">
        <f t="shared" si="23"/>
        <v>1</v>
      </c>
      <c r="AP79">
        <f t="shared" si="23"/>
        <v>1</v>
      </c>
      <c r="AQ79">
        <f>IF('Vulnerability Assessment (post)'!M79='Defined Values'!$A$19,'Defined Values'!$C$19,IF('Vulnerability Assessment (post)'!M79='Defined Values'!$A$20,'Defined Values'!$C$20,IF('Vulnerability Assessment (post)'!M79='Defined Values'!$A$21,'Defined Values'!$C$21,0)))</f>
        <v>0</v>
      </c>
      <c r="AR79">
        <f>IF('Vulnerability Assessment (post)'!O79='Defined Values'!$A$23,'Defined Values'!$C$23,IF('Vulnerability Assessment (post)'!O79='Defined Values'!$A$24,'Defined Values'!$C$24,IF('Vulnerability Assessment (post)'!O79='Defined Values'!$A$25,'Defined Values'!$C$25,0)))</f>
        <v>0</v>
      </c>
      <c r="AS79">
        <f>IF('Vulnerability Assessment (post)'!K79='Defined Values'!$A$15,'Defined Values'!$C$15,IF('Vulnerability Assessment (post)'!K79='Defined Values'!$A$16,'Defined Values'!$C$16,IF('Vulnerability Assessment (post)'!K79='Defined Values'!$A$17,'Defined Values'!$C$17,0)))</f>
        <v>0</v>
      </c>
      <c r="AT79">
        <f t="shared" si="24"/>
        <v>0</v>
      </c>
      <c r="AU7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7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7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79" t="e">
        <f t="shared" si="25"/>
        <v>#REF!</v>
      </c>
      <c r="AY79" t="e">
        <f t="shared" si="25"/>
        <v>#REF!</v>
      </c>
      <c r="AZ79" t="e">
        <f t="shared" si="25"/>
        <v>#REF!</v>
      </c>
      <c r="BA79" t="e">
        <f t="shared" si="26"/>
        <v>#REF!</v>
      </c>
      <c r="BB79" t="e">
        <f t="shared" si="26"/>
        <v>#REF!</v>
      </c>
      <c r="BC79" t="e">
        <f t="shared" si="26"/>
        <v>#REF!</v>
      </c>
      <c r="BD79" t="e">
        <f t="shared" si="27"/>
        <v>#REF!</v>
      </c>
      <c r="BE79" t="e">
        <f t="shared" si="28"/>
        <v>#REF!</v>
      </c>
      <c r="BF79" s="21" t="e">
        <f t="shared" si="29"/>
        <v>#REF!</v>
      </c>
      <c r="BG79"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79" t="e">
        <f t="shared" si="31"/>
        <v>#REF!</v>
      </c>
      <c r="BI79"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79" t="e">
        <f t="shared" si="30"/>
        <v>#REF!</v>
      </c>
    </row>
    <row r="80" spans="1:62" ht="18" x14ac:dyDescent="0.15">
      <c r="A80" s="50"/>
      <c r="B80" s="50"/>
      <c r="C80" s="50"/>
      <c r="D80" s="50"/>
      <c r="E80" s="50"/>
      <c r="F80" s="60"/>
      <c r="G80" s="60"/>
      <c r="H80" s="60"/>
      <c r="I80" s="80"/>
      <c r="J80" s="80"/>
      <c r="K80" s="80"/>
      <c r="L80" s="80"/>
      <c r="M80" s="80"/>
      <c r="N80" s="80"/>
      <c r="O80" s="80"/>
      <c r="P80" s="80"/>
      <c r="Q80" s="80"/>
      <c r="R80" s="80"/>
      <c r="S80" s="80"/>
      <c r="T80" s="80"/>
      <c r="U80" s="80"/>
      <c r="V80" s="80"/>
      <c r="W80" s="31" t="str">
        <f>IF(OR(A80='Defined Values'!A$63,A80='Defined Values'!$A$65),'Defined Values'!$A$65,IF(OR(K80="",M80="",O80="",Q80="",S80="",U80=""),"INCOMPLETE",AI80))</f>
        <v>INCOMPLETE</v>
      </c>
      <c r="Y80">
        <f t="shared" si="16"/>
        <v>0</v>
      </c>
      <c r="Z80">
        <f>IF(Y80=0,0,'Defined Values'!C60)</f>
        <v>0</v>
      </c>
      <c r="AA80">
        <f t="shared" si="17"/>
        <v>0</v>
      </c>
      <c r="AB80">
        <f t="shared" si="18"/>
        <v>0</v>
      </c>
      <c r="AD80" t="e">
        <f t="shared" si="19"/>
        <v>#REF!</v>
      </c>
      <c r="AE80" t="e">
        <f t="shared" si="19"/>
        <v>#REF!</v>
      </c>
      <c r="AF80" t="e">
        <f t="shared" si="19"/>
        <v>#REF!</v>
      </c>
      <c r="AG80" t="e">
        <f t="shared" si="20"/>
        <v>#REF!</v>
      </c>
      <c r="AH80" t="e">
        <f t="shared" si="21"/>
        <v>#REF!</v>
      </c>
      <c r="AI80" t="e">
        <f t="shared" si="22"/>
        <v>#REF!</v>
      </c>
      <c r="AK80">
        <f>IF('Vulnerability Assessment (post)'!Q80='Defined Values'!$A$27,'Defined Values'!$C$27,IF('Vulnerability Assessment (post)'!Q80='Defined Values'!$A$28,'Defined Values'!$C$28,IF('Vulnerability Assessment (post)'!Q80='Defined Values'!$A$29,'Defined Values'!$C$29,0)))</f>
        <v>0</v>
      </c>
      <c r="AL80">
        <f>IF('Vulnerability Assessment (post)'!S80='Defined Values'!$A$31,'Defined Values'!$C$31,IF('Vulnerability Assessment (post)'!S80='Defined Values'!$A$32,'Defined Values'!$C$32,IF('Vulnerability Assessment (post)'!S80='Defined Values'!$A$33,'Defined Values'!$C$33,0)))</f>
        <v>0</v>
      </c>
      <c r="AM80">
        <f>IF('Vulnerability Assessment (post)'!U80='Defined Values'!$A$35,'Defined Values'!$C$35,IF('Vulnerability Assessment (post)'!U80='Defined Values'!$A$36,'Defined Values'!$C$36,IF('Vulnerability Assessment (post)'!U80='Defined Values'!$A$37,'Defined Values'!$C$37,0)))</f>
        <v>0</v>
      </c>
      <c r="AN80">
        <f t="shared" si="23"/>
        <v>1</v>
      </c>
      <c r="AO80">
        <f t="shared" si="23"/>
        <v>1</v>
      </c>
      <c r="AP80">
        <f t="shared" si="23"/>
        <v>1</v>
      </c>
      <c r="AQ80">
        <f>IF('Vulnerability Assessment (post)'!M80='Defined Values'!$A$19,'Defined Values'!$C$19,IF('Vulnerability Assessment (post)'!M80='Defined Values'!$A$20,'Defined Values'!$C$20,IF('Vulnerability Assessment (post)'!M80='Defined Values'!$A$21,'Defined Values'!$C$21,0)))</f>
        <v>0</v>
      </c>
      <c r="AR80">
        <f>IF('Vulnerability Assessment (post)'!O80='Defined Values'!$A$23,'Defined Values'!$C$23,IF('Vulnerability Assessment (post)'!O80='Defined Values'!$A$24,'Defined Values'!$C$24,IF('Vulnerability Assessment (post)'!O80='Defined Values'!$A$25,'Defined Values'!$C$25,0)))</f>
        <v>0</v>
      </c>
      <c r="AS80">
        <f>IF('Vulnerability Assessment (post)'!K80='Defined Values'!$A$15,'Defined Values'!$C$15,IF('Vulnerability Assessment (post)'!K80='Defined Values'!$A$16,'Defined Values'!$C$16,IF('Vulnerability Assessment (post)'!K80='Defined Values'!$A$17,'Defined Values'!$C$17,0)))</f>
        <v>0</v>
      </c>
      <c r="AT80">
        <f t="shared" si="24"/>
        <v>0</v>
      </c>
      <c r="AU8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8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8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80" t="e">
        <f t="shared" si="25"/>
        <v>#REF!</v>
      </c>
      <c r="AY80" t="e">
        <f t="shared" si="25"/>
        <v>#REF!</v>
      </c>
      <c r="AZ80" t="e">
        <f t="shared" si="25"/>
        <v>#REF!</v>
      </c>
      <c r="BA80" t="e">
        <f t="shared" si="26"/>
        <v>#REF!</v>
      </c>
      <c r="BB80" t="e">
        <f t="shared" si="26"/>
        <v>#REF!</v>
      </c>
      <c r="BC80" t="e">
        <f t="shared" si="26"/>
        <v>#REF!</v>
      </c>
      <c r="BD80" t="e">
        <f t="shared" si="27"/>
        <v>#REF!</v>
      </c>
      <c r="BE80" t="e">
        <f t="shared" si="28"/>
        <v>#REF!</v>
      </c>
      <c r="BF80" s="21" t="e">
        <f t="shared" si="29"/>
        <v>#REF!</v>
      </c>
      <c r="BG80"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80" t="e">
        <f t="shared" si="31"/>
        <v>#REF!</v>
      </c>
      <c r="BI80"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80" t="e">
        <f t="shared" si="30"/>
        <v>#REF!</v>
      </c>
    </row>
    <row r="81" spans="1:62" ht="18" x14ac:dyDescent="0.15">
      <c r="A81" s="50"/>
      <c r="B81" s="50"/>
      <c r="C81" s="50"/>
      <c r="D81" s="50"/>
      <c r="E81" s="50"/>
      <c r="F81" s="60"/>
      <c r="G81" s="60"/>
      <c r="H81" s="60"/>
      <c r="I81" s="80"/>
      <c r="J81" s="80"/>
      <c r="K81" s="80"/>
      <c r="L81" s="80"/>
      <c r="M81" s="80"/>
      <c r="N81" s="80"/>
      <c r="O81" s="80"/>
      <c r="P81" s="80"/>
      <c r="Q81" s="80"/>
      <c r="R81" s="80"/>
      <c r="S81" s="80"/>
      <c r="T81" s="80"/>
      <c r="U81" s="80"/>
      <c r="V81" s="80"/>
      <c r="W81" s="31" t="str">
        <f>IF(OR(A81='Defined Values'!A$63,A81='Defined Values'!$A$65),'Defined Values'!$A$65,IF(OR(K81="",M81="",O81="",Q81="",S81="",U81=""),"INCOMPLETE",AI81))</f>
        <v>INCOMPLETE</v>
      </c>
      <c r="Y81">
        <f t="shared" si="16"/>
        <v>0</v>
      </c>
      <c r="Z81">
        <f>IF(Y81=0,0,'Defined Values'!C60)</f>
        <v>0</v>
      </c>
      <c r="AA81">
        <f t="shared" si="17"/>
        <v>0</v>
      </c>
      <c r="AB81">
        <f t="shared" si="18"/>
        <v>0</v>
      </c>
      <c r="AD81" t="e">
        <f t="shared" si="19"/>
        <v>#REF!</v>
      </c>
      <c r="AE81" t="e">
        <f t="shared" si="19"/>
        <v>#REF!</v>
      </c>
      <c r="AF81" t="e">
        <f t="shared" si="19"/>
        <v>#REF!</v>
      </c>
      <c r="AG81" t="e">
        <f t="shared" si="20"/>
        <v>#REF!</v>
      </c>
      <c r="AH81" t="e">
        <f t="shared" si="21"/>
        <v>#REF!</v>
      </c>
      <c r="AI81" t="e">
        <f t="shared" si="22"/>
        <v>#REF!</v>
      </c>
      <c r="AK81">
        <f>IF('Vulnerability Assessment (post)'!Q81='Defined Values'!$A$27,'Defined Values'!$C$27,IF('Vulnerability Assessment (post)'!Q81='Defined Values'!$A$28,'Defined Values'!$C$28,IF('Vulnerability Assessment (post)'!Q81='Defined Values'!$A$29,'Defined Values'!$C$29,0)))</f>
        <v>0</v>
      </c>
      <c r="AL81">
        <f>IF('Vulnerability Assessment (post)'!S81='Defined Values'!$A$31,'Defined Values'!$C$31,IF('Vulnerability Assessment (post)'!S81='Defined Values'!$A$32,'Defined Values'!$C$32,IF('Vulnerability Assessment (post)'!S81='Defined Values'!$A$33,'Defined Values'!$C$33,0)))</f>
        <v>0</v>
      </c>
      <c r="AM81">
        <f>IF('Vulnerability Assessment (post)'!U81='Defined Values'!$A$35,'Defined Values'!$C$35,IF('Vulnerability Assessment (post)'!U81='Defined Values'!$A$36,'Defined Values'!$C$36,IF('Vulnerability Assessment (post)'!U81='Defined Values'!$A$37,'Defined Values'!$C$37,0)))</f>
        <v>0</v>
      </c>
      <c r="AN81">
        <f t="shared" si="23"/>
        <v>1</v>
      </c>
      <c r="AO81">
        <f t="shared" si="23"/>
        <v>1</v>
      </c>
      <c r="AP81">
        <f t="shared" si="23"/>
        <v>1</v>
      </c>
      <c r="AQ81">
        <f>IF('Vulnerability Assessment (post)'!M81='Defined Values'!$A$19,'Defined Values'!$C$19,IF('Vulnerability Assessment (post)'!M81='Defined Values'!$A$20,'Defined Values'!$C$20,IF('Vulnerability Assessment (post)'!M81='Defined Values'!$A$21,'Defined Values'!$C$21,0)))</f>
        <v>0</v>
      </c>
      <c r="AR81">
        <f>IF('Vulnerability Assessment (post)'!O81='Defined Values'!$A$23,'Defined Values'!$C$23,IF('Vulnerability Assessment (post)'!O81='Defined Values'!$A$24,'Defined Values'!$C$24,IF('Vulnerability Assessment (post)'!O81='Defined Values'!$A$25,'Defined Values'!$C$25,0)))</f>
        <v>0</v>
      </c>
      <c r="AS81">
        <f>IF('Vulnerability Assessment (post)'!K81='Defined Values'!$A$15,'Defined Values'!$C$15,IF('Vulnerability Assessment (post)'!K81='Defined Values'!$A$16,'Defined Values'!$C$16,IF('Vulnerability Assessment (post)'!K81='Defined Values'!$A$17,'Defined Values'!$C$17,0)))</f>
        <v>0</v>
      </c>
      <c r="AT81">
        <f t="shared" si="24"/>
        <v>0</v>
      </c>
      <c r="AU8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8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8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81" t="e">
        <f t="shared" si="25"/>
        <v>#REF!</v>
      </c>
      <c r="AY81" t="e">
        <f t="shared" si="25"/>
        <v>#REF!</v>
      </c>
      <c r="AZ81" t="e">
        <f t="shared" si="25"/>
        <v>#REF!</v>
      </c>
      <c r="BA81" t="e">
        <f t="shared" si="26"/>
        <v>#REF!</v>
      </c>
      <c r="BB81" t="e">
        <f t="shared" si="26"/>
        <v>#REF!</v>
      </c>
      <c r="BC81" t="e">
        <f t="shared" si="26"/>
        <v>#REF!</v>
      </c>
      <c r="BD81" t="e">
        <f t="shared" si="27"/>
        <v>#REF!</v>
      </c>
      <c r="BE81" t="e">
        <f t="shared" si="28"/>
        <v>#REF!</v>
      </c>
      <c r="BF81" s="21" t="e">
        <f t="shared" si="29"/>
        <v>#REF!</v>
      </c>
      <c r="BG81"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81" t="e">
        <f t="shared" si="31"/>
        <v>#REF!</v>
      </c>
      <c r="BI81"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81" t="e">
        <f t="shared" si="30"/>
        <v>#REF!</v>
      </c>
    </row>
    <row r="82" spans="1:62" ht="18" x14ac:dyDescent="0.15">
      <c r="A82" s="50"/>
      <c r="B82" s="50"/>
      <c r="C82" s="50"/>
      <c r="D82" s="50"/>
      <c r="E82" s="50"/>
      <c r="F82" s="60"/>
      <c r="G82" s="60"/>
      <c r="H82" s="60"/>
      <c r="I82" s="80"/>
      <c r="J82" s="80"/>
      <c r="K82" s="80"/>
      <c r="L82" s="80"/>
      <c r="M82" s="80"/>
      <c r="N82" s="80"/>
      <c r="O82" s="80"/>
      <c r="P82" s="80"/>
      <c r="Q82" s="80"/>
      <c r="R82" s="80"/>
      <c r="S82" s="80"/>
      <c r="T82" s="80"/>
      <c r="U82" s="80"/>
      <c r="V82" s="80"/>
      <c r="W82" s="31" t="str">
        <f>IF(OR(A82='Defined Values'!A$63,A82='Defined Values'!$A$65),'Defined Values'!$A$65,IF(OR(K82="",M82="",O82="",Q82="",S82="",U82=""),"INCOMPLETE",AI82))</f>
        <v>INCOMPLETE</v>
      </c>
      <c r="Y82">
        <f t="shared" si="16"/>
        <v>0</v>
      </c>
      <c r="Z82">
        <f>IF(Y82=0,0,'Defined Values'!C60)</f>
        <v>0</v>
      </c>
      <c r="AA82">
        <f t="shared" si="17"/>
        <v>0</v>
      </c>
      <c r="AB82">
        <f t="shared" si="18"/>
        <v>0</v>
      </c>
      <c r="AD82" t="e">
        <f t="shared" si="19"/>
        <v>#REF!</v>
      </c>
      <c r="AE82" t="e">
        <f t="shared" si="19"/>
        <v>#REF!</v>
      </c>
      <c r="AF82" t="e">
        <f t="shared" si="19"/>
        <v>#REF!</v>
      </c>
      <c r="AG82" t="e">
        <f t="shared" si="20"/>
        <v>#REF!</v>
      </c>
      <c r="AH82" t="e">
        <f t="shared" si="21"/>
        <v>#REF!</v>
      </c>
      <c r="AI82" t="e">
        <f t="shared" si="22"/>
        <v>#REF!</v>
      </c>
      <c r="AK82">
        <f>IF('Vulnerability Assessment (post)'!Q82='Defined Values'!$A$27,'Defined Values'!$C$27,IF('Vulnerability Assessment (post)'!Q82='Defined Values'!$A$28,'Defined Values'!$C$28,IF('Vulnerability Assessment (post)'!Q82='Defined Values'!$A$29,'Defined Values'!$C$29,0)))</f>
        <v>0</v>
      </c>
      <c r="AL82">
        <f>IF('Vulnerability Assessment (post)'!S82='Defined Values'!$A$31,'Defined Values'!$C$31,IF('Vulnerability Assessment (post)'!S82='Defined Values'!$A$32,'Defined Values'!$C$32,IF('Vulnerability Assessment (post)'!S82='Defined Values'!$A$33,'Defined Values'!$C$33,0)))</f>
        <v>0</v>
      </c>
      <c r="AM82">
        <f>IF('Vulnerability Assessment (post)'!U82='Defined Values'!$A$35,'Defined Values'!$C$35,IF('Vulnerability Assessment (post)'!U82='Defined Values'!$A$36,'Defined Values'!$C$36,IF('Vulnerability Assessment (post)'!U82='Defined Values'!$A$37,'Defined Values'!$C$37,0)))</f>
        <v>0</v>
      </c>
      <c r="AN82">
        <f t="shared" si="23"/>
        <v>1</v>
      </c>
      <c r="AO82">
        <f t="shared" si="23"/>
        <v>1</v>
      </c>
      <c r="AP82">
        <f t="shared" si="23"/>
        <v>1</v>
      </c>
      <c r="AQ82">
        <f>IF('Vulnerability Assessment (post)'!M82='Defined Values'!$A$19,'Defined Values'!$C$19,IF('Vulnerability Assessment (post)'!M82='Defined Values'!$A$20,'Defined Values'!$C$20,IF('Vulnerability Assessment (post)'!M82='Defined Values'!$A$21,'Defined Values'!$C$21,0)))</f>
        <v>0</v>
      </c>
      <c r="AR82">
        <f>IF('Vulnerability Assessment (post)'!O82='Defined Values'!$A$23,'Defined Values'!$C$23,IF('Vulnerability Assessment (post)'!O82='Defined Values'!$A$24,'Defined Values'!$C$24,IF('Vulnerability Assessment (post)'!O82='Defined Values'!$A$25,'Defined Values'!$C$25,0)))</f>
        <v>0</v>
      </c>
      <c r="AS82">
        <f>IF('Vulnerability Assessment (post)'!K82='Defined Values'!$A$15,'Defined Values'!$C$15,IF('Vulnerability Assessment (post)'!K82='Defined Values'!$A$16,'Defined Values'!$C$16,IF('Vulnerability Assessment (post)'!K82='Defined Values'!$A$17,'Defined Values'!$C$17,0)))</f>
        <v>0</v>
      </c>
      <c r="AT82">
        <f t="shared" si="24"/>
        <v>0</v>
      </c>
      <c r="AU8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8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8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82" t="e">
        <f t="shared" si="25"/>
        <v>#REF!</v>
      </c>
      <c r="AY82" t="e">
        <f t="shared" si="25"/>
        <v>#REF!</v>
      </c>
      <c r="AZ82" t="e">
        <f t="shared" si="25"/>
        <v>#REF!</v>
      </c>
      <c r="BA82" t="e">
        <f t="shared" si="26"/>
        <v>#REF!</v>
      </c>
      <c r="BB82" t="e">
        <f t="shared" si="26"/>
        <v>#REF!</v>
      </c>
      <c r="BC82" t="e">
        <f t="shared" si="26"/>
        <v>#REF!</v>
      </c>
      <c r="BD82" t="e">
        <f t="shared" si="27"/>
        <v>#REF!</v>
      </c>
      <c r="BE82" t="e">
        <f t="shared" si="28"/>
        <v>#REF!</v>
      </c>
      <c r="BF82" s="21" t="e">
        <f t="shared" si="29"/>
        <v>#REF!</v>
      </c>
      <c r="BG82"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82" t="e">
        <f t="shared" si="31"/>
        <v>#REF!</v>
      </c>
      <c r="BI82"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82" t="e">
        <f t="shared" si="30"/>
        <v>#REF!</v>
      </c>
    </row>
    <row r="83" spans="1:62" ht="18" x14ac:dyDescent="0.15">
      <c r="A83" s="50"/>
      <c r="B83" s="50"/>
      <c r="C83" s="50"/>
      <c r="D83" s="50"/>
      <c r="E83" s="50"/>
      <c r="F83" s="60"/>
      <c r="G83" s="60"/>
      <c r="H83" s="60"/>
      <c r="I83" s="80"/>
      <c r="J83" s="80"/>
      <c r="K83" s="80"/>
      <c r="L83" s="80"/>
      <c r="M83" s="80"/>
      <c r="N83" s="80"/>
      <c r="O83" s="80"/>
      <c r="P83" s="80"/>
      <c r="Q83" s="80"/>
      <c r="R83" s="80"/>
      <c r="S83" s="80"/>
      <c r="T83" s="80"/>
      <c r="U83" s="80"/>
      <c r="V83" s="80"/>
      <c r="W83" s="31" t="str">
        <f>IF(OR(A83='Defined Values'!A$63,A83='Defined Values'!$A$65),'Defined Values'!$A$65,IF(OR(K83="",M83="",O83="",Q83="",S83="",U83=""),"INCOMPLETE",AI83))</f>
        <v>INCOMPLETE</v>
      </c>
      <c r="Y83">
        <f t="shared" si="16"/>
        <v>0</v>
      </c>
      <c r="Z83">
        <f>IF(Y83=0,0,'Defined Values'!C60)</f>
        <v>0</v>
      </c>
      <c r="AA83">
        <f t="shared" si="17"/>
        <v>0</v>
      </c>
      <c r="AB83">
        <f t="shared" si="18"/>
        <v>0</v>
      </c>
      <c r="AD83" t="e">
        <f t="shared" si="19"/>
        <v>#REF!</v>
      </c>
      <c r="AE83" t="e">
        <f t="shared" si="19"/>
        <v>#REF!</v>
      </c>
      <c r="AF83" t="e">
        <f t="shared" si="19"/>
        <v>#REF!</v>
      </c>
      <c r="AG83" t="e">
        <f t="shared" si="20"/>
        <v>#REF!</v>
      </c>
      <c r="AH83" t="e">
        <f t="shared" si="21"/>
        <v>#REF!</v>
      </c>
      <c r="AI83" t="e">
        <f t="shared" si="22"/>
        <v>#REF!</v>
      </c>
      <c r="AK83">
        <f>IF('Vulnerability Assessment (post)'!Q83='Defined Values'!$A$27,'Defined Values'!$C$27,IF('Vulnerability Assessment (post)'!Q83='Defined Values'!$A$28,'Defined Values'!$C$28,IF('Vulnerability Assessment (post)'!Q83='Defined Values'!$A$29,'Defined Values'!$C$29,0)))</f>
        <v>0</v>
      </c>
      <c r="AL83">
        <f>IF('Vulnerability Assessment (post)'!S83='Defined Values'!$A$31,'Defined Values'!$C$31,IF('Vulnerability Assessment (post)'!S83='Defined Values'!$A$32,'Defined Values'!$C$32,IF('Vulnerability Assessment (post)'!S83='Defined Values'!$A$33,'Defined Values'!$C$33,0)))</f>
        <v>0</v>
      </c>
      <c r="AM83">
        <f>IF('Vulnerability Assessment (post)'!U83='Defined Values'!$A$35,'Defined Values'!$C$35,IF('Vulnerability Assessment (post)'!U83='Defined Values'!$A$36,'Defined Values'!$C$36,IF('Vulnerability Assessment (post)'!U83='Defined Values'!$A$37,'Defined Values'!$C$37,0)))</f>
        <v>0</v>
      </c>
      <c r="AN83">
        <f t="shared" si="23"/>
        <v>1</v>
      </c>
      <c r="AO83">
        <f t="shared" si="23"/>
        <v>1</v>
      </c>
      <c r="AP83">
        <f t="shared" si="23"/>
        <v>1</v>
      </c>
      <c r="AQ83">
        <f>IF('Vulnerability Assessment (post)'!M83='Defined Values'!$A$19,'Defined Values'!$C$19,IF('Vulnerability Assessment (post)'!M83='Defined Values'!$A$20,'Defined Values'!$C$20,IF('Vulnerability Assessment (post)'!M83='Defined Values'!$A$21,'Defined Values'!$C$21,0)))</f>
        <v>0</v>
      </c>
      <c r="AR83">
        <f>IF('Vulnerability Assessment (post)'!O83='Defined Values'!$A$23,'Defined Values'!$C$23,IF('Vulnerability Assessment (post)'!O83='Defined Values'!$A$24,'Defined Values'!$C$24,IF('Vulnerability Assessment (post)'!O83='Defined Values'!$A$25,'Defined Values'!$C$25,0)))</f>
        <v>0</v>
      </c>
      <c r="AS83">
        <f>IF('Vulnerability Assessment (post)'!K83='Defined Values'!$A$15,'Defined Values'!$C$15,IF('Vulnerability Assessment (post)'!K83='Defined Values'!$A$16,'Defined Values'!$C$16,IF('Vulnerability Assessment (post)'!K83='Defined Values'!$A$17,'Defined Values'!$C$17,0)))</f>
        <v>0</v>
      </c>
      <c r="AT83">
        <f t="shared" si="24"/>
        <v>0</v>
      </c>
      <c r="AU8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8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8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83" t="e">
        <f t="shared" si="25"/>
        <v>#REF!</v>
      </c>
      <c r="AY83" t="e">
        <f t="shared" si="25"/>
        <v>#REF!</v>
      </c>
      <c r="AZ83" t="e">
        <f t="shared" si="25"/>
        <v>#REF!</v>
      </c>
      <c r="BA83" t="e">
        <f t="shared" si="26"/>
        <v>#REF!</v>
      </c>
      <c r="BB83" t="e">
        <f t="shared" si="26"/>
        <v>#REF!</v>
      </c>
      <c r="BC83" t="e">
        <f t="shared" si="26"/>
        <v>#REF!</v>
      </c>
      <c r="BD83" t="e">
        <f t="shared" si="27"/>
        <v>#REF!</v>
      </c>
      <c r="BE83" t="e">
        <f t="shared" si="28"/>
        <v>#REF!</v>
      </c>
      <c r="BF83" s="21" t="e">
        <f t="shared" si="29"/>
        <v>#REF!</v>
      </c>
      <c r="BG83"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83" t="e">
        <f t="shared" si="31"/>
        <v>#REF!</v>
      </c>
      <c r="BI83"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83" t="e">
        <f t="shared" si="30"/>
        <v>#REF!</v>
      </c>
    </row>
    <row r="84" spans="1:62" ht="18" x14ac:dyDescent="0.15">
      <c r="A84" s="50"/>
      <c r="B84" s="50"/>
      <c r="C84" s="50"/>
      <c r="D84" s="50"/>
      <c r="E84" s="50"/>
      <c r="F84" s="60"/>
      <c r="G84" s="60"/>
      <c r="H84" s="60"/>
      <c r="I84" s="80"/>
      <c r="J84" s="80"/>
      <c r="K84" s="80"/>
      <c r="L84" s="80"/>
      <c r="M84" s="80"/>
      <c r="N84" s="80"/>
      <c r="O84" s="80"/>
      <c r="P84" s="80"/>
      <c r="Q84" s="80"/>
      <c r="R84" s="80"/>
      <c r="S84" s="80"/>
      <c r="T84" s="80"/>
      <c r="U84" s="80"/>
      <c r="V84" s="80"/>
      <c r="W84" s="31" t="str">
        <f>IF(OR(A84='Defined Values'!A$63,A84='Defined Values'!$A$65),'Defined Values'!$A$65,IF(OR(K84="",M84="",O84="",Q84="",S84="",U84=""),"INCOMPLETE",AI84))</f>
        <v>INCOMPLETE</v>
      </c>
      <c r="Y84">
        <f t="shared" si="16"/>
        <v>0</v>
      </c>
      <c r="Z84">
        <f>IF(Y84=0,0,'Defined Values'!C60)</f>
        <v>0</v>
      </c>
      <c r="AA84">
        <f t="shared" si="17"/>
        <v>0</v>
      </c>
      <c r="AB84">
        <f t="shared" si="18"/>
        <v>0</v>
      </c>
      <c r="AD84" t="e">
        <f t="shared" si="19"/>
        <v>#REF!</v>
      </c>
      <c r="AE84" t="e">
        <f t="shared" si="19"/>
        <v>#REF!</v>
      </c>
      <c r="AF84" t="e">
        <f t="shared" si="19"/>
        <v>#REF!</v>
      </c>
      <c r="AG84" t="e">
        <f t="shared" si="20"/>
        <v>#REF!</v>
      </c>
      <c r="AH84" t="e">
        <f t="shared" si="21"/>
        <v>#REF!</v>
      </c>
      <c r="AI84" t="e">
        <f t="shared" si="22"/>
        <v>#REF!</v>
      </c>
      <c r="AK84">
        <f>IF('Vulnerability Assessment (post)'!Q84='Defined Values'!$A$27,'Defined Values'!$C$27,IF('Vulnerability Assessment (post)'!Q84='Defined Values'!$A$28,'Defined Values'!$C$28,IF('Vulnerability Assessment (post)'!Q84='Defined Values'!$A$29,'Defined Values'!$C$29,0)))</f>
        <v>0</v>
      </c>
      <c r="AL84">
        <f>IF('Vulnerability Assessment (post)'!S84='Defined Values'!$A$31,'Defined Values'!$C$31,IF('Vulnerability Assessment (post)'!S84='Defined Values'!$A$32,'Defined Values'!$C$32,IF('Vulnerability Assessment (post)'!S84='Defined Values'!$A$33,'Defined Values'!$C$33,0)))</f>
        <v>0</v>
      </c>
      <c r="AM84">
        <f>IF('Vulnerability Assessment (post)'!U84='Defined Values'!$A$35,'Defined Values'!$C$35,IF('Vulnerability Assessment (post)'!U84='Defined Values'!$A$36,'Defined Values'!$C$36,IF('Vulnerability Assessment (post)'!U84='Defined Values'!$A$37,'Defined Values'!$C$37,0)))</f>
        <v>0</v>
      </c>
      <c r="AN84">
        <f t="shared" si="23"/>
        <v>1</v>
      </c>
      <c r="AO84">
        <f t="shared" si="23"/>
        <v>1</v>
      </c>
      <c r="AP84">
        <f t="shared" si="23"/>
        <v>1</v>
      </c>
      <c r="AQ84">
        <f>IF('Vulnerability Assessment (post)'!M84='Defined Values'!$A$19,'Defined Values'!$C$19,IF('Vulnerability Assessment (post)'!M84='Defined Values'!$A$20,'Defined Values'!$C$20,IF('Vulnerability Assessment (post)'!M84='Defined Values'!$A$21,'Defined Values'!$C$21,0)))</f>
        <v>0</v>
      </c>
      <c r="AR84">
        <f>IF('Vulnerability Assessment (post)'!O84='Defined Values'!$A$23,'Defined Values'!$C$23,IF('Vulnerability Assessment (post)'!O84='Defined Values'!$A$24,'Defined Values'!$C$24,IF('Vulnerability Assessment (post)'!O84='Defined Values'!$A$25,'Defined Values'!$C$25,0)))</f>
        <v>0</v>
      </c>
      <c r="AS84">
        <f>IF('Vulnerability Assessment (post)'!K84='Defined Values'!$A$15,'Defined Values'!$C$15,IF('Vulnerability Assessment (post)'!K84='Defined Values'!$A$16,'Defined Values'!$C$16,IF('Vulnerability Assessment (post)'!K84='Defined Values'!$A$17,'Defined Values'!$C$17,0)))</f>
        <v>0</v>
      </c>
      <c r="AT84">
        <f t="shared" si="24"/>
        <v>0</v>
      </c>
      <c r="AU8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8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8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84" t="e">
        <f t="shared" si="25"/>
        <v>#REF!</v>
      </c>
      <c r="AY84" t="e">
        <f t="shared" si="25"/>
        <v>#REF!</v>
      </c>
      <c r="AZ84" t="e">
        <f t="shared" si="25"/>
        <v>#REF!</v>
      </c>
      <c r="BA84" t="e">
        <f t="shared" si="26"/>
        <v>#REF!</v>
      </c>
      <c r="BB84" t="e">
        <f t="shared" si="26"/>
        <v>#REF!</v>
      </c>
      <c r="BC84" t="e">
        <f t="shared" si="26"/>
        <v>#REF!</v>
      </c>
      <c r="BD84" t="e">
        <f t="shared" si="27"/>
        <v>#REF!</v>
      </c>
      <c r="BE84" t="e">
        <f t="shared" si="28"/>
        <v>#REF!</v>
      </c>
      <c r="BF84" s="21" t="e">
        <f t="shared" si="29"/>
        <v>#REF!</v>
      </c>
      <c r="BG84"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84" t="e">
        <f t="shared" si="31"/>
        <v>#REF!</v>
      </c>
      <c r="BI84"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84" t="e">
        <f t="shared" si="30"/>
        <v>#REF!</v>
      </c>
    </row>
    <row r="85" spans="1:62" ht="18" x14ac:dyDescent="0.15">
      <c r="A85" s="50"/>
      <c r="B85" s="50"/>
      <c r="C85" s="50"/>
      <c r="D85" s="50"/>
      <c r="E85" s="50"/>
      <c r="F85" s="60"/>
      <c r="G85" s="60"/>
      <c r="H85" s="60"/>
      <c r="I85" s="80"/>
      <c r="J85" s="80"/>
      <c r="K85" s="80"/>
      <c r="L85" s="80"/>
      <c r="M85" s="80"/>
      <c r="N85" s="80"/>
      <c r="O85" s="80"/>
      <c r="P85" s="80"/>
      <c r="Q85" s="80"/>
      <c r="R85" s="80"/>
      <c r="S85" s="80"/>
      <c r="T85" s="80"/>
      <c r="U85" s="80"/>
      <c r="V85" s="80"/>
      <c r="W85" s="31" t="str">
        <f>IF(OR(A85='Defined Values'!A$63,A85='Defined Values'!$A$65),'Defined Values'!$A$65,IF(OR(K85="",M85="",O85="",Q85="",S85="",U85=""),"INCOMPLETE",AI85))</f>
        <v>INCOMPLETE</v>
      </c>
      <c r="Y85">
        <f t="shared" si="16"/>
        <v>0</v>
      </c>
      <c r="Z85">
        <f>IF(Y85=0,0,'Defined Values'!C60)</f>
        <v>0</v>
      </c>
      <c r="AA85">
        <f t="shared" si="17"/>
        <v>0</v>
      </c>
      <c r="AB85">
        <f t="shared" si="18"/>
        <v>0</v>
      </c>
      <c r="AD85" t="e">
        <f t="shared" si="19"/>
        <v>#REF!</v>
      </c>
      <c r="AE85" t="e">
        <f t="shared" si="19"/>
        <v>#REF!</v>
      </c>
      <c r="AF85" t="e">
        <f t="shared" si="19"/>
        <v>#REF!</v>
      </c>
      <c r="AG85" t="e">
        <f t="shared" si="20"/>
        <v>#REF!</v>
      </c>
      <c r="AH85" t="e">
        <f t="shared" si="21"/>
        <v>#REF!</v>
      </c>
      <c r="AI85" t="e">
        <f t="shared" si="22"/>
        <v>#REF!</v>
      </c>
      <c r="AK85">
        <f>IF('Vulnerability Assessment (post)'!Q85='Defined Values'!$A$27,'Defined Values'!$C$27,IF('Vulnerability Assessment (post)'!Q85='Defined Values'!$A$28,'Defined Values'!$C$28,IF('Vulnerability Assessment (post)'!Q85='Defined Values'!$A$29,'Defined Values'!$C$29,0)))</f>
        <v>0</v>
      </c>
      <c r="AL85">
        <f>IF('Vulnerability Assessment (post)'!S85='Defined Values'!$A$31,'Defined Values'!$C$31,IF('Vulnerability Assessment (post)'!S85='Defined Values'!$A$32,'Defined Values'!$C$32,IF('Vulnerability Assessment (post)'!S85='Defined Values'!$A$33,'Defined Values'!$C$33,0)))</f>
        <v>0</v>
      </c>
      <c r="AM85">
        <f>IF('Vulnerability Assessment (post)'!U85='Defined Values'!$A$35,'Defined Values'!$C$35,IF('Vulnerability Assessment (post)'!U85='Defined Values'!$A$36,'Defined Values'!$C$36,IF('Vulnerability Assessment (post)'!U85='Defined Values'!$A$37,'Defined Values'!$C$37,0)))</f>
        <v>0</v>
      </c>
      <c r="AN85">
        <f t="shared" si="23"/>
        <v>1</v>
      </c>
      <c r="AO85">
        <f t="shared" si="23"/>
        <v>1</v>
      </c>
      <c r="AP85">
        <f t="shared" si="23"/>
        <v>1</v>
      </c>
      <c r="AQ85">
        <f>IF('Vulnerability Assessment (post)'!M85='Defined Values'!$A$19,'Defined Values'!$C$19,IF('Vulnerability Assessment (post)'!M85='Defined Values'!$A$20,'Defined Values'!$C$20,IF('Vulnerability Assessment (post)'!M85='Defined Values'!$A$21,'Defined Values'!$C$21,0)))</f>
        <v>0</v>
      </c>
      <c r="AR85">
        <f>IF('Vulnerability Assessment (post)'!O85='Defined Values'!$A$23,'Defined Values'!$C$23,IF('Vulnerability Assessment (post)'!O85='Defined Values'!$A$24,'Defined Values'!$C$24,IF('Vulnerability Assessment (post)'!O85='Defined Values'!$A$25,'Defined Values'!$C$25,0)))</f>
        <v>0</v>
      </c>
      <c r="AS85">
        <f>IF('Vulnerability Assessment (post)'!K85='Defined Values'!$A$15,'Defined Values'!$C$15,IF('Vulnerability Assessment (post)'!K85='Defined Values'!$A$16,'Defined Values'!$C$16,IF('Vulnerability Assessment (post)'!K85='Defined Values'!$A$17,'Defined Values'!$C$17,0)))</f>
        <v>0</v>
      </c>
      <c r="AT85">
        <f t="shared" si="24"/>
        <v>0</v>
      </c>
      <c r="AU8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8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8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85" t="e">
        <f t="shared" si="25"/>
        <v>#REF!</v>
      </c>
      <c r="AY85" t="e">
        <f t="shared" si="25"/>
        <v>#REF!</v>
      </c>
      <c r="AZ85" t="e">
        <f t="shared" si="25"/>
        <v>#REF!</v>
      </c>
      <c r="BA85" t="e">
        <f t="shared" si="26"/>
        <v>#REF!</v>
      </c>
      <c r="BB85" t="e">
        <f t="shared" si="26"/>
        <v>#REF!</v>
      </c>
      <c r="BC85" t="e">
        <f t="shared" si="26"/>
        <v>#REF!</v>
      </c>
      <c r="BD85" t="e">
        <f t="shared" si="27"/>
        <v>#REF!</v>
      </c>
      <c r="BE85" t="e">
        <f t="shared" si="28"/>
        <v>#REF!</v>
      </c>
      <c r="BF85" s="21" t="e">
        <f t="shared" si="29"/>
        <v>#REF!</v>
      </c>
      <c r="BG85"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85" t="e">
        <f t="shared" si="31"/>
        <v>#REF!</v>
      </c>
      <c r="BI85"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85" t="e">
        <f t="shared" si="30"/>
        <v>#REF!</v>
      </c>
    </row>
    <row r="86" spans="1:62" ht="18" x14ac:dyDescent="0.15">
      <c r="A86" s="50"/>
      <c r="B86" s="50"/>
      <c r="C86" s="50"/>
      <c r="D86" s="50"/>
      <c r="E86" s="50"/>
      <c r="F86" s="60"/>
      <c r="G86" s="60"/>
      <c r="H86" s="60"/>
      <c r="I86" s="80"/>
      <c r="J86" s="80"/>
      <c r="K86" s="80"/>
      <c r="L86" s="80"/>
      <c r="M86" s="80"/>
      <c r="N86" s="80"/>
      <c r="O86" s="80"/>
      <c r="P86" s="80"/>
      <c r="Q86" s="80"/>
      <c r="R86" s="80"/>
      <c r="S86" s="80"/>
      <c r="T86" s="80"/>
      <c r="U86" s="80"/>
      <c r="V86" s="80"/>
      <c r="W86" s="31" t="str">
        <f>IF(OR(A86='Defined Values'!A$63,A86='Defined Values'!$A$65),'Defined Values'!$A$65,IF(OR(K86="",M86="",O86="",Q86="",S86="",U86=""),"INCOMPLETE",AI86))</f>
        <v>INCOMPLETE</v>
      </c>
      <c r="Y86">
        <f t="shared" si="16"/>
        <v>0</v>
      </c>
      <c r="Z86">
        <f>IF(Y86=0,0,'Defined Values'!C60)</f>
        <v>0</v>
      </c>
      <c r="AA86">
        <f t="shared" si="17"/>
        <v>0</v>
      </c>
      <c r="AB86">
        <f t="shared" si="18"/>
        <v>0</v>
      </c>
      <c r="AD86" t="e">
        <f t="shared" si="19"/>
        <v>#REF!</v>
      </c>
      <c r="AE86" t="e">
        <f t="shared" si="19"/>
        <v>#REF!</v>
      </c>
      <c r="AF86" t="e">
        <f t="shared" si="19"/>
        <v>#REF!</v>
      </c>
      <c r="AG86" t="e">
        <f t="shared" si="20"/>
        <v>#REF!</v>
      </c>
      <c r="AH86" t="e">
        <f t="shared" si="21"/>
        <v>#REF!</v>
      </c>
      <c r="AI86" t="e">
        <f t="shared" si="22"/>
        <v>#REF!</v>
      </c>
      <c r="AK86">
        <f>IF('Vulnerability Assessment (post)'!Q86='Defined Values'!$A$27,'Defined Values'!$C$27,IF('Vulnerability Assessment (post)'!Q86='Defined Values'!$A$28,'Defined Values'!$C$28,IF('Vulnerability Assessment (post)'!Q86='Defined Values'!$A$29,'Defined Values'!$C$29,0)))</f>
        <v>0</v>
      </c>
      <c r="AL86">
        <f>IF('Vulnerability Assessment (post)'!S86='Defined Values'!$A$31,'Defined Values'!$C$31,IF('Vulnerability Assessment (post)'!S86='Defined Values'!$A$32,'Defined Values'!$C$32,IF('Vulnerability Assessment (post)'!S86='Defined Values'!$A$33,'Defined Values'!$C$33,0)))</f>
        <v>0</v>
      </c>
      <c r="AM86">
        <f>IF('Vulnerability Assessment (post)'!U86='Defined Values'!$A$35,'Defined Values'!$C$35,IF('Vulnerability Assessment (post)'!U86='Defined Values'!$A$36,'Defined Values'!$C$36,IF('Vulnerability Assessment (post)'!U86='Defined Values'!$A$37,'Defined Values'!$C$37,0)))</f>
        <v>0</v>
      </c>
      <c r="AN86">
        <f t="shared" si="23"/>
        <v>1</v>
      </c>
      <c r="AO86">
        <f t="shared" si="23"/>
        <v>1</v>
      </c>
      <c r="AP86">
        <f t="shared" si="23"/>
        <v>1</v>
      </c>
      <c r="AQ86">
        <f>IF('Vulnerability Assessment (post)'!M86='Defined Values'!$A$19,'Defined Values'!$C$19,IF('Vulnerability Assessment (post)'!M86='Defined Values'!$A$20,'Defined Values'!$C$20,IF('Vulnerability Assessment (post)'!M86='Defined Values'!$A$21,'Defined Values'!$C$21,0)))</f>
        <v>0</v>
      </c>
      <c r="AR86">
        <f>IF('Vulnerability Assessment (post)'!O86='Defined Values'!$A$23,'Defined Values'!$C$23,IF('Vulnerability Assessment (post)'!O86='Defined Values'!$A$24,'Defined Values'!$C$24,IF('Vulnerability Assessment (post)'!O86='Defined Values'!$A$25,'Defined Values'!$C$25,0)))</f>
        <v>0</v>
      </c>
      <c r="AS86">
        <f>IF('Vulnerability Assessment (post)'!K86='Defined Values'!$A$15,'Defined Values'!$C$15,IF('Vulnerability Assessment (post)'!K86='Defined Values'!$A$16,'Defined Values'!$C$16,IF('Vulnerability Assessment (post)'!K86='Defined Values'!$A$17,'Defined Values'!$C$17,0)))</f>
        <v>0</v>
      </c>
      <c r="AT86">
        <f t="shared" si="24"/>
        <v>0</v>
      </c>
      <c r="AU8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8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8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86" t="e">
        <f t="shared" si="25"/>
        <v>#REF!</v>
      </c>
      <c r="AY86" t="e">
        <f t="shared" si="25"/>
        <v>#REF!</v>
      </c>
      <c r="AZ86" t="e">
        <f t="shared" si="25"/>
        <v>#REF!</v>
      </c>
      <c r="BA86" t="e">
        <f t="shared" si="26"/>
        <v>#REF!</v>
      </c>
      <c r="BB86" t="e">
        <f t="shared" si="26"/>
        <v>#REF!</v>
      </c>
      <c r="BC86" t="e">
        <f t="shared" si="26"/>
        <v>#REF!</v>
      </c>
      <c r="BD86" t="e">
        <f t="shared" si="27"/>
        <v>#REF!</v>
      </c>
      <c r="BE86" t="e">
        <f t="shared" si="28"/>
        <v>#REF!</v>
      </c>
      <c r="BF86" s="21" t="e">
        <f t="shared" si="29"/>
        <v>#REF!</v>
      </c>
      <c r="BG86"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86" t="e">
        <f t="shared" si="31"/>
        <v>#REF!</v>
      </c>
      <c r="BI86"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86" t="e">
        <f t="shared" si="30"/>
        <v>#REF!</v>
      </c>
    </row>
    <row r="87" spans="1:62" ht="18" x14ac:dyDescent="0.15">
      <c r="A87" s="50"/>
      <c r="B87" s="50"/>
      <c r="C87" s="50"/>
      <c r="D87" s="50"/>
      <c r="E87" s="50"/>
      <c r="F87" s="60"/>
      <c r="G87" s="60"/>
      <c r="H87" s="60"/>
      <c r="I87" s="80"/>
      <c r="J87" s="80"/>
      <c r="K87" s="80"/>
      <c r="L87" s="80"/>
      <c r="M87" s="80"/>
      <c r="N87" s="80"/>
      <c r="O87" s="80"/>
      <c r="P87" s="80"/>
      <c r="Q87" s="80"/>
      <c r="R87" s="80"/>
      <c r="S87" s="80"/>
      <c r="T87" s="80"/>
      <c r="U87" s="80"/>
      <c r="V87" s="80"/>
      <c r="W87" s="31" t="str">
        <f>IF(OR(A87='Defined Values'!A$63,A87='Defined Values'!$A$65),'Defined Values'!$A$65,IF(OR(K87="",M87="",O87="",Q87="",S87="",U87=""),"INCOMPLETE",AI87))</f>
        <v>INCOMPLETE</v>
      </c>
      <c r="Y87">
        <f t="shared" si="16"/>
        <v>0</v>
      </c>
      <c r="Z87">
        <f>IF(Y87=0,0,'Defined Values'!C60)</f>
        <v>0</v>
      </c>
      <c r="AA87">
        <f t="shared" si="17"/>
        <v>0</v>
      </c>
      <c r="AB87">
        <f t="shared" si="18"/>
        <v>0</v>
      </c>
      <c r="AD87" t="e">
        <f t="shared" si="19"/>
        <v>#REF!</v>
      </c>
      <c r="AE87" t="e">
        <f t="shared" si="19"/>
        <v>#REF!</v>
      </c>
      <c r="AF87" t="e">
        <f t="shared" si="19"/>
        <v>#REF!</v>
      </c>
      <c r="AG87" t="e">
        <f t="shared" si="20"/>
        <v>#REF!</v>
      </c>
      <c r="AH87" t="e">
        <f t="shared" si="21"/>
        <v>#REF!</v>
      </c>
      <c r="AI87" t="e">
        <f t="shared" si="22"/>
        <v>#REF!</v>
      </c>
      <c r="AK87">
        <f>IF('Vulnerability Assessment (post)'!Q87='Defined Values'!$A$27,'Defined Values'!$C$27,IF('Vulnerability Assessment (post)'!Q87='Defined Values'!$A$28,'Defined Values'!$C$28,IF('Vulnerability Assessment (post)'!Q87='Defined Values'!$A$29,'Defined Values'!$C$29,0)))</f>
        <v>0</v>
      </c>
      <c r="AL87">
        <f>IF('Vulnerability Assessment (post)'!S87='Defined Values'!$A$31,'Defined Values'!$C$31,IF('Vulnerability Assessment (post)'!S87='Defined Values'!$A$32,'Defined Values'!$C$32,IF('Vulnerability Assessment (post)'!S87='Defined Values'!$A$33,'Defined Values'!$C$33,0)))</f>
        <v>0</v>
      </c>
      <c r="AM87">
        <f>IF('Vulnerability Assessment (post)'!U87='Defined Values'!$A$35,'Defined Values'!$C$35,IF('Vulnerability Assessment (post)'!U87='Defined Values'!$A$36,'Defined Values'!$C$36,IF('Vulnerability Assessment (post)'!U87='Defined Values'!$A$37,'Defined Values'!$C$37,0)))</f>
        <v>0</v>
      </c>
      <c r="AN87">
        <f t="shared" si="23"/>
        <v>1</v>
      </c>
      <c r="AO87">
        <f t="shared" si="23"/>
        <v>1</v>
      </c>
      <c r="AP87">
        <f t="shared" si="23"/>
        <v>1</v>
      </c>
      <c r="AQ87">
        <f>IF('Vulnerability Assessment (post)'!M87='Defined Values'!$A$19,'Defined Values'!$C$19,IF('Vulnerability Assessment (post)'!M87='Defined Values'!$A$20,'Defined Values'!$C$20,IF('Vulnerability Assessment (post)'!M87='Defined Values'!$A$21,'Defined Values'!$C$21,0)))</f>
        <v>0</v>
      </c>
      <c r="AR87">
        <f>IF('Vulnerability Assessment (post)'!O87='Defined Values'!$A$23,'Defined Values'!$C$23,IF('Vulnerability Assessment (post)'!O87='Defined Values'!$A$24,'Defined Values'!$C$24,IF('Vulnerability Assessment (post)'!O87='Defined Values'!$A$25,'Defined Values'!$C$25,0)))</f>
        <v>0</v>
      </c>
      <c r="AS87">
        <f>IF('Vulnerability Assessment (post)'!K87='Defined Values'!$A$15,'Defined Values'!$C$15,IF('Vulnerability Assessment (post)'!K87='Defined Values'!$A$16,'Defined Values'!$C$16,IF('Vulnerability Assessment (post)'!K87='Defined Values'!$A$17,'Defined Values'!$C$17,0)))</f>
        <v>0</v>
      </c>
      <c r="AT87">
        <f t="shared" si="24"/>
        <v>0</v>
      </c>
      <c r="AU8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8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8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87" t="e">
        <f t="shared" si="25"/>
        <v>#REF!</v>
      </c>
      <c r="AY87" t="e">
        <f t="shared" si="25"/>
        <v>#REF!</v>
      </c>
      <c r="AZ87" t="e">
        <f t="shared" si="25"/>
        <v>#REF!</v>
      </c>
      <c r="BA87" t="e">
        <f t="shared" si="26"/>
        <v>#REF!</v>
      </c>
      <c r="BB87" t="e">
        <f t="shared" si="26"/>
        <v>#REF!</v>
      </c>
      <c r="BC87" t="e">
        <f t="shared" si="26"/>
        <v>#REF!</v>
      </c>
      <c r="BD87" t="e">
        <f t="shared" si="27"/>
        <v>#REF!</v>
      </c>
      <c r="BE87" t="e">
        <f t="shared" si="28"/>
        <v>#REF!</v>
      </c>
      <c r="BF87" s="21" t="e">
        <f t="shared" si="29"/>
        <v>#REF!</v>
      </c>
      <c r="BG87"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87" t="e">
        <f t="shared" si="31"/>
        <v>#REF!</v>
      </c>
      <c r="BI87"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87" t="e">
        <f t="shared" si="30"/>
        <v>#REF!</v>
      </c>
    </row>
    <row r="88" spans="1:62" ht="18" x14ac:dyDescent="0.15">
      <c r="A88" s="50"/>
      <c r="B88" s="50"/>
      <c r="C88" s="50"/>
      <c r="D88" s="50"/>
      <c r="E88" s="50"/>
      <c r="F88" s="60"/>
      <c r="G88" s="60"/>
      <c r="H88" s="60"/>
      <c r="I88" s="80"/>
      <c r="J88" s="80"/>
      <c r="K88" s="80"/>
      <c r="L88" s="80"/>
      <c r="M88" s="80"/>
      <c r="N88" s="80"/>
      <c r="O88" s="80"/>
      <c r="P88" s="80"/>
      <c r="Q88" s="80"/>
      <c r="R88" s="80"/>
      <c r="S88" s="80"/>
      <c r="T88" s="80"/>
      <c r="U88" s="80"/>
      <c r="V88" s="80"/>
      <c r="W88" s="31" t="str">
        <f>IF(OR(A88='Defined Values'!A$63,A88='Defined Values'!$A$65),'Defined Values'!$A$65,IF(OR(K88="",M88="",O88="",Q88="",S88="",U88=""),"INCOMPLETE",AI88))</f>
        <v>INCOMPLETE</v>
      </c>
      <c r="Y88">
        <f t="shared" si="16"/>
        <v>0</v>
      </c>
      <c r="Z88">
        <f>IF(Y88=0,0,'Defined Values'!C60)</f>
        <v>0</v>
      </c>
      <c r="AA88">
        <f t="shared" si="17"/>
        <v>0</v>
      </c>
      <c r="AB88">
        <f t="shared" si="18"/>
        <v>0</v>
      </c>
      <c r="AD88" t="e">
        <f t="shared" si="19"/>
        <v>#REF!</v>
      </c>
      <c r="AE88" t="e">
        <f t="shared" si="19"/>
        <v>#REF!</v>
      </c>
      <c r="AF88" t="e">
        <f t="shared" si="19"/>
        <v>#REF!</v>
      </c>
      <c r="AG88" t="e">
        <f t="shared" si="20"/>
        <v>#REF!</v>
      </c>
      <c r="AH88" t="e">
        <f t="shared" si="21"/>
        <v>#REF!</v>
      </c>
      <c r="AI88" t="e">
        <f t="shared" si="22"/>
        <v>#REF!</v>
      </c>
      <c r="AK88">
        <f>IF('Vulnerability Assessment (post)'!Q88='Defined Values'!$A$27,'Defined Values'!$C$27,IF('Vulnerability Assessment (post)'!Q88='Defined Values'!$A$28,'Defined Values'!$C$28,IF('Vulnerability Assessment (post)'!Q88='Defined Values'!$A$29,'Defined Values'!$C$29,0)))</f>
        <v>0</v>
      </c>
      <c r="AL88">
        <f>IF('Vulnerability Assessment (post)'!S88='Defined Values'!$A$31,'Defined Values'!$C$31,IF('Vulnerability Assessment (post)'!S88='Defined Values'!$A$32,'Defined Values'!$C$32,IF('Vulnerability Assessment (post)'!S88='Defined Values'!$A$33,'Defined Values'!$C$33,0)))</f>
        <v>0</v>
      </c>
      <c r="AM88">
        <f>IF('Vulnerability Assessment (post)'!U88='Defined Values'!$A$35,'Defined Values'!$C$35,IF('Vulnerability Assessment (post)'!U88='Defined Values'!$A$36,'Defined Values'!$C$36,IF('Vulnerability Assessment (post)'!U88='Defined Values'!$A$37,'Defined Values'!$C$37,0)))</f>
        <v>0</v>
      </c>
      <c r="AN88">
        <f t="shared" si="23"/>
        <v>1</v>
      </c>
      <c r="AO88">
        <f t="shared" si="23"/>
        <v>1</v>
      </c>
      <c r="AP88">
        <f t="shared" si="23"/>
        <v>1</v>
      </c>
      <c r="AQ88">
        <f>IF('Vulnerability Assessment (post)'!M88='Defined Values'!$A$19,'Defined Values'!$C$19,IF('Vulnerability Assessment (post)'!M88='Defined Values'!$A$20,'Defined Values'!$C$20,IF('Vulnerability Assessment (post)'!M88='Defined Values'!$A$21,'Defined Values'!$C$21,0)))</f>
        <v>0</v>
      </c>
      <c r="AR88">
        <f>IF('Vulnerability Assessment (post)'!O88='Defined Values'!$A$23,'Defined Values'!$C$23,IF('Vulnerability Assessment (post)'!O88='Defined Values'!$A$24,'Defined Values'!$C$24,IF('Vulnerability Assessment (post)'!O88='Defined Values'!$A$25,'Defined Values'!$C$25,0)))</f>
        <v>0</v>
      </c>
      <c r="AS88">
        <f>IF('Vulnerability Assessment (post)'!K88='Defined Values'!$A$15,'Defined Values'!$C$15,IF('Vulnerability Assessment (post)'!K88='Defined Values'!$A$16,'Defined Values'!$C$16,IF('Vulnerability Assessment (post)'!K88='Defined Values'!$A$17,'Defined Values'!$C$17,0)))</f>
        <v>0</v>
      </c>
      <c r="AT88">
        <f t="shared" si="24"/>
        <v>0</v>
      </c>
      <c r="AU8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8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8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88" t="e">
        <f t="shared" si="25"/>
        <v>#REF!</v>
      </c>
      <c r="AY88" t="e">
        <f t="shared" si="25"/>
        <v>#REF!</v>
      </c>
      <c r="AZ88" t="e">
        <f t="shared" si="25"/>
        <v>#REF!</v>
      </c>
      <c r="BA88" t="e">
        <f t="shared" si="26"/>
        <v>#REF!</v>
      </c>
      <c r="BB88" t="e">
        <f t="shared" si="26"/>
        <v>#REF!</v>
      </c>
      <c r="BC88" t="e">
        <f t="shared" si="26"/>
        <v>#REF!</v>
      </c>
      <c r="BD88" t="e">
        <f t="shared" si="27"/>
        <v>#REF!</v>
      </c>
      <c r="BE88" t="e">
        <f t="shared" si="28"/>
        <v>#REF!</v>
      </c>
      <c r="BF88" s="21" t="e">
        <f t="shared" si="29"/>
        <v>#REF!</v>
      </c>
      <c r="BG88"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88" t="e">
        <f t="shared" si="31"/>
        <v>#REF!</v>
      </c>
      <c r="BI88"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88" t="e">
        <f t="shared" si="30"/>
        <v>#REF!</v>
      </c>
    </row>
    <row r="89" spans="1:62" ht="18" x14ac:dyDescent="0.15">
      <c r="A89" s="50"/>
      <c r="B89" s="50"/>
      <c r="C89" s="50"/>
      <c r="D89" s="50"/>
      <c r="E89" s="50"/>
      <c r="F89" s="60"/>
      <c r="G89" s="60"/>
      <c r="H89" s="60"/>
      <c r="I89" s="80"/>
      <c r="J89" s="80"/>
      <c r="K89" s="80"/>
      <c r="L89" s="80"/>
      <c r="M89" s="80"/>
      <c r="N89" s="80"/>
      <c r="O89" s="80"/>
      <c r="P89" s="80"/>
      <c r="Q89" s="80"/>
      <c r="R89" s="80"/>
      <c r="S89" s="80"/>
      <c r="T89" s="80"/>
      <c r="U89" s="80"/>
      <c r="V89" s="80"/>
      <c r="W89" s="31" t="str">
        <f>IF(OR(A89='Defined Values'!A$63,A89='Defined Values'!$A$65),'Defined Values'!$A$65,IF(OR(K89="",M89="",O89="",Q89="",S89="",U89=""),"INCOMPLETE",AI89))</f>
        <v>INCOMPLETE</v>
      </c>
      <c r="Y89">
        <f t="shared" si="16"/>
        <v>0</v>
      </c>
      <c r="Z89">
        <f>IF(Y89=0,0,'Defined Values'!C60)</f>
        <v>0</v>
      </c>
      <c r="AA89">
        <f t="shared" si="17"/>
        <v>0</v>
      </c>
      <c r="AB89">
        <f t="shared" si="18"/>
        <v>0</v>
      </c>
      <c r="AD89" t="e">
        <f t="shared" si="19"/>
        <v>#REF!</v>
      </c>
      <c r="AE89" t="e">
        <f t="shared" si="19"/>
        <v>#REF!</v>
      </c>
      <c r="AF89" t="e">
        <f t="shared" si="19"/>
        <v>#REF!</v>
      </c>
      <c r="AG89" t="e">
        <f t="shared" si="20"/>
        <v>#REF!</v>
      </c>
      <c r="AH89" t="e">
        <f t="shared" si="21"/>
        <v>#REF!</v>
      </c>
      <c r="AI89" t="e">
        <f t="shared" si="22"/>
        <v>#REF!</v>
      </c>
      <c r="AK89">
        <f>IF('Vulnerability Assessment (post)'!Q89='Defined Values'!$A$27,'Defined Values'!$C$27,IF('Vulnerability Assessment (post)'!Q89='Defined Values'!$A$28,'Defined Values'!$C$28,IF('Vulnerability Assessment (post)'!Q89='Defined Values'!$A$29,'Defined Values'!$C$29,0)))</f>
        <v>0</v>
      </c>
      <c r="AL89">
        <f>IF('Vulnerability Assessment (post)'!S89='Defined Values'!$A$31,'Defined Values'!$C$31,IF('Vulnerability Assessment (post)'!S89='Defined Values'!$A$32,'Defined Values'!$C$32,IF('Vulnerability Assessment (post)'!S89='Defined Values'!$A$33,'Defined Values'!$C$33,0)))</f>
        <v>0</v>
      </c>
      <c r="AM89">
        <f>IF('Vulnerability Assessment (post)'!U89='Defined Values'!$A$35,'Defined Values'!$C$35,IF('Vulnerability Assessment (post)'!U89='Defined Values'!$A$36,'Defined Values'!$C$36,IF('Vulnerability Assessment (post)'!U89='Defined Values'!$A$37,'Defined Values'!$C$37,0)))</f>
        <v>0</v>
      </c>
      <c r="AN89">
        <f t="shared" si="23"/>
        <v>1</v>
      </c>
      <c r="AO89">
        <f t="shared" si="23"/>
        <v>1</v>
      </c>
      <c r="AP89">
        <f t="shared" si="23"/>
        <v>1</v>
      </c>
      <c r="AQ89">
        <f>IF('Vulnerability Assessment (post)'!M89='Defined Values'!$A$19,'Defined Values'!$C$19,IF('Vulnerability Assessment (post)'!M89='Defined Values'!$A$20,'Defined Values'!$C$20,IF('Vulnerability Assessment (post)'!M89='Defined Values'!$A$21,'Defined Values'!$C$21,0)))</f>
        <v>0</v>
      </c>
      <c r="AR89">
        <f>IF('Vulnerability Assessment (post)'!O89='Defined Values'!$A$23,'Defined Values'!$C$23,IF('Vulnerability Assessment (post)'!O89='Defined Values'!$A$24,'Defined Values'!$C$24,IF('Vulnerability Assessment (post)'!O89='Defined Values'!$A$25,'Defined Values'!$C$25,0)))</f>
        <v>0</v>
      </c>
      <c r="AS89">
        <f>IF('Vulnerability Assessment (post)'!K89='Defined Values'!$A$15,'Defined Values'!$C$15,IF('Vulnerability Assessment (post)'!K89='Defined Values'!$A$16,'Defined Values'!$C$16,IF('Vulnerability Assessment (post)'!K89='Defined Values'!$A$17,'Defined Values'!$C$17,0)))</f>
        <v>0</v>
      </c>
      <c r="AT89">
        <f t="shared" si="24"/>
        <v>0</v>
      </c>
      <c r="AU8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8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8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89" t="e">
        <f t="shared" si="25"/>
        <v>#REF!</v>
      </c>
      <c r="AY89" t="e">
        <f t="shared" si="25"/>
        <v>#REF!</v>
      </c>
      <c r="AZ89" t="e">
        <f t="shared" si="25"/>
        <v>#REF!</v>
      </c>
      <c r="BA89" t="e">
        <f t="shared" si="26"/>
        <v>#REF!</v>
      </c>
      <c r="BB89" t="e">
        <f t="shared" si="26"/>
        <v>#REF!</v>
      </c>
      <c r="BC89" t="e">
        <f t="shared" si="26"/>
        <v>#REF!</v>
      </c>
      <c r="BD89" t="e">
        <f t="shared" si="27"/>
        <v>#REF!</v>
      </c>
      <c r="BE89" t="e">
        <f t="shared" si="28"/>
        <v>#REF!</v>
      </c>
      <c r="BF89" s="21" t="e">
        <f t="shared" si="29"/>
        <v>#REF!</v>
      </c>
      <c r="BG89"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89" t="e">
        <f t="shared" si="31"/>
        <v>#REF!</v>
      </c>
      <c r="BI89"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89" t="e">
        <f t="shared" si="30"/>
        <v>#REF!</v>
      </c>
    </row>
    <row r="90" spans="1:62" ht="18" x14ac:dyDescent="0.15">
      <c r="A90" s="50"/>
      <c r="B90" s="50"/>
      <c r="C90" s="50"/>
      <c r="D90" s="50"/>
      <c r="E90" s="50"/>
      <c r="F90" s="60"/>
      <c r="G90" s="60"/>
      <c r="H90" s="60"/>
      <c r="I90" s="80"/>
      <c r="J90" s="80"/>
      <c r="K90" s="80"/>
      <c r="L90" s="80"/>
      <c r="M90" s="80"/>
      <c r="N90" s="80"/>
      <c r="O90" s="80"/>
      <c r="P90" s="80"/>
      <c r="Q90" s="80"/>
      <c r="R90" s="80"/>
      <c r="S90" s="80"/>
      <c r="T90" s="80"/>
      <c r="U90" s="80"/>
      <c r="V90" s="80"/>
      <c r="W90" s="31" t="str">
        <f>IF(OR(A90='Defined Values'!A$63,A90='Defined Values'!$A$65),'Defined Values'!$A$65,IF(OR(K90="",M90="",O90="",Q90="",S90="",U90=""),"INCOMPLETE",AI90))</f>
        <v>INCOMPLETE</v>
      </c>
      <c r="Y90">
        <f t="shared" si="16"/>
        <v>0</v>
      </c>
      <c r="Z90">
        <f>IF(Y90=0,0,'Defined Values'!C60)</f>
        <v>0</v>
      </c>
      <c r="AA90">
        <f t="shared" si="17"/>
        <v>0</v>
      </c>
      <c r="AB90">
        <f t="shared" si="18"/>
        <v>0</v>
      </c>
      <c r="AD90" t="e">
        <f t="shared" si="19"/>
        <v>#REF!</v>
      </c>
      <c r="AE90" t="e">
        <f t="shared" si="19"/>
        <v>#REF!</v>
      </c>
      <c r="AF90" t="e">
        <f t="shared" si="19"/>
        <v>#REF!</v>
      </c>
      <c r="AG90" t="e">
        <f t="shared" si="20"/>
        <v>#REF!</v>
      </c>
      <c r="AH90" t="e">
        <f t="shared" si="21"/>
        <v>#REF!</v>
      </c>
      <c r="AI90" t="e">
        <f t="shared" si="22"/>
        <v>#REF!</v>
      </c>
      <c r="AK90">
        <f>IF('Vulnerability Assessment (post)'!Q90='Defined Values'!$A$27,'Defined Values'!$C$27,IF('Vulnerability Assessment (post)'!Q90='Defined Values'!$A$28,'Defined Values'!$C$28,IF('Vulnerability Assessment (post)'!Q90='Defined Values'!$A$29,'Defined Values'!$C$29,0)))</f>
        <v>0</v>
      </c>
      <c r="AL90">
        <f>IF('Vulnerability Assessment (post)'!S90='Defined Values'!$A$31,'Defined Values'!$C$31,IF('Vulnerability Assessment (post)'!S90='Defined Values'!$A$32,'Defined Values'!$C$32,IF('Vulnerability Assessment (post)'!S90='Defined Values'!$A$33,'Defined Values'!$C$33,0)))</f>
        <v>0</v>
      </c>
      <c r="AM90">
        <f>IF('Vulnerability Assessment (post)'!U90='Defined Values'!$A$35,'Defined Values'!$C$35,IF('Vulnerability Assessment (post)'!U90='Defined Values'!$A$36,'Defined Values'!$C$36,IF('Vulnerability Assessment (post)'!U90='Defined Values'!$A$37,'Defined Values'!$C$37,0)))</f>
        <v>0</v>
      </c>
      <c r="AN90">
        <f t="shared" si="23"/>
        <v>1</v>
      </c>
      <c r="AO90">
        <f t="shared" si="23"/>
        <v>1</v>
      </c>
      <c r="AP90">
        <f t="shared" si="23"/>
        <v>1</v>
      </c>
      <c r="AQ90">
        <f>IF('Vulnerability Assessment (post)'!M90='Defined Values'!$A$19,'Defined Values'!$C$19,IF('Vulnerability Assessment (post)'!M90='Defined Values'!$A$20,'Defined Values'!$C$20,IF('Vulnerability Assessment (post)'!M90='Defined Values'!$A$21,'Defined Values'!$C$21,0)))</f>
        <v>0</v>
      </c>
      <c r="AR90">
        <f>IF('Vulnerability Assessment (post)'!O90='Defined Values'!$A$23,'Defined Values'!$C$23,IF('Vulnerability Assessment (post)'!O90='Defined Values'!$A$24,'Defined Values'!$C$24,IF('Vulnerability Assessment (post)'!O90='Defined Values'!$A$25,'Defined Values'!$C$25,0)))</f>
        <v>0</v>
      </c>
      <c r="AS90">
        <f>IF('Vulnerability Assessment (post)'!K90='Defined Values'!$A$15,'Defined Values'!$C$15,IF('Vulnerability Assessment (post)'!K90='Defined Values'!$A$16,'Defined Values'!$C$16,IF('Vulnerability Assessment (post)'!K90='Defined Values'!$A$17,'Defined Values'!$C$17,0)))</f>
        <v>0</v>
      </c>
      <c r="AT90">
        <f t="shared" si="24"/>
        <v>0</v>
      </c>
      <c r="AU9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9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9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90" t="e">
        <f t="shared" si="25"/>
        <v>#REF!</v>
      </c>
      <c r="AY90" t="e">
        <f t="shared" si="25"/>
        <v>#REF!</v>
      </c>
      <c r="AZ90" t="e">
        <f t="shared" si="25"/>
        <v>#REF!</v>
      </c>
      <c r="BA90" t="e">
        <f t="shared" si="26"/>
        <v>#REF!</v>
      </c>
      <c r="BB90" t="e">
        <f t="shared" si="26"/>
        <v>#REF!</v>
      </c>
      <c r="BC90" t="e">
        <f t="shared" si="26"/>
        <v>#REF!</v>
      </c>
      <c r="BD90" t="e">
        <f t="shared" si="27"/>
        <v>#REF!</v>
      </c>
      <c r="BE90" t="e">
        <f t="shared" si="28"/>
        <v>#REF!</v>
      </c>
      <c r="BF90" s="21" t="e">
        <f t="shared" si="29"/>
        <v>#REF!</v>
      </c>
      <c r="BG90"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90" t="e">
        <f t="shared" si="31"/>
        <v>#REF!</v>
      </c>
      <c r="BI90"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90" t="e">
        <f t="shared" si="30"/>
        <v>#REF!</v>
      </c>
    </row>
    <row r="91" spans="1:62" ht="18" x14ac:dyDescent="0.15">
      <c r="A91" s="50"/>
      <c r="B91" s="50"/>
      <c r="C91" s="50"/>
      <c r="D91" s="50"/>
      <c r="E91" s="50"/>
      <c r="F91" s="60"/>
      <c r="G91" s="60"/>
      <c r="H91" s="60"/>
      <c r="I91" s="80"/>
      <c r="J91" s="80"/>
      <c r="K91" s="80"/>
      <c r="L91" s="80"/>
      <c r="M91" s="80"/>
      <c r="N91" s="80"/>
      <c r="O91" s="80"/>
      <c r="P91" s="80"/>
      <c r="Q91" s="80"/>
      <c r="R91" s="80"/>
      <c r="S91" s="80"/>
      <c r="T91" s="80"/>
      <c r="U91" s="80"/>
      <c r="V91" s="80"/>
      <c r="W91" s="31" t="str">
        <f>IF(OR(A91='Defined Values'!A$63,A91='Defined Values'!$A$65),'Defined Values'!$A$65,IF(OR(K91="",M91="",O91="",Q91="",S91="",U91=""),"INCOMPLETE",AI91))</f>
        <v>INCOMPLETE</v>
      </c>
      <c r="Y91">
        <f t="shared" si="16"/>
        <v>0</v>
      </c>
      <c r="Z91">
        <f>IF(Y91=0,0,'Defined Values'!C60)</f>
        <v>0</v>
      </c>
      <c r="AA91">
        <f t="shared" si="17"/>
        <v>0</v>
      </c>
      <c r="AB91">
        <f t="shared" si="18"/>
        <v>0</v>
      </c>
      <c r="AD91" t="e">
        <f t="shared" si="19"/>
        <v>#REF!</v>
      </c>
      <c r="AE91" t="e">
        <f t="shared" si="19"/>
        <v>#REF!</v>
      </c>
      <c r="AF91" t="e">
        <f t="shared" si="19"/>
        <v>#REF!</v>
      </c>
      <c r="AG91" t="e">
        <f t="shared" si="20"/>
        <v>#REF!</v>
      </c>
      <c r="AH91" t="e">
        <f t="shared" si="21"/>
        <v>#REF!</v>
      </c>
      <c r="AI91" t="e">
        <f t="shared" si="22"/>
        <v>#REF!</v>
      </c>
      <c r="AK91">
        <f>IF('Vulnerability Assessment (post)'!Q91='Defined Values'!$A$27,'Defined Values'!$C$27,IF('Vulnerability Assessment (post)'!Q91='Defined Values'!$A$28,'Defined Values'!$C$28,IF('Vulnerability Assessment (post)'!Q91='Defined Values'!$A$29,'Defined Values'!$C$29,0)))</f>
        <v>0</v>
      </c>
      <c r="AL91">
        <f>IF('Vulnerability Assessment (post)'!S91='Defined Values'!$A$31,'Defined Values'!$C$31,IF('Vulnerability Assessment (post)'!S91='Defined Values'!$A$32,'Defined Values'!$C$32,IF('Vulnerability Assessment (post)'!S91='Defined Values'!$A$33,'Defined Values'!$C$33,0)))</f>
        <v>0</v>
      </c>
      <c r="AM91">
        <f>IF('Vulnerability Assessment (post)'!U91='Defined Values'!$A$35,'Defined Values'!$C$35,IF('Vulnerability Assessment (post)'!U91='Defined Values'!$A$36,'Defined Values'!$C$36,IF('Vulnerability Assessment (post)'!U91='Defined Values'!$A$37,'Defined Values'!$C$37,0)))</f>
        <v>0</v>
      </c>
      <c r="AN91">
        <f t="shared" si="23"/>
        <v>1</v>
      </c>
      <c r="AO91">
        <f t="shared" si="23"/>
        <v>1</v>
      </c>
      <c r="AP91">
        <f t="shared" si="23"/>
        <v>1</v>
      </c>
      <c r="AQ91">
        <f>IF('Vulnerability Assessment (post)'!M91='Defined Values'!$A$19,'Defined Values'!$C$19,IF('Vulnerability Assessment (post)'!M91='Defined Values'!$A$20,'Defined Values'!$C$20,IF('Vulnerability Assessment (post)'!M91='Defined Values'!$A$21,'Defined Values'!$C$21,0)))</f>
        <v>0</v>
      </c>
      <c r="AR91">
        <f>IF('Vulnerability Assessment (post)'!O91='Defined Values'!$A$23,'Defined Values'!$C$23,IF('Vulnerability Assessment (post)'!O91='Defined Values'!$A$24,'Defined Values'!$C$24,IF('Vulnerability Assessment (post)'!O91='Defined Values'!$A$25,'Defined Values'!$C$25,0)))</f>
        <v>0</v>
      </c>
      <c r="AS91">
        <f>IF('Vulnerability Assessment (post)'!K91='Defined Values'!$A$15,'Defined Values'!$C$15,IF('Vulnerability Assessment (post)'!K91='Defined Values'!$A$16,'Defined Values'!$C$16,IF('Vulnerability Assessment (post)'!K91='Defined Values'!$A$17,'Defined Values'!$C$17,0)))</f>
        <v>0</v>
      </c>
      <c r="AT91">
        <f t="shared" si="24"/>
        <v>0</v>
      </c>
      <c r="AU9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9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9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91" t="e">
        <f t="shared" si="25"/>
        <v>#REF!</v>
      </c>
      <c r="AY91" t="e">
        <f t="shared" si="25"/>
        <v>#REF!</v>
      </c>
      <c r="AZ91" t="e">
        <f t="shared" si="25"/>
        <v>#REF!</v>
      </c>
      <c r="BA91" t="e">
        <f t="shared" si="26"/>
        <v>#REF!</v>
      </c>
      <c r="BB91" t="e">
        <f t="shared" si="26"/>
        <v>#REF!</v>
      </c>
      <c r="BC91" t="e">
        <f t="shared" si="26"/>
        <v>#REF!</v>
      </c>
      <c r="BD91" t="e">
        <f t="shared" si="27"/>
        <v>#REF!</v>
      </c>
      <c r="BE91" t="e">
        <f t="shared" si="28"/>
        <v>#REF!</v>
      </c>
      <c r="BF91" s="21" t="e">
        <f t="shared" si="29"/>
        <v>#REF!</v>
      </c>
      <c r="BG91"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91" t="e">
        <f t="shared" si="31"/>
        <v>#REF!</v>
      </c>
      <c r="BI91"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91" t="e">
        <f t="shared" si="30"/>
        <v>#REF!</v>
      </c>
    </row>
    <row r="92" spans="1:62" ht="18" x14ac:dyDescent="0.15">
      <c r="A92" s="50"/>
      <c r="B92" s="50"/>
      <c r="C92" s="50"/>
      <c r="D92" s="50"/>
      <c r="E92" s="50"/>
      <c r="F92" s="60"/>
      <c r="G92" s="60"/>
      <c r="H92" s="60"/>
      <c r="I92" s="80"/>
      <c r="J92" s="80"/>
      <c r="K92" s="80"/>
      <c r="L92" s="80"/>
      <c r="M92" s="80"/>
      <c r="N92" s="80"/>
      <c r="O92" s="80"/>
      <c r="P92" s="80"/>
      <c r="Q92" s="80"/>
      <c r="R92" s="80"/>
      <c r="S92" s="80"/>
      <c r="T92" s="80"/>
      <c r="U92" s="80"/>
      <c r="V92" s="80"/>
      <c r="W92" s="31" t="str">
        <f>IF(OR(A92='Defined Values'!A$63,A92='Defined Values'!$A$65),'Defined Values'!$A$65,IF(OR(K92="",M92="",O92="",Q92="",S92="",U92=""),"INCOMPLETE",AI92))</f>
        <v>INCOMPLETE</v>
      </c>
      <c r="Y92">
        <f t="shared" si="16"/>
        <v>0</v>
      </c>
      <c r="Z92">
        <f>IF(Y92=0,0,'Defined Values'!C60)</f>
        <v>0</v>
      </c>
      <c r="AA92">
        <f t="shared" si="17"/>
        <v>0</v>
      </c>
      <c r="AB92">
        <f t="shared" si="18"/>
        <v>0</v>
      </c>
      <c r="AD92" t="e">
        <f t="shared" si="19"/>
        <v>#REF!</v>
      </c>
      <c r="AE92" t="e">
        <f t="shared" si="19"/>
        <v>#REF!</v>
      </c>
      <c r="AF92" t="e">
        <f t="shared" si="19"/>
        <v>#REF!</v>
      </c>
      <c r="AG92" t="e">
        <f t="shared" si="20"/>
        <v>#REF!</v>
      </c>
      <c r="AH92" t="e">
        <f t="shared" si="21"/>
        <v>#REF!</v>
      </c>
      <c r="AI92" t="e">
        <f t="shared" si="22"/>
        <v>#REF!</v>
      </c>
      <c r="AK92">
        <f>IF('Vulnerability Assessment (post)'!Q92='Defined Values'!$A$27,'Defined Values'!$C$27,IF('Vulnerability Assessment (post)'!Q92='Defined Values'!$A$28,'Defined Values'!$C$28,IF('Vulnerability Assessment (post)'!Q92='Defined Values'!$A$29,'Defined Values'!$C$29,0)))</f>
        <v>0</v>
      </c>
      <c r="AL92">
        <f>IF('Vulnerability Assessment (post)'!S92='Defined Values'!$A$31,'Defined Values'!$C$31,IF('Vulnerability Assessment (post)'!S92='Defined Values'!$A$32,'Defined Values'!$C$32,IF('Vulnerability Assessment (post)'!S92='Defined Values'!$A$33,'Defined Values'!$C$33,0)))</f>
        <v>0</v>
      </c>
      <c r="AM92">
        <f>IF('Vulnerability Assessment (post)'!U92='Defined Values'!$A$35,'Defined Values'!$C$35,IF('Vulnerability Assessment (post)'!U92='Defined Values'!$A$36,'Defined Values'!$C$36,IF('Vulnerability Assessment (post)'!U92='Defined Values'!$A$37,'Defined Values'!$C$37,0)))</f>
        <v>0</v>
      </c>
      <c r="AN92">
        <f t="shared" si="23"/>
        <v>1</v>
      </c>
      <c r="AO92">
        <f t="shared" si="23"/>
        <v>1</v>
      </c>
      <c r="AP92">
        <f t="shared" si="23"/>
        <v>1</v>
      </c>
      <c r="AQ92">
        <f>IF('Vulnerability Assessment (post)'!M92='Defined Values'!$A$19,'Defined Values'!$C$19,IF('Vulnerability Assessment (post)'!M92='Defined Values'!$A$20,'Defined Values'!$C$20,IF('Vulnerability Assessment (post)'!M92='Defined Values'!$A$21,'Defined Values'!$C$21,0)))</f>
        <v>0</v>
      </c>
      <c r="AR92">
        <f>IF('Vulnerability Assessment (post)'!O92='Defined Values'!$A$23,'Defined Values'!$C$23,IF('Vulnerability Assessment (post)'!O92='Defined Values'!$A$24,'Defined Values'!$C$24,IF('Vulnerability Assessment (post)'!O92='Defined Values'!$A$25,'Defined Values'!$C$25,0)))</f>
        <v>0</v>
      </c>
      <c r="AS92">
        <f>IF('Vulnerability Assessment (post)'!K92='Defined Values'!$A$15,'Defined Values'!$C$15,IF('Vulnerability Assessment (post)'!K92='Defined Values'!$A$16,'Defined Values'!$C$16,IF('Vulnerability Assessment (post)'!K92='Defined Values'!$A$17,'Defined Values'!$C$17,0)))</f>
        <v>0</v>
      </c>
      <c r="AT92">
        <f t="shared" si="24"/>
        <v>0</v>
      </c>
      <c r="AU9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9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9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92" t="e">
        <f t="shared" si="25"/>
        <v>#REF!</v>
      </c>
      <c r="AY92" t="e">
        <f t="shared" si="25"/>
        <v>#REF!</v>
      </c>
      <c r="AZ92" t="e">
        <f t="shared" si="25"/>
        <v>#REF!</v>
      </c>
      <c r="BA92" t="e">
        <f t="shared" si="26"/>
        <v>#REF!</v>
      </c>
      <c r="BB92" t="e">
        <f t="shared" si="26"/>
        <v>#REF!</v>
      </c>
      <c r="BC92" t="e">
        <f t="shared" si="26"/>
        <v>#REF!</v>
      </c>
      <c r="BD92" t="e">
        <f t="shared" si="27"/>
        <v>#REF!</v>
      </c>
      <c r="BE92" t="e">
        <f t="shared" si="28"/>
        <v>#REF!</v>
      </c>
      <c r="BF92" s="21" t="e">
        <f t="shared" si="29"/>
        <v>#REF!</v>
      </c>
      <c r="BG92"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92" t="e">
        <f t="shared" si="31"/>
        <v>#REF!</v>
      </c>
      <c r="BI92"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92" t="e">
        <f t="shared" si="30"/>
        <v>#REF!</v>
      </c>
    </row>
    <row r="93" spans="1:62" ht="18" x14ac:dyDescent="0.15">
      <c r="A93" s="50"/>
      <c r="B93" s="50"/>
      <c r="C93" s="50"/>
      <c r="D93" s="50"/>
      <c r="E93" s="50"/>
      <c r="F93" s="60"/>
      <c r="G93" s="60"/>
      <c r="H93" s="60"/>
      <c r="I93" s="80"/>
      <c r="J93" s="80"/>
      <c r="K93" s="80"/>
      <c r="L93" s="80"/>
      <c r="M93" s="80"/>
      <c r="N93" s="80"/>
      <c r="O93" s="80"/>
      <c r="P93" s="80"/>
      <c r="Q93" s="80"/>
      <c r="R93" s="80"/>
      <c r="S93" s="80"/>
      <c r="T93" s="80"/>
      <c r="U93" s="80"/>
      <c r="V93" s="80"/>
      <c r="W93" s="31" t="str">
        <f>IF(OR(A93='Defined Values'!A$63,A93='Defined Values'!$A$65),'Defined Values'!$A$65,IF(OR(K93="",M93="",O93="",Q93="",S93="",U93=""),"INCOMPLETE",AI93))</f>
        <v>INCOMPLETE</v>
      </c>
      <c r="Y93">
        <f t="shared" si="16"/>
        <v>0</v>
      </c>
      <c r="Z93">
        <f>IF(Y93=0,0,'Defined Values'!C60)</f>
        <v>0</v>
      </c>
      <c r="AA93">
        <f t="shared" si="17"/>
        <v>0</v>
      </c>
      <c r="AB93">
        <f t="shared" si="18"/>
        <v>0</v>
      </c>
      <c r="AD93" t="e">
        <f t="shared" si="19"/>
        <v>#REF!</v>
      </c>
      <c r="AE93" t="e">
        <f t="shared" si="19"/>
        <v>#REF!</v>
      </c>
      <c r="AF93" t="e">
        <f t="shared" si="19"/>
        <v>#REF!</v>
      </c>
      <c r="AG93" t="e">
        <f t="shared" si="20"/>
        <v>#REF!</v>
      </c>
      <c r="AH93" t="e">
        <f t="shared" si="21"/>
        <v>#REF!</v>
      </c>
      <c r="AI93" t="e">
        <f t="shared" si="22"/>
        <v>#REF!</v>
      </c>
      <c r="AK93">
        <f>IF('Vulnerability Assessment (post)'!Q93='Defined Values'!$A$27,'Defined Values'!$C$27,IF('Vulnerability Assessment (post)'!Q93='Defined Values'!$A$28,'Defined Values'!$C$28,IF('Vulnerability Assessment (post)'!Q93='Defined Values'!$A$29,'Defined Values'!$C$29,0)))</f>
        <v>0</v>
      </c>
      <c r="AL93">
        <f>IF('Vulnerability Assessment (post)'!S93='Defined Values'!$A$31,'Defined Values'!$C$31,IF('Vulnerability Assessment (post)'!S93='Defined Values'!$A$32,'Defined Values'!$C$32,IF('Vulnerability Assessment (post)'!S93='Defined Values'!$A$33,'Defined Values'!$C$33,0)))</f>
        <v>0</v>
      </c>
      <c r="AM93">
        <f>IF('Vulnerability Assessment (post)'!U93='Defined Values'!$A$35,'Defined Values'!$C$35,IF('Vulnerability Assessment (post)'!U93='Defined Values'!$A$36,'Defined Values'!$C$36,IF('Vulnerability Assessment (post)'!U93='Defined Values'!$A$37,'Defined Values'!$C$37,0)))</f>
        <v>0</v>
      </c>
      <c r="AN93">
        <f t="shared" si="23"/>
        <v>1</v>
      </c>
      <c r="AO93">
        <f t="shared" si="23"/>
        <v>1</v>
      </c>
      <c r="AP93">
        <f t="shared" si="23"/>
        <v>1</v>
      </c>
      <c r="AQ93">
        <f>IF('Vulnerability Assessment (post)'!M93='Defined Values'!$A$19,'Defined Values'!$C$19,IF('Vulnerability Assessment (post)'!M93='Defined Values'!$A$20,'Defined Values'!$C$20,IF('Vulnerability Assessment (post)'!M93='Defined Values'!$A$21,'Defined Values'!$C$21,0)))</f>
        <v>0</v>
      </c>
      <c r="AR93">
        <f>IF('Vulnerability Assessment (post)'!O93='Defined Values'!$A$23,'Defined Values'!$C$23,IF('Vulnerability Assessment (post)'!O93='Defined Values'!$A$24,'Defined Values'!$C$24,IF('Vulnerability Assessment (post)'!O93='Defined Values'!$A$25,'Defined Values'!$C$25,0)))</f>
        <v>0</v>
      </c>
      <c r="AS93">
        <f>IF('Vulnerability Assessment (post)'!K93='Defined Values'!$A$15,'Defined Values'!$C$15,IF('Vulnerability Assessment (post)'!K93='Defined Values'!$A$16,'Defined Values'!$C$16,IF('Vulnerability Assessment (post)'!K93='Defined Values'!$A$17,'Defined Values'!$C$17,0)))</f>
        <v>0</v>
      </c>
      <c r="AT93">
        <f t="shared" si="24"/>
        <v>0</v>
      </c>
      <c r="AU9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9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9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93" t="e">
        <f t="shared" si="25"/>
        <v>#REF!</v>
      </c>
      <c r="AY93" t="e">
        <f t="shared" si="25"/>
        <v>#REF!</v>
      </c>
      <c r="AZ93" t="e">
        <f t="shared" si="25"/>
        <v>#REF!</v>
      </c>
      <c r="BA93" t="e">
        <f t="shared" si="26"/>
        <v>#REF!</v>
      </c>
      <c r="BB93" t="e">
        <f t="shared" si="26"/>
        <v>#REF!</v>
      </c>
      <c r="BC93" t="e">
        <f t="shared" si="26"/>
        <v>#REF!</v>
      </c>
      <c r="BD93" t="e">
        <f t="shared" si="27"/>
        <v>#REF!</v>
      </c>
      <c r="BE93" t="e">
        <f t="shared" si="28"/>
        <v>#REF!</v>
      </c>
      <c r="BF93" s="21" t="e">
        <f t="shared" si="29"/>
        <v>#REF!</v>
      </c>
      <c r="BG93"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93" t="e">
        <f t="shared" si="31"/>
        <v>#REF!</v>
      </c>
      <c r="BI93"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93" t="e">
        <f t="shared" si="30"/>
        <v>#REF!</v>
      </c>
    </row>
    <row r="94" spans="1:62" ht="18" x14ac:dyDescent="0.15">
      <c r="A94" s="50"/>
      <c r="B94" s="50"/>
      <c r="C94" s="50"/>
      <c r="D94" s="50"/>
      <c r="E94" s="50"/>
      <c r="F94" s="60"/>
      <c r="G94" s="60"/>
      <c r="H94" s="60"/>
      <c r="I94" s="80"/>
      <c r="J94" s="80"/>
      <c r="K94" s="80"/>
      <c r="L94" s="80"/>
      <c r="M94" s="80"/>
      <c r="N94" s="80"/>
      <c r="O94" s="80"/>
      <c r="P94" s="80"/>
      <c r="Q94" s="80"/>
      <c r="R94" s="80"/>
      <c r="S94" s="80"/>
      <c r="T94" s="80"/>
      <c r="U94" s="80"/>
      <c r="V94" s="80"/>
      <c r="W94" s="31" t="str">
        <f>IF(OR(A94='Defined Values'!A$63,A94='Defined Values'!$A$65),'Defined Values'!$A$65,IF(OR(K94="",M94="",O94="",Q94="",S94="",U94=""),"INCOMPLETE",AI94))</f>
        <v>INCOMPLETE</v>
      </c>
      <c r="Y94">
        <f t="shared" si="16"/>
        <v>0</v>
      </c>
      <c r="Z94">
        <f>IF(Y94=0,0,'Defined Values'!C60)</f>
        <v>0</v>
      </c>
      <c r="AA94">
        <f t="shared" si="17"/>
        <v>0</v>
      </c>
      <c r="AB94">
        <f t="shared" si="18"/>
        <v>0</v>
      </c>
      <c r="AD94" t="e">
        <f t="shared" si="19"/>
        <v>#REF!</v>
      </c>
      <c r="AE94" t="e">
        <f t="shared" si="19"/>
        <v>#REF!</v>
      </c>
      <c r="AF94" t="e">
        <f t="shared" si="19"/>
        <v>#REF!</v>
      </c>
      <c r="AG94" t="e">
        <f t="shared" si="20"/>
        <v>#REF!</v>
      </c>
      <c r="AH94" t="e">
        <f t="shared" si="21"/>
        <v>#REF!</v>
      </c>
      <c r="AI94" t="e">
        <f t="shared" si="22"/>
        <v>#REF!</v>
      </c>
      <c r="AK94">
        <f>IF('Vulnerability Assessment (post)'!Q94='Defined Values'!$A$27,'Defined Values'!$C$27,IF('Vulnerability Assessment (post)'!Q94='Defined Values'!$A$28,'Defined Values'!$C$28,IF('Vulnerability Assessment (post)'!Q94='Defined Values'!$A$29,'Defined Values'!$C$29,0)))</f>
        <v>0</v>
      </c>
      <c r="AL94">
        <f>IF('Vulnerability Assessment (post)'!S94='Defined Values'!$A$31,'Defined Values'!$C$31,IF('Vulnerability Assessment (post)'!S94='Defined Values'!$A$32,'Defined Values'!$C$32,IF('Vulnerability Assessment (post)'!S94='Defined Values'!$A$33,'Defined Values'!$C$33,0)))</f>
        <v>0</v>
      </c>
      <c r="AM94">
        <f>IF('Vulnerability Assessment (post)'!U94='Defined Values'!$A$35,'Defined Values'!$C$35,IF('Vulnerability Assessment (post)'!U94='Defined Values'!$A$36,'Defined Values'!$C$36,IF('Vulnerability Assessment (post)'!U94='Defined Values'!$A$37,'Defined Values'!$C$37,0)))</f>
        <v>0</v>
      </c>
      <c r="AN94">
        <f t="shared" si="23"/>
        <v>1</v>
      </c>
      <c r="AO94">
        <f t="shared" si="23"/>
        <v>1</v>
      </c>
      <c r="AP94">
        <f t="shared" si="23"/>
        <v>1</v>
      </c>
      <c r="AQ94">
        <f>IF('Vulnerability Assessment (post)'!M94='Defined Values'!$A$19,'Defined Values'!$C$19,IF('Vulnerability Assessment (post)'!M94='Defined Values'!$A$20,'Defined Values'!$C$20,IF('Vulnerability Assessment (post)'!M94='Defined Values'!$A$21,'Defined Values'!$C$21,0)))</f>
        <v>0</v>
      </c>
      <c r="AR94">
        <f>IF('Vulnerability Assessment (post)'!O94='Defined Values'!$A$23,'Defined Values'!$C$23,IF('Vulnerability Assessment (post)'!O94='Defined Values'!$A$24,'Defined Values'!$C$24,IF('Vulnerability Assessment (post)'!O94='Defined Values'!$A$25,'Defined Values'!$C$25,0)))</f>
        <v>0</v>
      </c>
      <c r="AS94">
        <f>IF('Vulnerability Assessment (post)'!K94='Defined Values'!$A$15,'Defined Values'!$C$15,IF('Vulnerability Assessment (post)'!K94='Defined Values'!$A$16,'Defined Values'!$C$16,IF('Vulnerability Assessment (post)'!K94='Defined Values'!$A$17,'Defined Values'!$C$17,0)))</f>
        <v>0</v>
      </c>
      <c r="AT94">
        <f t="shared" si="24"/>
        <v>0</v>
      </c>
      <c r="AU9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9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9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94" t="e">
        <f t="shared" si="25"/>
        <v>#REF!</v>
      </c>
      <c r="AY94" t="e">
        <f t="shared" si="25"/>
        <v>#REF!</v>
      </c>
      <c r="AZ94" t="e">
        <f t="shared" si="25"/>
        <v>#REF!</v>
      </c>
      <c r="BA94" t="e">
        <f t="shared" si="26"/>
        <v>#REF!</v>
      </c>
      <c r="BB94" t="e">
        <f t="shared" si="26"/>
        <v>#REF!</v>
      </c>
      <c r="BC94" t="e">
        <f t="shared" si="26"/>
        <v>#REF!</v>
      </c>
      <c r="BD94" t="e">
        <f t="shared" si="27"/>
        <v>#REF!</v>
      </c>
      <c r="BE94" t="e">
        <f t="shared" si="28"/>
        <v>#REF!</v>
      </c>
      <c r="BF94" s="21" t="e">
        <f t="shared" si="29"/>
        <v>#REF!</v>
      </c>
      <c r="BG94"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94" t="e">
        <f t="shared" si="31"/>
        <v>#REF!</v>
      </c>
      <c r="BI94"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94" t="e">
        <f t="shared" si="30"/>
        <v>#REF!</v>
      </c>
    </row>
    <row r="95" spans="1:62" ht="18" x14ac:dyDescent="0.15">
      <c r="A95" s="50"/>
      <c r="B95" s="50"/>
      <c r="C95" s="50"/>
      <c r="D95" s="50"/>
      <c r="E95" s="50"/>
      <c r="F95" s="60"/>
      <c r="G95" s="60"/>
      <c r="H95" s="60"/>
      <c r="I95" s="80"/>
      <c r="J95" s="80"/>
      <c r="K95" s="80"/>
      <c r="L95" s="80"/>
      <c r="M95" s="80"/>
      <c r="N95" s="80"/>
      <c r="O95" s="80"/>
      <c r="P95" s="80"/>
      <c r="Q95" s="80"/>
      <c r="R95" s="80"/>
      <c r="S95" s="80"/>
      <c r="T95" s="80"/>
      <c r="U95" s="80"/>
      <c r="V95" s="80"/>
      <c r="W95" s="31" t="str">
        <f>IF(OR(A95='Defined Values'!A$63,A95='Defined Values'!$A$65),'Defined Values'!$A$65,IF(OR(K95="",M95="",O95="",Q95="",S95="",U95=""),"INCOMPLETE",AI95))</f>
        <v>INCOMPLETE</v>
      </c>
      <c r="Y95">
        <f t="shared" si="16"/>
        <v>0</v>
      </c>
      <c r="Z95">
        <f>IF(Y95=0,0,'Defined Values'!C60)</f>
        <v>0</v>
      </c>
      <c r="AA95">
        <f t="shared" si="17"/>
        <v>0</v>
      </c>
      <c r="AB95">
        <f t="shared" si="18"/>
        <v>0</v>
      </c>
      <c r="AD95" t="e">
        <f t="shared" si="19"/>
        <v>#REF!</v>
      </c>
      <c r="AE95" t="e">
        <f t="shared" si="19"/>
        <v>#REF!</v>
      </c>
      <c r="AF95" t="e">
        <f t="shared" si="19"/>
        <v>#REF!</v>
      </c>
      <c r="AG95" t="e">
        <f t="shared" si="20"/>
        <v>#REF!</v>
      </c>
      <c r="AH95" t="e">
        <f t="shared" si="21"/>
        <v>#REF!</v>
      </c>
      <c r="AI95" t="e">
        <f t="shared" si="22"/>
        <v>#REF!</v>
      </c>
      <c r="AK95">
        <f>IF('Vulnerability Assessment (post)'!Q95='Defined Values'!$A$27,'Defined Values'!$C$27,IF('Vulnerability Assessment (post)'!Q95='Defined Values'!$A$28,'Defined Values'!$C$28,IF('Vulnerability Assessment (post)'!Q95='Defined Values'!$A$29,'Defined Values'!$C$29,0)))</f>
        <v>0</v>
      </c>
      <c r="AL95">
        <f>IF('Vulnerability Assessment (post)'!S95='Defined Values'!$A$31,'Defined Values'!$C$31,IF('Vulnerability Assessment (post)'!S95='Defined Values'!$A$32,'Defined Values'!$C$32,IF('Vulnerability Assessment (post)'!S95='Defined Values'!$A$33,'Defined Values'!$C$33,0)))</f>
        <v>0</v>
      </c>
      <c r="AM95">
        <f>IF('Vulnerability Assessment (post)'!U95='Defined Values'!$A$35,'Defined Values'!$C$35,IF('Vulnerability Assessment (post)'!U95='Defined Values'!$A$36,'Defined Values'!$C$36,IF('Vulnerability Assessment (post)'!U95='Defined Values'!$A$37,'Defined Values'!$C$37,0)))</f>
        <v>0</v>
      </c>
      <c r="AN95">
        <f t="shared" si="23"/>
        <v>1</v>
      </c>
      <c r="AO95">
        <f t="shared" si="23"/>
        <v>1</v>
      </c>
      <c r="AP95">
        <f t="shared" si="23"/>
        <v>1</v>
      </c>
      <c r="AQ95">
        <f>IF('Vulnerability Assessment (post)'!M95='Defined Values'!$A$19,'Defined Values'!$C$19,IF('Vulnerability Assessment (post)'!M95='Defined Values'!$A$20,'Defined Values'!$C$20,IF('Vulnerability Assessment (post)'!M95='Defined Values'!$A$21,'Defined Values'!$C$21,0)))</f>
        <v>0</v>
      </c>
      <c r="AR95">
        <f>IF('Vulnerability Assessment (post)'!O95='Defined Values'!$A$23,'Defined Values'!$C$23,IF('Vulnerability Assessment (post)'!O95='Defined Values'!$A$24,'Defined Values'!$C$24,IF('Vulnerability Assessment (post)'!O95='Defined Values'!$A$25,'Defined Values'!$C$25,0)))</f>
        <v>0</v>
      </c>
      <c r="AS95">
        <f>IF('Vulnerability Assessment (post)'!K95='Defined Values'!$A$15,'Defined Values'!$C$15,IF('Vulnerability Assessment (post)'!K95='Defined Values'!$A$16,'Defined Values'!$C$16,IF('Vulnerability Assessment (post)'!K95='Defined Values'!$A$17,'Defined Values'!$C$17,0)))</f>
        <v>0</v>
      </c>
      <c r="AT95">
        <f t="shared" si="24"/>
        <v>0</v>
      </c>
      <c r="AU9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9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9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95" t="e">
        <f t="shared" si="25"/>
        <v>#REF!</v>
      </c>
      <c r="AY95" t="e">
        <f t="shared" si="25"/>
        <v>#REF!</v>
      </c>
      <c r="AZ95" t="e">
        <f t="shared" si="25"/>
        <v>#REF!</v>
      </c>
      <c r="BA95" t="e">
        <f t="shared" si="26"/>
        <v>#REF!</v>
      </c>
      <c r="BB95" t="e">
        <f t="shared" si="26"/>
        <v>#REF!</v>
      </c>
      <c r="BC95" t="e">
        <f t="shared" si="26"/>
        <v>#REF!</v>
      </c>
      <c r="BD95" t="e">
        <f t="shared" si="27"/>
        <v>#REF!</v>
      </c>
      <c r="BE95" t="e">
        <f t="shared" si="28"/>
        <v>#REF!</v>
      </c>
      <c r="BF95" s="21" t="e">
        <f t="shared" si="29"/>
        <v>#REF!</v>
      </c>
      <c r="BG95"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95" t="e">
        <f t="shared" si="31"/>
        <v>#REF!</v>
      </c>
      <c r="BI95"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95" t="e">
        <f t="shared" si="30"/>
        <v>#REF!</v>
      </c>
    </row>
    <row r="96" spans="1:62" ht="18" x14ac:dyDescent="0.15">
      <c r="A96" s="50"/>
      <c r="B96" s="50"/>
      <c r="C96" s="50"/>
      <c r="D96" s="50"/>
      <c r="E96" s="50"/>
      <c r="F96" s="60"/>
      <c r="G96" s="60"/>
      <c r="H96" s="60"/>
      <c r="I96" s="80"/>
      <c r="J96" s="80"/>
      <c r="K96" s="80"/>
      <c r="L96" s="80"/>
      <c r="M96" s="80"/>
      <c r="N96" s="80"/>
      <c r="O96" s="80"/>
      <c r="P96" s="80"/>
      <c r="Q96" s="80"/>
      <c r="R96" s="80"/>
      <c r="S96" s="80"/>
      <c r="T96" s="80"/>
      <c r="U96" s="80"/>
      <c r="V96" s="80"/>
      <c r="W96" s="31" t="str">
        <f>IF(OR(A96='Defined Values'!A$63,A96='Defined Values'!$A$65),'Defined Values'!$A$65,IF(OR(K96="",M96="",O96="",Q96="",S96="",U96=""),"INCOMPLETE",AI96))</f>
        <v>INCOMPLETE</v>
      </c>
      <c r="Y96">
        <f t="shared" si="16"/>
        <v>0</v>
      </c>
      <c r="Z96">
        <f>IF(Y96=0,0,'Defined Values'!C60)</f>
        <v>0</v>
      </c>
      <c r="AA96">
        <f t="shared" si="17"/>
        <v>0</v>
      </c>
      <c r="AB96">
        <f t="shared" si="18"/>
        <v>0</v>
      </c>
      <c r="AD96" t="e">
        <f t="shared" si="19"/>
        <v>#REF!</v>
      </c>
      <c r="AE96" t="e">
        <f t="shared" si="19"/>
        <v>#REF!</v>
      </c>
      <c r="AF96" t="e">
        <f t="shared" si="19"/>
        <v>#REF!</v>
      </c>
      <c r="AG96" t="e">
        <f t="shared" si="20"/>
        <v>#REF!</v>
      </c>
      <c r="AH96" t="e">
        <f t="shared" si="21"/>
        <v>#REF!</v>
      </c>
      <c r="AI96" t="e">
        <f t="shared" si="22"/>
        <v>#REF!</v>
      </c>
      <c r="AK96">
        <f>IF('Vulnerability Assessment (post)'!Q96='Defined Values'!$A$27,'Defined Values'!$C$27,IF('Vulnerability Assessment (post)'!Q96='Defined Values'!$A$28,'Defined Values'!$C$28,IF('Vulnerability Assessment (post)'!Q96='Defined Values'!$A$29,'Defined Values'!$C$29,0)))</f>
        <v>0</v>
      </c>
      <c r="AL96">
        <f>IF('Vulnerability Assessment (post)'!S96='Defined Values'!$A$31,'Defined Values'!$C$31,IF('Vulnerability Assessment (post)'!S96='Defined Values'!$A$32,'Defined Values'!$C$32,IF('Vulnerability Assessment (post)'!S96='Defined Values'!$A$33,'Defined Values'!$C$33,0)))</f>
        <v>0</v>
      </c>
      <c r="AM96">
        <f>IF('Vulnerability Assessment (post)'!U96='Defined Values'!$A$35,'Defined Values'!$C$35,IF('Vulnerability Assessment (post)'!U96='Defined Values'!$A$36,'Defined Values'!$C$36,IF('Vulnerability Assessment (post)'!U96='Defined Values'!$A$37,'Defined Values'!$C$37,0)))</f>
        <v>0</v>
      </c>
      <c r="AN96">
        <f t="shared" si="23"/>
        <v>1</v>
      </c>
      <c r="AO96">
        <f t="shared" si="23"/>
        <v>1</v>
      </c>
      <c r="AP96">
        <f t="shared" si="23"/>
        <v>1</v>
      </c>
      <c r="AQ96">
        <f>IF('Vulnerability Assessment (post)'!M96='Defined Values'!$A$19,'Defined Values'!$C$19,IF('Vulnerability Assessment (post)'!M96='Defined Values'!$A$20,'Defined Values'!$C$20,IF('Vulnerability Assessment (post)'!M96='Defined Values'!$A$21,'Defined Values'!$C$21,0)))</f>
        <v>0</v>
      </c>
      <c r="AR96">
        <f>IF('Vulnerability Assessment (post)'!O96='Defined Values'!$A$23,'Defined Values'!$C$23,IF('Vulnerability Assessment (post)'!O96='Defined Values'!$A$24,'Defined Values'!$C$24,IF('Vulnerability Assessment (post)'!O96='Defined Values'!$A$25,'Defined Values'!$C$25,0)))</f>
        <v>0</v>
      </c>
      <c r="AS96">
        <f>IF('Vulnerability Assessment (post)'!K96='Defined Values'!$A$15,'Defined Values'!$C$15,IF('Vulnerability Assessment (post)'!K96='Defined Values'!$A$16,'Defined Values'!$C$16,IF('Vulnerability Assessment (post)'!K96='Defined Values'!$A$17,'Defined Values'!$C$17,0)))</f>
        <v>0</v>
      </c>
      <c r="AT96">
        <f t="shared" si="24"/>
        <v>0</v>
      </c>
      <c r="AU9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9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9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96" t="e">
        <f t="shared" si="25"/>
        <v>#REF!</v>
      </c>
      <c r="AY96" t="e">
        <f t="shared" si="25"/>
        <v>#REF!</v>
      </c>
      <c r="AZ96" t="e">
        <f t="shared" si="25"/>
        <v>#REF!</v>
      </c>
      <c r="BA96" t="e">
        <f t="shared" si="26"/>
        <v>#REF!</v>
      </c>
      <c r="BB96" t="e">
        <f t="shared" si="26"/>
        <v>#REF!</v>
      </c>
      <c r="BC96" t="e">
        <f t="shared" si="26"/>
        <v>#REF!</v>
      </c>
      <c r="BD96" t="e">
        <f t="shared" si="27"/>
        <v>#REF!</v>
      </c>
      <c r="BE96" t="e">
        <f t="shared" si="28"/>
        <v>#REF!</v>
      </c>
      <c r="BF96" s="21" t="e">
        <f t="shared" si="29"/>
        <v>#REF!</v>
      </c>
      <c r="BG96"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96" t="e">
        <f t="shared" si="31"/>
        <v>#REF!</v>
      </c>
      <c r="BI96"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96" t="e">
        <f t="shared" si="30"/>
        <v>#REF!</v>
      </c>
    </row>
    <row r="97" spans="1:62" ht="18" x14ac:dyDescent="0.15">
      <c r="A97" s="50"/>
      <c r="B97" s="50"/>
      <c r="C97" s="50"/>
      <c r="D97" s="50"/>
      <c r="E97" s="50"/>
      <c r="F97" s="60"/>
      <c r="G97" s="60"/>
      <c r="H97" s="60"/>
      <c r="I97" s="80"/>
      <c r="J97" s="80"/>
      <c r="K97" s="80"/>
      <c r="L97" s="80"/>
      <c r="M97" s="80"/>
      <c r="N97" s="80"/>
      <c r="O97" s="80"/>
      <c r="P97" s="80"/>
      <c r="Q97" s="80"/>
      <c r="R97" s="80"/>
      <c r="S97" s="80"/>
      <c r="T97" s="80"/>
      <c r="U97" s="80"/>
      <c r="V97" s="80"/>
      <c r="W97" s="31" t="str">
        <f>IF(OR(A97='Defined Values'!A$63,A97='Defined Values'!$A$65),'Defined Values'!$A$65,IF(OR(K97="",M97="",O97="",Q97="",S97="",U97=""),"INCOMPLETE",AI97))</f>
        <v>INCOMPLETE</v>
      </c>
      <c r="Y97">
        <f t="shared" si="16"/>
        <v>0</v>
      </c>
      <c r="Z97">
        <f>IF(Y97=0,0,'Defined Values'!C60)</f>
        <v>0</v>
      </c>
      <c r="AA97">
        <f t="shared" si="17"/>
        <v>0</v>
      </c>
      <c r="AB97">
        <f t="shared" si="18"/>
        <v>0</v>
      </c>
      <c r="AD97" t="e">
        <f t="shared" si="19"/>
        <v>#REF!</v>
      </c>
      <c r="AE97" t="e">
        <f t="shared" si="19"/>
        <v>#REF!</v>
      </c>
      <c r="AF97" t="e">
        <f t="shared" si="19"/>
        <v>#REF!</v>
      </c>
      <c r="AG97" t="e">
        <f t="shared" si="20"/>
        <v>#REF!</v>
      </c>
      <c r="AH97" t="e">
        <f t="shared" si="21"/>
        <v>#REF!</v>
      </c>
      <c r="AI97" t="e">
        <f t="shared" si="22"/>
        <v>#REF!</v>
      </c>
      <c r="AK97">
        <f>IF('Vulnerability Assessment (post)'!Q97='Defined Values'!$A$27,'Defined Values'!$C$27,IF('Vulnerability Assessment (post)'!Q97='Defined Values'!$A$28,'Defined Values'!$C$28,IF('Vulnerability Assessment (post)'!Q97='Defined Values'!$A$29,'Defined Values'!$C$29,0)))</f>
        <v>0</v>
      </c>
      <c r="AL97">
        <f>IF('Vulnerability Assessment (post)'!S97='Defined Values'!$A$31,'Defined Values'!$C$31,IF('Vulnerability Assessment (post)'!S97='Defined Values'!$A$32,'Defined Values'!$C$32,IF('Vulnerability Assessment (post)'!S97='Defined Values'!$A$33,'Defined Values'!$C$33,0)))</f>
        <v>0</v>
      </c>
      <c r="AM97">
        <f>IF('Vulnerability Assessment (post)'!U97='Defined Values'!$A$35,'Defined Values'!$C$35,IF('Vulnerability Assessment (post)'!U97='Defined Values'!$A$36,'Defined Values'!$C$36,IF('Vulnerability Assessment (post)'!U97='Defined Values'!$A$37,'Defined Values'!$C$37,0)))</f>
        <v>0</v>
      </c>
      <c r="AN97">
        <f t="shared" si="23"/>
        <v>1</v>
      </c>
      <c r="AO97">
        <f t="shared" si="23"/>
        <v>1</v>
      </c>
      <c r="AP97">
        <f t="shared" si="23"/>
        <v>1</v>
      </c>
      <c r="AQ97">
        <f>IF('Vulnerability Assessment (post)'!M97='Defined Values'!$A$19,'Defined Values'!$C$19,IF('Vulnerability Assessment (post)'!M97='Defined Values'!$A$20,'Defined Values'!$C$20,IF('Vulnerability Assessment (post)'!M97='Defined Values'!$A$21,'Defined Values'!$C$21,0)))</f>
        <v>0</v>
      </c>
      <c r="AR97">
        <f>IF('Vulnerability Assessment (post)'!O97='Defined Values'!$A$23,'Defined Values'!$C$23,IF('Vulnerability Assessment (post)'!O97='Defined Values'!$A$24,'Defined Values'!$C$24,IF('Vulnerability Assessment (post)'!O97='Defined Values'!$A$25,'Defined Values'!$C$25,0)))</f>
        <v>0</v>
      </c>
      <c r="AS97">
        <f>IF('Vulnerability Assessment (post)'!K97='Defined Values'!$A$15,'Defined Values'!$C$15,IF('Vulnerability Assessment (post)'!K97='Defined Values'!$A$16,'Defined Values'!$C$16,IF('Vulnerability Assessment (post)'!K97='Defined Values'!$A$17,'Defined Values'!$C$17,0)))</f>
        <v>0</v>
      </c>
      <c r="AT97">
        <f t="shared" si="24"/>
        <v>0</v>
      </c>
      <c r="AU9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9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9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97" t="e">
        <f t="shared" si="25"/>
        <v>#REF!</v>
      </c>
      <c r="AY97" t="e">
        <f t="shared" si="25"/>
        <v>#REF!</v>
      </c>
      <c r="AZ97" t="e">
        <f t="shared" si="25"/>
        <v>#REF!</v>
      </c>
      <c r="BA97" t="e">
        <f t="shared" si="26"/>
        <v>#REF!</v>
      </c>
      <c r="BB97" t="e">
        <f t="shared" si="26"/>
        <v>#REF!</v>
      </c>
      <c r="BC97" t="e">
        <f t="shared" si="26"/>
        <v>#REF!</v>
      </c>
      <c r="BD97" t="e">
        <f t="shared" si="27"/>
        <v>#REF!</v>
      </c>
      <c r="BE97" t="e">
        <f t="shared" si="28"/>
        <v>#REF!</v>
      </c>
      <c r="BF97" s="21" t="e">
        <f t="shared" si="29"/>
        <v>#REF!</v>
      </c>
      <c r="BG97"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97" t="e">
        <f t="shared" si="31"/>
        <v>#REF!</v>
      </c>
      <c r="BI97"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97" t="e">
        <f t="shared" si="30"/>
        <v>#REF!</v>
      </c>
    </row>
    <row r="98" spans="1:62" ht="18" x14ac:dyDescent="0.15">
      <c r="A98" s="50"/>
      <c r="B98" s="50"/>
      <c r="C98" s="50"/>
      <c r="D98" s="50"/>
      <c r="E98" s="50"/>
      <c r="F98" s="60"/>
      <c r="G98" s="60"/>
      <c r="H98" s="60"/>
      <c r="I98" s="80"/>
      <c r="J98" s="80"/>
      <c r="K98" s="80"/>
      <c r="L98" s="80"/>
      <c r="M98" s="80"/>
      <c r="N98" s="80"/>
      <c r="O98" s="80"/>
      <c r="P98" s="80"/>
      <c r="Q98" s="80"/>
      <c r="R98" s="80"/>
      <c r="S98" s="80"/>
      <c r="T98" s="80"/>
      <c r="U98" s="80"/>
      <c r="V98" s="80"/>
      <c r="W98" s="31" t="str">
        <f>IF(OR(A98='Defined Values'!A$63,A98='Defined Values'!$A$65),'Defined Values'!$A$65,IF(OR(K98="",M98="",O98="",Q98="",S98="",U98=""),"INCOMPLETE",AI98))</f>
        <v>INCOMPLETE</v>
      </c>
      <c r="Y98">
        <f t="shared" si="16"/>
        <v>0</v>
      </c>
      <c r="Z98">
        <f>IF(Y98=0,0,'Defined Values'!C60)</f>
        <v>0</v>
      </c>
      <c r="AA98">
        <f t="shared" si="17"/>
        <v>0</v>
      </c>
      <c r="AB98">
        <f t="shared" si="18"/>
        <v>0</v>
      </c>
      <c r="AD98" t="e">
        <f t="shared" si="19"/>
        <v>#REF!</v>
      </c>
      <c r="AE98" t="e">
        <f t="shared" si="19"/>
        <v>#REF!</v>
      </c>
      <c r="AF98" t="e">
        <f t="shared" si="19"/>
        <v>#REF!</v>
      </c>
      <c r="AG98" t="e">
        <f t="shared" si="20"/>
        <v>#REF!</v>
      </c>
      <c r="AH98" t="e">
        <f t="shared" si="21"/>
        <v>#REF!</v>
      </c>
      <c r="AI98" t="e">
        <f t="shared" si="22"/>
        <v>#REF!</v>
      </c>
      <c r="AK98">
        <f>IF('Vulnerability Assessment (post)'!Q98='Defined Values'!$A$27,'Defined Values'!$C$27,IF('Vulnerability Assessment (post)'!Q98='Defined Values'!$A$28,'Defined Values'!$C$28,IF('Vulnerability Assessment (post)'!Q98='Defined Values'!$A$29,'Defined Values'!$C$29,0)))</f>
        <v>0</v>
      </c>
      <c r="AL98">
        <f>IF('Vulnerability Assessment (post)'!S98='Defined Values'!$A$31,'Defined Values'!$C$31,IF('Vulnerability Assessment (post)'!S98='Defined Values'!$A$32,'Defined Values'!$C$32,IF('Vulnerability Assessment (post)'!S98='Defined Values'!$A$33,'Defined Values'!$C$33,0)))</f>
        <v>0</v>
      </c>
      <c r="AM98">
        <f>IF('Vulnerability Assessment (post)'!U98='Defined Values'!$A$35,'Defined Values'!$C$35,IF('Vulnerability Assessment (post)'!U98='Defined Values'!$A$36,'Defined Values'!$C$36,IF('Vulnerability Assessment (post)'!U98='Defined Values'!$A$37,'Defined Values'!$C$37,0)))</f>
        <v>0</v>
      </c>
      <c r="AN98">
        <f t="shared" si="23"/>
        <v>1</v>
      </c>
      <c r="AO98">
        <f t="shared" si="23"/>
        <v>1</v>
      </c>
      <c r="AP98">
        <f t="shared" si="23"/>
        <v>1</v>
      </c>
      <c r="AQ98">
        <f>IF('Vulnerability Assessment (post)'!M98='Defined Values'!$A$19,'Defined Values'!$C$19,IF('Vulnerability Assessment (post)'!M98='Defined Values'!$A$20,'Defined Values'!$C$20,IF('Vulnerability Assessment (post)'!M98='Defined Values'!$A$21,'Defined Values'!$C$21,0)))</f>
        <v>0</v>
      </c>
      <c r="AR98">
        <f>IF('Vulnerability Assessment (post)'!O98='Defined Values'!$A$23,'Defined Values'!$C$23,IF('Vulnerability Assessment (post)'!O98='Defined Values'!$A$24,'Defined Values'!$C$24,IF('Vulnerability Assessment (post)'!O98='Defined Values'!$A$25,'Defined Values'!$C$25,0)))</f>
        <v>0</v>
      </c>
      <c r="AS98">
        <f>IF('Vulnerability Assessment (post)'!K98='Defined Values'!$A$15,'Defined Values'!$C$15,IF('Vulnerability Assessment (post)'!K98='Defined Values'!$A$16,'Defined Values'!$C$16,IF('Vulnerability Assessment (post)'!K98='Defined Values'!$A$17,'Defined Values'!$C$17,0)))</f>
        <v>0</v>
      </c>
      <c r="AT98">
        <f t="shared" si="24"/>
        <v>0</v>
      </c>
      <c r="AU9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9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9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98" t="e">
        <f t="shared" si="25"/>
        <v>#REF!</v>
      </c>
      <c r="AY98" t="e">
        <f t="shared" si="25"/>
        <v>#REF!</v>
      </c>
      <c r="AZ98" t="e">
        <f t="shared" si="25"/>
        <v>#REF!</v>
      </c>
      <c r="BA98" t="e">
        <f t="shared" si="26"/>
        <v>#REF!</v>
      </c>
      <c r="BB98" t="e">
        <f t="shared" si="26"/>
        <v>#REF!</v>
      </c>
      <c r="BC98" t="e">
        <f t="shared" si="26"/>
        <v>#REF!</v>
      </c>
      <c r="BD98" t="e">
        <f t="shared" si="27"/>
        <v>#REF!</v>
      </c>
      <c r="BE98" t="e">
        <f t="shared" si="28"/>
        <v>#REF!</v>
      </c>
      <c r="BF98" s="21" t="e">
        <f t="shared" si="29"/>
        <v>#REF!</v>
      </c>
      <c r="BG98"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98" t="e">
        <f t="shared" si="31"/>
        <v>#REF!</v>
      </c>
      <c r="BI98"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98" t="e">
        <f t="shared" si="30"/>
        <v>#REF!</v>
      </c>
    </row>
    <row r="99" spans="1:62" ht="18" x14ac:dyDescent="0.15">
      <c r="A99" s="50"/>
      <c r="B99" s="50"/>
      <c r="C99" s="50"/>
      <c r="D99" s="50"/>
      <c r="E99" s="50"/>
      <c r="F99" s="60"/>
      <c r="G99" s="60"/>
      <c r="H99" s="60"/>
      <c r="I99" s="80"/>
      <c r="J99" s="80"/>
      <c r="K99" s="80"/>
      <c r="L99" s="80"/>
      <c r="M99" s="80"/>
      <c r="N99" s="80"/>
      <c r="O99" s="80"/>
      <c r="P99" s="80"/>
      <c r="Q99" s="80"/>
      <c r="R99" s="80"/>
      <c r="S99" s="80"/>
      <c r="T99" s="80"/>
      <c r="U99" s="80"/>
      <c r="V99" s="80"/>
      <c r="W99" s="31" t="str">
        <f>IF(OR(A99='Defined Values'!A$63,A99='Defined Values'!$A$65),'Defined Values'!$A$65,IF(OR(K99="",M99="",O99="",Q99="",S99="",U99=""),"INCOMPLETE",AI99))</f>
        <v>INCOMPLETE</v>
      </c>
      <c r="Y99">
        <f t="shared" si="16"/>
        <v>0</v>
      </c>
      <c r="Z99">
        <f>IF(Y99=0,0,'Defined Values'!C60)</f>
        <v>0</v>
      </c>
      <c r="AA99">
        <f t="shared" si="17"/>
        <v>0</v>
      </c>
      <c r="AB99">
        <f t="shared" si="18"/>
        <v>0</v>
      </c>
      <c r="AD99" t="e">
        <f t="shared" si="19"/>
        <v>#REF!</v>
      </c>
      <c r="AE99" t="e">
        <f t="shared" si="19"/>
        <v>#REF!</v>
      </c>
      <c r="AF99" t="e">
        <f t="shared" si="19"/>
        <v>#REF!</v>
      </c>
      <c r="AG99" t="e">
        <f t="shared" si="20"/>
        <v>#REF!</v>
      </c>
      <c r="AH99" t="e">
        <f t="shared" si="21"/>
        <v>#REF!</v>
      </c>
      <c r="AI99" t="e">
        <f t="shared" si="22"/>
        <v>#REF!</v>
      </c>
      <c r="AK99">
        <f>IF('Vulnerability Assessment (post)'!Q99='Defined Values'!$A$27,'Defined Values'!$C$27,IF('Vulnerability Assessment (post)'!Q99='Defined Values'!$A$28,'Defined Values'!$C$28,IF('Vulnerability Assessment (post)'!Q99='Defined Values'!$A$29,'Defined Values'!$C$29,0)))</f>
        <v>0</v>
      </c>
      <c r="AL99">
        <f>IF('Vulnerability Assessment (post)'!S99='Defined Values'!$A$31,'Defined Values'!$C$31,IF('Vulnerability Assessment (post)'!S99='Defined Values'!$A$32,'Defined Values'!$C$32,IF('Vulnerability Assessment (post)'!S99='Defined Values'!$A$33,'Defined Values'!$C$33,0)))</f>
        <v>0</v>
      </c>
      <c r="AM99">
        <f>IF('Vulnerability Assessment (post)'!U99='Defined Values'!$A$35,'Defined Values'!$C$35,IF('Vulnerability Assessment (post)'!U99='Defined Values'!$A$36,'Defined Values'!$C$36,IF('Vulnerability Assessment (post)'!U99='Defined Values'!$A$37,'Defined Values'!$C$37,0)))</f>
        <v>0</v>
      </c>
      <c r="AN99">
        <f t="shared" si="23"/>
        <v>1</v>
      </c>
      <c r="AO99">
        <f t="shared" si="23"/>
        <v>1</v>
      </c>
      <c r="AP99">
        <f t="shared" si="23"/>
        <v>1</v>
      </c>
      <c r="AQ99">
        <f>IF('Vulnerability Assessment (post)'!M99='Defined Values'!$A$19,'Defined Values'!$C$19,IF('Vulnerability Assessment (post)'!M99='Defined Values'!$A$20,'Defined Values'!$C$20,IF('Vulnerability Assessment (post)'!M99='Defined Values'!$A$21,'Defined Values'!$C$21,0)))</f>
        <v>0</v>
      </c>
      <c r="AR99">
        <f>IF('Vulnerability Assessment (post)'!O99='Defined Values'!$A$23,'Defined Values'!$C$23,IF('Vulnerability Assessment (post)'!O99='Defined Values'!$A$24,'Defined Values'!$C$24,IF('Vulnerability Assessment (post)'!O99='Defined Values'!$A$25,'Defined Values'!$C$25,0)))</f>
        <v>0</v>
      </c>
      <c r="AS99">
        <f>IF('Vulnerability Assessment (post)'!K99='Defined Values'!$A$15,'Defined Values'!$C$15,IF('Vulnerability Assessment (post)'!K99='Defined Values'!$A$16,'Defined Values'!$C$16,IF('Vulnerability Assessment (post)'!K99='Defined Values'!$A$17,'Defined Values'!$C$17,0)))</f>
        <v>0</v>
      </c>
      <c r="AT99">
        <f t="shared" si="24"/>
        <v>0</v>
      </c>
      <c r="AU9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9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9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99" t="e">
        <f t="shared" si="25"/>
        <v>#REF!</v>
      </c>
      <c r="AY99" t="e">
        <f t="shared" si="25"/>
        <v>#REF!</v>
      </c>
      <c r="AZ99" t="e">
        <f t="shared" si="25"/>
        <v>#REF!</v>
      </c>
      <c r="BA99" t="e">
        <f t="shared" si="26"/>
        <v>#REF!</v>
      </c>
      <c r="BB99" t="e">
        <f t="shared" si="26"/>
        <v>#REF!</v>
      </c>
      <c r="BC99" t="e">
        <f t="shared" si="26"/>
        <v>#REF!</v>
      </c>
      <c r="BD99" t="e">
        <f t="shared" si="27"/>
        <v>#REF!</v>
      </c>
      <c r="BE99" t="e">
        <f t="shared" si="28"/>
        <v>#REF!</v>
      </c>
      <c r="BF99" s="21" t="e">
        <f t="shared" si="29"/>
        <v>#REF!</v>
      </c>
      <c r="BG99"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99" t="e">
        <f t="shared" si="31"/>
        <v>#REF!</v>
      </c>
      <c r="BI99"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99" t="e">
        <f t="shared" si="30"/>
        <v>#REF!</v>
      </c>
    </row>
    <row r="100" spans="1:62" ht="18" x14ac:dyDescent="0.15">
      <c r="A100" s="50"/>
      <c r="B100" s="50"/>
      <c r="C100" s="50"/>
      <c r="D100" s="50"/>
      <c r="E100" s="50"/>
      <c r="F100" s="60"/>
      <c r="G100" s="60"/>
      <c r="H100" s="60"/>
      <c r="I100" s="80"/>
      <c r="J100" s="80"/>
      <c r="K100" s="80"/>
      <c r="L100" s="80"/>
      <c r="M100" s="80"/>
      <c r="N100" s="80"/>
      <c r="O100" s="80"/>
      <c r="P100" s="80"/>
      <c r="Q100" s="80"/>
      <c r="R100" s="80"/>
      <c r="S100" s="80"/>
      <c r="T100" s="80"/>
      <c r="U100" s="80"/>
      <c r="V100" s="80"/>
      <c r="W100" s="31" t="str">
        <f>IF(OR(A100='Defined Values'!A$63,A100='Defined Values'!$A$65),'Defined Values'!$A$65,IF(OR(K100="",M100="",O100="",Q100="",S100="",U100=""),"INCOMPLETE",AI100))</f>
        <v>INCOMPLETE</v>
      </c>
      <c r="Y100">
        <f t="shared" si="16"/>
        <v>0</v>
      </c>
      <c r="Z100">
        <f>IF(Y100=0,0,'Defined Values'!C60)</f>
        <v>0</v>
      </c>
      <c r="AA100">
        <f t="shared" si="17"/>
        <v>0</v>
      </c>
      <c r="AB100">
        <f t="shared" si="18"/>
        <v>0</v>
      </c>
      <c r="AD100" t="e">
        <f t="shared" si="19"/>
        <v>#REF!</v>
      </c>
      <c r="AE100" t="e">
        <f t="shared" si="19"/>
        <v>#REF!</v>
      </c>
      <c r="AF100" t="e">
        <f t="shared" si="19"/>
        <v>#REF!</v>
      </c>
      <c r="AG100" t="e">
        <f t="shared" si="20"/>
        <v>#REF!</v>
      </c>
      <c r="AH100" t="e">
        <f t="shared" si="21"/>
        <v>#REF!</v>
      </c>
      <c r="AI100" t="e">
        <f t="shared" si="22"/>
        <v>#REF!</v>
      </c>
      <c r="AK100">
        <f>IF('Vulnerability Assessment (post)'!Q100='Defined Values'!$A$27,'Defined Values'!$C$27,IF('Vulnerability Assessment (post)'!Q100='Defined Values'!$A$28,'Defined Values'!$C$28,IF('Vulnerability Assessment (post)'!Q100='Defined Values'!$A$29,'Defined Values'!$C$29,0)))</f>
        <v>0</v>
      </c>
      <c r="AL100">
        <f>IF('Vulnerability Assessment (post)'!S100='Defined Values'!$A$31,'Defined Values'!$C$31,IF('Vulnerability Assessment (post)'!S100='Defined Values'!$A$32,'Defined Values'!$C$32,IF('Vulnerability Assessment (post)'!S100='Defined Values'!$A$33,'Defined Values'!$C$33,0)))</f>
        <v>0</v>
      </c>
      <c r="AM100">
        <f>IF('Vulnerability Assessment (post)'!U100='Defined Values'!$A$35,'Defined Values'!$C$35,IF('Vulnerability Assessment (post)'!U100='Defined Values'!$A$36,'Defined Values'!$C$36,IF('Vulnerability Assessment (post)'!U100='Defined Values'!$A$37,'Defined Values'!$C$37,0)))</f>
        <v>0</v>
      </c>
      <c r="AN100">
        <f t="shared" si="23"/>
        <v>1</v>
      </c>
      <c r="AO100">
        <f t="shared" si="23"/>
        <v>1</v>
      </c>
      <c r="AP100">
        <f t="shared" si="23"/>
        <v>1</v>
      </c>
      <c r="AQ100">
        <f>IF('Vulnerability Assessment (post)'!M100='Defined Values'!$A$19,'Defined Values'!$C$19,IF('Vulnerability Assessment (post)'!M100='Defined Values'!$A$20,'Defined Values'!$C$20,IF('Vulnerability Assessment (post)'!M100='Defined Values'!$A$21,'Defined Values'!$C$21,0)))</f>
        <v>0</v>
      </c>
      <c r="AR100">
        <f>IF('Vulnerability Assessment (post)'!O100='Defined Values'!$A$23,'Defined Values'!$C$23,IF('Vulnerability Assessment (post)'!O100='Defined Values'!$A$24,'Defined Values'!$C$24,IF('Vulnerability Assessment (post)'!O100='Defined Values'!$A$25,'Defined Values'!$C$25,0)))</f>
        <v>0</v>
      </c>
      <c r="AS100">
        <f>IF('Vulnerability Assessment (post)'!K100='Defined Values'!$A$15,'Defined Values'!$C$15,IF('Vulnerability Assessment (post)'!K100='Defined Values'!$A$16,'Defined Values'!$C$16,IF('Vulnerability Assessment (post)'!K100='Defined Values'!$A$17,'Defined Values'!$C$17,0)))</f>
        <v>0</v>
      </c>
      <c r="AT100">
        <f t="shared" si="24"/>
        <v>0</v>
      </c>
      <c r="AU10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0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0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00" t="e">
        <f t="shared" si="25"/>
        <v>#REF!</v>
      </c>
      <c r="AY100" t="e">
        <f t="shared" si="25"/>
        <v>#REF!</v>
      </c>
      <c r="AZ100" t="e">
        <f t="shared" si="25"/>
        <v>#REF!</v>
      </c>
      <c r="BA100" t="e">
        <f t="shared" si="26"/>
        <v>#REF!</v>
      </c>
      <c r="BB100" t="e">
        <f t="shared" si="26"/>
        <v>#REF!</v>
      </c>
      <c r="BC100" t="e">
        <f t="shared" si="26"/>
        <v>#REF!</v>
      </c>
      <c r="BD100" t="e">
        <f t="shared" si="27"/>
        <v>#REF!</v>
      </c>
      <c r="BE100" t="e">
        <f t="shared" si="28"/>
        <v>#REF!</v>
      </c>
      <c r="BF100" s="21" t="e">
        <f t="shared" si="29"/>
        <v>#REF!</v>
      </c>
      <c r="BG100"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00" t="e">
        <f t="shared" si="31"/>
        <v>#REF!</v>
      </c>
      <c r="BI100"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00" t="e">
        <f t="shared" si="30"/>
        <v>#REF!</v>
      </c>
    </row>
    <row r="101" spans="1:62" ht="18" x14ac:dyDescent="0.15">
      <c r="A101" s="50"/>
      <c r="B101" s="50"/>
      <c r="C101" s="50"/>
      <c r="D101" s="50"/>
      <c r="E101" s="50"/>
      <c r="F101" s="60"/>
      <c r="G101" s="60"/>
      <c r="H101" s="60"/>
      <c r="I101" s="80"/>
      <c r="J101" s="80"/>
      <c r="K101" s="80"/>
      <c r="L101" s="80"/>
      <c r="M101" s="80"/>
      <c r="N101" s="80"/>
      <c r="O101" s="80"/>
      <c r="P101" s="80"/>
      <c r="Q101" s="80"/>
      <c r="R101" s="80"/>
      <c r="S101" s="80"/>
      <c r="T101" s="80"/>
      <c r="U101" s="80"/>
      <c r="V101" s="80"/>
      <c r="W101" s="31" t="str">
        <f>IF(OR(A101='Defined Values'!A$63,A101='Defined Values'!$A$65),'Defined Values'!$A$65,IF(OR(K101="",M101="",O101="",Q101="",S101="",U101=""),"INCOMPLETE",AI101))</f>
        <v>INCOMPLETE</v>
      </c>
      <c r="Y101">
        <f t="shared" si="16"/>
        <v>0</v>
      </c>
      <c r="Z101">
        <f>IF(Y101=0,0,'Defined Values'!C60)</f>
        <v>0</v>
      </c>
      <c r="AA101">
        <f t="shared" si="17"/>
        <v>0</v>
      </c>
      <c r="AB101">
        <f t="shared" si="18"/>
        <v>0</v>
      </c>
      <c r="AD101" t="e">
        <f t="shared" si="19"/>
        <v>#REF!</v>
      </c>
      <c r="AE101" t="e">
        <f t="shared" si="19"/>
        <v>#REF!</v>
      </c>
      <c r="AF101" t="e">
        <f t="shared" si="19"/>
        <v>#REF!</v>
      </c>
      <c r="AG101" t="e">
        <f t="shared" si="20"/>
        <v>#REF!</v>
      </c>
      <c r="AH101" t="e">
        <f t="shared" si="21"/>
        <v>#REF!</v>
      </c>
      <c r="AI101" t="e">
        <f t="shared" si="22"/>
        <v>#REF!</v>
      </c>
      <c r="AK101">
        <f>IF('Vulnerability Assessment (post)'!Q101='Defined Values'!$A$27,'Defined Values'!$C$27,IF('Vulnerability Assessment (post)'!Q101='Defined Values'!$A$28,'Defined Values'!$C$28,IF('Vulnerability Assessment (post)'!Q101='Defined Values'!$A$29,'Defined Values'!$C$29,0)))</f>
        <v>0</v>
      </c>
      <c r="AL101">
        <f>IF('Vulnerability Assessment (post)'!S101='Defined Values'!$A$31,'Defined Values'!$C$31,IF('Vulnerability Assessment (post)'!S101='Defined Values'!$A$32,'Defined Values'!$C$32,IF('Vulnerability Assessment (post)'!S101='Defined Values'!$A$33,'Defined Values'!$C$33,0)))</f>
        <v>0</v>
      </c>
      <c r="AM101">
        <f>IF('Vulnerability Assessment (post)'!U101='Defined Values'!$A$35,'Defined Values'!$C$35,IF('Vulnerability Assessment (post)'!U101='Defined Values'!$A$36,'Defined Values'!$C$36,IF('Vulnerability Assessment (post)'!U101='Defined Values'!$A$37,'Defined Values'!$C$37,0)))</f>
        <v>0</v>
      </c>
      <c r="AN101">
        <f t="shared" si="23"/>
        <v>1</v>
      </c>
      <c r="AO101">
        <f t="shared" si="23"/>
        <v>1</v>
      </c>
      <c r="AP101">
        <f t="shared" si="23"/>
        <v>1</v>
      </c>
      <c r="AQ101">
        <f>IF('Vulnerability Assessment (post)'!M101='Defined Values'!$A$19,'Defined Values'!$C$19,IF('Vulnerability Assessment (post)'!M101='Defined Values'!$A$20,'Defined Values'!$C$20,IF('Vulnerability Assessment (post)'!M101='Defined Values'!$A$21,'Defined Values'!$C$21,0)))</f>
        <v>0</v>
      </c>
      <c r="AR101">
        <f>IF('Vulnerability Assessment (post)'!O101='Defined Values'!$A$23,'Defined Values'!$C$23,IF('Vulnerability Assessment (post)'!O101='Defined Values'!$A$24,'Defined Values'!$C$24,IF('Vulnerability Assessment (post)'!O101='Defined Values'!$A$25,'Defined Values'!$C$25,0)))</f>
        <v>0</v>
      </c>
      <c r="AS101">
        <f>IF('Vulnerability Assessment (post)'!K101='Defined Values'!$A$15,'Defined Values'!$C$15,IF('Vulnerability Assessment (post)'!K101='Defined Values'!$A$16,'Defined Values'!$C$16,IF('Vulnerability Assessment (post)'!K101='Defined Values'!$A$17,'Defined Values'!$C$17,0)))</f>
        <v>0</v>
      </c>
      <c r="AT101">
        <f t="shared" si="24"/>
        <v>0</v>
      </c>
      <c r="AU10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0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0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01" t="e">
        <f t="shared" si="25"/>
        <v>#REF!</v>
      </c>
      <c r="AY101" t="e">
        <f t="shared" si="25"/>
        <v>#REF!</v>
      </c>
      <c r="AZ101" t="e">
        <f t="shared" si="25"/>
        <v>#REF!</v>
      </c>
      <c r="BA101" t="e">
        <f t="shared" si="26"/>
        <v>#REF!</v>
      </c>
      <c r="BB101" t="e">
        <f t="shared" si="26"/>
        <v>#REF!</v>
      </c>
      <c r="BC101" t="e">
        <f t="shared" si="26"/>
        <v>#REF!</v>
      </c>
      <c r="BD101" t="e">
        <f t="shared" si="27"/>
        <v>#REF!</v>
      </c>
      <c r="BE101" t="e">
        <f t="shared" si="28"/>
        <v>#REF!</v>
      </c>
      <c r="BF101" s="21" t="e">
        <f t="shared" si="29"/>
        <v>#REF!</v>
      </c>
      <c r="BG101"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01" t="e">
        <f t="shared" si="31"/>
        <v>#REF!</v>
      </c>
      <c r="BI101"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01" t="e">
        <f t="shared" si="30"/>
        <v>#REF!</v>
      </c>
    </row>
    <row r="102" spans="1:62" ht="18" x14ac:dyDescent="0.15">
      <c r="A102" s="50"/>
      <c r="B102" s="50"/>
      <c r="C102" s="50"/>
      <c r="D102" s="50"/>
      <c r="E102" s="50"/>
      <c r="F102" s="60"/>
      <c r="G102" s="60"/>
      <c r="H102" s="60"/>
      <c r="I102" s="80"/>
      <c r="J102" s="80"/>
      <c r="K102" s="80"/>
      <c r="L102" s="80"/>
      <c r="M102" s="80"/>
      <c r="N102" s="80"/>
      <c r="O102" s="80"/>
      <c r="P102" s="80"/>
      <c r="Q102" s="80"/>
      <c r="R102" s="80"/>
      <c r="S102" s="80"/>
      <c r="T102" s="80"/>
      <c r="U102" s="80"/>
      <c r="V102" s="80"/>
      <c r="W102" s="31" t="str">
        <f>IF(OR(A102='Defined Values'!A$63,A102='Defined Values'!$A$65),'Defined Values'!$A$65,IF(OR(K102="",M102="",O102="",Q102="",S102="",U102=""),"INCOMPLETE",AI102))</f>
        <v>INCOMPLETE</v>
      </c>
      <c r="Y102">
        <f t="shared" si="16"/>
        <v>0</v>
      </c>
      <c r="Z102">
        <f>IF(Y102=0,0,'Defined Values'!C60)</f>
        <v>0</v>
      </c>
      <c r="AA102">
        <f t="shared" si="17"/>
        <v>0</v>
      </c>
      <c r="AB102">
        <f t="shared" si="18"/>
        <v>0</v>
      </c>
      <c r="AD102" t="e">
        <f t="shared" si="19"/>
        <v>#REF!</v>
      </c>
      <c r="AE102" t="e">
        <f t="shared" si="19"/>
        <v>#REF!</v>
      </c>
      <c r="AF102" t="e">
        <f t="shared" si="19"/>
        <v>#REF!</v>
      </c>
      <c r="AG102" t="e">
        <f t="shared" si="20"/>
        <v>#REF!</v>
      </c>
      <c r="AH102" t="e">
        <f t="shared" si="21"/>
        <v>#REF!</v>
      </c>
      <c r="AI102" t="e">
        <f t="shared" si="22"/>
        <v>#REF!</v>
      </c>
      <c r="AK102">
        <f>IF('Vulnerability Assessment (post)'!Q102='Defined Values'!$A$27,'Defined Values'!$C$27,IF('Vulnerability Assessment (post)'!Q102='Defined Values'!$A$28,'Defined Values'!$C$28,IF('Vulnerability Assessment (post)'!Q102='Defined Values'!$A$29,'Defined Values'!$C$29,0)))</f>
        <v>0</v>
      </c>
      <c r="AL102">
        <f>IF('Vulnerability Assessment (post)'!S102='Defined Values'!$A$31,'Defined Values'!$C$31,IF('Vulnerability Assessment (post)'!S102='Defined Values'!$A$32,'Defined Values'!$C$32,IF('Vulnerability Assessment (post)'!S102='Defined Values'!$A$33,'Defined Values'!$C$33,0)))</f>
        <v>0</v>
      </c>
      <c r="AM102">
        <f>IF('Vulnerability Assessment (post)'!U102='Defined Values'!$A$35,'Defined Values'!$C$35,IF('Vulnerability Assessment (post)'!U102='Defined Values'!$A$36,'Defined Values'!$C$36,IF('Vulnerability Assessment (post)'!U102='Defined Values'!$A$37,'Defined Values'!$C$37,0)))</f>
        <v>0</v>
      </c>
      <c r="AN102">
        <f t="shared" si="23"/>
        <v>1</v>
      </c>
      <c r="AO102">
        <f t="shared" si="23"/>
        <v>1</v>
      </c>
      <c r="AP102">
        <f t="shared" si="23"/>
        <v>1</v>
      </c>
      <c r="AQ102">
        <f>IF('Vulnerability Assessment (post)'!M102='Defined Values'!$A$19,'Defined Values'!$C$19,IF('Vulnerability Assessment (post)'!M102='Defined Values'!$A$20,'Defined Values'!$C$20,IF('Vulnerability Assessment (post)'!M102='Defined Values'!$A$21,'Defined Values'!$C$21,0)))</f>
        <v>0</v>
      </c>
      <c r="AR102">
        <f>IF('Vulnerability Assessment (post)'!O102='Defined Values'!$A$23,'Defined Values'!$C$23,IF('Vulnerability Assessment (post)'!O102='Defined Values'!$A$24,'Defined Values'!$C$24,IF('Vulnerability Assessment (post)'!O102='Defined Values'!$A$25,'Defined Values'!$C$25,0)))</f>
        <v>0</v>
      </c>
      <c r="AS102">
        <f>IF('Vulnerability Assessment (post)'!K102='Defined Values'!$A$15,'Defined Values'!$C$15,IF('Vulnerability Assessment (post)'!K102='Defined Values'!$A$16,'Defined Values'!$C$16,IF('Vulnerability Assessment (post)'!K102='Defined Values'!$A$17,'Defined Values'!$C$17,0)))</f>
        <v>0</v>
      </c>
      <c r="AT102">
        <f t="shared" si="24"/>
        <v>0</v>
      </c>
      <c r="AU10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0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0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02" t="e">
        <f t="shared" si="25"/>
        <v>#REF!</v>
      </c>
      <c r="AY102" t="e">
        <f t="shared" si="25"/>
        <v>#REF!</v>
      </c>
      <c r="AZ102" t="e">
        <f t="shared" si="25"/>
        <v>#REF!</v>
      </c>
      <c r="BA102" t="e">
        <f t="shared" si="26"/>
        <v>#REF!</v>
      </c>
      <c r="BB102" t="e">
        <f t="shared" si="26"/>
        <v>#REF!</v>
      </c>
      <c r="BC102" t="e">
        <f t="shared" si="26"/>
        <v>#REF!</v>
      </c>
      <c r="BD102" t="e">
        <f t="shared" si="27"/>
        <v>#REF!</v>
      </c>
      <c r="BE102" t="e">
        <f t="shared" si="28"/>
        <v>#REF!</v>
      </c>
      <c r="BF102" s="21" t="e">
        <f t="shared" si="29"/>
        <v>#REF!</v>
      </c>
      <c r="BG102"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02" t="e">
        <f t="shared" si="31"/>
        <v>#REF!</v>
      </c>
      <c r="BI102"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02" t="e">
        <f t="shared" si="30"/>
        <v>#REF!</v>
      </c>
    </row>
    <row r="103" spans="1:62" ht="18" x14ac:dyDescent="0.15">
      <c r="A103" s="50"/>
      <c r="B103" s="50"/>
      <c r="C103" s="50"/>
      <c r="D103" s="50"/>
      <c r="E103" s="50"/>
      <c r="F103" s="60"/>
      <c r="G103" s="60"/>
      <c r="H103" s="60"/>
      <c r="I103" s="80"/>
      <c r="J103" s="80"/>
      <c r="K103" s="80"/>
      <c r="L103" s="80"/>
      <c r="M103" s="80"/>
      <c r="N103" s="80"/>
      <c r="O103" s="80"/>
      <c r="P103" s="80"/>
      <c r="Q103" s="80"/>
      <c r="R103" s="80"/>
      <c r="S103" s="80"/>
      <c r="T103" s="80"/>
      <c r="U103" s="80"/>
      <c r="V103" s="80"/>
      <c r="W103" s="31" t="str">
        <f>IF(OR(A103='Defined Values'!A$63,A103='Defined Values'!$A$65),'Defined Values'!$A$65,IF(OR(K103="",M103="",O103="",Q103="",S103="",U103=""),"INCOMPLETE",AI103))</f>
        <v>INCOMPLETE</v>
      </c>
      <c r="Y103">
        <f t="shared" si="16"/>
        <v>0</v>
      </c>
      <c r="Z103">
        <f>IF(Y103=0,0,'Defined Values'!C60)</f>
        <v>0</v>
      </c>
      <c r="AA103">
        <f t="shared" si="17"/>
        <v>0</v>
      </c>
      <c r="AB103">
        <f t="shared" si="18"/>
        <v>0</v>
      </c>
      <c r="AD103" t="e">
        <f t="shared" si="19"/>
        <v>#REF!</v>
      </c>
      <c r="AE103" t="e">
        <f t="shared" si="19"/>
        <v>#REF!</v>
      </c>
      <c r="AF103" t="e">
        <f t="shared" si="19"/>
        <v>#REF!</v>
      </c>
      <c r="AG103" t="e">
        <f t="shared" si="20"/>
        <v>#REF!</v>
      </c>
      <c r="AH103" t="e">
        <f t="shared" si="21"/>
        <v>#REF!</v>
      </c>
      <c r="AI103" t="e">
        <f t="shared" si="22"/>
        <v>#REF!</v>
      </c>
      <c r="AK103">
        <f>IF('Vulnerability Assessment (post)'!Q103='Defined Values'!$A$27,'Defined Values'!$C$27,IF('Vulnerability Assessment (post)'!Q103='Defined Values'!$A$28,'Defined Values'!$C$28,IF('Vulnerability Assessment (post)'!Q103='Defined Values'!$A$29,'Defined Values'!$C$29,0)))</f>
        <v>0</v>
      </c>
      <c r="AL103">
        <f>IF('Vulnerability Assessment (post)'!S103='Defined Values'!$A$31,'Defined Values'!$C$31,IF('Vulnerability Assessment (post)'!S103='Defined Values'!$A$32,'Defined Values'!$C$32,IF('Vulnerability Assessment (post)'!S103='Defined Values'!$A$33,'Defined Values'!$C$33,0)))</f>
        <v>0</v>
      </c>
      <c r="AM103">
        <f>IF('Vulnerability Assessment (post)'!U103='Defined Values'!$A$35,'Defined Values'!$C$35,IF('Vulnerability Assessment (post)'!U103='Defined Values'!$A$36,'Defined Values'!$C$36,IF('Vulnerability Assessment (post)'!U103='Defined Values'!$A$37,'Defined Values'!$C$37,0)))</f>
        <v>0</v>
      </c>
      <c r="AN103">
        <f t="shared" si="23"/>
        <v>1</v>
      </c>
      <c r="AO103">
        <f t="shared" si="23"/>
        <v>1</v>
      </c>
      <c r="AP103">
        <f t="shared" si="23"/>
        <v>1</v>
      </c>
      <c r="AQ103">
        <f>IF('Vulnerability Assessment (post)'!M103='Defined Values'!$A$19,'Defined Values'!$C$19,IF('Vulnerability Assessment (post)'!M103='Defined Values'!$A$20,'Defined Values'!$C$20,IF('Vulnerability Assessment (post)'!M103='Defined Values'!$A$21,'Defined Values'!$C$21,0)))</f>
        <v>0</v>
      </c>
      <c r="AR103">
        <f>IF('Vulnerability Assessment (post)'!O103='Defined Values'!$A$23,'Defined Values'!$C$23,IF('Vulnerability Assessment (post)'!O103='Defined Values'!$A$24,'Defined Values'!$C$24,IF('Vulnerability Assessment (post)'!O103='Defined Values'!$A$25,'Defined Values'!$C$25,0)))</f>
        <v>0</v>
      </c>
      <c r="AS103">
        <f>IF('Vulnerability Assessment (post)'!K103='Defined Values'!$A$15,'Defined Values'!$C$15,IF('Vulnerability Assessment (post)'!K103='Defined Values'!$A$16,'Defined Values'!$C$16,IF('Vulnerability Assessment (post)'!K103='Defined Values'!$A$17,'Defined Values'!$C$17,0)))</f>
        <v>0</v>
      </c>
      <c r="AT103">
        <f t="shared" si="24"/>
        <v>0</v>
      </c>
      <c r="AU10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0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0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03" t="e">
        <f t="shared" si="25"/>
        <v>#REF!</v>
      </c>
      <c r="AY103" t="e">
        <f t="shared" si="25"/>
        <v>#REF!</v>
      </c>
      <c r="AZ103" t="e">
        <f t="shared" si="25"/>
        <v>#REF!</v>
      </c>
      <c r="BA103" t="e">
        <f t="shared" si="26"/>
        <v>#REF!</v>
      </c>
      <c r="BB103" t="e">
        <f t="shared" si="26"/>
        <v>#REF!</v>
      </c>
      <c r="BC103" t="e">
        <f t="shared" si="26"/>
        <v>#REF!</v>
      </c>
      <c r="BD103" t="e">
        <f t="shared" si="27"/>
        <v>#REF!</v>
      </c>
      <c r="BE103" t="e">
        <f t="shared" si="28"/>
        <v>#REF!</v>
      </c>
      <c r="BF103" s="21" t="e">
        <f t="shared" si="29"/>
        <v>#REF!</v>
      </c>
      <c r="BG103"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03" t="e">
        <f t="shared" si="31"/>
        <v>#REF!</v>
      </c>
      <c r="BI103"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03" t="e">
        <f t="shared" si="30"/>
        <v>#REF!</v>
      </c>
    </row>
    <row r="104" spans="1:62" ht="18" x14ac:dyDescent="0.15">
      <c r="A104" s="50"/>
      <c r="B104" s="50"/>
      <c r="C104" s="50"/>
      <c r="D104" s="50"/>
      <c r="E104" s="50"/>
      <c r="F104" s="60"/>
      <c r="G104" s="60"/>
      <c r="H104" s="60"/>
      <c r="I104" s="80"/>
      <c r="J104" s="80"/>
      <c r="K104" s="80"/>
      <c r="L104" s="80"/>
      <c r="M104" s="80"/>
      <c r="N104" s="80"/>
      <c r="O104" s="80"/>
      <c r="P104" s="80"/>
      <c r="Q104" s="80"/>
      <c r="R104" s="80"/>
      <c r="S104" s="80"/>
      <c r="T104" s="80"/>
      <c r="U104" s="80"/>
      <c r="V104" s="80"/>
      <c r="W104" s="31" t="str">
        <f>IF(OR(A104='Defined Values'!A$63,A104='Defined Values'!$A$65),'Defined Values'!$A$65,IF(OR(K104="",M104="",O104="",Q104="",S104="",U104=""),"INCOMPLETE",AI104))</f>
        <v>INCOMPLETE</v>
      </c>
      <c r="Y104">
        <f t="shared" si="16"/>
        <v>0</v>
      </c>
      <c r="Z104">
        <f>IF(Y104=0,0,'Defined Values'!C60)</f>
        <v>0</v>
      </c>
      <c r="AA104">
        <f t="shared" si="17"/>
        <v>0</v>
      </c>
      <c r="AB104">
        <f t="shared" si="18"/>
        <v>0</v>
      </c>
      <c r="AD104" t="e">
        <f t="shared" si="19"/>
        <v>#REF!</v>
      </c>
      <c r="AE104" t="e">
        <f t="shared" si="19"/>
        <v>#REF!</v>
      </c>
      <c r="AF104" t="e">
        <f t="shared" si="19"/>
        <v>#REF!</v>
      </c>
      <c r="AG104" t="e">
        <f t="shared" si="20"/>
        <v>#REF!</v>
      </c>
      <c r="AH104" t="e">
        <f t="shared" si="21"/>
        <v>#REF!</v>
      </c>
      <c r="AI104" t="e">
        <f t="shared" si="22"/>
        <v>#REF!</v>
      </c>
      <c r="AK104">
        <f>IF('Vulnerability Assessment (post)'!Q104='Defined Values'!$A$27,'Defined Values'!$C$27,IF('Vulnerability Assessment (post)'!Q104='Defined Values'!$A$28,'Defined Values'!$C$28,IF('Vulnerability Assessment (post)'!Q104='Defined Values'!$A$29,'Defined Values'!$C$29,0)))</f>
        <v>0</v>
      </c>
      <c r="AL104">
        <f>IF('Vulnerability Assessment (post)'!S104='Defined Values'!$A$31,'Defined Values'!$C$31,IF('Vulnerability Assessment (post)'!S104='Defined Values'!$A$32,'Defined Values'!$C$32,IF('Vulnerability Assessment (post)'!S104='Defined Values'!$A$33,'Defined Values'!$C$33,0)))</f>
        <v>0</v>
      </c>
      <c r="AM104">
        <f>IF('Vulnerability Assessment (post)'!U104='Defined Values'!$A$35,'Defined Values'!$C$35,IF('Vulnerability Assessment (post)'!U104='Defined Values'!$A$36,'Defined Values'!$C$36,IF('Vulnerability Assessment (post)'!U104='Defined Values'!$A$37,'Defined Values'!$C$37,0)))</f>
        <v>0</v>
      </c>
      <c r="AN104">
        <f t="shared" si="23"/>
        <v>1</v>
      </c>
      <c r="AO104">
        <f t="shared" si="23"/>
        <v>1</v>
      </c>
      <c r="AP104">
        <f t="shared" si="23"/>
        <v>1</v>
      </c>
      <c r="AQ104">
        <f>IF('Vulnerability Assessment (post)'!M104='Defined Values'!$A$19,'Defined Values'!$C$19,IF('Vulnerability Assessment (post)'!M104='Defined Values'!$A$20,'Defined Values'!$C$20,IF('Vulnerability Assessment (post)'!M104='Defined Values'!$A$21,'Defined Values'!$C$21,0)))</f>
        <v>0</v>
      </c>
      <c r="AR104">
        <f>IF('Vulnerability Assessment (post)'!O104='Defined Values'!$A$23,'Defined Values'!$C$23,IF('Vulnerability Assessment (post)'!O104='Defined Values'!$A$24,'Defined Values'!$C$24,IF('Vulnerability Assessment (post)'!O104='Defined Values'!$A$25,'Defined Values'!$C$25,0)))</f>
        <v>0</v>
      </c>
      <c r="AS104">
        <f>IF('Vulnerability Assessment (post)'!K104='Defined Values'!$A$15,'Defined Values'!$C$15,IF('Vulnerability Assessment (post)'!K104='Defined Values'!$A$16,'Defined Values'!$C$16,IF('Vulnerability Assessment (post)'!K104='Defined Values'!$A$17,'Defined Values'!$C$17,0)))</f>
        <v>0</v>
      </c>
      <c r="AT104">
        <f t="shared" si="24"/>
        <v>0</v>
      </c>
      <c r="AU10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0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0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04" t="e">
        <f t="shared" si="25"/>
        <v>#REF!</v>
      </c>
      <c r="AY104" t="e">
        <f t="shared" si="25"/>
        <v>#REF!</v>
      </c>
      <c r="AZ104" t="e">
        <f t="shared" si="25"/>
        <v>#REF!</v>
      </c>
      <c r="BA104" t="e">
        <f t="shared" si="26"/>
        <v>#REF!</v>
      </c>
      <c r="BB104" t="e">
        <f t="shared" si="26"/>
        <v>#REF!</v>
      </c>
      <c r="BC104" t="e">
        <f t="shared" si="26"/>
        <v>#REF!</v>
      </c>
      <c r="BD104" t="e">
        <f t="shared" si="27"/>
        <v>#REF!</v>
      </c>
      <c r="BE104" t="e">
        <f t="shared" si="28"/>
        <v>#REF!</v>
      </c>
      <c r="BF104" s="21" t="e">
        <f t="shared" si="29"/>
        <v>#REF!</v>
      </c>
      <c r="BG104"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04" t="e">
        <f t="shared" si="31"/>
        <v>#REF!</v>
      </c>
      <c r="BI104"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04" t="e">
        <f t="shared" si="30"/>
        <v>#REF!</v>
      </c>
    </row>
    <row r="105" spans="1:62" ht="18" x14ac:dyDescent="0.15">
      <c r="A105" s="50"/>
      <c r="B105" s="50"/>
      <c r="C105" s="50"/>
      <c r="D105" s="50"/>
      <c r="E105" s="50"/>
      <c r="F105" s="60"/>
      <c r="G105" s="60"/>
      <c r="H105" s="60"/>
      <c r="I105" s="80"/>
      <c r="J105" s="80"/>
      <c r="K105" s="80"/>
      <c r="L105" s="80"/>
      <c r="M105" s="80"/>
      <c r="N105" s="80"/>
      <c r="O105" s="80"/>
      <c r="P105" s="80"/>
      <c r="Q105" s="80"/>
      <c r="R105" s="80"/>
      <c r="S105" s="80"/>
      <c r="T105" s="80"/>
      <c r="U105" s="80"/>
      <c r="V105" s="80"/>
      <c r="W105" s="31" t="str">
        <f>IF(OR(A105='Defined Values'!A$63,A105='Defined Values'!$A$65),'Defined Values'!$A$65,IF(OR(K105="",M105="",O105="",Q105="",S105="",U105=""),"INCOMPLETE",AI105))</f>
        <v>INCOMPLETE</v>
      </c>
      <c r="Y105">
        <f t="shared" si="16"/>
        <v>0</v>
      </c>
      <c r="Z105">
        <f>IF(Y105=0,0,'Defined Values'!C60)</f>
        <v>0</v>
      </c>
      <c r="AA105">
        <f t="shared" si="17"/>
        <v>0</v>
      </c>
      <c r="AB105">
        <f t="shared" si="18"/>
        <v>0</v>
      </c>
      <c r="AD105" t="e">
        <f t="shared" si="19"/>
        <v>#REF!</v>
      </c>
      <c r="AE105" t="e">
        <f t="shared" si="19"/>
        <v>#REF!</v>
      </c>
      <c r="AF105" t="e">
        <f t="shared" si="19"/>
        <v>#REF!</v>
      </c>
      <c r="AG105" t="e">
        <f t="shared" si="20"/>
        <v>#REF!</v>
      </c>
      <c r="AH105" t="e">
        <f t="shared" si="21"/>
        <v>#REF!</v>
      </c>
      <c r="AI105" t="e">
        <f t="shared" si="22"/>
        <v>#REF!</v>
      </c>
      <c r="AK105">
        <f>IF('Vulnerability Assessment (post)'!Q105='Defined Values'!$A$27,'Defined Values'!$C$27,IF('Vulnerability Assessment (post)'!Q105='Defined Values'!$A$28,'Defined Values'!$C$28,IF('Vulnerability Assessment (post)'!Q105='Defined Values'!$A$29,'Defined Values'!$C$29,0)))</f>
        <v>0</v>
      </c>
      <c r="AL105">
        <f>IF('Vulnerability Assessment (post)'!S105='Defined Values'!$A$31,'Defined Values'!$C$31,IF('Vulnerability Assessment (post)'!S105='Defined Values'!$A$32,'Defined Values'!$C$32,IF('Vulnerability Assessment (post)'!S105='Defined Values'!$A$33,'Defined Values'!$C$33,0)))</f>
        <v>0</v>
      </c>
      <c r="AM105">
        <f>IF('Vulnerability Assessment (post)'!U105='Defined Values'!$A$35,'Defined Values'!$C$35,IF('Vulnerability Assessment (post)'!U105='Defined Values'!$A$36,'Defined Values'!$C$36,IF('Vulnerability Assessment (post)'!U105='Defined Values'!$A$37,'Defined Values'!$C$37,0)))</f>
        <v>0</v>
      </c>
      <c r="AN105">
        <f t="shared" si="23"/>
        <v>1</v>
      </c>
      <c r="AO105">
        <f t="shared" si="23"/>
        <v>1</v>
      </c>
      <c r="AP105">
        <f t="shared" si="23"/>
        <v>1</v>
      </c>
      <c r="AQ105">
        <f>IF('Vulnerability Assessment (post)'!M105='Defined Values'!$A$19,'Defined Values'!$C$19,IF('Vulnerability Assessment (post)'!M105='Defined Values'!$A$20,'Defined Values'!$C$20,IF('Vulnerability Assessment (post)'!M105='Defined Values'!$A$21,'Defined Values'!$C$21,0)))</f>
        <v>0</v>
      </c>
      <c r="AR105">
        <f>IF('Vulnerability Assessment (post)'!O105='Defined Values'!$A$23,'Defined Values'!$C$23,IF('Vulnerability Assessment (post)'!O105='Defined Values'!$A$24,'Defined Values'!$C$24,IF('Vulnerability Assessment (post)'!O105='Defined Values'!$A$25,'Defined Values'!$C$25,0)))</f>
        <v>0</v>
      </c>
      <c r="AS105">
        <f>IF('Vulnerability Assessment (post)'!K105='Defined Values'!$A$15,'Defined Values'!$C$15,IF('Vulnerability Assessment (post)'!K105='Defined Values'!$A$16,'Defined Values'!$C$16,IF('Vulnerability Assessment (post)'!K105='Defined Values'!$A$17,'Defined Values'!$C$17,0)))</f>
        <v>0</v>
      </c>
      <c r="AT105">
        <f t="shared" si="24"/>
        <v>0</v>
      </c>
      <c r="AU10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0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0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05" t="e">
        <f t="shared" si="25"/>
        <v>#REF!</v>
      </c>
      <c r="AY105" t="e">
        <f t="shared" si="25"/>
        <v>#REF!</v>
      </c>
      <c r="AZ105" t="e">
        <f t="shared" si="25"/>
        <v>#REF!</v>
      </c>
      <c r="BA105" t="e">
        <f t="shared" si="26"/>
        <v>#REF!</v>
      </c>
      <c r="BB105" t="e">
        <f t="shared" si="26"/>
        <v>#REF!</v>
      </c>
      <c r="BC105" t="e">
        <f t="shared" si="26"/>
        <v>#REF!</v>
      </c>
      <c r="BD105" t="e">
        <f t="shared" si="27"/>
        <v>#REF!</v>
      </c>
      <c r="BE105" t="e">
        <f t="shared" si="28"/>
        <v>#REF!</v>
      </c>
      <c r="BF105" s="21" t="e">
        <f t="shared" si="29"/>
        <v>#REF!</v>
      </c>
      <c r="BG105"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05" t="e">
        <f t="shared" si="31"/>
        <v>#REF!</v>
      </c>
      <c r="BI105"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05" t="e">
        <f t="shared" si="30"/>
        <v>#REF!</v>
      </c>
    </row>
    <row r="106" spans="1:62" ht="18" x14ac:dyDescent="0.15">
      <c r="A106" s="50"/>
      <c r="B106" s="50"/>
      <c r="C106" s="50"/>
      <c r="D106" s="50"/>
      <c r="E106" s="50"/>
      <c r="F106" s="60"/>
      <c r="G106" s="60"/>
      <c r="H106" s="60"/>
      <c r="I106" s="80"/>
      <c r="J106" s="80"/>
      <c r="K106" s="80"/>
      <c r="L106" s="80"/>
      <c r="M106" s="80"/>
      <c r="N106" s="80"/>
      <c r="O106" s="80"/>
      <c r="P106" s="80"/>
      <c r="Q106" s="80"/>
      <c r="R106" s="80"/>
      <c r="S106" s="80"/>
      <c r="T106" s="80"/>
      <c r="U106" s="80"/>
      <c r="V106" s="80"/>
      <c r="W106" s="31" t="str">
        <f>IF(OR(A106='Defined Values'!A$63,A106='Defined Values'!$A$65),'Defined Values'!$A$65,IF(OR(K106="",M106="",O106="",Q106="",S106="",U106=""),"INCOMPLETE",AI106))</f>
        <v>INCOMPLETE</v>
      </c>
      <c r="Y106">
        <f t="shared" si="16"/>
        <v>0</v>
      </c>
      <c r="Z106">
        <f>IF(Y106=0,0,'Defined Values'!C60)</f>
        <v>0</v>
      </c>
      <c r="AA106">
        <f t="shared" si="17"/>
        <v>0</v>
      </c>
      <c r="AB106">
        <f t="shared" si="18"/>
        <v>0</v>
      </c>
      <c r="AD106" t="e">
        <f t="shared" si="19"/>
        <v>#REF!</v>
      </c>
      <c r="AE106" t="e">
        <f t="shared" si="19"/>
        <v>#REF!</v>
      </c>
      <c r="AF106" t="e">
        <f t="shared" si="19"/>
        <v>#REF!</v>
      </c>
      <c r="AG106" t="e">
        <f t="shared" si="20"/>
        <v>#REF!</v>
      </c>
      <c r="AH106" t="e">
        <f t="shared" si="21"/>
        <v>#REF!</v>
      </c>
      <c r="AI106" t="e">
        <f t="shared" si="22"/>
        <v>#REF!</v>
      </c>
      <c r="AK106">
        <f>IF('Vulnerability Assessment (post)'!Q106='Defined Values'!$A$27,'Defined Values'!$C$27,IF('Vulnerability Assessment (post)'!Q106='Defined Values'!$A$28,'Defined Values'!$C$28,IF('Vulnerability Assessment (post)'!Q106='Defined Values'!$A$29,'Defined Values'!$C$29,0)))</f>
        <v>0</v>
      </c>
      <c r="AL106">
        <f>IF('Vulnerability Assessment (post)'!S106='Defined Values'!$A$31,'Defined Values'!$C$31,IF('Vulnerability Assessment (post)'!S106='Defined Values'!$A$32,'Defined Values'!$C$32,IF('Vulnerability Assessment (post)'!S106='Defined Values'!$A$33,'Defined Values'!$C$33,0)))</f>
        <v>0</v>
      </c>
      <c r="AM106">
        <f>IF('Vulnerability Assessment (post)'!U106='Defined Values'!$A$35,'Defined Values'!$C$35,IF('Vulnerability Assessment (post)'!U106='Defined Values'!$A$36,'Defined Values'!$C$36,IF('Vulnerability Assessment (post)'!U106='Defined Values'!$A$37,'Defined Values'!$C$37,0)))</f>
        <v>0</v>
      </c>
      <c r="AN106">
        <f t="shared" si="23"/>
        <v>1</v>
      </c>
      <c r="AO106">
        <f t="shared" si="23"/>
        <v>1</v>
      </c>
      <c r="AP106">
        <f t="shared" si="23"/>
        <v>1</v>
      </c>
      <c r="AQ106">
        <f>IF('Vulnerability Assessment (post)'!M106='Defined Values'!$A$19,'Defined Values'!$C$19,IF('Vulnerability Assessment (post)'!M106='Defined Values'!$A$20,'Defined Values'!$C$20,IF('Vulnerability Assessment (post)'!M106='Defined Values'!$A$21,'Defined Values'!$C$21,0)))</f>
        <v>0</v>
      </c>
      <c r="AR106">
        <f>IF('Vulnerability Assessment (post)'!O106='Defined Values'!$A$23,'Defined Values'!$C$23,IF('Vulnerability Assessment (post)'!O106='Defined Values'!$A$24,'Defined Values'!$C$24,IF('Vulnerability Assessment (post)'!O106='Defined Values'!$A$25,'Defined Values'!$C$25,0)))</f>
        <v>0</v>
      </c>
      <c r="AS106">
        <f>IF('Vulnerability Assessment (post)'!K106='Defined Values'!$A$15,'Defined Values'!$C$15,IF('Vulnerability Assessment (post)'!K106='Defined Values'!$A$16,'Defined Values'!$C$16,IF('Vulnerability Assessment (post)'!K106='Defined Values'!$A$17,'Defined Values'!$C$17,0)))</f>
        <v>0</v>
      </c>
      <c r="AT106">
        <f t="shared" si="24"/>
        <v>0</v>
      </c>
      <c r="AU10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0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0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06" t="e">
        <f t="shared" si="25"/>
        <v>#REF!</v>
      </c>
      <c r="AY106" t="e">
        <f t="shared" si="25"/>
        <v>#REF!</v>
      </c>
      <c r="AZ106" t="e">
        <f t="shared" si="25"/>
        <v>#REF!</v>
      </c>
      <c r="BA106" t="e">
        <f t="shared" si="26"/>
        <v>#REF!</v>
      </c>
      <c r="BB106" t="e">
        <f t="shared" si="26"/>
        <v>#REF!</v>
      </c>
      <c r="BC106" t="e">
        <f t="shared" si="26"/>
        <v>#REF!</v>
      </c>
      <c r="BD106" t="e">
        <f t="shared" si="27"/>
        <v>#REF!</v>
      </c>
      <c r="BE106" t="e">
        <f t="shared" si="28"/>
        <v>#REF!</v>
      </c>
      <c r="BF106" s="21" t="e">
        <f t="shared" si="29"/>
        <v>#REF!</v>
      </c>
      <c r="BG106"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06" t="e">
        <f t="shared" si="31"/>
        <v>#REF!</v>
      </c>
      <c r="BI106"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06" t="e">
        <f t="shared" si="30"/>
        <v>#REF!</v>
      </c>
    </row>
    <row r="107" spans="1:62" ht="18" x14ac:dyDescent="0.15">
      <c r="A107" s="50"/>
      <c r="B107" s="50"/>
      <c r="C107" s="50"/>
      <c r="D107" s="50"/>
      <c r="E107" s="50"/>
      <c r="F107" s="60"/>
      <c r="G107" s="60"/>
      <c r="H107" s="60"/>
      <c r="I107" s="80"/>
      <c r="J107" s="80"/>
      <c r="K107" s="80"/>
      <c r="L107" s="80"/>
      <c r="M107" s="80"/>
      <c r="N107" s="80"/>
      <c r="O107" s="80"/>
      <c r="P107" s="80"/>
      <c r="Q107" s="80"/>
      <c r="R107" s="80"/>
      <c r="S107" s="80"/>
      <c r="T107" s="80"/>
      <c r="U107" s="80"/>
      <c r="V107" s="80"/>
      <c r="W107" s="31" t="str">
        <f>IF(OR(A107='Defined Values'!A$63,A107='Defined Values'!$A$65),'Defined Values'!$A$65,IF(OR(K107="",M107="",O107="",Q107="",S107="",U107=""),"INCOMPLETE",AI107))</f>
        <v>INCOMPLETE</v>
      </c>
      <c r="Y107">
        <f t="shared" si="16"/>
        <v>0</v>
      </c>
      <c r="Z107">
        <f>IF(Y107=0,0,'Defined Values'!C60)</f>
        <v>0</v>
      </c>
      <c r="AA107">
        <f t="shared" si="17"/>
        <v>0</v>
      </c>
      <c r="AB107">
        <f t="shared" si="18"/>
        <v>0</v>
      </c>
      <c r="AD107" t="e">
        <f t="shared" si="19"/>
        <v>#REF!</v>
      </c>
      <c r="AE107" t="e">
        <f t="shared" si="19"/>
        <v>#REF!</v>
      </c>
      <c r="AF107" t="e">
        <f t="shared" si="19"/>
        <v>#REF!</v>
      </c>
      <c r="AG107" t="e">
        <f t="shared" si="20"/>
        <v>#REF!</v>
      </c>
      <c r="AH107" t="e">
        <f t="shared" si="21"/>
        <v>#REF!</v>
      </c>
      <c r="AI107" t="e">
        <f t="shared" si="22"/>
        <v>#REF!</v>
      </c>
      <c r="AK107">
        <f>IF('Vulnerability Assessment (post)'!Q107='Defined Values'!$A$27,'Defined Values'!$C$27,IF('Vulnerability Assessment (post)'!Q107='Defined Values'!$A$28,'Defined Values'!$C$28,IF('Vulnerability Assessment (post)'!Q107='Defined Values'!$A$29,'Defined Values'!$C$29,0)))</f>
        <v>0</v>
      </c>
      <c r="AL107">
        <f>IF('Vulnerability Assessment (post)'!S107='Defined Values'!$A$31,'Defined Values'!$C$31,IF('Vulnerability Assessment (post)'!S107='Defined Values'!$A$32,'Defined Values'!$C$32,IF('Vulnerability Assessment (post)'!S107='Defined Values'!$A$33,'Defined Values'!$C$33,0)))</f>
        <v>0</v>
      </c>
      <c r="AM107">
        <f>IF('Vulnerability Assessment (post)'!U107='Defined Values'!$A$35,'Defined Values'!$C$35,IF('Vulnerability Assessment (post)'!U107='Defined Values'!$A$36,'Defined Values'!$C$36,IF('Vulnerability Assessment (post)'!U107='Defined Values'!$A$37,'Defined Values'!$C$37,0)))</f>
        <v>0</v>
      </c>
      <c r="AN107">
        <f t="shared" si="23"/>
        <v>1</v>
      </c>
      <c r="AO107">
        <f t="shared" si="23"/>
        <v>1</v>
      </c>
      <c r="AP107">
        <f t="shared" si="23"/>
        <v>1</v>
      </c>
      <c r="AQ107">
        <f>IF('Vulnerability Assessment (post)'!M107='Defined Values'!$A$19,'Defined Values'!$C$19,IF('Vulnerability Assessment (post)'!M107='Defined Values'!$A$20,'Defined Values'!$C$20,IF('Vulnerability Assessment (post)'!M107='Defined Values'!$A$21,'Defined Values'!$C$21,0)))</f>
        <v>0</v>
      </c>
      <c r="AR107">
        <f>IF('Vulnerability Assessment (post)'!O107='Defined Values'!$A$23,'Defined Values'!$C$23,IF('Vulnerability Assessment (post)'!O107='Defined Values'!$A$24,'Defined Values'!$C$24,IF('Vulnerability Assessment (post)'!O107='Defined Values'!$A$25,'Defined Values'!$C$25,0)))</f>
        <v>0</v>
      </c>
      <c r="AS107">
        <f>IF('Vulnerability Assessment (post)'!K107='Defined Values'!$A$15,'Defined Values'!$C$15,IF('Vulnerability Assessment (post)'!K107='Defined Values'!$A$16,'Defined Values'!$C$16,IF('Vulnerability Assessment (post)'!K107='Defined Values'!$A$17,'Defined Values'!$C$17,0)))</f>
        <v>0</v>
      </c>
      <c r="AT107">
        <f t="shared" si="24"/>
        <v>0</v>
      </c>
      <c r="AU10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0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0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07" t="e">
        <f t="shared" si="25"/>
        <v>#REF!</v>
      </c>
      <c r="AY107" t="e">
        <f t="shared" si="25"/>
        <v>#REF!</v>
      </c>
      <c r="AZ107" t="e">
        <f t="shared" si="25"/>
        <v>#REF!</v>
      </c>
      <c r="BA107" t="e">
        <f t="shared" si="26"/>
        <v>#REF!</v>
      </c>
      <c r="BB107" t="e">
        <f t="shared" si="26"/>
        <v>#REF!</v>
      </c>
      <c r="BC107" t="e">
        <f t="shared" si="26"/>
        <v>#REF!</v>
      </c>
      <c r="BD107" t="e">
        <f t="shared" si="27"/>
        <v>#REF!</v>
      </c>
      <c r="BE107" t="e">
        <f t="shared" si="28"/>
        <v>#REF!</v>
      </c>
      <c r="BF107" s="21" t="e">
        <f t="shared" si="29"/>
        <v>#REF!</v>
      </c>
      <c r="BG107"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07" t="e">
        <f t="shared" si="31"/>
        <v>#REF!</v>
      </c>
      <c r="BI107"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07" t="e">
        <f t="shared" si="30"/>
        <v>#REF!</v>
      </c>
    </row>
    <row r="108" spans="1:62" ht="147" customHeight="1" x14ac:dyDescent="0.15">
      <c r="A108" s="50"/>
      <c r="B108" s="50"/>
      <c r="C108" s="50"/>
      <c r="D108" s="50"/>
      <c r="E108" s="50"/>
      <c r="F108" s="60"/>
      <c r="G108" s="60"/>
      <c r="H108" s="60"/>
      <c r="I108" s="80"/>
      <c r="J108" s="80"/>
      <c r="K108" s="80"/>
      <c r="L108" s="80"/>
      <c r="M108" s="80"/>
      <c r="N108" s="80"/>
      <c r="O108" s="80"/>
      <c r="P108" s="80"/>
      <c r="Q108" s="80"/>
      <c r="R108" s="80"/>
      <c r="S108" s="80"/>
      <c r="T108" s="80"/>
      <c r="U108" s="80"/>
      <c r="V108" s="80"/>
      <c r="W108" s="31" t="str">
        <f>IF(OR(A108='Defined Values'!A$63,A108='Defined Values'!$A$65),'Defined Values'!$A$65,IF(OR(K108="",M108="",O108="",Q108="",S108="",U108=""),"INCOMPLETE",AI108))</f>
        <v>INCOMPLETE</v>
      </c>
      <c r="Y108">
        <f t="shared" si="16"/>
        <v>0</v>
      </c>
      <c r="Z108">
        <f>IF(Y108=0,0,'Defined Values'!C60)</f>
        <v>0</v>
      </c>
      <c r="AA108">
        <f t="shared" si="17"/>
        <v>0</v>
      </c>
      <c r="AB108">
        <f t="shared" si="18"/>
        <v>0</v>
      </c>
      <c r="AD108" t="e">
        <f t="shared" si="19"/>
        <v>#REF!</v>
      </c>
      <c r="AE108" t="e">
        <f t="shared" si="19"/>
        <v>#REF!</v>
      </c>
      <c r="AF108" t="e">
        <f t="shared" si="19"/>
        <v>#REF!</v>
      </c>
      <c r="AG108" t="e">
        <f t="shared" si="20"/>
        <v>#REF!</v>
      </c>
      <c r="AH108" t="e">
        <f t="shared" si="21"/>
        <v>#REF!</v>
      </c>
      <c r="AI108" t="e">
        <f t="shared" si="22"/>
        <v>#REF!</v>
      </c>
      <c r="AK108">
        <f>IF('Vulnerability Assessment (post)'!Q108='Defined Values'!$A$27,'Defined Values'!$C$27,IF('Vulnerability Assessment (post)'!Q108='Defined Values'!$A$28,'Defined Values'!$C$28,IF('Vulnerability Assessment (post)'!Q108='Defined Values'!$A$29,'Defined Values'!$C$29,0)))</f>
        <v>0</v>
      </c>
      <c r="AL108">
        <f>IF('Vulnerability Assessment (post)'!S108='Defined Values'!$A$31,'Defined Values'!$C$31,IF('Vulnerability Assessment (post)'!S108='Defined Values'!$A$32,'Defined Values'!$C$32,IF('Vulnerability Assessment (post)'!S108='Defined Values'!$A$33,'Defined Values'!$C$33,0)))</f>
        <v>0</v>
      </c>
      <c r="AM108">
        <f>IF('Vulnerability Assessment (post)'!U108='Defined Values'!$A$35,'Defined Values'!$C$35,IF('Vulnerability Assessment (post)'!U108='Defined Values'!$A$36,'Defined Values'!$C$36,IF('Vulnerability Assessment (post)'!U108='Defined Values'!$A$37,'Defined Values'!$C$37,0)))</f>
        <v>0</v>
      </c>
      <c r="AN108">
        <f t="shared" si="23"/>
        <v>1</v>
      </c>
      <c r="AO108">
        <f t="shared" si="23"/>
        <v>1</v>
      </c>
      <c r="AP108">
        <f t="shared" si="23"/>
        <v>1</v>
      </c>
      <c r="AQ108">
        <f>IF('Vulnerability Assessment (post)'!M108='Defined Values'!$A$19,'Defined Values'!$C$19,IF('Vulnerability Assessment (post)'!M108='Defined Values'!$A$20,'Defined Values'!$C$20,IF('Vulnerability Assessment (post)'!M108='Defined Values'!$A$21,'Defined Values'!$C$21,0)))</f>
        <v>0</v>
      </c>
      <c r="AR108">
        <f>IF('Vulnerability Assessment (post)'!O108='Defined Values'!$A$23,'Defined Values'!$C$23,IF('Vulnerability Assessment (post)'!O108='Defined Values'!$A$24,'Defined Values'!$C$24,IF('Vulnerability Assessment (post)'!O108='Defined Values'!$A$25,'Defined Values'!$C$25,0)))</f>
        <v>0</v>
      </c>
      <c r="AS108">
        <f>IF('Vulnerability Assessment (post)'!K108='Defined Values'!$A$15,'Defined Values'!$C$15,IF('Vulnerability Assessment (post)'!K108='Defined Values'!$A$16,'Defined Values'!$C$16,IF('Vulnerability Assessment (post)'!K108='Defined Values'!$A$17,'Defined Values'!$C$17,0)))</f>
        <v>0</v>
      </c>
      <c r="AT108">
        <f t="shared" si="24"/>
        <v>0</v>
      </c>
      <c r="AU10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0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0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08" t="e">
        <f t="shared" si="25"/>
        <v>#REF!</v>
      </c>
      <c r="AY108" t="e">
        <f t="shared" si="25"/>
        <v>#REF!</v>
      </c>
      <c r="AZ108" t="e">
        <f t="shared" si="25"/>
        <v>#REF!</v>
      </c>
      <c r="BA108" t="e">
        <f t="shared" si="26"/>
        <v>#REF!</v>
      </c>
      <c r="BB108" t="e">
        <f t="shared" si="26"/>
        <v>#REF!</v>
      </c>
      <c r="BC108" t="e">
        <f t="shared" si="26"/>
        <v>#REF!</v>
      </c>
      <c r="BD108" t="e">
        <f t="shared" si="27"/>
        <v>#REF!</v>
      </c>
      <c r="BE108" t="e">
        <f t="shared" si="28"/>
        <v>#REF!</v>
      </c>
      <c r="BF108" s="21" t="e">
        <f t="shared" si="29"/>
        <v>#REF!</v>
      </c>
      <c r="BG108"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08" t="e">
        <f t="shared" si="31"/>
        <v>#REF!</v>
      </c>
      <c r="BI108"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08" t="e">
        <f t="shared" si="30"/>
        <v>#REF!</v>
      </c>
    </row>
    <row r="109" spans="1:62" ht="106.5" customHeight="1" x14ac:dyDescent="0.15">
      <c r="A109" s="50"/>
      <c r="B109" s="50"/>
      <c r="C109" s="50"/>
      <c r="D109" s="50"/>
      <c r="E109" s="50"/>
      <c r="F109" s="60"/>
      <c r="G109" s="60"/>
      <c r="H109" s="60"/>
      <c r="I109" s="80"/>
      <c r="J109" s="80"/>
      <c r="K109" s="80"/>
      <c r="L109" s="80"/>
      <c r="M109" s="80"/>
      <c r="N109" s="80"/>
      <c r="O109" s="80"/>
      <c r="P109" s="80"/>
      <c r="Q109" s="80"/>
      <c r="R109" s="80"/>
      <c r="S109" s="80"/>
      <c r="T109" s="80"/>
      <c r="U109" s="80"/>
      <c r="V109" s="80"/>
      <c r="W109" s="31" t="str">
        <f>IF(OR(A109='Defined Values'!A$63,A109='Defined Values'!$A$65),'Defined Values'!$A$65,IF(OR(K109="",M109="",O109="",Q109="",S109="",U109=""),"INCOMPLETE",AI109))</f>
        <v>INCOMPLETE</v>
      </c>
      <c r="Y109">
        <f t="shared" si="16"/>
        <v>0</v>
      </c>
      <c r="Z109">
        <f>IF(Y109=0,0,'Defined Values'!C60)</f>
        <v>0</v>
      </c>
      <c r="AA109">
        <f t="shared" si="17"/>
        <v>0</v>
      </c>
      <c r="AB109">
        <f t="shared" si="18"/>
        <v>0</v>
      </c>
      <c r="AD109" t="e">
        <f t="shared" si="19"/>
        <v>#REF!</v>
      </c>
      <c r="AE109" t="e">
        <f t="shared" si="19"/>
        <v>#REF!</v>
      </c>
      <c r="AF109" t="e">
        <f t="shared" si="19"/>
        <v>#REF!</v>
      </c>
      <c r="AG109" t="e">
        <f t="shared" si="20"/>
        <v>#REF!</v>
      </c>
      <c r="AH109" t="e">
        <f t="shared" si="21"/>
        <v>#REF!</v>
      </c>
      <c r="AI109" t="e">
        <f t="shared" si="22"/>
        <v>#REF!</v>
      </c>
      <c r="AK109">
        <f>IF('Vulnerability Assessment (post)'!Q109='Defined Values'!$A$27,'Defined Values'!$C$27,IF('Vulnerability Assessment (post)'!Q109='Defined Values'!$A$28,'Defined Values'!$C$28,IF('Vulnerability Assessment (post)'!Q109='Defined Values'!$A$29,'Defined Values'!$C$29,0)))</f>
        <v>0</v>
      </c>
      <c r="AL109">
        <f>IF('Vulnerability Assessment (post)'!S109='Defined Values'!$A$31,'Defined Values'!$C$31,IF('Vulnerability Assessment (post)'!S109='Defined Values'!$A$32,'Defined Values'!$C$32,IF('Vulnerability Assessment (post)'!S109='Defined Values'!$A$33,'Defined Values'!$C$33,0)))</f>
        <v>0</v>
      </c>
      <c r="AM109">
        <f>IF('Vulnerability Assessment (post)'!U109='Defined Values'!$A$35,'Defined Values'!$C$35,IF('Vulnerability Assessment (post)'!U109='Defined Values'!$A$36,'Defined Values'!$C$36,IF('Vulnerability Assessment (post)'!U109='Defined Values'!$A$37,'Defined Values'!$C$37,0)))</f>
        <v>0</v>
      </c>
      <c r="AN109">
        <f t="shared" si="23"/>
        <v>1</v>
      </c>
      <c r="AO109">
        <f t="shared" si="23"/>
        <v>1</v>
      </c>
      <c r="AP109">
        <f t="shared" si="23"/>
        <v>1</v>
      </c>
      <c r="AQ109">
        <f>IF('Vulnerability Assessment (post)'!M109='Defined Values'!$A$19,'Defined Values'!$C$19,IF('Vulnerability Assessment (post)'!M109='Defined Values'!$A$20,'Defined Values'!$C$20,IF('Vulnerability Assessment (post)'!M109='Defined Values'!$A$21,'Defined Values'!$C$21,0)))</f>
        <v>0</v>
      </c>
      <c r="AR109">
        <f>IF('Vulnerability Assessment (post)'!O109='Defined Values'!$A$23,'Defined Values'!$C$23,IF('Vulnerability Assessment (post)'!O109='Defined Values'!$A$24,'Defined Values'!$C$24,IF('Vulnerability Assessment (post)'!O109='Defined Values'!$A$25,'Defined Values'!$C$25,0)))</f>
        <v>0</v>
      </c>
      <c r="AS109">
        <f>IF('Vulnerability Assessment (post)'!K109='Defined Values'!$A$15,'Defined Values'!$C$15,IF('Vulnerability Assessment (post)'!K109='Defined Values'!$A$16,'Defined Values'!$C$16,IF('Vulnerability Assessment (post)'!K109='Defined Values'!$A$17,'Defined Values'!$C$17,0)))</f>
        <v>0</v>
      </c>
      <c r="AT109">
        <f t="shared" si="24"/>
        <v>0</v>
      </c>
      <c r="AU10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0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0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09" t="e">
        <f t="shared" si="25"/>
        <v>#REF!</v>
      </c>
      <c r="AY109" t="e">
        <f t="shared" si="25"/>
        <v>#REF!</v>
      </c>
      <c r="AZ109" t="e">
        <f t="shared" si="25"/>
        <v>#REF!</v>
      </c>
      <c r="BA109" t="e">
        <f t="shared" si="26"/>
        <v>#REF!</v>
      </c>
      <c r="BB109" t="e">
        <f t="shared" si="26"/>
        <v>#REF!</v>
      </c>
      <c r="BC109" t="e">
        <f t="shared" si="26"/>
        <v>#REF!</v>
      </c>
      <c r="BD109" t="e">
        <f t="shared" si="27"/>
        <v>#REF!</v>
      </c>
      <c r="BE109" t="e">
        <f t="shared" si="28"/>
        <v>#REF!</v>
      </c>
      <c r="BF109" s="21" t="e">
        <f t="shared" si="29"/>
        <v>#REF!</v>
      </c>
      <c r="BG109"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09" t="e">
        <f t="shared" si="31"/>
        <v>#REF!</v>
      </c>
      <c r="BI109"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09" t="e">
        <f t="shared" si="30"/>
        <v>#REF!</v>
      </c>
    </row>
    <row r="110" spans="1:62" ht="18" x14ac:dyDescent="0.15">
      <c r="A110" s="50"/>
      <c r="B110" s="50"/>
      <c r="C110" s="50"/>
      <c r="D110" s="50"/>
      <c r="E110" s="50"/>
      <c r="F110" s="60"/>
      <c r="G110" s="60"/>
      <c r="H110" s="60"/>
      <c r="I110" s="80"/>
      <c r="J110" s="80"/>
      <c r="K110" s="80"/>
      <c r="L110" s="80"/>
      <c r="M110" s="80"/>
      <c r="N110" s="80"/>
      <c r="O110" s="80"/>
      <c r="P110" s="80"/>
      <c r="Q110" s="80"/>
      <c r="R110" s="80"/>
      <c r="S110" s="80"/>
      <c r="T110" s="80"/>
      <c r="U110" s="80"/>
      <c r="V110" s="80"/>
      <c r="W110" s="31" t="str">
        <f>IF(OR(A110='Defined Values'!A$63,A110='Defined Values'!$A$65),'Defined Values'!$A$65,IF(OR(K110="",M110="",O110="",Q110="",S110="",U110=""),"INCOMPLETE",AI110))</f>
        <v>INCOMPLETE</v>
      </c>
      <c r="Y110">
        <f t="shared" si="16"/>
        <v>0</v>
      </c>
      <c r="Z110">
        <f>IF(Y110=0,0,'Defined Values'!C60)</f>
        <v>0</v>
      </c>
      <c r="AA110">
        <f t="shared" si="17"/>
        <v>0</v>
      </c>
      <c r="AB110">
        <f t="shared" si="18"/>
        <v>0</v>
      </c>
      <c r="AD110" t="e">
        <f t="shared" si="19"/>
        <v>#REF!</v>
      </c>
      <c r="AE110" t="e">
        <f t="shared" si="19"/>
        <v>#REF!</v>
      </c>
      <c r="AF110" t="e">
        <f t="shared" si="19"/>
        <v>#REF!</v>
      </c>
      <c r="AG110" t="e">
        <f t="shared" si="20"/>
        <v>#REF!</v>
      </c>
      <c r="AH110" t="e">
        <f t="shared" si="21"/>
        <v>#REF!</v>
      </c>
      <c r="AI110" t="e">
        <f t="shared" si="22"/>
        <v>#REF!</v>
      </c>
      <c r="AK110">
        <f>IF('Vulnerability Assessment (post)'!Q110='Defined Values'!$A$27,'Defined Values'!$C$27,IF('Vulnerability Assessment (post)'!Q110='Defined Values'!$A$28,'Defined Values'!$C$28,IF('Vulnerability Assessment (post)'!Q110='Defined Values'!$A$29,'Defined Values'!$C$29,0)))</f>
        <v>0</v>
      </c>
      <c r="AL110">
        <f>IF('Vulnerability Assessment (post)'!S110='Defined Values'!$A$31,'Defined Values'!$C$31,IF('Vulnerability Assessment (post)'!S110='Defined Values'!$A$32,'Defined Values'!$C$32,IF('Vulnerability Assessment (post)'!S110='Defined Values'!$A$33,'Defined Values'!$C$33,0)))</f>
        <v>0</v>
      </c>
      <c r="AM110">
        <f>IF('Vulnerability Assessment (post)'!U110='Defined Values'!$A$35,'Defined Values'!$C$35,IF('Vulnerability Assessment (post)'!U110='Defined Values'!$A$36,'Defined Values'!$C$36,IF('Vulnerability Assessment (post)'!U110='Defined Values'!$A$37,'Defined Values'!$C$37,0)))</f>
        <v>0</v>
      </c>
      <c r="AN110">
        <f t="shared" si="23"/>
        <v>1</v>
      </c>
      <c r="AO110">
        <f t="shared" si="23"/>
        <v>1</v>
      </c>
      <c r="AP110">
        <f t="shared" si="23"/>
        <v>1</v>
      </c>
      <c r="AQ110">
        <f>IF('Vulnerability Assessment (post)'!M110='Defined Values'!$A$19,'Defined Values'!$C$19,IF('Vulnerability Assessment (post)'!M110='Defined Values'!$A$20,'Defined Values'!$C$20,IF('Vulnerability Assessment (post)'!M110='Defined Values'!$A$21,'Defined Values'!$C$21,0)))</f>
        <v>0</v>
      </c>
      <c r="AR110">
        <f>IF('Vulnerability Assessment (post)'!O110='Defined Values'!$A$23,'Defined Values'!$C$23,IF('Vulnerability Assessment (post)'!O110='Defined Values'!$A$24,'Defined Values'!$C$24,IF('Vulnerability Assessment (post)'!O110='Defined Values'!$A$25,'Defined Values'!$C$25,0)))</f>
        <v>0</v>
      </c>
      <c r="AS110">
        <f>IF('Vulnerability Assessment (post)'!K110='Defined Values'!$A$15,'Defined Values'!$C$15,IF('Vulnerability Assessment (post)'!K110='Defined Values'!$A$16,'Defined Values'!$C$16,IF('Vulnerability Assessment (post)'!K110='Defined Values'!$A$17,'Defined Values'!$C$17,0)))</f>
        <v>0</v>
      </c>
      <c r="AT110">
        <f t="shared" si="24"/>
        <v>0</v>
      </c>
      <c r="AU11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1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1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10" t="e">
        <f t="shared" si="25"/>
        <v>#REF!</v>
      </c>
      <c r="AY110" t="e">
        <f t="shared" si="25"/>
        <v>#REF!</v>
      </c>
      <c r="AZ110" t="e">
        <f t="shared" si="25"/>
        <v>#REF!</v>
      </c>
      <c r="BA110" t="e">
        <f t="shared" si="26"/>
        <v>#REF!</v>
      </c>
      <c r="BB110" t="e">
        <f t="shared" si="26"/>
        <v>#REF!</v>
      </c>
      <c r="BC110" t="e">
        <f t="shared" si="26"/>
        <v>#REF!</v>
      </c>
      <c r="BD110" t="e">
        <f t="shared" si="27"/>
        <v>#REF!</v>
      </c>
      <c r="BE110" t="e">
        <f t="shared" si="28"/>
        <v>#REF!</v>
      </c>
      <c r="BF110" s="21" t="e">
        <f t="shared" si="29"/>
        <v>#REF!</v>
      </c>
      <c r="BG110"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10" t="e">
        <f t="shared" si="31"/>
        <v>#REF!</v>
      </c>
      <c r="BI110"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10" t="e">
        <f t="shared" si="30"/>
        <v>#REF!</v>
      </c>
    </row>
    <row r="111" spans="1:62" ht="18" x14ac:dyDescent="0.15">
      <c r="A111" s="50"/>
      <c r="B111" s="50"/>
      <c r="C111" s="50"/>
      <c r="D111" s="50"/>
      <c r="E111" s="50"/>
      <c r="F111" s="60"/>
      <c r="G111" s="60"/>
      <c r="H111" s="60"/>
      <c r="I111" s="80"/>
      <c r="J111" s="80"/>
      <c r="K111" s="80"/>
      <c r="L111" s="80"/>
      <c r="M111" s="80"/>
      <c r="N111" s="80"/>
      <c r="O111" s="80"/>
      <c r="P111" s="80"/>
      <c r="Q111" s="80"/>
      <c r="R111" s="80"/>
      <c r="S111" s="80"/>
      <c r="T111" s="80"/>
      <c r="U111" s="80"/>
      <c r="V111" s="80"/>
      <c r="W111" s="31" t="str">
        <f>IF(OR(A111='Defined Values'!A$63,A111='Defined Values'!$A$65),'Defined Values'!$A$65,IF(OR(K111="",M111="",O111="",Q111="",S111="",U111=""),"INCOMPLETE",AI111))</f>
        <v>INCOMPLETE</v>
      </c>
      <c r="Y111">
        <f t="shared" si="16"/>
        <v>0</v>
      </c>
      <c r="Z111">
        <f>IF(Y111=0,0,'Defined Values'!C60)</f>
        <v>0</v>
      </c>
      <c r="AA111">
        <f t="shared" si="17"/>
        <v>0</v>
      </c>
      <c r="AB111">
        <f t="shared" si="18"/>
        <v>0</v>
      </c>
      <c r="AD111" t="e">
        <f t="shared" si="19"/>
        <v>#REF!</v>
      </c>
      <c r="AE111" t="e">
        <f t="shared" si="19"/>
        <v>#REF!</v>
      </c>
      <c r="AF111" t="e">
        <f t="shared" si="19"/>
        <v>#REF!</v>
      </c>
      <c r="AG111" t="e">
        <f t="shared" si="20"/>
        <v>#REF!</v>
      </c>
      <c r="AH111" t="e">
        <f t="shared" si="21"/>
        <v>#REF!</v>
      </c>
      <c r="AI111" t="e">
        <f t="shared" si="22"/>
        <v>#REF!</v>
      </c>
      <c r="AK111">
        <f>IF('Vulnerability Assessment (post)'!Q111='Defined Values'!$A$27,'Defined Values'!$C$27,IF('Vulnerability Assessment (post)'!Q111='Defined Values'!$A$28,'Defined Values'!$C$28,IF('Vulnerability Assessment (post)'!Q111='Defined Values'!$A$29,'Defined Values'!$C$29,0)))</f>
        <v>0</v>
      </c>
      <c r="AL111">
        <f>IF('Vulnerability Assessment (post)'!S111='Defined Values'!$A$31,'Defined Values'!$C$31,IF('Vulnerability Assessment (post)'!S111='Defined Values'!$A$32,'Defined Values'!$C$32,IF('Vulnerability Assessment (post)'!S111='Defined Values'!$A$33,'Defined Values'!$C$33,0)))</f>
        <v>0</v>
      </c>
      <c r="AM111">
        <f>IF('Vulnerability Assessment (post)'!U111='Defined Values'!$A$35,'Defined Values'!$C$35,IF('Vulnerability Assessment (post)'!U111='Defined Values'!$A$36,'Defined Values'!$C$36,IF('Vulnerability Assessment (post)'!U111='Defined Values'!$A$37,'Defined Values'!$C$37,0)))</f>
        <v>0</v>
      </c>
      <c r="AN111">
        <f t="shared" si="23"/>
        <v>1</v>
      </c>
      <c r="AO111">
        <f t="shared" si="23"/>
        <v>1</v>
      </c>
      <c r="AP111">
        <f t="shared" si="23"/>
        <v>1</v>
      </c>
      <c r="AQ111">
        <f>IF('Vulnerability Assessment (post)'!M111='Defined Values'!$A$19,'Defined Values'!$C$19,IF('Vulnerability Assessment (post)'!M111='Defined Values'!$A$20,'Defined Values'!$C$20,IF('Vulnerability Assessment (post)'!M111='Defined Values'!$A$21,'Defined Values'!$C$21,0)))</f>
        <v>0</v>
      </c>
      <c r="AR111">
        <f>IF('Vulnerability Assessment (post)'!O111='Defined Values'!$A$23,'Defined Values'!$C$23,IF('Vulnerability Assessment (post)'!O111='Defined Values'!$A$24,'Defined Values'!$C$24,IF('Vulnerability Assessment (post)'!O111='Defined Values'!$A$25,'Defined Values'!$C$25,0)))</f>
        <v>0</v>
      </c>
      <c r="AS111">
        <f>IF('Vulnerability Assessment (post)'!K111='Defined Values'!$A$15,'Defined Values'!$C$15,IF('Vulnerability Assessment (post)'!K111='Defined Values'!$A$16,'Defined Values'!$C$16,IF('Vulnerability Assessment (post)'!K111='Defined Values'!$A$17,'Defined Values'!$C$17,0)))</f>
        <v>0</v>
      </c>
      <c r="AT111">
        <f t="shared" si="24"/>
        <v>0</v>
      </c>
      <c r="AU11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1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1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11" t="e">
        <f t="shared" si="25"/>
        <v>#REF!</v>
      </c>
      <c r="AY111" t="e">
        <f t="shared" si="25"/>
        <v>#REF!</v>
      </c>
      <c r="AZ111" t="e">
        <f t="shared" si="25"/>
        <v>#REF!</v>
      </c>
      <c r="BA111" t="e">
        <f t="shared" si="26"/>
        <v>#REF!</v>
      </c>
      <c r="BB111" t="e">
        <f t="shared" si="26"/>
        <v>#REF!</v>
      </c>
      <c r="BC111" t="e">
        <f t="shared" si="26"/>
        <v>#REF!</v>
      </c>
      <c r="BD111" t="e">
        <f t="shared" si="27"/>
        <v>#REF!</v>
      </c>
      <c r="BE111" t="e">
        <f t="shared" si="28"/>
        <v>#REF!</v>
      </c>
      <c r="BF111" s="21" t="e">
        <f t="shared" si="29"/>
        <v>#REF!</v>
      </c>
      <c r="BG111"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11" t="e">
        <f t="shared" si="31"/>
        <v>#REF!</v>
      </c>
      <c r="BI111"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11" t="e">
        <f t="shared" si="30"/>
        <v>#REF!</v>
      </c>
    </row>
    <row r="112" spans="1:62" ht="18" x14ac:dyDescent="0.15">
      <c r="A112" s="50"/>
      <c r="B112" s="50"/>
      <c r="C112" s="50"/>
      <c r="D112" s="50"/>
      <c r="E112" s="50"/>
      <c r="F112" s="60"/>
      <c r="G112" s="60"/>
      <c r="H112" s="60"/>
      <c r="I112" s="80"/>
      <c r="J112" s="80"/>
      <c r="K112" s="80"/>
      <c r="L112" s="80"/>
      <c r="M112" s="80"/>
      <c r="N112" s="80"/>
      <c r="O112" s="80"/>
      <c r="P112" s="80"/>
      <c r="Q112" s="80"/>
      <c r="R112" s="80"/>
      <c r="S112" s="80"/>
      <c r="T112" s="80"/>
      <c r="U112" s="80"/>
      <c r="V112" s="80"/>
      <c r="W112" s="31" t="str">
        <f>IF(OR(A112='Defined Values'!A$63,A112='Defined Values'!$A$65),'Defined Values'!$A$65,IF(OR(K112="",M112="",O112="",Q112="",S112="",U112=""),"INCOMPLETE",AI112))</f>
        <v>INCOMPLETE</v>
      </c>
      <c r="Y112">
        <f t="shared" si="16"/>
        <v>0</v>
      </c>
      <c r="Z112">
        <f>IF(Y112=0,0,'Defined Values'!C60)</f>
        <v>0</v>
      </c>
      <c r="AA112">
        <f t="shared" si="17"/>
        <v>0</v>
      </c>
      <c r="AB112">
        <f t="shared" si="18"/>
        <v>0</v>
      </c>
      <c r="AD112" t="e">
        <f t="shared" si="19"/>
        <v>#REF!</v>
      </c>
      <c r="AE112" t="e">
        <f t="shared" si="19"/>
        <v>#REF!</v>
      </c>
      <c r="AF112" t="e">
        <f t="shared" si="19"/>
        <v>#REF!</v>
      </c>
      <c r="AG112" t="e">
        <f t="shared" si="20"/>
        <v>#REF!</v>
      </c>
      <c r="AH112" t="e">
        <f t="shared" si="21"/>
        <v>#REF!</v>
      </c>
      <c r="AI112" t="e">
        <f t="shared" si="22"/>
        <v>#REF!</v>
      </c>
      <c r="AK112">
        <f>IF('Vulnerability Assessment (post)'!Q112='Defined Values'!$A$27,'Defined Values'!$C$27,IF('Vulnerability Assessment (post)'!Q112='Defined Values'!$A$28,'Defined Values'!$C$28,IF('Vulnerability Assessment (post)'!Q112='Defined Values'!$A$29,'Defined Values'!$C$29,0)))</f>
        <v>0</v>
      </c>
      <c r="AL112">
        <f>IF('Vulnerability Assessment (post)'!S112='Defined Values'!$A$31,'Defined Values'!$C$31,IF('Vulnerability Assessment (post)'!S112='Defined Values'!$A$32,'Defined Values'!$C$32,IF('Vulnerability Assessment (post)'!S112='Defined Values'!$A$33,'Defined Values'!$C$33,0)))</f>
        <v>0</v>
      </c>
      <c r="AM112">
        <f>IF('Vulnerability Assessment (post)'!U112='Defined Values'!$A$35,'Defined Values'!$C$35,IF('Vulnerability Assessment (post)'!U112='Defined Values'!$A$36,'Defined Values'!$C$36,IF('Vulnerability Assessment (post)'!U112='Defined Values'!$A$37,'Defined Values'!$C$37,0)))</f>
        <v>0</v>
      </c>
      <c r="AN112">
        <f t="shared" si="23"/>
        <v>1</v>
      </c>
      <c r="AO112">
        <f t="shared" si="23"/>
        <v>1</v>
      </c>
      <c r="AP112">
        <f t="shared" si="23"/>
        <v>1</v>
      </c>
      <c r="AQ112">
        <f>IF('Vulnerability Assessment (post)'!M112='Defined Values'!$A$19,'Defined Values'!$C$19,IF('Vulnerability Assessment (post)'!M112='Defined Values'!$A$20,'Defined Values'!$C$20,IF('Vulnerability Assessment (post)'!M112='Defined Values'!$A$21,'Defined Values'!$C$21,0)))</f>
        <v>0</v>
      </c>
      <c r="AR112">
        <f>IF('Vulnerability Assessment (post)'!O112='Defined Values'!$A$23,'Defined Values'!$C$23,IF('Vulnerability Assessment (post)'!O112='Defined Values'!$A$24,'Defined Values'!$C$24,IF('Vulnerability Assessment (post)'!O112='Defined Values'!$A$25,'Defined Values'!$C$25,0)))</f>
        <v>0</v>
      </c>
      <c r="AS112">
        <f>IF('Vulnerability Assessment (post)'!K112='Defined Values'!$A$15,'Defined Values'!$C$15,IF('Vulnerability Assessment (post)'!K112='Defined Values'!$A$16,'Defined Values'!$C$16,IF('Vulnerability Assessment (post)'!K112='Defined Values'!$A$17,'Defined Values'!$C$17,0)))</f>
        <v>0</v>
      </c>
      <c r="AT112">
        <f t="shared" si="24"/>
        <v>0</v>
      </c>
      <c r="AU11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1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1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12" t="e">
        <f t="shared" si="25"/>
        <v>#REF!</v>
      </c>
      <c r="AY112" t="e">
        <f t="shared" si="25"/>
        <v>#REF!</v>
      </c>
      <c r="AZ112" t="e">
        <f t="shared" si="25"/>
        <v>#REF!</v>
      </c>
      <c r="BA112" t="e">
        <f t="shared" si="26"/>
        <v>#REF!</v>
      </c>
      <c r="BB112" t="e">
        <f t="shared" si="26"/>
        <v>#REF!</v>
      </c>
      <c r="BC112" t="e">
        <f t="shared" si="26"/>
        <v>#REF!</v>
      </c>
      <c r="BD112" t="e">
        <f t="shared" si="27"/>
        <v>#REF!</v>
      </c>
      <c r="BE112" t="e">
        <f t="shared" si="28"/>
        <v>#REF!</v>
      </c>
      <c r="BF112" s="21" t="e">
        <f t="shared" si="29"/>
        <v>#REF!</v>
      </c>
      <c r="BG112"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12" t="e">
        <f t="shared" si="31"/>
        <v>#REF!</v>
      </c>
      <c r="BI112"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12" t="e">
        <f t="shared" si="30"/>
        <v>#REF!</v>
      </c>
    </row>
    <row r="113" spans="1:62" ht="141.75" customHeight="1" x14ac:dyDescent="0.15">
      <c r="A113" s="50"/>
      <c r="B113" s="50"/>
      <c r="C113" s="50"/>
      <c r="D113" s="50"/>
      <c r="E113" s="50"/>
      <c r="F113" s="60"/>
      <c r="G113" s="60"/>
      <c r="H113" s="60"/>
      <c r="I113" s="80"/>
      <c r="J113" s="80"/>
      <c r="K113" s="80"/>
      <c r="L113" s="80"/>
      <c r="M113" s="80"/>
      <c r="N113" s="80"/>
      <c r="O113" s="80"/>
      <c r="P113" s="80"/>
      <c r="Q113" s="80"/>
      <c r="R113" s="80"/>
      <c r="S113" s="80"/>
      <c r="T113" s="80"/>
      <c r="U113" s="80"/>
      <c r="V113" s="80"/>
      <c r="W113" s="31" t="str">
        <f>IF(OR(A113='Defined Values'!A$63,A113='Defined Values'!$A$65),'Defined Values'!$A$65,IF(OR(K113="",M113="",O113="",Q113="",S113="",U113=""),"INCOMPLETE",AI113))</f>
        <v>INCOMPLETE</v>
      </c>
      <c r="Y113">
        <f t="shared" si="16"/>
        <v>0</v>
      </c>
      <c r="Z113">
        <f>IF(Y113=0,0,'Defined Values'!C60)</f>
        <v>0</v>
      </c>
      <c r="AA113">
        <f t="shared" si="17"/>
        <v>0</v>
      </c>
      <c r="AB113">
        <f t="shared" si="18"/>
        <v>0</v>
      </c>
      <c r="AD113" t="e">
        <f t="shared" si="19"/>
        <v>#REF!</v>
      </c>
      <c r="AE113" t="e">
        <f t="shared" si="19"/>
        <v>#REF!</v>
      </c>
      <c r="AF113" t="e">
        <f t="shared" si="19"/>
        <v>#REF!</v>
      </c>
      <c r="AG113" t="e">
        <f t="shared" si="20"/>
        <v>#REF!</v>
      </c>
      <c r="AH113" t="e">
        <f t="shared" si="21"/>
        <v>#REF!</v>
      </c>
      <c r="AI113" t="e">
        <f t="shared" si="22"/>
        <v>#REF!</v>
      </c>
      <c r="AK113">
        <f>IF('Vulnerability Assessment (post)'!Q113='Defined Values'!$A$27,'Defined Values'!$C$27,IF('Vulnerability Assessment (post)'!Q113='Defined Values'!$A$28,'Defined Values'!$C$28,IF('Vulnerability Assessment (post)'!Q113='Defined Values'!$A$29,'Defined Values'!$C$29,0)))</f>
        <v>0</v>
      </c>
      <c r="AL113">
        <f>IF('Vulnerability Assessment (post)'!S113='Defined Values'!$A$31,'Defined Values'!$C$31,IF('Vulnerability Assessment (post)'!S113='Defined Values'!$A$32,'Defined Values'!$C$32,IF('Vulnerability Assessment (post)'!S113='Defined Values'!$A$33,'Defined Values'!$C$33,0)))</f>
        <v>0</v>
      </c>
      <c r="AM113">
        <f>IF('Vulnerability Assessment (post)'!U113='Defined Values'!$A$35,'Defined Values'!$C$35,IF('Vulnerability Assessment (post)'!U113='Defined Values'!$A$36,'Defined Values'!$C$36,IF('Vulnerability Assessment (post)'!U113='Defined Values'!$A$37,'Defined Values'!$C$37,0)))</f>
        <v>0</v>
      </c>
      <c r="AN113">
        <f t="shared" si="23"/>
        <v>1</v>
      </c>
      <c r="AO113">
        <f t="shared" si="23"/>
        <v>1</v>
      </c>
      <c r="AP113">
        <f t="shared" si="23"/>
        <v>1</v>
      </c>
      <c r="AQ113">
        <f>IF('Vulnerability Assessment (post)'!M113='Defined Values'!$A$19,'Defined Values'!$C$19,IF('Vulnerability Assessment (post)'!M113='Defined Values'!$A$20,'Defined Values'!$C$20,IF('Vulnerability Assessment (post)'!M113='Defined Values'!$A$21,'Defined Values'!$C$21,0)))</f>
        <v>0</v>
      </c>
      <c r="AR113">
        <f>IF('Vulnerability Assessment (post)'!O113='Defined Values'!$A$23,'Defined Values'!$C$23,IF('Vulnerability Assessment (post)'!O113='Defined Values'!$A$24,'Defined Values'!$C$24,IF('Vulnerability Assessment (post)'!O113='Defined Values'!$A$25,'Defined Values'!$C$25,0)))</f>
        <v>0</v>
      </c>
      <c r="AS113">
        <f>IF('Vulnerability Assessment (post)'!K113='Defined Values'!$A$15,'Defined Values'!$C$15,IF('Vulnerability Assessment (post)'!K113='Defined Values'!$A$16,'Defined Values'!$C$16,IF('Vulnerability Assessment (post)'!K113='Defined Values'!$A$17,'Defined Values'!$C$17,0)))</f>
        <v>0</v>
      </c>
      <c r="AT113">
        <f t="shared" si="24"/>
        <v>0</v>
      </c>
      <c r="AU11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1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1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13" t="e">
        <f t="shared" si="25"/>
        <v>#REF!</v>
      </c>
      <c r="AY113" t="e">
        <f t="shared" si="25"/>
        <v>#REF!</v>
      </c>
      <c r="AZ113" t="e">
        <f t="shared" si="25"/>
        <v>#REF!</v>
      </c>
      <c r="BA113" t="e">
        <f t="shared" si="26"/>
        <v>#REF!</v>
      </c>
      <c r="BB113" t="e">
        <f t="shared" si="26"/>
        <v>#REF!</v>
      </c>
      <c r="BC113" t="e">
        <f t="shared" si="26"/>
        <v>#REF!</v>
      </c>
      <c r="BD113" t="e">
        <f t="shared" si="27"/>
        <v>#REF!</v>
      </c>
      <c r="BE113" t="e">
        <f t="shared" si="28"/>
        <v>#REF!</v>
      </c>
      <c r="BF113" s="21" t="e">
        <f t="shared" si="29"/>
        <v>#REF!</v>
      </c>
      <c r="BG113"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13" t="e">
        <f t="shared" si="31"/>
        <v>#REF!</v>
      </c>
      <c r="BI113"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13" t="e">
        <f t="shared" si="30"/>
        <v>#REF!</v>
      </c>
    </row>
    <row r="114" spans="1:62" ht="18" x14ac:dyDescent="0.15">
      <c r="A114" s="50"/>
      <c r="B114" s="50"/>
      <c r="C114" s="50"/>
      <c r="D114" s="50"/>
      <c r="E114" s="50"/>
      <c r="F114" s="60"/>
      <c r="G114" s="60"/>
      <c r="H114" s="60"/>
      <c r="I114" s="80"/>
      <c r="J114" s="80"/>
      <c r="K114" s="80"/>
      <c r="L114" s="80"/>
      <c r="M114" s="80"/>
      <c r="N114" s="80"/>
      <c r="O114" s="80"/>
      <c r="P114" s="80"/>
      <c r="Q114" s="80"/>
      <c r="R114" s="80"/>
      <c r="S114" s="80"/>
      <c r="T114" s="80"/>
      <c r="U114" s="80"/>
      <c r="V114" s="80"/>
      <c r="W114" s="31" t="str">
        <f>IF(OR(A114='Defined Values'!A$63,A114='Defined Values'!$A$65),'Defined Values'!$A$65,IF(OR(K114="",M114="",O114="",Q114="",S114="",U114=""),"INCOMPLETE",AI114))</f>
        <v>INCOMPLETE</v>
      </c>
      <c r="Y114">
        <f t="shared" si="16"/>
        <v>0</v>
      </c>
      <c r="Z114">
        <f>IF(Y114=0,0,'Defined Values'!C60)</f>
        <v>0</v>
      </c>
      <c r="AA114">
        <f t="shared" si="17"/>
        <v>0</v>
      </c>
      <c r="AB114">
        <f t="shared" si="18"/>
        <v>0</v>
      </c>
      <c r="AD114" t="e">
        <f t="shared" si="19"/>
        <v>#REF!</v>
      </c>
      <c r="AE114" t="e">
        <f t="shared" si="19"/>
        <v>#REF!</v>
      </c>
      <c r="AF114" t="e">
        <f t="shared" si="19"/>
        <v>#REF!</v>
      </c>
      <c r="AG114" t="e">
        <f t="shared" si="20"/>
        <v>#REF!</v>
      </c>
      <c r="AH114" t="e">
        <f t="shared" si="21"/>
        <v>#REF!</v>
      </c>
      <c r="AI114" t="e">
        <f t="shared" si="22"/>
        <v>#REF!</v>
      </c>
      <c r="AK114">
        <f>IF('Vulnerability Assessment (post)'!Q114='Defined Values'!$A$27,'Defined Values'!$C$27,IF('Vulnerability Assessment (post)'!Q114='Defined Values'!$A$28,'Defined Values'!$C$28,IF('Vulnerability Assessment (post)'!Q114='Defined Values'!$A$29,'Defined Values'!$C$29,0)))</f>
        <v>0</v>
      </c>
      <c r="AL114">
        <f>IF('Vulnerability Assessment (post)'!S114='Defined Values'!$A$31,'Defined Values'!$C$31,IF('Vulnerability Assessment (post)'!S114='Defined Values'!$A$32,'Defined Values'!$C$32,IF('Vulnerability Assessment (post)'!S114='Defined Values'!$A$33,'Defined Values'!$C$33,0)))</f>
        <v>0</v>
      </c>
      <c r="AM114">
        <f>IF('Vulnerability Assessment (post)'!U114='Defined Values'!$A$35,'Defined Values'!$C$35,IF('Vulnerability Assessment (post)'!U114='Defined Values'!$A$36,'Defined Values'!$C$36,IF('Vulnerability Assessment (post)'!U114='Defined Values'!$A$37,'Defined Values'!$C$37,0)))</f>
        <v>0</v>
      </c>
      <c r="AN114">
        <f t="shared" si="23"/>
        <v>1</v>
      </c>
      <c r="AO114">
        <f t="shared" si="23"/>
        <v>1</v>
      </c>
      <c r="AP114">
        <f t="shared" si="23"/>
        <v>1</v>
      </c>
      <c r="AQ114">
        <f>IF('Vulnerability Assessment (post)'!M114='Defined Values'!$A$19,'Defined Values'!$C$19,IF('Vulnerability Assessment (post)'!M114='Defined Values'!$A$20,'Defined Values'!$C$20,IF('Vulnerability Assessment (post)'!M114='Defined Values'!$A$21,'Defined Values'!$C$21,0)))</f>
        <v>0</v>
      </c>
      <c r="AR114">
        <f>IF('Vulnerability Assessment (post)'!O114='Defined Values'!$A$23,'Defined Values'!$C$23,IF('Vulnerability Assessment (post)'!O114='Defined Values'!$A$24,'Defined Values'!$C$24,IF('Vulnerability Assessment (post)'!O114='Defined Values'!$A$25,'Defined Values'!$C$25,0)))</f>
        <v>0</v>
      </c>
      <c r="AS114">
        <f>IF('Vulnerability Assessment (post)'!K114='Defined Values'!$A$15,'Defined Values'!$C$15,IF('Vulnerability Assessment (post)'!K114='Defined Values'!$A$16,'Defined Values'!$C$16,IF('Vulnerability Assessment (post)'!K114='Defined Values'!$A$17,'Defined Values'!$C$17,0)))</f>
        <v>0</v>
      </c>
      <c r="AT114">
        <f t="shared" si="24"/>
        <v>0</v>
      </c>
      <c r="AU11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1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1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14" t="e">
        <f t="shared" si="25"/>
        <v>#REF!</v>
      </c>
      <c r="AY114" t="e">
        <f t="shared" si="25"/>
        <v>#REF!</v>
      </c>
      <c r="AZ114" t="e">
        <f t="shared" si="25"/>
        <v>#REF!</v>
      </c>
      <c r="BA114" t="e">
        <f t="shared" si="26"/>
        <v>#REF!</v>
      </c>
      <c r="BB114" t="e">
        <f t="shared" si="26"/>
        <v>#REF!</v>
      </c>
      <c r="BC114" t="e">
        <f t="shared" si="26"/>
        <v>#REF!</v>
      </c>
      <c r="BD114" t="e">
        <f t="shared" si="27"/>
        <v>#REF!</v>
      </c>
      <c r="BE114" t="e">
        <f t="shared" si="28"/>
        <v>#REF!</v>
      </c>
      <c r="BF114" s="21" t="e">
        <f t="shared" si="29"/>
        <v>#REF!</v>
      </c>
      <c r="BG114"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14" t="e">
        <f t="shared" si="31"/>
        <v>#REF!</v>
      </c>
      <c r="BI114"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14" t="e">
        <f t="shared" si="30"/>
        <v>#REF!</v>
      </c>
    </row>
    <row r="115" spans="1:62" ht="18" x14ac:dyDescent="0.15">
      <c r="A115" s="50"/>
      <c r="B115" s="50"/>
      <c r="C115" s="50"/>
      <c r="D115" s="50"/>
      <c r="E115" s="50"/>
      <c r="F115" s="60"/>
      <c r="G115" s="60"/>
      <c r="H115" s="60"/>
      <c r="I115" s="80"/>
      <c r="J115" s="80"/>
      <c r="K115" s="80"/>
      <c r="L115" s="80"/>
      <c r="M115" s="80"/>
      <c r="N115" s="80"/>
      <c r="O115" s="80"/>
      <c r="P115" s="80"/>
      <c r="Q115" s="80"/>
      <c r="R115" s="80"/>
      <c r="S115" s="80"/>
      <c r="T115" s="80"/>
      <c r="U115" s="80"/>
      <c r="V115" s="80"/>
      <c r="W115" s="31" t="str">
        <f>IF(OR(A115='Defined Values'!A$63,A115='Defined Values'!$A$65),'Defined Values'!$A$65,IF(OR(K115="",M115="",O115="",Q115="",S115="",U115=""),"INCOMPLETE",AI115))</f>
        <v>INCOMPLETE</v>
      </c>
      <c r="Y115">
        <f t="shared" si="16"/>
        <v>0</v>
      </c>
      <c r="Z115">
        <f>IF(Y115=0,0,'Defined Values'!C60)</f>
        <v>0</v>
      </c>
      <c r="AA115">
        <f t="shared" si="17"/>
        <v>0</v>
      </c>
      <c r="AB115">
        <f t="shared" si="18"/>
        <v>0</v>
      </c>
      <c r="AD115" t="e">
        <f t="shared" si="19"/>
        <v>#REF!</v>
      </c>
      <c r="AE115" t="e">
        <f t="shared" si="19"/>
        <v>#REF!</v>
      </c>
      <c r="AF115" t="e">
        <f t="shared" si="19"/>
        <v>#REF!</v>
      </c>
      <c r="AG115" t="e">
        <f t="shared" si="20"/>
        <v>#REF!</v>
      </c>
      <c r="AH115" t="e">
        <f t="shared" si="21"/>
        <v>#REF!</v>
      </c>
      <c r="AI115" t="e">
        <f t="shared" si="22"/>
        <v>#REF!</v>
      </c>
      <c r="AK115">
        <f>IF('Vulnerability Assessment (post)'!Q115='Defined Values'!$A$27,'Defined Values'!$C$27,IF('Vulnerability Assessment (post)'!Q115='Defined Values'!$A$28,'Defined Values'!$C$28,IF('Vulnerability Assessment (post)'!Q115='Defined Values'!$A$29,'Defined Values'!$C$29,0)))</f>
        <v>0</v>
      </c>
      <c r="AL115">
        <f>IF('Vulnerability Assessment (post)'!S115='Defined Values'!$A$31,'Defined Values'!$C$31,IF('Vulnerability Assessment (post)'!S115='Defined Values'!$A$32,'Defined Values'!$C$32,IF('Vulnerability Assessment (post)'!S115='Defined Values'!$A$33,'Defined Values'!$C$33,0)))</f>
        <v>0</v>
      </c>
      <c r="AM115">
        <f>IF('Vulnerability Assessment (post)'!U115='Defined Values'!$A$35,'Defined Values'!$C$35,IF('Vulnerability Assessment (post)'!U115='Defined Values'!$A$36,'Defined Values'!$C$36,IF('Vulnerability Assessment (post)'!U115='Defined Values'!$A$37,'Defined Values'!$C$37,0)))</f>
        <v>0</v>
      </c>
      <c r="AN115">
        <f t="shared" si="23"/>
        <v>1</v>
      </c>
      <c r="AO115">
        <f t="shared" si="23"/>
        <v>1</v>
      </c>
      <c r="AP115">
        <f t="shared" si="23"/>
        <v>1</v>
      </c>
      <c r="AQ115">
        <f>IF('Vulnerability Assessment (post)'!M115='Defined Values'!$A$19,'Defined Values'!$C$19,IF('Vulnerability Assessment (post)'!M115='Defined Values'!$A$20,'Defined Values'!$C$20,IF('Vulnerability Assessment (post)'!M115='Defined Values'!$A$21,'Defined Values'!$C$21,0)))</f>
        <v>0</v>
      </c>
      <c r="AR115">
        <f>IF('Vulnerability Assessment (post)'!O115='Defined Values'!$A$23,'Defined Values'!$C$23,IF('Vulnerability Assessment (post)'!O115='Defined Values'!$A$24,'Defined Values'!$C$24,IF('Vulnerability Assessment (post)'!O115='Defined Values'!$A$25,'Defined Values'!$C$25,0)))</f>
        <v>0</v>
      </c>
      <c r="AS115">
        <f>IF('Vulnerability Assessment (post)'!K115='Defined Values'!$A$15,'Defined Values'!$C$15,IF('Vulnerability Assessment (post)'!K115='Defined Values'!$A$16,'Defined Values'!$C$16,IF('Vulnerability Assessment (post)'!K115='Defined Values'!$A$17,'Defined Values'!$C$17,0)))</f>
        <v>0</v>
      </c>
      <c r="AT115">
        <f t="shared" si="24"/>
        <v>0</v>
      </c>
      <c r="AU11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1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1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15" t="e">
        <f t="shared" si="25"/>
        <v>#REF!</v>
      </c>
      <c r="AY115" t="e">
        <f t="shared" si="25"/>
        <v>#REF!</v>
      </c>
      <c r="AZ115" t="e">
        <f t="shared" si="25"/>
        <v>#REF!</v>
      </c>
      <c r="BA115" t="e">
        <f t="shared" si="26"/>
        <v>#REF!</v>
      </c>
      <c r="BB115" t="e">
        <f t="shared" si="26"/>
        <v>#REF!</v>
      </c>
      <c r="BC115" t="e">
        <f t="shared" si="26"/>
        <v>#REF!</v>
      </c>
      <c r="BD115" t="e">
        <f t="shared" si="27"/>
        <v>#REF!</v>
      </c>
      <c r="BE115" t="e">
        <f t="shared" si="28"/>
        <v>#REF!</v>
      </c>
      <c r="BF115" s="21" t="e">
        <f t="shared" si="29"/>
        <v>#REF!</v>
      </c>
      <c r="BG115"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15" t="e">
        <f t="shared" si="31"/>
        <v>#REF!</v>
      </c>
      <c r="BI115"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15" t="e">
        <f t="shared" si="30"/>
        <v>#REF!</v>
      </c>
    </row>
    <row r="116" spans="1:62" ht="18" x14ac:dyDescent="0.15">
      <c r="A116" s="50"/>
      <c r="B116" s="50"/>
      <c r="C116" s="50"/>
      <c r="D116" s="50"/>
      <c r="E116" s="50"/>
      <c r="F116" s="60"/>
      <c r="G116" s="60"/>
      <c r="H116" s="60"/>
      <c r="I116" s="80"/>
      <c r="J116" s="80"/>
      <c r="K116" s="80"/>
      <c r="L116" s="80"/>
      <c r="M116" s="80"/>
      <c r="N116" s="80"/>
      <c r="O116" s="80"/>
      <c r="P116" s="80"/>
      <c r="Q116" s="80"/>
      <c r="R116" s="80"/>
      <c r="S116" s="80"/>
      <c r="T116" s="80"/>
      <c r="U116" s="80"/>
      <c r="V116" s="80"/>
      <c r="W116" s="31" t="str">
        <f>IF(OR(A116='Defined Values'!A$63,A116='Defined Values'!$A$65),'Defined Values'!$A$65,IF(OR(K116="",M116="",O116="",Q116="",S116="",U116=""),"INCOMPLETE",AI116))</f>
        <v>INCOMPLETE</v>
      </c>
      <c r="Y116">
        <f t="shared" si="16"/>
        <v>0</v>
      </c>
      <c r="Z116">
        <f>IF(Y116=0,0,'Defined Values'!C60)</f>
        <v>0</v>
      </c>
      <c r="AA116">
        <f t="shared" si="17"/>
        <v>0</v>
      </c>
      <c r="AB116">
        <f t="shared" si="18"/>
        <v>0</v>
      </c>
      <c r="AD116" t="e">
        <f t="shared" si="19"/>
        <v>#REF!</v>
      </c>
      <c r="AE116" t="e">
        <f t="shared" si="19"/>
        <v>#REF!</v>
      </c>
      <c r="AF116" t="e">
        <f t="shared" si="19"/>
        <v>#REF!</v>
      </c>
      <c r="AG116" t="e">
        <f t="shared" si="20"/>
        <v>#REF!</v>
      </c>
      <c r="AH116" t="e">
        <f t="shared" si="21"/>
        <v>#REF!</v>
      </c>
      <c r="AI116" t="e">
        <f t="shared" si="22"/>
        <v>#REF!</v>
      </c>
      <c r="AK116">
        <f>IF('Vulnerability Assessment (post)'!Q116='Defined Values'!$A$27,'Defined Values'!$C$27,IF('Vulnerability Assessment (post)'!Q116='Defined Values'!$A$28,'Defined Values'!$C$28,IF('Vulnerability Assessment (post)'!Q116='Defined Values'!$A$29,'Defined Values'!$C$29,0)))</f>
        <v>0</v>
      </c>
      <c r="AL116">
        <f>IF('Vulnerability Assessment (post)'!S116='Defined Values'!$A$31,'Defined Values'!$C$31,IF('Vulnerability Assessment (post)'!S116='Defined Values'!$A$32,'Defined Values'!$C$32,IF('Vulnerability Assessment (post)'!S116='Defined Values'!$A$33,'Defined Values'!$C$33,0)))</f>
        <v>0</v>
      </c>
      <c r="AM116">
        <f>IF('Vulnerability Assessment (post)'!U116='Defined Values'!$A$35,'Defined Values'!$C$35,IF('Vulnerability Assessment (post)'!U116='Defined Values'!$A$36,'Defined Values'!$C$36,IF('Vulnerability Assessment (post)'!U116='Defined Values'!$A$37,'Defined Values'!$C$37,0)))</f>
        <v>0</v>
      </c>
      <c r="AN116">
        <f t="shared" si="23"/>
        <v>1</v>
      </c>
      <c r="AO116">
        <f t="shared" si="23"/>
        <v>1</v>
      </c>
      <c r="AP116">
        <f t="shared" si="23"/>
        <v>1</v>
      </c>
      <c r="AQ116">
        <f>IF('Vulnerability Assessment (post)'!M116='Defined Values'!$A$19,'Defined Values'!$C$19,IF('Vulnerability Assessment (post)'!M116='Defined Values'!$A$20,'Defined Values'!$C$20,IF('Vulnerability Assessment (post)'!M116='Defined Values'!$A$21,'Defined Values'!$C$21,0)))</f>
        <v>0</v>
      </c>
      <c r="AR116">
        <f>IF('Vulnerability Assessment (post)'!O116='Defined Values'!$A$23,'Defined Values'!$C$23,IF('Vulnerability Assessment (post)'!O116='Defined Values'!$A$24,'Defined Values'!$C$24,IF('Vulnerability Assessment (post)'!O116='Defined Values'!$A$25,'Defined Values'!$C$25,0)))</f>
        <v>0</v>
      </c>
      <c r="AS116">
        <f>IF('Vulnerability Assessment (post)'!K116='Defined Values'!$A$15,'Defined Values'!$C$15,IF('Vulnerability Assessment (post)'!K116='Defined Values'!$A$16,'Defined Values'!$C$16,IF('Vulnerability Assessment (post)'!K116='Defined Values'!$A$17,'Defined Values'!$C$17,0)))</f>
        <v>0</v>
      </c>
      <c r="AT116">
        <f t="shared" si="24"/>
        <v>0</v>
      </c>
      <c r="AU11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1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1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16" t="e">
        <f t="shared" si="25"/>
        <v>#REF!</v>
      </c>
      <c r="AY116" t="e">
        <f t="shared" si="25"/>
        <v>#REF!</v>
      </c>
      <c r="AZ116" t="e">
        <f t="shared" si="25"/>
        <v>#REF!</v>
      </c>
      <c r="BA116" t="e">
        <f t="shared" si="26"/>
        <v>#REF!</v>
      </c>
      <c r="BB116" t="e">
        <f t="shared" si="26"/>
        <v>#REF!</v>
      </c>
      <c r="BC116" t="e">
        <f t="shared" si="26"/>
        <v>#REF!</v>
      </c>
      <c r="BD116" t="e">
        <f t="shared" si="27"/>
        <v>#REF!</v>
      </c>
      <c r="BE116" t="e">
        <f t="shared" si="28"/>
        <v>#REF!</v>
      </c>
      <c r="BF116" s="21" t="e">
        <f t="shared" si="29"/>
        <v>#REF!</v>
      </c>
      <c r="BG116"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16" t="e">
        <f t="shared" si="31"/>
        <v>#REF!</v>
      </c>
      <c r="BI116"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16" t="e">
        <f t="shared" si="30"/>
        <v>#REF!</v>
      </c>
    </row>
    <row r="117" spans="1:62" ht="18" x14ac:dyDescent="0.15">
      <c r="A117" s="50"/>
      <c r="B117" s="50"/>
      <c r="C117" s="50"/>
      <c r="D117" s="50"/>
      <c r="E117" s="50"/>
      <c r="F117" s="60"/>
      <c r="G117" s="60"/>
      <c r="H117" s="60"/>
      <c r="I117" s="80"/>
      <c r="J117" s="80"/>
      <c r="K117" s="80"/>
      <c r="L117" s="80"/>
      <c r="M117" s="80"/>
      <c r="N117" s="80"/>
      <c r="O117" s="80"/>
      <c r="P117" s="80"/>
      <c r="Q117" s="80"/>
      <c r="R117" s="80"/>
      <c r="S117" s="80"/>
      <c r="T117" s="80"/>
      <c r="U117" s="80"/>
      <c r="V117" s="80"/>
      <c r="W117" s="31" t="str">
        <f>IF(OR(A117='Defined Values'!A$63,A117='Defined Values'!$A$65),'Defined Values'!$A$65,IF(OR(K117="",M117="",O117="",Q117="",S117="",U117=""),"INCOMPLETE",AI117))</f>
        <v>INCOMPLETE</v>
      </c>
      <c r="Y117">
        <f t="shared" si="16"/>
        <v>0</v>
      </c>
      <c r="Z117">
        <f>IF(Y117=0,0,'Defined Values'!C60)</f>
        <v>0</v>
      </c>
      <c r="AA117">
        <f t="shared" si="17"/>
        <v>0</v>
      </c>
      <c r="AB117">
        <f t="shared" si="18"/>
        <v>0</v>
      </c>
      <c r="AD117" t="e">
        <f t="shared" si="19"/>
        <v>#REF!</v>
      </c>
      <c r="AE117" t="e">
        <f t="shared" si="19"/>
        <v>#REF!</v>
      </c>
      <c r="AF117" t="e">
        <f t="shared" si="19"/>
        <v>#REF!</v>
      </c>
      <c r="AG117" t="e">
        <f t="shared" si="20"/>
        <v>#REF!</v>
      </c>
      <c r="AH117" t="e">
        <f t="shared" si="21"/>
        <v>#REF!</v>
      </c>
      <c r="AI117" t="e">
        <f t="shared" si="22"/>
        <v>#REF!</v>
      </c>
      <c r="AK117">
        <f>IF('Vulnerability Assessment (post)'!Q117='Defined Values'!$A$27,'Defined Values'!$C$27,IF('Vulnerability Assessment (post)'!Q117='Defined Values'!$A$28,'Defined Values'!$C$28,IF('Vulnerability Assessment (post)'!Q117='Defined Values'!$A$29,'Defined Values'!$C$29,0)))</f>
        <v>0</v>
      </c>
      <c r="AL117">
        <f>IF('Vulnerability Assessment (post)'!S117='Defined Values'!$A$31,'Defined Values'!$C$31,IF('Vulnerability Assessment (post)'!S117='Defined Values'!$A$32,'Defined Values'!$C$32,IF('Vulnerability Assessment (post)'!S117='Defined Values'!$A$33,'Defined Values'!$C$33,0)))</f>
        <v>0</v>
      </c>
      <c r="AM117">
        <f>IF('Vulnerability Assessment (post)'!U117='Defined Values'!$A$35,'Defined Values'!$C$35,IF('Vulnerability Assessment (post)'!U117='Defined Values'!$A$36,'Defined Values'!$C$36,IF('Vulnerability Assessment (post)'!U117='Defined Values'!$A$37,'Defined Values'!$C$37,0)))</f>
        <v>0</v>
      </c>
      <c r="AN117">
        <f t="shared" si="23"/>
        <v>1</v>
      </c>
      <c r="AO117">
        <f t="shared" si="23"/>
        <v>1</v>
      </c>
      <c r="AP117">
        <f t="shared" si="23"/>
        <v>1</v>
      </c>
      <c r="AQ117">
        <f>IF('Vulnerability Assessment (post)'!M117='Defined Values'!$A$19,'Defined Values'!$C$19,IF('Vulnerability Assessment (post)'!M117='Defined Values'!$A$20,'Defined Values'!$C$20,IF('Vulnerability Assessment (post)'!M117='Defined Values'!$A$21,'Defined Values'!$C$21,0)))</f>
        <v>0</v>
      </c>
      <c r="AR117">
        <f>IF('Vulnerability Assessment (post)'!O117='Defined Values'!$A$23,'Defined Values'!$C$23,IF('Vulnerability Assessment (post)'!O117='Defined Values'!$A$24,'Defined Values'!$C$24,IF('Vulnerability Assessment (post)'!O117='Defined Values'!$A$25,'Defined Values'!$C$25,0)))</f>
        <v>0</v>
      </c>
      <c r="AS117">
        <f>IF('Vulnerability Assessment (post)'!K117='Defined Values'!$A$15,'Defined Values'!$C$15,IF('Vulnerability Assessment (post)'!K117='Defined Values'!$A$16,'Defined Values'!$C$16,IF('Vulnerability Assessment (post)'!K117='Defined Values'!$A$17,'Defined Values'!$C$17,0)))</f>
        <v>0</v>
      </c>
      <c r="AT117">
        <f t="shared" si="24"/>
        <v>0</v>
      </c>
      <c r="AU11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1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1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17" t="e">
        <f t="shared" si="25"/>
        <v>#REF!</v>
      </c>
      <c r="AY117" t="e">
        <f t="shared" si="25"/>
        <v>#REF!</v>
      </c>
      <c r="AZ117" t="e">
        <f t="shared" si="25"/>
        <v>#REF!</v>
      </c>
      <c r="BA117" t="e">
        <f t="shared" si="26"/>
        <v>#REF!</v>
      </c>
      <c r="BB117" t="e">
        <f t="shared" si="26"/>
        <v>#REF!</v>
      </c>
      <c r="BC117" t="e">
        <f t="shared" si="26"/>
        <v>#REF!</v>
      </c>
      <c r="BD117" t="e">
        <f t="shared" si="27"/>
        <v>#REF!</v>
      </c>
      <c r="BE117" t="e">
        <f t="shared" si="28"/>
        <v>#REF!</v>
      </c>
      <c r="BF117" s="21" t="e">
        <f t="shared" si="29"/>
        <v>#REF!</v>
      </c>
      <c r="BG117"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17" t="e">
        <f t="shared" si="31"/>
        <v>#REF!</v>
      </c>
      <c r="BI117"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17" t="e">
        <f t="shared" si="30"/>
        <v>#REF!</v>
      </c>
    </row>
    <row r="118" spans="1:62" ht="18" x14ac:dyDescent="0.15">
      <c r="A118" s="50"/>
      <c r="B118" s="50"/>
      <c r="C118" s="50"/>
      <c r="D118" s="50"/>
      <c r="E118" s="50"/>
      <c r="F118" s="60"/>
      <c r="G118" s="60"/>
      <c r="H118" s="60"/>
      <c r="I118" s="80"/>
      <c r="J118" s="80"/>
      <c r="K118" s="80"/>
      <c r="L118" s="80"/>
      <c r="M118" s="80"/>
      <c r="N118" s="80"/>
      <c r="O118" s="80"/>
      <c r="P118" s="80"/>
      <c r="Q118" s="80"/>
      <c r="R118" s="80"/>
      <c r="S118" s="80"/>
      <c r="T118" s="80"/>
      <c r="U118" s="80"/>
      <c r="V118" s="80"/>
      <c r="W118" s="31" t="str">
        <f>IF(OR(A118='Defined Values'!A$63,A118='Defined Values'!$A$65),'Defined Values'!$A$65,IF(OR(K118="",M118="",O118="",Q118="",S118="",U118=""),"INCOMPLETE",AI118))</f>
        <v>INCOMPLETE</v>
      </c>
      <c r="Y118">
        <f t="shared" si="16"/>
        <v>0</v>
      </c>
      <c r="Z118">
        <f>IF(Y118=0,0,'Defined Values'!C60)</f>
        <v>0</v>
      </c>
      <c r="AA118">
        <f t="shared" si="17"/>
        <v>0</v>
      </c>
      <c r="AB118">
        <f t="shared" si="18"/>
        <v>0</v>
      </c>
      <c r="AD118" t="e">
        <f t="shared" si="19"/>
        <v>#REF!</v>
      </c>
      <c r="AE118" t="e">
        <f t="shared" si="19"/>
        <v>#REF!</v>
      </c>
      <c r="AF118" t="e">
        <f t="shared" si="19"/>
        <v>#REF!</v>
      </c>
      <c r="AG118" t="e">
        <f t="shared" si="20"/>
        <v>#REF!</v>
      </c>
      <c r="AH118" t="e">
        <f t="shared" si="21"/>
        <v>#REF!</v>
      </c>
      <c r="AI118" t="e">
        <f t="shared" si="22"/>
        <v>#REF!</v>
      </c>
      <c r="AK118">
        <f>IF('Vulnerability Assessment (post)'!Q118='Defined Values'!$A$27,'Defined Values'!$C$27,IF('Vulnerability Assessment (post)'!Q118='Defined Values'!$A$28,'Defined Values'!$C$28,IF('Vulnerability Assessment (post)'!Q118='Defined Values'!$A$29,'Defined Values'!$C$29,0)))</f>
        <v>0</v>
      </c>
      <c r="AL118">
        <f>IF('Vulnerability Assessment (post)'!S118='Defined Values'!$A$31,'Defined Values'!$C$31,IF('Vulnerability Assessment (post)'!S118='Defined Values'!$A$32,'Defined Values'!$C$32,IF('Vulnerability Assessment (post)'!S118='Defined Values'!$A$33,'Defined Values'!$C$33,0)))</f>
        <v>0</v>
      </c>
      <c r="AM118">
        <f>IF('Vulnerability Assessment (post)'!U118='Defined Values'!$A$35,'Defined Values'!$C$35,IF('Vulnerability Assessment (post)'!U118='Defined Values'!$A$36,'Defined Values'!$C$36,IF('Vulnerability Assessment (post)'!U118='Defined Values'!$A$37,'Defined Values'!$C$37,0)))</f>
        <v>0</v>
      </c>
      <c r="AN118">
        <f t="shared" si="23"/>
        <v>1</v>
      </c>
      <c r="AO118">
        <f t="shared" si="23"/>
        <v>1</v>
      </c>
      <c r="AP118">
        <f t="shared" si="23"/>
        <v>1</v>
      </c>
      <c r="AQ118">
        <f>IF('Vulnerability Assessment (post)'!M118='Defined Values'!$A$19,'Defined Values'!$C$19,IF('Vulnerability Assessment (post)'!M118='Defined Values'!$A$20,'Defined Values'!$C$20,IF('Vulnerability Assessment (post)'!M118='Defined Values'!$A$21,'Defined Values'!$C$21,0)))</f>
        <v>0</v>
      </c>
      <c r="AR118">
        <f>IF('Vulnerability Assessment (post)'!O118='Defined Values'!$A$23,'Defined Values'!$C$23,IF('Vulnerability Assessment (post)'!O118='Defined Values'!$A$24,'Defined Values'!$C$24,IF('Vulnerability Assessment (post)'!O118='Defined Values'!$A$25,'Defined Values'!$C$25,0)))</f>
        <v>0</v>
      </c>
      <c r="AS118">
        <f>IF('Vulnerability Assessment (post)'!K118='Defined Values'!$A$15,'Defined Values'!$C$15,IF('Vulnerability Assessment (post)'!K118='Defined Values'!$A$16,'Defined Values'!$C$16,IF('Vulnerability Assessment (post)'!K118='Defined Values'!$A$17,'Defined Values'!$C$17,0)))</f>
        <v>0</v>
      </c>
      <c r="AT118">
        <f t="shared" si="24"/>
        <v>0</v>
      </c>
      <c r="AU11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1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1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18" t="e">
        <f t="shared" si="25"/>
        <v>#REF!</v>
      </c>
      <c r="AY118" t="e">
        <f t="shared" si="25"/>
        <v>#REF!</v>
      </c>
      <c r="AZ118" t="e">
        <f t="shared" si="25"/>
        <v>#REF!</v>
      </c>
      <c r="BA118" t="e">
        <f t="shared" si="26"/>
        <v>#REF!</v>
      </c>
      <c r="BB118" t="e">
        <f t="shared" si="26"/>
        <v>#REF!</v>
      </c>
      <c r="BC118" t="e">
        <f t="shared" si="26"/>
        <v>#REF!</v>
      </c>
      <c r="BD118" t="e">
        <f t="shared" si="27"/>
        <v>#REF!</v>
      </c>
      <c r="BE118" t="e">
        <f t="shared" si="28"/>
        <v>#REF!</v>
      </c>
      <c r="BF118" s="21" t="e">
        <f t="shared" si="29"/>
        <v>#REF!</v>
      </c>
      <c r="BG118"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18" t="e">
        <f t="shared" si="31"/>
        <v>#REF!</v>
      </c>
      <c r="BI118"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18" t="e">
        <f t="shared" si="30"/>
        <v>#REF!</v>
      </c>
    </row>
    <row r="119" spans="1:62" ht="18" x14ac:dyDescent="0.15">
      <c r="A119" s="50"/>
      <c r="B119" s="50"/>
      <c r="C119" s="50"/>
      <c r="D119" s="50"/>
      <c r="E119" s="50"/>
      <c r="F119" s="60"/>
      <c r="G119" s="60"/>
      <c r="H119" s="60"/>
      <c r="I119" s="80"/>
      <c r="J119" s="80"/>
      <c r="K119" s="80"/>
      <c r="L119" s="80"/>
      <c r="M119" s="80"/>
      <c r="N119" s="80"/>
      <c r="O119" s="80"/>
      <c r="P119" s="80"/>
      <c r="Q119" s="80"/>
      <c r="R119" s="80"/>
      <c r="S119" s="80"/>
      <c r="T119" s="80"/>
      <c r="U119" s="80"/>
      <c r="V119" s="80"/>
      <c r="W119" s="31" t="str">
        <f>IF(OR(A119='Defined Values'!A$63,A119='Defined Values'!$A$65),'Defined Values'!$A$65,IF(OR(K119="",M119="",O119="",Q119="",S119="",U119=""),"INCOMPLETE",AI119))</f>
        <v>INCOMPLETE</v>
      </c>
      <c r="Y119">
        <f t="shared" si="16"/>
        <v>0</v>
      </c>
      <c r="Z119">
        <f>IF(Y119=0,0,'Defined Values'!C60)</f>
        <v>0</v>
      </c>
      <c r="AA119">
        <f t="shared" si="17"/>
        <v>0</v>
      </c>
      <c r="AB119">
        <f t="shared" si="18"/>
        <v>0</v>
      </c>
      <c r="AD119" t="e">
        <f t="shared" si="19"/>
        <v>#REF!</v>
      </c>
      <c r="AE119" t="e">
        <f t="shared" si="19"/>
        <v>#REF!</v>
      </c>
      <c r="AF119" t="e">
        <f t="shared" si="19"/>
        <v>#REF!</v>
      </c>
      <c r="AG119" t="e">
        <f t="shared" si="20"/>
        <v>#REF!</v>
      </c>
      <c r="AH119" t="e">
        <f t="shared" si="21"/>
        <v>#REF!</v>
      </c>
      <c r="AI119" t="e">
        <f t="shared" si="22"/>
        <v>#REF!</v>
      </c>
      <c r="AK119">
        <f>IF('Vulnerability Assessment (post)'!Q119='Defined Values'!$A$27,'Defined Values'!$C$27,IF('Vulnerability Assessment (post)'!Q119='Defined Values'!$A$28,'Defined Values'!$C$28,IF('Vulnerability Assessment (post)'!Q119='Defined Values'!$A$29,'Defined Values'!$C$29,0)))</f>
        <v>0</v>
      </c>
      <c r="AL119">
        <f>IF('Vulnerability Assessment (post)'!S119='Defined Values'!$A$31,'Defined Values'!$C$31,IF('Vulnerability Assessment (post)'!S119='Defined Values'!$A$32,'Defined Values'!$C$32,IF('Vulnerability Assessment (post)'!S119='Defined Values'!$A$33,'Defined Values'!$C$33,0)))</f>
        <v>0</v>
      </c>
      <c r="AM119">
        <f>IF('Vulnerability Assessment (post)'!U119='Defined Values'!$A$35,'Defined Values'!$C$35,IF('Vulnerability Assessment (post)'!U119='Defined Values'!$A$36,'Defined Values'!$C$36,IF('Vulnerability Assessment (post)'!U119='Defined Values'!$A$37,'Defined Values'!$C$37,0)))</f>
        <v>0</v>
      </c>
      <c r="AN119">
        <f t="shared" si="23"/>
        <v>1</v>
      </c>
      <c r="AO119">
        <f t="shared" si="23"/>
        <v>1</v>
      </c>
      <c r="AP119">
        <f t="shared" si="23"/>
        <v>1</v>
      </c>
      <c r="AQ119">
        <f>IF('Vulnerability Assessment (post)'!M119='Defined Values'!$A$19,'Defined Values'!$C$19,IF('Vulnerability Assessment (post)'!M119='Defined Values'!$A$20,'Defined Values'!$C$20,IF('Vulnerability Assessment (post)'!M119='Defined Values'!$A$21,'Defined Values'!$C$21,0)))</f>
        <v>0</v>
      </c>
      <c r="AR119">
        <f>IF('Vulnerability Assessment (post)'!O119='Defined Values'!$A$23,'Defined Values'!$C$23,IF('Vulnerability Assessment (post)'!O119='Defined Values'!$A$24,'Defined Values'!$C$24,IF('Vulnerability Assessment (post)'!O119='Defined Values'!$A$25,'Defined Values'!$C$25,0)))</f>
        <v>0</v>
      </c>
      <c r="AS119">
        <f>IF('Vulnerability Assessment (post)'!K119='Defined Values'!$A$15,'Defined Values'!$C$15,IF('Vulnerability Assessment (post)'!K119='Defined Values'!$A$16,'Defined Values'!$C$16,IF('Vulnerability Assessment (post)'!K119='Defined Values'!$A$17,'Defined Values'!$C$17,0)))</f>
        <v>0</v>
      </c>
      <c r="AT119">
        <f t="shared" si="24"/>
        <v>0</v>
      </c>
      <c r="AU11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1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1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19" t="e">
        <f t="shared" si="25"/>
        <v>#REF!</v>
      </c>
      <c r="AY119" t="e">
        <f t="shared" si="25"/>
        <v>#REF!</v>
      </c>
      <c r="AZ119" t="e">
        <f t="shared" si="25"/>
        <v>#REF!</v>
      </c>
      <c r="BA119" t="e">
        <f t="shared" si="26"/>
        <v>#REF!</v>
      </c>
      <c r="BB119" t="e">
        <f t="shared" si="26"/>
        <v>#REF!</v>
      </c>
      <c r="BC119" t="e">
        <f t="shared" si="26"/>
        <v>#REF!</v>
      </c>
      <c r="BD119" t="e">
        <f t="shared" si="27"/>
        <v>#REF!</v>
      </c>
      <c r="BE119" t="e">
        <f t="shared" si="28"/>
        <v>#REF!</v>
      </c>
      <c r="BF119" s="21" t="e">
        <f t="shared" si="29"/>
        <v>#REF!</v>
      </c>
      <c r="BG119"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19" t="e">
        <f t="shared" si="31"/>
        <v>#REF!</v>
      </c>
      <c r="BI119"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19" t="e">
        <f t="shared" si="30"/>
        <v>#REF!</v>
      </c>
    </row>
    <row r="120" spans="1:62" ht="18" x14ac:dyDescent="0.15">
      <c r="A120" s="50"/>
      <c r="B120" s="50"/>
      <c r="C120" s="50"/>
      <c r="D120" s="50"/>
      <c r="E120" s="50"/>
      <c r="F120" s="60"/>
      <c r="G120" s="60"/>
      <c r="H120" s="60"/>
      <c r="I120" s="80"/>
      <c r="J120" s="80"/>
      <c r="K120" s="80"/>
      <c r="L120" s="80"/>
      <c r="M120" s="80"/>
      <c r="N120" s="80"/>
      <c r="O120" s="80"/>
      <c r="P120" s="80"/>
      <c r="Q120" s="80"/>
      <c r="R120" s="80"/>
      <c r="S120" s="80"/>
      <c r="T120" s="80"/>
      <c r="U120" s="80"/>
      <c r="V120" s="80"/>
      <c r="W120" s="31" t="str">
        <f>IF(OR(A120='Defined Values'!A$63,A120='Defined Values'!$A$65),'Defined Values'!$A$65,IF(OR(K120="",M120="",O120="",Q120="",S120="",U120=""),"INCOMPLETE",AI120))</f>
        <v>INCOMPLETE</v>
      </c>
      <c r="Y120">
        <f t="shared" si="16"/>
        <v>0</v>
      </c>
      <c r="Z120">
        <f>IF(Y120=0,0,'Defined Values'!C60)</f>
        <v>0</v>
      </c>
      <c r="AA120">
        <f t="shared" si="17"/>
        <v>0</v>
      </c>
      <c r="AB120">
        <f t="shared" si="18"/>
        <v>0</v>
      </c>
      <c r="AD120" t="e">
        <f t="shared" si="19"/>
        <v>#REF!</v>
      </c>
      <c r="AE120" t="e">
        <f t="shared" si="19"/>
        <v>#REF!</v>
      </c>
      <c r="AF120" t="e">
        <f t="shared" si="19"/>
        <v>#REF!</v>
      </c>
      <c r="AG120" t="e">
        <f t="shared" si="20"/>
        <v>#REF!</v>
      </c>
      <c r="AH120" t="e">
        <f t="shared" si="21"/>
        <v>#REF!</v>
      </c>
      <c r="AI120" t="e">
        <f t="shared" si="22"/>
        <v>#REF!</v>
      </c>
      <c r="AK120">
        <f>IF('Vulnerability Assessment (post)'!Q120='Defined Values'!$A$27,'Defined Values'!$C$27,IF('Vulnerability Assessment (post)'!Q120='Defined Values'!$A$28,'Defined Values'!$C$28,IF('Vulnerability Assessment (post)'!Q120='Defined Values'!$A$29,'Defined Values'!$C$29,0)))</f>
        <v>0</v>
      </c>
      <c r="AL120">
        <f>IF('Vulnerability Assessment (post)'!S120='Defined Values'!$A$31,'Defined Values'!$C$31,IF('Vulnerability Assessment (post)'!S120='Defined Values'!$A$32,'Defined Values'!$C$32,IF('Vulnerability Assessment (post)'!S120='Defined Values'!$A$33,'Defined Values'!$C$33,0)))</f>
        <v>0</v>
      </c>
      <c r="AM120">
        <f>IF('Vulnerability Assessment (post)'!U120='Defined Values'!$A$35,'Defined Values'!$C$35,IF('Vulnerability Assessment (post)'!U120='Defined Values'!$A$36,'Defined Values'!$C$36,IF('Vulnerability Assessment (post)'!U120='Defined Values'!$A$37,'Defined Values'!$C$37,0)))</f>
        <v>0</v>
      </c>
      <c r="AN120">
        <f t="shared" si="23"/>
        <v>1</v>
      </c>
      <c r="AO120">
        <f t="shared" si="23"/>
        <v>1</v>
      </c>
      <c r="AP120">
        <f t="shared" si="23"/>
        <v>1</v>
      </c>
      <c r="AQ120">
        <f>IF('Vulnerability Assessment (post)'!M120='Defined Values'!$A$19,'Defined Values'!$C$19,IF('Vulnerability Assessment (post)'!M120='Defined Values'!$A$20,'Defined Values'!$C$20,IF('Vulnerability Assessment (post)'!M120='Defined Values'!$A$21,'Defined Values'!$C$21,0)))</f>
        <v>0</v>
      </c>
      <c r="AR120">
        <f>IF('Vulnerability Assessment (post)'!O120='Defined Values'!$A$23,'Defined Values'!$C$23,IF('Vulnerability Assessment (post)'!O120='Defined Values'!$A$24,'Defined Values'!$C$24,IF('Vulnerability Assessment (post)'!O120='Defined Values'!$A$25,'Defined Values'!$C$25,0)))</f>
        <v>0</v>
      </c>
      <c r="AS120">
        <f>IF('Vulnerability Assessment (post)'!K120='Defined Values'!$A$15,'Defined Values'!$C$15,IF('Vulnerability Assessment (post)'!K120='Defined Values'!$A$16,'Defined Values'!$C$16,IF('Vulnerability Assessment (post)'!K120='Defined Values'!$A$17,'Defined Values'!$C$17,0)))</f>
        <v>0</v>
      </c>
      <c r="AT120">
        <f t="shared" si="24"/>
        <v>0</v>
      </c>
      <c r="AU12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2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2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20" t="e">
        <f t="shared" si="25"/>
        <v>#REF!</v>
      </c>
      <c r="AY120" t="e">
        <f t="shared" si="25"/>
        <v>#REF!</v>
      </c>
      <c r="AZ120" t="e">
        <f t="shared" si="25"/>
        <v>#REF!</v>
      </c>
      <c r="BA120" t="e">
        <f t="shared" si="26"/>
        <v>#REF!</v>
      </c>
      <c r="BB120" t="e">
        <f t="shared" si="26"/>
        <v>#REF!</v>
      </c>
      <c r="BC120" t="e">
        <f t="shared" si="26"/>
        <v>#REF!</v>
      </c>
      <c r="BD120" t="e">
        <f t="shared" si="27"/>
        <v>#REF!</v>
      </c>
      <c r="BE120" t="e">
        <f t="shared" si="28"/>
        <v>#REF!</v>
      </c>
      <c r="BF120" s="21" t="e">
        <f t="shared" si="29"/>
        <v>#REF!</v>
      </c>
      <c r="BG120"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20" t="e">
        <f t="shared" si="31"/>
        <v>#REF!</v>
      </c>
      <c r="BI120"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20" t="e">
        <f t="shared" si="30"/>
        <v>#REF!</v>
      </c>
    </row>
    <row r="121" spans="1:62" ht="18" x14ac:dyDescent="0.15">
      <c r="A121" s="50"/>
      <c r="B121" s="50"/>
      <c r="C121" s="50"/>
      <c r="D121" s="50"/>
      <c r="E121" s="50"/>
      <c r="F121" s="60"/>
      <c r="G121" s="60"/>
      <c r="H121" s="60"/>
      <c r="I121" s="80"/>
      <c r="J121" s="80"/>
      <c r="K121" s="80"/>
      <c r="L121" s="80"/>
      <c r="M121" s="80"/>
      <c r="N121" s="80"/>
      <c r="O121" s="80"/>
      <c r="P121" s="80"/>
      <c r="Q121" s="80"/>
      <c r="R121" s="80"/>
      <c r="S121" s="80"/>
      <c r="T121" s="80"/>
      <c r="U121" s="80"/>
      <c r="V121" s="80"/>
      <c r="W121" s="31" t="str">
        <f>IF(OR(A121='Defined Values'!A$63,A121='Defined Values'!$A$65),'Defined Values'!$A$65,IF(OR(K121="",M121="",O121="",Q121="",S121="",U121=""),"INCOMPLETE",AI121))</f>
        <v>INCOMPLETE</v>
      </c>
      <c r="Y121">
        <f t="shared" si="16"/>
        <v>0</v>
      </c>
      <c r="Z121">
        <f>IF(Y121=0,0,'Defined Values'!C60)</f>
        <v>0</v>
      </c>
      <c r="AA121">
        <f t="shared" si="17"/>
        <v>0</v>
      </c>
      <c r="AB121">
        <f t="shared" si="18"/>
        <v>0</v>
      </c>
      <c r="AD121" t="e">
        <f t="shared" si="19"/>
        <v>#REF!</v>
      </c>
      <c r="AE121" t="e">
        <f t="shared" si="19"/>
        <v>#REF!</v>
      </c>
      <c r="AF121" t="e">
        <f t="shared" si="19"/>
        <v>#REF!</v>
      </c>
      <c r="AG121" t="e">
        <f t="shared" si="20"/>
        <v>#REF!</v>
      </c>
      <c r="AH121" t="e">
        <f t="shared" si="21"/>
        <v>#REF!</v>
      </c>
      <c r="AI121" t="e">
        <f t="shared" si="22"/>
        <v>#REF!</v>
      </c>
      <c r="AK121">
        <f>IF('Vulnerability Assessment (post)'!Q121='Defined Values'!$A$27,'Defined Values'!$C$27,IF('Vulnerability Assessment (post)'!Q121='Defined Values'!$A$28,'Defined Values'!$C$28,IF('Vulnerability Assessment (post)'!Q121='Defined Values'!$A$29,'Defined Values'!$C$29,0)))</f>
        <v>0</v>
      </c>
      <c r="AL121">
        <f>IF('Vulnerability Assessment (post)'!S121='Defined Values'!$A$31,'Defined Values'!$C$31,IF('Vulnerability Assessment (post)'!S121='Defined Values'!$A$32,'Defined Values'!$C$32,IF('Vulnerability Assessment (post)'!S121='Defined Values'!$A$33,'Defined Values'!$C$33,0)))</f>
        <v>0</v>
      </c>
      <c r="AM121">
        <f>IF('Vulnerability Assessment (post)'!U121='Defined Values'!$A$35,'Defined Values'!$C$35,IF('Vulnerability Assessment (post)'!U121='Defined Values'!$A$36,'Defined Values'!$C$36,IF('Vulnerability Assessment (post)'!U121='Defined Values'!$A$37,'Defined Values'!$C$37,0)))</f>
        <v>0</v>
      </c>
      <c r="AN121">
        <f t="shared" si="23"/>
        <v>1</v>
      </c>
      <c r="AO121">
        <f t="shared" si="23"/>
        <v>1</v>
      </c>
      <c r="AP121">
        <f t="shared" si="23"/>
        <v>1</v>
      </c>
      <c r="AQ121">
        <f>IF('Vulnerability Assessment (post)'!M121='Defined Values'!$A$19,'Defined Values'!$C$19,IF('Vulnerability Assessment (post)'!M121='Defined Values'!$A$20,'Defined Values'!$C$20,IF('Vulnerability Assessment (post)'!M121='Defined Values'!$A$21,'Defined Values'!$C$21,0)))</f>
        <v>0</v>
      </c>
      <c r="AR121">
        <f>IF('Vulnerability Assessment (post)'!O121='Defined Values'!$A$23,'Defined Values'!$C$23,IF('Vulnerability Assessment (post)'!O121='Defined Values'!$A$24,'Defined Values'!$C$24,IF('Vulnerability Assessment (post)'!O121='Defined Values'!$A$25,'Defined Values'!$C$25,0)))</f>
        <v>0</v>
      </c>
      <c r="AS121">
        <f>IF('Vulnerability Assessment (post)'!K121='Defined Values'!$A$15,'Defined Values'!$C$15,IF('Vulnerability Assessment (post)'!K121='Defined Values'!$A$16,'Defined Values'!$C$16,IF('Vulnerability Assessment (post)'!K121='Defined Values'!$A$17,'Defined Values'!$C$17,0)))</f>
        <v>0</v>
      </c>
      <c r="AT121">
        <f t="shared" si="24"/>
        <v>0</v>
      </c>
      <c r="AU12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2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2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21" t="e">
        <f t="shared" si="25"/>
        <v>#REF!</v>
      </c>
      <c r="AY121" t="e">
        <f t="shared" si="25"/>
        <v>#REF!</v>
      </c>
      <c r="AZ121" t="e">
        <f t="shared" si="25"/>
        <v>#REF!</v>
      </c>
      <c r="BA121" t="e">
        <f t="shared" si="26"/>
        <v>#REF!</v>
      </c>
      <c r="BB121" t="e">
        <f t="shared" si="26"/>
        <v>#REF!</v>
      </c>
      <c r="BC121" t="e">
        <f t="shared" si="26"/>
        <v>#REF!</v>
      </c>
      <c r="BD121" t="e">
        <f t="shared" si="27"/>
        <v>#REF!</v>
      </c>
      <c r="BE121" t="e">
        <f t="shared" si="28"/>
        <v>#REF!</v>
      </c>
      <c r="BF121" s="21" t="e">
        <f t="shared" si="29"/>
        <v>#REF!</v>
      </c>
      <c r="BG121"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21" t="e">
        <f t="shared" si="31"/>
        <v>#REF!</v>
      </c>
      <c r="BI121"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21" t="e">
        <f t="shared" si="30"/>
        <v>#REF!</v>
      </c>
    </row>
    <row r="122" spans="1:62" ht="18" x14ac:dyDescent="0.15">
      <c r="A122" s="50"/>
      <c r="B122" s="50"/>
      <c r="C122" s="50"/>
      <c r="D122" s="50"/>
      <c r="E122" s="50"/>
      <c r="F122" s="60"/>
      <c r="G122" s="60"/>
      <c r="H122" s="60"/>
      <c r="I122" s="80"/>
      <c r="J122" s="80"/>
      <c r="K122" s="80"/>
      <c r="L122" s="80"/>
      <c r="M122" s="80"/>
      <c r="N122" s="80"/>
      <c r="O122" s="80"/>
      <c r="P122" s="80"/>
      <c r="Q122" s="80"/>
      <c r="R122" s="80"/>
      <c r="S122" s="80"/>
      <c r="T122" s="80"/>
      <c r="U122" s="80"/>
      <c r="V122" s="80"/>
      <c r="W122" s="31" t="str">
        <f>IF(OR(A122='Defined Values'!A$63,A122='Defined Values'!$A$65),'Defined Values'!$A$65,IF(OR(K122="",M122="",O122="",Q122="",S122="",U122=""),"INCOMPLETE",AI122))</f>
        <v>INCOMPLETE</v>
      </c>
      <c r="Y122">
        <f t="shared" si="16"/>
        <v>0</v>
      </c>
      <c r="Z122">
        <f>IF(Y122=0,0,'Defined Values'!C60)</f>
        <v>0</v>
      </c>
      <c r="AA122">
        <f t="shared" si="17"/>
        <v>0</v>
      </c>
      <c r="AB122">
        <f t="shared" si="18"/>
        <v>0</v>
      </c>
      <c r="AD122" t="e">
        <f t="shared" si="19"/>
        <v>#REF!</v>
      </c>
      <c r="AE122" t="e">
        <f t="shared" si="19"/>
        <v>#REF!</v>
      </c>
      <c r="AF122" t="e">
        <f t="shared" si="19"/>
        <v>#REF!</v>
      </c>
      <c r="AG122" t="e">
        <f t="shared" si="20"/>
        <v>#REF!</v>
      </c>
      <c r="AH122" t="e">
        <f t="shared" si="21"/>
        <v>#REF!</v>
      </c>
      <c r="AI122" t="e">
        <f t="shared" si="22"/>
        <v>#REF!</v>
      </c>
      <c r="AK122">
        <f>IF('Vulnerability Assessment (post)'!Q122='Defined Values'!$A$27,'Defined Values'!$C$27,IF('Vulnerability Assessment (post)'!Q122='Defined Values'!$A$28,'Defined Values'!$C$28,IF('Vulnerability Assessment (post)'!Q122='Defined Values'!$A$29,'Defined Values'!$C$29,0)))</f>
        <v>0</v>
      </c>
      <c r="AL122">
        <f>IF('Vulnerability Assessment (post)'!S122='Defined Values'!$A$31,'Defined Values'!$C$31,IF('Vulnerability Assessment (post)'!S122='Defined Values'!$A$32,'Defined Values'!$C$32,IF('Vulnerability Assessment (post)'!S122='Defined Values'!$A$33,'Defined Values'!$C$33,0)))</f>
        <v>0</v>
      </c>
      <c r="AM122">
        <f>IF('Vulnerability Assessment (post)'!U122='Defined Values'!$A$35,'Defined Values'!$C$35,IF('Vulnerability Assessment (post)'!U122='Defined Values'!$A$36,'Defined Values'!$C$36,IF('Vulnerability Assessment (post)'!U122='Defined Values'!$A$37,'Defined Values'!$C$37,0)))</f>
        <v>0</v>
      </c>
      <c r="AN122">
        <f t="shared" si="23"/>
        <v>1</v>
      </c>
      <c r="AO122">
        <f t="shared" si="23"/>
        <v>1</v>
      </c>
      <c r="AP122">
        <f t="shared" si="23"/>
        <v>1</v>
      </c>
      <c r="AQ122">
        <f>IF('Vulnerability Assessment (post)'!M122='Defined Values'!$A$19,'Defined Values'!$C$19,IF('Vulnerability Assessment (post)'!M122='Defined Values'!$A$20,'Defined Values'!$C$20,IF('Vulnerability Assessment (post)'!M122='Defined Values'!$A$21,'Defined Values'!$C$21,0)))</f>
        <v>0</v>
      </c>
      <c r="AR122">
        <f>IF('Vulnerability Assessment (post)'!O122='Defined Values'!$A$23,'Defined Values'!$C$23,IF('Vulnerability Assessment (post)'!O122='Defined Values'!$A$24,'Defined Values'!$C$24,IF('Vulnerability Assessment (post)'!O122='Defined Values'!$A$25,'Defined Values'!$C$25,0)))</f>
        <v>0</v>
      </c>
      <c r="AS122">
        <f>IF('Vulnerability Assessment (post)'!K122='Defined Values'!$A$15,'Defined Values'!$C$15,IF('Vulnerability Assessment (post)'!K122='Defined Values'!$A$16,'Defined Values'!$C$16,IF('Vulnerability Assessment (post)'!K122='Defined Values'!$A$17,'Defined Values'!$C$17,0)))</f>
        <v>0</v>
      </c>
      <c r="AT122">
        <f t="shared" si="24"/>
        <v>0</v>
      </c>
      <c r="AU12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2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2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22" t="e">
        <f t="shared" si="25"/>
        <v>#REF!</v>
      </c>
      <c r="AY122" t="e">
        <f t="shared" si="25"/>
        <v>#REF!</v>
      </c>
      <c r="AZ122" t="e">
        <f t="shared" si="25"/>
        <v>#REF!</v>
      </c>
      <c r="BA122" t="e">
        <f t="shared" si="26"/>
        <v>#REF!</v>
      </c>
      <c r="BB122" t="e">
        <f t="shared" si="26"/>
        <v>#REF!</v>
      </c>
      <c r="BC122" t="e">
        <f t="shared" si="26"/>
        <v>#REF!</v>
      </c>
      <c r="BD122" t="e">
        <f t="shared" si="27"/>
        <v>#REF!</v>
      </c>
      <c r="BE122" t="e">
        <f t="shared" si="28"/>
        <v>#REF!</v>
      </c>
      <c r="BF122" s="21" t="e">
        <f t="shared" si="29"/>
        <v>#REF!</v>
      </c>
      <c r="BG122"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22" t="e">
        <f t="shared" si="31"/>
        <v>#REF!</v>
      </c>
      <c r="BI122"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22" t="e">
        <f t="shared" si="30"/>
        <v>#REF!</v>
      </c>
    </row>
    <row r="123" spans="1:62" ht="18" x14ac:dyDescent="0.15">
      <c r="A123" s="50"/>
      <c r="B123" s="50"/>
      <c r="C123" s="50"/>
      <c r="D123" s="50"/>
      <c r="E123" s="50"/>
      <c r="F123" s="60"/>
      <c r="G123" s="60"/>
      <c r="H123" s="60"/>
      <c r="I123" s="80"/>
      <c r="J123" s="80"/>
      <c r="K123" s="80"/>
      <c r="L123" s="80"/>
      <c r="M123" s="80"/>
      <c r="N123" s="80"/>
      <c r="O123" s="80"/>
      <c r="P123" s="80"/>
      <c r="Q123" s="80"/>
      <c r="R123" s="80"/>
      <c r="S123" s="80"/>
      <c r="T123" s="80"/>
      <c r="U123" s="80"/>
      <c r="V123" s="80"/>
      <c r="W123" s="31" t="str">
        <f>IF(OR(A123='Defined Values'!A$63,A123='Defined Values'!$A$65),'Defined Values'!$A$65,IF(OR(K123="",M123="",O123="",Q123="",S123="",U123=""),"INCOMPLETE",AI123))</f>
        <v>INCOMPLETE</v>
      </c>
      <c r="Y123">
        <f t="shared" si="16"/>
        <v>0</v>
      </c>
      <c r="Z123">
        <f>IF(Y123=0,0,'Defined Values'!C60)</f>
        <v>0</v>
      </c>
      <c r="AA123">
        <f t="shared" si="17"/>
        <v>0</v>
      </c>
      <c r="AB123">
        <f t="shared" si="18"/>
        <v>0</v>
      </c>
      <c r="AD123" t="e">
        <f t="shared" si="19"/>
        <v>#REF!</v>
      </c>
      <c r="AE123" t="e">
        <f t="shared" si="19"/>
        <v>#REF!</v>
      </c>
      <c r="AF123" t="e">
        <f t="shared" si="19"/>
        <v>#REF!</v>
      </c>
      <c r="AG123" t="e">
        <f t="shared" si="20"/>
        <v>#REF!</v>
      </c>
      <c r="AH123" t="e">
        <f t="shared" si="21"/>
        <v>#REF!</v>
      </c>
      <c r="AI123" t="e">
        <f t="shared" si="22"/>
        <v>#REF!</v>
      </c>
      <c r="AK123">
        <f>IF('Vulnerability Assessment (post)'!Q123='Defined Values'!$A$27,'Defined Values'!$C$27,IF('Vulnerability Assessment (post)'!Q123='Defined Values'!$A$28,'Defined Values'!$C$28,IF('Vulnerability Assessment (post)'!Q123='Defined Values'!$A$29,'Defined Values'!$C$29,0)))</f>
        <v>0</v>
      </c>
      <c r="AL123">
        <f>IF('Vulnerability Assessment (post)'!S123='Defined Values'!$A$31,'Defined Values'!$C$31,IF('Vulnerability Assessment (post)'!S123='Defined Values'!$A$32,'Defined Values'!$C$32,IF('Vulnerability Assessment (post)'!S123='Defined Values'!$A$33,'Defined Values'!$C$33,0)))</f>
        <v>0</v>
      </c>
      <c r="AM123">
        <f>IF('Vulnerability Assessment (post)'!U123='Defined Values'!$A$35,'Defined Values'!$C$35,IF('Vulnerability Assessment (post)'!U123='Defined Values'!$A$36,'Defined Values'!$C$36,IF('Vulnerability Assessment (post)'!U123='Defined Values'!$A$37,'Defined Values'!$C$37,0)))</f>
        <v>0</v>
      </c>
      <c r="AN123">
        <f t="shared" si="23"/>
        <v>1</v>
      </c>
      <c r="AO123">
        <f t="shared" si="23"/>
        <v>1</v>
      </c>
      <c r="AP123">
        <f t="shared" si="23"/>
        <v>1</v>
      </c>
      <c r="AQ123">
        <f>IF('Vulnerability Assessment (post)'!M123='Defined Values'!$A$19,'Defined Values'!$C$19,IF('Vulnerability Assessment (post)'!M123='Defined Values'!$A$20,'Defined Values'!$C$20,IF('Vulnerability Assessment (post)'!M123='Defined Values'!$A$21,'Defined Values'!$C$21,0)))</f>
        <v>0</v>
      </c>
      <c r="AR123">
        <f>IF('Vulnerability Assessment (post)'!O123='Defined Values'!$A$23,'Defined Values'!$C$23,IF('Vulnerability Assessment (post)'!O123='Defined Values'!$A$24,'Defined Values'!$C$24,IF('Vulnerability Assessment (post)'!O123='Defined Values'!$A$25,'Defined Values'!$C$25,0)))</f>
        <v>0</v>
      </c>
      <c r="AS123">
        <f>IF('Vulnerability Assessment (post)'!K123='Defined Values'!$A$15,'Defined Values'!$C$15,IF('Vulnerability Assessment (post)'!K123='Defined Values'!$A$16,'Defined Values'!$C$16,IF('Vulnerability Assessment (post)'!K123='Defined Values'!$A$17,'Defined Values'!$C$17,0)))</f>
        <v>0</v>
      </c>
      <c r="AT123">
        <f t="shared" si="24"/>
        <v>0</v>
      </c>
      <c r="AU12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2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2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23" t="e">
        <f t="shared" si="25"/>
        <v>#REF!</v>
      </c>
      <c r="AY123" t="e">
        <f t="shared" si="25"/>
        <v>#REF!</v>
      </c>
      <c r="AZ123" t="e">
        <f t="shared" si="25"/>
        <v>#REF!</v>
      </c>
      <c r="BA123" t="e">
        <f t="shared" si="26"/>
        <v>#REF!</v>
      </c>
      <c r="BB123" t="e">
        <f t="shared" si="26"/>
        <v>#REF!</v>
      </c>
      <c r="BC123" t="e">
        <f t="shared" si="26"/>
        <v>#REF!</v>
      </c>
      <c r="BD123" t="e">
        <f t="shared" si="27"/>
        <v>#REF!</v>
      </c>
      <c r="BE123" t="e">
        <f t="shared" si="28"/>
        <v>#REF!</v>
      </c>
      <c r="BF123" s="21" t="e">
        <f t="shared" si="29"/>
        <v>#REF!</v>
      </c>
      <c r="BG123"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23" t="e">
        <f t="shared" si="31"/>
        <v>#REF!</v>
      </c>
      <c r="BI123"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23" t="e">
        <f t="shared" si="30"/>
        <v>#REF!</v>
      </c>
    </row>
    <row r="124" spans="1:62" ht="18" x14ac:dyDescent="0.15">
      <c r="A124" s="50"/>
      <c r="B124" s="50"/>
      <c r="C124" s="50"/>
      <c r="D124" s="50"/>
      <c r="E124" s="50"/>
      <c r="F124" s="60"/>
      <c r="G124" s="60"/>
      <c r="H124" s="60"/>
      <c r="I124" s="80"/>
      <c r="J124" s="80"/>
      <c r="K124" s="80"/>
      <c r="L124" s="80"/>
      <c r="M124" s="80"/>
      <c r="N124" s="80"/>
      <c r="O124" s="80"/>
      <c r="P124" s="80"/>
      <c r="Q124" s="80"/>
      <c r="R124" s="80"/>
      <c r="S124" s="80"/>
      <c r="T124" s="80"/>
      <c r="U124" s="80"/>
      <c r="V124" s="80"/>
      <c r="W124" s="31" t="str">
        <f>IF(OR(A124='Defined Values'!A$63,A124='Defined Values'!$A$65),'Defined Values'!$A$65,IF(OR(K124="",M124="",O124="",Q124="",S124="",U124=""),"INCOMPLETE",AI124))</f>
        <v>INCOMPLETE</v>
      </c>
      <c r="Y124">
        <f t="shared" si="16"/>
        <v>0</v>
      </c>
      <c r="Z124">
        <f>IF(Y124=0,0,'Defined Values'!C60)</f>
        <v>0</v>
      </c>
      <c r="AA124">
        <f t="shared" si="17"/>
        <v>0</v>
      </c>
      <c r="AB124">
        <f t="shared" si="18"/>
        <v>0</v>
      </c>
      <c r="AD124" t="e">
        <f t="shared" si="19"/>
        <v>#REF!</v>
      </c>
      <c r="AE124" t="e">
        <f t="shared" si="19"/>
        <v>#REF!</v>
      </c>
      <c r="AF124" t="e">
        <f t="shared" si="19"/>
        <v>#REF!</v>
      </c>
      <c r="AG124" t="e">
        <f t="shared" si="20"/>
        <v>#REF!</v>
      </c>
      <c r="AH124" t="e">
        <f t="shared" si="21"/>
        <v>#REF!</v>
      </c>
      <c r="AI124" t="e">
        <f t="shared" si="22"/>
        <v>#REF!</v>
      </c>
      <c r="AK124">
        <f>IF('Vulnerability Assessment (post)'!Q124='Defined Values'!$A$27,'Defined Values'!$C$27,IF('Vulnerability Assessment (post)'!Q124='Defined Values'!$A$28,'Defined Values'!$C$28,IF('Vulnerability Assessment (post)'!Q124='Defined Values'!$A$29,'Defined Values'!$C$29,0)))</f>
        <v>0</v>
      </c>
      <c r="AL124">
        <f>IF('Vulnerability Assessment (post)'!S124='Defined Values'!$A$31,'Defined Values'!$C$31,IF('Vulnerability Assessment (post)'!S124='Defined Values'!$A$32,'Defined Values'!$C$32,IF('Vulnerability Assessment (post)'!S124='Defined Values'!$A$33,'Defined Values'!$C$33,0)))</f>
        <v>0</v>
      </c>
      <c r="AM124">
        <f>IF('Vulnerability Assessment (post)'!U124='Defined Values'!$A$35,'Defined Values'!$C$35,IF('Vulnerability Assessment (post)'!U124='Defined Values'!$A$36,'Defined Values'!$C$36,IF('Vulnerability Assessment (post)'!U124='Defined Values'!$A$37,'Defined Values'!$C$37,0)))</f>
        <v>0</v>
      </c>
      <c r="AN124">
        <f t="shared" si="23"/>
        <v>1</v>
      </c>
      <c r="AO124">
        <f t="shared" si="23"/>
        <v>1</v>
      </c>
      <c r="AP124">
        <f t="shared" si="23"/>
        <v>1</v>
      </c>
      <c r="AQ124">
        <f>IF('Vulnerability Assessment (post)'!M124='Defined Values'!$A$19,'Defined Values'!$C$19,IF('Vulnerability Assessment (post)'!M124='Defined Values'!$A$20,'Defined Values'!$C$20,IF('Vulnerability Assessment (post)'!M124='Defined Values'!$A$21,'Defined Values'!$C$21,0)))</f>
        <v>0</v>
      </c>
      <c r="AR124">
        <f>IF('Vulnerability Assessment (post)'!O124='Defined Values'!$A$23,'Defined Values'!$C$23,IF('Vulnerability Assessment (post)'!O124='Defined Values'!$A$24,'Defined Values'!$C$24,IF('Vulnerability Assessment (post)'!O124='Defined Values'!$A$25,'Defined Values'!$C$25,0)))</f>
        <v>0</v>
      </c>
      <c r="AS124">
        <f>IF('Vulnerability Assessment (post)'!K124='Defined Values'!$A$15,'Defined Values'!$C$15,IF('Vulnerability Assessment (post)'!K124='Defined Values'!$A$16,'Defined Values'!$C$16,IF('Vulnerability Assessment (post)'!K124='Defined Values'!$A$17,'Defined Values'!$C$17,0)))</f>
        <v>0</v>
      </c>
      <c r="AT124">
        <f t="shared" si="24"/>
        <v>0</v>
      </c>
      <c r="AU12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2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2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24" t="e">
        <f t="shared" si="25"/>
        <v>#REF!</v>
      </c>
      <c r="AY124" t="e">
        <f t="shared" si="25"/>
        <v>#REF!</v>
      </c>
      <c r="AZ124" t="e">
        <f t="shared" si="25"/>
        <v>#REF!</v>
      </c>
      <c r="BA124" t="e">
        <f t="shared" si="26"/>
        <v>#REF!</v>
      </c>
      <c r="BB124" t="e">
        <f t="shared" si="26"/>
        <v>#REF!</v>
      </c>
      <c r="BC124" t="e">
        <f t="shared" si="26"/>
        <v>#REF!</v>
      </c>
      <c r="BD124" t="e">
        <f t="shared" si="27"/>
        <v>#REF!</v>
      </c>
      <c r="BE124" t="e">
        <f t="shared" si="28"/>
        <v>#REF!</v>
      </c>
      <c r="BF124" s="21" t="e">
        <f t="shared" si="29"/>
        <v>#REF!</v>
      </c>
      <c r="BG124"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24" t="e">
        <f t="shared" si="31"/>
        <v>#REF!</v>
      </c>
      <c r="BI124"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24" t="e">
        <f t="shared" si="30"/>
        <v>#REF!</v>
      </c>
    </row>
    <row r="125" spans="1:62" ht="18" x14ac:dyDescent="0.15">
      <c r="A125" s="50"/>
      <c r="B125" s="50"/>
      <c r="C125" s="50"/>
      <c r="D125" s="50"/>
      <c r="E125" s="50"/>
      <c r="F125" s="60"/>
      <c r="G125" s="60"/>
      <c r="H125" s="60"/>
      <c r="I125" s="80"/>
      <c r="J125" s="80"/>
      <c r="K125" s="80"/>
      <c r="L125" s="80"/>
      <c r="M125" s="80"/>
      <c r="N125" s="80"/>
      <c r="O125" s="80"/>
      <c r="P125" s="80"/>
      <c r="Q125" s="80"/>
      <c r="R125" s="80"/>
      <c r="S125" s="80"/>
      <c r="T125" s="80"/>
      <c r="U125" s="80"/>
      <c r="V125" s="80"/>
      <c r="W125" s="31" t="str">
        <f>IF(OR(A125='Defined Values'!A$63,A125='Defined Values'!$A$65),'Defined Values'!$A$65,IF(OR(K125="",M125="",O125="",Q125="",S125="",U125=""),"INCOMPLETE",AI125))</f>
        <v>INCOMPLETE</v>
      </c>
      <c r="Y125">
        <f t="shared" si="16"/>
        <v>0</v>
      </c>
      <c r="Z125">
        <f>IF(Y125=0,0,'Defined Values'!C60)</f>
        <v>0</v>
      </c>
      <c r="AA125">
        <f t="shared" si="17"/>
        <v>0</v>
      </c>
      <c r="AB125">
        <f t="shared" si="18"/>
        <v>0</v>
      </c>
      <c r="AD125" t="e">
        <f t="shared" si="19"/>
        <v>#REF!</v>
      </c>
      <c r="AE125" t="e">
        <f t="shared" si="19"/>
        <v>#REF!</v>
      </c>
      <c r="AF125" t="e">
        <f t="shared" si="19"/>
        <v>#REF!</v>
      </c>
      <c r="AG125" t="e">
        <f t="shared" si="20"/>
        <v>#REF!</v>
      </c>
      <c r="AH125" t="e">
        <f t="shared" si="21"/>
        <v>#REF!</v>
      </c>
      <c r="AI125" t="e">
        <f t="shared" si="22"/>
        <v>#REF!</v>
      </c>
      <c r="AK125">
        <f>IF('Vulnerability Assessment (post)'!Q125='Defined Values'!$A$27,'Defined Values'!$C$27,IF('Vulnerability Assessment (post)'!Q125='Defined Values'!$A$28,'Defined Values'!$C$28,IF('Vulnerability Assessment (post)'!Q125='Defined Values'!$A$29,'Defined Values'!$C$29,0)))</f>
        <v>0</v>
      </c>
      <c r="AL125">
        <f>IF('Vulnerability Assessment (post)'!S125='Defined Values'!$A$31,'Defined Values'!$C$31,IF('Vulnerability Assessment (post)'!S125='Defined Values'!$A$32,'Defined Values'!$C$32,IF('Vulnerability Assessment (post)'!S125='Defined Values'!$A$33,'Defined Values'!$C$33,0)))</f>
        <v>0</v>
      </c>
      <c r="AM125">
        <f>IF('Vulnerability Assessment (post)'!U125='Defined Values'!$A$35,'Defined Values'!$C$35,IF('Vulnerability Assessment (post)'!U125='Defined Values'!$A$36,'Defined Values'!$C$36,IF('Vulnerability Assessment (post)'!U125='Defined Values'!$A$37,'Defined Values'!$C$37,0)))</f>
        <v>0</v>
      </c>
      <c r="AN125">
        <f t="shared" si="23"/>
        <v>1</v>
      </c>
      <c r="AO125">
        <f t="shared" si="23"/>
        <v>1</v>
      </c>
      <c r="AP125">
        <f t="shared" si="23"/>
        <v>1</v>
      </c>
      <c r="AQ125">
        <f>IF('Vulnerability Assessment (post)'!M125='Defined Values'!$A$19,'Defined Values'!$C$19,IF('Vulnerability Assessment (post)'!M125='Defined Values'!$A$20,'Defined Values'!$C$20,IF('Vulnerability Assessment (post)'!M125='Defined Values'!$A$21,'Defined Values'!$C$21,0)))</f>
        <v>0</v>
      </c>
      <c r="AR125">
        <f>IF('Vulnerability Assessment (post)'!O125='Defined Values'!$A$23,'Defined Values'!$C$23,IF('Vulnerability Assessment (post)'!O125='Defined Values'!$A$24,'Defined Values'!$C$24,IF('Vulnerability Assessment (post)'!O125='Defined Values'!$A$25,'Defined Values'!$C$25,0)))</f>
        <v>0</v>
      </c>
      <c r="AS125">
        <f>IF('Vulnerability Assessment (post)'!K125='Defined Values'!$A$15,'Defined Values'!$C$15,IF('Vulnerability Assessment (post)'!K125='Defined Values'!$A$16,'Defined Values'!$C$16,IF('Vulnerability Assessment (post)'!K125='Defined Values'!$A$17,'Defined Values'!$C$17,0)))</f>
        <v>0</v>
      </c>
      <c r="AT125">
        <f t="shared" si="24"/>
        <v>0</v>
      </c>
      <c r="AU12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2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2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25" t="e">
        <f t="shared" si="25"/>
        <v>#REF!</v>
      </c>
      <c r="AY125" t="e">
        <f t="shared" si="25"/>
        <v>#REF!</v>
      </c>
      <c r="AZ125" t="e">
        <f t="shared" si="25"/>
        <v>#REF!</v>
      </c>
      <c r="BA125" t="e">
        <f t="shared" si="26"/>
        <v>#REF!</v>
      </c>
      <c r="BB125" t="e">
        <f t="shared" si="26"/>
        <v>#REF!</v>
      </c>
      <c r="BC125" t="e">
        <f t="shared" si="26"/>
        <v>#REF!</v>
      </c>
      <c r="BD125" t="e">
        <f t="shared" si="27"/>
        <v>#REF!</v>
      </c>
      <c r="BE125" t="e">
        <f t="shared" si="28"/>
        <v>#REF!</v>
      </c>
      <c r="BF125" s="21" t="e">
        <f t="shared" si="29"/>
        <v>#REF!</v>
      </c>
      <c r="BG125"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25" t="e">
        <f t="shared" si="31"/>
        <v>#REF!</v>
      </c>
      <c r="BI125"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25" t="e">
        <f t="shared" si="30"/>
        <v>#REF!</v>
      </c>
    </row>
    <row r="126" spans="1:62" ht="18" x14ac:dyDescent="0.15">
      <c r="A126" s="50"/>
      <c r="B126" s="50"/>
      <c r="C126" s="50"/>
      <c r="D126" s="50"/>
      <c r="E126" s="50"/>
      <c r="F126" s="60"/>
      <c r="G126" s="60"/>
      <c r="H126" s="60"/>
      <c r="I126" s="80"/>
      <c r="J126" s="80"/>
      <c r="K126" s="80"/>
      <c r="L126" s="80"/>
      <c r="M126" s="80"/>
      <c r="N126" s="80"/>
      <c r="O126" s="80"/>
      <c r="P126" s="80"/>
      <c r="Q126" s="80"/>
      <c r="R126" s="80"/>
      <c r="S126" s="80"/>
      <c r="T126" s="80"/>
      <c r="U126" s="80"/>
      <c r="V126" s="80"/>
      <c r="W126" s="31" t="str">
        <f>IF(OR(A126='Defined Values'!A$63,A126='Defined Values'!$A$65),'Defined Values'!$A$65,IF(OR(K126="",M126="",O126="",Q126="",S126="",U126=""),"INCOMPLETE",AI126))</f>
        <v>INCOMPLETE</v>
      </c>
      <c r="Y126">
        <f t="shared" si="16"/>
        <v>0</v>
      </c>
      <c r="Z126">
        <f>IF(Y126=0,0,'Defined Values'!C60)</f>
        <v>0</v>
      </c>
      <c r="AA126">
        <f t="shared" si="17"/>
        <v>0</v>
      </c>
      <c r="AB126">
        <f t="shared" si="18"/>
        <v>0</v>
      </c>
      <c r="AD126" t="e">
        <f t="shared" si="19"/>
        <v>#REF!</v>
      </c>
      <c r="AE126" t="e">
        <f t="shared" si="19"/>
        <v>#REF!</v>
      </c>
      <c r="AF126" t="e">
        <f t="shared" si="19"/>
        <v>#REF!</v>
      </c>
      <c r="AG126" t="e">
        <f t="shared" si="20"/>
        <v>#REF!</v>
      </c>
      <c r="AH126" t="e">
        <f t="shared" si="21"/>
        <v>#REF!</v>
      </c>
      <c r="AI126" t="e">
        <f t="shared" si="22"/>
        <v>#REF!</v>
      </c>
      <c r="AK126">
        <f>IF('Vulnerability Assessment (post)'!Q126='Defined Values'!$A$27,'Defined Values'!$C$27,IF('Vulnerability Assessment (post)'!Q126='Defined Values'!$A$28,'Defined Values'!$C$28,IF('Vulnerability Assessment (post)'!Q126='Defined Values'!$A$29,'Defined Values'!$C$29,0)))</f>
        <v>0</v>
      </c>
      <c r="AL126">
        <f>IF('Vulnerability Assessment (post)'!S126='Defined Values'!$A$31,'Defined Values'!$C$31,IF('Vulnerability Assessment (post)'!S126='Defined Values'!$A$32,'Defined Values'!$C$32,IF('Vulnerability Assessment (post)'!S126='Defined Values'!$A$33,'Defined Values'!$C$33,0)))</f>
        <v>0</v>
      </c>
      <c r="AM126">
        <f>IF('Vulnerability Assessment (post)'!U126='Defined Values'!$A$35,'Defined Values'!$C$35,IF('Vulnerability Assessment (post)'!U126='Defined Values'!$A$36,'Defined Values'!$C$36,IF('Vulnerability Assessment (post)'!U126='Defined Values'!$A$37,'Defined Values'!$C$37,0)))</f>
        <v>0</v>
      </c>
      <c r="AN126">
        <f t="shared" si="23"/>
        <v>1</v>
      </c>
      <c r="AO126">
        <f t="shared" si="23"/>
        <v>1</v>
      </c>
      <c r="AP126">
        <f t="shared" si="23"/>
        <v>1</v>
      </c>
      <c r="AQ126">
        <f>IF('Vulnerability Assessment (post)'!M126='Defined Values'!$A$19,'Defined Values'!$C$19,IF('Vulnerability Assessment (post)'!M126='Defined Values'!$A$20,'Defined Values'!$C$20,IF('Vulnerability Assessment (post)'!M126='Defined Values'!$A$21,'Defined Values'!$C$21,0)))</f>
        <v>0</v>
      </c>
      <c r="AR126">
        <f>IF('Vulnerability Assessment (post)'!O126='Defined Values'!$A$23,'Defined Values'!$C$23,IF('Vulnerability Assessment (post)'!O126='Defined Values'!$A$24,'Defined Values'!$C$24,IF('Vulnerability Assessment (post)'!O126='Defined Values'!$A$25,'Defined Values'!$C$25,0)))</f>
        <v>0</v>
      </c>
      <c r="AS126">
        <f>IF('Vulnerability Assessment (post)'!K126='Defined Values'!$A$15,'Defined Values'!$C$15,IF('Vulnerability Assessment (post)'!K126='Defined Values'!$A$16,'Defined Values'!$C$16,IF('Vulnerability Assessment (post)'!K126='Defined Values'!$A$17,'Defined Values'!$C$17,0)))</f>
        <v>0</v>
      </c>
      <c r="AT126">
        <f t="shared" si="24"/>
        <v>0</v>
      </c>
      <c r="AU12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2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2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26" t="e">
        <f t="shared" si="25"/>
        <v>#REF!</v>
      </c>
      <c r="AY126" t="e">
        <f t="shared" si="25"/>
        <v>#REF!</v>
      </c>
      <c r="AZ126" t="e">
        <f t="shared" si="25"/>
        <v>#REF!</v>
      </c>
      <c r="BA126" t="e">
        <f t="shared" si="26"/>
        <v>#REF!</v>
      </c>
      <c r="BB126" t="e">
        <f t="shared" si="26"/>
        <v>#REF!</v>
      </c>
      <c r="BC126" t="e">
        <f t="shared" si="26"/>
        <v>#REF!</v>
      </c>
      <c r="BD126" t="e">
        <f t="shared" si="27"/>
        <v>#REF!</v>
      </c>
      <c r="BE126" t="e">
        <f t="shared" si="28"/>
        <v>#REF!</v>
      </c>
      <c r="BF126" s="21" t="e">
        <f t="shared" si="29"/>
        <v>#REF!</v>
      </c>
      <c r="BG126"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26" t="e">
        <f t="shared" si="31"/>
        <v>#REF!</v>
      </c>
      <c r="BI126"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26" t="e">
        <f t="shared" si="30"/>
        <v>#REF!</v>
      </c>
    </row>
    <row r="127" spans="1:62" ht="18" x14ac:dyDescent="0.15">
      <c r="A127" s="50"/>
      <c r="B127" s="50"/>
      <c r="C127" s="50"/>
      <c r="D127" s="50"/>
      <c r="E127" s="50"/>
      <c r="F127" s="60"/>
      <c r="G127" s="60"/>
      <c r="H127" s="60"/>
      <c r="I127" s="80"/>
      <c r="J127" s="80"/>
      <c r="K127" s="80"/>
      <c r="L127" s="80"/>
      <c r="M127" s="80"/>
      <c r="N127" s="80"/>
      <c r="O127" s="80"/>
      <c r="P127" s="80"/>
      <c r="Q127" s="80"/>
      <c r="R127" s="80"/>
      <c r="S127" s="80"/>
      <c r="T127" s="80"/>
      <c r="U127" s="80"/>
      <c r="V127" s="80"/>
      <c r="W127" s="31" t="str">
        <f>IF(OR(A127='Defined Values'!A$63,A127='Defined Values'!$A$65),'Defined Values'!$A$65,IF(OR(K127="",M127="",O127="",Q127="",S127="",U127=""),"INCOMPLETE",AI127))</f>
        <v>INCOMPLETE</v>
      </c>
      <c r="Y127">
        <f t="shared" si="16"/>
        <v>0</v>
      </c>
      <c r="Z127">
        <f>IF(Y127=0,0,'Defined Values'!C60)</f>
        <v>0</v>
      </c>
      <c r="AA127">
        <f t="shared" si="17"/>
        <v>0</v>
      </c>
      <c r="AB127">
        <f t="shared" si="18"/>
        <v>0</v>
      </c>
      <c r="AD127" t="e">
        <f t="shared" si="19"/>
        <v>#REF!</v>
      </c>
      <c r="AE127" t="e">
        <f t="shared" si="19"/>
        <v>#REF!</v>
      </c>
      <c r="AF127" t="e">
        <f t="shared" si="19"/>
        <v>#REF!</v>
      </c>
      <c r="AG127" t="e">
        <f t="shared" si="20"/>
        <v>#REF!</v>
      </c>
      <c r="AH127" t="e">
        <f t="shared" si="21"/>
        <v>#REF!</v>
      </c>
      <c r="AI127" t="e">
        <f t="shared" si="22"/>
        <v>#REF!</v>
      </c>
      <c r="AK127">
        <f>IF('Vulnerability Assessment (post)'!Q127='Defined Values'!$A$27,'Defined Values'!$C$27,IF('Vulnerability Assessment (post)'!Q127='Defined Values'!$A$28,'Defined Values'!$C$28,IF('Vulnerability Assessment (post)'!Q127='Defined Values'!$A$29,'Defined Values'!$C$29,0)))</f>
        <v>0</v>
      </c>
      <c r="AL127">
        <f>IF('Vulnerability Assessment (post)'!S127='Defined Values'!$A$31,'Defined Values'!$C$31,IF('Vulnerability Assessment (post)'!S127='Defined Values'!$A$32,'Defined Values'!$C$32,IF('Vulnerability Assessment (post)'!S127='Defined Values'!$A$33,'Defined Values'!$C$33,0)))</f>
        <v>0</v>
      </c>
      <c r="AM127">
        <f>IF('Vulnerability Assessment (post)'!U127='Defined Values'!$A$35,'Defined Values'!$C$35,IF('Vulnerability Assessment (post)'!U127='Defined Values'!$A$36,'Defined Values'!$C$36,IF('Vulnerability Assessment (post)'!U127='Defined Values'!$A$37,'Defined Values'!$C$37,0)))</f>
        <v>0</v>
      </c>
      <c r="AN127">
        <f t="shared" si="23"/>
        <v>1</v>
      </c>
      <c r="AO127">
        <f t="shared" si="23"/>
        <v>1</v>
      </c>
      <c r="AP127">
        <f t="shared" si="23"/>
        <v>1</v>
      </c>
      <c r="AQ127">
        <f>IF('Vulnerability Assessment (post)'!M127='Defined Values'!$A$19,'Defined Values'!$C$19,IF('Vulnerability Assessment (post)'!M127='Defined Values'!$A$20,'Defined Values'!$C$20,IF('Vulnerability Assessment (post)'!M127='Defined Values'!$A$21,'Defined Values'!$C$21,0)))</f>
        <v>0</v>
      </c>
      <c r="AR127">
        <f>IF('Vulnerability Assessment (post)'!O127='Defined Values'!$A$23,'Defined Values'!$C$23,IF('Vulnerability Assessment (post)'!O127='Defined Values'!$A$24,'Defined Values'!$C$24,IF('Vulnerability Assessment (post)'!O127='Defined Values'!$A$25,'Defined Values'!$C$25,0)))</f>
        <v>0</v>
      </c>
      <c r="AS127">
        <f>IF('Vulnerability Assessment (post)'!K127='Defined Values'!$A$15,'Defined Values'!$C$15,IF('Vulnerability Assessment (post)'!K127='Defined Values'!$A$16,'Defined Values'!$C$16,IF('Vulnerability Assessment (post)'!K127='Defined Values'!$A$17,'Defined Values'!$C$17,0)))</f>
        <v>0</v>
      </c>
      <c r="AT127">
        <f t="shared" si="24"/>
        <v>0</v>
      </c>
      <c r="AU12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2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2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27" t="e">
        <f t="shared" si="25"/>
        <v>#REF!</v>
      </c>
      <c r="AY127" t="e">
        <f t="shared" si="25"/>
        <v>#REF!</v>
      </c>
      <c r="AZ127" t="e">
        <f t="shared" si="25"/>
        <v>#REF!</v>
      </c>
      <c r="BA127" t="e">
        <f t="shared" si="26"/>
        <v>#REF!</v>
      </c>
      <c r="BB127" t="e">
        <f t="shared" si="26"/>
        <v>#REF!</v>
      </c>
      <c r="BC127" t="e">
        <f t="shared" si="26"/>
        <v>#REF!</v>
      </c>
      <c r="BD127" t="e">
        <f t="shared" si="27"/>
        <v>#REF!</v>
      </c>
      <c r="BE127" t="e">
        <f t="shared" si="28"/>
        <v>#REF!</v>
      </c>
      <c r="BF127" s="21" t="e">
        <f t="shared" si="29"/>
        <v>#REF!</v>
      </c>
      <c r="BG127"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27" t="e">
        <f t="shared" si="31"/>
        <v>#REF!</v>
      </c>
      <c r="BI127"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27" t="e">
        <f t="shared" si="30"/>
        <v>#REF!</v>
      </c>
    </row>
    <row r="128" spans="1:62" ht="18" x14ac:dyDescent="0.15">
      <c r="A128" s="50"/>
      <c r="B128" s="50"/>
      <c r="C128" s="50"/>
      <c r="D128" s="50"/>
      <c r="E128" s="50"/>
      <c r="F128" s="60"/>
      <c r="G128" s="60"/>
      <c r="H128" s="60"/>
      <c r="I128" s="80"/>
      <c r="J128" s="80"/>
      <c r="K128" s="80"/>
      <c r="L128" s="80"/>
      <c r="M128" s="80"/>
      <c r="N128" s="80"/>
      <c r="O128" s="80"/>
      <c r="P128" s="80"/>
      <c r="Q128" s="80"/>
      <c r="R128" s="80"/>
      <c r="S128" s="80"/>
      <c r="T128" s="80"/>
      <c r="U128" s="80"/>
      <c r="V128" s="80"/>
      <c r="W128" s="31" t="str">
        <f>IF(OR(A128='Defined Values'!A$63,A128='Defined Values'!$A$65),'Defined Values'!$A$65,IF(OR(K128="",M128="",O128="",Q128="",S128="",U128=""),"INCOMPLETE",AI128))</f>
        <v>INCOMPLETE</v>
      </c>
      <c r="Y128">
        <f t="shared" si="16"/>
        <v>0</v>
      </c>
      <c r="Z128">
        <f>IF(Y128=0,0,'Defined Values'!C60)</f>
        <v>0</v>
      </c>
      <c r="AA128">
        <f t="shared" si="17"/>
        <v>0</v>
      </c>
      <c r="AB128">
        <f t="shared" si="18"/>
        <v>0</v>
      </c>
      <c r="AD128" t="e">
        <f t="shared" si="19"/>
        <v>#REF!</v>
      </c>
      <c r="AE128" t="e">
        <f t="shared" si="19"/>
        <v>#REF!</v>
      </c>
      <c r="AF128" t="e">
        <f t="shared" si="19"/>
        <v>#REF!</v>
      </c>
      <c r="AG128" t="e">
        <f t="shared" si="20"/>
        <v>#REF!</v>
      </c>
      <c r="AH128" t="e">
        <f t="shared" si="21"/>
        <v>#REF!</v>
      </c>
      <c r="AI128" t="e">
        <f t="shared" si="22"/>
        <v>#REF!</v>
      </c>
      <c r="AK128">
        <f>IF('Vulnerability Assessment (post)'!Q128='Defined Values'!$A$27,'Defined Values'!$C$27,IF('Vulnerability Assessment (post)'!Q128='Defined Values'!$A$28,'Defined Values'!$C$28,IF('Vulnerability Assessment (post)'!Q128='Defined Values'!$A$29,'Defined Values'!$C$29,0)))</f>
        <v>0</v>
      </c>
      <c r="AL128">
        <f>IF('Vulnerability Assessment (post)'!S128='Defined Values'!$A$31,'Defined Values'!$C$31,IF('Vulnerability Assessment (post)'!S128='Defined Values'!$A$32,'Defined Values'!$C$32,IF('Vulnerability Assessment (post)'!S128='Defined Values'!$A$33,'Defined Values'!$C$33,0)))</f>
        <v>0</v>
      </c>
      <c r="AM128">
        <f>IF('Vulnerability Assessment (post)'!U128='Defined Values'!$A$35,'Defined Values'!$C$35,IF('Vulnerability Assessment (post)'!U128='Defined Values'!$A$36,'Defined Values'!$C$36,IF('Vulnerability Assessment (post)'!U128='Defined Values'!$A$37,'Defined Values'!$C$37,0)))</f>
        <v>0</v>
      </c>
      <c r="AN128">
        <f t="shared" si="23"/>
        <v>1</v>
      </c>
      <c r="AO128">
        <f t="shared" si="23"/>
        <v>1</v>
      </c>
      <c r="AP128">
        <f t="shared" si="23"/>
        <v>1</v>
      </c>
      <c r="AQ128">
        <f>IF('Vulnerability Assessment (post)'!M128='Defined Values'!$A$19,'Defined Values'!$C$19,IF('Vulnerability Assessment (post)'!M128='Defined Values'!$A$20,'Defined Values'!$C$20,IF('Vulnerability Assessment (post)'!M128='Defined Values'!$A$21,'Defined Values'!$C$21,0)))</f>
        <v>0</v>
      </c>
      <c r="AR128">
        <f>IF('Vulnerability Assessment (post)'!O128='Defined Values'!$A$23,'Defined Values'!$C$23,IF('Vulnerability Assessment (post)'!O128='Defined Values'!$A$24,'Defined Values'!$C$24,IF('Vulnerability Assessment (post)'!O128='Defined Values'!$A$25,'Defined Values'!$C$25,0)))</f>
        <v>0</v>
      </c>
      <c r="AS128">
        <f>IF('Vulnerability Assessment (post)'!K128='Defined Values'!$A$15,'Defined Values'!$C$15,IF('Vulnerability Assessment (post)'!K128='Defined Values'!$A$16,'Defined Values'!$C$16,IF('Vulnerability Assessment (post)'!K128='Defined Values'!$A$17,'Defined Values'!$C$17,0)))</f>
        <v>0</v>
      </c>
      <c r="AT128">
        <f t="shared" si="24"/>
        <v>0</v>
      </c>
      <c r="AU12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2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2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28" t="e">
        <f t="shared" si="25"/>
        <v>#REF!</v>
      </c>
      <c r="AY128" t="e">
        <f t="shared" si="25"/>
        <v>#REF!</v>
      </c>
      <c r="AZ128" t="e">
        <f t="shared" si="25"/>
        <v>#REF!</v>
      </c>
      <c r="BA128" t="e">
        <f t="shared" si="26"/>
        <v>#REF!</v>
      </c>
      <c r="BB128" t="e">
        <f t="shared" si="26"/>
        <v>#REF!</v>
      </c>
      <c r="BC128" t="e">
        <f t="shared" si="26"/>
        <v>#REF!</v>
      </c>
      <c r="BD128" t="e">
        <f t="shared" si="27"/>
        <v>#REF!</v>
      </c>
      <c r="BE128" t="e">
        <f t="shared" si="28"/>
        <v>#REF!</v>
      </c>
      <c r="BF128" s="21" t="e">
        <f t="shared" si="29"/>
        <v>#REF!</v>
      </c>
      <c r="BG128"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28" t="e">
        <f t="shared" si="31"/>
        <v>#REF!</v>
      </c>
      <c r="BI128"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28" t="e">
        <f t="shared" si="30"/>
        <v>#REF!</v>
      </c>
    </row>
    <row r="129" spans="1:62" ht="18" x14ac:dyDescent="0.15">
      <c r="A129" s="50"/>
      <c r="B129" s="50"/>
      <c r="C129" s="50"/>
      <c r="D129" s="50"/>
      <c r="E129" s="50"/>
      <c r="F129" s="60"/>
      <c r="G129" s="60"/>
      <c r="H129" s="60"/>
      <c r="I129" s="80"/>
      <c r="J129" s="80"/>
      <c r="K129" s="80"/>
      <c r="L129" s="80"/>
      <c r="M129" s="80"/>
      <c r="N129" s="80"/>
      <c r="O129" s="80"/>
      <c r="P129" s="80"/>
      <c r="Q129" s="80"/>
      <c r="R129" s="80"/>
      <c r="S129" s="80"/>
      <c r="T129" s="80"/>
      <c r="U129" s="80"/>
      <c r="V129" s="80"/>
      <c r="W129" s="31" t="str">
        <f>IF(OR(A129='Defined Values'!A$63,A129='Defined Values'!$A$65),'Defined Values'!$A$65,IF(OR(K129="",M129="",O129="",Q129="",S129="",U129=""),"INCOMPLETE",AI129))</f>
        <v>INCOMPLETE</v>
      </c>
      <c r="Y129">
        <f t="shared" si="16"/>
        <v>0</v>
      </c>
      <c r="Z129">
        <f>IF(Y129=0,0,'Defined Values'!C60)</f>
        <v>0</v>
      </c>
      <c r="AA129">
        <f t="shared" si="17"/>
        <v>0</v>
      </c>
      <c r="AB129">
        <f t="shared" si="18"/>
        <v>0</v>
      </c>
      <c r="AD129" t="e">
        <f t="shared" si="19"/>
        <v>#REF!</v>
      </c>
      <c r="AE129" t="e">
        <f t="shared" si="19"/>
        <v>#REF!</v>
      </c>
      <c r="AF129" t="e">
        <f t="shared" si="19"/>
        <v>#REF!</v>
      </c>
      <c r="AG129" t="e">
        <f t="shared" si="20"/>
        <v>#REF!</v>
      </c>
      <c r="AH129" t="e">
        <f t="shared" si="21"/>
        <v>#REF!</v>
      </c>
      <c r="AI129" t="e">
        <f t="shared" si="22"/>
        <v>#REF!</v>
      </c>
      <c r="AK129">
        <f>IF('Vulnerability Assessment (post)'!Q129='Defined Values'!$A$27,'Defined Values'!$C$27,IF('Vulnerability Assessment (post)'!Q129='Defined Values'!$A$28,'Defined Values'!$C$28,IF('Vulnerability Assessment (post)'!Q129='Defined Values'!$A$29,'Defined Values'!$C$29,0)))</f>
        <v>0</v>
      </c>
      <c r="AL129">
        <f>IF('Vulnerability Assessment (post)'!S129='Defined Values'!$A$31,'Defined Values'!$C$31,IF('Vulnerability Assessment (post)'!S129='Defined Values'!$A$32,'Defined Values'!$C$32,IF('Vulnerability Assessment (post)'!S129='Defined Values'!$A$33,'Defined Values'!$C$33,0)))</f>
        <v>0</v>
      </c>
      <c r="AM129">
        <f>IF('Vulnerability Assessment (post)'!U129='Defined Values'!$A$35,'Defined Values'!$C$35,IF('Vulnerability Assessment (post)'!U129='Defined Values'!$A$36,'Defined Values'!$C$36,IF('Vulnerability Assessment (post)'!U129='Defined Values'!$A$37,'Defined Values'!$C$37,0)))</f>
        <v>0</v>
      </c>
      <c r="AN129">
        <f t="shared" si="23"/>
        <v>1</v>
      </c>
      <c r="AO129">
        <f t="shared" si="23"/>
        <v>1</v>
      </c>
      <c r="AP129">
        <f t="shared" si="23"/>
        <v>1</v>
      </c>
      <c r="AQ129">
        <f>IF('Vulnerability Assessment (post)'!M129='Defined Values'!$A$19,'Defined Values'!$C$19,IF('Vulnerability Assessment (post)'!M129='Defined Values'!$A$20,'Defined Values'!$C$20,IF('Vulnerability Assessment (post)'!M129='Defined Values'!$A$21,'Defined Values'!$C$21,0)))</f>
        <v>0</v>
      </c>
      <c r="AR129">
        <f>IF('Vulnerability Assessment (post)'!O129='Defined Values'!$A$23,'Defined Values'!$C$23,IF('Vulnerability Assessment (post)'!O129='Defined Values'!$A$24,'Defined Values'!$C$24,IF('Vulnerability Assessment (post)'!O129='Defined Values'!$A$25,'Defined Values'!$C$25,0)))</f>
        <v>0</v>
      </c>
      <c r="AS129">
        <f>IF('Vulnerability Assessment (post)'!K129='Defined Values'!$A$15,'Defined Values'!$C$15,IF('Vulnerability Assessment (post)'!K129='Defined Values'!$A$16,'Defined Values'!$C$16,IF('Vulnerability Assessment (post)'!K129='Defined Values'!$A$17,'Defined Values'!$C$17,0)))</f>
        <v>0</v>
      </c>
      <c r="AT129">
        <f t="shared" si="24"/>
        <v>0</v>
      </c>
      <c r="AU12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2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2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29" t="e">
        <f t="shared" si="25"/>
        <v>#REF!</v>
      </c>
      <c r="AY129" t="e">
        <f t="shared" si="25"/>
        <v>#REF!</v>
      </c>
      <c r="AZ129" t="e">
        <f t="shared" si="25"/>
        <v>#REF!</v>
      </c>
      <c r="BA129" t="e">
        <f t="shared" si="26"/>
        <v>#REF!</v>
      </c>
      <c r="BB129" t="e">
        <f t="shared" si="26"/>
        <v>#REF!</v>
      </c>
      <c r="BC129" t="e">
        <f t="shared" si="26"/>
        <v>#REF!</v>
      </c>
      <c r="BD129" t="e">
        <f t="shared" si="27"/>
        <v>#REF!</v>
      </c>
      <c r="BE129" t="e">
        <f t="shared" si="28"/>
        <v>#REF!</v>
      </c>
      <c r="BF129" s="21" t="e">
        <f t="shared" si="29"/>
        <v>#REF!</v>
      </c>
      <c r="BG129"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29" t="e">
        <f t="shared" si="31"/>
        <v>#REF!</v>
      </c>
      <c r="BI129"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29" t="e">
        <f t="shared" si="30"/>
        <v>#REF!</v>
      </c>
    </row>
    <row r="130" spans="1:62" ht="18" x14ac:dyDescent="0.15">
      <c r="A130" s="50"/>
      <c r="B130" s="50"/>
      <c r="C130" s="50"/>
      <c r="D130" s="50"/>
      <c r="E130" s="50"/>
      <c r="F130" s="60"/>
      <c r="G130" s="60"/>
      <c r="H130" s="60"/>
      <c r="I130" s="80"/>
      <c r="J130" s="80"/>
      <c r="K130" s="80"/>
      <c r="L130" s="80"/>
      <c r="M130" s="80"/>
      <c r="N130" s="80"/>
      <c r="O130" s="80"/>
      <c r="P130" s="80"/>
      <c r="Q130" s="80"/>
      <c r="R130" s="80"/>
      <c r="S130" s="80"/>
      <c r="T130" s="80"/>
      <c r="U130" s="80"/>
      <c r="V130" s="80"/>
      <c r="W130" s="31" t="str">
        <f>IF(OR(A130='Defined Values'!A$63,A130='Defined Values'!$A$65),'Defined Values'!$A$65,IF(OR(K130="",M130="",O130="",Q130="",S130="",U130=""),"INCOMPLETE",AI130))</f>
        <v>INCOMPLETE</v>
      </c>
      <c r="Y130">
        <f t="shared" si="16"/>
        <v>0</v>
      </c>
      <c r="Z130">
        <f>IF(Y130=0,0,'Defined Values'!C60)</f>
        <v>0</v>
      </c>
      <c r="AA130">
        <f t="shared" si="17"/>
        <v>0</v>
      </c>
      <c r="AB130">
        <f t="shared" si="18"/>
        <v>0</v>
      </c>
      <c r="AD130" t="e">
        <f t="shared" si="19"/>
        <v>#REF!</v>
      </c>
      <c r="AE130" t="e">
        <f t="shared" si="19"/>
        <v>#REF!</v>
      </c>
      <c r="AF130" t="e">
        <f t="shared" si="19"/>
        <v>#REF!</v>
      </c>
      <c r="AG130" t="e">
        <f t="shared" si="20"/>
        <v>#REF!</v>
      </c>
      <c r="AH130" t="e">
        <f t="shared" si="21"/>
        <v>#REF!</v>
      </c>
      <c r="AI130" t="e">
        <f t="shared" si="22"/>
        <v>#REF!</v>
      </c>
      <c r="AK130">
        <f>IF('Vulnerability Assessment (post)'!Q130='Defined Values'!$A$27,'Defined Values'!$C$27,IF('Vulnerability Assessment (post)'!Q130='Defined Values'!$A$28,'Defined Values'!$C$28,IF('Vulnerability Assessment (post)'!Q130='Defined Values'!$A$29,'Defined Values'!$C$29,0)))</f>
        <v>0</v>
      </c>
      <c r="AL130">
        <f>IF('Vulnerability Assessment (post)'!S130='Defined Values'!$A$31,'Defined Values'!$C$31,IF('Vulnerability Assessment (post)'!S130='Defined Values'!$A$32,'Defined Values'!$C$32,IF('Vulnerability Assessment (post)'!S130='Defined Values'!$A$33,'Defined Values'!$C$33,0)))</f>
        <v>0</v>
      </c>
      <c r="AM130">
        <f>IF('Vulnerability Assessment (post)'!U130='Defined Values'!$A$35,'Defined Values'!$C$35,IF('Vulnerability Assessment (post)'!U130='Defined Values'!$A$36,'Defined Values'!$C$36,IF('Vulnerability Assessment (post)'!U130='Defined Values'!$A$37,'Defined Values'!$C$37,0)))</f>
        <v>0</v>
      </c>
      <c r="AN130">
        <f t="shared" si="23"/>
        <v>1</v>
      </c>
      <c r="AO130">
        <f t="shared" si="23"/>
        <v>1</v>
      </c>
      <c r="AP130">
        <f t="shared" si="23"/>
        <v>1</v>
      </c>
      <c r="AQ130">
        <f>IF('Vulnerability Assessment (post)'!M130='Defined Values'!$A$19,'Defined Values'!$C$19,IF('Vulnerability Assessment (post)'!M130='Defined Values'!$A$20,'Defined Values'!$C$20,IF('Vulnerability Assessment (post)'!M130='Defined Values'!$A$21,'Defined Values'!$C$21,0)))</f>
        <v>0</v>
      </c>
      <c r="AR130">
        <f>IF('Vulnerability Assessment (post)'!O130='Defined Values'!$A$23,'Defined Values'!$C$23,IF('Vulnerability Assessment (post)'!O130='Defined Values'!$A$24,'Defined Values'!$C$24,IF('Vulnerability Assessment (post)'!O130='Defined Values'!$A$25,'Defined Values'!$C$25,0)))</f>
        <v>0</v>
      </c>
      <c r="AS130">
        <f>IF('Vulnerability Assessment (post)'!K130='Defined Values'!$A$15,'Defined Values'!$C$15,IF('Vulnerability Assessment (post)'!K130='Defined Values'!$A$16,'Defined Values'!$C$16,IF('Vulnerability Assessment (post)'!K130='Defined Values'!$A$17,'Defined Values'!$C$17,0)))</f>
        <v>0</v>
      </c>
      <c r="AT130">
        <f t="shared" si="24"/>
        <v>0</v>
      </c>
      <c r="AU13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3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3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30" t="e">
        <f t="shared" si="25"/>
        <v>#REF!</v>
      </c>
      <c r="AY130" t="e">
        <f t="shared" si="25"/>
        <v>#REF!</v>
      </c>
      <c r="AZ130" t="e">
        <f t="shared" si="25"/>
        <v>#REF!</v>
      </c>
      <c r="BA130" t="e">
        <f t="shared" si="26"/>
        <v>#REF!</v>
      </c>
      <c r="BB130" t="e">
        <f t="shared" si="26"/>
        <v>#REF!</v>
      </c>
      <c r="BC130" t="e">
        <f t="shared" si="26"/>
        <v>#REF!</v>
      </c>
      <c r="BD130" t="e">
        <f t="shared" si="27"/>
        <v>#REF!</v>
      </c>
      <c r="BE130" t="e">
        <f t="shared" si="28"/>
        <v>#REF!</v>
      </c>
      <c r="BF130" s="21" t="e">
        <f t="shared" si="29"/>
        <v>#REF!</v>
      </c>
      <c r="BG130"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30" t="e">
        <f t="shared" si="31"/>
        <v>#REF!</v>
      </c>
      <c r="BI130"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30" t="e">
        <f t="shared" si="30"/>
        <v>#REF!</v>
      </c>
    </row>
    <row r="131" spans="1:62" ht="18" x14ac:dyDescent="0.15">
      <c r="A131" s="50"/>
      <c r="B131" s="50"/>
      <c r="C131" s="50"/>
      <c r="D131" s="50"/>
      <c r="E131" s="50"/>
      <c r="F131" s="60"/>
      <c r="G131" s="60"/>
      <c r="H131" s="60"/>
      <c r="I131" s="80"/>
      <c r="J131" s="80"/>
      <c r="K131" s="80"/>
      <c r="L131" s="80"/>
      <c r="M131" s="80"/>
      <c r="N131" s="80"/>
      <c r="O131" s="80"/>
      <c r="P131" s="80"/>
      <c r="Q131" s="80"/>
      <c r="R131" s="80"/>
      <c r="S131" s="80"/>
      <c r="T131" s="80"/>
      <c r="U131" s="80"/>
      <c r="V131" s="80"/>
      <c r="W131" s="31" t="str">
        <f>IF(OR(A131='Defined Values'!A$63,A131='Defined Values'!$A$65),'Defined Values'!$A$65,IF(OR(K131="",M131="",O131="",Q131="",S131="",U131=""),"INCOMPLETE",AI131))</f>
        <v>INCOMPLETE</v>
      </c>
      <c r="Y131">
        <f t="shared" si="16"/>
        <v>0</v>
      </c>
      <c r="Z131">
        <f>IF(Y131=0,0,'Defined Values'!C60)</f>
        <v>0</v>
      </c>
      <c r="AA131">
        <f t="shared" si="17"/>
        <v>0</v>
      </c>
      <c r="AB131">
        <f t="shared" si="18"/>
        <v>0</v>
      </c>
      <c r="AD131" t="e">
        <f t="shared" si="19"/>
        <v>#REF!</v>
      </c>
      <c r="AE131" t="e">
        <f t="shared" si="19"/>
        <v>#REF!</v>
      </c>
      <c r="AF131" t="e">
        <f t="shared" si="19"/>
        <v>#REF!</v>
      </c>
      <c r="AG131" t="e">
        <f t="shared" si="20"/>
        <v>#REF!</v>
      </c>
      <c r="AH131" t="e">
        <f t="shared" si="21"/>
        <v>#REF!</v>
      </c>
      <c r="AI131" t="e">
        <f t="shared" si="22"/>
        <v>#REF!</v>
      </c>
      <c r="AK131">
        <f>IF('Vulnerability Assessment (post)'!Q131='Defined Values'!$A$27,'Defined Values'!$C$27,IF('Vulnerability Assessment (post)'!Q131='Defined Values'!$A$28,'Defined Values'!$C$28,IF('Vulnerability Assessment (post)'!Q131='Defined Values'!$A$29,'Defined Values'!$C$29,0)))</f>
        <v>0</v>
      </c>
      <c r="AL131">
        <f>IF('Vulnerability Assessment (post)'!S131='Defined Values'!$A$31,'Defined Values'!$C$31,IF('Vulnerability Assessment (post)'!S131='Defined Values'!$A$32,'Defined Values'!$C$32,IF('Vulnerability Assessment (post)'!S131='Defined Values'!$A$33,'Defined Values'!$C$33,0)))</f>
        <v>0</v>
      </c>
      <c r="AM131">
        <f>IF('Vulnerability Assessment (post)'!U131='Defined Values'!$A$35,'Defined Values'!$C$35,IF('Vulnerability Assessment (post)'!U131='Defined Values'!$A$36,'Defined Values'!$C$36,IF('Vulnerability Assessment (post)'!U131='Defined Values'!$A$37,'Defined Values'!$C$37,0)))</f>
        <v>0</v>
      </c>
      <c r="AN131">
        <f t="shared" si="23"/>
        <v>1</v>
      </c>
      <c r="AO131">
        <f t="shared" si="23"/>
        <v>1</v>
      </c>
      <c r="AP131">
        <f t="shared" si="23"/>
        <v>1</v>
      </c>
      <c r="AQ131">
        <f>IF('Vulnerability Assessment (post)'!M131='Defined Values'!$A$19,'Defined Values'!$C$19,IF('Vulnerability Assessment (post)'!M131='Defined Values'!$A$20,'Defined Values'!$C$20,IF('Vulnerability Assessment (post)'!M131='Defined Values'!$A$21,'Defined Values'!$C$21,0)))</f>
        <v>0</v>
      </c>
      <c r="AR131">
        <f>IF('Vulnerability Assessment (post)'!O131='Defined Values'!$A$23,'Defined Values'!$C$23,IF('Vulnerability Assessment (post)'!O131='Defined Values'!$A$24,'Defined Values'!$C$24,IF('Vulnerability Assessment (post)'!O131='Defined Values'!$A$25,'Defined Values'!$C$25,0)))</f>
        <v>0</v>
      </c>
      <c r="AS131">
        <f>IF('Vulnerability Assessment (post)'!K131='Defined Values'!$A$15,'Defined Values'!$C$15,IF('Vulnerability Assessment (post)'!K131='Defined Values'!$A$16,'Defined Values'!$C$16,IF('Vulnerability Assessment (post)'!K131='Defined Values'!$A$17,'Defined Values'!$C$17,0)))</f>
        <v>0</v>
      </c>
      <c r="AT131">
        <f t="shared" si="24"/>
        <v>0</v>
      </c>
      <c r="AU13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3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3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31" t="e">
        <f t="shared" si="25"/>
        <v>#REF!</v>
      </c>
      <c r="AY131" t="e">
        <f t="shared" si="25"/>
        <v>#REF!</v>
      </c>
      <c r="AZ131" t="e">
        <f t="shared" si="25"/>
        <v>#REF!</v>
      </c>
      <c r="BA131" t="e">
        <f t="shared" si="26"/>
        <v>#REF!</v>
      </c>
      <c r="BB131" t="e">
        <f t="shared" si="26"/>
        <v>#REF!</v>
      </c>
      <c r="BC131" t="e">
        <f t="shared" si="26"/>
        <v>#REF!</v>
      </c>
      <c r="BD131" t="e">
        <f t="shared" si="27"/>
        <v>#REF!</v>
      </c>
      <c r="BE131" t="e">
        <f t="shared" si="28"/>
        <v>#REF!</v>
      </c>
      <c r="BF131" s="21" t="e">
        <f t="shared" si="29"/>
        <v>#REF!</v>
      </c>
      <c r="BG131"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31" t="e">
        <f t="shared" si="31"/>
        <v>#REF!</v>
      </c>
      <c r="BI131"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31" t="e">
        <f t="shared" si="30"/>
        <v>#REF!</v>
      </c>
    </row>
    <row r="132" spans="1:62" ht="18" x14ac:dyDescent="0.15">
      <c r="A132" s="50"/>
      <c r="B132" s="50"/>
      <c r="C132" s="50"/>
      <c r="D132" s="50"/>
      <c r="E132" s="50"/>
      <c r="F132" s="60"/>
      <c r="G132" s="60"/>
      <c r="H132" s="60"/>
      <c r="I132" s="80"/>
      <c r="J132" s="80"/>
      <c r="K132" s="80"/>
      <c r="L132" s="80"/>
      <c r="M132" s="80"/>
      <c r="N132" s="80"/>
      <c r="O132" s="80"/>
      <c r="P132" s="80"/>
      <c r="Q132" s="80"/>
      <c r="R132" s="80"/>
      <c r="S132" s="80"/>
      <c r="T132" s="80"/>
      <c r="U132" s="80"/>
      <c r="V132" s="80"/>
      <c r="W132" s="31" t="str">
        <f>IF(OR(A132='Defined Values'!A$63,A132='Defined Values'!$A$65),'Defined Values'!$A$65,IF(OR(K132="",M132="",O132="",Q132="",S132="",U132=""),"INCOMPLETE",AI132))</f>
        <v>INCOMPLETE</v>
      </c>
      <c r="Y132">
        <f t="shared" si="16"/>
        <v>0</v>
      </c>
      <c r="Z132">
        <f>IF(Y132=0,0,'Defined Values'!C60)</f>
        <v>0</v>
      </c>
      <c r="AA132">
        <f t="shared" si="17"/>
        <v>0</v>
      </c>
      <c r="AB132">
        <f t="shared" si="18"/>
        <v>0</v>
      </c>
      <c r="AD132" t="e">
        <f t="shared" si="19"/>
        <v>#REF!</v>
      </c>
      <c r="AE132" t="e">
        <f t="shared" si="19"/>
        <v>#REF!</v>
      </c>
      <c r="AF132" t="e">
        <f t="shared" si="19"/>
        <v>#REF!</v>
      </c>
      <c r="AG132" t="e">
        <f t="shared" si="20"/>
        <v>#REF!</v>
      </c>
      <c r="AH132" t="e">
        <f t="shared" si="21"/>
        <v>#REF!</v>
      </c>
      <c r="AI132" t="e">
        <f t="shared" si="22"/>
        <v>#REF!</v>
      </c>
      <c r="AK132">
        <f>IF('Vulnerability Assessment (post)'!Q132='Defined Values'!$A$27,'Defined Values'!$C$27,IF('Vulnerability Assessment (post)'!Q132='Defined Values'!$A$28,'Defined Values'!$C$28,IF('Vulnerability Assessment (post)'!Q132='Defined Values'!$A$29,'Defined Values'!$C$29,0)))</f>
        <v>0</v>
      </c>
      <c r="AL132">
        <f>IF('Vulnerability Assessment (post)'!S132='Defined Values'!$A$31,'Defined Values'!$C$31,IF('Vulnerability Assessment (post)'!S132='Defined Values'!$A$32,'Defined Values'!$C$32,IF('Vulnerability Assessment (post)'!S132='Defined Values'!$A$33,'Defined Values'!$C$33,0)))</f>
        <v>0</v>
      </c>
      <c r="AM132">
        <f>IF('Vulnerability Assessment (post)'!U132='Defined Values'!$A$35,'Defined Values'!$C$35,IF('Vulnerability Assessment (post)'!U132='Defined Values'!$A$36,'Defined Values'!$C$36,IF('Vulnerability Assessment (post)'!U132='Defined Values'!$A$37,'Defined Values'!$C$37,0)))</f>
        <v>0</v>
      </c>
      <c r="AN132">
        <f t="shared" si="23"/>
        <v>1</v>
      </c>
      <c r="AO132">
        <f t="shared" si="23"/>
        <v>1</v>
      </c>
      <c r="AP132">
        <f t="shared" si="23"/>
        <v>1</v>
      </c>
      <c r="AQ132">
        <f>IF('Vulnerability Assessment (post)'!M132='Defined Values'!$A$19,'Defined Values'!$C$19,IF('Vulnerability Assessment (post)'!M132='Defined Values'!$A$20,'Defined Values'!$C$20,IF('Vulnerability Assessment (post)'!M132='Defined Values'!$A$21,'Defined Values'!$C$21,0)))</f>
        <v>0</v>
      </c>
      <c r="AR132">
        <f>IF('Vulnerability Assessment (post)'!O132='Defined Values'!$A$23,'Defined Values'!$C$23,IF('Vulnerability Assessment (post)'!O132='Defined Values'!$A$24,'Defined Values'!$C$24,IF('Vulnerability Assessment (post)'!O132='Defined Values'!$A$25,'Defined Values'!$C$25,0)))</f>
        <v>0</v>
      </c>
      <c r="AS132">
        <f>IF('Vulnerability Assessment (post)'!K132='Defined Values'!$A$15,'Defined Values'!$C$15,IF('Vulnerability Assessment (post)'!K132='Defined Values'!$A$16,'Defined Values'!$C$16,IF('Vulnerability Assessment (post)'!K132='Defined Values'!$A$17,'Defined Values'!$C$17,0)))</f>
        <v>0</v>
      </c>
      <c r="AT132">
        <f t="shared" si="24"/>
        <v>0</v>
      </c>
      <c r="AU13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3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3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32" t="e">
        <f t="shared" si="25"/>
        <v>#REF!</v>
      </c>
      <c r="AY132" t="e">
        <f t="shared" si="25"/>
        <v>#REF!</v>
      </c>
      <c r="AZ132" t="e">
        <f t="shared" si="25"/>
        <v>#REF!</v>
      </c>
      <c r="BA132" t="e">
        <f t="shared" si="26"/>
        <v>#REF!</v>
      </c>
      <c r="BB132" t="e">
        <f t="shared" si="26"/>
        <v>#REF!</v>
      </c>
      <c r="BC132" t="e">
        <f t="shared" si="26"/>
        <v>#REF!</v>
      </c>
      <c r="BD132" t="e">
        <f t="shared" si="27"/>
        <v>#REF!</v>
      </c>
      <c r="BE132" t="e">
        <f t="shared" si="28"/>
        <v>#REF!</v>
      </c>
      <c r="BF132" s="21" t="e">
        <f t="shared" si="29"/>
        <v>#REF!</v>
      </c>
      <c r="BG132"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32" t="e">
        <f t="shared" si="31"/>
        <v>#REF!</v>
      </c>
      <c r="BI132"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32" t="e">
        <f t="shared" si="30"/>
        <v>#REF!</v>
      </c>
    </row>
    <row r="133" spans="1:62" ht="18" x14ac:dyDescent="0.15">
      <c r="A133" s="50"/>
      <c r="B133" s="50"/>
      <c r="C133" s="50"/>
      <c r="D133" s="50"/>
      <c r="E133" s="50"/>
      <c r="F133" s="60"/>
      <c r="G133" s="60"/>
      <c r="H133" s="60"/>
      <c r="I133" s="80"/>
      <c r="J133" s="80"/>
      <c r="K133" s="80"/>
      <c r="L133" s="80"/>
      <c r="M133" s="80"/>
      <c r="N133" s="80"/>
      <c r="O133" s="80"/>
      <c r="P133" s="80"/>
      <c r="Q133" s="80"/>
      <c r="R133" s="80"/>
      <c r="S133" s="80"/>
      <c r="T133" s="80"/>
      <c r="U133" s="80"/>
      <c r="V133" s="80"/>
      <c r="W133" s="31" t="str">
        <f>IF(OR(A133='Defined Values'!A$63,A133='Defined Values'!$A$65),'Defined Values'!$A$65,IF(OR(K133="",M133="",O133="",Q133="",S133="",U133=""),"INCOMPLETE",AI133))</f>
        <v>INCOMPLETE</v>
      </c>
      <c r="Y133">
        <f t="shared" si="16"/>
        <v>0</v>
      </c>
      <c r="Z133">
        <f>IF(Y133=0,0,'Defined Values'!C60)</f>
        <v>0</v>
      </c>
      <c r="AA133">
        <f t="shared" si="17"/>
        <v>0</v>
      </c>
      <c r="AB133">
        <f t="shared" si="18"/>
        <v>0</v>
      </c>
      <c r="AD133" t="e">
        <f t="shared" si="19"/>
        <v>#REF!</v>
      </c>
      <c r="AE133" t="e">
        <f t="shared" si="19"/>
        <v>#REF!</v>
      </c>
      <c r="AF133" t="e">
        <f t="shared" si="19"/>
        <v>#REF!</v>
      </c>
      <c r="AG133" t="e">
        <f t="shared" si="20"/>
        <v>#REF!</v>
      </c>
      <c r="AH133" t="e">
        <f t="shared" si="21"/>
        <v>#REF!</v>
      </c>
      <c r="AI133" t="e">
        <f t="shared" si="22"/>
        <v>#REF!</v>
      </c>
      <c r="AK133">
        <f>IF('Vulnerability Assessment (post)'!Q133='Defined Values'!$A$27,'Defined Values'!$C$27,IF('Vulnerability Assessment (post)'!Q133='Defined Values'!$A$28,'Defined Values'!$C$28,IF('Vulnerability Assessment (post)'!Q133='Defined Values'!$A$29,'Defined Values'!$C$29,0)))</f>
        <v>0</v>
      </c>
      <c r="AL133">
        <f>IF('Vulnerability Assessment (post)'!S133='Defined Values'!$A$31,'Defined Values'!$C$31,IF('Vulnerability Assessment (post)'!S133='Defined Values'!$A$32,'Defined Values'!$C$32,IF('Vulnerability Assessment (post)'!S133='Defined Values'!$A$33,'Defined Values'!$C$33,0)))</f>
        <v>0</v>
      </c>
      <c r="AM133">
        <f>IF('Vulnerability Assessment (post)'!U133='Defined Values'!$A$35,'Defined Values'!$C$35,IF('Vulnerability Assessment (post)'!U133='Defined Values'!$A$36,'Defined Values'!$C$36,IF('Vulnerability Assessment (post)'!U133='Defined Values'!$A$37,'Defined Values'!$C$37,0)))</f>
        <v>0</v>
      </c>
      <c r="AN133">
        <f t="shared" si="23"/>
        <v>1</v>
      </c>
      <c r="AO133">
        <f t="shared" si="23"/>
        <v>1</v>
      </c>
      <c r="AP133">
        <f t="shared" si="23"/>
        <v>1</v>
      </c>
      <c r="AQ133">
        <f>IF('Vulnerability Assessment (post)'!M133='Defined Values'!$A$19,'Defined Values'!$C$19,IF('Vulnerability Assessment (post)'!M133='Defined Values'!$A$20,'Defined Values'!$C$20,IF('Vulnerability Assessment (post)'!M133='Defined Values'!$A$21,'Defined Values'!$C$21,0)))</f>
        <v>0</v>
      </c>
      <c r="AR133">
        <f>IF('Vulnerability Assessment (post)'!O133='Defined Values'!$A$23,'Defined Values'!$C$23,IF('Vulnerability Assessment (post)'!O133='Defined Values'!$A$24,'Defined Values'!$C$24,IF('Vulnerability Assessment (post)'!O133='Defined Values'!$A$25,'Defined Values'!$C$25,0)))</f>
        <v>0</v>
      </c>
      <c r="AS133">
        <f>IF('Vulnerability Assessment (post)'!K133='Defined Values'!$A$15,'Defined Values'!$C$15,IF('Vulnerability Assessment (post)'!K133='Defined Values'!$A$16,'Defined Values'!$C$16,IF('Vulnerability Assessment (post)'!K133='Defined Values'!$A$17,'Defined Values'!$C$17,0)))</f>
        <v>0</v>
      </c>
      <c r="AT133">
        <f t="shared" si="24"/>
        <v>0</v>
      </c>
      <c r="AU13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3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3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33" t="e">
        <f t="shared" si="25"/>
        <v>#REF!</v>
      </c>
      <c r="AY133" t="e">
        <f t="shared" si="25"/>
        <v>#REF!</v>
      </c>
      <c r="AZ133" t="e">
        <f t="shared" si="25"/>
        <v>#REF!</v>
      </c>
      <c r="BA133" t="e">
        <f t="shared" si="26"/>
        <v>#REF!</v>
      </c>
      <c r="BB133" t="e">
        <f t="shared" si="26"/>
        <v>#REF!</v>
      </c>
      <c r="BC133" t="e">
        <f t="shared" si="26"/>
        <v>#REF!</v>
      </c>
      <c r="BD133" t="e">
        <f t="shared" si="27"/>
        <v>#REF!</v>
      </c>
      <c r="BE133" t="e">
        <f t="shared" si="28"/>
        <v>#REF!</v>
      </c>
      <c r="BF133" s="21" t="e">
        <f t="shared" si="29"/>
        <v>#REF!</v>
      </c>
      <c r="BG133"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33" t="e">
        <f t="shared" si="31"/>
        <v>#REF!</v>
      </c>
      <c r="BI133"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33" t="e">
        <f t="shared" si="30"/>
        <v>#REF!</v>
      </c>
    </row>
    <row r="134" spans="1:62" ht="18" x14ac:dyDescent="0.15">
      <c r="A134" s="50"/>
      <c r="B134" s="50"/>
      <c r="C134" s="50"/>
      <c r="D134" s="50"/>
      <c r="E134" s="50"/>
      <c r="F134" s="60"/>
      <c r="G134" s="60"/>
      <c r="H134" s="60"/>
      <c r="I134" s="80"/>
      <c r="J134" s="80"/>
      <c r="K134" s="80"/>
      <c r="L134" s="80"/>
      <c r="M134" s="80"/>
      <c r="N134" s="80"/>
      <c r="O134" s="80"/>
      <c r="P134" s="80"/>
      <c r="Q134" s="80"/>
      <c r="R134" s="80"/>
      <c r="S134" s="80"/>
      <c r="T134" s="80"/>
      <c r="U134" s="80"/>
      <c r="V134" s="80"/>
      <c r="W134" s="31" t="str">
        <f>IF(OR(A134='Defined Values'!A$63,A134='Defined Values'!$A$65),'Defined Values'!$A$65,IF(OR(K134="",M134="",O134="",Q134="",S134="",U134=""),"INCOMPLETE",AI134))</f>
        <v>INCOMPLETE</v>
      </c>
      <c r="Y134">
        <f t="shared" si="16"/>
        <v>0</v>
      </c>
      <c r="Z134">
        <f>IF(Y134=0,0,'Defined Values'!C60)</f>
        <v>0</v>
      </c>
      <c r="AA134">
        <f t="shared" si="17"/>
        <v>0</v>
      </c>
      <c r="AB134">
        <f t="shared" si="18"/>
        <v>0</v>
      </c>
      <c r="AD134" t="e">
        <f t="shared" si="19"/>
        <v>#REF!</v>
      </c>
      <c r="AE134" t="e">
        <f t="shared" si="19"/>
        <v>#REF!</v>
      </c>
      <c r="AF134" t="e">
        <f t="shared" si="19"/>
        <v>#REF!</v>
      </c>
      <c r="AG134" t="e">
        <f t="shared" si="20"/>
        <v>#REF!</v>
      </c>
      <c r="AH134" t="e">
        <f t="shared" si="21"/>
        <v>#REF!</v>
      </c>
      <c r="AI134" t="e">
        <f t="shared" si="22"/>
        <v>#REF!</v>
      </c>
      <c r="AK134">
        <f>IF('Vulnerability Assessment (post)'!Q134='Defined Values'!$A$27,'Defined Values'!$C$27,IF('Vulnerability Assessment (post)'!Q134='Defined Values'!$A$28,'Defined Values'!$C$28,IF('Vulnerability Assessment (post)'!Q134='Defined Values'!$A$29,'Defined Values'!$C$29,0)))</f>
        <v>0</v>
      </c>
      <c r="AL134">
        <f>IF('Vulnerability Assessment (post)'!S134='Defined Values'!$A$31,'Defined Values'!$C$31,IF('Vulnerability Assessment (post)'!S134='Defined Values'!$A$32,'Defined Values'!$C$32,IF('Vulnerability Assessment (post)'!S134='Defined Values'!$A$33,'Defined Values'!$C$33,0)))</f>
        <v>0</v>
      </c>
      <c r="AM134">
        <f>IF('Vulnerability Assessment (post)'!U134='Defined Values'!$A$35,'Defined Values'!$C$35,IF('Vulnerability Assessment (post)'!U134='Defined Values'!$A$36,'Defined Values'!$C$36,IF('Vulnerability Assessment (post)'!U134='Defined Values'!$A$37,'Defined Values'!$C$37,0)))</f>
        <v>0</v>
      </c>
      <c r="AN134">
        <f t="shared" si="23"/>
        <v>1</v>
      </c>
      <c r="AO134">
        <f t="shared" si="23"/>
        <v>1</v>
      </c>
      <c r="AP134">
        <f t="shared" si="23"/>
        <v>1</v>
      </c>
      <c r="AQ134">
        <f>IF('Vulnerability Assessment (post)'!M134='Defined Values'!$A$19,'Defined Values'!$C$19,IF('Vulnerability Assessment (post)'!M134='Defined Values'!$A$20,'Defined Values'!$C$20,IF('Vulnerability Assessment (post)'!M134='Defined Values'!$A$21,'Defined Values'!$C$21,0)))</f>
        <v>0</v>
      </c>
      <c r="AR134">
        <f>IF('Vulnerability Assessment (post)'!O134='Defined Values'!$A$23,'Defined Values'!$C$23,IF('Vulnerability Assessment (post)'!O134='Defined Values'!$A$24,'Defined Values'!$C$24,IF('Vulnerability Assessment (post)'!O134='Defined Values'!$A$25,'Defined Values'!$C$25,0)))</f>
        <v>0</v>
      </c>
      <c r="AS134">
        <f>IF('Vulnerability Assessment (post)'!K134='Defined Values'!$A$15,'Defined Values'!$C$15,IF('Vulnerability Assessment (post)'!K134='Defined Values'!$A$16,'Defined Values'!$C$16,IF('Vulnerability Assessment (post)'!K134='Defined Values'!$A$17,'Defined Values'!$C$17,0)))</f>
        <v>0</v>
      </c>
      <c r="AT134">
        <f t="shared" si="24"/>
        <v>0</v>
      </c>
      <c r="AU13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3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3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34" t="e">
        <f t="shared" si="25"/>
        <v>#REF!</v>
      </c>
      <c r="AY134" t="e">
        <f t="shared" si="25"/>
        <v>#REF!</v>
      </c>
      <c r="AZ134" t="e">
        <f t="shared" si="25"/>
        <v>#REF!</v>
      </c>
      <c r="BA134" t="e">
        <f t="shared" si="26"/>
        <v>#REF!</v>
      </c>
      <c r="BB134" t="e">
        <f t="shared" si="26"/>
        <v>#REF!</v>
      </c>
      <c r="BC134" t="e">
        <f t="shared" si="26"/>
        <v>#REF!</v>
      </c>
      <c r="BD134" t="e">
        <f t="shared" si="27"/>
        <v>#REF!</v>
      </c>
      <c r="BE134" t="e">
        <f t="shared" si="28"/>
        <v>#REF!</v>
      </c>
      <c r="BF134" s="21" t="e">
        <f t="shared" si="29"/>
        <v>#REF!</v>
      </c>
      <c r="BG134"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34" t="e">
        <f t="shared" si="31"/>
        <v>#REF!</v>
      </c>
      <c r="BI134"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34" t="e">
        <f t="shared" si="30"/>
        <v>#REF!</v>
      </c>
    </row>
    <row r="135" spans="1:62" ht="18" x14ac:dyDescent="0.15">
      <c r="A135" s="50"/>
      <c r="B135" s="50"/>
      <c r="C135" s="50"/>
      <c r="D135" s="50"/>
      <c r="E135" s="50"/>
      <c r="F135" s="60"/>
      <c r="G135" s="60"/>
      <c r="H135" s="60"/>
      <c r="I135" s="80"/>
      <c r="J135" s="80"/>
      <c r="K135" s="80"/>
      <c r="L135" s="80"/>
      <c r="M135" s="80"/>
      <c r="N135" s="80"/>
      <c r="O135" s="80"/>
      <c r="P135" s="80"/>
      <c r="Q135" s="80"/>
      <c r="R135" s="80"/>
      <c r="S135" s="80"/>
      <c r="T135" s="80"/>
      <c r="U135" s="80"/>
      <c r="V135" s="80"/>
      <c r="W135" s="31" t="str">
        <f>IF(OR(A135='Defined Values'!A$63,A135='Defined Values'!$A$65),'Defined Values'!$A$65,IF(OR(K135="",M135="",O135="",Q135="",S135="",U135=""),"INCOMPLETE",AI135))</f>
        <v>INCOMPLETE</v>
      </c>
      <c r="Y135">
        <f t="shared" si="16"/>
        <v>0</v>
      </c>
      <c r="Z135">
        <f>IF(Y135=0,0,'Defined Values'!C60)</f>
        <v>0</v>
      </c>
      <c r="AA135">
        <f t="shared" si="17"/>
        <v>0</v>
      </c>
      <c r="AB135">
        <f t="shared" si="18"/>
        <v>0</v>
      </c>
      <c r="AD135" t="e">
        <f t="shared" si="19"/>
        <v>#REF!</v>
      </c>
      <c r="AE135" t="e">
        <f t="shared" si="19"/>
        <v>#REF!</v>
      </c>
      <c r="AF135" t="e">
        <f t="shared" si="19"/>
        <v>#REF!</v>
      </c>
      <c r="AG135" t="e">
        <f t="shared" si="20"/>
        <v>#REF!</v>
      </c>
      <c r="AH135" t="e">
        <f t="shared" si="21"/>
        <v>#REF!</v>
      </c>
      <c r="AI135" t="e">
        <f t="shared" si="22"/>
        <v>#REF!</v>
      </c>
      <c r="AK135">
        <f>IF('Vulnerability Assessment (post)'!Q135='Defined Values'!$A$27,'Defined Values'!$C$27,IF('Vulnerability Assessment (post)'!Q135='Defined Values'!$A$28,'Defined Values'!$C$28,IF('Vulnerability Assessment (post)'!Q135='Defined Values'!$A$29,'Defined Values'!$C$29,0)))</f>
        <v>0</v>
      </c>
      <c r="AL135">
        <f>IF('Vulnerability Assessment (post)'!S135='Defined Values'!$A$31,'Defined Values'!$C$31,IF('Vulnerability Assessment (post)'!S135='Defined Values'!$A$32,'Defined Values'!$C$32,IF('Vulnerability Assessment (post)'!S135='Defined Values'!$A$33,'Defined Values'!$C$33,0)))</f>
        <v>0</v>
      </c>
      <c r="AM135">
        <f>IF('Vulnerability Assessment (post)'!U135='Defined Values'!$A$35,'Defined Values'!$C$35,IF('Vulnerability Assessment (post)'!U135='Defined Values'!$A$36,'Defined Values'!$C$36,IF('Vulnerability Assessment (post)'!U135='Defined Values'!$A$37,'Defined Values'!$C$37,0)))</f>
        <v>0</v>
      </c>
      <c r="AN135">
        <f t="shared" si="23"/>
        <v>1</v>
      </c>
      <c r="AO135">
        <f t="shared" si="23"/>
        <v>1</v>
      </c>
      <c r="AP135">
        <f t="shared" si="23"/>
        <v>1</v>
      </c>
      <c r="AQ135">
        <f>IF('Vulnerability Assessment (post)'!M135='Defined Values'!$A$19,'Defined Values'!$C$19,IF('Vulnerability Assessment (post)'!M135='Defined Values'!$A$20,'Defined Values'!$C$20,IF('Vulnerability Assessment (post)'!M135='Defined Values'!$A$21,'Defined Values'!$C$21,0)))</f>
        <v>0</v>
      </c>
      <c r="AR135">
        <f>IF('Vulnerability Assessment (post)'!O135='Defined Values'!$A$23,'Defined Values'!$C$23,IF('Vulnerability Assessment (post)'!O135='Defined Values'!$A$24,'Defined Values'!$C$24,IF('Vulnerability Assessment (post)'!O135='Defined Values'!$A$25,'Defined Values'!$C$25,0)))</f>
        <v>0</v>
      </c>
      <c r="AS135">
        <f>IF('Vulnerability Assessment (post)'!K135='Defined Values'!$A$15,'Defined Values'!$C$15,IF('Vulnerability Assessment (post)'!K135='Defined Values'!$A$16,'Defined Values'!$C$16,IF('Vulnerability Assessment (post)'!K135='Defined Values'!$A$17,'Defined Values'!$C$17,0)))</f>
        <v>0</v>
      </c>
      <c r="AT135">
        <f t="shared" si="24"/>
        <v>0</v>
      </c>
      <c r="AU13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3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3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35" t="e">
        <f t="shared" si="25"/>
        <v>#REF!</v>
      </c>
      <c r="AY135" t="e">
        <f t="shared" si="25"/>
        <v>#REF!</v>
      </c>
      <c r="AZ135" t="e">
        <f t="shared" si="25"/>
        <v>#REF!</v>
      </c>
      <c r="BA135" t="e">
        <f t="shared" si="26"/>
        <v>#REF!</v>
      </c>
      <c r="BB135" t="e">
        <f t="shared" si="26"/>
        <v>#REF!</v>
      </c>
      <c r="BC135" t="e">
        <f t="shared" si="26"/>
        <v>#REF!</v>
      </c>
      <c r="BD135" t="e">
        <f t="shared" si="27"/>
        <v>#REF!</v>
      </c>
      <c r="BE135" t="e">
        <f t="shared" si="28"/>
        <v>#REF!</v>
      </c>
      <c r="BF135" s="21" t="e">
        <f t="shared" si="29"/>
        <v>#REF!</v>
      </c>
      <c r="BG135"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35" t="e">
        <f t="shared" si="31"/>
        <v>#REF!</v>
      </c>
      <c r="BI135"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35" t="e">
        <f t="shared" si="30"/>
        <v>#REF!</v>
      </c>
    </row>
    <row r="136" spans="1:62" ht="18" x14ac:dyDescent="0.15">
      <c r="A136" s="50"/>
      <c r="B136" s="50"/>
      <c r="C136" s="50"/>
      <c r="D136" s="50"/>
      <c r="E136" s="50"/>
      <c r="F136" s="60"/>
      <c r="G136" s="60"/>
      <c r="H136" s="60"/>
      <c r="I136" s="80"/>
      <c r="J136" s="80"/>
      <c r="K136" s="80"/>
      <c r="L136" s="80"/>
      <c r="M136" s="80"/>
      <c r="N136" s="80"/>
      <c r="O136" s="80"/>
      <c r="P136" s="80"/>
      <c r="Q136" s="80"/>
      <c r="R136" s="80"/>
      <c r="S136" s="80"/>
      <c r="T136" s="80"/>
      <c r="U136" s="80"/>
      <c r="V136" s="80"/>
      <c r="W136" s="31" t="str">
        <f>IF(OR(A136='Defined Values'!A$63,A136='Defined Values'!$A$65),'Defined Values'!$A$65,IF(OR(K136="",M136="",O136="",Q136="",S136="",U136=""),"INCOMPLETE",AI136))</f>
        <v>INCOMPLETE</v>
      </c>
      <c r="Y136">
        <f t="shared" si="16"/>
        <v>0</v>
      </c>
      <c r="Z136">
        <f>IF(Y136=0,0,'Defined Values'!C60)</f>
        <v>0</v>
      </c>
      <c r="AA136">
        <f t="shared" si="17"/>
        <v>0</v>
      </c>
      <c r="AB136">
        <f t="shared" si="18"/>
        <v>0</v>
      </c>
      <c r="AD136" t="e">
        <f t="shared" si="19"/>
        <v>#REF!</v>
      </c>
      <c r="AE136" t="e">
        <f t="shared" si="19"/>
        <v>#REF!</v>
      </c>
      <c r="AF136" t="e">
        <f t="shared" si="19"/>
        <v>#REF!</v>
      </c>
      <c r="AG136" t="e">
        <f t="shared" si="20"/>
        <v>#REF!</v>
      </c>
      <c r="AH136" t="e">
        <f t="shared" si="21"/>
        <v>#REF!</v>
      </c>
      <c r="AI136" t="e">
        <f t="shared" si="22"/>
        <v>#REF!</v>
      </c>
      <c r="AK136">
        <f>IF('Vulnerability Assessment (post)'!Q136='Defined Values'!$A$27,'Defined Values'!$C$27,IF('Vulnerability Assessment (post)'!Q136='Defined Values'!$A$28,'Defined Values'!$C$28,IF('Vulnerability Assessment (post)'!Q136='Defined Values'!$A$29,'Defined Values'!$C$29,0)))</f>
        <v>0</v>
      </c>
      <c r="AL136">
        <f>IF('Vulnerability Assessment (post)'!S136='Defined Values'!$A$31,'Defined Values'!$C$31,IF('Vulnerability Assessment (post)'!S136='Defined Values'!$A$32,'Defined Values'!$C$32,IF('Vulnerability Assessment (post)'!S136='Defined Values'!$A$33,'Defined Values'!$C$33,0)))</f>
        <v>0</v>
      </c>
      <c r="AM136">
        <f>IF('Vulnerability Assessment (post)'!U136='Defined Values'!$A$35,'Defined Values'!$C$35,IF('Vulnerability Assessment (post)'!U136='Defined Values'!$A$36,'Defined Values'!$C$36,IF('Vulnerability Assessment (post)'!U136='Defined Values'!$A$37,'Defined Values'!$C$37,0)))</f>
        <v>0</v>
      </c>
      <c r="AN136">
        <f t="shared" si="23"/>
        <v>1</v>
      </c>
      <c r="AO136">
        <f t="shared" si="23"/>
        <v>1</v>
      </c>
      <c r="AP136">
        <f t="shared" si="23"/>
        <v>1</v>
      </c>
      <c r="AQ136">
        <f>IF('Vulnerability Assessment (post)'!M136='Defined Values'!$A$19,'Defined Values'!$C$19,IF('Vulnerability Assessment (post)'!M136='Defined Values'!$A$20,'Defined Values'!$C$20,IF('Vulnerability Assessment (post)'!M136='Defined Values'!$A$21,'Defined Values'!$C$21,0)))</f>
        <v>0</v>
      </c>
      <c r="AR136">
        <f>IF('Vulnerability Assessment (post)'!O136='Defined Values'!$A$23,'Defined Values'!$C$23,IF('Vulnerability Assessment (post)'!O136='Defined Values'!$A$24,'Defined Values'!$C$24,IF('Vulnerability Assessment (post)'!O136='Defined Values'!$A$25,'Defined Values'!$C$25,0)))</f>
        <v>0</v>
      </c>
      <c r="AS136">
        <f>IF('Vulnerability Assessment (post)'!K136='Defined Values'!$A$15,'Defined Values'!$C$15,IF('Vulnerability Assessment (post)'!K136='Defined Values'!$A$16,'Defined Values'!$C$16,IF('Vulnerability Assessment (post)'!K136='Defined Values'!$A$17,'Defined Values'!$C$17,0)))</f>
        <v>0</v>
      </c>
      <c r="AT136">
        <f t="shared" si="24"/>
        <v>0</v>
      </c>
      <c r="AU13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3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3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36" t="e">
        <f t="shared" si="25"/>
        <v>#REF!</v>
      </c>
      <c r="AY136" t="e">
        <f t="shared" si="25"/>
        <v>#REF!</v>
      </c>
      <c r="AZ136" t="e">
        <f t="shared" si="25"/>
        <v>#REF!</v>
      </c>
      <c r="BA136" t="e">
        <f t="shared" si="26"/>
        <v>#REF!</v>
      </c>
      <c r="BB136" t="e">
        <f t="shared" si="26"/>
        <v>#REF!</v>
      </c>
      <c r="BC136" t="e">
        <f t="shared" si="26"/>
        <v>#REF!</v>
      </c>
      <c r="BD136" t="e">
        <f t="shared" si="27"/>
        <v>#REF!</v>
      </c>
      <c r="BE136" t="e">
        <f t="shared" si="28"/>
        <v>#REF!</v>
      </c>
      <c r="BF136" s="21" t="e">
        <f t="shared" si="29"/>
        <v>#REF!</v>
      </c>
      <c r="BG136"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36" t="e">
        <f t="shared" si="31"/>
        <v>#REF!</v>
      </c>
      <c r="BI136"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36" t="e">
        <f t="shared" si="30"/>
        <v>#REF!</v>
      </c>
    </row>
    <row r="137" spans="1:62" ht="18" x14ac:dyDescent="0.15">
      <c r="A137" s="50"/>
      <c r="B137" s="50"/>
      <c r="C137" s="50"/>
      <c r="D137" s="50"/>
      <c r="E137" s="50"/>
      <c r="F137" s="60"/>
      <c r="G137" s="60"/>
      <c r="H137" s="60"/>
      <c r="I137" s="80"/>
      <c r="J137" s="80"/>
      <c r="K137" s="80"/>
      <c r="L137" s="80"/>
      <c r="M137" s="80"/>
      <c r="N137" s="80"/>
      <c r="O137" s="80"/>
      <c r="P137" s="80"/>
      <c r="Q137" s="80"/>
      <c r="R137" s="80"/>
      <c r="S137" s="80"/>
      <c r="T137" s="80"/>
      <c r="U137" s="80"/>
      <c r="V137" s="80"/>
      <c r="W137" s="31" t="str">
        <f>IF(OR(A137='Defined Values'!A$63,A137='Defined Values'!$A$65),'Defined Values'!$A$65,IF(OR(K137="",M137="",O137="",Q137="",S137="",U137=""),"INCOMPLETE",AI137))</f>
        <v>INCOMPLETE</v>
      </c>
      <c r="Y137">
        <f t="shared" si="16"/>
        <v>0</v>
      </c>
      <c r="Z137">
        <f>IF(Y137=0,0,'Defined Values'!C60)</f>
        <v>0</v>
      </c>
      <c r="AA137">
        <f t="shared" si="17"/>
        <v>0</v>
      </c>
      <c r="AB137">
        <f t="shared" si="18"/>
        <v>0</v>
      </c>
      <c r="AD137" t="e">
        <f t="shared" si="19"/>
        <v>#REF!</v>
      </c>
      <c r="AE137" t="e">
        <f t="shared" si="19"/>
        <v>#REF!</v>
      </c>
      <c r="AF137" t="e">
        <f t="shared" si="19"/>
        <v>#REF!</v>
      </c>
      <c r="AG137" t="e">
        <f t="shared" si="20"/>
        <v>#REF!</v>
      </c>
      <c r="AH137" t="e">
        <f t="shared" si="21"/>
        <v>#REF!</v>
      </c>
      <c r="AI137" t="e">
        <f t="shared" si="22"/>
        <v>#REF!</v>
      </c>
      <c r="AK137">
        <f>IF('Vulnerability Assessment (post)'!Q137='Defined Values'!$A$27,'Defined Values'!$C$27,IF('Vulnerability Assessment (post)'!Q137='Defined Values'!$A$28,'Defined Values'!$C$28,IF('Vulnerability Assessment (post)'!Q137='Defined Values'!$A$29,'Defined Values'!$C$29,0)))</f>
        <v>0</v>
      </c>
      <c r="AL137">
        <f>IF('Vulnerability Assessment (post)'!S137='Defined Values'!$A$31,'Defined Values'!$C$31,IF('Vulnerability Assessment (post)'!S137='Defined Values'!$A$32,'Defined Values'!$C$32,IF('Vulnerability Assessment (post)'!S137='Defined Values'!$A$33,'Defined Values'!$C$33,0)))</f>
        <v>0</v>
      </c>
      <c r="AM137">
        <f>IF('Vulnerability Assessment (post)'!U137='Defined Values'!$A$35,'Defined Values'!$C$35,IF('Vulnerability Assessment (post)'!U137='Defined Values'!$A$36,'Defined Values'!$C$36,IF('Vulnerability Assessment (post)'!U137='Defined Values'!$A$37,'Defined Values'!$C$37,0)))</f>
        <v>0</v>
      </c>
      <c r="AN137">
        <f t="shared" si="23"/>
        <v>1</v>
      </c>
      <c r="AO137">
        <f t="shared" si="23"/>
        <v>1</v>
      </c>
      <c r="AP137">
        <f t="shared" si="23"/>
        <v>1</v>
      </c>
      <c r="AQ137">
        <f>IF('Vulnerability Assessment (post)'!M137='Defined Values'!$A$19,'Defined Values'!$C$19,IF('Vulnerability Assessment (post)'!M137='Defined Values'!$A$20,'Defined Values'!$C$20,IF('Vulnerability Assessment (post)'!M137='Defined Values'!$A$21,'Defined Values'!$C$21,0)))</f>
        <v>0</v>
      </c>
      <c r="AR137">
        <f>IF('Vulnerability Assessment (post)'!O137='Defined Values'!$A$23,'Defined Values'!$C$23,IF('Vulnerability Assessment (post)'!O137='Defined Values'!$A$24,'Defined Values'!$C$24,IF('Vulnerability Assessment (post)'!O137='Defined Values'!$A$25,'Defined Values'!$C$25,0)))</f>
        <v>0</v>
      </c>
      <c r="AS137">
        <f>IF('Vulnerability Assessment (post)'!K137='Defined Values'!$A$15,'Defined Values'!$C$15,IF('Vulnerability Assessment (post)'!K137='Defined Values'!$A$16,'Defined Values'!$C$16,IF('Vulnerability Assessment (post)'!K137='Defined Values'!$A$17,'Defined Values'!$C$17,0)))</f>
        <v>0</v>
      </c>
      <c r="AT137">
        <f t="shared" si="24"/>
        <v>0</v>
      </c>
      <c r="AU13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3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3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37" t="e">
        <f t="shared" si="25"/>
        <v>#REF!</v>
      </c>
      <c r="AY137" t="e">
        <f t="shared" si="25"/>
        <v>#REF!</v>
      </c>
      <c r="AZ137" t="e">
        <f t="shared" si="25"/>
        <v>#REF!</v>
      </c>
      <c r="BA137" t="e">
        <f t="shared" si="26"/>
        <v>#REF!</v>
      </c>
      <c r="BB137" t="e">
        <f t="shared" si="26"/>
        <v>#REF!</v>
      </c>
      <c r="BC137" t="e">
        <f t="shared" si="26"/>
        <v>#REF!</v>
      </c>
      <c r="BD137" t="e">
        <f t="shared" si="27"/>
        <v>#REF!</v>
      </c>
      <c r="BE137" t="e">
        <f t="shared" si="28"/>
        <v>#REF!</v>
      </c>
      <c r="BF137" s="21" t="e">
        <f t="shared" si="29"/>
        <v>#REF!</v>
      </c>
      <c r="BG137"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37" t="e">
        <f t="shared" si="31"/>
        <v>#REF!</v>
      </c>
      <c r="BI137"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37" t="e">
        <f t="shared" si="30"/>
        <v>#REF!</v>
      </c>
    </row>
    <row r="138" spans="1:62" ht="18" x14ac:dyDescent="0.15">
      <c r="A138" s="50"/>
      <c r="B138" s="50"/>
      <c r="C138" s="50"/>
      <c r="D138" s="50"/>
      <c r="E138" s="50"/>
      <c r="F138" s="60"/>
      <c r="G138" s="60"/>
      <c r="H138" s="60"/>
      <c r="I138" s="80"/>
      <c r="J138" s="80"/>
      <c r="K138" s="80"/>
      <c r="L138" s="80"/>
      <c r="M138" s="80"/>
      <c r="N138" s="80"/>
      <c r="O138" s="80"/>
      <c r="P138" s="80"/>
      <c r="Q138" s="80"/>
      <c r="R138" s="80"/>
      <c r="S138" s="80"/>
      <c r="T138" s="80"/>
      <c r="U138" s="80"/>
      <c r="V138" s="80"/>
      <c r="W138" s="31" t="str">
        <f>IF(OR(A138='Defined Values'!A$63,A138='Defined Values'!$A$65),'Defined Values'!$A$65,IF(OR(K138="",M138="",O138="",Q138="",S138="",U138=""),"INCOMPLETE",AI138))</f>
        <v>INCOMPLETE</v>
      </c>
      <c r="Y138">
        <f t="shared" ref="Y138:Y202" si="32">10.41*(1-(AN138*AO138*AP138))</f>
        <v>0</v>
      </c>
      <c r="Z138">
        <f>IF(Y138=0,0,'Defined Values'!C60)</f>
        <v>0</v>
      </c>
      <c r="AA138">
        <f t="shared" ref="AA138:AA202" si="33">20*AQ138*AR138*AS138</f>
        <v>0</v>
      </c>
      <c r="AB138">
        <f t="shared" ref="AB138:AB202" si="34">ROUND(AT138,1)</f>
        <v>0</v>
      </c>
      <c r="AD138" t="e">
        <f t="shared" ref="AD138:AF202" si="35">ROUND(BD138,1)</f>
        <v>#REF!</v>
      </c>
      <c r="AE138" t="e">
        <f t="shared" si="35"/>
        <v>#REF!</v>
      </c>
      <c r="AF138" t="e">
        <f t="shared" si="35"/>
        <v>#REF!</v>
      </c>
      <c r="AG138" t="e">
        <f t="shared" ref="AG138:AG202" si="36">ROUND(BH138,1)</f>
        <v>#REF!</v>
      </c>
      <c r="AH138" t="e">
        <f t="shared" ref="AH138:AH202" si="37">ROUND(BJ138,1)</f>
        <v>#REF!</v>
      </c>
      <c r="AI138" t="e">
        <f t="shared" ref="AI138:AI202" si="38">IF(AH138=0,AB138,AH138)</f>
        <v>#REF!</v>
      </c>
      <c r="AK138">
        <f>IF('Vulnerability Assessment (post)'!Q138='Defined Values'!$A$27,'Defined Values'!$C$27,IF('Vulnerability Assessment (post)'!Q138='Defined Values'!$A$28,'Defined Values'!$C$28,IF('Vulnerability Assessment (post)'!Q138='Defined Values'!$A$29,'Defined Values'!$C$29,0)))</f>
        <v>0</v>
      </c>
      <c r="AL138">
        <f>IF('Vulnerability Assessment (post)'!S138='Defined Values'!$A$31,'Defined Values'!$C$31,IF('Vulnerability Assessment (post)'!S138='Defined Values'!$A$32,'Defined Values'!$C$32,IF('Vulnerability Assessment (post)'!S138='Defined Values'!$A$33,'Defined Values'!$C$33,0)))</f>
        <v>0</v>
      </c>
      <c r="AM138">
        <f>IF('Vulnerability Assessment (post)'!U138='Defined Values'!$A$35,'Defined Values'!$C$35,IF('Vulnerability Assessment (post)'!U138='Defined Values'!$A$36,'Defined Values'!$C$36,IF('Vulnerability Assessment (post)'!U138='Defined Values'!$A$37,'Defined Values'!$C$37,0)))</f>
        <v>0</v>
      </c>
      <c r="AN138">
        <f t="shared" ref="AN138:AP202" si="39">1-AK138</f>
        <v>1</v>
      </c>
      <c r="AO138">
        <f t="shared" si="39"/>
        <v>1</v>
      </c>
      <c r="AP138">
        <f t="shared" si="39"/>
        <v>1</v>
      </c>
      <c r="AQ138">
        <f>IF('Vulnerability Assessment (post)'!M138='Defined Values'!$A$19,'Defined Values'!$C$19,IF('Vulnerability Assessment (post)'!M138='Defined Values'!$A$20,'Defined Values'!$C$20,IF('Vulnerability Assessment (post)'!M138='Defined Values'!$A$21,'Defined Values'!$C$21,0)))</f>
        <v>0</v>
      </c>
      <c r="AR138">
        <f>IF('Vulnerability Assessment (post)'!O138='Defined Values'!$A$23,'Defined Values'!$C$23,IF('Vulnerability Assessment (post)'!O138='Defined Values'!$A$24,'Defined Values'!$C$24,IF('Vulnerability Assessment (post)'!O138='Defined Values'!$A$25,'Defined Values'!$C$25,0)))</f>
        <v>0</v>
      </c>
      <c r="AS138">
        <f>IF('Vulnerability Assessment (post)'!K138='Defined Values'!$A$15,'Defined Values'!$C$15,IF('Vulnerability Assessment (post)'!K138='Defined Values'!$A$16,'Defined Values'!$C$16,IF('Vulnerability Assessment (post)'!K138='Defined Values'!$A$17,'Defined Values'!$C$17,0)))</f>
        <v>0</v>
      </c>
      <c r="AT138">
        <f t="shared" ref="AT138:AT202" si="40">((0.6*Y138)+(0.4*AA138)-1.5)*Z138</f>
        <v>0</v>
      </c>
      <c r="AU13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3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3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38" t="e">
        <f t="shared" ref="AX138:AZ202" si="41">AK138*AU138</f>
        <v>#REF!</v>
      </c>
      <c r="AY138" t="e">
        <f t="shared" si="41"/>
        <v>#REF!</v>
      </c>
      <c r="AZ138" t="e">
        <f t="shared" si="41"/>
        <v>#REF!</v>
      </c>
      <c r="BA138" t="e">
        <f t="shared" ref="BA138:BC202" si="42">1-AX138</f>
        <v>#REF!</v>
      </c>
      <c r="BB138" t="e">
        <f t="shared" si="42"/>
        <v>#REF!</v>
      </c>
      <c r="BC138" t="e">
        <f t="shared" si="42"/>
        <v>#REF!</v>
      </c>
      <c r="BD138" t="e">
        <f t="shared" ref="BD138:BD202" si="43">MIN(10,10.41*(1-(BA138*BB138*BC138)))</f>
        <v>#REF!</v>
      </c>
      <c r="BE138" t="e">
        <f t="shared" ref="BE138:BE202" si="44">((0.6*AD138)+(0.4*AA138)-1.5)*Z138</f>
        <v>#REF!</v>
      </c>
      <c r="BF138" s="21" t="e">
        <f t="shared" ref="BF138:BF202" si="45">AE138*1*1*1</f>
        <v>#REF!</v>
      </c>
      <c r="BG138"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38" t="e">
        <f t="shared" si="31"/>
        <v>#REF!</v>
      </c>
      <c r="BI138"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38" t="e">
        <f t="shared" ref="BJ138:BJ202" si="46">AG138-(AG138*BI138)</f>
        <v>#REF!</v>
      </c>
    </row>
    <row r="139" spans="1:62" ht="18" x14ac:dyDescent="0.15">
      <c r="A139" s="50"/>
      <c r="B139" s="50"/>
      <c r="C139" s="50"/>
      <c r="D139" s="50"/>
      <c r="E139" s="50"/>
      <c r="F139" s="60"/>
      <c r="G139" s="60"/>
      <c r="H139" s="60"/>
      <c r="I139" s="80"/>
      <c r="J139" s="80"/>
      <c r="K139" s="80"/>
      <c r="L139" s="80"/>
      <c r="M139" s="80"/>
      <c r="N139" s="80"/>
      <c r="O139" s="80"/>
      <c r="P139" s="80"/>
      <c r="Q139" s="80"/>
      <c r="R139" s="80"/>
      <c r="S139" s="80"/>
      <c r="T139" s="80"/>
      <c r="U139" s="80"/>
      <c r="V139" s="80"/>
      <c r="W139" s="31" t="str">
        <f>IF(OR(A139='Defined Values'!A$63,A139='Defined Values'!$A$65),'Defined Values'!$A$65,IF(OR(K139="",M139="",O139="",Q139="",S139="",U139=""),"INCOMPLETE",AI139))</f>
        <v>INCOMPLETE</v>
      </c>
      <c r="Y139">
        <f t="shared" si="32"/>
        <v>0</v>
      </c>
      <c r="Z139">
        <f>IF(Y139=0,0,'Defined Values'!C60)</f>
        <v>0</v>
      </c>
      <c r="AA139">
        <f t="shared" si="33"/>
        <v>0</v>
      </c>
      <c r="AB139">
        <f t="shared" si="34"/>
        <v>0</v>
      </c>
      <c r="AD139" t="e">
        <f t="shared" si="35"/>
        <v>#REF!</v>
      </c>
      <c r="AE139" t="e">
        <f t="shared" si="35"/>
        <v>#REF!</v>
      </c>
      <c r="AF139" t="e">
        <f t="shared" si="35"/>
        <v>#REF!</v>
      </c>
      <c r="AG139" t="e">
        <f t="shared" si="36"/>
        <v>#REF!</v>
      </c>
      <c r="AH139" t="e">
        <f t="shared" si="37"/>
        <v>#REF!</v>
      </c>
      <c r="AI139" t="e">
        <f t="shared" si="38"/>
        <v>#REF!</v>
      </c>
      <c r="AK139">
        <f>IF('Vulnerability Assessment (post)'!Q139='Defined Values'!$A$27,'Defined Values'!$C$27,IF('Vulnerability Assessment (post)'!Q139='Defined Values'!$A$28,'Defined Values'!$C$28,IF('Vulnerability Assessment (post)'!Q139='Defined Values'!$A$29,'Defined Values'!$C$29,0)))</f>
        <v>0</v>
      </c>
      <c r="AL139">
        <f>IF('Vulnerability Assessment (post)'!S139='Defined Values'!$A$31,'Defined Values'!$C$31,IF('Vulnerability Assessment (post)'!S139='Defined Values'!$A$32,'Defined Values'!$C$32,IF('Vulnerability Assessment (post)'!S139='Defined Values'!$A$33,'Defined Values'!$C$33,0)))</f>
        <v>0</v>
      </c>
      <c r="AM139">
        <f>IF('Vulnerability Assessment (post)'!U139='Defined Values'!$A$35,'Defined Values'!$C$35,IF('Vulnerability Assessment (post)'!U139='Defined Values'!$A$36,'Defined Values'!$C$36,IF('Vulnerability Assessment (post)'!U139='Defined Values'!$A$37,'Defined Values'!$C$37,0)))</f>
        <v>0</v>
      </c>
      <c r="AN139">
        <f t="shared" si="39"/>
        <v>1</v>
      </c>
      <c r="AO139">
        <f t="shared" si="39"/>
        <v>1</v>
      </c>
      <c r="AP139">
        <f t="shared" si="39"/>
        <v>1</v>
      </c>
      <c r="AQ139">
        <f>IF('Vulnerability Assessment (post)'!M139='Defined Values'!$A$19,'Defined Values'!$C$19,IF('Vulnerability Assessment (post)'!M139='Defined Values'!$A$20,'Defined Values'!$C$20,IF('Vulnerability Assessment (post)'!M139='Defined Values'!$A$21,'Defined Values'!$C$21,0)))</f>
        <v>0</v>
      </c>
      <c r="AR139">
        <f>IF('Vulnerability Assessment (post)'!O139='Defined Values'!$A$23,'Defined Values'!$C$23,IF('Vulnerability Assessment (post)'!O139='Defined Values'!$A$24,'Defined Values'!$C$24,IF('Vulnerability Assessment (post)'!O139='Defined Values'!$A$25,'Defined Values'!$C$25,0)))</f>
        <v>0</v>
      </c>
      <c r="AS139">
        <f>IF('Vulnerability Assessment (post)'!K139='Defined Values'!$A$15,'Defined Values'!$C$15,IF('Vulnerability Assessment (post)'!K139='Defined Values'!$A$16,'Defined Values'!$C$16,IF('Vulnerability Assessment (post)'!K139='Defined Values'!$A$17,'Defined Values'!$C$17,0)))</f>
        <v>0</v>
      </c>
      <c r="AT139">
        <f t="shared" si="40"/>
        <v>0</v>
      </c>
      <c r="AU13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3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3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39" t="e">
        <f t="shared" si="41"/>
        <v>#REF!</v>
      </c>
      <c r="AY139" t="e">
        <f t="shared" si="41"/>
        <v>#REF!</v>
      </c>
      <c r="AZ139" t="e">
        <f t="shared" si="41"/>
        <v>#REF!</v>
      </c>
      <c r="BA139" t="e">
        <f t="shared" si="42"/>
        <v>#REF!</v>
      </c>
      <c r="BB139" t="e">
        <f t="shared" si="42"/>
        <v>#REF!</v>
      </c>
      <c r="BC139" t="e">
        <f t="shared" si="42"/>
        <v>#REF!</v>
      </c>
      <c r="BD139" t="e">
        <f t="shared" si="43"/>
        <v>#REF!</v>
      </c>
      <c r="BE139" t="e">
        <f t="shared" si="44"/>
        <v>#REF!</v>
      </c>
      <c r="BF139" s="21" t="e">
        <f t="shared" si="45"/>
        <v>#REF!</v>
      </c>
      <c r="BG139"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39" t="e">
        <f t="shared" ref="BH139:BH203" si="47">AF139+(10-AF139)*BG139</f>
        <v>#REF!</v>
      </c>
      <c r="BI139"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39" t="e">
        <f t="shared" si="46"/>
        <v>#REF!</v>
      </c>
    </row>
    <row r="140" spans="1:62" ht="18" x14ac:dyDescent="0.15">
      <c r="A140" s="50"/>
      <c r="B140" s="50"/>
      <c r="C140" s="50"/>
      <c r="D140" s="50"/>
      <c r="E140" s="50"/>
      <c r="F140" s="60"/>
      <c r="G140" s="60"/>
      <c r="H140" s="60"/>
      <c r="I140" s="80"/>
      <c r="J140" s="80"/>
      <c r="K140" s="80"/>
      <c r="L140" s="80"/>
      <c r="M140" s="80"/>
      <c r="N140" s="80"/>
      <c r="O140" s="80"/>
      <c r="P140" s="80"/>
      <c r="Q140" s="80"/>
      <c r="R140" s="80"/>
      <c r="S140" s="80"/>
      <c r="T140" s="80"/>
      <c r="U140" s="80"/>
      <c r="V140" s="80"/>
      <c r="W140" s="31" t="str">
        <f>IF(OR(A140='Defined Values'!A$63,A140='Defined Values'!$A$65),'Defined Values'!$A$65,IF(OR(K140="",M140="",O140="",Q140="",S140="",U140=""),"INCOMPLETE",AI140))</f>
        <v>INCOMPLETE</v>
      </c>
      <c r="Y140">
        <f t="shared" si="32"/>
        <v>0</v>
      </c>
      <c r="Z140">
        <f>IF(Y140=0,0,'Defined Values'!C60)</f>
        <v>0</v>
      </c>
      <c r="AA140">
        <f t="shared" si="33"/>
        <v>0</v>
      </c>
      <c r="AB140">
        <f t="shared" si="34"/>
        <v>0</v>
      </c>
      <c r="AD140" t="e">
        <f t="shared" si="35"/>
        <v>#REF!</v>
      </c>
      <c r="AE140" t="e">
        <f t="shared" si="35"/>
        <v>#REF!</v>
      </c>
      <c r="AF140" t="e">
        <f t="shared" si="35"/>
        <v>#REF!</v>
      </c>
      <c r="AG140" t="e">
        <f t="shared" si="36"/>
        <v>#REF!</v>
      </c>
      <c r="AH140" t="e">
        <f t="shared" si="37"/>
        <v>#REF!</v>
      </c>
      <c r="AI140" t="e">
        <f t="shared" si="38"/>
        <v>#REF!</v>
      </c>
      <c r="AK140">
        <f>IF('Vulnerability Assessment (post)'!Q140='Defined Values'!$A$27,'Defined Values'!$C$27,IF('Vulnerability Assessment (post)'!Q140='Defined Values'!$A$28,'Defined Values'!$C$28,IF('Vulnerability Assessment (post)'!Q140='Defined Values'!$A$29,'Defined Values'!$C$29,0)))</f>
        <v>0</v>
      </c>
      <c r="AL140">
        <f>IF('Vulnerability Assessment (post)'!S140='Defined Values'!$A$31,'Defined Values'!$C$31,IF('Vulnerability Assessment (post)'!S140='Defined Values'!$A$32,'Defined Values'!$C$32,IF('Vulnerability Assessment (post)'!S140='Defined Values'!$A$33,'Defined Values'!$C$33,0)))</f>
        <v>0</v>
      </c>
      <c r="AM140">
        <f>IF('Vulnerability Assessment (post)'!U140='Defined Values'!$A$35,'Defined Values'!$C$35,IF('Vulnerability Assessment (post)'!U140='Defined Values'!$A$36,'Defined Values'!$C$36,IF('Vulnerability Assessment (post)'!U140='Defined Values'!$A$37,'Defined Values'!$C$37,0)))</f>
        <v>0</v>
      </c>
      <c r="AN140">
        <f t="shared" si="39"/>
        <v>1</v>
      </c>
      <c r="AO140">
        <f t="shared" si="39"/>
        <v>1</v>
      </c>
      <c r="AP140">
        <f t="shared" si="39"/>
        <v>1</v>
      </c>
      <c r="AQ140">
        <f>IF('Vulnerability Assessment (post)'!M140='Defined Values'!$A$19,'Defined Values'!$C$19,IF('Vulnerability Assessment (post)'!M140='Defined Values'!$A$20,'Defined Values'!$C$20,IF('Vulnerability Assessment (post)'!M140='Defined Values'!$A$21,'Defined Values'!$C$21,0)))</f>
        <v>0</v>
      </c>
      <c r="AR140">
        <f>IF('Vulnerability Assessment (post)'!O140='Defined Values'!$A$23,'Defined Values'!$C$23,IF('Vulnerability Assessment (post)'!O140='Defined Values'!$A$24,'Defined Values'!$C$24,IF('Vulnerability Assessment (post)'!O140='Defined Values'!$A$25,'Defined Values'!$C$25,0)))</f>
        <v>0</v>
      </c>
      <c r="AS140">
        <f>IF('Vulnerability Assessment (post)'!K140='Defined Values'!$A$15,'Defined Values'!$C$15,IF('Vulnerability Assessment (post)'!K140='Defined Values'!$A$16,'Defined Values'!$C$16,IF('Vulnerability Assessment (post)'!K140='Defined Values'!$A$17,'Defined Values'!$C$17,0)))</f>
        <v>0</v>
      </c>
      <c r="AT140">
        <f t="shared" si="40"/>
        <v>0</v>
      </c>
      <c r="AU14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4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4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40" t="e">
        <f t="shared" si="41"/>
        <v>#REF!</v>
      </c>
      <c r="AY140" t="e">
        <f t="shared" si="41"/>
        <v>#REF!</v>
      </c>
      <c r="AZ140" t="e">
        <f t="shared" si="41"/>
        <v>#REF!</v>
      </c>
      <c r="BA140" t="e">
        <f t="shared" si="42"/>
        <v>#REF!</v>
      </c>
      <c r="BB140" t="e">
        <f t="shared" si="42"/>
        <v>#REF!</v>
      </c>
      <c r="BC140" t="e">
        <f t="shared" si="42"/>
        <v>#REF!</v>
      </c>
      <c r="BD140" t="e">
        <f t="shared" si="43"/>
        <v>#REF!</v>
      </c>
      <c r="BE140" t="e">
        <f t="shared" si="44"/>
        <v>#REF!</v>
      </c>
      <c r="BF140" s="21" t="e">
        <f t="shared" si="45"/>
        <v>#REF!</v>
      </c>
      <c r="BG140"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40" t="e">
        <f t="shared" si="47"/>
        <v>#REF!</v>
      </c>
      <c r="BI140"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40" t="e">
        <f t="shared" si="46"/>
        <v>#REF!</v>
      </c>
    </row>
    <row r="141" spans="1:62" ht="18" x14ac:dyDescent="0.15">
      <c r="A141" s="50"/>
      <c r="B141" s="50"/>
      <c r="C141" s="50"/>
      <c r="D141" s="50"/>
      <c r="E141" s="50"/>
      <c r="F141" s="60"/>
      <c r="G141" s="60"/>
      <c r="H141" s="60"/>
      <c r="I141" s="80"/>
      <c r="J141" s="80"/>
      <c r="K141" s="80"/>
      <c r="L141" s="80"/>
      <c r="M141" s="80"/>
      <c r="N141" s="80"/>
      <c r="O141" s="80"/>
      <c r="P141" s="80"/>
      <c r="Q141" s="80"/>
      <c r="R141" s="80"/>
      <c r="S141" s="80"/>
      <c r="T141" s="80"/>
      <c r="U141" s="80"/>
      <c r="V141" s="80"/>
      <c r="W141" s="31" t="str">
        <f>IF(OR(A141='Defined Values'!A$63,A141='Defined Values'!$A$65),'Defined Values'!$A$65,IF(OR(K141="",M141="",O141="",Q141="",S141="",U141=""),"INCOMPLETE",AI141))</f>
        <v>INCOMPLETE</v>
      </c>
      <c r="Y141">
        <f t="shared" si="32"/>
        <v>0</v>
      </c>
      <c r="Z141">
        <f>IF(Y141=0,0,'Defined Values'!C60)</f>
        <v>0</v>
      </c>
      <c r="AA141">
        <f t="shared" si="33"/>
        <v>0</v>
      </c>
      <c r="AB141">
        <f t="shared" si="34"/>
        <v>0</v>
      </c>
      <c r="AD141" t="e">
        <f t="shared" si="35"/>
        <v>#REF!</v>
      </c>
      <c r="AE141" t="e">
        <f t="shared" si="35"/>
        <v>#REF!</v>
      </c>
      <c r="AF141" t="e">
        <f t="shared" si="35"/>
        <v>#REF!</v>
      </c>
      <c r="AG141" t="e">
        <f t="shared" si="36"/>
        <v>#REF!</v>
      </c>
      <c r="AH141" t="e">
        <f t="shared" si="37"/>
        <v>#REF!</v>
      </c>
      <c r="AI141" t="e">
        <f t="shared" si="38"/>
        <v>#REF!</v>
      </c>
      <c r="AK141">
        <f>IF('Vulnerability Assessment (post)'!Q141='Defined Values'!$A$27,'Defined Values'!$C$27,IF('Vulnerability Assessment (post)'!Q141='Defined Values'!$A$28,'Defined Values'!$C$28,IF('Vulnerability Assessment (post)'!Q141='Defined Values'!$A$29,'Defined Values'!$C$29,0)))</f>
        <v>0</v>
      </c>
      <c r="AL141">
        <f>IF('Vulnerability Assessment (post)'!S141='Defined Values'!$A$31,'Defined Values'!$C$31,IF('Vulnerability Assessment (post)'!S141='Defined Values'!$A$32,'Defined Values'!$C$32,IF('Vulnerability Assessment (post)'!S141='Defined Values'!$A$33,'Defined Values'!$C$33,0)))</f>
        <v>0</v>
      </c>
      <c r="AM141">
        <f>IF('Vulnerability Assessment (post)'!U141='Defined Values'!$A$35,'Defined Values'!$C$35,IF('Vulnerability Assessment (post)'!U141='Defined Values'!$A$36,'Defined Values'!$C$36,IF('Vulnerability Assessment (post)'!U141='Defined Values'!$A$37,'Defined Values'!$C$37,0)))</f>
        <v>0</v>
      </c>
      <c r="AN141">
        <f t="shared" si="39"/>
        <v>1</v>
      </c>
      <c r="AO141">
        <f t="shared" si="39"/>
        <v>1</v>
      </c>
      <c r="AP141">
        <f t="shared" si="39"/>
        <v>1</v>
      </c>
      <c r="AQ141">
        <f>IF('Vulnerability Assessment (post)'!M141='Defined Values'!$A$19,'Defined Values'!$C$19,IF('Vulnerability Assessment (post)'!M141='Defined Values'!$A$20,'Defined Values'!$C$20,IF('Vulnerability Assessment (post)'!M141='Defined Values'!$A$21,'Defined Values'!$C$21,0)))</f>
        <v>0</v>
      </c>
      <c r="AR141">
        <f>IF('Vulnerability Assessment (post)'!O141='Defined Values'!$A$23,'Defined Values'!$C$23,IF('Vulnerability Assessment (post)'!O141='Defined Values'!$A$24,'Defined Values'!$C$24,IF('Vulnerability Assessment (post)'!O141='Defined Values'!$A$25,'Defined Values'!$C$25,0)))</f>
        <v>0</v>
      </c>
      <c r="AS141">
        <f>IF('Vulnerability Assessment (post)'!K141='Defined Values'!$A$15,'Defined Values'!$C$15,IF('Vulnerability Assessment (post)'!K141='Defined Values'!$A$16,'Defined Values'!$C$16,IF('Vulnerability Assessment (post)'!K141='Defined Values'!$A$17,'Defined Values'!$C$17,0)))</f>
        <v>0</v>
      </c>
      <c r="AT141">
        <f t="shared" si="40"/>
        <v>0</v>
      </c>
      <c r="AU14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4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4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41" t="e">
        <f t="shared" si="41"/>
        <v>#REF!</v>
      </c>
      <c r="AY141" t="e">
        <f t="shared" si="41"/>
        <v>#REF!</v>
      </c>
      <c r="AZ141" t="e">
        <f t="shared" si="41"/>
        <v>#REF!</v>
      </c>
      <c r="BA141" t="e">
        <f t="shared" si="42"/>
        <v>#REF!</v>
      </c>
      <c r="BB141" t="e">
        <f t="shared" si="42"/>
        <v>#REF!</v>
      </c>
      <c r="BC141" t="e">
        <f t="shared" si="42"/>
        <v>#REF!</v>
      </c>
      <c r="BD141" t="e">
        <f t="shared" si="43"/>
        <v>#REF!</v>
      </c>
      <c r="BE141" t="e">
        <f t="shared" si="44"/>
        <v>#REF!</v>
      </c>
      <c r="BF141" s="21" t="e">
        <f t="shared" si="45"/>
        <v>#REF!</v>
      </c>
      <c r="BG141"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41" t="e">
        <f t="shared" si="47"/>
        <v>#REF!</v>
      </c>
      <c r="BI141"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41" t="e">
        <f t="shared" si="46"/>
        <v>#REF!</v>
      </c>
    </row>
    <row r="142" spans="1:62" ht="18" x14ac:dyDescent="0.15">
      <c r="A142" s="50"/>
      <c r="B142" s="50"/>
      <c r="C142" s="50"/>
      <c r="D142" s="50"/>
      <c r="E142" s="50"/>
      <c r="F142" s="60"/>
      <c r="G142" s="60"/>
      <c r="H142" s="60"/>
      <c r="I142" s="80"/>
      <c r="J142" s="80"/>
      <c r="K142" s="80"/>
      <c r="L142" s="80"/>
      <c r="M142" s="80"/>
      <c r="N142" s="80"/>
      <c r="O142" s="80"/>
      <c r="P142" s="80"/>
      <c r="Q142" s="80"/>
      <c r="R142" s="80"/>
      <c r="S142" s="80"/>
      <c r="T142" s="80"/>
      <c r="U142" s="80"/>
      <c r="V142" s="80"/>
      <c r="W142" s="31" t="str">
        <f>IF(OR(A142='Defined Values'!A$63,A142='Defined Values'!$A$65),'Defined Values'!$A$65,IF(OR(K142="",M142="",O142="",Q142="",S142="",U142=""),"INCOMPLETE",AI142))</f>
        <v>INCOMPLETE</v>
      </c>
      <c r="Y142">
        <f t="shared" si="32"/>
        <v>0</v>
      </c>
      <c r="Z142">
        <f>IF(Y142=0,0,'Defined Values'!C60)</f>
        <v>0</v>
      </c>
      <c r="AA142">
        <f t="shared" si="33"/>
        <v>0</v>
      </c>
      <c r="AB142">
        <f t="shared" si="34"/>
        <v>0</v>
      </c>
      <c r="AD142" t="e">
        <f t="shared" si="35"/>
        <v>#REF!</v>
      </c>
      <c r="AE142" t="e">
        <f t="shared" si="35"/>
        <v>#REF!</v>
      </c>
      <c r="AF142" t="e">
        <f t="shared" si="35"/>
        <v>#REF!</v>
      </c>
      <c r="AG142" t="e">
        <f t="shared" si="36"/>
        <v>#REF!</v>
      </c>
      <c r="AH142" t="e">
        <f t="shared" si="37"/>
        <v>#REF!</v>
      </c>
      <c r="AI142" t="e">
        <f t="shared" si="38"/>
        <v>#REF!</v>
      </c>
      <c r="AK142">
        <f>IF('Vulnerability Assessment (post)'!Q142='Defined Values'!$A$27,'Defined Values'!$C$27,IF('Vulnerability Assessment (post)'!Q142='Defined Values'!$A$28,'Defined Values'!$C$28,IF('Vulnerability Assessment (post)'!Q142='Defined Values'!$A$29,'Defined Values'!$C$29,0)))</f>
        <v>0</v>
      </c>
      <c r="AL142">
        <f>IF('Vulnerability Assessment (post)'!S142='Defined Values'!$A$31,'Defined Values'!$C$31,IF('Vulnerability Assessment (post)'!S142='Defined Values'!$A$32,'Defined Values'!$C$32,IF('Vulnerability Assessment (post)'!S142='Defined Values'!$A$33,'Defined Values'!$C$33,0)))</f>
        <v>0</v>
      </c>
      <c r="AM142">
        <f>IF('Vulnerability Assessment (post)'!U142='Defined Values'!$A$35,'Defined Values'!$C$35,IF('Vulnerability Assessment (post)'!U142='Defined Values'!$A$36,'Defined Values'!$C$36,IF('Vulnerability Assessment (post)'!U142='Defined Values'!$A$37,'Defined Values'!$C$37,0)))</f>
        <v>0</v>
      </c>
      <c r="AN142">
        <f t="shared" si="39"/>
        <v>1</v>
      </c>
      <c r="AO142">
        <f t="shared" si="39"/>
        <v>1</v>
      </c>
      <c r="AP142">
        <f t="shared" si="39"/>
        <v>1</v>
      </c>
      <c r="AQ142">
        <f>IF('Vulnerability Assessment (post)'!M142='Defined Values'!$A$19,'Defined Values'!$C$19,IF('Vulnerability Assessment (post)'!M142='Defined Values'!$A$20,'Defined Values'!$C$20,IF('Vulnerability Assessment (post)'!M142='Defined Values'!$A$21,'Defined Values'!$C$21,0)))</f>
        <v>0</v>
      </c>
      <c r="AR142">
        <f>IF('Vulnerability Assessment (post)'!O142='Defined Values'!$A$23,'Defined Values'!$C$23,IF('Vulnerability Assessment (post)'!O142='Defined Values'!$A$24,'Defined Values'!$C$24,IF('Vulnerability Assessment (post)'!O142='Defined Values'!$A$25,'Defined Values'!$C$25,0)))</f>
        <v>0</v>
      </c>
      <c r="AS142">
        <f>IF('Vulnerability Assessment (post)'!K142='Defined Values'!$A$15,'Defined Values'!$C$15,IF('Vulnerability Assessment (post)'!K142='Defined Values'!$A$16,'Defined Values'!$C$16,IF('Vulnerability Assessment (post)'!K142='Defined Values'!$A$17,'Defined Values'!$C$17,0)))</f>
        <v>0</v>
      </c>
      <c r="AT142">
        <f t="shared" si="40"/>
        <v>0</v>
      </c>
      <c r="AU14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4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4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42" t="e">
        <f t="shared" si="41"/>
        <v>#REF!</v>
      </c>
      <c r="AY142" t="e">
        <f t="shared" si="41"/>
        <v>#REF!</v>
      </c>
      <c r="AZ142" t="e">
        <f t="shared" si="41"/>
        <v>#REF!</v>
      </c>
      <c r="BA142" t="e">
        <f t="shared" si="42"/>
        <v>#REF!</v>
      </c>
      <c r="BB142" t="e">
        <f t="shared" si="42"/>
        <v>#REF!</v>
      </c>
      <c r="BC142" t="e">
        <f t="shared" si="42"/>
        <v>#REF!</v>
      </c>
      <c r="BD142" t="e">
        <f t="shared" si="43"/>
        <v>#REF!</v>
      </c>
      <c r="BE142" t="e">
        <f t="shared" si="44"/>
        <v>#REF!</v>
      </c>
      <c r="BF142" s="21" t="e">
        <f t="shared" si="45"/>
        <v>#REF!</v>
      </c>
      <c r="BG142"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42" t="e">
        <f t="shared" si="47"/>
        <v>#REF!</v>
      </c>
      <c r="BI142"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42" t="e">
        <f t="shared" si="46"/>
        <v>#REF!</v>
      </c>
    </row>
    <row r="143" spans="1:62" ht="18" x14ac:dyDescent="0.15">
      <c r="A143" s="50"/>
      <c r="B143" s="50"/>
      <c r="C143" s="50"/>
      <c r="D143" s="50"/>
      <c r="E143" s="50"/>
      <c r="F143" s="60"/>
      <c r="G143" s="60"/>
      <c r="H143" s="60"/>
      <c r="I143" s="80"/>
      <c r="J143" s="80"/>
      <c r="K143" s="80"/>
      <c r="L143" s="80"/>
      <c r="M143" s="80"/>
      <c r="N143" s="80"/>
      <c r="O143" s="80"/>
      <c r="P143" s="80"/>
      <c r="Q143" s="80"/>
      <c r="R143" s="80"/>
      <c r="S143" s="80"/>
      <c r="T143" s="80"/>
      <c r="U143" s="80"/>
      <c r="V143" s="80"/>
      <c r="W143" s="31" t="str">
        <f>IF(OR(A143='Defined Values'!A$63,A143='Defined Values'!$A$65),'Defined Values'!$A$65,IF(OR(K143="",M143="",O143="",Q143="",S143="",U143=""),"INCOMPLETE",AI143))</f>
        <v>INCOMPLETE</v>
      </c>
      <c r="Y143">
        <f t="shared" si="32"/>
        <v>0</v>
      </c>
      <c r="Z143">
        <f>IF(Y143=0,0,'Defined Values'!C60)</f>
        <v>0</v>
      </c>
      <c r="AA143">
        <f t="shared" si="33"/>
        <v>0</v>
      </c>
      <c r="AB143">
        <f t="shared" si="34"/>
        <v>0</v>
      </c>
      <c r="AD143" t="e">
        <f t="shared" si="35"/>
        <v>#REF!</v>
      </c>
      <c r="AE143" t="e">
        <f t="shared" si="35"/>
        <v>#REF!</v>
      </c>
      <c r="AF143" t="e">
        <f t="shared" si="35"/>
        <v>#REF!</v>
      </c>
      <c r="AG143" t="e">
        <f t="shared" si="36"/>
        <v>#REF!</v>
      </c>
      <c r="AH143" t="e">
        <f t="shared" si="37"/>
        <v>#REF!</v>
      </c>
      <c r="AI143" t="e">
        <f t="shared" si="38"/>
        <v>#REF!</v>
      </c>
      <c r="AK143">
        <f>IF('Vulnerability Assessment (post)'!Q143='Defined Values'!$A$27,'Defined Values'!$C$27,IF('Vulnerability Assessment (post)'!Q143='Defined Values'!$A$28,'Defined Values'!$C$28,IF('Vulnerability Assessment (post)'!Q143='Defined Values'!$A$29,'Defined Values'!$C$29,0)))</f>
        <v>0</v>
      </c>
      <c r="AL143">
        <f>IF('Vulnerability Assessment (post)'!S143='Defined Values'!$A$31,'Defined Values'!$C$31,IF('Vulnerability Assessment (post)'!S143='Defined Values'!$A$32,'Defined Values'!$C$32,IF('Vulnerability Assessment (post)'!S143='Defined Values'!$A$33,'Defined Values'!$C$33,0)))</f>
        <v>0</v>
      </c>
      <c r="AM143">
        <f>IF('Vulnerability Assessment (post)'!U143='Defined Values'!$A$35,'Defined Values'!$C$35,IF('Vulnerability Assessment (post)'!U143='Defined Values'!$A$36,'Defined Values'!$C$36,IF('Vulnerability Assessment (post)'!U143='Defined Values'!$A$37,'Defined Values'!$C$37,0)))</f>
        <v>0</v>
      </c>
      <c r="AN143">
        <f t="shared" si="39"/>
        <v>1</v>
      </c>
      <c r="AO143">
        <f t="shared" si="39"/>
        <v>1</v>
      </c>
      <c r="AP143">
        <f t="shared" si="39"/>
        <v>1</v>
      </c>
      <c r="AQ143">
        <f>IF('Vulnerability Assessment (post)'!M143='Defined Values'!$A$19,'Defined Values'!$C$19,IF('Vulnerability Assessment (post)'!M143='Defined Values'!$A$20,'Defined Values'!$C$20,IF('Vulnerability Assessment (post)'!M143='Defined Values'!$A$21,'Defined Values'!$C$21,0)))</f>
        <v>0</v>
      </c>
      <c r="AR143">
        <f>IF('Vulnerability Assessment (post)'!O143='Defined Values'!$A$23,'Defined Values'!$C$23,IF('Vulnerability Assessment (post)'!O143='Defined Values'!$A$24,'Defined Values'!$C$24,IF('Vulnerability Assessment (post)'!O143='Defined Values'!$A$25,'Defined Values'!$C$25,0)))</f>
        <v>0</v>
      </c>
      <c r="AS143">
        <f>IF('Vulnerability Assessment (post)'!K143='Defined Values'!$A$15,'Defined Values'!$C$15,IF('Vulnerability Assessment (post)'!K143='Defined Values'!$A$16,'Defined Values'!$C$16,IF('Vulnerability Assessment (post)'!K143='Defined Values'!$A$17,'Defined Values'!$C$17,0)))</f>
        <v>0</v>
      </c>
      <c r="AT143">
        <f t="shared" si="40"/>
        <v>0</v>
      </c>
      <c r="AU14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4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4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43" t="e">
        <f t="shared" si="41"/>
        <v>#REF!</v>
      </c>
      <c r="AY143" t="e">
        <f t="shared" si="41"/>
        <v>#REF!</v>
      </c>
      <c r="AZ143" t="e">
        <f t="shared" si="41"/>
        <v>#REF!</v>
      </c>
      <c r="BA143" t="e">
        <f t="shared" si="42"/>
        <v>#REF!</v>
      </c>
      <c r="BB143" t="e">
        <f t="shared" si="42"/>
        <v>#REF!</v>
      </c>
      <c r="BC143" t="e">
        <f t="shared" si="42"/>
        <v>#REF!</v>
      </c>
      <c r="BD143" t="e">
        <f t="shared" si="43"/>
        <v>#REF!</v>
      </c>
      <c r="BE143" t="e">
        <f t="shared" si="44"/>
        <v>#REF!</v>
      </c>
      <c r="BF143" s="21" t="e">
        <f t="shared" si="45"/>
        <v>#REF!</v>
      </c>
      <c r="BG143"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43" t="e">
        <f t="shared" si="47"/>
        <v>#REF!</v>
      </c>
      <c r="BI143"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43" t="e">
        <f t="shared" si="46"/>
        <v>#REF!</v>
      </c>
    </row>
    <row r="144" spans="1:62" ht="18" x14ac:dyDescent="0.15">
      <c r="A144" s="50"/>
      <c r="B144" s="50"/>
      <c r="C144" s="50"/>
      <c r="D144" s="50"/>
      <c r="E144" s="50"/>
      <c r="F144" s="60"/>
      <c r="G144" s="60"/>
      <c r="H144" s="60"/>
      <c r="I144" s="80"/>
      <c r="J144" s="80"/>
      <c r="K144" s="80"/>
      <c r="L144" s="80"/>
      <c r="M144" s="80"/>
      <c r="N144" s="80"/>
      <c r="O144" s="80"/>
      <c r="P144" s="80"/>
      <c r="Q144" s="80"/>
      <c r="R144" s="80"/>
      <c r="S144" s="80"/>
      <c r="T144" s="80"/>
      <c r="U144" s="80"/>
      <c r="V144" s="80"/>
      <c r="W144" s="31" t="str">
        <f>IF(OR(A144='Defined Values'!A$63,A144='Defined Values'!$A$65),'Defined Values'!$A$65,IF(OR(K144="",M144="",O144="",Q144="",S144="",U144=""),"INCOMPLETE",AI144))</f>
        <v>INCOMPLETE</v>
      </c>
      <c r="Y144">
        <f t="shared" si="32"/>
        <v>0</v>
      </c>
      <c r="Z144">
        <f>IF(Y144=0,0,'Defined Values'!C60)</f>
        <v>0</v>
      </c>
      <c r="AA144">
        <f t="shared" si="33"/>
        <v>0</v>
      </c>
      <c r="AB144">
        <f t="shared" si="34"/>
        <v>0</v>
      </c>
      <c r="AD144" t="e">
        <f t="shared" si="35"/>
        <v>#REF!</v>
      </c>
      <c r="AE144" t="e">
        <f t="shared" si="35"/>
        <v>#REF!</v>
      </c>
      <c r="AF144" t="e">
        <f t="shared" si="35"/>
        <v>#REF!</v>
      </c>
      <c r="AG144" t="e">
        <f t="shared" si="36"/>
        <v>#REF!</v>
      </c>
      <c r="AH144" t="e">
        <f t="shared" si="37"/>
        <v>#REF!</v>
      </c>
      <c r="AI144" t="e">
        <f t="shared" si="38"/>
        <v>#REF!</v>
      </c>
      <c r="AK144">
        <f>IF('Vulnerability Assessment (post)'!Q144='Defined Values'!$A$27,'Defined Values'!$C$27,IF('Vulnerability Assessment (post)'!Q144='Defined Values'!$A$28,'Defined Values'!$C$28,IF('Vulnerability Assessment (post)'!Q144='Defined Values'!$A$29,'Defined Values'!$C$29,0)))</f>
        <v>0</v>
      </c>
      <c r="AL144">
        <f>IF('Vulnerability Assessment (post)'!S144='Defined Values'!$A$31,'Defined Values'!$C$31,IF('Vulnerability Assessment (post)'!S144='Defined Values'!$A$32,'Defined Values'!$C$32,IF('Vulnerability Assessment (post)'!S144='Defined Values'!$A$33,'Defined Values'!$C$33,0)))</f>
        <v>0</v>
      </c>
      <c r="AM144">
        <f>IF('Vulnerability Assessment (post)'!U144='Defined Values'!$A$35,'Defined Values'!$C$35,IF('Vulnerability Assessment (post)'!U144='Defined Values'!$A$36,'Defined Values'!$C$36,IF('Vulnerability Assessment (post)'!U144='Defined Values'!$A$37,'Defined Values'!$C$37,0)))</f>
        <v>0</v>
      </c>
      <c r="AN144">
        <f t="shared" si="39"/>
        <v>1</v>
      </c>
      <c r="AO144">
        <f t="shared" si="39"/>
        <v>1</v>
      </c>
      <c r="AP144">
        <f t="shared" si="39"/>
        <v>1</v>
      </c>
      <c r="AQ144">
        <f>IF('Vulnerability Assessment (post)'!M144='Defined Values'!$A$19,'Defined Values'!$C$19,IF('Vulnerability Assessment (post)'!M144='Defined Values'!$A$20,'Defined Values'!$C$20,IF('Vulnerability Assessment (post)'!M144='Defined Values'!$A$21,'Defined Values'!$C$21,0)))</f>
        <v>0</v>
      </c>
      <c r="AR144">
        <f>IF('Vulnerability Assessment (post)'!O144='Defined Values'!$A$23,'Defined Values'!$C$23,IF('Vulnerability Assessment (post)'!O144='Defined Values'!$A$24,'Defined Values'!$C$24,IF('Vulnerability Assessment (post)'!O144='Defined Values'!$A$25,'Defined Values'!$C$25,0)))</f>
        <v>0</v>
      </c>
      <c r="AS144">
        <f>IF('Vulnerability Assessment (post)'!K144='Defined Values'!$A$15,'Defined Values'!$C$15,IF('Vulnerability Assessment (post)'!K144='Defined Values'!$A$16,'Defined Values'!$C$16,IF('Vulnerability Assessment (post)'!K144='Defined Values'!$A$17,'Defined Values'!$C$17,0)))</f>
        <v>0</v>
      </c>
      <c r="AT144">
        <f t="shared" si="40"/>
        <v>0</v>
      </c>
      <c r="AU14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4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4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44" t="e">
        <f t="shared" si="41"/>
        <v>#REF!</v>
      </c>
      <c r="AY144" t="e">
        <f t="shared" si="41"/>
        <v>#REF!</v>
      </c>
      <c r="AZ144" t="e">
        <f t="shared" si="41"/>
        <v>#REF!</v>
      </c>
      <c r="BA144" t="e">
        <f t="shared" si="42"/>
        <v>#REF!</v>
      </c>
      <c r="BB144" t="e">
        <f t="shared" si="42"/>
        <v>#REF!</v>
      </c>
      <c r="BC144" t="e">
        <f t="shared" si="42"/>
        <v>#REF!</v>
      </c>
      <c r="BD144" t="e">
        <f t="shared" si="43"/>
        <v>#REF!</v>
      </c>
      <c r="BE144" t="e">
        <f t="shared" si="44"/>
        <v>#REF!</v>
      </c>
      <c r="BF144" s="21" t="e">
        <f t="shared" si="45"/>
        <v>#REF!</v>
      </c>
      <c r="BG144"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44" t="e">
        <f t="shared" si="47"/>
        <v>#REF!</v>
      </c>
      <c r="BI144"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44" t="e">
        <f t="shared" si="46"/>
        <v>#REF!</v>
      </c>
    </row>
    <row r="145" spans="1:63" ht="18" x14ac:dyDescent="0.15">
      <c r="A145" s="50"/>
      <c r="B145" s="50"/>
      <c r="C145" s="50"/>
      <c r="D145" s="50"/>
      <c r="E145" s="50"/>
      <c r="F145" s="60"/>
      <c r="G145" s="60"/>
      <c r="H145" s="60"/>
      <c r="I145" s="80"/>
      <c r="J145" s="80"/>
      <c r="K145" s="80"/>
      <c r="L145" s="80"/>
      <c r="M145" s="80"/>
      <c r="N145" s="80"/>
      <c r="O145" s="80"/>
      <c r="P145" s="80"/>
      <c r="Q145" s="80"/>
      <c r="R145" s="80"/>
      <c r="S145" s="80"/>
      <c r="T145" s="80"/>
      <c r="U145" s="80"/>
      <c r="V145" s="80"/>
      <c r="W145" s="31" t="str">
        <f>IF(OR(A145='Defined Values'!A$63,A145='Defined Values'!$A$65),'Defined Values'!$A$65,IF(OR(K145="",M145="",O145="",Q145="",S145="",U145=""),"INCOMPLETE",AI145))</f>
        <v>INCOMPLETE</v>
      </c>
      <c r="Y145">
        <f t="shared" si="32"/>
        <v>0</v>
      </c>
      <c r="Z145">
        <f>IF(Y145=0,0,'Defined Values'!C60)</f>
        <v>0</v>
      </c>
      <c r="AA145">
        <f t="shared" si="33"/>
        <v>0</v>
      </c>
      <c r="AB145">
        <f t="shared" si="34"/>
        <v>0</v>
      </c>
      <c r="AD145" t="e">
        <f t="shared" si="35"/>
        <v>#REF!</v>
      </c>
      <c r="AE145" t="e">
        <f t="shared" si="35"/>
        <v>#REF!</v>
      </c>
      <c r="AF145" t="e">
        <f t="shared" si="35"/>
        <v>#REF!</v>
      </c>
      <c r="AG145" t="e">
        <f t="shared" si="36"/>
        <v>#REF!</v>
      </c>
      <c r="AH145" t="e">
        <f t="shared" si="37"/>
        <v>#REF!</v>
      </c>
      <c r="AI145" t="e">
        <f t="shared" si="38"/>
        <v>#REF!</v>
      </c>
      <c r="AK145">
        <f>IF('Vulnerability Assessment (post)'!Q145='Defined Values'!$A$27,'Defined Values'!$C$27,IF('Vulnerability Assessment (post)'!Q145='Defined Values'!$A$28,'Defined Values'!$C$28,IF('Vulnerability Assessment (post)'!Q145='Defined Values'!$A$29,'Defined Values'!$C$29,0)))</f>
        <v>0</v>
      </c>
      <c r="AL145">
        <f>IF('Vulnerability Assessment (post)'!S145='Defined Values'!$A$31,'Defined Values'!$C$31,IF('Vulnerability Assessment (post)'!S145='Defined Values'!$A$32,'Defined Values'!$C$32,IF('Vulnerability Assessment (post)'!S145='Defined Values'!$A$33,'Defined Values'!$C$33,0)))</f>
        <v>0</v>
      </c>
      <c r="AM145">
        <f>IF('Vulnerability Assessment (post)'!U145='Defined Values'!$A$35,'Defined Values'!$C$35,IF('Vulnerability Assessment (post)'!U145='Defined Values'!$A$36,'Defined Values'!$C$36,IF('Vulnerability Assessment (post)'!U145='Defined Values'!$A$37,'Defined Values'!$C$37,0)))</f>
        <v>0</v>
      </c>
      <c r="AN145">
        <f t="shared" si="39"/>
        <v>1</v>
      </c>
      <c r="AO145">
        <f t="shared" si="39"/>
        <v>1</v>
      </c>
      <c r="AP145">
        <f t="shared" si="39"/>
        <v>1</v>
      </c>
      <c r="AQ145">
        <f>IF('Vulnerability Assessment (post)'!M145='Defined Values'!$A$19,'Defined Values'!$C$19,IF('Vulnerability Assessment (post)'!M145='Defined Values'!$A$20,'Defined Values'!$C$20,IF('Vulnerability Assessment (post)'!M145='Defined Values'!$A$21,'Defined Values'!$C$21,0)))</f>
        <v>0</v>
      </c>
      <c r="AR145">
        <f>IF('Vulnerability Assessment (post)'!O145='Defined Values'!$A$23,'Defined Values'!$C$23,IF('Vulnerability Assessment (post)'!O145='Defined Values'!$A$24,'Defined Values'!$C$24,IF('Vulnerability Assessment (post)'!O145='Defined Values'!$A$25,'Defined Values'!$C$25,0)))</f>
        <v>0</v>
      </c>
      <c r="AS145">
        <f>IF('Vulnerability Assessment (post)'!K145='Defined Values'!$A$15,'Defined Values'!$C$15,IF('Vulnerability Assessment (post)'!K145='Defined Values'!$A$16,'Defined Values'!$C$16,IF('Vulnerability Assessment (post)'!K145='Defined Values'!$A$17,'Defined Values'!$C$17,0)))</f>
        <v>0</v>
      </c>
      <c r="AT145">
        <f t="shared" si="40"/>
        <v>0</v>
      </c>
      <c r="AU14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4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4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45" t="e">
        <f t="shared" si="41"/>
        <v>#REF!</v>
      </c>
      <c r="AY145" t="e">
        <f t="shared" si="41"/>
        <v>#REF!</v>
      </c>
      <c r="AZ145" t="e">
        <f t="shared" si="41"/>
        <v>#REF!</v>
      </c>
      <c r="BA145" t="e">
        <f t="shared" si="42"/>
        <v>#REF!</v>
      </c>
      <c r="BB145" t="e">
        <f t="shared" si="42"/>
        <v>#REF!</v>
      </c>
      <c r="BC145" t="e">
        <f t="shared" si="42"/>
        <v>#REF!</v>
      </c>
      <c r="BD145" t="e">
        <f t="shared" si="43"/>
        <v>#REF!</v>
      </c>
      <c r="BE145" t="e">
        <f t="shared" si="44"/>
        <v>#REF!</v>
      </c>
      <c r="BF145" s="21" t="e">
        <f t="shared" si="45"/>
        <v>#REF!</v>
      </c>
      <c r="BG145"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45" t="e">
        <f t="shared" si="47"/>
        <v>#REF!</v>
      </c>
      <c r="BI145"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45" t="e">
        <f t="shared" si="46"/>
        <v>#REF!</v>
      </c>
    </row>
    <row r="146" spans="1:63" ht="18" x14ac:dyDescent="0.15">
      <c r="A146" s="50"/>
      <c r="B146" s="50"/>
      <c r="C146" s="50"/>
      <c r="D146" s="50"/>
      <c r="E146" s="50"/>
      <c r="F146" s="60"/>
      <c r="G146" s="60"/>
      <c r="H146" s="60"/>
      <c r="I146" s="80"/>
      <c r="J146" s="80"/>
      <c r="K146" s="80"/>
      <c r="L146" s="80"/>
      <c r="M146" s="80"/>
      <c r="N146" s="80"/>
      <c r="O146" s="80"/>
      <c r="P146" s="80"/>
      <c r="Q146" s="80"/>
      <c r="R146" s="80"/>
      <c r="S146" s="80"/>
      <c r="T146" s="80"/>
      <c r="U146" s="80"/>
      <c r="V146" s="80"/>
      <c r="W146" s="31" t="str">
        <f>IF(OR(A146='Defined Values'!A$63,A146='Defined Values'!$A$65),'Defined Values'!$A$65,IF(OR(K146="",M146="",O146="",Q146="",S146="",U146=""),"INCOMPLETE",AI146))</f>
        <v>INCOMPLETE</v>
      </c>
      <c r="Y146">
        <f t="shared" si="32"/>
        <v>0</v>
      </c>
      <c r="Z146">
        <f>IF(Y146=0,0,'Defined Values'!C60)</f>
        <v>0</v>
      </c>
      <c r="AA146">
        <f t="shared" si="33"/>
        <v>0</v>
      </c>
      <c r="AB146">
        <f t="shared" si="34"/>
        <v>0</v>
      </c>
      <c r="AD146" t="e">
        <f t="shared" si="35"/>
        <v>#REF!</v>
      </c>
      <c r="AE146" t="e">
        <f t="shared" si="35"/>
        <v>#REF!</v>
      </c>
      <c r="AF146" t="e">
        <f t="shared" si="35"/>
        <v>#REF!</v>
      </c>
      <c r="AG146" t="e">
        <f t="shared" si="36"/>
        <v>#REF!</v>
      </c>
      <c r="AH146" t="e">
        <f t="shared" si="37"/>
        <v>#REF!</v>
      </c>
      <c r="AI146" t="e">
        <f t="shared" si="38"/>
        <v>#REF!</v>
      </c>
      <c r="AK146">
        <f>IF('Vulnerability Assessment (post)'!Q146='Defined Values'!$A$27,'Defined Values'!$C$27,IF('Vulnerability Assessment (post)'!Q146='Defined Values'!$A$28,'Defined Values'!$C$28,IF('Vulnerability Assessment (post)'!Q146='Defined Values'!$A$29,'Defined Values'!$C$29,0)))</f>
        <v>0</v>
      </c>
      <c r="AL146">
        <f>IF('Vulnerability Assessment (post)'!S146='Defined Values'!$A$31,'Defined Values'!$C$31,IF('Vulnerability Assessment (post)'!S146='Defined Values'!$A$32,'Defined Values'!$C$32,IF('Vulnerability Assessment (post)'!S146='Defined Values'!$A$33,'Defined Values'!$C$33,0)))</f>
        <v>0</v>
      </c>
      <c r="AM146">
        <f>IF('Vulnerability Assessment (post)'!U146='Defined Values'!$A$35,'Defined Values'!$C$35,IF('Vulnerability Assessment (post)'!U146='Defined Values'!$A$36,'Defined Values'!$C$36,IF('Vulnerability Assessment (post)'!U146='Defined Values'!$A$37,'Defined Values'!$C$37,0)))</f>
        <v>0</v>
      </c>
      <c r="AN146">
        <f t="shared" si="39"/>
        <v>1</v>
      </c>
      <c r="AO146">
        <f t="shared" si="39"/>
        <v>1</v>
      </c>
      <c r="AP146">
        <f t="shared" si="39"/>
        <v>1</v>
      </c>
      <c r="AQ146">
        <f>IF('Vulnerability Assessment (post)'!M146='Defined Values'!$A$19,'Defined Values'!$C$19,IF('Vulnerability Assessment (post)'!M146='Defined Values'!$A$20,'Defined Values'!$C$20,IF('Vulnerability Assessment (post)'!M146='Defined Values'!$A$21,'Defined Values'!$C$21,0)))</f>
        <v>0</v>
      </c>
      <c r="AR146">
        <f>IF('Vulnerability Assessment (post)'!O146='Defined Values'!$A$23,'Defined Values'!$C$23,IF('Vulnerability Assessment (post)'!O146='Defined Values'!$A$24,'Defined Values'!$C$24,IF('Vulnerability Assessment (post)'!O146='Defined Values'!$A$25,'Defined Values'!$C$25,0)))</f>
        <v>0</v>
      </c>
      <c r="AS146">
        <f>IF('Vulnerability Assessment (post)'!K146='Defined Values'!$A$15,'Defined Values'!$C$15,IF('Vulnerability Assessment (post)'!K146='Defined Values'!$A$16,'Defined Values'!$C$16,IF('Vulnerability Assessment (post)'!K146='Defined Values'!$A$17,'Defined Values'!$C$17,0)))</f>
        <v>0</v>
      </c>
      <c r="AT146">
        <f t="shared" si="40"/>
        <v>0</v>
      </c>
      <c r="AU14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4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4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46" t="e">
        <f t="shared" si="41"/>
        <v>#REF!</v>
      </c>
      <c r="AY146" t="e">
        <f t="shared" si="41"/>
        <v>#REF!</v>
      </c>
      <c r="AZ146" t="e">
        <f t="shared" si="41"/>
        <v>#REF!</v>
      </c>
      <c r="BA146" t="e">
        <f t="shared" si="42"/>
        <v>#REF!</v>
      </c>
      <c r="BB146" t="e">
        <f t="shared" si="42"/>
        <v>#REF!</v>
      </c>
      <c r="BC146" t="e">
        <f t="shared" si="42"/>
        <v>#REF!</v>
      </c>
      <c r="BD146" t="e">
        <f t="shared" si="43"/>
        <v>#REF!</v>
      </c>
      <c r="BE146" t="e">
        <f t="shared" si="44"/>
        <v>#REF!</v>
      </c>
      <c r="BF146" s="21" t="e">
        <f t="shared" si="45"/>
        <v>#REF!</v>
      </c>
      <c r="BG146"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46" t="e">
        <f t="shared" si="47"/>
        <v>#REF!</v>
      </c>
      <c r="BI146"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46" t="e">
        <f t="shared" si="46"/>
        <v>#REF!</v>
      </c>
      <c r="BK146" t="s">
        <v>832</v>
      </c>
    </row>
    <row r="147" spans="1:63" ht="18" x14ac:dyDescent="0.15">
      <c r="A147" s="50"/>
      <c r="B147" s="50"/>
      <c r="C147" s="50"/>
      <c r="D147" s="50"/>
      <c r="E147" s="50"/>
      <c r="F147" s="60"/>
      <c r="G147" s="60"/>
      <c r="H147" s="60"/>
      <c r="I147" s="80"/>
      <c r="J147" s="80"/>
      <c r="K147" s="80"/>
      <c r="L147" s="80"/>
      <c r="M147" s="80"/>
      <c r="N147" s="80"/>
      <c r="O147" s="80"/>
      <c r="P147" s="80"/>
      <c r="Q147" s="80"/>
      <c r="R147" s="80"/>
      <c r="S147" s="80"/>
      <c r="T147" s="80"/>
      <c r="U147" s="80"/>
      <c r="V147" s="80"/>
      <c r="W147" s="31" t="str">
        <f>IF(OR(A147='Defined Values'!A$63,A147='Defined Values'!$A$65),'Defined Values'!$A$65,IF(OR(K147="",M147="",O147="",Q147="",S147="",U147=""),"INCOMPLETE",AI147))</f>
        <v>INCOMPLETE</v>
      </c>
      <c r="Y147">
        <f t="shared" si="32"/>
        <v>0</v>
      </c>
      <c r="Z147">
        <f>IF(Y147=0,0,'Defined Values'!C60)</f>
        <v>0</v>
      </c>
      <c r="AA147">
        <f t="shared" si="33"/>
        <v>0</v>
      </c>
      <c r="AB147">
        <f t="shared" si="34"/>
        <v>0</v>
      </c>
      <c r="AD147" t="e">
        <f t="shared" si="35"/>
        <v>#REF!</v>
      </c>
      <c r="AE147" t="e">
        <f t="shared" si="35"/>
        <v>#REF!</v>
      </c>
      <c r="AF147" t="e">
        <f t="shared" si="35"/>
        <v>#REF!</v>
      </c>
      <c r="AG147" t="e">
        <f t="shared" si="36"/>
        <v>#REF!</v>
      </c>
      <c r="AH147" t="e">
        <f t="shared" si="37"/>
        <v>#REF!</v>
      </c>
      <c r="AI147" t="e">
        <f t="shared" si="38"/>
        <v>#REF!</v>
      </c>
      <c r="AK147">
        <f>IF('Vulnerability Assessment (post)'!Q147='Defined Values'!$A$27,'Defined Values'!$C$27,IF('Vulnerability Assessment (post)'!Q147='Defined Values'!$A$28,'Defined Values'!$C$28,IF('Vulnerability Assessment (post)'!Q147='Defined Values'!$A$29,'Defined Values'!$C$29,0)))</f>
        <v>0</v>
      </c>
      <c r="AL147">
        <f>IF('Vulnerability Assessment (post)'!S147='Defined Values'!$A$31,'Defined Values'!$C$31,IF('Vulnerability Assessment (post)'!S147='Defined Values'!$A$32,'Defined Values'!$C$32,IF('Vulnerability Assessment (post)'!S147='Defined Values'!$A$33,'Defined Values'!$C$33,0)))</f>
        <v>0</v>
      </c>
      <c r="AM147">
        <f>IF('Vulnerability Assessment (post)'!U147='Defined Values'!$A$35,'Defined Values'!$C$35,IF('Vulnerability Assessment (post)'!U147='Defined Values'!$A$36,'Defined Values'!$C$36,IF('Vulnerability Assessment (post)'!U147='Defined Values'!$A$37,'Defined Values'!$C$37,0)))</f>
        <v>0</v>
      </c>
      <c r="AN147">
        <f t="shared" si="39"/>
        <v>1</v>
      </c>
      <c r="AO147">
        <f t="shared" si="39"/>
        <v>1</v>
      </c>
      <c r="AP147">
        <f t="shared" si="39"/>
        <v>1</v>
      </c>
      <c r="AQ147">
        <f>IF('Vulnerability Assessment (post)'!M147='Defined Values'!$A$19,'Defined Values'!$C$19,IF('Vulnerability Assessment (post)'!M147='Defined Values'!$A$20,'Defined Values'!$C$20,IF('Vulnerability Assessment (post)'!M147='Defined Values'!$A$21,'Defined Values'!$C$21,0)))</f>
        <v>0</v>
      </c>
      <c r="AR147">
        <f>IF('Vulnerability Assessment (post)'!O147='Defined Values'!$A$23,'Defined Values'!$C$23,IF('Vulnerability Assessment (post)'!O147='Defined Values'!$A$24,'Defined Values'!$C$24,IF('Vulnerability Assessment (post)'!O147='Defined Values'!$A$25,'Defined Values'!$C$25,0)))</f>
        <v>0</v>
      </c>
      <c r="AS147">
        <f>IF('Vulnerability Assessment (post)'!K147='Defined Values'!$A$15,'Defined Values'!$C$15,IF('Vulnerability Assessment (post)'!K147='Defined Values'!$A$16,'Defined Values'!$C$16,IF('Vulnerability Assessment (post)'!K147='Defined Values'!$A$17,'Defined Values'!$C$17,0)))</f>
        <v>0</v>
      </c>
      <c r="AT147">
        <f t="shared" si="40"/>
        <v>0</v>
      </c>
      <c r="AU14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4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4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47" t="e">
        <f t="shared" si="41"/>
        <v>#REF!</v>
      </c>
      <c r="AY147" t="e">
        <f t="shared" si="41"/>
        <v>#REF!</v>
      </c>
      <c r="AZ147" t="e">
        <f t="shared" si="41"/>
        <v>#REF!</v>
      </c>
      <c r="BA147" t="e">
        <f t="shared" si="42"/>
        <v>#REF!</v>
      </c>
      <c r="BB147" t="e">
        <f t="shared" si="42"/>
        <v>#REF!</v>
      </c>
      <c r="BC147" t="e">
        <f t="shared" si="42"/>
        <v>#REF!</v>
      </c>
      <c r="BD147" t="e">
        <f t="shared" si="43"/>
        <v>#REF!</v>
      </c>
      <c r="BE147" t="e">
        <f t="shared" si="44"/>
        <v>#REF!</v>
      </c>
      <c r="BF147" s="21" t="e">
        <f t="shared" si="45"/>
        <v>#REF!</v>
      </c>
      <c r="BG147"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47" t="e">
        <f t="shared" si="47"/>
        <v>#REF!</v>
      </c>
      <c r="BI147"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47" t="e">
        <f t="shared" si="46"/>
        <v>#REF!</v>
      </c>
    </row>
    <row r="148" spans="1:63" ht="18" x14ac:dyDescent="0.15">
      <c r="A148" s="50"/>
      <c r="B148" s="50"/>
      <c r="C148" s="50"/>
      <c r="D148" s="50"/>
      <c r="E148" s="50"/>
      <c r="F148" s="60"/>
      <c r="G148" s="60"/>
      <c r="H148" s="60"/>
      <c r="I148" s="80"/>
      <c r="J148" s="80"/>
      <c r="K148" s="81"/>
      <c r="L148" s="80"/>
      <c r="M148" s="81"/>
      <c r="N148" s="81"/>
      <c r="O148" s="81"/>
      <c r="P148" s="81"/>
      <c r="Q148" s="81"/>
      <c r="R148" s="81"/>
      <c r="S148" s="81"/>
      <c r="T148" s="81"/>
      <c r="U148" s="81"/>
      <c r="V148" s="81"/>
      <c r="W148" s="31" t="str">
        <f>IF(OR(A148='Defined Values'!A$63,A148='Defined Values'!$A$65),'Defined Values'!$A$65,IF(OR(K148="",M148="",O148="",Q148="",S148="",U148=""),"INCOMPLETE",AI148))</f>
        <v>INCOMPLETE</v>
      </c>
      <c r="Y148">
        <f t="shared" si="32"/>
        <v>0</v>
      </c>
      <c r="Z148">
        <f>IF(Y148=0,0,'Defined Values'!C60)</f>
        <v>0</v>
      </c>
      <c r="AA148">
        <f t="shared" si="33"/>
        <v>0</v>
      </c>
      <c r="AB148">
        <f t="shared" si="34"/>
        <v>0</v>
      </c>
      <c r="AD148" t="e">
        <f t="shared" si="35"/>
        <v>#REF!</v>
      </c>
      <c r="AE148" t="e">
        <f t="shared" si="35"/>
        <v>#REF!</v>
      </c>
      <c r="AF148" t="e">
        <f t="shared" si="35"/>
        <v>#REF!</v>
      </c>
      <c r="AG148" t="e">
        <f t="shared" si="36"/>
        <v>#REF!</v>
      </c>
      <c r="AH148" t="e">
        <f t="shared" si="37"/>
        <v>#REF!</v>
      </c>
      <c r="AI148" t="e">
        <f t="shared" si="38"/>
        <v>#REF!</v>
      </c>
      <c r="AK148">
        <f>IF('Vulnerability Assessment (post)'!Q148='Defined Values'!$A$27,'Defined Values'!$C$27,IF('Vulnerability Assessment (post)'!Q148='Defined Values'!$A$28,'Defined Values'!$C$28,IF('Vulnerability Assessment (post)'!Q148='Defined Values'!$A$29,'Defined Values'!$C$29,0)))</f>
        <v>0</v>
      </c>
      <c r="AL148">
        <f>IF('Vulnerability Assessment (post)'!S148='Defined Values'!$A$31,'Defined Values'!$C$31,IF('Vulnerability Assessment (post)'!S148='Defined Values'!$A$32,'Defined Values'!$C$32,IF('Vulnerability Assessment (post)'!S148='Defined Values'!$A$33,'Defined Values'!$C$33,0)))</f>
        <v>0</v>
      </c>
      <c r="AM148">
        <f>IF('Vulnerability Assessment (post)'!U148='Defined Values'!$A$35,'Defined Values'!$C$35,IF('Vulnerability Assessment (post)'!U148='Defined Values'!$A$36,'Defined Values'!$C$36,IF('Vulnerability Assessment (post)'!U148='Defined Values'!$A$37,'Defined Values'!$C$37,0)))</f>
        <v>0</v>
      </c>
      <c r="AN148">
        <f t="shared" si="39"/>
        <v>1</v>
      </c>
      <c r="AO148">
        <f t="shared" si="39"/>
        <v>1</v>
      </c>
      <c r="AP148">
        <f t="shared" si="39"/>
        <v>1</v>
      </c>
      <c r="AQ148">
        <f>IF('Vulnerability Assessment (post)'!M148='Defined Values'!$A$19,'Defined Values'!$C$19,IF('Vulnerability Assessment (post)'!M148='Defined Values'!$A$20,'Defined Values'!$C$20,IF('Vulnerability Assessment (post)'!M148='Defined Values'!$A$21,'Defined Values'!$C$21,0)))</f>
        <v>0</v>
      </c>
      <c r="AR148">
        <f>IF('Vulnerability Assessment (post)'!O148='Defined Values'!$A$23,'Defined Values'!$C$23,IF('Vulnerability Assessment (post)'!O148='Defined Values'!$A$24,'Defined Values'!$C$24,IF('Vulnerability Assessment (post)'!O148='Defined Values'!$A$25,'Defined Values'!$C$25,0)))</f>
        <v>0</v>
      </c>
      <c r="AS148">
        <f>IF('Vulnerability Assessment (post)'!K148='Defined Values'!$A$15,'Defined Values'!$C$15,IF('Vulnerability Assessment (post)'!K148='Defined Values'!$A$16,'Defined Values'!$C$16,IF('Vulnerability Assessment (post)'!K148='Defined Values'!$A$17,'Defined Values'!$C$17,0)))</f>
        <v>0</v>
      </c>
      <c r="AT148">
        <f t="shared" si="40"/>
        <v>0</v>
      </c>
      <c r="AU14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4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4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48" t="e">
        <f t="shared" si="41"/>
        <v>#REF!</v>
      </c>
      <c r="AY148" t="e">
        <f t="shared" si="41"/>
        <v>#REF!</v>
      </c>
      <c r="AZ148" t="e">
        <f t="shared" si="41"/>
        <v>#REF!</v>
      </c>
      <c r="BA148" t="e">
        <f t="shared" si="42"/>
        <v>#REF!</v>
      </c>
      <c r="BB148" t="e">
        <f t="shared" si="42"/>
        <v>#REF!</v>
      </c>
      <c r="BC148" t="e">
        <f t="shared" si="42"/>
        <v>#REF!</v>
      </c>
      <c r="BD148" t="e">
        <f t="shared" si="43"/>
        <v>#REF!</v>
      </c>
      <c r="BE148" t="e">
        <f t="shared" si="44"/>
        <v>#REF!</v>
      </c>
      <c r="BF148" s="21" t="e">
        <f t="shared" si="45"/>
        <v>#REF!</v>
      </c>
      <c r="BG148"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48" t="e">
        <f t="shared" si="47"/>
        <v>#REF!</v>
      </c>
      <c r="BI148"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48" t="e">
        <f t="shared" si="46"/>
        <v>#REF!</v>
      </c>
    </row>
    <row r="149" spans="1:63" ht="18" x14ac:dyDescent="0.15">
      <c r="A149" s="50"/>
      <c r="B149" s="50"/>
      <c r="C149" s="50"/>
      <c r="D149" s="50"/>
      <c r="E149" s="50"/>
      <c r="F149" s="60"/>
      <c r="G149" s="60"/>
      <c r="H149" s="60"/>
      <c r="I149" s="80"/>
      <c r="J149" s="80"/>
      <c r="K149" s="81"/>
      <c r="L149" s="80"/>
      <c r="M149" s="81"/>
      <c r="N149" s="81"/>
      <c r="O149" s="81"/>
      <c r="P149" s="81"/>
      <c r="Q149" s="81"/>
      <c r="R149" s="81"/>
      <c r="S149" s="81"/>
      <c r="T149" s="81"/>
      <c r="U149" s="81"/>
      <c r="V149" s="81"/>
      <c r="W149" s="31" t="str">
        <f>IF(OR(A149='Defined Values'!A$63,A149='Defined Values'!$A$65),'Defined Values'!$A$65,IF(OR(K149="",M149="",O149="",Q149="",S149="",U149=""),"INCOMPLETE",AI149))</f>
        <v>INCOMPLETE</v>
      </c>
      <c r="Y149">
        <f t="shared" si="32"/>
        <v>0</v>
      </c>
      <c r="Z149">
        <f>IF(Y149=0,0,'Defined Values'!C60)</f>
        <v>0</v>
      </c>
      <c r="AA149">
        <f t="shared" si="33"/>
        <v>0</v>
      </c>
      <c r="AB149">
        <f t="shared" si="34"/>
        <v>0</v>
      </c>
      <c r="AD149" t="e">
        <f t="shared" si="35"/>
        <v>#REF!</v>
      </c>
      <c r="AE149" t="e">
        <f t="shared" si="35"/>
        <v>#REF!</v>
      </c>
      <c r="AF149" t="e">
        <f t="shared" si="35"/>
        <v>#REF!</v>
      </c>
      <c r="AG149" t="e">
        <f t="shared" si="36"/>
        <v>#REF!</v>
      </c>
      <c r="AH149" t="e">
        <f t="shared" si="37"/>
        <v>#REF!</v>
      </c>
      <c r="AI149" t="e">
        <f t="shared" si="38"/>
        <v>#REF!</v>
      </c>
      <c r="AK149">
        <f>IF('Vulnerability Assessment (post)'!Q149='Defined Values'!$A$27,'Defined Values'!$C$27,IF('Vulnerability Assessment (post)'!Q149='Defined Values'!$A$28,'Defined Values'!$C$28,IF('Vulnerability Assessment (post)'!Q149='Defined Values'!$A$29,'Defined Values'!$C$29,0)))</f>
        <v>0</v>
      </c>
      <c r="AL149">
        <f>IF('Vulnerability Assessment (post)'!S149='Defined Values'!$A$31,'Defined Values'!$C$31,IF('Vulnerability Assessment (post)'!S149='Defined Values'!$A$32,'Defined Values'!$C$32,IF('Vulnerability Assessment (post)'!S149='Defined Values'!$A$33,'Defined Values'!$C$33,0)))</f>
        <v>0</v>
      </c>
      <c r="AM149">
        <f>IF('Vulnerability Assessment (post)'!U149='Defined Values'!$A$35,'Defined Values'!$C$35,IF('Vulnerability Assessment (post)'!U149='Defined Values'!$A$36,'Defined Values'!$C$36,IF('Vulnerability Assessment (post)'!U149='Defined Values'!$A$37,'Defined Values'!$C$37,0)))</f>
        <v>0</v>
      </c>
      <c r="AN149">
        <f t="shared" si="39"/>
        <v>1</v>
      </c>
      <c r="AO149">
        <f t="shared" si="39"/>
        <v>1</v>
      </c>
      <c r="AP149">
        <f t="shared" si="39"/>
        <v>1</v>
      </c>
      <c r="AQ149">
        <f>IF('Vulnerability Assessment (post)'!M149='Defined Values'!$A$19,'Defined Values'!$C$19,IF('Vulnerability Assessment (post)'!M149='Defined Values'!$A$20,'Defined Values'!$C$20,IF('Vulnerability Assessment (post)'!M149='Defined Values'!$A$21,'Defined Values'!$C$21,0)))</f>
        <v>0</v>
      </c>
      <c r="AR149">
        <f>IF('Vulnerability Assessment (post)'!O149='Defined Values'!$A$23,'Defined Values'!$C$23,IF('Vulnerability Assessment (post)'!O149='Defined Values'!$A$24,'Defined Values'!$C$24,IF('Vulnerability Assessment (post)'!O149='Defined Values'!$A$25,'Defined Values'!$C$25,0)))</f>
        <v>0</v>
      </c>
      <c r="AS149">
        <f>IF('Vulnerability Assessment (post)'!K149='Defined Values'!$A$15,'Defined Values'!$C$15,IF('Vulnerability Assessment (post)'!K149='Defined Values'!$A$16,'Defined Values'!$C$16,IF('Vulnerability Assessment (post)'!K149='Defined Values'!$A$17,'Defined Values'!$C$17,0)))</f>
        <v>0</v>
      </c>
      <c r="AT149">
        <f t="shared" si="40"/>
        <v>0</v>
      </c>
      <c r="AU14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4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4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49" t="e">
        <f t="shared" si="41"/>
        <v>#REF!</v>
      </c>
      <c r="AY149" t="e">
        <f t="shared" si="41"/>
        <v>#REF!</v>
      </c>
      <c r="AZ149" t="e">
        <f t="shared" si="41"/>
        <v>#REF!</v>
      </c>
      <c r="BA149" t="e">
        <f t="shared" si="42"/>
        <v>#REF!</v>
      </c>
      <c r="BB149" t="e">
        <f t="shared" si="42"/>
        <v>#REF!</v>
      </c>
      <c r="BC149" t="e">
        <f t="shared" si="42"/>
        <v>#REF!</v>
      </c>
      <c r="BD149" t="e">
        <f t="shared" si="43"/>
        <v>#REF!</v>
      </c>
      <c r="BE149" t="e">
        <f t="shared" si="44"/>
        <v>#REF!</v>
      </c>
      <c r="BF149" s="21" t="e">
        <f t="shared" si="45"/>
        <v>#REF!</v>
      </c>
      <c r="BG149"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49" t="e">
        <f t="shared" si="47"/>
        <v>#REF!</v>
      </c>
      <c r="BI149"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49" t="e">
        <f t="shared" si="46"/>
        <v>#REF!</v>
      </c>
    </row>
    <row r="150" spans="1:63" ht="18" x14ac:dyDescent="0.15">
      <c r="A150" s="50"/>
      <c r="B150" s="50"/>
      <c r="C150" s="50"/>
      <c r="D150" s="50"/>
      <c r="E150" s="50"/>
      <c r="F150" s="60"/>
      <c r="G150" s="60"/>
      <c r="H150" s="60"/>
      <c r="I150" s="80"/>
      <c r="J150" s="80"/>
      <c r="K150" s="81"/>
      <c r="L150" s="80"/>
      <c r="M150" s="80"/>
      <c r="N150" s="80"/>
      <c r="O150" s="80"/>
      <c r="P150" s="80"/>
      <c r="Q150" s="80"/>
      <c r="R150" s="80"/>
      <c r="S150" s="80"/>
      <c r="T150" s="80"/>
      <c r="U150" s="80"/>
      <c r="V150" s="80"/>
      <c r="W150" s="31" t="str">
        <f>IF(OR(A150='Defined Values'!A$63,A150='Defined Values'!$A$65),'Defined Values'!$A$65,IF(OR(K150="",M150="",O150="",Q150="",S150="",U150=""),"INCOMPLETE",AI150))</f>
        <v>INCOMPLETE</v>
      </c>
      <c r="Y150">
        <f t="shared" si="32"/>
        <v>0</v>
      </c>
      <c r="Z150">
        <f>IF(Y150=0,0,'Defined Values'!C60)</f>
        <v>0</v>
      </c>
      <c r="AA150">
        <f t="shared" si="33"/>
        <v>0</v>
      </c>
      <c r="AB150">
        <f t="shared" si="34"/>
        <v>0</v>
      </c>
      <c r="AD150" t="e">
        <f t="shared" si="35"/>
        <v>#REF!</v>
      </c>
      <c r="AE150" t="e">
        <f t="shared" si="35"/>
        <v>#REF!</v>
      </c>
      <c r="AF150" t="e">
        <f t="shared" si="35"/>
        <v>#REF!</v>
      </c>
      <c r="AG150" t="e">
        <f t="shared" si="36"/>
        <v>#REF!</v>
      </c>
      <c r="AH150" t="e">
        <f t="shared" si="37"/>
        <v>#REF!</v>
      </c>
      <c r="AI150" t="e">
        <f t="shared" si="38"/>
        <v>#REF!</v>
      </c>
      <c r="AK150">
        <f>IF('Vulnerability Assessment (post)'!Q150='Defined Values'!$A$27,'Defined Values'!$C$27,IF('Vulnerability Assessment (post)'!Q150='Defined Values'!$A$28,'Defined Values'!$C$28,IF('Vulnerability Assessment (post)'!Q150='Defined Values'!$A$29,'Defined Values'!$C$29,0)))</f>
        <v>0</v>
      </c>
      <c r="AL150">
        <f>IF('Vulnerability Assessment (post)'!S150='Defined Values'!$A$31,'Defined Values'!$C$31,IF('Vulnerability Assessment (post)'!S150='Defined Values'!$A$32,'Defined Values'!$C$32,IF('Vulnerability Assessment (post)'!S150='Defined Values'!$A$33,'Defined Values'!$C$33,0)))</f>
        <v>0</v>
      </c>
      <c r="AM150">
        <f>IF('Vulnerability Assessment (post)'!U150='Defined Values'!$A$35,'Defined Values'!$C$35,IF('Vulnerability Assessment (post)'!U150='Defined Values'!$A$36,'Defined Values'!$C$36,IF('Vulnerability Assessment (post)'!U150='Defined Values'!$A$37,'Defined Values'!$C$37,0)))</f>
        <v>0</v>
      </c>
      <c r="AN150">
        <f t="shared" si="39"/>
        <v>1</v>
      </c>
      <c r="AO150">
        <f t="shared" si="39"/>
        <v>1</v>
      </c>
      <c r="AP150">
        <f t="shared" si="39"/>
        <v>1</v>
      </c>
      <c r="AQ150">
        <f>IF('Vulnerability Assessment (post)'!M150='Defined Values'!$A$19,'Defined Values'!$C$19,IF('Vulnerability Assessment (post)'!M150='Defined Values'!$A$20,'Defined Values'!$C$20,IF('Vulnerability Assessment (post)'!M150='Defined Values'!$A$21,'Defined Values'!$C$21,0)))</f>
        <v>0</v>
      </c>
      <c r="AR150">
        <f>IF('Vulnerability Assessment (post)'!O150='Defined Values'!$A$23,'Defined Values'!$C$23,IF('Vulnerability Assessment (post)'!O150='Defined Values'!$A$24,'Defined Values'!$C$24,IF('Vulnerability Assessment (post)'!O150='Defined Values'!$A$25,'Defined Values'!$C$25,0)))</f>
        <v>0</v>
      </c>
      <c r="AS150">
        <f>IF('Vulnerability Assessment (post)'!K150='Defined Values'!$A$15,'Defined Values'!$C$15,IF('Vulnerability Assessment (post)'!K150='Defined Values'!$A$16,'Defined Values'!$C$16,IF('Vulnerability Assessment (post)'!K150='Defined Values'!$A$17,'Defined Values'!$C$17,0)))</f>
        <v>0</v>
      </c>
      <c r="AT150">
        <f t="shared" si="40"/>
        <v>0</v>
      </c>
      <c r="AU15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5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5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50" t="e">
        <f t="shared" si="41"/>
        <v>#REF!</v>
      </c>
      <c r="AY150" t="e">
        <f t="shared" si="41"/>
        <v>#REF!</v>
      </c>
      <c r="AZ150" t="e">
        <f t="shared" si="41"/>
        <v>#REF!</v>
      </c>
      <c r="BA150" t="e">
        <f t="shared" si="42"/>
        <v>#REF!</v>
      </c>
      <c r="BB150" t="e">
        <f t="shared" si="42"/>
        <v>#REF!</v>
      </c>
      <c r="BC150" t="e">
        <f t="shared" si="42"/>
        <v>#REF!</v>
      </c>
      <c r="BD150" t="e">
        <f t="shared" si="43"/>
        <v>#REF!</v>
      </c>
      <c r="BE150" t="e">
        <f t="shared" si="44"/>
        <v>#REF!</v>
      </c>
      <c r="BF150" s="21" t="e">
        <f t="shared" si="45"/>
        <v>#REF!</v>
      </c>
      <c r="BG150"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50" t="e">
        <f t="shared" si="47"/>
        <v>#REF!</v>
      </c>
      <c r="BI150"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50" t="e">
        <f t="shared" si="46"/>
        <v>#REF!</v>
      </c>
    </row>
    <row r="151" spans="1:63" ht="18" x14ac:dyDescent="0.15">
      <c r="A151" s="50"/>
      <c r="B151" s="50"/>
      <c r="C151" s="50"/>
      <c r="D151" s="61"/>
      <c r="E151" s="61"/>
      <c r="F151" s="62"/>
      <c r="G151" s="62"/>
      <c r="H151" s="60"/>
      <c r="I151" s="81"/>
      <c r="J151" s="80"/>
      <c r="K151" s="81"/>
      <c r="L151" s="80"/>
      <c r="M151" s="81"/>
      <c r="N151" s="81"/>
      <c r="O151" s="81"/>
      <c r="P151" s="81"/>
      <c r="Q151" s="81"/>
      <c r="R151" s="81"/>
      <c r="S151" s="81"/>
      <c r="T151" s="81"/>
      <c r="U151" s="81"/>
      <c r="V151" s="81"/>
      <c r="W151" s="31" t="str">
        <f>IF(OR(A151='Defined Values'!A$63,A151='Defined Values'!$A$65),'Defined Values'!$A$65,IF(OR(K151="",M151="",O151="",Q151="",S151="",U151=""),"INCOMPLETE",AI151))</f>
        <v>INCOMPLETE</v>
      </c>
      <c r="Y151">
        <f t="shared" si="32"/>
        <v>0</v>
      </c>
      <c r="Z151">
        <f>IF(Y151=0,0,'Defined Values'!C60)</f>
        <v>0</v>
      </c>
      <c r="AA151">
        <f t="shared" si="33"/>
        <v>0</v>
      </c>
      <c r="AB151">
        <f t="shared" si="34"/>
        <v>0</v>
      </c>
      <c r="AD151" t="e">
        <f t="shared" si="35"/>
        <v>#REF!</v>
      </c>
      <c r="AE151" t="e">
        <f t="shared" si="35"/>
        <v>#REF!</v>
      </c>
      <c r="AF151" t="e">
        <f t="shared" si="35"/>
        <v>#REF!</v>
      </c>
      <c r="AG151" t="e">
        <f t="shared" si="36"/>
        <v>#REF!</v>
      </c>
      <c r="AH151" t="e">
        <f t="shared" si="37"/>
        <v>#REF!</v>
      </c>
      <c r="AI151" t="e">
        <f t="shared" si="38"/>
        <v>#REF!</v>
      </c>
      <c r="AK151">
        <f>IF('Vulnerability Assessment (post)'!Q151='Defined Values'!$A$27,'Defined Values'!$C$27,IF('Vulnerability Assessment (post)'!Q151='Defined Values'!$A$28,'Defined Values'!$C$28,IF('Vulnerability Assessment (post)'!Q151='Defined Values'!$A$29,'Defined Values'!$C$29,0)))</f>
        <v>0</v>
      </c>
      <c r="AL151">
        <f>IF('Vulnerability Assessment (post)'!S151='Defined Values'!$A$31,'Defined Values'!$C$31,IF('Vulnerability Assessment (post)'!S151='Defined Values'!$A$32,'Defined Values'!$C$32,IF('Vulnerability Assessment (post)'!S151='Defined Values'!$A$33,'Defined Values'!$C$33,0)))</f>
        <v>0</v>
      </c>
      <c r="AM151">
        <f>IF('Vulnerability Assessment (post)'!U151='Defined Values'!$A$35,'Defined Values'!$C$35,IF('Vulnerability Assessment (post)'!U151='Defined Values'!$A$36,'Defined Values'!$C$36,IF('Vulnerability Assessment (post)'!U151='Defined Values'!$A$37,'Defined Values'!$C$37,0)))</f>
        <v>0</v>
      </c>
      <c r="AN151">
        <f t="shared" si="39"/>
        <v>1</v>
      </c>
      <c r="AO151">
        <f t="shared" si="39"/>
        <v>1</v>
      </c>
      <c r="AP151">
        <f t="shared" si="39"/>
        <v>1</v>
      </c>
      <c r="AQ151">
        <f>IF('Vulnerability Assessment (post)'!M151='Defined Values'!$A$19,'Defined Values'!$C$19,IF('Vulnerability Assessment (post)'!M151='Defined Values'!$A$20,'Defined Values'!$C$20,IF('Vulnerability Assessment (post)'!M151='Defined Values'!$A$21,'Defined Values'!$C$21,0)))</f>
        <v>0</v>
      </c>
      <c r="AR151">
        <f>IF('Vulnerability Assessment (post)'!O151='Defined Values'!$A$23,'Defined Values'!$C$23,IF('Vulnerability Assessment (post)'!O151='Defined Values'!$A$24,'Defined Values'!$C$24,IF('Vulnerability Assessment (post)'!O151='Defined Values'!$A$25,'Defined Values'!$C$25,0)))</f>
        <v>0</v>
      </c>
      <c r="AS151">
        <f>IF('Vulnerability Assessment (post)'!K151='Defined Values'!$A$15,'Defined Values'!$C$15,IF('Vulnerability Assessment (post)'!K151='Defined Values'!$A$16,'Defined Values'!$C$16,IF('Vulnerability Assessment (post)'!K151='Defined Values'!$A$17,'Defined Values'!$C$17,0)))</f>
        <v>0</v>
      </c>
      <c r="AT151">
        <f t="shared" si="40"/>
        <v>0</v>
      </c>
      <c r="AU15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5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5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51" t="e">
        <f t="shared" si="41"/>
        <v>#REF!</v>
      </c>
      <c r="AY151" t="e">
        <f t="shared" si="41"/>
        <v>#REF!</v>
      </c>
      <c r="AZ151" t="e">
        <f t="shared" si="41"/>
        <v>#REF!</v>
      </c>
      <c r="BA151" t="e">
        <f t="shared" si="42"/>
        <v>#REF!</v>
      </c>
      <c r="BB151" t="e">
        <f t="shared" si="42"/>
        <v>#REF!</v>
      </c>
      <c r="BC151" t="e">
        <f t="shared" si="42"/>
        <v>#REF!</v>
      </c>
      <c r="BD151" t="e">
        <f t="shared" si="43"/>
        <v>#REF!</v>
      </c>
      <c r="BE151" t="e">
        <f t="shared" si="44"/>
        <v>#REF!</v>
      </c>
      <c r="BF151" s="21" t="e">
        <f t="shared" si="45"/>
        <v>#REF!</v>
      </c>
      <c r="BG151"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51" t="e">
        <f t="shared" si="47"/>
        <v>#REF!</v>
      </c>
      <c r="BI151"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51" t="e">
        <f t="shared" si="46"/>
        <v>#REF!</v>
      </c>
    </row>
    <row r="152" spans="1:63" ht="18" x14ac:dyDescent="0.15">
      <c r="A152" s="50"/>
      <c r="B152" s="50"/>
      <c r="C152" s="50"/>
      <c r="D152" s="50"/>
      <c r="E152" s="50"/>
      <c r="F152" s="60"/>
      <c r="G152" s="60"/>
      <c r="H152" s="60"/>
      <c r="I152" s="80"/>
      <c r="J152" s="80"/>
      <c r="K152" s="80"/>
      <c r="L152" s="80"/>
      <c r="M152" s="80"/>
      <c r="N152" s="80"/>
      <c r="O152" s="80"/>
      <c r="P152" s="80"/>
      <c r="Q152" s="80"/>
      <c r="R152" s="80"/>
      <c r="S152" s="80"/>
      <c r="T152" s="80"/>
      <c r="U152" s="80"/>
      <c r="V152" s="80"/>
      <c r="W152" s="31" t="str">
        <f>IF(OR(A152='Defined Values'!A$63,A152='Defined Values'!$A$65),'Defined Values'!$A$65,IF(OR(K152="",M152="",O152="",Q152="",S152="",U152=""),"INCOMPLETE",AI152))</f>
        <v>INCOMPLETE</v>
      </c>
      <c r="Y152">
        <f t="shared" si="32"/>
        <v>0</v>
      </c>
      <c r="Z152">
        <f>IF(Y152=0,0,'Defined Values'!C60)</f>
        <v>0</v>
      </c>
      <c r="AA152">
        <f t="shared" si="33"/>
        <v>0</v>
      </c>
      <c r="AB152">
        <f t="shared" si="34"/>
        <v>0</v>
      </c>
      <c r="AD152" t="e">
        <f t="shared" si="35"/>
        <v>#REF!</v>
      </c>
      <c r="AE152" t="e">
        <f t="shared" si="35"/>
        <v>#REF!</v>
      </c>
      <c r="AF152" t="e">
        <f t="shared" si="35"/>
        <v>#REF!</v>
      </c>
      <c r="AG152" t="e">
        <f t="shared" si="36"/>
        <v>#REF!</v>
      </c>
      <c r="AH152" t="e">
        <f t="shared" si="37"/>
        <v>#REF!</v>
      </c>
      <c r="AI152" t="e">
        <f t="shared" si="38"/>
        <v>#REF!</v>
      </c>
      <c r="AK152">
        <f>IF('Vulnerability Assessment (post)'!Q152='Defined Values'!$A$27,'Defined Values'!$C$27,IF('Vulnerability Assessment (post)'!Q152='Defined Values'!$A$28,'Defined Values'!$C$28,IF('Vulnerability Assessment (post)'!Q152='Defined Values'!$A$29,'Defined Values'!$C$29,0)))</f>
        <v>0</v>
      </c>
      <c r="AL152">
        <f>IF('Vulnerability Assessment (post)'!S152='Defined Values'!$A$31,'Defined Values'!$C$31,IF('Vulnerability Assessment (post)'!S152='Defined Values'!$A$32,'Defined Values'!$C$32,IF('Vulnerability Assessment (post)'!S152='Defined Values'!$A$33,'Defined Values'!$C$33,0)))</f>
        <v>0</v>
      </c>
      <c r="AM152">
        <f>IF('Vulnerability Assessment (post)'!U152='Defined Values'!$A$35,'Defined Values'!$C$35,IF('Vulnerability Assessment (post)'!U152='Defined Values'!$A$36,'Defined Values'!$C$36,IF('Vulnerability Assessment (post)'!U152='Defined Values'!$A$37,'Defined Values'!$C$37,0)))</f>
        <v>0</v>
      </c>
      <c r="AN152">
        <f t="shared" si="39"/>
        <v>1</v>
      </c>
      <c r="AO152">
        <f t="shared" si="39"/>
        <v>1</v>
      </c>
      <c r="AP152">
        <f t="shared" si="39"/>
        <v>1</v>
      </c>
      <c r="AQ152">
        <f>IF('Vulnerability Assessment (post)'!M152='Defined Values'!$A$19,'Defined Values'!$C$19,IF('Vulnerability Assessment (post)'!M152='Defined Values'!$A$20,'Defined Values'!$C$20,IF('Vulnerability Assessment (post)'!M152='Defined Values'!$A$21,'Defined Values'!$C$21,0)))</f>
        <v>0</v>
      </c>
      <c r="AR152">
        <f>IF('Vulnerability Assessment (post)'!O152='Defined Values'!$A$23,'Defined Values'!$C$23,IF('Vulnerability Assessment (post)'!O152='Defined Values'!$A$24,'Defined Values'!$C$24,IF('Vulnerability Assessment (post)'!O152='Defined Values'!$A$25,'Defined Values'!$C$25,0)))</f>
        <v>0</v>
      </c>
      <c r="AS152">
        <f>IF('Vulnerability Assessment (post)'!K152='Defined Values'!$A$15,'Defined Values'!$C$15,IF('Vulnerability Assessment (post)'!K152='Defined Values'!$A$16,'Defined Values'!$C$16,IF('Vulnerability Assessment (post)'!K152='Defined Values'!$A$17,'Defined Values'!$C$17,0)))</f>
        <v>0</v>
      </c>
      <c r="AT152">
        <f t="shared" si="40"/>
        <v>0</v>
      </c>
      <c r="AU15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5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5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52" t="e">
        <f t="shared" si="41"/>
        <v>#REF!</v>
      </c>
      <c r="AY152" t="e">
        <f t="shared" si="41"/>
        <v>#REF!</v>
      </c>
      <c r="AZ152" t="e">
        <f t="shared" si="41"/>
        <v>#REF!</v>
      </c>
      <c r="BA152" t="e">
        <f t="shared" si="42"/>
        <v>#REF!</v>
      </c>
      <c r="BB152" t="e">
        <f t="shared" si="42"/>
        <v>#REF!</v>
      </c>
      <c r="BC152" t="e">
        <f t="shared" si="42"/>
        <v>#REF!</v>
      </c>
      <c r="BD152" t="e">
        <f t="shared" si="43"/>
        <v>#REF!</v>
      </c>
      <c r="BE152" t="e">
        <f t="shared" si="44"/>
        <v>#REF!</v>
      </c>
      <c r="BF152" s="21" t="e">
        <f t="shared" si="45"/>
        <v>#REF!</v>
      </c>
      <c r="BG152"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52" t="e">
        <f t="shared" si="47"/>
        <v>#REF!</v>
      </c>
      <c r="BI152"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52" t="e">
        <f t="shared" si="46"/>
        <v>#REF!</v>
      </c>
    </row>
    <row r="153" spans="1:63" ht="18" x14ac:dyDescent="0.15">
      <c r="A153" s="50"/>
      <c r="B153" s="50"/>
      <c r="C153" s="50"/>
      <c r="D153" s="50"/>
      <c r="E153" s="50"/>
      <c r="F153" s="60"/>
      <c r="G153" s="60"/>
      <c r="H153" s="60"/>
      <c r="I153" s="80"/>
      <c r="J153" s="80"/>
      <c r="K153" s="80"/>
      <c r="L153" s="80"/>
      <c r="M153" s="80"/>
      <c r="N153" s="80"/>
      <c r="O153" s="80"/>
      <c r="P153" s="80"/>
      <c r="Q153" s="80"/>
      <c r="R153" s="80"/>
      <c r="S153" s="80"/>
      <c r="T153" s="80"/>
      <c r="U153" s="80"/>
      <c r="V153" s="80"/>
      <c r="W153" s="31" t="str">
        <f>IF(OR(A153='Defined Values'!A$63,A153='Defined Values'!$A$65),'Defined Values'!$A$65,IF(OR(K153="",M153="",O153="",Q153="",S153="",U153=""),"INCOMPLETE",AI153))</f>
        <v>INCOMPLETE</v>
      </c>
      <c r="Y153">
        <f t="shared" si="32"/>
        <v>0</v>
      </c>
      <c r="Z153">
        <f>IF(Y153=0,0,'Defined Values'!C60)</f>
        <v>0</v>
      </c>
      <c r="AA153">
        <f t="shared" si="33"/>
        <v>0</v>
      </c>
      <c r="AB153">
        <f t="shared" si="34"/>
        <v>0</v>
      </c>
      <c r="AD153" t="e">
        <f t="shared" si="35"/>
        <v>#REF!</v>
      </c>
      <c r="AE153" t="e">
        <f t="shared" si="35"/>
        <v>#REF!</v>
      </c>
      <c r="AF153" t="e">
        <f t="shared" si="35"/>
        <v>#REF!</v>
      </c>
      <c r="AG153" t="e">
        <f t="shared" si="36"/>
        <v>#REF!</v>
      </c>
      <c r="AH153" t="e">
        <f t="shared" si="37"/>
        <v>#REF!</v>
      </c>
      <c r="AI153" t="e">
        <f t="shared" si="38"/>
        <v>#REF!</v>
      </c>
      <c r="AK153">
        <f>IF('Vulnerability Assessment (post)'!Q153='Defined Values'!$A$27,'Defined Values'!$C$27,IF('Vulnerability Assessment (post)'!Q153='Defined Values'!$A$28,'Defined Values'!$C$28,IF('Vulnerability Assessment (post)'!Q153='Defined Values'!$A$29,'Defined Values'!$C$29,0)))</f>
        <v>0</v>
      </c>
      <c r="AL153">
        <f>IF('Vulnerability Assessment (post)'!S153='Defined Values'!$A$31,'Defined Values'!$C$31,IF('Vulnerability Assessment (post)'!S153='Defined Values'!$A$32,'Defined Values'!$C$32,IF('Vulnerability Assessment (post)'!S153='Defined Values'!$A$33,'Defined Values'!$C$33,0)))</f>
        <v>0</v>
      </c>
      <c r="AM153">
        <f>IF('Vulnerability Assessment (post)'!U153='Defined Values'!$A$35,'Defined Values'!$C$35,IF('Vulnerability Assessment (post)'!U153='Defined Values'!$A$36,'Defined Values'!$C$36,IF('Vulnerability Assessment (post)'!U153='Defined Values'!$A$37,'Defined Values'!$C$37,0)))</f>
        <v>0</v>
      </c>
      <c r="AN153">
        <f t="shared" si="39"/>
        <v>1</v>
      </c>
      <c r="AO153">
        <f t="shared" si="39"/>
        <v>1</v>
      </c>
      <c r="AP153">
        <f t="shared" si="39"/>
        <v>1</v>
      </c>
      <c r="AQ153">
        <f>IF('Vulnerability Assessment (post)'!M153='Defined Values'!$A$19,'Defined Values'!$C$19,IF('Vulnerability Assessment (post)'!M153='Defined Values'!$A$20,'Defined Values'!$C$20,IF('Vulnerability Assessment (post)'!M153='Defined Values'!$A$21,'Defined Values'!$C$21,0)))</f>
        <v>0</v>
      </c>
      <c r="AR153">
        <f>IF('Vulnerability Assessment (post)'!O153='Defined Values'!$A$23,'Defined Values'!$C$23,IF('Vulnerability Assessment (post)'!O153='Defined Values'!$A$24,'Defined Values'!$C$24,IF('Vulnerability Assessment (post)'!O153='Defined Values'!$A$25,'Defined Values'!$C$25,0)))</f>
        <v>0</v>
      </c>
      <c r="AS153">
        <f>IF('Vulnerability Assessment (post)'!K153='Defined Values'!$A$15,'Defined Values'!$C$15,IF('Vulnerability Assessment (post)'!K153='Defined Values'!$A$16,'Defined Values'!$C$16,IF('Vulnerability Assessment (post)'!K153='Defined Values'!$A$17,'Defined Values'!$C$17,0)))</f>
        <v>0</v>
      </c>
      <c r="AT153">
        <f t="shared" si="40"/>
        <v>0</v>
      </c>
      <c r="AU15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5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5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53" t="e">
        <f t="shared" si="41"/>
        <v>#REF!</v>
      </c>
      <c r="AY153" t="e">
        <f t="shared" si="41"/>
        <v>#REF!</v>
      </c>
      <c r="AZ153" t="e">
        <f t="shared" si="41"/>
        <v>#REF!</v>
      </c>
      <c r="BA153" t="e">
        <f t="shared" si="42"/>
        <v>#REF!</v>
      </c>
      <c r="BB153" t="e">
        <f t="shared" si="42"/>
        <v>#REF!</v>
      </c>
      <c r="BC153" t="e">
        <f t="shared" si="42"/>
        <v>#REF!</v>
      </c>
      <c r="BD153" t="e">
        <f t="shared" si="43"/>
        <v>#REF!</v>
      </c>
      <c r="BE153" t="e">
        <f t="shared" si="44"/>
        <v>#REF!</v>
      </c>
      <c r="BF153" s="21" t="e">
        <f t="shared" si="45"/>
        <v>#REF!</v>
      </c>
      <c r="BG153"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53" t="e">
        <f t="shared" si="47"/>
        <v>#REF!</v>
      </c>
      <c r="BI153"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53" t="e">
        <f t="shared" si="46"/>
        <v>#REF!</v>
      </c>
    </row>
    <row r="154" spans="1:63" ht="18" x14ac:dyDescent="0.15">
      <c r="A154" s="50"/>
      <c r="B154" s="50"/>
      <c r="C154" s="50"/>
      <c r="D154" s="50"/>
      <c r="E154" s="50"/>
      <c r="F154" s="60"/>
      <c r="G154" s="60"/>
      <c r="H154" s="60"/>
      <c r="I154" s="80"/>
      <c r="J154" s="80"/>
      <c r="K154" s="80"/>
      <c r="L154" s="80"/>
      <c r="M154" s="81"/>
      <c r="N154" s="81"/>
      <c r="O154" s="81"/>
      <c r="P154" s="81"/>
      <c r="Q154" s="81"/>
      <c r="R154" s="81"/>
      <c r="S154" s="81"/>
      <c r="T154" s="81"/>
      <c r="U154" s="81"/>
      <c r="V154" s="81"/>
      <c r="W154" s="31" t="str">
        <f>IF(OR(A154='Defined Values'!A$63,A154='Defined Values'!$A$65),'Defined Values'!$A$65,IF(OR(K154="",M154="",O154="",Q154="",S154="",U154=""),"INCOMPLETE",AI154))</f>
        <v>INCOMPLETE</v>
      </c>
      <c r="Y154">
        <f t="shared" si="32"/>
        <v>0</v>
      </c>
      <c r="Z154">
        <f>IF(Y154=0,0,'Defined Values'!C60)</f>
        <v>0</v>
      </c>
      <c r="AA154">
        <f t="shared" si="33"/>
        <v>0</v>
      </c>
      <c r="AB154">
        <f t="shared" si="34"/>
        <v>0</v>
      </c>
      <c r="AD154" t="e">
        <f t="shared" si="35"/>
        <v>#REF!</v>
      </c>
      <c r="AE154" t="e">
        <f t="shared" si="35"/>
        <v>#REF!</v>
      </c>
      <c r="AF154" t="e">
        <f t="shared" si="35"/>
        <v>#REF!</v>
      </c>
      <c r="AG154" t="e">
        <f t="shared" si="36"/>
        <v>#REF!</v>
      </c>
      <c r="AH154" t="e">
        <f t="shared" si="37"/>
        <v>#REF!</v>
      </c>
      <c r="AI154" t="e">
        <f t="shared" si="38"/>
        <v>#REF!</v>
      </c>
      <c r="AK154">
        <f>IF('Vulnerability Assessment (post)'!Q154='Defined Values'!$A$27,'Defined Values'!$C$27,IF('Vulnerability Assessment (post)'!Q154='Defined Values'!$A$28,'Defined Values'!$C$28,IF('Vulnerability Assessment (post)'!Q154='Defined Values'!$A$29,'Defined Values'!$C$29,0)))</f>
        <v>0</v>
      </c>
      <c r="AL154">
        <f>IF('Vulnerability Assessment (post)'!S154='Defined Values'!$A$31,'Defined Values'!$C$31,IF('Vulnerability Assessment (post)'!S154='Defined Values'!$A$32,'Defined Values'!$C$32,IF('Vulnerability Assessment (post)'!S154='Defined Values'!$A$33,'Defined Values'!$C$33,0)))</f>
        <v>0</v>
      </c>
      <c r="AM154">
        <f>IF('Vulnerability Assessment (post)'!U154='Defined Values'!$A$35,'Defined Values'!$C$35,IF('Vulnerability Assessment (post)'!U154='Defined Values'!$A$36,'Defined Values'!$C$36,IF('Vulnerability Assessment (post)'!U154='Defined Values'!$A$37,'Defined Values'!$C$37,0)))</f>
        <v>0</v>
      </c>
      <c r="AN154">
        <f t="shared" si="39"/>
        <v>1</v>
      </c>
      <c r="AO154">
        <f t="shared" si="39"/>
        <v>1</v>
      </c>
      <c r="AP154">
        <f t="shared" si="39"/>
        <v>1</v>
      </c>
      <c r="AQ154">
        <f>IF('Vulnerability Assessment (post)'!M154='Defined Values'!$A$19,'Defined Values'!$C$19,IF('Vulnerability Assessment (post)'!M154='Defined Values'!$A$20,'Defined Values'!$C$20,IF('Vulnerability Assessment (post)'!M154='Defined Values'!$A$21,'Defined Values'!$C$21,0)))</f>
        <v>0</v>
      </c>
      <c r="AR154">
        <f>IF('Vulnerability Assessment (post)'!O154='Defined Values'!$A$23,'Defined Values'!$C$23,IF('Vulnerability Assessment (post)'!O154='Defined Values'!$A$24,'Defined Values'!$C$24,IF('Vulnerability Assessment (post)'!O154='Defined Values'!$A$25,'Defined Values'!$C$25,0)))</f>
        <v>0</v>
      </c>
      <c r="AS154">
        <f>IF('Vulnerability Assessment (post)'!K154='Defined Values'!$A$15,'Defined Values'!$C$15,IF('Vulnerability Assessment (post)'!K154='Defined Values'!$A$16,'Defined Values'!$C$16,IF('Vulnerability Assessment (post)'!K154='Defined Values'!$A$17,'Defined Values'!$C$17,0)))</f>
        <v>0</v>
      </c>
      <c r="AT154">
        <f t="shared" si="40"/>
        <v>0</v>
      </c>
      <c r="AU15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5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5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54" t="e">
        <f t="shared" si="41"/>
        <v>#REF!</v>
      </c>
      <c r="AY154" t="e">
        <f t="shared" si="41"/>
        <v>#REF!</v>
      </c>
      <c r="AZ154" t="e">
        <f t="shared" si="41"/>
        <v>#REF!</v>
      </c>
      <c r="BA154" t="e">
        <f t="shared" si="42"/>
        <v>#REF!</v>
      </c>
      <c r="BB154" t="e">
        <f t="shared" si="42"/>
        <v>#REF!</v>
      </c>
      <c r="BC154" t="e">
        <f t="shared" si="42"/>
        <v>#REF!</v>
      </c>
      <c r="BD154" t="e">
        <f t="shared" si="43"/>
        <v>#REF!</v>
      </c>
      <c r="BE154" t="e">
        <f t="shared" si="44"/>
        <v>#REF!</v>
      </c>
      <c r="BF154" s="21" t="e">
        <f t="shared" si="45"/>
        <v>#REF!</v>
      </c>
      <c r="BG154"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54" t="e">
        <f t="shared" si="47"/>
        <v>#REF!</v>
      </c>
      <c r="BI154"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54" t="e">
        <f t="shared" si="46"/>
        <v>#REF!</v>
      </c>
    </row>
    <row r="155" spans="1:63" ht="18" x14ac:dyDescent="0.15">
      <c r="A155" s="50"/>
      <c r="B155" s="50"/>
      <c r="C155" s="50"/>
      <c r="D155" s="50"/>
      <c r="E155" s="50"/>
      <c r="F155" s="60"/>
      <c r="G155" s="60"/>
      <c r="H155" s="60"/>
      <c r="I155" s="80"/>
      <c r="J155" s="80"/>
      <c r="K155" s="80"/>
      <c r="L155" s="80"/>
      <c r="M155" s="80"/>
      <c r="N155" s="80"/>
      <c r="O155" s="80"/>
      <c r="P155" s="80"/>
      <c r="Q155" s="80"/>
      <c r="R155" s="80"/>
      <c r="S155" s="80"/>
      <c r="T155" s="80"/>
      <c r="U155" s="80"/>
      <c r="V155" s="80"/>
      <c r="W155" s="31" t="str">
        <f>IF(OR(A155='Defined Values'!A$63,A155='Defined Values'!$A$65),'Defined Values'!$A$65,IF(OR(K155="",M155="",O155="",Q155="",S155="",U155=""),"INCOMPLETE",AI155))</f>
        <v>INCOMPLETE</v>
      </c>
      <c r="Y155">
        <f t="shared" si="32"/>
        <v>0</v>
      </c>
      <c r="Z155">
        <f>IF(Y155=0,0,'Defined Values'!C60)</f>
        <v>0</v>
      </c>
      <c r="AA155">
        <f t="shared" si="33"/>
        <v>0</v>
      </c>
      <c r="AB155">
        <f t="shared" si="34"/>
        <v>0</v>
      </c>
      <c r="AD155" t="e">
        <f t="shared" si="35"/>
        <v>#REF!</v>
      </c>
      <c r="AE155" t="e">
        <f t="shared" si="35"/>
        <v>#REF!</v>
      </c>
      <c r="AF155" t="e">
        <f t="shared" si="35"/>
        <v>#REF!</v>
      </c>
      <c r="AG155" t="e">
        <f t="shared" si="36"/>
        <v>#REF!</v>
      </c>
      <c r="AH155" t="e">
        <f t="shared" si="37"/>
        <v>#REF!</v>
      </c>
      <c r="AI155" t="e">
        <f t="shared" si="38"/>
        <v>#REF!</v>
      </c>
      <c r="AK155">
        <f>IF('Vulnerability Assessment (post)'!Q155='Defined Values'!$A$27,'Defined Values'!$C$27,IF('Vulnerability Assessment (post)'!Q155='Defined Values'!$A$28,'Defined Values'!$C$28,IF('Vulnerability Assessment (post)'!Q155='Defined Values'!$A$29,'Defined Values'!$C$29,0)))</f>
        <v>0</v>
      </c>
      <c r="AL155">
        <f>IF('Vulnerability Assessment (post)'!S155='Defined Values'!$A$31,'Defined Values'!$C$31,IF('Vulnerability Assessment (post)'!S155='Defined Values'!$A$32,'Defined Values'!$C$32,IF('Vulnerability Assessment (post)'!S155='Defined Values'!$A$33,'Defined Values'!$C$33,0)))</f>
        <v>0</v>
      </c>
      <c r="AM155">
        <f>IF('Vulnerability Assessment (post)'!U155='Defined Values'!$A$35,'Defined Values'!$C$35,IF('Vulnerability Assessment (post)'!U155='Defined Values'!$A$36,'Defined Values'!$C$36,IF('Vulnerability Assessment (post)'!U155='Defined Values'!$A$37,'Defined Values'!$C$37,0)))</f>
        <v>0</v>
      </c>
      <c r="AN155">
        <f t="shared" si="39"/>
        <v>1</v>
      </c>
      <c r="AO155">
        <f t="shared" si="39"/>
        <v>1</v>
      </c>
      <c r="AP155">
        <f t="shared" si="39"/>
        <v>1</v>
      </c>
      <c r="AQ155">
        <f>IF('Vulnerability Assessment (post)'!M155='Defined Values'!$A$19,'Defined Values'!$C$19,IF('Vulnerability Assessment (post)'!M155='Defined Values'!$A$20,'Defined Values'!$C$20,IF('Vulnerability Assessment (post)'!M155='Defined Values'!$A$21,'Defined Values'!$C$21,0)))</f>
        <v>0</v>
      </c>
      <c r="AR155">
        <f>IF('Vulnerability Assessment (post)'!O155='Defined Values'!$A$23,'Defined Values'!$C$23,IF('Vulnerability Assessment (post)'!O155='Defined Values'!$A$24,'Defined Values'!$C$24,IF('Vulnerability Assessment (post)'!O155='Defined Values'!$A$25,'Defined Values'!$C$25,0)))</f>
        <v>0</v>
      </c>
      <c r="AS155">
        <f>IF('Vulnerability Assessment (post)'!K155='Defined Values'!$A$15,'Defined Values'!$C$15,IF('Vulnerability Assessment (post)'!K155='Defined Values'!$A$16,'Defined Values'!$C$16,IF('Vulnerability Assessment (post)'!K155='Defined Values'!$A$17,'Defined Values'!$C$17,0)))</f>
        <v>0</v>
      </c>
      <c r="AT155">
        <f t="shared" si="40"/>
        <v>0</v>
      </c>
      <c r="AU15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5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5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55" t="e">
        <f t="shared" si="41"/>
        <v>#REF!</v>
      </c>
      <c r="AY155" t="e">
        <f t="shared" si="41"/>
        <v>#REF!</v>
      </c>
      <c r="AZ155" t="e">
        <f t="shared" si="41"/>
        <v>#REF!</v>
      </c>
      <c r="BA155" t="e">
        <f t="shared" si="42"/>
        <v>#REF!</v>
      </c>
      <c r="BB155" t="e">
        <f t="shared" si="42"/>
        <v>#REF!</v>
      </c>
      <c r="BC155" t="e">
        <f t="shared" si="42"/>
        <v>#REF!</v>
      </c>
      <c r="BD155" t="e">
        <f t="shared" si="43"/>
        <v>#REF!</v>
      </c>
      <c r="BE155" t="e">
        <f t="shared" si="44"/>
        <v>#REF!</v>
      </c>
      <c r="BF155" s="21" t="e">
        <f t="shared" si="45"/>
        <v>#REF!</v>
      </c>
      <c r="BG155"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55" t="e">
        <f t="shared" si="47"/>
        <v>#REF!</v>
      </c>
      <c r="BI155"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55" t="e">
        <f t="shared" si="46"/>
        <v>#REF!</v>
      </c>
    </row>
    <row r="156" spans="1:63" ht="18" x14ac:dyDescent="0.15">
      <c r="A156" s="50"/>
      <c r="B156" s="50"/>
      <c r="C156" s="50"/>
      <c r="D156" s="50"/>
      <c r="E156" s="50"/>
      <c r="F156" s="60"/>
      <c r="G156" s="60"/>
      <c r="H156" s="60"/>
      <c r="I156" s="80"/>
      <c r="J156" s="80"/>
      <c r="K156" s="80"/>
      <c r="L156" s="80"/>
      <c r="M156" s="80"/>
      <c r="N156" s="80"/>
      <c r="O156" s="80"/>
      <c r="P156" s="80"/>
      <c r="Q156" s="80"/>
      <c r="R156" s="80"/>
      <c r="S156" s="80"/>
      <c r="T156" s="80"/>
      <c r="U156" s="80"/>
      <c r="V156" s="80"/>
      <c r="W156" s="31" t="str">
        <f>IF(OR(A156='Defined Values'!A$63,A156='Defined Values'!$A$65),'Defined Values'!$A$65,IF(OR(K156="",M156="",O156="",Q156="",S156="",U156=""),"INCOMPLETE",AI156))</f>
        <v>INCOMPLETE</v>
      </c>
      <c r="Y156">
        <f t="shared" si="32"/>
        <v>0</v>
      </c>
      <c r="Z156">
        <f>IF(Y156=0,0,'Defined Values'!C60)</f>
        <v>0</v>
      </c>
      <c r="AA156">
        <f t="shared" si="33"/>
        <v>0</v>
      </c>
      <c r="AB156">
        <f t="shared" si="34"/>
        <v>0</v>
      </c>
      <c r="AD156" t="e">
        <f t="shared" si="35"/>
        <v>#REF!</v>
      </c>
      <c r="AE156" t="e">
        <f t="shared" si="35"/>
        <v>#REF!</v>
      </c>
      <c r="AF156" t="e">
        <f t="shared" si="35"/>
        <v>#REF!</v>
      </c>
      <c r="AG156" t="e">
        <f t="shared" si="36"/>
        <v>#REF!</v>
      </c>
      <c r="AH156" t="e">
        <f t="shared" si="37"/>
        <v>#REF!</v>
      </c>
      <c r="AI156" t="e">
        <f t="shared" si="38"/>
        <v>#REF!</v>
      </c>
      <c r="AK156">
        <f>IF('Vulnerability Assessment (post)'!Q156='Defined Values'!$A$27,'Defined Values'!$C$27,IF('Vulnerability Assessment (post)'!Q156='Defined Values'!$A$28,'Defined Values'!$C$28,IF('Vulnerability Assessment (post)'!Q156='Defined Values'!$A$29,'Defined Values'!$C$29,0)))</f>
        <v>0</v>
      </c>
      <c r="AL156">
        <f>IF('Vulnerability Assessment (post)'!S156='Defined Values'!$A$31,'Defined Values'!$C$31,IF('Vulnerability Assessment (post)'!S156='Defined Values'!$A$32,'Defined Values'!$C$32,IF('Vulnerability Assessment (post)'!S156='Defined Values'!$A$33,'Defined Values'!$C$33,0)))</f>
        <v>0</v>
      </c>
      <c r="AM156">
        <f>IF('Vulnerability Assessment (post)'!U156='Defined Values'!$A$35,'Defined Values'!$C$35,IF('Vulnerability Assessment (post)'!U156='Defined Values'!$A$36,'Defined Values'!$C$36,IF('Vulnerability Assessment (post)'!U156='Defined Values'!$A$37,'Defined Values'!$C$37,0)))</f>
        <v>0</v>
      </c>
      <c r="AN156">
        <f t="shared" si="39"/>
        <v>1</v>
      </c>
      <c r="AO156">
        <f t="shared" si="39"/>
        <v>1</v>
      </c>
      <c r="AP156">
        <f t="shared" si="39"/>
        <v>1</v>
      </c>
      <c r="AQ156">
        <f>IF('Vulnerability Assessment (post)'!M156='Defined Values'!$A$19,'Defined Values'!$C$19,IF('Vulnerability Assessment (post)'!M156='Defined Values'!$A$20,'Defined Values'!$C$20,IF('Vulnerability Assessment (post)'!M156='Defined Values'!$A$21,'Defined Values'!$C$21,0)))</f>
        <v>0</v>
      </c>
      <c r="AR156">
        <f>IF('Vulnerability Assessment (post)'!O156='Defined Values'!$A$23,'Defined Values'!$C$23,IF('Vulnerability Assessment (post)'!O156='Defined Values'!$A$24,'Defined Values'!$C$24,IF('Vulnerability Assessment (post)'!O156='Defined Values'!$A$25,'Defined Values'!$C$25,0)))</f>
        <v>0</v>
      </c>
      <c r="AS156">
        <f>IF('Vulnerability Assessment (post)'!K156='Defined Values'!$A$15,'Defined Values'!$C$15,IF('Vulnerability Assessment (post)'!K156='Defined Values'!$A$16,'Defined Values'!$C$16,IF('Vulnerability Assessment (post)'!K156='Defined Values'!$A$17,'Defined Values'!$C$17,0)))</f>
        <v>0</v>
      </c>
      <c r="AT156">
        <f t="shared" si="40"/>
        <v>0</v>
      </c>
      <c r="AU15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5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5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56" t="e">
        <f t="shared" si="41"/>
        <v>#REF!</v>
      </c>
      <c r="AY156" t="e">
        <f t="shared" si="41"/>
        <v>#REF!</v>
      </c>
      <c r="AZ156" t="e">
        <f t="shared" si="41"/>
        <v>#REF!</v>
      </c>
      <c r="BA156" t="e">
        <f t="shared" si="42"/>
        <v>#REF!</v>
      </c>
      <c r="BB156" t="e">
        <f t="shared" si="42"/>
        <v>#REF!</v>
      </c>
      <c r="BC156" t="e">
        <f t="shared" si="42"/>
        <v>#REF!</v>
      </c>
      <c r="BD156" t="e">
        <f t="shared" si="43"/>
        <v>#REF!</v>
      </c>
      <c r="BE156" t="e">
        <f t="shared" si="44"/>
        <v>#REF!</v>
      </c>
      <c r="BF156" s="21" t="e">
        <f t="shared" si="45"/>
        <v>#REF!</v>
      </c>
      <c r="BG156"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56" t="e">
        <f t="shared" si="47"/>
        <v>#REF!</v>
      </c>
      <c r="BI156"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56" t="e">
        <f t="shared" si="46"/>
        <v>#REF!</v>
      </c>
    </row>
    <row r="157" spans="1:63" ht="18" x14ac:dyDescent="0.15">
      <c r="A157" s="50"/>
      <c r="B157" s="50"/>
      <c r="C157" s="50"/>
      <c r="D157" s="50"/>
      <c r="E157" s="50"/>
      <c r="F157" s="60"/>
      <c r="G157" s="60"/>
      <c r="H157" s="60"/>
      <c r="I157" s="80"/>
      <c r="J157" s="80"/>
      <c r="K157" s="80"/>
      <c r="L157" s="80"/>
      <c r="M157" s="80"/>
      <c r="N157" s="80"/>
      <c r="O157" s="80"/>
      <c r="P157" s="80"/>
      <c r="Q157" s="80"/>
      <c r="R157" s="80"/>
      <c r="S157" s="80"/>
      <c r="T157" s="80"/>
      <c r="U157" s="80"/>
      <c r="V157" s="80"/>
      <c r="W157" s="31" t="str">
        <f>IF(OR(A157='Defined Values'!A$63,A157='Defined Values'!$A$65),'Defined Values'!$A$65,IF(OR(K157="",M157="",O157="",Q157="",S157="",U157=""),"INCOMPLETE",AI157))</f>
        <v>INCOMPLETE</v>
      </c>
      <c r="Y157">
        <f t="shared" si="32"/>
        <v>0</v>
      </c>
      <c r="Z157">
        <f>IF(Y157=0,0,'Defined Values'!C60)</f>
        <v>0</v>
      </c>
      <c r="AA157">
        <f t="shared" si="33"/>
        <v>0</v>
      </c>
      <c r="AB157">
        <f t="shared" si="34"/>
        <v>0</v>
      </c>
      <c r="AD157" t="e">
        <f t="shared" si="35"/>
        <v>#REF!</v>
      </c>
      <c r="AE157" t="e">
        <f t="shared" si="35"/>
        <v>#REF!</v>
      </c>
      <c r="AF157" t="e">
        <f t="shared" si="35"/>
        <v>#REF!</v>
      </c>
      <c r="AG157" t="e">
        <f t="shared" si="36"/>
        <v>#REF!</v>
      </c>
      <c r="AH157" t="e">
        <f t="shared" si="37"/>
        <v>#REF!</v>
      </c>
      <c r="AI157" t="e">
        <f t="shared" si="38"/>
        <v>#REF!</v>
      </c>
      <c r="AK157">
        <f>IF('Vulnerability Assessment (post)'!Q157='Defined Values'!$A$27,'Defined Values'!$C$27,IF('Vulnerability Assessment (post)'!Q157='Defined Values'!$A$28,'Defined Values'!$C$28,IF('Vulnerability Assessment (post)'!Q157='Defined Values'!$A$29,'Defined Values'!$C$29,0)))</f>
        <v>0</v>
      </c>
      <c r="AL157">
        <f>IF('Vulnerability Assessment (post)'!S157='Defined Values'!$A$31,'Defined Values'!$C$31,IF('Vulnerability Assessment (post)'!S157='Defined Values'!$A$32,'Defined Values'!$C$32,IF('Vulnerability Assessment (post)'!S157='Defined Values'!$A$33,'Defined Values'!$C$33,0)))</f>
        <v>0</v>
      </c>
      <c r="AM157">
        <f>IF('Vulnerability Assessment (post)'!U157='Defined Values'!$A$35,'Defined Values'!$C$35,IF('Vulnerability Assessment (post)'!U157='Defined Values'!$A$36,'Defined Values'!$C$36,IF('Vulnerability Assessment (post)'!U157='Defined Values'!$A$37,'Defined Values'!$C$37,0)))</f>
        <v>0</v>
      </c>
      <c r="AN157">
        <f t="shared" si="39"/>
        <v>1</v>
      </c>
      <c r="AO157">
        <f t="shared" si="39"/>
        <v>1</v>
      </c>
      <c r="AP157">
        <f t="shared" si="39"/>
        <v>1</v>
      </c>
      <c r="AQ157">
        <f>IF('Vulnerability Assessment (post)'!M157='Defined Values'!$A$19,'Defined Values'!$C$19,IF('Vulnerability Assessment (post)'!M157='Defined Values'!$A$20,'Defined Values'!$C$20,IF('Vulnerability Assessment (post)'!M157='Defined Values'!$A$21,'Defined Values'!$C$21,0)))</f>
        <v>0</v>
      </c>
      <c r="AR157">
        <f>IF('Vulnerability Assessment (post)'!O157='Defined Values'!$A$23,'Defined Values'!$C$23,IF('Vulnerability Assessment (post)'!O157='Defined Values'!$A$24,'Defined Values'!$C$24,IF('Vulnerability Assessment (post)'!O157='Defined Values'!$A$25,'Defined Values'!$C$25,0)))</f>
        <v>0</v>
      </c>
      <c r="AS157">
        <f>IF('Vulnerability Assessment (post)'!K157='Defined Values'!$A$15,'Defined Values'!$C$15,IF('Vulnerability Assessment (post)'!K157='Defined Values'!$A$16,'Defined Values'!$C$16,IF('Vulnerability Assessment (post)'!K157='Defined Values'!$A$17,'Defined Values'!$C$17,0)))</f>
        <v>0</v>
      </c>
      <c r="AT157">
        <f t="shared" si="40"/>
        <v>0</v>
      </c>
      <c r="AU15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5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5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57" t="e">
        <f t="shared" si="41"/>
        <v>#REF!</v>
      </c>
      <c r="AY157" t="e">
        <f t="shared" si="41"/>
        <v>#REF!</v>
      </c>
      <c r="AZ157" t="e">
        <f t="shared" si="41"/>
        <v>#REF!</v>
      </c>
      <c r="BA157" t="e">
        <f t="shared" si="42"/>
        <v>#REF!</v>
      </c>
      <c r="BB157" t="e">
        <f t="shared" si="42"/>
        <v>#REF!</v>
      </c>
      <c r="BC157" t="e">
        <f t="shared" si="42"/>
        <v>#REF!</v>
      </c>
      <c r="BD157" t="e">
        <f t="shared" si="43"/>
        <v>#REF!</v>
      </c>
      <c r="BE157" t="e">
        <f t="shared" si="44"/>
        <v>#REF!</v>
      </c>
      <c r="BF157" s="21" t="e">
        <f t="shared" si="45"/>
        <v>#REF!</v>
      </c>
      <c r="BG157"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57" t="e">
        <f t="shared" si="47"/>
        <v>#REF!</v>
      </c>
      <c r="BI157"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57" t="e">
        <f t="shared" si="46"/>
        <v>#REF!</v>
      </c>
    </row>
    <row r="158" spans="1:63" ht="18" x14ac:dyDescent="0.15">
      <c r="A158" s="50"/>
      <c r="B158" s="50"/>
      <c r="C158" s="50"/>
      <c r="D158" s="50"/>
      <c r="E158" s="50"/>
      <c r="F158" s="60"/>
      <c r="G158" s="60"/>
      <c r="H158" s="60"/>
      <c r="I158" s="80"/>
      <c r="J158" s="80"/>
      <c r="K158" s="80"/>
      <c r="L158" s="80"/>
      <c r="M158" s="80"/>
      <c r="N158" s="80"/>
      <c r="O158" s="80"/>
      <c r="P158" s="80"/>
      <c r="Q158" s="80"/>
      <c r="R158" s="80"/>
      <c r="S158" s="80"/>
      <c r="T158" s="80"/>
      <c r="U158" s="80"/>
      <c r="V158" s="80"/>
      <c r="W158" s="31" t="str">
        <f>IF(OR(A158='Defined Values'!A$63,A158='Defined Values'!$A$65),'Defined Values'!$A$65,IF(OR(K158="",M158="",O158="",Q158="",S158="",U158=""),"INCOMPLETE",AI158))</f>
        <v>INCOMPLETE</v>
      </c>
      <c r="Y158">
        <f t="shared" si="32"/>
        <v>0</v>
      </c>
      <c r="Z158">
        <f>IF(Y158=0,0,'Defined Values'!C60)</f>
        <v>0</v>
      </c>
      <c r="AA158">
        <f t="shared" si="33"/>
        <v>0</v>
      </c>
      <c r="AB158">
        <f t="shared" si="34"/>
        <v>0</v>
      </c>
      <c r="AD158" t="e">
        <f t="shared" si="35"/>
        <v>#REF!</v>
      </c>
      <c r="AE158" t="e">
        <f t="shared" si="35"/>
        <v>#REF!</v>
      </c>
      <c r="AF158" t="e">
        <f t="shared" si="35"/>
        <v>#REF!</v>
      </c>
      <c r="AG158" t="e">
        <f t="shared" si="36"/>
        <v>#REF!</v>
      </c>
      <c r="AH158" t="e">
        <f t="shared" si="37"/>
        <v>#REF!</v>
      </c>
      <c r="AI158" t="e">
        <f t="shared" si="38"/>
        <v>#REF!</v>
      </c>
      <c r="AK158">
        <f>IF('Vulnerability Assessment (post)'!Q158='Defined Values'!$A$27,'Defined Values'!$C$27,IF('Vulnerability Assessment (post)'!Q158='Defined Values'!$A$28,'Defined Values'!$C$28,IF('Vulnerability Assessment (post)'!Q158='Defined Values'!$A$29,'Defined Values'!$C$29,0)))</f>
        <v>0</v>
      </c>
      <c r="AL158">
        <f>IF('Vulnerability Assessment (post)'!S158='Defined Values'!$A$31,'Defined Values'!$C$31,IF('Vulnerability Assessment (post)'!S158='Defined Values'!$A$32,'Defined Values'!$C$32,IF('Vulnerability Assessment (post)'!S158='Defined Values'!$A$33,'Defined Values'!$C$33,0)))</f>
        <v>0</v>
      </c>
      <c r="AM158">
        <f>IF('Vulnerability Assessment (post)'!U158='Defined Values'!$A$35,'Defined Values'!$C$35,IF('Vulnerability Assessment (post)'!U158='Defined Values'!$A$36,'Defined Values'!$C$36,IF('Vulnerability Assessment (post)'!U158='Defined Values'!$A$37,'Defined Values'!$C$37,0)))</f>
        <v>0</v>
      </c>
      <c r="AN158">
        <f t="shared" si="39"/>
        <v>1</v>
      </c>
      <c r="AO158">
        <f t="shared" si="39"/>
        <v>1</v>
      </c>
      <c r="AP158">
        <f t="shared" si="39"/>
        <v>1</v>
      </c>
      <c r="AQ158">
        <f>IF('Vulnerability Assessment (post)'!M158='Defined Values'!$A$19,'Defined Values'!$C$19,IF('Vulnerability Assessment (post)'!M158='Defined Values'!$A$20,'Defined Values'!$C$20,IF('Vulnerability Assessment (post)'!M158='Defined Values'!$A$21,'Defined Values'!$C$21,0)))</f>
        <v>0</v>
      </c>
      <c r="AR158">
        <f>IF('Vulnerability Assessment (post)'!O158='Defined Values'!$A$23,'Defined Values'!$C$23,IF('Vulnerability Assessment (post)'!O158='Defined Values'!$A$24,'Defined Values'!$C$24,IF('Vulnerability Assessment (post)'!O158='Defined Values'!$A$25,'Defined Values'!$C$25,0)))</f>
        <v>0</v>
      </c>
      <c r="AS158">
        <f>IF('Vulnerability Assessment (post)'!K158='Defined Values'!$A$15,'Defined Values'!$C$15,IF('Vulnerability Assessment (post)'!K158='Defined Values'!$A$16,'Defined Values'!$C$16,IF('Vulnerability Assessment (post)'!K158='Defined Values'!$A$17,'Defined Values'!$C$17,0)))</f>
        <v>0</v>
      </c>
      <c r="AT158">
        <f t="shared" si="40"/>
        <v>0</v>
      </c>
      <c r="AU15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5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5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58" t="e">
        <f t="shared" si="41"/>
        <v>#REF!</v>
      </c>
      <c r="AY158" t="e">
        <f t="shared" si="41"/>
        <v>#REF!</v>
      </c>
      <c r="AZ158" t="e">
        <f t="shared" si="41"/>
        <v>#REF!</v>
      </c>
      <c r="BA158" t="e">
        <f t="shared" si="42"/>
        <v>#REF!</v>
      </c>
      <c r="BB158" t="e">
        <f t="shared" si="42"/>
        <v>#REF!</v>
      </c>
      <c r="BC158" t="e">
        <f t="shared" si="42"/>
        <v>#REF!</v>
      </c>
      <c r="BD158" t="e">
        <f t="shared" si="43"/>
        <v>#REF!</v>
      </c>
      <c r="BE158" t="e">
        <f t="shared" si="44"/>
        <v>#REF!</v>
      </c>
      <c r="BF158" s="21" t="e">
        <f t="shared" si="45"/>
        <v>#REF!</v>
      </c>
      <c r="BG158"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58" t="e">
        <f t="shared" si="47"/>
        <v>#REF!</v>
      </c>
      <c r="BI158"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58" t="e">
        <f t="shared" si="46"/>
        <v>#REF!</v>
      </c>
    </row>
    <row r="159" spans="1:63" ht="18" x14ac:dyDescent="0.15">
      <c r="A159" s="50"/>
      <c r="B159" s="50"/>
      <c r="C159" s="50"/>
      <c r="D159" s="50"/>
      <c r="E159" s="50"/>
      <c r="F159" s="60"/>
      <c r="G159" s="60"/>
      <c r="H159" s="60"/>
      <c r="I159" s="80"/>
      <c r="J159" s="80"/>
      <c r="K159" s="80"/>
      <c r="L159" s="80"/>
      <c r="M159" s="80"/>
      <c r="N159" s="80"/>
      <c r="O159" s="80"/>
      <c r="P159" s="80"/>
      <c r="Q159" s="80"/>
      <c r="R159" s="80"/>
      <c r="S159" s="80"/>
      <c r="T159" s="80"/>
      <c r="U159" s="80"/>
      <c r="V159" s="80"/>
      <c r="W159" s="31" t="str">
        <f>IF(OR(A159='Defined Values'!A$63,A159='Defined Values'!$A$65),'Defined Values'!$A$65,IF(OR(K159="",M159="",O159="",Q159="",S159="",U159=""),"INCOMPLETE",AI159))</f>
        <v>INCOMPLETE</v>
      </c>
      <c r="Y159">
        <f t="shared" si="32"/>
        <v>0</v>
      </c>
      <c r="Z159">
        <f>IF(Y159=0,0,'Defined Values'!C60)</f>
        <v>0</v>
      </c>
      <c r="AA159">
        <f t="shared" si="33"/>
        <v>0</v>
      </c>
      <c r="AB159">
        <f t="shared" si="34"/>
        <v>0</v>
      </c>
      <c r="AD159" t="e">
        <f t="shared" si="35"/>
        <v>#REF!</v>
      </c>
      <c r="AE159" t="e">
        <f t="shared" si="35"/>
        <v>#REF!</v>
      </c>
      <c r="AF159" t="e">
        <f t="shared" si="35"/>
        <v>#REF!</v>
      </c>
      <c r="AG159" t="e">
        <f t="shared" si="36"/>
        <v>#REF!</v>
      </c>
      <c r="AH159" t="e">
        <f t="shared" si="37"/>
        <v>#REF!</v>
      </c>
      <c r="AI159" t="e">
        <f t="shared" si="38"/>
        <v>#REF!</v>
      </c>
      <c r="AK159">
        <f>IF('Vulnerability Assessment (post)'!Q159='Defined Values'!$A$27,'Defined Values'!$C$27,IF('Vulnerability Assessment (post)'!Q159='Defined Values'!$A$28,'Defined Values'!$C$28,IF('Vulnerability Assessment (post)'!Q159='Defined Values'!$A$29,'Defined Values'!$C$29,0)))</f>
        <v>0</v>
      </c>
      <c r="AL159">
        <f>IF('Vulnerability Assessment (post)'!S159='Defined Values'!$A$31,'Defined Values'!$C$31,IF('Vulnerability Assessment (post)'!S159='Defined Values'!$A$32,'Defined Values'!$C$32,IF('Vulnerability Assessment (post)'!S159='Defined Values'!$A$33,'Defined Values'!$C$33,0)))</f>
        <v>0</v>
      </c>
      <c r="AM159">
        <f>IF('Vulnerability Assessment (post)'!U159='Defined Values'!$A$35,'Defined Values'!$C$35,IF('Vulnerability Assessment (post)'!U159='Defined Values'!$A$36,'Defined Values'!$C$36,IF('Vulnerability Assessment (post)'!U159='Defined Values'!$A$37,'Defined Values'!$C$37,0)))</f>
        <v>0</v>
      </c>
      <c r="AN159">
        <f t="shared" si="39"/>
        <v>1</v>
      </c>
      <c r="AO159">
        <f t="shared" si="39"/>
        <v>1</v>
      </c>
      <c r="AP159">
        <f t="shared" si="39"/>
        <v>1</v>
      </c>
      <c r="AQ159">
        <f>IF('Vulnerability Assessment (post)'!M159='Defined Values'!$A$19,'Defined Values'!$C$19,IF('Vulnerability Assessment (post)'!M159='Defined Values'!$A$20,'Defined Values'!$C$20,IF('Vulnerability Assessment (post)'!M159='Defined Values'!$A$21,'Defined Values'!$C$21,0)))</f>
        <v>0</v>
      </c>
      <c r="AR159">
        <f>IF('Vulnerability Assessment (post)'!O159='Defined Values'!$A$23,'Defined Values'!$C$23,IF('Vulnerability Assessment (post)'!O159='Defined Values'!$A$24,'Defined Values'!$C$24,IF('Vulnerability Assessment (post)'!O159='Defined Values'!$A$25,'Defined Values'!$C$25,0)))</f>
        <v>0</v>
      </c>
      <c r="AS159">
        <f>IF('Vulnerability Assessment (post)'!K159='Defined Values'!$A$15,'Defined Values'!$C$15,IF('Vulnerability Assessment (post)'!K159='Defined Values'!$A$16,'Defined Values'!$C$16,IF('Vulnerability Assessment (post)'!K159='Defined Values'!$A$17,'Defined Values'!$C$17,0)))</f>
        <v>0</v>
      </c>
      <c r="AT159">
        <f t="shared" si="40"/>
        <v>0</v>
      </c>
      <c r="AU15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5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5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59" t="e">
        <f t="shared" si="41"/>
        <v>#REF!</v>
      </c>
      <c r="AY159" t="e">
        <f t="shared" si="41"/>
        <v>#REF!</v>
      </c>
      <c r="AZ159" t="e">
        <f t="shared" si="41"/>
        <v>#REF!</v>
      </c>
      <c r="BA159" t="e">
        <f t="shared" si="42"/>
        <v>#REF!</v>
      </c>
      <c r="BB159" t="e">
        <f t="shared" si="42"/>
        <v>#REF!</v>
      </c>
      <c r="BC159" t="e">
        <f t="shared" si="42"/>
        <v>#REF!</v>
      </c>
      <c r="BD159" t="e">
        <f t="shared" si="43"/>
        <v>#REF!</v>
      </c>
      <c r="BE159" t="e">
        <f t="shared" si="44"/>
        <v>#REF!</v>
      </c>
      <c r="BF159" s="21" t="e">
        <f t="shared" si="45"/>
        <v>#REF!</v>
      </c>
      <c r="BG159"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59" t="e">
        <f t="shared" si="47"/>
        <v>#REF!</v>
      </c>
      <c r="BI159"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59" t="e">
        <f t="shared" si="46"/>
        <v>#REF!</v>
      </c>
    </row>
    <row r="160" spans="1:63" ht="18" x14ac:dyDescent="0.15">
      <c r="A160" s="50"/>
      <c r="B160" s="50"/>
      <c r="C160" s="50"/>
      <c r="D160" s="50"/>
      <c r="E160" s="50"/>
      <c r="F160" s="60"/>
      <c r="G160" s="60"/>
      <c r="H160" s="60"/>
      <c r="I160" s="80"/>
      <c r="J160" s="80"/>
      <c r="K160" s="80"/>
      <c r="L160" s="80"/>
      <c r="M160" s="80"/>
      <c r="N160" s="80"/>
      <c r="O160" s="80"/>
      <c r="P160" s="80"/>
      <c r="Q160" s="80"/>
      <c r="R160" s="80"/>
      <c r="S160" s="80"/>
      <c r="T160" s="80"/>
      <c r="U160" s="80"/>
      <c r="V160" s="80"/>
      <c r="W160" s="31" t="str">
        <f>IF(OR(A160='Defined Values'!A$63,A160='Defined Values'!$A$65),'Defined Values'!$A$65,IF(OR(K160="",M160="",O160="",Q160="",S160="",U160=""),"INCOMPLETE",AI160))</f>
        <v>INCOMPLETE</v>
      </c>
      <c r="Y160">
        <f t="shared" si="32"/>
        <v>0</v>
      </c>
      <c r="Z160">
        <f>IF(Y160=0,0,'Defined Values'!C60)</f>
        <v>0</v>
      </c>
      <c r="AA160">
        <f t="shared" si="33"/>
        <v>0</v>
      </c>
      <c r="AB160">
        <f t="shared" si="34"/>
        <v>0</v>
      </c>
      <c r="AD160" t="e">
        <f t="shared" si="35"/>
        <v>#REF!</v>
      </c>
      <c r="AE160" t="e">
        <f t="shared" si="35"/>
        <v>#REF!</v>
      </c>
      <c r="AF160" t="e">
        <f t="shared" si="35"/>
        <v>#REF!</v>
      </c>
      <c r="AG160" t="e">
        <f t="shared" si="36"/>
        <v>#REF!</v>
      </c>
      <c r="AH160" t="e">
        <f t="shared" si="37"/>
        <v>#REF!</v>
      </c>
      <c r="AI160" t="e">
        <f t="shared" si="38"/>
        <v>#REF!</v>
      </c>
      <c r="AK160">
        <f>IF('Vulnerability Assessment (post)'!Q160='Defined Values'!$A$27,'Defined Values'!$C$27,IF('Vulnerability Assessment (post)'!Q160='Defined Values'!$A$28,'Defined Values'!$C$28,IF('Vulnerability Assessment (post)'!Q160='Defined Values'!$A$29,'Defined Values'!$C$29,0)))</f>
        <v>0</v>
      </c>
      <c r="AL160">
        <f>IF('Vulnerability Assessment (post)'!S160='Defined Values'!$A$31,'Defined Values'!$C$31,IF('Vulnerability Assessment (post)'!S160='Defined Values'!$A$32,'Defined Values'!$C$32,IF('Vulnerability Assessment (post)'!S160='Defined Values'!$A$33,'Defined Values'!$C$33,0)))</f>
        <v>0</v>
      </c>
      <c r="AM160">
        <f>IF('Vulnerability Assessment (post)'!U160='Defined Values'!$A$35,'Defined Values'!$C$35,IF('Vulnerability Assessment (post)'!U160='Defined Values'!$A$36,'Defined Values'!$C$36,IF('Vulnerability Assessment (post)'!U160='Defined Values'!$A$37,'Defined Values'!$C$37,0)))</f>
        <v>0</v>
      </c>
      <c r="AN160">
        <f t="shared" si="39"/>
        <v>1</v>
      </c>
      <c r="AO160">
        <f t="shared" si="39"/>
        <v>1</v>
      </c>
      <c r="AP160">
        <f t="shared" si="39"/>
        <v>1</v>
      </c>
      <c r="AQ160">
        <f>IF('Vulnerability Assessment (post)'!M160='Defined Values'!$A$19,'Defined Values'!$C$19,IF('Vulnerability Assessment (post)'!M160='Defined Values'!$A$20,'Defined Values'!$C$20,IF('Vulnerability Assessment (post)'!M160='Defined Values'!$A$21,'Defined Values'!$C$21,0)))</f>
        <v>0</v>
      </c>
      <c r="AR160">
        <f>IF('Vulnerability Assessment (post)'!O160='Defined Values'!$A$23,'Defined Values'!$C$23,IF('Vulnerability Assessment (post)'!O160='Defined Values'!$A$24,'Defined Values'!$C$24,IF('Vulnerability Assessment (post)'!O160='Defined Values'!$A$25,'Defined Values'!$C$25,0)))</f>
        <v>0</v>
      </c>
      <c r="AS160">
        <f>IF('Vulnerability Assessment (post)'!K160='Defined Values'!$A$15,'Defined Values'!$C$15,IF('Vulnerability Assessment (post)'!K160='Defined Values'!$A$16,'Defined Values'!$C$16,IF('Vulnerability Assessment (post)'!K160='Defined Values'!$A$17,'Defined Values'!$C$17,0)))</f>
        <v>0</v>
      </c>
      <c r="AT160">
        <f t="shared" si="40"/>
        <v>0</v>
      </c>
      <c r="AU16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6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6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60" t="e">
        <f t="shared" si="41"/>
        <v>#REF!</v>
      </c>
      <c r="AY160" t="e">
        <f t="shared" si="41"/>
        <v>#REF!</v>
      </c>
      <c r="AZ160" t="e">
        <f t="shared" si="41"/>
        <v>#REF!</v>
      </c>
      <c r="BA160" t="e">
        <f t="shared" si="42"/>
        <v>#REF!</v>
      </c>
      <c r="BB160" t="e">
        <f t="shared" si="42"/>
        <v>#REF!</v>
      </c>
      <c r="BC160" t="e">
        <f t="shared" si="42"/>
        <v>#REF!</v>
      </c>
      <c r="BD160" t="e">
        <f t="shared" si="43"/>
        <v>#REF!</v>
      </c>
      <c r="BE160" t="e">
        <f t="shared" si="44"/>
        <v>#REF!</v>
      </c>
      <c r="BF160" s="21" t="e">
        <f t="shared" si="45"/>
        <v>#REF!</v>
      </c>
      <c r="BG160"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60" t="e">
        <f t="shared" si="47"/>
        <v>#REF!</v>
      </c>
      <c r="BI160"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60" t="e">
        <f t="shared" si="46"/>
        <v>#REF!</v>
      </c>
    </row>
    <row r="161" spans="1:62" ht="18" x14ac:dyDescent="0.15">
      <c r="A161" s="50"/>
      <c r="B161" s="50"/>
      <c r="C161" s="50"/>
      <c r="D161" s="50"/>
      <c r="E161" s="50"/>
      <c r="F161" s="60"/>
      <c r="G161" s="60"/>
      <c r="H161" s="60"/>
      <c r="I161" s="80"/>
      <c r="J161" s="80"/>
      <c r="K161" s="80"/>
      <c r="L161" s="80"/>
      <c r="M161" s="80"/>
      <c r="N161" s="80"/>
      <c r="O161" s="80"/>
      <c r="P161" s="80"/>
      <c r="Q161" s="80"/>
      <c r="R161" s="80"/>
      <c r="S161" s="80"/>
      <c r="T161" s="80"/>
      <c r="U161" s="80"/>
      <c r="V161" s="80"/>
      <c r="W161" s="31" t="str">
        <f>IF(OR(A161='Defined Values'!A$63,A161='Defined Values'!$A$65),'Defined Values'!$A$65,IF(OR(K161="",M161="",O161="",Q161="",S161="",U161=""),"INCOMPLETE",AI161))</f>
        <v>INCOMPLETE</v>
      </c>
      <c r="Y161">
        <f t="shared" si="32"/>
        <v>0</v>
      </c>
      <c r="Z161">
        <f>IF(Y161=0,0,'Defined Values'!C60)</f>
        <v>0</v>
      </c>
      <c r="AA161">
        <f t="shared" si="33"/>
        <v>0</v>
      </c>
      <c r="AB161">
        <f t="shared" si="34"/>
        <v>0</v>
      </c>
      <c r="AD161" t="e">
        <f t="shared" si="35"/>
        <v>#REF!</v>
      </c>
      <c r="AE161" t="e">
        <f t="shared" si="35"/>
        <v>#REF!</v>
      </c>
      <c r="AF161" t="e">
        <f t="shared" si="35"/>
        <v>#REF!</v>
      </c>
      <c r="AG161" t="e">
        <f t="shared" si="36"/>
        <v>#REF!</v>
      </c>
      <c r="AH161" t="e">
        <f t="shared" si="37"/>
        <v>#REF!</v>
      </c>
      <c r="AI161" t="e">
        <f t="shared" si="38"/>
        <v>#REF!</v>
      </c>
      <c r="AK161">
        <f>IF('Vulnerability Assessment (post)'!Q161='Defined Values'!$A$27,'Defined Values'!$C$27,IF('Vulnerability Assessment (post)'!Q161='Defined Values'!$A$28,'Defined Values'!$C$28,IF('Vulnerability Assessment (post)'!Q161='Defined Values'!$A$29,'Defined Values'!$C$29,0)))</f>
        <v>0</v>
      </c>
      <c r="AL161">
        <f>IF('Vulnerability Assessment (post)'!S161='Defined Values'!$A$31,'Defined Values'!$C$31,IF('Vulnerability Assessment (post)'!S161='Defined Values'!$A$32,'Defined Values'!$C$32,IF('Vulnerability Assessment (post)'!S161='Defined Values'!$A$33,'Defined Values'!$C$33,0)))</f>
        <v>0</v>
      </c>
      <c r="AM161">
        <f>IF('Vulnerability Assessment (post)'!U161='Defined Values'!$A$35,'Defined Values'!$C$35,IF('Vulnerability Assessment (post)'!U161='Defined Values'!$A$36,'Defined Values'!$C$36,IF('Vulnerability Assessment (post)'!U161='Defined Values'!$A$37,'Defined Values'!$C$37,0)))</f>
        <v>0</v>
      </c>
      <c r="AN161">
        <f t="shared" si="39"/>
        <v>1</v>
      </c>
      <c r="AO161">
        <f t="shared" si="39"/>
        <v>1</v>
      </c>
      <c r="AP161">
        <f t="shared" si="39"/>
        <v>1</v>
      </c>
      <c r="AQ161">
        <f>IF('Vulnerability Assessment (post)'!M161='Defined Values'!$A$19,'Defined Values'!$C$19,IF('Vulnerability Assessment (post)'!M161='Defined Values'!$A$20,'Defined Values'!$C$20,IF('Vulnerability Assessment (post)'!M161='Defined Values'!$A$21,'Defined Values'!$C$21,0)))</f>
        <v>0</v>
      </c>
      <c r="AR161">
        <f>IF('Vulnerability Assessment (post)'!O161='Defined Values'!$A$23,'Defined Values'!$C$23,IF('Vulnerability Assessment (post)'!O161='Defined Values'!$A$24,'Defined Values'!$C$24,IF('Vulnerability Assessment (post)'!O161='Defined Values'!$A$25,'Defined Values'!$C$25,0)))</f>
        <v>0</v>
      </c>
      <c r="AS161">
        <f>IF('Vulnerability Assessment (post)'!K161='Defined Values'!$A$15,'Defined Values'!$C$15,IF('Vulnerability Assessment (post)'!K161='Defined Values'!$A$16,'Defined Values'!$C$16,IF('Vulnerability Assessment (post)'!K161='Defined Values'!$A$17,'Defined Values'!$C$17,0)))</f>
        <v>0</v>
      </c>
      <c r="AT161">
        <f t="shared" si="40"/>
        <v>0</v>
      </c>
      <c r="AU16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6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6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61" t="e">
        <f t="shared" si="41"/>
        <v>#REF!</v>
      </c>
      <c r="AY161" t="e">
        <f t="shared" si="41"/>
        <v>#REF!</v>
      </c>
      <c r="AZ161" t="e">
        <f t="shared" si="41"/>
        <v>#REF!</v>
      </c>
      <c r="BA161" t="e">
        <f t="shared" si="42"/>
        <v>#REF!</v>
      </c>
      <c r="BB161" t="e">
        <f t="shared" si="42"/>
        <v>#REF!</v>
      </c>
      <c r="BC161" t="e">
        <f t="shared" si="42"/>
        <v>#REF!</v>
      </c>
      <c r="BD161" t="e">
        <f t="shared" si="43"/>
        <v>#REF!</v>
      </c>
      <c r="BE161" t="e">
        <f t="shared" si="44"/>
        <v>#REF!</v>
      </c>
      <c r="BF161" s="21" t="e">
        <f t="shared" si="45"/>
        <v>#REF!</v>
      </c>
      <c r="BG161"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61" t="e">
        <f t="shared" si="47"/>
        <v>#REF!</v>
      </c>
      <c r="BI161"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61" t="e">
        <f t="shared" si="46"/>
        <v>#REF!</v>
      </c>
    </row>
    <row r="162" spans="1:62" ht="18" x14ac:dyDescent="0.15">
      <c r="A162" s="50"/>
      <c r="B162" s="50"/>
      <c r="C162" s="50"/>
      <c r="D162" s="50"/>
      <c r="E162" s="50"/>
      <c r="F162" s="60"/>
      <c r="G162" s="60"/>
      <c r="H162" s="60"/>
      <c r="I162" s="80"/>
      <c r="J162" s="80"/>
      <c r="K162" s="80"/>
      <c r="L162" s="80"/>
      <c r="M162" s="80"/>
      <c r="N162" s="80"/>
      <c r="O162" s="80"/>
      <c r="P162" s="80"/>
      <c r="Q162" s="80"/>
      <c r="R162" s="80"/>
      <c r="S162" s="80"/>
      <c r="T162" s="80"/>
      <c r="U162" s="80"/>
      <c r="V162" s="80"/>
      <c r="W162" s="31" t="str">
        <f>IF(OR(A162='Defined Values'!A$63,A162='Defined Values'!$A$65),'Defined Values'!$A$65,IF(OR(K162="",M162="",O162="",Q162="",S162="",U162=""),"INCOMPLETE",AI162))</f>
        <v>INCOMPLETE</v>
      </c>
      <c r="Y162">
        <f t="shared" si="32"/>
        <v>0</v>
      </c>
      <c r="Z162">
        <f>IF(Y162=0,0,'Defined Values'!C60)</f>
        <v>0</v>
      </c>
      <c r="AA162">
        <f t="shared" si="33"/>
        <v>0</v>
      </c>
      <c r="AB162">
        <f t="shared" si="34"/>
        <v>0</v>
      </c>
      <c r="AD162" t="e">
        <f t="shared" si="35"/>
        <v>#REF!</v>
      </c>
      <c r="AE162" t="e">
        <f t="shared" si="35"/>
        <v>#REF!</v>
      </c>
      <c r="AF162" t="e">
        <f t="shared" si="35"/>
        <v>#REF!</v>
      </c>
      <c r="AG162" t="e">
        <f t="shared" si="36"/>
        <v>#REF!</v>
      </c>
      <c r="AH162" t="e">
        <f t="shared" si="37"/>
        <v>#REF!</v>
      </c>
      <c r="AI162" t="e">
        <f t="shared" si="38"/>
        <v>#REF!</v>
      </c>
      <c r="AK162">
        <f>IF('Vulnerability Assessment (post)'!Q162='Defined Values'!$A$27,'Defined Values'!$C$27,IF('Vulnerability Assessment (post)'!Q162='Defined Values'!$A$28,'Defined Values'!$C$28,IF('Vulnerability Assessment (post)'!Q162='Defined Values'!$A$29,'Defined Values'!$C$29,0)))</f>
        <v>0</v>
      </c>
      <c r="AL162">
        <f>IF('Vulnerability Assessment (post)'!S162='Defined Values'!$A$31,'Defined Values'!$C$31,IF('Vulnerability Assessment (post)'!S162='Defined Values'!$A$32,'Defined Values'!$C$32,IF('Vulnerability Assessment (post)'!S162='Defined Values'!$A$33,'Defined Values'!$C$33,0)))</f>
        <v>0</v>
      </c>
      <c r="AM162">
        <f>IF('Vulnerability Assessment (post)'!U162='Defined Values'!$A$35,'Defined Values'!$C$35,IF('Vulnerability Assessment (post)'!U162='Defined Values'!$A$36,'Defined Values'!$C$36,IF('Vulnerability Assessment (post)'!U162='Defined Values'!$A$37,'Defined Values'!$C$37,0)))</f>
        <v>0</v>
      </c>
      <c r="AN162">
        <f t="shared" si="39"/>
        <v>1</v>
      </c>
      <c r="AO162">
        <f t="shared" si="39"/>
        <v>1</v>
      </c>
      <c r="AP162">
        <f t="shared" si="39"/>
        <v>1</v>
      </c>
      <c r="AQ162">
        <f>IF('Vulnerability Assessment (post)'!M162='Defined Values'!$A$19,'Defined Values'!$C$19,IF('Vulnerability Assessment (post)'!M162='Defined Values'!$A$20,'Defined Values'!$C$20,IF('Vulnerability Assessment (post)'!M162='Defined Values'!$A$21,'Defined Values'!$C$21,0)))</f>
        <v>0</v>
      </c>
      <c r="AR162">
        <f>IF('Vulnerability Assessment (post)'!O162='Defined Values'!$A$23,'Defined Values'!$C$23,IF('Vulnerability Assessment (post)'!O162='Defined Values'!$A$24,'Defined Values'!$C$24,IF('Vulnerability Assessment (post)'!O162='Defined Values'!$A$25,'Defined Values'!$C$25,0)))</f>
        <v>0</v>
      </c>
      <c r="AS162">
        <f>IF('Vulnerability Assessment (post)'!K162='Defined Values'!$A$15,'Defined Values'!$C$15,IF('Vulnerability Assessment (post)'!K162='Defined Values'!$A$16,'Defined Values'!$C$16,IF('Vulnerability Assessment (post)'!K162='Defined Values'!$A$17,'Defined Values'!$C$17,0)))</f>
        <v>0</v>
      </c>
      <c r="AT162">
        <f t="shared" si="40"/>
        <v>0</v>
      </c>
      <c r="AU16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6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6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62" t="e">
        <f t="shared" si="41"/>
        <v>#REF!</v>
      </c>
      <c r="AY162" t="e">
        <f t="shared" si="41"/>
        <v>#REF!</v>
      </c>
      <c r="AZ162" t="e">
        <f t="shared" si="41"/>
        <v>#REF!</v>
      </c>
      <c r="BA162" t="e">
        <f t="shared" si="42"/>
        <v>#REF!</v>
      </c>
      <c r="BB162" t="e">
        <f t="shared" si="42"/>
        <v>#REF!</v>
      </c>
      <c r="BC162" t="e">
        <f t="shared" si="42"/>
        <v>#REF!</v>
      </c>
      <c r="BD162" t="e">
        <f t="shared" si="43"/>
        <v>#REF!</v>
      </c>
      <c r="BE162" t="e">
        <f t="shared" si="44"/>
        <v>#REF!</v>
      </c>
      <c r="BF162" s="21" t="e">
        <f t="shared" si="45"/>
        <v>#REF!</v>
      </c>
      <c r="BG162"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62" t="e">
        <f t="shared" si="47"/>
        <v>#REF!</v>
      </c>
      <c r="BI162"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62" t="e">
        <f t="shared" si="46"/>
        <v>#REF!</v>
      </c>
    </row>
    <row r="163" spans="1:62" ht="18" x14ac:dyDescent="0.15">
      <c r="A163" s="50"/>
      <c r="B163" s="50"/>
      <c r="C163" s="50"/>
      <c r="D163" s="50"/>
      <c r="E163" s="50"/>
      <c r="F163" s="60"/>
      <c r="G163" s="60"/>
      <c r="H163" s="60"/>
      <c r="I163" s="80"/>
      <c r="J163" s="80"/>
      <c r="K163" s="80"/>
      <c r="L163" s="80"/>
      <c r="M163" s="80"/>
      <c r="N163" s="80"/>
      <c r="O163" s="80"/>
      <c r="P163" s="80"/>
      <c r="Q163" s="80"/>
      <c r="R163" s="80"/>
      <c r="S163" s="80"/>
      <c r="T163" s="80"/>
      <c r="U163" s="80"/>
      <c r="V163" s="80"/>
      <c r="W163" s="31" t="str">
        <f>IF(OR(A163='Defined Values'!A$63,A163='Defined Values'!$A$65),'Defined Values'!$A$65,IF(OR(K163="",M163="",O163="",Q163="",S163="",U163=""),"INCOMPLETE",AI163))</f>
        <v>INCOMPLETE</v>
      </c>
      <c r="Y163">
        <f t="shared" si="32"/>
        <v>0</v>
      </c>
      <c r="Z163">
        <f>IF(Y163=0,0,'Defined Values'!C60)</f>
        <v>0</v>
      </c>
      <c r="AA163">
        <f t="shared" si="33"/>
        <v>0</v>
      </c>
      <c r="AB163">
        <f t="shared" si="34"/>
        <v>0</v>
      </c>
      <c r="AD163" t="e">
        <f t="shared" si="35"/>
        <v>#REF!</v>
      </c>
      <c r="AE163" t="e">
        <f t="shared" si="35"/>
        <v>#REF!</v>
      </c>
      <c r="AF163" t="e">
        <f t="shared" si="35"/>
        <v>#REF!</v>
      </c>
      <c r="AG163" t="e">
        <f t="shared" si="36"/>
        <v>#REF!</v>
      </c>
      <c r="AH163" t="e">
        <f t="shared" si="37"/>
        <v>#REF!</v>
      </c>
      <c r="AI163" t="e">
        <f t="shared" si="38"/>
        <v>#REF!</v>
      </c>
      <c r="AK163">
        <f>IF('Vulnerability Assessment (post)'!Q163='Defined Values'!$A$27,'Defined Values'!$C$27,IF('Vulnerability Assessment (post)'!Q163='Defined Values'!$A$28,'Defined Values'!$C$28,IF('Vulnerability Assessment (post)'!Q163='Defined Values'!$A$29,'Defined Values'!$C$29,0)))</f>
        <v>0</v>
      </c>
      <c r="AL163">
        <f>IF('Vulnerability Assessment (post)'!S163='Defined Values'!$A$31,'Defined Values'!$C$31,IF('Vulnerability Assessment (post)'!S163='Defined Values'!$A$32,'Defined Values'!$C$32,IF('Vulnerability Assessment (post)'!S163='Defined Values'!$A$33,'Defined Values'!$C$33,0)))</f>
        <v>0</v>
      </c>
      <c r="AM163">
        <f>IF('Vulnerability Assessment (post)'!U163='Defined Values'!$A$35,'Defined Values'!$C$35,IF('Vulnerability Assessment (post)'!U163='Defined Values'!$A$36,'Defined Values'!$C$36,IF('Vulnerability Assessment (post)'!U163='Defined Values'!$A$37,'Defined Values'!$C$37,0)))</f>
        <v>0</v>
      </c>
      <c r="AN163">
        <f t="shared" si="39"/>
        <v>1</v>
      </c>
      <c r="AO163">
        <f t="shared" si="39"/>
        <v>1</v>
      </c>
      <c r="AP163">
        <f t="shared" si="39"/>
        <v>1</v>
      </c>
      <c r="AQ163">
        <f>IF('Vulnerability Assessment (post)'!M163='Defined Values'!$A$19,'Defined Values'!$C$19,IF('Vulnerability Assessment (post)'!M163='Defined Values'!$A$20,'Defined Values'!$C$20,IF('Vulnerability Assessment (post)'!M163='Defined Values'!$A$21,'Defined Values'!$C$21,0)))</f>
        <v>0</v>
      </c>
      <c r="AR163">
        <f>IF('Vulnerability Assessment (post)'!O163='Defined Values'!$A$23,'Defined Values'!$C$23,IF('Vulnerability Assessment (post)'!O163='Defined Values'!$A$24,'Defined Values'!$C$24,IF('Vulnerability Assessment (post)'!O163='Defined Values'!$A$25,'Defined Values'!$C$25,0)))</f>
        <v>0</v>
      </c>
      <c r="AS163">
        <f>IF('Vulnerability Assessment (post)'!K163='Defined Values'!$A$15,'Defined Values'!$C$15,IF('Vulnerability Assessment (post)'!K163='Defined Values'!$A$16,'Defined Values'!$C$16,IF('Vulnerability Assessment (post)'!K163='Defined Values'!$A$17,'Defined Values'!$C$17,0)))</f>
        <v>0</v>
      </c>
      <c r="AT163">
        <f t="shared" si="40"/>
        <v>0</v>
      </c>
      <c r="AU16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6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6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63" t="e">
        <f t="shared" si="41"/>
        <v>#REF!</v>
      </c>
      <c r="AY163" t="e">
        <f t="shared" si="41"/>
        <v>#REF!</v>
      </c>
      <c r="AZ163" t="e">
        <f t="shared" si="41"/>
        <v>#REF!</v>
      </c>
      <c r="BA163" t="e">
        <f t="shared" si="42"/>
        <v>#REF!</v>
      </c>
      <c r="BB163" t="e">
        <f t="shared" si="42"/>
        <v>#REF!</v>
      </c>
      <c r="BC163" t="e">
        <f t="shared" si="42"/>
        <v>#REF!</v>
      </c>
      <c r="BD163" t="e">
        <f t="shared" si="43"/>
        <v>#REF!</v>
      </c>
      <c r="BE163" t="e">
        <f t="shared" si="44"/>
        <v>#REF!</v>
      </c>
      <c r="BF163" s="21" t="e">
        <f t="shared" si="45"/>
        <v>#REF!</v>
      </c>
      <c r="BG163"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63" t="e">
        <f t="shared" si="47"/>
        <v>#REF!</v>
      </c>
      <c r="BI163"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63" t="e">
        <f t="shared" si="46"/>
        <v>#REF!</v>
      </c>
    </row>
    <row r="164" spans="1:62" ht="18" x14ac:dyDescent="0.15">
      <c r="A164" s="50"/>
      <c r="B164" s="50"/>
      <c r="C164" s="50"/>
      <c r="D164" s="50"/>
      <c r="E164" s="50"/>
      <c r="F164" s="60"/>
      <c r="G164" s="60"/>
      <c r="H164" s="60"/>
      <c r="I164" s="80"/>
      <c r="J164" s="80"/>
      <c r="K164" s="80"/>
      <c r="L164" s="80"/>
      <c r="M164" s="80"/>
      <c r="N164" s="80"/>
      <c r="O164" s="80"/>
      <c r="P164" s="80"/>
      <c r="Q164" s="80"/>
      <c r="R164" s="80"/>
      <c r="S164" s="80"/>
      <c r="T164" s="80"/>
      <c r="U164" s="80"/>
      <c r="V164" s="80"/>
      <c r="W164" s="31" t="str">
        <f>IF(OR(A164='Defined Values'!A$63,A164='Defined Values'!$A$65),'Defined Values'!$A$65,IF(OR(K164="",M164="",O164="",Q164="",S164="",U164=""),"INCOMPLETE",AI164))</f>
        <v>INCOMPLETE</v>
      </c>
      <c r="Y164">
        <f t="shared" si="32"/>
        <v>0</v>
      </c>
      <c r="Z164">
        <f>IF(Y164=0,0,'Defined Values'!C60)</f>
        <v>0</v>
      </c>
      <c r="AA164">
        <f t="shared" si="33"/>
        <v>0</v>
      </c>
      <c r="AB164">
        <f t="shared" si="34"/>
        <v>0</v>
      </c>
      <c r="AD164" t="e">
        <f t="shared" si="35"/>
        <v>#REF!</v>
      </c>
      <c r="AE164" t="e">
        <f t="shared" si="35"/>
        <v>#REF!</v>
      </c>
      <c r="AF164" t="e">
        <f t="shared" si="35"/>
        <v>#REF!</v>
      </c>
      <c r="AG164" t="e">
        <f t="shared" si="36"/>
        <v>#REF!</v>
      </c>
      <c r="AH164" t="e">
        <f t="shared" si="37"/>
        <v>#REF!</v>
      </c>
      <c r="AI164" t="e">
        <f t="shared" si="38"/>
        <v>#REF!</v>
      </c>
      <c r="AK164">
        <f>IF('Vulnerability Assessment (post)'!Q164='Defined Values'!$A$27,'Defined Values'!$C$27,IF('Vulnerability Assessment (post)'!Q164='Defined Values'!$A$28,'Defined Values'!$C$28,IF('Vulnerability Assessment (post)'!Q164='Defined Values'!$A$29,'Defined Values'!$C$29,0)))</f>
        <v>0</v>
      </c>
      <c r="AL164">
        <f>IF('Vulnerability Assessment (post)'!S164='Defined Values'!$A$31,'Defined Values'!$C$31,IF('Vulnerability Assessment (post)'!S164='Defined Values'!$A$32,'Defined Values'!$C$32,IF('Vulnerability Assessment (post)'!S164='Defined Values'!$A$33,'Defined Values'!$C$33,0)))</f>
        <v>0</v>
      </c>
      <c r="AM164">
        <f>IF('Vulnerability Assessment (post)'!U164='Defined Values'!$A$35,'Defined Values'!$C$35,IF('Vulnerability Assessment (post)'!U164='Defined Values'!$A$36,'Defined Values'!$C$36,IF('Vulnerability Assessment (post)'!U164='Defined Values'!$A$37,'Defined Values'!$C$37,0)))</f>
        <v>0</v>
      </c>
      <c r="AN164">
        <f t="shared" si="39"/>
        <v>1</v>
      </c>
      <c r="AO164">
        <f t="shared" si="39"/>
        <v>1</v>
      </c>
      <c r="AP164">
        <f t="shared" si="39"/>
        <v>1</v>
      </c>
      <c r="AQ164">
        <f>IF('Vulnerability Assessment (post)'!M164='Defined Values'!$A$19,'Defined Values'!$C$19,IF('Vulnerability Assessment (post)'!M164='Defined Values'!$A$20,'Defined Values'!$C$20,IF('Vulnerability Assessment (post)'!M164='Defined Values'!$A$21,'Defined Values'!$C$21,0)))</f>
        <v>0</v>
      </c>
      <c r="AR164">
        <f>IF('Vulnerability Assessment (post)'!O164='Defined Values'!$A$23,'Defined Values'!$C$23,IF('Vulnerability Assessment (post)'!O164='Defined Values'!$A$24,'Defined Values'!$C$24,IF('Vulnerability Assessment (post)'!O164='Defined Values'!$A$25,'Defined Values'!$C$25,0)))</f>
        <v>0</v>
      </c>
      <c r="AS164">
        <f>IF('Vulnerability Assessment (post)'!K164='Defined Values'!$A$15,'Defined Values'!$C$15,IF('Vulnerability Assessment (post)'!K164='Defined Values'!$A$16,'Defined Values'!$C$16,IF('Vulnerability Assessment (post)'!K164='Defined Values'!$A$17,'Defined Values'!$C$17,0)))</f>
        <v>0</v>
      </c>
      <c r="AT164">
        <f t="shared" si="40"/>
        <v>0</v>
      </c>
      <c r="AU16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6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6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64" t="e">
        <f t="shared" si="41"/>
        <v>#REF!</v>
      </c>
      <c r="AY164" t="e">
        <f t="shared" si="41"/>
        <v>#REF!</v>
      </c>
      <c r="AZ164" t="e">
        <f t="shared" si="41"/>
        <v>#REF!</v>
      </c>
      <c r="BA164" t="e">
        <f t="shared" si="42"/>
        <v>#REF!</v>
      </c>
      <c r="BB164" t="e">
        <f t="shared" si="42"/>
        <v>#REF!</v>
      </c>
      <c r="BC164" t="e">
        <f t="shared" si="42"/>
        <v>#REF!</v>
      </c>
      <c r="BD164" t="e">
        <f t="shared" si="43"/>
        <v>#REF!</v>
      </c>
      <c r="BE164" t="e">
        <f t="shared" si="44"/>
        <v>#REF!</v>
      </c>
      <c r="BF164" s="21" t="e">
        <f t="shared" si="45"/>
        <v>#REF!</v>
      </c>
      <c r="BG164"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64" t="e">
        <f t="shared" si="47"/>
        <v>#REF!</v>
      </c>
      <c r="BI164"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64" t="e">
        <f t="shared" si="46"/>
        <v>#REF!</v>
      </c>
    </row>
    <row r="165" spans="1:62" ht="18" x14ac:dyDescent="0.15">
      <c r="A165" s="50"/>
      <c r="B165" s="50"/>
      <c r="C165" s="50"/>
      <c r="D165" s="50"/>
      <c r="E165" s="50"/>
      <c r="F165" s="60"/>
      <c r="G165" s="60"/>
      <c r="H165" s="60"/>
      <c r="I165" s="80"/>
      <c r="J165" s="80"/>
      <c r="K165" s="80"/>
      <c r="L165" s="80"/>
      <c r="M165" s="80"/>
      <c r="N165" s="80"/>
      <c r="O165" s="80"/>
      <c r="P165" s="80"/>
      <c r="Q165" s="80"/>
      <c r="R165" s="80"/>
      <c r="S165" s="80"/>
      <c r="T165" s="80"/>
      <c r="U165" s="80"/>
      <c r="V165" s="80"/>
      <c r="W165" s="31" t="str">
        <f>IF(OR(A165='Defined Values'!A$63,A165='Defined Values'!$A$65),'Defined Values'!$A$65,IF(OR(K165="",M165="",O165="",Q165="",S165="",U165=""),"INCOMPLETE",AI165))</f>
        <v>INCOMPLETE</v>
      </c>
      <c r="Y165">
        <f t="shared" si="32"/>
        <v>0</v>
      </c>
      <c r="Z165">
        <f>IF(Y165=0,0,'Defined Values'!C60)</f>
        <v>0</v>
      </c>
      <c r="AA165">
        <f t="shared" si="33"/>
        <v>0</v>
      </c>
      <c r="AB165">
        <f t="shared" si="34"/>
        <v>0</v>
      </c>
      <c r="AD165" t="e">
        <f t="shared" si="35"/>
        <v>#REF!</v>
      </c>
      <c r="AE165" t="e">
        <f t="shared" si="35"/>
        <v>#REF!</v>
      </c>
      <c r="AF165" t="e">
        <f t="shared" si="35"/>
        <v>#REF!</v>
      </c>
      <c r="AG165" t="e">
        <f t="shared" si="36"/>
        <v>#REF!</v>
      </c>
      <c r="AH165" t="e">
        <f t="shared" si="37"/>
        <v>#REF!</v>
      </c>
      <c r="AI165" t="e">
        <f t="shared" si="38"/>
        <v>#REF!</v>
      </c>
      <c r="AK165">
        <f>IF('Vulnerability Assessment (post)'!Q165='Defined Values'!$A$27,'Defined Values'!$C$27,IF('Vulnerability Assessment (post)'!Q165='Defined Values'!$A$28,'Defined Values'!$C$28,IF('Vulnerability Assessment (post)'!Q165='Defined Values'!$A$29,'Defined Values'!$C$29,0)))</f>
        <v>0</v>
      </c>
      <c r="AL165">
        <f>IF('Vulnerability Assessment (post)'!S165='Defined Values'!$A$31,'Defined Values'!$C$31,IF('Vulnerability Assessment (post)'!S165='Defined Values'!$A$32,'Defined Values'!$C$32,IF('Vulnerability Assessment (post)'!S165='Defined Values'!$A$33,'Defined Values'!$C$33,0)))</f>
        <v>0</v>
      </c>
      <c r="AM165">
        <f>IF('Vulnerability Assessment (post)'!U165='Defined Values'!$A$35,'Defined Values'!$C$35,IF('Vulnerability Assessment (post)'!U165='Defined Values'!$A$36,'Defined Values'!$C$36,IF('Vulnerability Assessment (post)'!U165='Defined Values'!$A$37,'Defined Values'!$C$37,0)))</f>
        <v>0</v>
      </c>
      <c r="AN165">
        <f t="shared" si="39"/>
        <v>1</v>
      </c>
      <c r="AO165">
        <f t="shared" si="39"/>
        <v>1</v>
      </c>
      <c r="AP165">
        <f t="shared" si="39"/>
        <v>1</v>
      </c>
      <c r="AQ165">
        <f>IF('Vulnerability Assessment (post)'!M165='Defined Values'!$A$19,'Defined Values'!$C$19,IF('Vulnerability Assessment (post)'!M165='Defined Values'!$A$20,'Defined Values'!$C$20,IF('Vulnerability Assessment (post)'!M165='Defined Values'!$A$21,'Defined Values'!$C$21,0)))</f>
        <v>0</v>
      </c>
      <c r="AR165">
        <f>IF('Vulnerability Assessment (post)'!O165='Defined Values'!$A$23,'Defined Values'!$C$23,IF('Vulnerability Assessment (post)'!O165='Defined Values'!$A$24,'Defined Values'!$C$24,IF('Vulnerability Assessment (post)'!O165='Defined Values'!$A$25,'Defined Values'!$C$25,0)))</f>
        <v>0</v>
      </c>
      <c r="AS165">
        <f>IF('Vulnerability Assessment (post)'!K165='Defined Values'!$A$15,'Defined Values'!$C$15,IF('Vulnerability Assessment (post)'!K165='Defined Values'!$A$16,'Defined Values'!$C$16,IF('Vulnerability Assessment (post)'!K165='Defined Values'!$A$17,'Defined Values'!$C$17,0)))</f>
        <v>0</v>
      </c>
      <c r="AT165">
        <f t="shared" si="40"/>
        <v>0</v>
      </c>
      <c r="AU16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6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6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65" t="e">
        <f t="shared" si="41"/>
        <v>#REF!</v>
      </c>
      <c r="AY165" t="e">
        <f t="shared" si="41"/>
        <v>#REF!</v>
      </c>
      <c r="AZ165" t="e">
        <f t="shared" si="41"/>
        <v>#REF!</v>
      </c>
      <c r="BA165" t="e">
        <f t="shared" si="42"/>
        <v>#REF!</v>
      </c>
      <c r="BB165" t="e">
        <f t="shared" si="42"/>
        <v>#REF!</v>
      </c>
      <c r="BC165" t="e">
        <f t="shared" si="42"/>
        <v>#REF!</v>
      </c>
      <c r="BD165" t="e">
        <f t="shared" si="43"/>
        <v>#REF!</v>
      </c>
      <c r="BE165" t="e">
        <f t="shared" si="44"/>
        <v>#REF!</v>
      </c>
      <c r="BF165" s="21" t="e">
        <f t="shared" si="45"/>
        <v>#REF!</v>
      </c>
      <c r="BG165"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65" t="e">
        <f t="shared" si="47"/>
        <v>#REF!</v>
      </c>
      <c r="BI165"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65" t="e">
        <f t="shared" si="46"/>
        <v>#REF!</v>
      </c>
    </row>
    <row r="166" spans="1:62" ht="18" x14ac:dyDescent="0.15">
      <c r="A166" s="50"/>
      <c r="B166" s="50"/>
      <c r="C166" s="50"/>
      <c r="D166" s="50"/>
      <c r="E166" s="50"/>
      <c r="F166" s="60"/>
      <c r="G166" s="60"/>
      <c r="H166" s="60"/>
      <c r="I166" s="80"/>
      <c r="J166" s="80"/>
      <c r="K166" s="80"/>
      <c r="L166" s="80"/>
      <c r="M166" s="80"/>
      <c r="N166" s="80"/>
      <c r="O166" s="80"/>
      <c r="P166" s="80"/>
      <c r="Q166" s="80"/>
      <c r="R166" s="80"/>
      <c r="S166" s="80"/>
      <c r="T166" s="80"/>
      <c r="U166" s="80"/>
      <c r="V166" s="80"/>
      <c r="W166" s="31" t="str">
        <f>IF(OR(A166='Defined Values'!A$63,A166='Defined Values'!$A$65),'Defined Values'!$A$65,IF(OR(K166="",M166="",O166="",Q166="",S166="",U166=""),"INCOMPLETE",AI166))</f>
        <v>INCOMPLETE</v>
      </c>
      <c r="Y166">
        <f t="shared" si="32"/>
        <v>0</v>
      </c>
      <c r="Z166">
        <f>IF(Y166=0,0,'Defined Values'!C60)</f>
        <v>0</v>
      </c>
      <c r="AA166">
        <f t="shared" si="33"/>
        <v>0</v>
      </c>
      <c r="AB166">
        <f t="shared" si="34"/>
        <v>0</v>
      </c>
      <c r="AD166" t="e">
        <f t="shared" si="35"/>
        <v>#REF!</v>
      </c>
      <c r="AE166" t="e">
        <f t="shared" si="35"/>
        <v>#REF!</v>
      </c>
      <c r="AF166" t="e">
        <f t="shared" si="35"/>
        <v>#REF!</v>
      </c>
      <c r="AG166" t="e">
        <f t="shared" si="36"/>
        <v>#REF!</v>
      </c>
      <c r="AH166" t="e">
        <f t="shared" si="37"/>
        <v>#REF!</v>
      </c>
      <c r="AI166" t="e">
        <f t="shared" si="38"/>
        <v>#REF!</v>
      </c>
      <c r="AK166">
        <f>IF('Vulnerability Assessment (post)'!Q166='Defined Values'!$A$27,'Defined Values'!$C$27,IF('Vulnerability Assessment (post)'!Q166='Defined Values'!$A$28,'Defined Values'!$C$28,IF('Vulnerability Assessment (post)'!Q166='Defined Values'!$A$29,'Defined Values'!$C$29,0)))</f>
        <v>0</v>
      </c>
      <c r="AL166">
        <f>IF('Vulnerability Assessment (post)'!S166='Defined Values'!$A$31,'Defined Values'!$C$31,IF('Vulnerability Assessment (post)'!S166='Defined Values'!$A$32,'Defined Values'!$C$32,IF('Vulnerability Assessment (post)'!S166='Defined Values'!$A$33,'Defined Values'!$C$33,0)))</f>
        <v>0</v>
      </c>
      <c r="AM166">
        <f>IF('Vulnerability Assessment (post)'!U166='Defined Values'!$A$35,'Defined Values'!$C$35,IF('Vulnerability Assessment (post)'!U166='Defined Values'!$A$36,'Defined Values'!$C$36,IF('Vulnerability Assessment (post)'!U166='Defined Values'!$A$37,'Defined Values'!$C$37,0)))</f>
        <v>0</v>
      </c>
      <c r="AN166">
        <f t="shared" si="39"/>
        <v>1</v>
      </c>
      <c r="AO166">
        <f t="shared" si="39"/>
        <v>1</v>
      </c>
      <c r="AP166">
        <f t="shared" si="39"/>
        <v>1</v>
      </c>
      <c r="AQ166">
        <f>IF('Vulnerability Assessment (post)'!M166='Defined Values'!$A$19,'Defined Values'!$C$19,IF('Vulnerability Assessment (post)'!M166='Defined Values'!$A$20,'Defined Values'!$C$20,IF('Vulnerability Assessment (post)'!M166='Defined Values'!$A$21,'Defined Values'!$C$21,0)))</f>
        <v>0</v>
      </c>
      <c r="AR166">
        <f>IF('Vulnerability Assessment (post)'!O166='Defined Values'!$A$23,'Defined Values'!$C$23,IF('Vulnerability Assessment (post)'!O166='Defined Values'!$A$24,'Defined Values'!$C$24,IF('Vulnerability Assessment (post)'!O166='Defined Values'!$A$25,'Defined Values'!$C$25,0)))</f>
        <v>0</v>
      </c>
      <c r="AS166">
        <f>IF('Vulnerability Assessment (post)'!K166='Defined Values'!$A$15,'Defined Values'!$C$15,IF('Vulnerability Assessment (post)'!K166='Defined Values'!$A$16,'Defined Values'!$C$16,IF('Vulnerability Assessment (post)'!K166='Defined Values'!$A$17,'Defined Values'!$C$17,0)))</f>
        <v>0</v>
      </c>
      <c r="AT166">
        <f t="shared" si="40"/>
        <v>0</v>
      </c>
      <c r="AU16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6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6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66" t="e">
        <f t="shared" si="41"/>
        <v>#REF!</v>
      </c>
      <c r="AY166" t="e">
        <f t="shared" si="41"/>
        <v>#REF!</v>
      </c>
      <c r="AZ166" t="e">
        <f t="shared" si="41"/>
        <v>#REF!</v>
      </c>
      <c r="BA166" t="e">
        <f t="shared" si="42"/>
        <v>#REF!</v>
      </c>
      <c r="BB166" t="e">
        <f t="shared" si="42"/>
        <v>#REF!</v>
      </c>
      <c r="BC166" t="e">
        <f t="shared" si="42"/>
        <v>#REF!</v>
      </c>
      <c r="BD166" t="e">
        <f t="shared" si="43"/>
        <v>#REF!</v>
      </c>
      <c r="BE166" t="e">
        <f t="shared" si="44"/>
        <v>#REF!</v>
      </c>
      <c r="BF166" s="21" t="e">
        <f t="shared" si="45"/>
        <v>#REF!</v>
      </c>
      <c r="BG166"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66" t="e">
        <f t="shared" si="47"/>
        <v>#REF!</v>
      </c>
      <c r="BI166"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66" t="e">
        <f t="shared" si="46"/>
        <v>#REF!</v>
      </c>
    </row>
    <row r="167" spans="1:62" ht="18" x14ac:dyDescent="0.15">
      <c r="A167" s="50"/>
      <c r="B167" s="50"/>
      <c r="C167" s="50"/>
      <c r="D167" s="50"/>
      <c r="E167" s="50"/>
      <c r="F167" s="60"/>
      <c r="G167" s="60"/>
      <c r="H167" s="60"/>
      <c r="I167" s="80"/>
      <c r="J167" s="80"/>
      <c r="K167" s="80"/>
      <c r="L167" s="80"/>
      <c r="M167" s="80"/>
      <c r="N167" s="80"/>
      <c r="O167" s="80"/>
      <c r="P167" s="80"/>
      <c r="Q167" s="80"/>
      <c r="R167" s="80"/>
      <c r="S167" s="80"/>
      <c r="T167" s="80"/>
      <c r="U167" s="80"/>
      <c r="V167" s="80"/>
      <c r="W167" s="31" t="str">
        <f>IF(OR(A167='Defined Values'!A$63,A167='Defined Values'!$A$65),'Defined Values'!$A$65,IF(OR(K167="",M167="",O167="",Q167="",S167="",U167=""),"INCOMPLETE",AI167))</f>
        <v>INCOMPLETE</v>
      </c>
      <c r="Y167">
        <f t="shared" si="32"/>
        <v>0</v>
      </c>
      <c r="Z167">
        <f>IF(Y167=0,0,'Defined Values'!C60)</f>
        <v>0</v>
      </c>
      <c r="AA167">
        <f t="shared" si="33"/>
        <v>0</v>
      </c>
      <c r="AB167">
        <f t="shared" si="34"/>
        <v>0</v>
      </c>
      <c r="AD167" t="e">
        <f t="shared" si="35"/>
        <v>#REF!</v>
      </c>
      <c r="AE167" t="e">
        <f t="shared" si="35"/>
        <v>#REF!</v>
      </c>
      <c r="AF167" t="e">
        <f t="shared" si="35"/>
        <v>#REF!</v>
      </c>
      <c r="AG167" t="e">
        <f t="shared" si="36"/>
        <v>#REF!</v>
      </c>
      <c r="AH167" t="e">
        <f t="shared" si="37"/>
        <v>#REF!</v>
      </c>
      <c r="AI167" t="e">
        <f t="shared" si="38"/>
        <v>#REF!</v>
      </c>
      <c r="AK167">
        <f>IF('Vulnerability Assessment (post)'!Q167='Defined Values'!$A$27,'Defined Values'!$C$27,IF('Vulnerability Assessment (post)'!Q167='Defined Values'!$A$28,'Defined Values'!$C$28,IF('Vulnerability Assessment (post)'!Q167='Defined Values'!$A$29,'Defined Values'!$C$29,0)))</f>
        <v>0</v>
      </c>
      <c r="AL167">
        <f>IF('Vulnerability Assessment (post)'!S167='Defined Values'!$A$31,'Defined Values'!$C$31,IF('Vulnerability Assessment (post)'!S167='Defined Values'!$A$32,'Defined Values'!$C$32,IF('Vulnerability Assessment (post)'!S167='Defined Values'!$A$33,'Defined Values'!$C$33,0)))</f>
        <v>0</v>
      </c>
      <c r="AM167">
        <f>IF('Vulnerability Assessment (post)'!U167='Defined Values'!$A$35,'Defined Values'!$C$35,IF('Vulnerability Assessment (post)'!U167='Defined Values'!$A$36,'Defined Values'!$C$36,IF('Vulnerability Assessment (post)'!U167='Defined Values'!$A$37,'Defined Values'!$C$37,0)))</f>
        <v>0</v>
      </c>
      <c r="AN167">
        <f t="shared" si="39"/>
        <v>1</v>
      </c>
      <c r="AO167">
        <f t="shared" si="39"/>
        <v>1</v>
      </c>
      <c r="AP167">
        <f t="shared" si="39"/>
        <v>1</v>
      </c>
      <c r="AQ167">
        <f>IF('Vulnerability Assessment (post)'!M167='Defined Values'!$A$19,'Defined Values'!$C$19,IF('Vulnerability Assessment (post)'!M167='Defined Values'!$A$20,'Defined Values'!$C$20,IF('Vulnerability Assessment (post)'!M167='Defined Values'!$A$21,'Defined Values'!$C$21,0)))</f>
        <v>0</v>
      </c>
      <c r="AR167">
        <f>IF('Vulnerability Assessment (post)'!O167='Defined Values'!$A$23,'Defined Values'!$C$23,IF('Vulnerability Assessment (post)'!O167='Defined Values'!$A$24,'Defined Values'!$C$24,IF('Vulnerability Assessment (post)'!O167='Defined Values'!$A$25,'Defined Values'!$C$25,0)))</f>
        <v>0</v>
      </c>
      <c r="AS167">
        <f>IF('Vulnerability Assessment (post)'!K167='Defined Values'!$A$15,'Defined Values'!$C$15,IF('Vulnerability Assessment (post)'!K167='Defined Values'!$A$16,'Defined Values'!$C$16,IF('Vulnerability Assessment (post)'!K167='Defined Values'!$A$17,'Defined Values'!$C$17,0)))</f>
        <v>0</v>
      </c>
      <c r="AT167">
        <f t="shared" si="40"/>
        <v>0</v>
      </c>
      <c r="AU16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6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6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67" t="e">
        <f t="shared" si="41"/>
        <v>#REF!</v>
      </c>
      <c r="AY167" t="e">
        <f t="shared" si="41"/>
        <v>#REF!</v>
      </c>
      <c r="AZ167" t="e">
        <f t="shared" si="41"/>
        <v>#REF!</v>
      </c>
      <c r="BA167" t="e">
        <f t="shared" si="42"/>
        <v>#REF!</v>
      </c>
      <c r="BB167" t="e">
        <f t="shared" si="42"/>
        <v>#REF!</v>
      </c>
      <c r="BC167" t="e">
        <f t="shared" si="42"/>
        <v>#REF!</v>
      </c>
      <c r="BD167" t="e">
        <f t="shared" si="43"/>
        <v>#REF!</v>
      </c>
      <c r="BE167" t="e">
        <f t="shared" si="44"/>
        <v>#REF!</v>
      </c>
      <c r="BF167" s="21" t="e">
        <f t="shared" si="45"/>
        <v>#REF!</v>
      </c>
      <c r="BG167"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67" t="e">
        <f t="shared" si="47"/>
        <v>#REF!</v>
      </c>
      <c r="BI167"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67" t="e">
        <f t="shared" si="46"/>
        <v>#REF!</v>
      </c>
    </row>
    <row r="168" spans="1:62" ht="18" x14ac:dyDescent="0.15">
      <c r="A168" s="50"/>
      <c r="B168" s="50"/>
      <c r="C168" s="50"/>
      <c r="D168" s="50"/>
      <c r="E168" s="50"/>
      <c r="F168" s="60"/>
      <c r="G168" s="60"/>
      <c r="H168" s="60"/>
      <c r="I168" s="80"/>
      <c r="J168" s="80"/>
      <c r="K168" s="80"/>
      <c r="L168" s="80"/>
      <c r="M168" s="80"/>
      <c r="N168" s="80"/>
      <c r="O168" s="80"/>
      <c r="P168" s="80"/>
      <c r="Q168" s="80"/>
      <c r="R168" s="80"/>
      <c r="S168" s="80"/>
      <c r="T168" s="80"/>
      <c r="U168" s="80"/>
      <c r="V168" s="80"/>
      <c r="W168" s="31" t="str">
        <f>IF(OR(A168='Defined Values'!A$63,A168='Defined Values'!$A$65),'Defined Values'!$A$65,IF(OR(K168="",M168="",O168="",Q168="",S168="",U168=""),"INCOMPLETE",AI168))</f>
        <v>INCOMPLETE</v>
      </c>
      <c r="Y168">
        <f t="shared" si="32"/>
        <v>0</v>
      </c>
      <c r="Z168">
        <f>IF(Y168=0,0,'Defined Values'!C60)</f>
        <v>0</v>
      </c>
      <c r="AA168">
        <f t="shared" si="33"/>
        <v>0</v>
      </c>
      <c r="AB168">
        <f t="shared" si="34"/>
        <v>0</v>
      </c>
      <c r="AD168" t="e">
        <f t="shared" si="35"/>
        <v>#REF!</v>
      </c>
      <c r="AE168" t="e">
        <f t="shared" si="35"/>
        <v>#REF!</v>
      </c>
      <c r="AF168" t="e">
        <f t="shared" si="35"/>
        <v>#REF!</v>
      </c>
      <c r="AG168" t="e">
        <f t="shared" si="36"/>
        <v>#REF!</v>
      </c>
      <c r="AH168" t="e">
        <f t="shared" si="37"/>
        <v>#REF!</v>
      </c>
      <c r="AI168" t="e">
        <f t="shared" si="38"/>
        <v>#REF!</v>
      </c>
      <c r="AK168">
        <f>IF('Vulnerability Assessment (post)'!Q168='Defined Values'!$A$27,'Defined Values'!$C$27,IF('Vulnerability Assessment (post)'!Q168='Defined Values'!$A$28,'Defined Values'!$C$28,IF('Vulnerability Assessment (post)'!Q168='Defined Values'!$A$29,'Defined Values'!$C$29,0)))</f>
        <v>0</v>
      </c>
      <c r="AL168">
        <f>IF('Vulnerability Assessment (post)'!S168='Defined Values'!$A$31,'Defined Values'!$C$31,IF('Vulnerability Assessment (post)'!S168='Defined Values'!$A$32,'Defined Values'!$C$32,IF('Vulnerability Assessment (post)'!S168='Defined Values'!$A$33,'Defined Values'!$C$33,0)))</f>
        <v>0</v>
      </c>
      <c r="AM168">
        <f>IF('Vulnerability Assessment (post)'!U168='Defined Values'!$A$35,'Defined Values'!$C$35,IF('Vulnerability Assessment (post)'!U168='Defined Values'!$A$36,'Defined Values'!$C$36,IF('Vulnerability Assessment (post)'!U168='Defined Values'!$A$37,'Defined Values'!$C$37,0)))</f>
        <v>0</v>
      </c>
      <c r="AN168">
        <f t="shared" si="39"/>
        <v>1</v>
      </c>
      <c r="AO168">
        <f t="shared" si="39"/>
        <v>1</v>
      </c>
      <c r="AP168">
        <f t="shared" si="39"/>
        <v>1</v>
      </c>
      <c r="AQ168">
        <f>IF('Vulnerability Assessment (post)'!M168='Defined Values'!$A$19,'Defined Values'!$C$19,IF('Vulnerability Assessment (post)'!M168='Defined Values'!$A$20,'Defined Values'!$C$20,IF('Vulnerability Assessment (post)'!M168='Defined Values'!$A$21,'Defined Values'!$C$21,0)))</f>
        <v>0</v>
      </c>
      <c r="AR168">
        <f>IF('Vulnerability Assessment (post)'!O168='Defined Values'!$A$23,'Defined Values'!$C$23,IF('Vulnerability Assessment (post)'!O168='Defined Values'!$A$24,'Defined Values'!$C$24,IF('Vulnerability Assessment (post)'!O168='Defined Values'!$A$25,'Defined Values'!$C$25,0)))</f>
        <v>0</v>
      </c>
      <c r="AS168">
        <f>IF('Vulnerability Assessment (post)'!K168='Defined Values'!$A$15,'Defined Values'!$C$15,IF('Vulnerability Assessment (post)'!K168='Defined Values'!$A$16,'Defined Values'!$C$16,IF('Vulnerability Assessment (post)'!K168='Defined Values'!$A$17,'Defined Values'!$C$17,0)))</f>
        <v>0</v>
      </c>
      <c r="AT168">
        <f t="shared" si="40"/>
        <v>0</v>
      </c>
      <c r="AU16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6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6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68" t="e">
        <f t="shared" si="41"/>
        <v>#REF!</v>
      </c>
      <c r="AY168" t="e">
        <f t="shared" si="41"/>
        <v>#REF!</v>
      </c>
      <c r="AZ168" t="e">
        <f t="shared" si="41"/>
        <v>#REF!</v>
      </c>
      <c r="BA168" t="e">
        <f t="shared" si="42"/>
        <v>#REF!</v>
      </c>
      <c r="BB168" t="e">
        <f t="shared" si="42"/>
        <v>#REF!</v>
      </c>
      <c r="BC168" t="e">
        <f t="shared" si="42"/>
        <v>#REF!</v>
      </c>
      <c r="BD168" t="e">
        <f t="shared" si="43"/>
        <v>#REF!</v>
      </c>
      <c r="BE168" t="e">
        <f t="shared" si="44"/>
        <v>#REF!</v>
      </c>
      <c r="BF168" s="21" t="e">
        <f t="shared" si="45"/>
        <v>#REF!</v>
      </c>
      <c r="BG168"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68" t="e">
        <f t="shared" si="47"/>
        <v>#REF!</v>
      </c>
      <c r="BI168"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68" t="e">
        <f t="shared" si="46"/>
        <v>#REF!</v>
      </c>
    </row>
    <row r="169" spans="1:62" ht="18" x14ac:dyDescent="0.15">
      <c r="A169" s="50"/>
      <c r="B169" s="50"/>
      <c r="C169" s="50"/>
      <c r="D169" s="50"/>
      <c r="E169" s="50"/>
      <c r="F169" s="60"/>
      <c r="G169" s="60"/>
      <c r="H169" s="60"/>
      <c r="I169" s="80"/>
      <c r="J169" s="80"/>
      <c r="K169" s="80"/>
      <c r="L169" s="80"/>
      <c r="M169" s="80"/>
      <c r="N169" s="80"/>
      <c r="O169" s="80"/>
      <c r="P169" s="80"/>
      <c r="Q169" s="80"/>
      <c r="R169" s="80"/>
      <c r="S169" s="80"/>
      <c r="T169" s="80"/>
      <c r="U169" s="80"/>
      <c r="V169" s="80"/>
      <c r="W169" s="31" t="str">
        <f>IF(OR(A169='Defined Values'!A$63,A169='Defined Values'!$A$65),'Defined Values'!$A$65,IF(OR(K169="",M169="",O169="",Q169="",S169="",U169=""),"INCOMPLETE",AI169))</f>
        <v>INCOMPLETE</v>
      </c>
      <c r="Y169">
        <f t="shared" si="32"/>
        <v>0</v>
      </c>
      <c r="Z169">
        <f>IF(Y169=0,0,'Defined Values'!C60)</f>
        <v>0</v>
      </c>
      <c r="AA169">
        <f t="shared" si="33"/>
        <v>0</v>
      </c>
      <c r="AB169">
        <f t="shared" si="34"/>
        <v>0</v>
      </c>
      <c r="AD169" t="e">
        <f t="shared" si="35"/>
        <v>#REF!</v>
      </c>
      <c r="AE169" t="e">
        <f t="shared" si="35"/>
        <v>#REF!</v>
      </c>
      <c r="AF169" t="e">
        <f t="shared" si="35"/>
        <v>#REF!</v>
      </c>
      <c r="AG169" t="e">
        <f t="shared" si="36"/>
        <v>#REF!</v>
      </c>
      <c r="AH169" t="e">
        <f t="shared" si="37"/>
        <v>#REF!</v>
      </c>
      <c r="AI169" t="e">
        <f t="shared" si="38"/>
        <v>#REF!</v>
      </c>
      <c r="AK169">
        <f>IF('Vulnerability Assessment (post)'!Q169='Defined Values'!$A$27,'Defined Values'!$C$27,IF('Vulnerability Assessment (post)'!Q169='Defined Values'!$A$28,'Defined Values'!$C$28,IF('Vulnerability Assessment (post)'!Q169='Defined Values'!$A$29,'Defined Values'!$C$29,0)))</f>
        <v>0</v>
      </c>
      <c r="AL169">
        <f>IF('Vulnerability Assessment (post)'!S169='Defined Values'!$A$31,'Defined Values'!$C$31,IF('Vulnerability Assessment (post)'!S169='Defined Values'!$A$32,'Defined Values'!$C$32,IF('Vulnerability Assessment (post)'!S169='Defined Values'!$A$33,'Defined Values'!$C$33,0)))</f>
        <v>0</v>
      </c>
      <c r="AM169">
        <f>IF('Vulnerability Assessment (post)'!U169='Defined Values'!$A$35,'Defined Values'!$C$35,IF('Vulnerability Assessment (post)'!U169='Defined Values'!$A$36,'Defined Values'!$C$36,IF('Vulnerability Assessment (post)'!U169='Defined Values'!$A$37,'Defined Values'!$C$37,0)))</f>
        <v>0</v>
      </c>
      <c r="AN169">
        <f t="shared" si="39"/>
        <v>1</v>
      </c>
      <c r="AO169">
        <f t="shared" si="39"/>
        <v>1</v>
      </c>
      <c r="AP169">
        <f t="shared" si="39"/>
        <v>1</v>
      </c>
      <c r="AQ169">
        <f>IF('Vulnerability Assessment (post)'!M169='Defined Values'!$A$19,'Defined Values'!$C$19,IF('Vulnerability Assessment (post)'!M169='Defined Values'!$A$20,'Defined Values'!$C$20,IF('Vulnerability Assessment (post)'!M169='Defined Values'!$A$21,'Defined Values'!$C$21,0)))</f>
        <v>0</v>
      </c>
      <c r="AR169">
        <f>IF('Vulnerability Assessment (post)'!O169='Defined Values'!$A$23,'Defined Values'!$C$23,IF('Vulnerability Assessment (post)'!O169='Defined Values'!$A$24,'Defined Values'!$C$24,IF('Vulnerability Assessment (post)'!O169='Defined Values'!$A$25,'Defined Values'!$C$25,0)))</f>
        <v>0</v>
      </c>
      <c r="AS169">
        <f>IF('Vulnerability Assessment (post)'!K169='Defined Values'!$A$15,'Defined Values'!$C$15,IF('Vulnerability Assessment (post)'!K169='Defined Values'!$A$16,'Defined Values'!$C$16,IF('Vulnerability Assessment (post)'!K169='Defined Values'!$A$17,'Defined Values'!$C$17,0)))</f>
        <v>0</v>
      </c>
      <c r="AT169">
        <f t="shared" si="40"/>
        <v>0</v>
      </c>
      <c r="AU16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6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6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69" t="e">
        <f t="shared" si="41"/>
        <v>#REF!</v>
      </c>
      <c r="AY169" t="e">
        <f t="shared" si="41"/>
        <v>#REF!</v>
      </c>
      <c r="AZ169" t="e">
        <f t="shared" si="41"/>
        <v>#REF!</v>
      </c>
      <c r="BA169" t="e">
        <f t="shared" si="42"/>
        <v>#REF!</v>
      </c>
      <c r="BB169" t="e">
        <f t="shared" si="42"/>
        <v>#REF!</v>
      </c>
      <c r="BC169" t="e">
        <f t="shared" si="42"/>
        <v>#REF!</v>
      </c>
      <c r="BD169" t="e">
        <f t="shared" si="43"/>
        <v>#REF!</v>
      </c>
      <c r="BE169" t="e">
        <f t="shared" si="44"/>
        <v>#REF!</v>
      </c>
      <c r="BF169" s="21" t="e">
        <f t="shared" si="45"/>
        <v>#REF!</v>
      </c>
      <c r="BG169"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69" t="e">
        <f t="shared" si="47"/>
        <v>#REF!</v>
      </c>
      <c r="BI169"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69" t="e">
        <f t="shared" si="46"/>
        <v>#REF!</v>
      </c>
    </row>
    <row r="170" spans="1:62" ht="18" x14ac:dyDescent="0.15">
      <c r="A170" s="50"/>
      <c r="B170" s="50"/>
      <c r="C170" s="50"/>
      <c r="D170" s="50"/>
      <c r="E170" s="50"/>
      <c r="F170" s="60"/>
      <c r="G170" s="60"/>
      <c r="H170" s="60"/>
      <c r="I170" s="80"/>
      <c r="J170" s="80"/>
      <c r="K170" s="80"/>
      <c r="L170" s="80"/>
      <c r="M170" s="80"/>
      <c r="N170" s="80"/>
      <c r="O170" s="80"/>
      <c r="P170" s="80"/>
      <c r="Q170" s="80"/>
      <c r="R170" s="80"/>
      <c r="S170" s="80"/>
      <c r="T170" s="80"/>
      <c r="U170" s="80"/>
      <c r="V170" s="80"/>
      <c r="W170" s="31" t="str">
        <f>IF(OR(A170='Defined Values'!A$63,A170='Defined Values'!$A$65),'Defined Values'!$A$65,IF(OR(K170="",M170="",O170="",Q170="",S170="",U170=""),"INCOMPLETE",AI170))</f>
        <v>INCOMPLETE</v>
      </c>
      <c r="Y170">
        <f t="shared" si="32"/>
        <v>0</v>
      </c>
      <c r="Z170">
        <f>IF(Y170=0,0,'Defined Values'!C60)</f>
        <v>0</v>
      </c>
      <c r="AA170">
        <f t="shared" si="33"/>
        <v>0</v>
      </c>
      <c r="AB170">
        <f t="shared" si="34"/>
        <v>0</v>
      </c>
      <c r="AD170" t="e">
        <f t="shared" si="35"/>
        <v>#REF!</v>
      </c>
      <c r="AE170" t="e">
        <f t="shared" si="35"/>
        <v>#REF!</v>
      </c>
      <c r="AF170" t="e">
        <f t="shared" si="35"/>
        <v>#REF!</v>
      </c>
      <c r="AG170" t="e">
        <f t="shared" si="36"/>
        <v>#REF!</v>
      </c>
      <c r="AH170" t="e">
        <f t="shared" si="37"/>
        <v>#REF!</v>
      </c>
      <c r="AI170" t="e">
        <f t="shared" si="38"/>
        <v>#REF!</v>
      </c>
      <c r="AK170">
        <f>IF('Vulnerability Assessment (post)'!Q170='Defined Values'!$A$27,'Defined Values'!$C$27,IF('Vulnerability Assessment (post)'!Q170='Defined Values'!$A$28,'Defined Values'!$C$28,IF('Vulnerability Assessment (post)'!Q170='Defined Values'!$A$29,'Defined Values'!$C$29,0)))</f>
        <v>0</v>
      </c>
      <c r="AL170">
        <f>IF('Vulnerability Assessment (post)'!S170='Defined Values'!$A$31,'Defined Values'!$C$31,IF('Vulnerability Assessment (post)'!S170='Defined Values'!$A$32,'Defined Values'!$C$32,IF('Vulnerability Assessment (post)'!S170='Defined Values'!$A$33,'Defined Values'!$C$33,0)))</f>
        <v>0</v>
      </c>
      <c r="AM170">
        <f>IF('Vulnerability Assessment (post)'!U170='Defined Values'!$A$35,'Defined Values'!$C$35,IF('Vulnerability Assessment (post)'!U170='Defined Values'!$A$36,'Defined Values'!$C$36,IF('Vulnerability Assessment (post)'!U170='Defined Values'!$A$37,'Defined Values'!$C$37,0)))</f>
        <v>0</v>
      </c>
      <c r="AN170">
        <f t="shared" si="39"/>
        <v>1</v>
      </c>
      <c r="AO170">
        <f t="shared" si="39"/>
        <v>1</v>
      </c>
      <c r="AP170">
        <f t="shared" si="39"/>
        <v>1</v>
      </c>
      <c r="AQ170">
        <f>IF('Vulnerability Assessment (post)'!M170='Defined Values'!$A$19,'Defined Values'!$C$19,IF('Vulnerability Assessment (post)'!M170='Defined Values'!$A$20,'Defined Values'!$C$20,IF('Vulnerability Assessment (post)'!M170='Defined Values'!$A$21,'Defined Values'!$C$21,0)))</f>
        <v>0</v>
      </c>
      <c r="AR170">
        <f>IF('Vulnerability Assessment (post)'!O170='Defined Values'!$A$23,'Defined Values'!$C$23,IF('Vulnerability Assessment (post)'!O170='Defined Values'!$A$24,'Defined Values'!$C$24,IF('Vulnerability Assessment (post)'!O170='Defined Values'!$A$25,'Defined Values'!$C$25,0)))</f>
        <v>0</v>
      </c>
      <c r="AS170">
        <f>IF('Vulnerability Assessment (post)'!K170='Defined Values'!$A$15,'Defined Values'!$C$15,IF('Vulnerability Assessment (post)'!K170='Defined Values'!$A$16,'Defined Values'!$C$16,IF('Vulnerability Assessment (post)'!K170='Defined Values'!$A$17,'Defined Values'!$C$17,0)))</f>
        <v>0</v>
      </c>
      <c r="AT170">
        <f t="shared" si="40"/>
        <v>0</v>
      </c>
      <c r="AU17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7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7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70" t="e">
        <f t="shared" si="41"/>
        <v>#REF!</v>
      </c>
      <c r="AY170" t="e">
        <f t="shared" si="41"/>
        <v>#REF!</v>
      </c>
      <c r="AZ170" t="e">
        <f t="shared" si="41"/>
        <v>#REF!</v>
      </c>
      <c r="BA170" t="e">
        <f t="shared" si="42"/>
        <v>#REF!</v>
      </c>
      <c r="BB170" t="e">
        <f t="shared" si="42"/>
        <v>#REF!</v>
      </c>
      <c r="BC170" t="e">
        <f t="shared" si="42"/>
        <v>#REF!</v>
      </c>
      <c r="BD170" t="e">
        <f t="shared" si="43"/>
        <v>#REF!</v>
      </c>
      <c r="BE170" t="e">
        <f t="shared" si="44"/>
        <v>#REF!</v>
      </c>
      <c r="BF170" s="21" t="e">
        <f t="shared" si="45"/>
        <v>#REF!</v>
      </c>
      <c r="BG170"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70" t="e">
        <f t="shared" si="47"/>
        <v>#REF!</v>
      </c>
      <c r="BI170"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70" t="e">
        <f t="shared" si="46"/>
        <v>#REF!</v>
      </c>
    </row>
    <row r="171" spans="1:62" ht="18" x14ac:dyDescent="0.15">
      <c r="A171" s="50"/>
      <c r="B171" s="50"/>
      <c r="C171" s="50"/>
      <c r="D171" s="50"/>
      <c r="E171" s="50"/>
      <c r="F171" s="60"/>
      <c r="G171" s="60"/>
      <c r="H171" s="60"/>
      <c r="I171" s="80"/>
      <c r="J171" s="80"/>
      <c r="K171" s="80"/>
      <c r="L171" s="80"/>
      <c r="M171" s="80"/>
      <c r="N171" s="80"/>
      <c r="O171" s="80"/>
      <c r="P171" s="80"/>
      <c r="Q171" s="80"/>
      <c r="R171" s="80"/>
      <c r="S171" s="80"/>
      <c r="T171" s="80"/>
      <c r="U171" s="80"/>
      <c r="V171" s="80"/>
      <c r="W171" s="31" t="str">
        <f>IF(OR(A171='Defined Values'!A$63,A171='Defined Values'!$A$65),'Defined Values'!$A$65,IF(OR(K171="",M171="",O171="",Q171="",S171="",U171=""),"INCOMPLETE",AI171))</f>
        <v>INCOMPLETE</v>
      </c>
      <c r="Y171">
        <f t="shared" si="32"/>
        <v>0</v>
      </c>
      <c r="Z171">
        <f>IF(Y171=0,0,'Defined Values'!C60)</f>
        <v>0</v>
      </c>
      <c r="AA171">
        <f t="shared" si="33"/>
        <v>0</v>
      </c>
      <c r="AB171">
        <f t="shared" si="34"/>
        <v>0</v>
      </c>
      <c r="AD171" t="e">
        <f t="shared" si="35"/>
        <v>#REF!</v>
      </c>
      <c r="AE171" t="e">
        <f t="shared" si="35"/>
        <v>#REF!</v>
      </c>
      <c r="AF171" t="e">
        <f t="shared" si="35"/>
        <v>#REF!</v>
      </c>
      <c r="AG171" t="e">
        <f t="shared" si="36"/>
        <v>#REF!</v>
      </c>
      <c r="AH171" t="e">
        <f t="shared" si="37"/>
        <v>#REF!</v>
      </c>
      <c r="AI171" t="e">
        <f t="shared" si="38"/>
        <v>#REF!</v>
      </c>
      <c r="AK171">
        <f>IF('Vulnerability Assessment (post)'!Q171='Defined Values'!$A$27,'Defined Values'!$C$27,IF('Vulnerability Assessment (post)'!Q171='Defined Values'!$A$28,'Defined Values'!$C$28,IF('Vulnerability Assessment (post)'!Q171='Defined Values'!$A$29,'Defined Values'!$C$29,0)))</f>
        <v>0</v>
      </c>
      <c r="AL171">
        <f>IF('Vulnerability Assessment (post)'!S171='Defined Values'!$A$31,'Defined Values'!$C$31,IF('Vulnerability Assessment (post)'!S171='Defined Values'!$A$32,'Defined Values'!$C$32,IF('Vulnerability Assessment (post)'!S171='Defined Values'!$A$33,'Defined Values'!$C$33,0)))</f>
        <v>0</v>
      </c>
      <c r="AM171">
        <f>IF('Vulnerability Assessment (post)'!U171='Defined Values'!$A$35,'Defined Values'!$C$35,IF('Vulnerability Assessment (post)'!U171='Defined Values'!$A$36,'Defined Values'!$C$36,IF('Vulnerability Assessment (post)'!U171='Defined Values'!$A$37,'Defined Values'!$C$37,0)))</f>
        <v>0</v>
      </c>
      <c r="AN171">
        <f t="shared" si="39"/>
        <v>1</v>
      </c>
      <c r="AO171">
        <f t="shared" si="39"/>
        <v>1</v>
      </c>
      <c r="AP171">
        <f t="shared" si="39"/>
        <v>1</v>
      </c>
      <c r="AQ171">
        <f>IF('Vulnerability Assessment (post)'!M171='Defined Values'!$A$19,'Defined Values'!$C$19,IF('Vulnerability Assessment (post)'!M171='Defined Values'!$A$20,'Defined Values'!$C$20,IF('Vulnerability Assessment (post)'!M171='Defined Values'!$A$21,'Defined Values'!$C$21,0)))</f>
        <v>0</v>
      </c>
      <c r="AR171">
        <f>IF('Vulnerability Assessment (post)'!O171='Defined Values'!$A$23,'Defined Values'!$C$23,IF('Vulnerability Assessment (post)'!O171='Defined Values'!$A$24,'Defined Values'!$C$24,IF('Vulnerability Assessment (post)'!O171='Defined Values'!$A$25,'Defined Values'!$C$25,0)))</f>
        <v>0</v>
      </c>
      <c r="AS171">
        <f>IF('Vulnerability Assessment (post)'!K171='Defined Values'!$A$15,'Defined Values'!$C$15,IF('Vulnerability Assessment (post)'!K171='Defined Values'!$A$16,'Defined Values'!$C$16,IF('Vulnerability Assessment (post)'!K171='Defined Values'!$A$17,'Defined Values'!$C$17,0)))</f>
        <v>0</v>
      </c>
      <c r="AT171">
        <f t="shared" si="40"/>
        <v>0</v>
      </c>
      <c r="AU17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7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7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71" t="e">
        <f t="shared" si="41"/>
        <v>#REF!</v>
      </c>
      <c r="AY171" t="e">
        <f t="shared" si="41"/>
        <v>#REF!</v>
      </c>
      <c r="AZ171" t="e">
        <f t="shared" si="41"/>
        <v>#REF!</v>
      </c>
      <c r="BA171" t="e">
        <f t="shared" si="42"/>
        <v>#REF!</v>
      </c>
      <c r="BB171" t="e">
        <f t="shared" si="42"/>
        <v>#REF!</v>
      </c>
      <c r="BC171" t="e">
        <f t="shared" si="42"/>
        <v>#REF!</v>
      </c>
      <c r="BD171" t="e">
        <f t="shared" si="43"/>
        <v>#REF!</v>
      </c>
      <c r="BE171" t="e">
        <f t="shared" si="44"/>
        <v>#REF!</v>
      </c>
      <c r="BF171" s="21" t="e">
        <f t="shared" si="45"/>
        <v>#REF!</v>
      </c>
      <c r="BG171"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71" t="e">
        <f t="shared" si="47"/>
        <v>#REF!</v>
      </c>
      <c r="BI171"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71" t="e">
        <f t="shared" si="46"/>
        <v>#REF!</v>
      </c>
    </row>
    <row r="172" spans="1:62" ht="18" x14ac:dyDescent="0.15">
      <c r="A172" s="50"/>
      <c r="B172" s="50"/>
      <c r="C172" s="50"/>
      <c r="D172" s="50"/>
      <c r="E172" s="50"/>
      <c r="F172" s="60"/>
      <c r="G172" s="60"/>
      <c r="H172" s="60"/>
      <c r="I172" s="80"/>
      <c r="J172" s="80"/>
      <c r="K172" s="80"/>
      <c r="L172" s="80"/>
      <c r="M172" s="80"/>
      <c r="N172" s="80"/>
      <c r="O172" s="80"/>
      <c r="P172" s="80"/>
      <c r="Q172" s="80"/>
      <c r="R172" s="80"/>
      <c r="S172" s="80"/>
      <c r="T172" s="80"/>
      <c r="U172" s="80"/>
      <c r="V172" s="80"/>
      <c r="W172" s="31" t="str">
        <f>IF(OR(A172='Defined Values'!A$63,A172='Defined Values'!$A$65),'Defined Values'!$A$65,IF(OR(K172="",M172="",O172="",Q172="",S172="",U172=""),"INCOMPLETE",AI172))</f>
        <v>INCOMPLETE</v>
      </c>
      <c r="Y172">
        <f t="shared" si="32"/>
        <v>0</v>
      </c>
      <c r="Z172">
        <f>IF(Y172=0,0,'Defined Values'!C60)</f>
        <v>0</v>
      </c>
      <c r="AA172">
        <f t="shared" si="33"/>
        <v>0</v>
      </c>
      <c r="AB172">
        <f t="shared" si="34"/>
        <v>0</v>
      </c>
      <c r="AD172" t="e">
        <f t="shared" si="35"/>
        <v>#REF!</v>
      </c>
      <c r="AE172" t="e">
        <f t="shared" si="35"/>
        <v>#REF!</v>
      </c>
      <c r="AF172" t="e">
        <f t="shared" si="35"/>
        <v>#REF!</v>
      </c>
      <c r="AG172" t="e">
        <f t="shared" si="36"/>
        <v>#REF!</v>
      </c>
      <c r="AH172" t="e">
        <f t="shared" si="37"/>
        <v>#REF!</v>
      </c>
      <c r="AI172" t="e">
        <f t="shared" si="38"/>
        <v>#REF!</v>
      </c>
      <c r="AK172">
        <f>IF('Vulnerability Assessment (post)'!Q172='Defined Values'!$A$27,'Defined Values'!$C$27,IF('Vulnerability Assessment (post)'!Q172='Defined Values'!$A$28,'Defined Values'!$C$28,IF('Vulnerability Assessment (post)'!Q172='Defined Values'!$A$29,'Defined Values'!$C$29,0)))</f>
        <v>0</v>
      </c>
      <c r="AL172">
        <f>IF('Vulnerability Assessment (post)'!S172='Defined Values'!$A$31,'Defined Values'!$C$31,IF('Vulnerability Assessment (post)'!S172='Defined Values'!$A$32,'Defined Values'!$C$32,IF('Vulnerability Assessment (post)'!S172='Defined Values'!$A$33,'Defined Values'!$C$33,0)))</f>
        <v>0</v>
      </c>
      <c r="AM172">
        <f>IF('Vulnerability Assessment (post)'!U172='Defined Values'!$A$35,'Defined Values'!$C$35,IF('Vulnerability Assessment (post)'!U172='Defined Values'!$A$36,'Defined Values'!$C$36,IF('Vulnerability Assessment (post)'!U172='Defined Values'!$A$37,'Defined Values'!$C$37,0)))</f>
        <v>0</v>
      </c>
      <c r="AN172">
        <f t="shared" si="39"/>
        <v>1</v>
      </c>
      <c r="AO172">
        <f t="shared" si="39"/>
        <v>1</v>
      </c>
      <c r="AP172">
        <f t="shared" si="39"/>
        <v>1</v>
      </c>
      <c r="AQ172">
        <f>IF('Vulnerability Assessment (post)'!M172='Defined Values'!$A$19,'Defined Values'!$C$19,IF('Vulnerability Assessment (post)'!M172='Defined Values'!$A$20,'Defined Values'!$C$20,IF('Vulnerability Assessment (post)'!M172='Defined Values'!$A$21,'Defined Values'!$C$21,0)))</f>
        <v>0</v>
      </c>
      <c r="AR172">
        <f>IF('Vulnerability Assessment (post)'!O172='Defined Values'!$A$23,'Defined Values'!$C$23,IF('Vulnerability Assessment (post)'!O172='Defined Values'!$A$24,'Defined Values'!$C$24,IF('Vulnerability Assessment (post)'!O172='Defined Values'!$A$25,'Defined Values'!$C$25,0)))</f>
        <v>0</v>
      </c>
      <c r="AS172">
        <f>IF('Vulnerability Assessment (post)'!K172='Defined Values'!$A$15,'Defined Values'!$C$15,IF('Vulnerability Assessment (post)'!K172='Defined Values'!$A$16,'Defined Values'!$C$16,IF('Vulnerability Assessment (post)'!K172='Defined Values'!$A$17,'Defined Values'!$C$17,0)))</f>
        <v>0</v>
      </c>
      <c r="AT172">
        <f t="shared" si="40"/>
        <v>0</v>
      </c>
      <c r="AU17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7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7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72" t="e">
        <f t="shared" si="41"/>
        <v>#REF!</v>
      </c>
      <c r="AY172" t="e">
        <f t="shared" si="41"/>
        <v>#REF!</v>
      </c>
      <c r="AZ172" t="e">
        <f t="shared" si="41"/>
        <v>#REF!</v>
      </c>
      <c r="BA172" t="e">
        <f t="shared" si="42"/>
        <v>#REF!</v>
      </c>
      <c r="BB172" t="e">
        <f t="shared" si="42"/>
        <v>#REF!</v>
      </c>
      <c r="BC172" t="e">
        <f t="shared" si="42"/>
        <v>#REF!</v>
      </c>
      <c r="BD172" t="e">
        <f t="shared" si="43"/>
        <v>#REF!</v>
      </c>
      <c r="BE172" t="e">
        <f t="shared" si="44"/>
        <v>#REF!</v>
      </c>
      <c r="BF172" s="21" t="e">
        <f t="shared" si="45"/>
        <v>#REF!</v>
      </c>
      <c r="BG172"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72" t="e">
        <f t="shared" si="47"/>
        <v>#REF!</v>
      </c>
      <c r="BI172"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72" t="e">
        <f t="shared" si="46"/>
        <v>#REF!</v>
      </c>
    </row>
    <row r="173" spans="1:62" ht="18" x14ac:dyDescent="0.15">
      <c r="A173" s="50"/>
      <c r="B173" s="50"/>
      <c r="C173" s="50"/>
      <c r="D173" s="50"/>
      <c r="E173" s="50"/>
      <c r="F173" s="60"/>
      <c r="G173" s="60"/>
      <c r="H173" s="60"/>
      <c r="I173" s="80"/>
      <c r="J173" s="80"/>
      <c r="K173" s="80"/>
      <c r="L173" s="80"/>
      <c r="M173" s="80"/>
      <c r="N173" s="80"/>
      <c r="O173" s="80"/>
      <c r="P173" s="80"/>
      <c r="Q173" s="80"/>
      <c r="R173" s="80"/>
      <c r="S173" s="80"/>
      <c r="T173" s="80"/>
      <c r="U173" s="80"/>
      <c r="V173" s="80"/>
      <c r="W173" s="31" t="str">
        <f>IF(OR(A173='Defined Values'!A$63,A173='Defined Values'!$A$65),'Defined Values'!$A$65,IF(OR(K173="",M173="",O173="",Q173="",S173="",U173=""),"INCOMPLETE",AI173))</f>
        <v>INCOMPLETE</v>
      </c>
      <c r="Y173">
        <f t="shared" si="32"/>
        <v>0</v>
      </c>
      <c r="Z173">
        <f>IF(Y173=0,0,'Defined Values'!C60)</f>
        <v>0</v>
      </c>
      <c r="AA173">
        <f t="shared" si="33"/>
        <v>0</v>
      </c>
      <c r="AB173">
        <f t="shared" si="34"/>
        <v>0</v>
      </c>
      <c r="AD173" t="e">
        <f t="shared" si="35"/>
        <v>#REF!</v>
      </c>
      <c r="AE173" t="e">
        <f t="shared" si="35"/>
        <v>#REF!</v>
      </c>
      <c r="AF173" t="e">
        <f t="shared" si="35"/>
        <v>#REF!</v>
      </c>
      <c r="AG173" t="e">
        <f t="shared" si="36"/>
        <v>#REF!</v>
      </c>
      <c r="AH173" t="e">
        <f t="shared" si="37"/>
        <v>#REF!</v>
      </c>
      <c r="AI173" t="e">
        <f t="shared" si="38"/>
        <v>#REF!</v>
      </c>
      <c r="AK173">
        <f>IF('Vulnerability Assessment (post)'!Q173='Defined Values'!$A$27,'Defined Values'!$C$27,IF('Vulnerability Assessment (post)'!Q173='Defined Values'!$A$28,'Defined Values'!$C$28,IF('Vulnerability Assessment (post)'!Q173='Defined Values'!$A$29,'Defined Values'!$C$29,0)))</f>
        <v>0</v>
      </c>
      <c r="AL173">
        <f>IF('Vulnerability Assessment (post)'!S173='Defined Values'!$A$31,'Defined Values'!$C$31,IF('Vulnerability Assessment (post)'!S173='Defined Values'!$A$32,'Defined Values'!$C$32,IF('Vulnerability Assessment (post)'!S173='Defined Values'!$A$33,'Defined Values'!$C$33,0)))</f>
        <v>0</v>
      </c>
      <c r="AM173">
        <f>IF('Vulnerability Assessment (post)'!U173='Defined Values'!$A$35,'Defined Values'!$C$35,IF('Vulnerability Assessment (post)'!U173='Defined Values'!$A$36,'Defined Values'!$C$36,IF('Vulnerability Assessment (post)'!U173='Defined Values'!$A$37,'Defined Values'!$C$37,0)))</f>
        <v>0</v>
      </c>
      <c r="AN173">
        <f t="shared" si="39"/>
        <v>1</v>
      </c>
      <c r="AO173">
        <f t="shared" si="39"/>
        <v>1</v>
      </c>
      <c r="AP173">
        <f t="shared" si="39"/>
        <v>1</v>
      </c>
      <c r="AQ173">
        <f>IF('Vulnerability Assessment (post)'!M173='Defined Values'!$A$19,'Defined Values'!$C$19,IF('Vulnerability Assessment (post)'!M173='Defined Values'!$A$20,'Defined Values'!$C$20,IF('Vulnerability Assessment (post)'!M173='Defined Values'!$A$21,'Defined Values'!$C$21,0)))</f>
        <v>0</v>
      </c>
      <c r="AR173">
        <f>IF('Vulnerability Assessment (post)'!O173='Defined Values'!$A$23,'Defined Values'!$C$23,IF('Vulnerability Assessment (post)'!O173='Defined Values'!$A$24,'Defined Values'!$C$24,IF('Vulnerability Assessment (post)'!O173='Defined Values'!$A$25,'Defined Values'!$C$25,0)))</f>
        <v>0</v>
      </c>
      <c r="AS173">
        <f>IF('Vulnerability Assessment (post)'!K173='Defined Values'!$A$15,'Defined Values'!$C$15,IF('Vulnerability Assessment (post)'!K173='Defined Values'!$A$16,'Defined Values'!$C$16,IF('Vulnerability Assessment (post)'!K173='Defined Values'!$A$17,'Defined Values'!$C$17,0)))</f>
        <v>0</v>
      </c>
      <c r="AT173">
        <f t="shared" si="40"/>
        <v>0</v>
      </c>
      <c r="AU17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7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7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73" t="e">
        <f t="shared" si="41"/>
        <v>#REF!</v>
      </c>
      <c r="AY173" t="e">
        <f t="shared" si="41"/>
        <v>#REF!</v>
      </c>
      <c r="AZ173" t="e">
        <f t="shared" si="41"/>
        <v>#REF!</v>
      </c>
      <c r="BA173" t="e">
        <f t="shared" si="42"/>
        <v>#REF!</v>
      </c>
      <c r="BB173" t="e">
        <f t="shared" si="42"/>
        <v>#REF!</v>
      </c>
      <c r="BC173" t="e">
        <f t="shared" si="42"/>
        <v>#REF!</v>
      </c>
      <c r="BD173" t="e">
        <f t="shared" si="43"/>
        <v>#REF!</v>
      </c>
      <c r="BE173" t="e">
        <f t="shared" si="44"/>
        <v>#REF!</v>
      </c>
      <c r="BF173" s="21" t="e">
        <f t="shared" si="45"/>
        <v>#REF!</v>
      </c>
      <c r="BG173"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73" t="e">
        <f t="shared" si="47"/>
        <v>#REF!</v>
      </c>
      <c r="BI173"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73" t="e">
        <f t="shared" si="46"/>
        <v>#REF!</v>
      </c>
    </row>
    <row r="174" spans="1:62" ht="18" x14ac:dyDescent="0.15">
      <c r="A174" s="50"/>
      <c r="B174" s="50"/>
      <c r="C174" s="50"/>
      <c r="D174" s="50"/>
      <c r="E174" s="50"/>
      <c r="F174" s="60"/>
      <c r="G174" s="60"/>
      <c r="H174" s="60"/>
      <c r="I174" s="80"/>
      <c r="J174" s="80"/>
      <c r="K174" s="80"/>
      <c r="L174" s="80"/>
      <c r="M174" s="80"/>
      <c r="N174" s="80"/>
      <c r="O174" s="80"/>
      <c r="P174" s="80"/>
      <c r="Q174" s="80"/>
      <c r="R174" s="80"/>
      <c r="S174" s="80"/>
      <c r="T174" s="80"/>
      <c r="U174" s="80"/>
      <c r="V174" s="80"/>
      <c r="W174" s="31" t="str">
        <f>IF(OR(A174='Defined Values'!A$63,A174='Defined Values'!$A$65),'Defined Values'!$A$65,IF(OR(K174="",M174="",O174="",Q174="",S174="",U174=""),"INCOMPLETE",AI174))</f>
        <v>INCOMPLETE</v>
      </c>
      <c r="Y174">
        <f t="shared" si="32"/>
        <v>0</v>
      </c>
      <c r="Z174">
        <f>IF(Y174=0,0,'Defined Values'!C60)</f>
        <v>0</v>
      </c>
      <c r="AA174">
        <f t="shared" si="33"/>
        <v>0</v>
      </c>
      <c r="AB174">
        <f t="shared" si="34"/>
        <v>0</v>
      </c>
      <c r="AD174" t="e">
        <f t="shared" si="35"/>
        <v>#REF!</v>
      </c>
      <c r="AE174" t="e">
        <f t="shared" si="35"/>
        <v>#REF!</v>
      </c>
      <c r="AF174" t="e">
        <f t="shared" si="35"/>
        <v>#REF!</v>
      </c>
      <c r="AG174" t="e">
        <f t="shared" si="36"/>
        <v>#REF!</v>
      </c>
      <c r="AH174" t="e">
        <f t="shared" si="37"/>
        <v>#REF!</v>
      </c>
      <c r="AI174" t="e">
        <f t="shared" si="38"/>
        <v>#REF!</v>
      </c>
      <c r="AK174">
        <f>IF('Vulnerability Assessment (post)'!Q174='Defined Values'!$A$27,'Defined Values'!$C$27,IF('Vulnerability Assessment (post)'!Q174='Defined Values'!$A$28,'Defined Values'!$C$28,IF('Vulnerability Assessment (post)'!Q174='Defined Values'!$A$29,'Defined Values'!$C$29,0)))</f>
        <v>0</v>
      </c>
      <c r="AL174">
        <f>IF('Vulnerability Assessment (post)'!S174='Defined Values'!$A$31,'Defined Values'!$C$31,IF('Vulnerability Assessment (post)'!S174='Defined Values'!$A$32,'Defined Values'!$C$32,IF('Vulnerability Assessment (post)'!S174='Defined Values'!$A$33,'Defined Values'!$C$33,0)))</f>
        <v>0</v>
      </c>
      <c r="AM174">
        <f>IF('Vulnerability Assessment (post)'!U174='Defined Values'!$A$35,'Defined Values'!$C$35,IF('Vulnerability Assessment (post)'!U174='Defined Values'!$A$36,'Defined Values'!$C$36,IF('Vulnerability Assessment (post)'!U174='Defined Values'!$A$37,'Defined Values'!$C$37,0)))</f>
        <v>0</v>
      </c>
      <c r="AN174">
        <f t="shared" si="39"/>
        <v>1</v>
      </c>
      <c r="AO174">
        <f t="shared" si="39"/>
        <v>1</v>
      </c>
      <c r="AP174">
        <f t="shared" si="39"/>
        <v>1</v>
      </c>
      <c r="AQ174">
        <f>IF('Vulnerability Assessment (post)'!M174='Defined Values'!$A$19,'Defined Values'!$C$19,IF('Vulnerability Assessment (post)'!M174='Defined Values'!$A$20,'Defined Values'!$C$20,IF('Vulnerability Assessment (post)'!M174='Defined Values'!$A$21,'Defined Values'!$C$21,0)))</f>
        <v>0</v>
      </c>
      <c r="AR174">
        <f>IF('Vulnerability Assessment (post)'!O174='Defined Values'!$A$23,'Defined Values'!$C$23,IF('Vulnerability Assessment (post)'!O174='Defined Values'!$A$24,'Defined Values'!$C$24,IF('Vulnerability Assessment (post)'!O174='Defined Values'!$A$25,'Defined Values'!$C$25,0)))</f>
        <v>0</v>
      </c>
      <c r="AS174">
        <f>IF('Vulnerability Assessment (post)'!K174='Defined Values'!$A$15,'Defined Values'!$C$15,IF('Vulnerability Assessment (post)'!K174='Defined Values'!$A$16,'Defined Values'!$C$16,IF('Vulnerability Assessment (post)'!K174='Defined Values'!$A$17,'Defined Values'!$C$17,0)))</f>
        <v>0</v>
      </c>
      <c r="AT174">
        <f t="shared" si="40"/>
        <v>0</v>
      </c>
      <c r="AU17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7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7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74" t="e">
        <f t="shared" si="41"/>
        <v>#REF!</v>
      </c>
      <c r="AY174" t="e">
        <f t="shared" si="41"/>
        <v>#REF!</v>
      </c>
      <c r="AZ174" t="e">
        <f t="shared" si="41"/>
        <v>#REF!</v>
      </c>
      <c r="BA174" t="e">
        <f t="shared" si="42"/>
        <v>#REF!</v>
      </c>
      <c r="BB174" t="e">
        <f t="shared" si="42"/>
        <v>#REF!</v>
      </c>
      <c r="BC174" t="e">
        <f t="shared" si="42"/>
        <v>#REF!</v>
      </c>
      <c r="BD174" t="e">
        <f t="shared" si="43"/>
        <v>#REF!</v>
      </c>
      <c r="BE174" t="e">
        <f t="shared" si="44"/>
        <v>#REF!</v>
      </c>
      <c r="BF174" s="21" t="e">
        <f t="shared" si="45"/>
        <v>#REF!</v>
      </c>
      <c r="BG174"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74" t="e">
        <f t="shared" si="47"/>
        <v>#REF!</v>
      </c>
      <c r="BI174"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74" t="e">
        <f t="shared" si="46"/>
        <v>#REF!</v>
      </c>
    </row>
    <row r="175" spans="1:62" ht="18" x14ac:dyDescent="0.15">
      <c r="A175" s="50"/>
      <c r="B175" s="50"/>
      <c r="C175" s="50"/>
      <c r="D175" s="50"/>
      <c r="E175" s="50"/>
      <c r="F175" s="60"/>
      <c r="G175" s="60"/>
      <c r="H175" s="60"/>
      <c r="I175" s="80"/>
      <c r="J175" s="80"/>
      <c r="K175" s="80"/>
      <c r="L175" s="80"/>
      <c r="M175" s="80"/>
      <c r="N175" s="80"/>
      <c r="O175" s="80"/>
      <c r="P175" s="80"/>
      <c r="Q175" s="80"/>
      <c r="R175" s="80"/>
      <c r="S175" s="80"/>
      <c r="T175" s="80"/>
      <c r="U175" s="80"/>
      <c r="V175" s="80"/>
      <c r="W175" s="31" t="str">
        <f>IF(OR(A175='Defined Values'!A$63,A175='Defined Values'!$A$65),'Defined Values'!$A$65,IF(OR(K175="",M175="",O175="",Q175="",S175="",U175=""),"INCOMPLETE",AI175))</f>
        <v>INCOMPLETE</v>
      </c>
      <c r="Y175">
        <f t="shared" si="32"/>
        <v>0</v>
      </c>
      <c r="Z175">
        <f>IF(Y175=0,0,'Defined Values'!C60)</f>
        <v>0</v>
      </c>
      <c r="AA175">
        <f t="shared" si="33"/>
        <v>0</v>
      </c>
      <c r="AB175">
        <f t="shared" si="34"/>
        <v>0</v>
      </c>
      <c r="AD175" t="e">
        <f t="shared" si="35"/>
        <v>#REF!</v>
      </c>
      <c r="AE175" t="e">
        <f t="shared" si="35"/>
        <v>#REF!</v>
      </c>
      <c r="AF175" t="e">
        <f t="shared" si="35"/>
        <v>#REF!</v>
      </c>
      <c r="AG175" t="e">
        <f t="shared" si="36"/>
        <v>#REF!</v>
      </c>
      <c r="AH175" t="e">
        <f t="shared" si="37"/>
        <v>#REF!</v>
      </c>
      <c r="AI175" t="e">
        <f t="shared" si="38"/>
        <v>#REF!</v>
      </c>
      <c r="AK175">
        <f>IF('Vulnerability Assessment (post)'!Q175='Defined Values'!$A$27,'Defined Values'!$C$27,IF('Vulnerability Assessment (post)'!Q175='Defined Values'!$A$28,'Defined Values'!$C$28,IF('Vulnerability Assessment (post)'!Q175='Defined Values'!$A$29,'Defined Values'!$C$29,0)))</f>
        <v>0</v>
      </c>
      <c r="AL175">
        <f>IF('Vulnerability Assessment (post)'!S175='Defined Values'!$A$31,'Defined Values'!$C$31,IF('Vulnerability Assessment (post)'!S175='Defined Values'!$A$32,'Defined Values'!$C$32,IF('Vulnerability Assessment (post)'!S175='Defined Values'!$A$33,'Defined Values'!$C$33,0)))</f>
        <v>0</v>
      </c>
      <c r="AM175">
        <f>IF('Vulnerability Assessment (post)'!U175='Defined Values'!$A$35,'Defined Values'!$C$35,IF('Vulnerability Assessment (post)'!U175='Defined Values'!$A$36,'Defined Values'!$C$36,IF('Vulnerability Assessment (post)'!U175='Defined Values'!$A$37,'Defined Values'!$C$37,0)))</f>
        <v>0</v>
      </c>
      <c r="AN175">
        <f t="shared" si="39"/>
        <v>1</v>
      </c>
      <c r="AO175">
        <f t="shared" si="39"/>
        <v>1</v>
      </c>
      <c r="AP175">
        <f t="shared" si="39"/>
        <v>1</v>
      </c>
      <c r="AQ175">
        <f>IF('Vulnerability Assessment (post)'!M175='Defined Values'!$A$19,'Defined Values'!$C$19,IF('Vulnerability Assessment (post)'!M175='Defined Values'!$A$20,'Defined Values'!$C$20,IF('Vulnerability Assessment (post)'!M175='Defined Values'!$A$21,'Defined Values'!$C$21,0)))</f>
        <v>0</v>
      </c>
      <c r="AR175">
        <f>IF('Vulnerability Assessment (post)'!O175='Defined Values'!$A$23,'Defined Values'!$C$23,IF('Vulnerability Assessment (post)'!O175='Defined Values'!$A$24,'Defined Values'!$C$24,IF('Vulnerability Assessment (post)'!O175='Defined Values'!$A$25,'Defined Values'!$C$25,0)))</f>
        <v>0</v>
      </c>
      <c r="AS175">
        <f>IF('Vulnerability Assessment (post)'!K175='Defined Values'!$A$15,'Defined Values'!$C$15,IF('Vulnerability Assessment (post)'!K175='Defined Values'!$A$16,'Defined Values'!$C$16,IF('Vulnerability Assessment (post)'!K175='Defined Values'!$A$17,'Defined Values'!$C$17,0)))</f>
        <v>0</v>
      </c>
      <c r="AT175">
        <f t="shared" si="40"/>
        <v>0</v>
      </c>
      <c r="AU17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7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7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75" t="e">
        <f t="shared" si="41"/>
        <v>#REF!</v>
      </c>
      <c r="AY175" t="e">
        <f t="shared" si="41"/>
        <v>#REF!</v>
      </c>
      <c r="AZ175" t="e">
        <f t="shared" si="41"/>
        <v>#REF!</v>
      </c>
      <c r="BA175" t="e">
        <f t="shared" si="42"/>
        <v>#REF!</v>
      </c>
      <c r="BB175" t="e">
        <f t="shared" si="42"/>
        <v>#REF!</v>
      </c>
      <c r="BC175" t="e">
        <f t="shared" si="42"/>
        <v>#REF!</v>
      </c>
      <c r="BD175" t="e">
        <f t="shared" si="43"/>
        <v>#REF!</v>
      </c>
      <c r="BE175" t="e">
        <f t="shared" si="44"/>
        <v>#REF!</v>
      </c>
      <c r="BF175" s="21" t="e">
        <f t="shared" si="45"/>
        <v>#REF!</v>
      </c>
      <c r="BG175"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75" t="e">
        <f t="shared" si="47"/>
        <v>#REF!</v>
      </c>
      <c r="BI175"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75" t="e">
        <f t="shared" si="46"/>
        <v>#REF!</v>
      </c>
    </row>
    <row r="176" spans="1:62" ht="18" x14ac:dyDescent="0.15">
      <c r="A176" s="50"/>
      <c r="B176" s="50"/>
      <c r="C176" s="50"/>
      <c r="D176" s="50"/>
      <c r="E176" s="50"/>
      <c r="F176" s="60"/>
      <c r="G176" s="60"/>
      <c r="H176" s="60"/>
      <c r="I176" s="80"/>
      <c r="J176" s="80"/>
      <c r="K176" s="80"/>
      <c r="L176" s="80"/>
      <c r="M176" s="80"/>
      <c r="N176" s="80"/>
      <c r="O176" s="80"/>
      <c r="P176" s="80"/>
      <c r="Q176" s="80"/>
      <c r="R176" s="80"/>
      <c r="S176" s="80"/>
      <c r="T176" s="80"/>
      <c r="U176" s="80"/>
      <c r="V176" s="80"/>
      <c r="W176" s="31" t="str">
        <f>IF(OR(A176='Defined Values'!A$63,A176='Defined Values'!$A$65),'Defined Values'!$A$65,IF(OR(K176="",M176="",O176="",Q176="",S176="",U176=""),"INCOMPLETE",AI176))</f>
        <v>INCOMPLETE</v>
      </c>
      <c r="Y176">
        <f t="shared" si="32"/>
        <v>0</v>
      </c>
      <c r="Z176">
        <f>IF(Y176=0,0,'Defined Values'!C60)</f>
        <v>0</v>
      </c>
      <c r="AA176">
        <f t="shared" si="33"/>
        <v>0</v>
      </c>
      <c r="AB176">
        <f t="shared" si="34"/>
        <v>0</v>
      </c>
      <c r="AD176" t="e">
        <f t="shared" si="35"/>
        <v>#REF!</v>
      </c>
      <c r="AE176" t="e">
        <f t="shared" si="35"/>
        <v>#REF!</v>
      </c>
      <c r="AF176" t="e">
        <f t="shared" si="35"/>
        <v>#REF!</v>
      </c>
      <c r="AG176" t="e">
        <f t="shared" si="36"/>
        <v>#REF!</v>
      </c>
      <c r="AH176" t="e">
        <f t="shared" si="37"/>
        <v>#REF!</v>
      </c>
      <c r="AI176" t="e">
        <f t="shared" si="38"/>
        <v>#REF!</v>
      </c>
      <c r="AK176">
        <f>IF('Vulnerability Assessment (post)'!Q176='Defined Values'!$A$27,'Defined Values'!$C$27,IF('Vulnerability Assessment (post)'!Q176='Defined Values'!$A$28,'Defined Values'!$C$28,IF('Vulnerability Assessment (post)'!Q176='Defined Values'!$A$29,'Defined Values'!$C$29,0)))</f>
        <v>0</v>
      </c>
      <c r="AL176">
        <f>IF('Vulnerability Assessment (post)'!S176='Defined Values'!$A$31,'Defined Values'!$C$31,IF('Vulnerability Assessment (post)'!S176='Defined Values'!$A$32,'Defined Values'!$C$32,IF('Vulnerability Assessment (post)'!S176='Defined Values'!$A$33,'Defined Values'!$C$33,0)))</f>
        <v>0</v>
      </c>
      <c r="AM176">
        <f>IF('Vulnerability Assessment (post)'!U176='Defined Values'!$A$35,'Defined Values'!$C$35,IF('Vulnerability Assessment (post)'!U176='Defined Values'!$A$36,'Defined Values'!$C$36,IF('Vulnerability Assessment (post)'!U176='Defined Values'!$A$37,'Defined Values'!$C$37,0)))</f>
        <v>0</v>
      </c>
      <c r="AN176">
        <f t="shared" si="39"/>
        <v>1</v>
      </c>
      <c r="AO176">
        <f t="shared" si="39"/>
        <v>1</v>
      </c>
      <c r="AP176">
        <f t="shared" si="39"/>
        <v>1</v>
      </c>
      <c r="AQ176">
        <f>IF('Vulnerability Assessment (post)'!M176='Defined Values'!$A$19,'Defined Values'!$C$19,IF('Vulnerability Assessment (post)'!M176='Defined Values'!$A$20,'Defined Values'!$C$20,IF('Vulnerability Assessment (post)'!M176='Defined Values'!$A$21,'Defined Values'!$C$21,0)))</f>
        <v>0</v>
      </c>
      <c r="AR176">
        <f>IF('Vulnerability Assessment (post)'!O176='Defined Values'!$A$23,'Defined Values'!$C$23,IF('Vulnerability Assessment (post)'!O176='Defined Values'!$A$24,'Defined Values'!$C$24,IF('Vulnerability Assessment (post)'!O176='Defined Values'!$A$25,'Defined Values'!$C$25,0)))</f>
        <v>0</v>
      </c>
      <c r="AS176">
        <f>IF('Vulnerability Assessment (post)'!K176='Defined Values'!$A$15,'Defined Values'!$C$15,IF('Vulnerability Assessment (post)'!K176='Defined Values'!$A$16,'Defined Values'!$C$16,IF('Vulnerability Assessment (post)'!K176='Defined Values'!$A$17,'Defined Values'!$C$17,0)))</f>
        <v>0</v>
      </c>
      <c r="AT176">
        <f t="shared" si="40"/>
        <v>0</v>
      </c>
      <c r="AU17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7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7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76" t="e">
        <f t="shared" si="41"/>
        <v>#REF!</v>
      </c>
      <c r="AY176" t="e">
        <f t="shared" si="41"/>
        <v>#REF!</v>
      </c>
      <c r="AZ176" t="e">
        <f t="shared" si="41"/>
        <v>#REF!</v>
      </c>
      <c r="BA176" t="e">
        <f t="shared" si="42"/>
        <v>#REF!</v>
      </c>
      <c r="BB176" t="e">
        <f t="shared" si="42"/>
        <v>#REF!</v>
      </c>
      <c r="BC176" t="e">
        <f t="shared" si="42"/>
        <v>#REF!</v>
      </c>
      <c r="BD176" t="e">
        <f t="shared" si="43"/>
        <v>#REF!</v>
      </c>
      <c r="BE176" t="e">
        <f t="shared" si="44"/>
        <v>#REF!</v>
      </c>
      <c r="BF176" s="21" t="e">
        <f t="shared" si="45"/>
        <v>#REF!</v>
      </c>
      <c r="BG176"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76" t="e">
        <f t="shared" si="47"/>
        <v>#REF!</v>
      </c>
      <c r="BI176"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76" t="e">
        <f t="shared" si="46"/>
        <v>#REF!</v>
      </c>
    </row>
    <row r="177" spans="1:62" ht="18" x14ac:dyDescent="0.15">
      <c r="A177" s="50"/>
      <c r="B177" s="50"/>
      <c r="C177" s="50"/>
      <c r="D177" s="50"/>
      <c r="E177" s="50"/>
      <c r="F177" s="60"/>
      <c r="G177" s="60"/>
      <c r="H177" s="60"/>
      <c r="I177" s="80"/>
      <c r="J177" s="80"/>
      <c r="K177" s="80"/>
      <c r="L177" s="80"/>
      <c r="M177" s="80"/>
      <c r="N177" s="80"/>
      <c r="O177" s="80"/>
      <c r="P177" s="80"/>
      <c r="Q177" s="80"/>
      <c r="R177" s="80"/>
      <c r="S177" s="80"/>
      <c r="T177" s="80"/>
      <c r="U177" s="80"/>
      <c r="V177" s="80"/>
      <c r="W177" s="31" t="str">
        <f>IF(OR(A177='Defined Values'!A$63,A177='Defined Values'!$A$65),'Defined Values'!$A$65,IF(OR(K177="",M177="",O177="",Q177="",S177="",U177=""),"INCOMPLETE",AI177))</f>
        <v>INCOMPLETE</v>
      </c>
      <c r="Y177">
        <f t="shared" si="32"/>
        <v>0</v>
      </c>
      <c r="Z177">
        <f>IF(Y177=0,0,'Defined Values'!C60)</f>
        <v>0</v>
      </c>
      <c r="AA177">
        <f t="shared" si="33"/>
        <v>0</v>
      </c>
      <c r="AB177">
        <f t="shared" si="34"/>
        <v>0</v>
      </c>
      <c r="AD177" t="e">
        <f t="shared" si="35"/>
        <v>#REF!</v>
      </c>
      <c r="AE177" t="e">
        <f t="shared" si="35"/>
        <v>#REF!</v>
      </c>
      <c r="AF177" t="e">
        <f t="shared" si="35"/>
        <v>#REF!</v>
      </c>
      <c r="AG177" t="e">
        <f t="shared" si="36"/>
        <v>#REF!</v>
      </c>
      <c r="AH177" t="e">
        <f t="shared" si="37"/>
        <v>#REF!</v>
      </c>
      <c r="AI177" t="e">
        <f t="shared" si="38"/>
        <v>#REF!</v>
      </c>
      <c r="AK177">
        <f>IF('Vulnerability Assessment (post)'!Q177='Defined Values'!$A$27,'Defined Values'!$C$27,IF('Vulnerability Assessment (post)'!Q177='Defined Values'!$A$28,'Defined Values'!$C$28,IF('Vulnerability Assessment (post)'!Q177='Defined Values'!$A$29,'Defined Values'!$C$29,0)))</f>
        <v>0</v>
      </c>
      <c r="AL177">
        <f>IF('Vulnerability Assessment (post)'!S177='Defined Values'!$A$31,'Defined Values'!$C$31,IF('Vulnerability Assessment (post)'!S177='Defined Values'!$A$32,'Defined Values'!$C$32,IF('Vulnerability Assessment (post)'!S177='Defined Values'!$A$33,'Defined Values'!$C$33,0)))</f>
        <v>0</v>
      </c>
      <c r="AM177">
        <f>IF('Vulnerability Assessment (post)'!U177='Defined Values'!$A$35,'Defined Values'!$C$35,IF('Vulnerability Assessment (post)'!U177='Defined Values'!$A$36,'Defined Values'!$C$36,IF('Vulnerability Assessment (post)'!U177='Defined Values'!$A$37,'Defined Values'!$C$37,0)))</f>
        <v>0</v>
      </c>
      <c r="AN177">
        <f t="shared" si="39"/>
        <v>1</v>
      </c>
      <c r="AO177">
        <f t="shared" si="39"/>
        <v>1</v>
      </c>
      <c r="AP177">
        <f t="shared" si="39"/>
        <v>1</v>
      </c>
      <c r="AQ177">
        <f>IF('Vulnerability Assessment (post)'!M177='Defined Values'!$A$19,'Defined Values'!$C$19,IF('Vulnerability Assessment (post)'!M177='Defined Values'!$A$20,'Defined Values'!$C$20,IF('Vulnerability Assessment (post)'!M177='Defined Values'!$A$21,'Defined Values'!$C$21,0)))</f>
        <v>0</v>
      </c>
      <c r="AR177">
        <f>IF('Vulnerability Assessment (post)'!O177='Defined Values'!$A$23,'Defined Values'!$C$23,IF('Vulnerability Assessment (post)'!O177='Defined Values'!$A$24,'Defined Values'!$C$24,IF('Vulnerability Assessment (post)'!O177='Defined Values'!$A$25,'Defined Values'!$C$25,0)))</f>
        <v>0</v>
      </c>
      <c r="AS177">
        <f>IF('Vulnerability Assessment (post)'!K177='Defined Values'!$A$15,'Defined Values'!$C$15,IF('Vulnerability Assessment (post)'!K177='Defined Values'!$A$16,'Defined Values'!$C$16,IF('Vulnerability Assessment (post)'!K177='Defined Values'!$A$17,'Defined Values'!$C$17,0)))</f>
        <v>0</v>
      </c>
      <c r="AT177">
        <f t="shared" si="40"/>
        <v>0</v>
      </c>
      <c r="AU17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7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7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77" t="e">
        <f t="shared" si="41"/>
        <v>#REF!</v>
      </c>
      <c r="AY177" t="e">
        <f t="shared" si="41"/>
        <v>#REF!</v>
      </c>
      <c r="AZ177" t="e">
        <f t="shared" si="41"/>
        <v>#REF!</v>
      </c>
      <c r="BA177" t="e">
        <f t="shared" si="42"/>
        <v>#REF!</v>
      </c>
      <c r="BB177" t="e">
        <f t="shared" si="42"/>
        <v>#REF!</v>
      </c>
      <c r="BC177" t="e">
        <f t="shared" si="42"/>
        <v>#REF!</v>
      </c>
      <c r="BD177" t="e">
        <f t="shared" si="43"/>
        <v>#REF!</v>
      </c>
      <c r="BE177" t="e">
        <f t="shared" si="44"/>
        <v>#REF!</v>
      </c>
      <c r="BF177" s="21" t="e">
        <f t="shared" si="45"/>
        <v>#REF!</v>
      </c>
      <c r="BG177"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77" t="e">
        <f t="shared" si="47"/>
        <v>#REF!</v>
      </c>
      <c r="BI177"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77" t="e">
        <f t="shared" si="46"/>
        <v>#REF!</v>
      </c>
    </row>
    <row r="178" spans="1:62" ht="18" x14ac:dyDescent="0.15">
      <c r="A178" s="50"/>
      <c r="B178" s="50"/>
      <c r="C178" s="50"/>
      <c r="D178" s="50"/>
      <c r="E178" s="50"/>
      <c r="F178" s="60"/>
      <c r="G178" s="60"/>
      <c r="H178" s="60"/>
      <c r="I178" s="80"/>
      <c r="J178" s="80"/>
      <c r="K178" s="80"/>
      <c r="L178" s="80"/>
      <c r="M178" s="80"/>
      <c r="N178" s="80"/>
      <c r="O178" s="80"/>
      <c r="P178" s="80"/>
      <c r="Q178" s="80"/>
      <c r="R178" s="80"/>
      <c r="S178" s="80"/>
      <c r="T178" s="80"/>
      <c r="U178" s="80"/>
      <c r="V178" s="80"/>
      <c r="W178" s="31" t="str">
        <f>IF(OR(A178='Defined Values'!A$63,A178='Defined Values'!$A$65),'Defined Values'!$A$65,IF(OR(K178="",M178="",O178="",Q178="",S178="",U178=""),"INCOMPLETE",AI178))</f>
        <v>INCOMPLETE</v>
      </c>
      <c r="Y178">
        <f t="shared" si="32"/>
        <v>0</v>
      </c>
      <c r="Z178">
        <f>IF(Y178=0,0,'Defined Values'!C60)</f>
        <v>0</v>
      </c>
      <c r="AA178">
        <f t="shared" si="33"/>
        <v>0</v>
      </c>
      <c r="AB178">
        <f t="shared" si="34"/>
        <v>0</v>
      </c>
      <c r="AD178" t="e">
        <f t="shared" si="35"/>
        <v>#REF!</v>
      </c>
      <c r="AE178" t="e">
        <f t="shared" si="35"/>
        <v>#REF!</v>
      </c>
      <c r="AF178" t="e">
        <f t="shared" si="35"/>
        <v>#REF!</v>
      </c>
      <c r="AG178" t="e">
        <f t="shared" si="36"/>
        <v>#REF!</v>
      </c>
      <c r="AH178" t="e">
        <f t="shared" si="37"/>
        <v>#REF!</v>
      </c>
      <c r="AI178" t="e">
        <f t="shared" si="38"/>
        <v>#REF!</v>
      </c>
      <c r="AK178">
        <f>IF('Vulnerability Assessment (post)'!Q178='Defined Values'!$A$27,'Defined Values'!$C$27,IF('Vulnerability Assessment (post)'!Q178='Defined Values'!$A$28,'Defined Values'!$C$28,IF('Vulnerability Assessment (post)'!Q178='Defined Values'!$A$29,'Defined Values'!$C$29,0)))</f>
        <v>0</v>
      </c>
      <c r="AL178">
        <f>IF('Vulnerability Assessment (post)'!S178='Defined Values'!$A$31,'Defined Values'!$C$31,IF('Vulnerability Assessment (post)'!S178='Defined Values'!$A$32,'Defined Values'!$C$32,IF('Vulnerability Assessment (post)'!S178='Defined Values'!$A$33,'Defined Values'!$C$33,0)))</f>
        <v>0</v>
      </c>
      <c r="AM178">
        <f>IF('Vulnerability Assessment (post)'!U178='Defined Values'!$A$35,'Defined Values'!$C$35,IF('Vulnerability Assessment (post)'!U178='Defined Values'!$A$36,'Defined Values'!$C$36,IF('Vulnerability Assessment (post)'!U178='Defined Values'!$A$37,'Defined Values'!$C$37,0)))</f>
        <v>0</v>
      </c>
      <c r="AN178">
        <f t="shared" si="39"/>
        <v>1</v>
      </c>
      <c r="AO178">
        <f t="shared" si="39"/>
        <v>1</v>
      </c>
      <c r="AP178">
        <f t="shared" si="39"/>
        <v>1</v>
      </c>
      <c r="AQ178">
        <f>IF('Vulnerability Assessment (post)'!M178='Defined Values'!$A$19,'Defined Values'!$C$19,IF('Vulnerability Assessment (post)'!M178='Defined Values'!$A$20,'Defined Values'!$C$20,IF('Vulnerability Assessment (post)'!M178='Defined Values'!$A$21,'Defined Values'!$C$21,0)))</f>
        <v>0</v>
      </c>
      <c r="AR178">
        <f>IF('Vulnerability Assessment (post)'!O178='Defined Values'!$A$23,'Defined Values'!$C$23,IF('Vulnerability Assessment (post)'!O178='Defined Values'!$A$24,'Defined Values'!$C$24,IF('Vulnerability Assessment (post)'!O178='Defined Values'!$A$25,'Defined Values'!$C$25,0)))</f>
        <v>0</v>
      </c>
      <c r="AS178">
        <f>IF('Vulnerability Assessment (post)'!K178='Defined Values'!$A$15,'Defined Values'!$C$15,IF('Vulnerability Assessment (post)'!K178='Defined Values'!$A$16,'Defined Values'!$C$16,IF('Vulnerability Assessment (post)'!K178='Defined Values'!$A$17,'Defined Values'!$C$17,0)))</f>
        <v>0</v>
      </c>
      <c r="AT178">
        <f t="shared" si="40"/>
        <v>0</v>
      </c>
      <c r="AU17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7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7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78" t="e">
        <f t="shared" si="41"/>
        <v>#REF!</v>
      </c>
      <c r="AY178" t="e">
        <f t="shared" si="41"/>
        <v>#REF!</v>
      </c>
      <c r="AZ178" t="e">
        <f t="shared" si="41"/>
        <v>#REF!</v>
      </c>
      <c r="BA178" t="e">
        <f t="shared" si="42"/>
        <v>#REF!</v>
      </c>
      <c r="BB178" t="e">
        <f t="shared" si="42"/>
        <v>#REF!</v>
      </c>
      <c r="BC178" t="e">
        <f t="shared" si="42"/>
        <v>#REF!</v>
      </c>
      <c r="BD178" t="e">
        <f t="shared" si="43"/>
        <v>#REF!</v>
      </c>
      <c r="BE178" t="e">
        <f t="shared" si="44"/>
        <v>#REF!</v>
      </c>
      <c r="BF178" s="21" t="e">
        <f t="shared" si="45"/>
        <v>#REF!</v>
      </c>
      <c r="BG178"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78" t="e">
        <f t="shared" si="47"/>
        <v>#REF!</v>
      </c>
      <c r="BI178"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78" t="e">
        <f t="shared" si="46"/>
        <v>#REF!</v>
      </c>
    </row>
    <row r="179" spans="1:62" ht="18" x14ac:dyDescent="0.15">
      <c r="A179" s="50"/>
      <c r="B179" s="50"/>
      <c r="C179" s="50"/>
      <c r="D179" s="50"/>
      <c r="E179" s="50"/>
      <c r="F179" s="60"/>
      <c r="G179" s="60"/>
      <c r="H179" s="60"/>
      <c r="I179" s="80"/>
      <c r="J179" s="80"/>
      <c r="K179" s="80"/>
      <c r="L179" s="80"/>
      <c r="M179" s="80"/>
      <c r="N179" s="80"/>
      <c r="O179" s="80"/>
      <c r="P179" s="80"/>
      <c r="Q179" s="80"/>
      <c r="R179" s="80"/>
      <c r="S179" s="80"/>
      <c r="T179" s="80"/>
      <c r="U179" s="80"/>
      <c r="V179" s="80"/>
      <c r="W179" s="31" t="str">
        <f>IF(OR(A179='Defined Values'!A$63,A179='Defined Values'!$A$65),'Defined Values'!$A$65,IF(OR(K179="",M179="",O179="",Q179="",S179="",U179=""),"INCOMPLETE",AI179))</f>
        <v>INCOMPLETE</v>
      </c>
      <c r="Y179">
        <f t="shared" si="32"/>
        <v>0</v>
      </c>
      <c r="Z179">
        <f>IF(Y179=0,0,'Defined Values'!C60)</f>
        <v>0</v>
      </c>
      <c r="AA179">
        <f t="shared" si="33"/>
        <v>0</v>
      </c>
      <c r="AB179">
        <f t="shared" si="34"/>
        <v>0</v>
      </c>
      <c r="AD179" t="e">
        <f t="shared" si="35"/>
        <v>#REF!</v>
      </c>
      <c r="AE179" t="e">
        <f t="shared" si="35"/>
        <v>#REF!</v>
      </c>
      <c r="AF179" t="e">
        <f t="shared" si="35"/>
        <v>#REF!</v>
      </c>
      <c r="AG179" t="e">
        <f t="shared" si="36"/>
        <v>#REF!</v>
      </c>
      <c r="AH179" t="e">
        <f t="shared" si="37"/>
        <v>#REF!</v>
      </c>
      <c r="AI179" t="e">
        <f t="shared" si="38"/>
        <v>#REF!</v>
      </c>
      <c r="AK179">
        <f>IF('Vulnerability Assessment (post)'!Q179='Defined Values'!$A$27,'Defined Values'!$C$27,IF('Vulnerability Assessment (post)'!Q179='Defined Values'!$A$28,'Defined Values'!$C$28,IF('Vulnerability Assessment (post)'!Q179='Defined Values'!$A$29,'Defined Values'!$C$29,0)))</f>
        <v>0</v>
      </c>
      <c r="AL179">
        <f>IF('Vulnerability Assessment (post)'!S179='Defined Values'!$A$31,'Defined Values'!$C$31,IF('Vulnerability Assessment (post)'!S179='Defined Values'!$A$32,'Defined Values'!$C$32,IF('Vulnerability Assessment (post)'!S179='Defined Values'!$A$33,'Defined Values'!$C$33,0)))</f>
        <v>0</v>
      </c>
      <c r="AM179">
        <f>IF('Vulnerability Assessment (post)'!U179='Defined Values'!$A$35,'Defined Values'!$C$35,IF('Vulnerability Assessment (post)'!U179='Defined Values'!$A$36,'Defined Values'!$C$36,IF('Vulnerability Assessment (post)'!U179='Defined Values'!$A$37,'Defined Values'!$C$37,0)))</f>
        <v>0</v>
      </c>
      <c r="AN179">
        <f t="shared" si="39"/>
        <v>1</v>
      </c>
      <c r="AO179">
        <f t="shared" si="39"/>
        <v>1</v>
      </c>
      <c r="AP179">
        <f t="shared" si="39"/>
        <v>1</v>
      </c>
      <c r="AQ179">
        <f>IF('Vulnerability Assessment (post)'!M179='Defined Values'!$A$19,'Defined Values'!$C$19,IF('Vulnerability Assessment (post)'!M179='Defined Values'!$A$20,'Defined Values'!$C$20,IF('Vulnerability Assessment (post)'!M179='Defined Values'!$A$21,'Defined Values'!$C$21,0)))</f>
        <v>0</v>
      </c>
      <c r="AR179">
        <f>IF('Vulnerability Assessment (post)'!O179='Defined Values'!$A$23,'Defined Values'!$C$23,IF('Vulnerability Assessment (post)'!O179='Defined Values'!$A$24,'Defined Values'!$C$24,IF('Vulnerability Assessment (post)'!O179='Defined Values'!$A$25,'Defined Values'!$C$25,0)))</f>
        <v>0</v>
      </c>
      <c r="AS179">
        <f>IF('Vulnerability Assessment (post)'!K179='Defined Values'!$A$15,'Defined Values'!$C$15,IF('Vulnerability Assessment (post)'!K179='Defined Values'!$A$16,'Defined Values'!$C$16,IF('Vulnerability Assessment (post)'!K179='Defined Values'!$A$17,'Defined Values'!$C$17,0)))</f>
        <v>0</v>
      </c>
      <c r="AT179">
        <f t="shared" si="40"/>
        <v>0</v>
      </c>
      <c r="AU17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7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7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79" t="e">
        <f t="shared" si="41"/>
        <v>#REF!</v>
      </c>
      <c r="AY179" t="e">
        <f t="shared" si="41"/>
        <v>#REF!</v>
      </c>
      <c r="AZ179" t="e">
        <f t="shared" si="41"/>
        <v>#REF!</v>
      </c>
      <c r="BA179" t="e">
        <f t="shared" si="42"/>
        <v>#REF!</v>
      </c>
      <c r="BB179" t="e">
        <f t="shared" si="42"/>
        <v>#REF!</v>
      </c>
      <c r="BC179" t="e">
        <f t="shared" si="42"/>
        <v>#REF!</v>
      </c>
      <c r="BD179" t="e">
        <f t="shared" si="43"/>
        <v>#REF!</v>
      </c>
      <c r="BE179" t="e">
        <f t="shared" si="44"/>
        <v>#REF!</v>
      </c>
      <c r="BF179" s="21" t="e">
        <f t="shared" si="45"/>
        <v>#REF!</v>
      </c>
      <c r="BG179"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79" t="e">
        <f t="shared" si="47"/>
        <v>#REF!</v>
      </c>
      <c r="BI179"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79" t="e">
        <f t="shared" si="46"/>
        <v>#REF!</v>
      </c>
    </row>
    <row r="180" spans="1:62" ht="18" x14ac:dyDescent="0.15">
      <c r="A180" s="50"/>
      <c r="B180" s="50"/>
      <c r="C180" s="50"/>
      <c r="D180" s="50"/>
      <c r="E180" s="50"/>
      <c r="F180" s="60"/>
      <c r="G180" s="60"/>
      <c r="H180" s="60"/>
      <c r="I180" s="80"/>
      <c r="J180" s="80"/>
      <c r="K180" s="80"/>
      <c r="L180" s="80"/>
      <c r="M180" s="80"/>
      <c r="N180" s="80"/>
      <c r="O180" s="80"/>
      <c r="P180" s="80"/>
      <c r="Q180" s="80"/>
      <c r="R180" s="80"/>
      <c r="S180" s="80"/>
      <c r="T180" s="80"/>
      <c r="U180" s="80"/>
      <c r="V180" s="80"/>
      <c r="W180" s="31" t="str">
        <f>IF(OR(A180='Defined Values'!A$63,A180='Defined Values'!$A$65),'Defined Values'!$A$65,IF(OR(K180="",M180="",O180="",Q180="",S180="",U180=""),"INCOMPLETE",AI180))</f>
        <v>INCOMPLETE</v>
      </c>
      <c r="Y180">
        <f t="shared" si="32"/>
        <v>0</v>
      </c>
      <c r="Z180">
        <f>IF(Y180=0,0,'Defined Values'!C60)</f>
        <v>0</v>
      </c>
      <c r="AA180">
        <f t="shared" si="33"/>
        <v>0</v>
      </c>
      <c r="AB180">
        <f t="shared" si="34"/>
        <v>0</v>
      </c>
      <c r="AD180" t="e">
        <f t="shared" si="35"/>
        <v>#REF!</v>
      </c>
      <c r="AE180" t="e">
        <f t="shared" si="35"/>
        <v>#REF!</v>
      </c>
      <c r="AF180" t="e">
        <f t="shared" si="35"/>
        <v>#REF!</v>
      </c>
      <c r="AG180" t="e">
        <f t="shared" si="36"/>
        <v>#REF!</v>
      </c>
      <c r="AH180" t="e">
        <f t="shared" si="37"/>
        <v>#REF!</v>
      </c>
      <c r="AI180" t="e">
        <f t="shared" si="38"/>
        <v>#REF!</v>
      </c>
      <c r="AK180">
        <f>IF('Vulnerability Assessment (post)'!Q180='Defined Values'!$A$27,'Defined Values'!$C$27,IF('Vulnerability Assessment (post)'!Q180='Defined Values'!$A$28,'Defined Values'!$C$28,IF('Vulnerability Assessment (post)'!Q180='Defined Values'!$A$29,'Defined Values'!$C$29,0)))</f>
        <v>0</v>
      </c>
      <c r="AL180">
        <f>IF('Vulnerability Assessment (post)'!S180='Defined Values'!$A$31,'Defined Values'!$C$31,IF('Vulnerability Assessment (post)'!S180='Defined Values'!$A$32,'Defined Values'!$C$32,IF('Vulnerability Assessment (post)'!S180='Defined Values'!$A$33,'Defined Values'!$C$33,0)))</f>
        <v>0</v>
      </c>
      <c r="AM180">
        <f>IF('Vulnerability Assessment (post)'!U180='Defined Values'!$A$35,'Defined Values'!$C$35,IF('Vulnerability Assessment (post)'!U180='Defined Values'!$A$36,'Defined Values'!$C$36,IF('Vulnerability Assessment (post)'!U180='Defined Values'!$A$37,'Defined Values'!$C$37,0)))</f>
        <v>0</v>
      </c>
      <c r="AN180">
        <f t="shared" si="39"/>
        <v>1</v>
      </c>
      <c r="AO180">
        <f t="shared" si="39"/>
        <v>1</v>
      </c>
      <c r="AP180">
        <f t="shared" si="39"/>
        <v>1</v>
      </c>
      <c r="AQ180">
        <f>IF('Vulnerability Assessment (post)'!M180='Defined Values'!$A$19,'Defined Values'!$C$19,IF('Vulnerability Assessment (post)'!M180='Defined Values'!$A$20,'Defined Values'!$C$20,IF('Vulnerability Assessment (post)'!M180='Defined Values'!$A$21,'Defined Values'!$C$21,0)))</f>
        <v>0</v>
      </c>
      <c r="AR180">
        <f>IF('Vulnerability Assessment (post)'!O180='Defined Values'!$A$23,'Defined Values'!$C$23,IF('Vulnerability Assessment (post)'!O180='Defined Values'!$A$24,'Defined Values'!$C$24,IF('Vulnerability Assessment (post)'!O180='Defined Values'!$A$25,'Defined Values'!$C$25,0)))</f>
        <v>0</v>
      </c>
      <c r="AS180">
        <f>IF('Vulnerability Assessment (post)'!K180='Defined Values'!$A$15,'Defined Values'!$C$15,IF('Vulnerability Assessment (post)'!K180='Defined Values'!$A$16,'Defined Values'!$C$16,IF('Vulnerability Assessment (post)'!K180='Defined Values'!$A$17,'Defined Values'!$C$17,0)))</f>
        <v>0</v>
      </c>
      <c r="AT180">
        <f t="shared" si="40"/>
        <v>0</v>
      </c>
      <c r="AU18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8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8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80" t="e">
        <f t="shared" si="41"/>
        <v>#REF!</v>
      </c>
      <c r="AY180" t="e">
        <f t="shared" si="41"/>
        <v>#REF!</v>
      </c>
      <c r="AZ180" t="e">
        <f t="shared" si="41"/>
        <v>#REF!</v>
      </c>
      <c r="BA180" t="e">
        <f t="shared" si="42"/>
        <v>#REF!</v>
      </c>
      <c r="BB180" t="e">
        <f t="shared" si="42"/>
        <v>#REF!</v>
      </c>
      <c r="BC180" t="e">
        <f t="shared" si="42"/>
        <v>#REF!</v>
      </c>
      <c r="BD180" t="e">
        <f t="shared" si="43"/>
        <v>#REF!</v>
      </c>
      <c r="BE180" t="e">
        <f t="shared" si="44"/>
        <v>#REF!</v>
      </c>
      <c r="BF180" s="21" t="e">
        <f t="shared" si="45"/>
        <v>#REF!</v>
      </c>
      <c r="BG180"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80" t="e">
        <f t="shared" si="47"/>
        <v>#REF!</v>
      </c>
      <c r="BI180"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80" t="e">
        <f t="shared" si="46"/>
        <v>#REF!</v>
      </c>
    </row>
    <row r="181" spans="1:62" ht="18" x14ac:dyDescent="0.15">
      <c r="A181" s="50"/>
      <c r="B181" s="50"/>
      <c r="C181" s="50"/>
      <c r="D181" s="50"/>
      <c r="E181" s="50"/>
      <c r="F181" s="60"/>
      <c r="G181" s="60"/>
      <c r="H181" s="60"/>
      <c r="I181" s="80"/>
      <c r="J181" s="80"/>
      <c r="K181" s="80"/>
      <c r="L181" s="80"/>
      <c r="M181" s="80"/>
      <c r="N181" s="80"/>
      <c r="O181" s="80"/>
      <c r="P181" s="80"/>
      <c r="Q181" s="80"/>
      <c r="R181" s="80"/>
      <c r="S181" s="80"/>
      <c r="T181" s="80"/>
      <c r="U181" s="80"/>
      <c r="V181" s="80"/>
      <c r="W181" s="31" t="str">
        <f>IF(OR(A181='Defined Values'!A$63,A181='Defined Values'!$A$65),'Defined Values'!$A$65,IF(OR(K181="",M181="",O181="",Q181="",S181="",U181=""),"INCOMPLETE",AI181))</f>
        <v>INCOMPLETE</v>
      </c>
      <c r="Y181">
        <f t="shared" si="32"/>
        <v>0</v>
      </c>
      <c r="Z181">
        <f>IF(Y181=0,0,'Defined Values'!C60)</f>
        <v>0</v>
      </c>
      <c r="AA181">
        <f t="shared" si="33"/>
        <v>0</v>
      </c>
      <c r="AB181">
        <f t="shared" si="34"/>
        <v>0</v>
      </c>
      <c r="AD181" t="e">
        <f t="shared" si="35"/>
        <v>#REF!</v>
      </c>
      <c r="AE181" t="e">
        <f t="shared" si="35"/>
        <v>#REF!</v>
      </c>
      <c r="AF181" t="e">
        <f t="shared" si="35"/>
        <v>#REF!</v>
      </c>
      <c r="AG181" t="e">
        <f t="shared" si="36"/>
        <v>#REF!</v>
      </c>
      <c r="AH181" t="e">
        <f t="shared" si="37"/>
        <v>#REF!</v>
      </c>
      <c r="AI181" t="e">
        <f t="shared" si="38"/>
        <v>#REF!</v>
      </c>
      <c r="AK181">
        <f>IF('Vulnerability Assessment (post)'!Q181='Defined Values'!$A$27,'Defined Values'!$C$27,IF('Vulnerability Assessment (post)'!Q181='Defined Values'!$A$28,'Defined Values'!$C$28,IF('Vulnerability Assessment (post)'!Q181='Defined Values'!$A$29,'Defined Values'!$C$29,0)))</f>
        <v>0</v>
      </c>
      <c r="AL181">
        <f>IF('Vulnerability Assessment (post)'!S181='Defined Values'!$A$31,'Defined Values'!$C$31,IF('Vulnerability Assessment (post)'!S181='Defined Values'!$A$32,'Defined Values'!$C$32,IF('Vulnerability Assessment (post)'!S181='Defined Values'!$A$33,'Defined Values'!$C$33,0)))</f>
        <v>0</v>
      </c>
      <c r="AM181">
        <f>IF('Vulnerability Assessment (post)'!U181='Defined Values'!$A$35,'Defined Values'!$C$35,IF('Vulnerability Assessment (post)'!U181='Defined Values'!$A$36,'Defined Values'!$C$36,IF('Vulnerability Assessment (post)'!U181='Defined Values'!$A$37,'Defined Values'!$C$37,0)))</f>
        <v>0</v>
      </c>
      <c r="AN181">
        <f t="shared" si="39"/>
        <v>1</v>
      </c>
      <c r="AO181">
        <f t="shared" si="39"/>
        <v>1</v>
      </c>
      <c r="AP181">
        <f t="shared" si="39"/>
        <v>1</v>
      </c>
      <c r="AQ181">
        <f>IF('Vulnerability Assessment (post)'!M181='Defined Values'!$A$19,'Defined Values'!$C$19,IF('Vulnerability Assessment (post)'!M181='Defined Values'!$A$20,'Defined Values'!$C$20,IF('Vulnerability Assessment (post)'!M181='Defined Values'!$A$21,'Defined Values'!$C$21,0)))</f>
        <v>0</v>
      </c>
      <c r="AR181">
        <f>IF('Vulnerability Assessment (post)'!O181='Defined Values'!$A$23,'Defined Values'!$C$23,IF('Vulnerability Assessment (post)'!O181='Defined Values'!$A$24,'Defined Values'!$C$24,IF('Vulnerability Assessment (post)'!O181='Defined Values'!$A$25,'Defined Values'!$C$25,0)))</f>
        <v>0</v>
      </c>
      <c r="AS181">
        <f>IF('Vulnerability Assessment (post)'!K181='Defined Values'!$A$15,'Defined Values'!$C$15,IF('Vulnerability Assessment (post)'!K181='Defined Values'!$A$16,'Defined Values'!$C$16,IF('Vulnerability Assessment (post)'!K181='Defined Values'!$A$17,'Defined Values'!$C$17,0)))</f>
        <v>0</v>
      </c>
      <c r="AT181">
        <f t="shared" si="40"/>
        <v>0</v>
      </c>
      <c r="AU18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8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8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81" t="e">
        <f t="shared" si="41"/>
        <v>#REF!</v>
      </c>
      <c r="AY181" t="e">
        <f t="shared" si="41"/>
        <v>#REF!</v>
      </c>
      <c r="AZ181" t="e">
        <f t="shared" si="41"/>
        <v>#REF!</v>
      </c>
      <c r="BA181" t="e">
        <f t="shared" si="42"/>
        <v>#REF!</v>
      </c>
      <c r="BB181" t="e">
        <f t="shared" si="42"/>
        <v>#REF!</v>
      </c>
      <c r="BC181" t="e">
        <f t="shared" si="42"/>
        <v>#REF!</v>
      </c>
      <c r="BD181" t="e">
        <f t="shared" si="43"/>
        <v>#REF!</v>
      </c>
      <c r="BE181" t="e">
        <f t="shared" si="44"/>
        <v>#REF!</v>
      </c>
      <c r="BF181" s="21" t="e">
        <f t="shared" si="45"/>
        <v>#REF!</v>
      </c>
      <c r="BG181"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81" t="e">
        <f t="shared" si="47"/>
        <v>#REF!</v>
      </c>
      <c r="BI181"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81" t="e">
        <f t="shared" si="46"/>
        <v>#REF!</v>
      </c>
    </row>
    <row r="182" spans="1:62" ht="18" x14ac:dyDescent="0.15">
      <c r="A182" s="50"/>
      <c r="B182" s="50"/>
      <c r="C182" s="50"/>
      <c r="D182" s="50"/>
      <c r="E182" s="50"/>
      <c r="F182" s="60"/>
      <c r="G182" s="60"/>
      <c r="H182" s="60"/>
      <c r="I182" s="80"/>
      <c r="J182" s="80"/>
      <c r="K182" s="80"/>
      <c r="L182" s="80"/>
      <c r="M182" s="80"/>
      <c r="N182" s="80"/>
      <c r="O182" s="80"/>
      <c r="P182" s="80"/>
      <c r="Q182" s="80"/>
      <c r="R182" s="80"/>
      <c r="S182" s="80"/>
      <c r="T182" s="80"/>
      <c r="U182" s="80"/>
      <c r="V182" s="80"/>
      <c r="W182" s="31" t="str">
        <f>IF(OR(A182='Defined Values'!A$63,A182='Defined Values'!$A$65),'Defined Values'!$A$65,IF(OR(K182="",M182="",O182="",Q182="",S182="",U182=""),"INCOMPLETE",AI182))</f>
        <v>INCOMPLETE</v>
      </c>
      <c r="Y182">
        <f t="shared" si="32"/>
        <v>0</v>
      </c>
      <c r="Z182">
        <f>IF(Y182=0,0,'Defined Values'!C60)</f>
        <v>0</v>
      </c>
      <c r="AA182">
        <f t="shared" si="33"/>
        <v>0</v>
      </c>
      <c r="AB182">
        <f t="shared" si="34"/>
        <v>0</v>
      </c>
      <c r="AD182" t="e">
        <f t="shared" si="35"/>
        <v>#REF!</v>
      </c>
      <c r="AE182" t="e">
        <f t="shared" si="35"/>
        <v>#REF!</v>
      </c>
      <c r="AF182" t="e">
        <f t="shared" si="35"/>
        <v>#REF!</v>
      </c>
      <c r="AG182" t="e">
        <f t="shared" si="36"/>
        <v>#REF!</v>
      </c>
      <c r="AH182" t="e">
        <f t="shared" si="37"/>
        <v>#REF!</v>
      </c>
      <c r="AI182" t="e">
        <f t="shared" si="38"/>
        <v>#REF!</v>
      </c>
      <c r="AK182">
        <f>IF('Vulnerability Assessment (post)'!Q182='Defined Values'!$A$27,'Defined Values'!$C$27,IF('Vulnerability Assessment (post)'!Q182='Defined Values'!$A$28,'Defined Values'!$C$28,IF('Vulnerability Assessment (post)'!Q182='Defined Values'!$A$29,'Defined Values'!$C$29,0)))</f>
        <v>0</v>
      </c>
      <c r="AL182">
        <f>IF('Vulnerability Assessment (post)'!S182='Defined Values'!$A$31,'Defined Values'!$C$31,IF('Vulnerability Assessment (post)'!S182='Defined Values'!$A$32,'Defined Values'!$C$32,IF('Vulnerability Assessment (post)'!S182='Defined Values'!$A$33,'Defined Values'!$C$33,0)))</f>
        <v>0</v>
      </c>
      <c r="AM182">
        <f>IF('Vulnerability Assessment (post)'!U182='Defined Values'!$A$35,'Defined Values'!$C$35,IF('Vulnerability Assessment (post)'!U182='Defined Values'!$A$36,'Defined Values'!$C$36,IF('Vulnerability Assessment (post)'!U182='Defined Values'!$A$37,'Defined Values'!$C$37,0)))</f>
        <v>0</v>
      </c>
      <c r="AN182">
        <f t="shared" si="39"/>
        <v>1</v>
      </c>
      <c r="AO182">
        <f t="shared" si="39"/>
        <v>1</v>
      </c>
      <c r="AP182">
        <f t="shared" si="39"/>
        <v>1</v>
      </c>
      <c r="AQ182">
        <f>IF('Vulnerability Assessment (post)'!M182='Defined Values'!$A$19,'Defined Values'!$C$19,IF('Vulnerability Assessment (post)'!M182='Defined Values'!$A$20,'Defined Values'!$C$20,IF('Vulnerability Assessment (post)'!M182='Defined Values'!$A$21,'Defined Values'!$C$21,0)))</f>
        <v>0</v>
      </c>
      <c r="AR182">
        <f>IF('Vulnerability Assessment (post)'!O182='Defined Values'!$A$23,'Defined Values'!$C$23,IF('Vulnerability Assessment (post)'!O182='Defined Values'!$A$24,'Defined Values'!$C$24,IF('Vulnerability Assessment (post)'!O182='Defined Values'!$A$25,'Defined Values'!$C$25,0)))</f>
        <v>0</v>
      </c>
      <c r="AS182">
        <f>IF('Vulnerability Assessment (post)'!K182='Defined Values'!$A$15,'Defined Values'!$C$15,IF('Vulnerability Assessment (post)'!K182='Defined Values'!$A$16,'Defined Values'!$C$16,IF('Vulnerability Assessment (post)'!K182='Defined Values'!$A$17,'Defined Values'!$C$17,0)))</f>
        <v>0</v>
      </c>
      <c r="AT182">
        <f t="shared" si="40"/>
        <v>0</v>
      </c>
      <c r="AU18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8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8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82" t="e">
        <f t="shared" si="41"/>
        <v>#REF!</v>
      </c>
      <c r="AY182" t="e">
        <f t="shared" si="41"/>
        <v>#REF!</v>
      </c>
      <c r="AZ182" t="e">
        <f t="shared" si="41"/>
        <v>#REF!</v>
      </c>
      <c r="BA182" t="e">
        <f t="shared" si="42"/>
        <v>#REF!</v>
      </c>
      <c r="BB182" t="e">
        <f t="shared" si="42"/>
        <v>#REF!</v>
      </c>
      <c r="BC182" t="e">
        <f t="shared" si="42"/>
        <v>#REF!</v>
      </c>
      <c r="BD182" t="e">
        <f t="shared" si="43"/>
        <v>#REF!</v>
      </c>
      <c r="BE182" t="e">
        <f t="shared" si="44"/>
        <v>#REF!</v>
      </c>
      <c r="BF182" s="21" t="e">
        <f t="shared" si="45"/>
        <v>#REF!</v>
      </c>
      <c r="BG182"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82" t="e">
        <f t="shared" si="47"/>
        <v>#REF!</v>
      </c>
      <c r="BI182"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82" t="e">
        <f t="shared" si="46"/>
        <v>#REF!</v>
      </c>
    </row>
    <row r="183" spans="1:62" ht="18" x14ac:dyDescent="0.15">
      <c r="A183" s="50"/>
      <c r="B183" s="50"/>
      <c r="C183" s="50"/>
      <c r="D183" s="50"/>
      <c r="E183" s="50"/>
      <c r="F183" s="60"/>
      <c r="G183" s="60"/>
      <c r="H183" s="60"/>
      <c r="I183" s="80"/>
      <c r="J183" s="80"/>
      <c r="K183" s="80"/>
      <c r="L183" s="80"/>
      <c r="M183" s="80"/>
      <c r="N183" s="80"/>
      <c r="O183" s="80"/>
      <c r="P183" s="80"/>
      <c r="Q183" s="80"/>
      <c r="R183" s="80"/>
      <c r="S183" s="80"/>
      <c r="T183" s="80"/>
      <c r="U183" s="80"/>
      <c r="V183" s="80"/>
      <c r="W183" s="31" t="str">
        <f>IF(OR(A183='Defined Values'!A$63,A183='Defined Values'!$A$65),'Defined Values'!$A$65,IF(OR(K183="",M183="",O183="",Q183="",S183="",U183=""),"INCOMPLETE",AI183))</f>
        <v>INCOMPLETE</v>
      </c>
      <c r="Y183">
        <f t="shared" si="32"/>
        <v>0</v>
      </c>
      <c r="Z183">
        <f>IF(Y183=0,0,'Defined Values'!C60)</f>
        <v>0</v>
      </c>
      <c r="AA183">
        <f t="shared" si="33"/>
        <v>0</v>
      </c>
      <c r="AB183">
        <f t="shared" si="34"/>
        <v>0</v>
      </c>
      <c r="AD183" t="e">
        <f t="shared" si="35"/>
        <v>#REF!</v>
      </c>
      <c r="AE183" t="e">
        <f t="shared" si="35"/>
        <v>#REF!</v>
      </c>
      <c r="AF183" t="e">
        <f t="shared" si="35"/>
        <v>#REF!</v>
      </c>
      <c r="AG183" t="e">
        <f t="shared" si="36"/>
        <v>#REF!</v>
      </c>
      <c r="AH183" t="e">
        <f t="shared" si="37"/>
        <v>#REF!</v>
      </c>
      <c r="AI183" t="e">
        <f t="shared" si="38"/>
        <v>#REF!</v>
      </c>
      <c r="AK183">
        <f>IF('Vulnerability Assessment (post)'!Q183='Defined Values'!$A$27,'Defined Values'!$C$27,IF('Vulnerability Assessment (post)'!Q183='Defined Values'!$A$28,'Defined Values'!$C$28,IF('Vulnerability Assessment (post)'!Q183='Defined Values'!$A$29,'Defined Values'!$C$29,0)))</f>
        <v>0</v>
      </c>
      <c r="AL183">
        <f>IF('Vulnerability Assessment (post)'!S183='Defined Values'!$A$31,'Defined Values'!$C$31,IF('Vulnerability Assessment (post)'!S183='Defined Values'!$A$32,'Defined Values'!$C$32,IF('Vulnerability Assessment (post)'!S183='Defined Values'!$A$33,'Defined Values'!$C$33,0)))</f>
        <v>0</v>
      </c>
      <c r="AM183">
        <f>IF('Vulnerability Assessment (post)'!U183='Defined Values'!$A$35,'Defined Values'!$C$35,IF('Vulnerability Assessment (post)'!U183='Defined Values'!$A$36,'Defined Values'!$C$36,IF('Vulnerability Assessment (post)'!U183='Defined Values'!$A$37,'Defined Values'!$C$37,0)))</f>
        <v>0</v>
      </c>
      <c r="AN183">
        <f t="shared" si="39"/>
        <v>1</v>
      </c>
      <c r="AO183">
        <f t="shared" si="39"/>
        <v>1</v>
      </c>
      <c r="AP183">
        <f t="shared" si="39"/>
        <v>1</v>
      </c>
      <c r="AQ183">
        <f>IF('Vulnerability Assessment (post)'!M183='Defined Values'!$A$19,'Defined Values'!$C$19,IF('Vulnerability Assessment (post)'!M183='Defined Values'!$A$20,'Defined Values'!$C$20,IF('Vulnerability Assessment (post)'!M183='Defined Values'!$A$21,'Defined Values'!$C$21,0)))</f>
        <v>0</v>
      </c>
      <c r="AR183">
        <f>IF('Vulnerability Assessment (post)'!O183='Defined Values'!$A$23,'Defined Values'!$C$23,IF('Vulnerability Assessment (post)'!O183='Defined Values'!$A$24,'Defined Values'!$C$24,IF('Vulnerability Assessment (post)'!O183='Defined Values'!$A$25,'Defined Values'!$C$25,0)))</f>
        <v>0</v>
      </c>
      <c r="AS183">
        <f>IF('Vulnerability Assessment (post)'!K183='Defined Values'!$A$15,'Defined Values'!$C$15,IF('Vulnerability Assessment (post)'!K183='Defined Values'!$A$16,'Defined Values'!$C$16,IF('Vulnerability Assessment (post)'!K183='Defined Values'!$A$17,'Defined Values'!$C$17,0)))</f>
        <v>0</v>
      </c>
      <c r="AT183">
        <f t="shared" si="40"/>
        <v>0</v>
      </c>
      <c r="AU18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8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8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83" t="e">
        <f t="shared" si="41"/>
        <v>#REF!</v>
      </c>
      <c r="AY183" t="e">
        <f t="shared" si="41"/>
        <v>#REF!</v>
      </c>
      <c r="AZ183" t="e">
        <f t="shared" si="41"/>
        <v>#REF!</v>
      </c>
      <c r="BA183" t="e">
        <f t="shared" si="42"/>
        <v>#REF!</v>
      </c>
      <c r="BB183" t="e">
        <f t="shared" si="42"/>
        <v>#REF!</v>
      </c>
      <c r="BC183" t="e">
        <f t="shared" si="42"/>
        <v>#REF!</v>
      </c>
      <c r="BD183" t="e">
        <f t="shared" si="43"/>
        <v>#REF!</v>
      </c>
      <c r="BE183" t="e">
        <f t="shared" si="44"/>
        <v>#REF!</v>
      </c>
      <c r="BF183" s="21" t="e">
        <f t="shared" si="45"/>
        <v>#REF!</v>
      </c>
      <c r="BG183"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83" t="e">
        <f t="shared" si="47"/>
        <v>#REF!</v>
      </c>
      <c r="BI183"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83" t="e">
        <f t="shared" si="46"/>
        <v>#REF!</v>
      </c>
    </row>
    <row r="184" spans="1:62" ht="18" x14ac:dyDescent="0.15">
      <c r="A184" s="50"/>
      <c r="B184" s="50"/>
      <c r="C184" s="50"/>
      <c r="D184" s="50"/>
      <c r="E184" s="50"/>
      <c r="F184" s="60"/>
      <c r="G184" s="60"/>
      <c r="H184" s="60"/>
      <c r="I184" s="80"/>
      <c r="J184" s="80"/>
      <c r="K184" s="80"/>
      <c r="L184" s="80"/>
      <c r="M184" s="80"/>
      <c r="N184" s="80"/>
      <c r="O184" s="80"/>
      <c r="P184" s="80"/>
      <c r="Q184" s="80"/>
      <c r="R184" s="80"/>
      <c r="S184" s="80"/>
      <c r="T184" s="80"/>
      <c r="U184" s="80"/>
      <c r="V184" s="80"/>
      <c r="W184" s="31" t="str">
        <f>IF(OR(A184='Defined Values'!A$63,A184='Defined Values'!$A$65),'Defined Values'!$A$65,IF(OR(K184="",M184="",O184="",Q184="",S184="",U184=""),"INCOMPLETE",AI184))</f>
        <v>INCOMPLETE</v>
      </c>
      <c r="Y184">
        <f t="shared" si="32"/>
        <v>0</v>
      </c>
      <c r="Z184">
        <f>IF(Y184=0,0,'Defined Values'!C60)</f>
        <v>0</v>
      </c>
      <c r="AA184">
        <f t="shared" si="33"/>
        <v>0</v>
      </c>
      <c r="AB184">
        <f t="shared" si="34"/>
        <v>0</v>
      </c>
      <c r="AD184" t="e">
        <f t="shared" si="35"/>
        <v>#REF!</v>
      </c>
      <c r="AE184" t="e">
        <f t="shared" si="35"/>
        <v>#REF!</v>
      </c>
      <c r="AF184" t="e">
        <f t="shared" si="35"/>
        <v>#REF!</v>
      </c>
      <c r="AG184" t="e">
        <f t="shared" si="36"/>
        <v>#REF!</v>
      </c>
      <c r="AH184" t="e">
        <f t="shared" si="37"/>
        <v>#REF!</v>
      </c>
      <c r="AI184" t="e">
        <f t="shared" si="38"/>
        <v>#REF!</v>
      </c>
      <c r="AK184">
        <f>IF('Vulnerability Assessment (post)'!Q184='Defined Values'!$A$27,'Defined Values'!$C$27,IF('Vulnerability Assessment (post)'!Q184='Defined Values'!$A$28,'Defined Values'!$C$28,IF('Vulnerability Assessment (post)'!Q184='Defined Values'!$A$29,'Defined Values'!$C$29,0)))</f>
        <v>0</v>
      </c>
      <c r="AL184">
        <f>IF('Vulnerability Assessment (post)'!S184='Defined Values'!$A$31,'Defined Values'!$C$31,IF('Vulnerability Assessment (post)'!S184='Defined Values'!$A$32,'Defined Values'!$C$32,IF('Vulnerability Assessment (post)'!S184='Defined Values'!$A$33,'Defined Values'!$C$33,0)))</f>
        <v>0</v>
      </c>
      <c r="AM184">
        <f>IF('Vulnerability Assessment (post)'!U184='Defined Values'!$A$35,'Defined Values'!$C$35,IF('Vulnerability Assessment (post)'!U184='Defined Values'!$A$36,'Defined Values'!$C$36,IF('Vulnerability Assessment (post)'!U184='Defined Values'!$A$37,'Defined Values'!$C$37,0)))</f>
        <v>0</v>
      </c>
      <c r="AN184">
        <f t="shared" si="39"/>
        <v>1</v>
      </c>
      <c r="AO184">
        <f t="shared" si="39"/>
        <v>1</v>
      </c>
      <c r="AP184">
        <f t="shared" si="39"/>
        <v>1</v>
      </c>
      <c r="AQ184">
        <f>IF('Vulnerability Assessment (post)'!M184='Defined Values'!$A$19,'Defined Values'!$C$19,IF('Vulnerability Assessment (post)'!M184='Defined Values'!$A$20,'Defined Values'!$C$20,IF('Vulnerability Assessment (post)'!M184='Defined Values'!$A$21,'Defined Values'!$C$21,0)))</f>
        <v>0</v>
      </c>
      <c r="AR184">
        <f>IF('Vulnerability Assessment (post)'!O184='Defined Values'!$A$23,'Defined Values'!$C$23,IF('Vulnerability Assessment (post)'!O184='Defined Values'!$A$24,'Defined Values'!$C$24,IF('Vulnerability Assessment (post)'!O184='Defined Values'!$A$25,'Defined Values'!$C$25,0)))</f>
        <v>0</v>
      </c>
      <c r="AS184">
        <f>IF('Vulnerability Assessment (post)'!K184='Defined Values'!$A$15,'Defined Values'!$C$15,IF('Vulnerability Assessment (post)'!K184='Defined Values'!$A$16,'Defined Values'!$C$16,IF('Vulnerability Assessment (post)'!K184='Defined Values'!$A$17,'Defined Values'!$C$17,0)))</f>
        <v>0</v>
      </c>
      <c r="AT184">
        <f t="shared" si="40"/>
        <v>0</v>
      </c>
      <c r="AU18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8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8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84" t="e">
        <f t="shared" si="41"/>
        <v>#REF!</v>
      </c>
      <c r="AY184" t="e">
        <f t="shared" si="41"/>
        <v>#REF!</v>
      </c>
      <c r="AZ184" t="e">
        <f t="shared" si="41"/>
        <v>#REF!</v>
      </c>
      <c r="BA184" t="e">
        <f t="shared" si="42"/>
        <v>#REF!</v>
      </c>
      <c r="BB184" t="e">
        <f t="shared" si="42"/>
        <v>#REF!</v>
      </c>
      <c r="BC184" t="e">
        <f t="shared" si="42"/>
        <v>#REF!</v>
      </c>
      <c r="BD184" t="e">
        <f t="shared" si="43"/>
        <v>#REF!</v>
      </c>
      <c r="BE184" t="e">
        <f t="shared" si="44"/>
        <v>#REF!</v>
      </c>
      <c r="BF184" s="21" t="e">
        <f t="shared" si="45"/>
        <v>#REF!</v>
      </c>
      <c r="BG184"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84" t="e">
        <f t="shared" si="47"/>
        <v>#REF!</v>
      </c>
      <c r="BI184"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84" t="e">
        <f t="shared" si="46"/>
        <v>#REF!</v>
      </c>
    </row>
    <row r="185" spans="1:62" ht="18" x14ac:dyDescent="0.15">
      <c r="A185" s="50"/>
      <c r="B185" s="50"/>
      <c r="C185" s="50"/>
      <c r="D185" s="50"/>
      <c r="E185" s="50"/>
      <c r="F185" s="60"/>
      <c r="G185" s="60"/>
      <c r="H185" s="60"/>
      <c r="I185" s="80"/>
      <c r="J185" s="80"/>
      <c r="K185" s="80"/>
      <c r="L185" s="80"/>
      <c r="M185" s="80"/>
      <c r="N185" s="80"/>
      <c r="O185" s="80"/>
      <c r="P185" s="80"/>
      <c r="Q185" s="80"/>
      <c r="R185" s="80"/>
      <c r="S185" s="80"/>
      <c r="T185" s="80"/>
      <c r="U185" s="80"/>
      <c r="V185" s="80"/>
      <c r="W185" s="31" t="str">
        <f>IF(OR(A185='Defined Values'!A$63,A185='Defined Values'!$A$65),'Defined Values'!$A$65,IF(OR(K185="",M185="",O185="",Q185="",S185="",U185=""),"INCOMPLETE",AI185))</f>
        <v>INCOMPLETE</v>
      </c>
      <c r="Y185">
        <f>10.41*(1-(AN185*AO185*AP185))</f>
        <v>0</v>
      </c>
      <c r="Z185">
        <f>IF(Y185=0,0,'Defined Values'!C60)</f>
        <v>0</v>
      </c>
      <c r="AA185">
        <f t="shared" si="33"/>
        <v>0</v>
      </c>
      <c r="AB185">
        <f t="shared" si="34"/>
        <v>0</v>
      </c>
      <c r="AD185" t="e">
        <f t="shared" si="35"/>
        <v>#REF!</v>
      </c>
      <c r="AE185" t="e">
        <f t="shared" si="35"/>
        <v>#REF!</v>
      </c>
      <c r="AF185" t="e">
        <f t="shared" si="35"/>
        <v>#REF!</v>
      </c>
      <c r="AG185" t="e">
        <f t="shared" si="36"/>
        <v>#REF!</v>
      </c>
      <c r="AH185" t="e">
        <f t="shared" si="37"/>
        <v>#REF!</v>
      </c>
      <c r="AI185" t="e">
        <f t="shared" si="38"/>
        <v>#REF!</v>
      </c>
      <c r="AK185">
        <f>IF('Vulnerability Assessment (post)'!Q185='Defined Values'!$A$27,'Defined Values'!$C$27,IF('Vulnerability Assessment (post)'!Q185='Defined Values'!$A$28,'Defined Values'!$C$28,IF('Vulnerability Assessment (post)'!Q185='Defined Values'!$A$29,'Defined Values'!$C$29,0)))</f>
        <v>0</v>
      </c>
      <c r="AL185">
        <f>IF('Vulnerability Assessment (post)'!S185='Defined Values'!$A$31,'Defined Values'!$C$31,IF('Vulnerability Assessment (post)'!S185='Defined Values'!$A$32,'Defined Values'!$C$32,IF('Vulnerability Assessment (post)'!S185='Defined Values'!$A$33,'Defined Values'!$C$33,0)))</f>
        <v>0</v>
      </c>
      <c r="AM185">
        <f>IF('Vulnerability Assessment (post)'!U185='Defined Values'!$A$35,'Defined Values'!$C$35,IF('Vulnerability Assessment (post)'!U185='Defined Values'!$A$36,'Defined Values'!$C$36,IF('Vulnerability Assessment (post)'!U185='Defined Values'!$A$37,'Defined Values'!$C$37,0)))</f>
        <v>0</v>
      </c>
      <c r="AN185">
        <f t="shared" si="39"/>
        <v>1</v>
      </c>
      <c r="AO185">
        <f t="shared" si="39"/>
        <v>1</v>
      </c>
      <c r="AP185">
        <f t="shared" si="39"/>
        <v>1</v>
      </c>
      <c r="AQ185">
        <f>IF('Vulnerability Assessment (post)'!M185='Defined Values'!$A$19,'Defined Values'!$C$19,IF('Vulnerability Assessment (post)'!M185='Defined Values'!$A$20,'Defined Values'!$C$20,IF('Vulnerability Assessment (post)'!M185='Defined Values'!$A$21,'Defined Values'!$C$21,0)))</f>
        <v>0</v>
      </c>
      <c r="AR185">
        <f>IF('Vulnerability Assessment (post)'!O185='Defined Values'!$A$23,'Defined Values'!$C$23,IF('Vulnerability Assessment (post)'!O185='Defined Values'!$A$24,'Defined Values'!$C$24,IF('Vulnerability Assessment (post)'!O185='Defined Values'!$A$25,'Defined Values'!$C$25,0)))</f>
        <v>0</v>
      </c>
      <c r="AS185">
        <f>IF('Vulnerability Assessment (post)'!K185='Defined Values'!$A$15,'Defined Values'!$C$15,IF('Vulnerability Assessment (post)'!K185='Defined Values'!$A$16,'Defined Values'!$C$16,IF('Vulnerability Assessment (post)'!K185='Defined Values'!$A$17,'Defined Values'!$C$17,0)))</f>
        <v>0</v>
      </c>
      <c r="AT185">
        <f t="shared" si="40"/>
        <v>0</v>
      </c>
      <c r="AU18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8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8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85" t="e">
        <f t="shared" si="41"/>
        <v>#REF!</v>
      </c>
      <c r="AY185" t="e">
        <f t="shared" si="41"/>
        <v>#REF!</v>
      </c>
      <c r="AZ185" t="e">
        <f t="shared" si="41"/>
        <v>#REF!</v>
      </c>
      <c r="BA185" t="e">
        <f t="shared" si="42"/>
        <v>#REF!</v>
      </c>
      <c r="BB185" t="e">
        <f t="shared" si="42"/>
        <v>#REF!</v>
      </c>
      <c r="BC185" t="e">
        <f t="shared" si="42"/>
        <v>#REF!</v>
      </c>
      <c r="BD185" t="e">
        <f t="shared" si="43"/>
        <v>#REF!</v>
      </c>
      <c r="BE185" t="e">
        <f t="shared" si="44"/>
        <v>#REF!</v>
      </c>
      <c r="BF185" s="21" t="e">
        <f t="shared" si="45"/>
        <v>#REF!</v>
      </c>
      <c r="BG185"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85" t="e">
        <f t="shared" si="47"/>
        <v>#REF!</v>
      </c>
      <c r="BI185"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85" t="e">
        <f t="shared" si="46"/>
        <v>#REF!</v>
      </c>
    </row>
    <row r="186" spans="1:62" ht="18" x14ac:dyDescent="0.15">
      <c r="A186" s="50"/>
      <c r="B186" s="50"/>
      <c r="C186" s="50"/>
      <c r="D186" s="50"/>
      <c r="E186" s="50"/>
      <c r="F186" s="60"/>
      <c r="G186" s="60"/>
      <c r="H186" s="60"/>
      <c r="I186" s="80"/>
      <c r="J186" s="80"/>
      <c r="K186" s="80"/>
      <c r="L186" s="80"/>
      <c r="M186" s="80"/>
      <c r="N186" s="80"/>
      <c r="O186" s="80"/>
      <c r="P186" s="80"/>
      <c r="Q186" s="80"/>
      <c r="R186" s="80"/>
      <c r="S186" s="80"/>
      <c r="T186" s="80"/>
      <c r="U186" s="80"/>
      <c r="V186" s="80"/>
      <c r="W186" s="31" t="str">
        <f>IF(OR(A186='Defined Values'!A$63,A186='Defined Values'!$A$65),'Defined Values'!$A$65,IF(OR(K186="",M186="",O186="",Q186="",S186="",U186=""),"INCOMPLETE",AI186))</f>
        <v>INCOMPLETE</v>
      </c>
      <c r="Y186">
        <f t="shared" si="32"/>
        <v>0</v>
      </c>
      <c r="Z186">
        <f>IF(Y186=0,0,'Defined Values'!C60)</f>
        <v>0</v>
      </c>
      <c r="AA186">
        <f t="shared" si="33"/>
        <v>0</v>
      </c>
      <c r="AB186">
        <f t="shared" si="34"/>
        <v>0</v>
      </c>
      <c r="AD186" t="e">
        <f t="shared" si="35"/>
        <v>#REF!</v>
      </c>
      <c r="AE186" t="e">
        <f t="shared" si="35"/>
        <v>#REF!</v>
      </c>
      <c r="AF186" t="e">
        <f t="shared" si="35"/>
        <v>#REF!</v>
      </c>
      <c r="AG186" t="e">
        <f t="shared" si="36"/>
        <v>#REF!</v>
      </c>
      <c r="AH186" t="e">
        <f t="shared" si="37"/>
        <v>#REF!</v>
      </c>
      <c r="AI186" t="e">
        <f t="shared" si="38"/>
        <v>#REF!</v>
      </c>
      <c r="AK186">
        <f>IF('Vulnerability Assessment (post)'!Q186='Defined Values'!$A$27,'Defined Values'!$C$27,IF('Vulnerability Assessment (post)'!Q186='Defined Values'!$A$28,'Defined Values'!$C$28,IF('Vulnerability Assessment (post)'!Q186='Defined Values'!$A$29,'Defined Values'!$C$29,0)))</f>
        <v>0</v>
      </c>
      <c r="AL186">
        <f>IF('Vulnerability Assessment (post)'!S186='Defined Values'!$A$31,'Defined Values'!$C$31,IF('Vulnerability Assessment (post)'!S186='Defined Values'!$A$32,'Defined Values'!$C$32,IF('Vulnerability Assessment (post)'!S186='Defined Values'!$A$33,'Defined Values'!$C$33,0)))</f>
        <v>0</v>
      </c>
      <c r="AM186">
        <f>IF('Vulnerability Assessment (post)'!U186='Defined Values'!$A$35,'Defined Values'!$C$35,IF('Vulnerability Assessment (post)'!U186='Defined Values'!$A$36,'Defined Values'!$C$36,IF('Vulnerability Assessment (post)'!U186='Defined Values'!$A$37,'Defined Values'!$C$37,0)))</f>
        <v>0</v>
      </c>
      <c r="AN186">
        <f t="shared" si="39"/>
        <v>1</v>
      </c>
      <c r="AO186">
        <f t="shared" si="39"/>
        <v>1</v>
      </c>
      <c r="AP186">
        <f t="shared" si="39"/>
        <v>1</v>
      </c>
      <c r="AQ186">
        <f>IF('Vulnerability Assessment (post)'!M186='Defined Values'!$A$19,'Defined Values'!$C$19,IF('Vulnerability Assessment (post)'!M186='Defined Values'!$A$20,'Defined Values'!$C$20,IF('Vulnerability Assessment (post)'!M186='Defined Values'!$A$21,'Defined Values'!$C$21,0)))</f>
        <v>0</v>
      </c>
      <c r="AR186">
        <f>IF('Vulnerability Assessment (post)'!O186='Defined Values'!$A$23,'Defined Values'!$C$23,IF('Vulnerability Assessment (post)'!O186='Defined Values'!$A$24,'Defined Values'!$C$24,IF('Vulnerability Assessment (post)'!O186='Defined Values'!$A$25,'Defined Values'!$C$25,0)))</f>
        <v>0</v>
      </c>
      <c r="AS186">
        <f>IF('Vulnerability Assessment (post)'!K186='Defined Values'!$A$15,'Defined Values'!$C$15,IF('Vulnerability Assessment (post)'!K186='Defined Values'!$A$16,'Defined Values'!$C$16,IF('Vulnerability Assessment (post)'!K186='Defined Values'!$A$17,'Defined Values'!$C$17,0)))</f>
        <v>0</v>
      </c>
      <c r="AT186">
        <f t="shared" si="40"/>
        <v>0</v>
      </c>
      <c r="AU18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8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8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86" t="e">
        <f t="shared" si="41"/>
        <v>#REF!</v>
      </c>
      <c r="AY186" t="e">
        <f t="shared" si="41"/>
        <v>#REF!</v>
      </c>
      <c r="AZ186" t="e">
        <f t="shared" si="41"/>
        <v>#REF!</v>
      </c>
      <c r="BA186" t="e">
        <f t="shared" si="42"/>
        <v>#REF!</v>
      </c>
      <c r="BB186" t="e">
        <f t="shared" si="42"/>
        <v>#REF!</v>
      </c>
      <c r="BC186" t="e">
        <f t="shared" si="42"/>
        <v>#REF!</v>
      </c>
      <c r="BD186" t="e">
        <f t="shared" si="43"/>
        <v>#REF!</v>
      </c>
      <c r="BE186" t="e">
        <f t="shared" si="44"/>
        <v>#REF!</v>
      </c>
      <c r="BF186" s="21" t="e">
        <f t="shared" si="45"/>
        <v>#REF!</v>
      </c>
      <c r="BG186"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86" t="e">
        <f t="shared" si="47"/>
        <v>#REF!</v>
      </c>
      <c r="BI186"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86" t="e">
        <f t="shared" si="46"/>
        <v>#REF!</v>
      </c>
    </row>
    <row r="187" spans="1:62" ht="18" x14ac:dyDescent="0.15">
      <c r="A187" s="50"/>
      <c r="B187" s="50"/>
      <c r="C187" s="50"/>
      <c r="D187" s="50"/>
      <c r="E187" s="50"/>
      <c r="F187" s="60"/>
      <c r="G187" s="60"/>
      <c r="H187" s="60"/>
      <c r="I187" s="80"/>
      <c r="J187" s="80"/>
      <c r="K187" s="80"/>
      <c r="L187" s="80"/>
      <c r="M187" s="80"/>
      <c r="N187" s="80"/>
      <c r="O187" s="80"/>
      <c r="P187" s="80"/>
      <c r="Q187" s="80"/>
      <c r="R187" s="80"/>
      <c r="S187" s="80"/>
      <c r="T187" s="80"/>
      <c r="U187" s="80"/>
      <c r="V187" s="80"/>
      <c r="W187" s="31" t="str">
        <f>IF(OR(A187='Defined Values'!A$63,A187='Defined Values'!$A$65),'Defined Values'!$A$65,IF(OR(K187="",M187="",O187="",Q187="",S187="",U187=""),"INCOMPLETE",AI187))</f>
        <v>INCOMPLETE</v>
      </c>
      <c r="Y187">
        <f t="shared" si="32"/>
        <v>0</v>
      </c>
      <c r="Z187">
        <f>IF(Y187=0,0,'Defined Values'!C60)</f>
        <v>0</v>
      </c>
      <c r="AA187">
        <f t="shared" si="33"/>
        <v>0</v>
      </c>
      <c r="AB187">
        <f t="shared" si="34"/>
        <v>0</v>
      </c>
      <c r="AD187" t="e">
        <f t="shared" si="35"/>
        <v>#REF!</v>
      </c>
      <c r="AE187" t="e">
        <f t="shared" si="35"/>
        <v>#REF!</v>
      </c>
      <c r="AF187" t="e">
        <f t="shared" si="35"/>
        <v>#REF!</v>
      </c>
      <c r="AG187" t="e">
        <f t="shared" si="36"/>
        <v>#REF!</v>
      </c>
      <c r="AH187" t="e">
        <f t="shared" si="37"/>
        <v>#REF!</v>
      </c>
      <c r="AI187" t="e">
        <f t="shared" si="38"/>
        <v>#REF!</v>
      </c>
      <c r="AK187">
        <f>IF('Vulnerability Assessment (post)'!Q187='Defined Values'!$A$27,'Defined Values'!$C$27,IF('Vulnerability Assessment (post)'!Q187='Defined Values'!$A$28,'Defined Values'!$C$28,IF('Vulnerability Assessment (post)'!Q187='Defined Values'!$A$29,'Defined Values'!$C$29,0)))</f>
        <v>0</v>
      </c>
      <c r="AL187">
        <f>IF('Vulnerability Assessment (post)'!S187='Defined Values'!$A$31,'Defined Values'!$C$31,IF('Vulnerability Assessment (post)'!S187='Defined Values'!$A$32,'Defined Values'!$C$32,IF('Vulnerability Assessment (post)'!S187='Defined Values'!$A$33,'Defined Values'!$C$33,0)))</f>
        <v>0</v>
      </c>
      <c r="AM187">
        <f>IF('Vulnerability Assessment (post)'!U187='Defined Values'!$A$35,'Defined Values'!$C$35,IF('Vulnerability Assessment (post)'!U187='Defined Values'!$A$36,'Defined Values'!$C$36,IF('Vulnerability Assessment (post)'!U187='Defined Values'!$A$37,'Defined Values'!$C$37,0)))</f>
        <v>0</v>
      </c>
      <c r="AN187">
        <f t="shared" si="39"/>
        <v>1</v>
      </c>
      <c r="AO187">
        <f t="shared" si="39"/>
        <v>1</v>
      </c>
      <c r="AP187">
        <f t="shared" si="39"/>
        <v>1</v>
      </c>
      <c r="AQ187">
        <f>IF('Vulnerability Assessment (post)'!M187='Defined Values'!$A$19,'Defined Values'!$C$19,IF('Vulnerability Assessment (post)'!M187='Defined Values'!$A$20,'Defined Values'!$C$20,IF('Vulnerability Assessment (post)'!M187='Defined Values'!$A$21,'Defined Values'!$C$21,0)))</f>
        <v>0</v>
      </c>
      <c r="AR187">
        <f>IF('Vulnerability Assessment (post)'!O187='Defined Values'!$A$23,'Defined Values'!$C$23,IF('Vulnerability Assessment (post)'!O187='Defined Values'!$A$24,'Defined Values'!$C$24,IF('Vulnerability Assessment (post)'!O187='Defined Values'!$A$25,'Defined Values'!$C$25,0)))</f>
        <v>0</v>
      </c>
      <c r="AS187">
        <f>IF('Vulnerability Assessment (post)'!K187='Defined Values'!$A$15,'Defined Values'!$C$15,IF('Vulnerability Assessment (post)'!K187='Defined Values'!$A$16,'Defined Values'!$C$16,IF('Vulnerability Assessment (post)'!K187='Defined Values'!$A$17,'Defined Values'!$C$17,0)))</f>
        <v>0</v>
      </c>
      <c r="AT187">
        <f t="shared" si="40"/>
        <v>0</v>
      </c>
      <c r="AU18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8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8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87" t="e">
        <f t="shared" si="41"/>
        <v>#REF!</v>
      </c>
      <c r="AY187" t="e">
        <f t="shared" si="41"/>
        <v>#REF!</v>
      </c>
      <c r="AZ187" t="e">
        <f t="shared" si="41"/>
        <v>#REF!</v>
      </c>
      <c r="BA187" t="e">
        <f t="shared" si="42"/>
        <v>#REF!</v>
      </c>
      <c r="BB187" t="e">
        <f t="shared" si="42"/>
        <v>#REF!</v>
      </c>
      <c r="BC187" t="e">
        <f t="shared" si="42"/>
        <v>#REF!</v>
      </c>
      <c r="BD187" t="e">
        <f t="shared" si="43"/>
        <v>#REF!</v>
      </c>
      <c r="BE187" t="e">
        <f t="shared" si="44"/>
        <v>#REF!</v>
      </c>
      <c r="BF187" s="21" t="e">
        <f t="shared" si="45"/>
        <v>#REF!</v>
      </c>
      <c r="BG187"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87" t="e">
        <f t="shared" si="47"/>
        <v>#REF!</v>
      </c>
      <c r="BI187"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87" t="e">
        <f t="shared" si="46"/>
        <v>#REF!</v>
      </c>
    </row>
    <row r="188" spans="1:62" ht="18" x14ac:dyDescent="0.15">
      <c r="A188" s="50"/>
      <c r="B188" s="50"/>
      <c r="C188" s="50"/>
      <c r="D188" s="50"/>
      <c r="E188" s="50"/>
      <c r="F188" s="60"/>
      <c r="G188" s="60"/>
      <c r="H188" s="60"/>
      <c r="I188" s="80"/>
      <c r="J188" s="80"/>
      <c r="K188" s="80"/>
      <c r="L188" s="80"/>
      <c r="M188" s="80"/>
      <c r="N188" s="80"/>
      <c r="O188" s="80"/>
      <c r="P188" s="80"/>
      <c r="Q188" s="80"/>
      <c r="R188" s="80"/>
      <c r="S188" s="80"/>
      <c r="T188" s="80"/>
      <c r="U188" s="80"/>
      <c r="V188" s="80"/>
      <c r="W188" s="31" t="str">
        <f>IF(OR(A188='Defined Values'!A$63,A188='Defined Values'!$A$65),'Defined Values'!$A$65,IF(OR(K188="",M188="",O188="",Q188="",S188="",U188=""),"INCOMPLETE",AI188))</f>
        <v>INCOMPLETE</v>
      </c>
      <c r="Y188">
        <f t="shared" si="32"/>
        <v>0</v>
      </c>
      <c r="Z188">
        <f>IF(Y188=0,0,'Defined Values'!C60)</f>
        <v>0</v>
      </c>
      <c r="AA188">
        <f t="shared" si="33"/>
        <v>0</v>
      </c>
      <c r="AB188">
        <f t="shared" si="34"/>
        <v>0</v>
      </c>
      <c r="AD188" t="e">
        <f t="shared" si="35"/>
        <v>#REF!</v>
      </c>
      <c r="AE188" t="e">
        <f t="shared" si="35"/>
        <v>#REF!</v>
      </c>
      <c r="AF188" t="e">
        <f t="shared" si="35"/>
        <v>#REF!</v>
      </c>
      <c r="AG188" t="e">
        <f t="shared" si="36"/>
        <v>#REF!</v>
      </c>
      <c r="AH188" t="e">
        <f t="shared" si="37"/>
        <v>#REF!</v>
      </c>
      <c r="AI188" t="e">
        <f t="shared" si="38"/>
        <v>#REF!</v>
      </c>
      <c r="AK188">
        <f>IF('Vulnerability Assessment (post)'!Q188='Defined Values'!$A$27,'Defined Values'!$C$27,IF('Vulnerability Assessment (post)'!Q188='Defined Values'!$A$28,'Defined Values'!$C$28,IF('Vulnerability Assessment (post)'!Q188='Defined Values'!$A$29,'Defined Values'!$C$29,0)))</f>
        <v>0</v>
      </c>
      <c r="AL188">
        <f>IF('Vulnerability Assessment (post)'!S188='Defined Values'!$A$31,'Defined Values'!$C$31,IF('Vulnerability Assessment (post)'!S188='Defined Values'!$A$32,'Defined Values'!$C$32,IF('Vulnerability Assessment (post)'!S188='Defined Values'!$A$33,'Defined Values'!$C$33,0)))</f>
        <v>0</v>
      </c>
      <c r="AM188">
        <f>IF('Vulnerability Assessment (post)'!U188='Defined Values'!$A$35,'Defined Values'!$C$35,IF('Vulnerability Assessment (post)'!U188='Defined Values'!$A$36,'Defined Values'!$C$36,IF('Vulnerability Assessment (post)'!U188='Defined Values'!$A$37,'Defined Values'!$C$37,0)))</f>
        <v>0</v>
      </c>
      <c r="AN188">
        <f t="shared" si="39"/>
        <v>1</v>
      </c>
      <c r="AO188">
        <f t="shared" si="39"/>
        <v>1</v>
      </c>
      <c r="AP188">
        <f t="shared" si="39"/>
        <v>1</v>
      </c>
      <c r="AQ188">
        <f>IF('Vulnerability Assessment (post)'!M188='Defined Values'!$A$19,'Defined Values'!$C$19,IF('Vulnerability Assessment (post)'!M188='Defined Values'!$A$20,'Defined Values'!$C$20,IF('Vulnerability Assessment (post)'!M188='Defined Values'!$A$21,'Defined Values'!$C$21,0)))</f>
        <v>0</v>
      </c>
      <c r="AR188">
        <f>IF('Vulnerability Assessment (post)'!O188='Defined Values'!$A$23,'Defined Values'!$C$23,IF('Vulnerability Assessment (post)'!O188='Defined Values'!$A$24,'Defined Values'!$C$24,IF('Vulnerability Assessment (post)'!O188='Defined Values'!$A$25,'Defined Values'!$C$25,0)))</f>
        <v>0</v>
      </c>
      <c r="AS188">
        <f>IF('Vulnerability Assessment (post)'!K188='Defined Values'!$A$15,'Defined Values'!$C$15,IF('Vulnerability Assessment (post)'!K188='Defined Values'!$A$16,'Defined Values'!$C$16,IF('Vulnerability Assessment (post)'!K188='Defined Values'!$A$17,'Defined Values'!$C$17,0)))</f>
        <v>0</v>
      </c>
      <c r="AT188">
        <f t="shared" si="40"/>
        <v>0</v>
      </c>
      <c r="AU18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8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8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88" t="e">
        <f t="shared" si="41"/>
        <v>#REF!</v>
      </c>
      <c r="AY188" t="e">
        <f t="shared" si="41"/>
        <v>#REF!</v>
      </c>
      <c r="AZ188" t="e">
        <f t="shared" si="41"/>
        <v>#REF!</v>
      </c>
      <c r="BA188" t="e">
        <f t="shared" si="42"/>
        <v>#REF!</v>
      </c>
      <c r="BB188" t="e">
        <f t="shared" si="42"/>
        <v>#REF!</v>
      </c>
      <c r="BC188" t="e">
        <f t="shared" si="42"/>
        <v>#REF!</v>
      </c>
      <c r="BD188" t="e">
        <f t="shared" si="43"/>
        <v>#REF!</v>
      </c>
      <c r="BE188" t="e">
        <f t="shared" si="44"/>
        <v>#REF!</v>
      </c>
      <c r="BF188" s="21" t="e">
        <f t="shared" si="45"/>
        <v>#REF!</v>
      </c>
      <c r="BG188"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88" t="e">
        <f t="shared" si="47"/>
        <v>#REF!</v>
      </c>
      <c r="BI188"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88" t="e">
        <f t="shared" si="46"/>
        <v>#REF!</v>
      </c>
    </row>
    <row r="189" spans="1:62" ht="18" x14ac:dyDescent="0.15">
      <c r="A189" s="50"/>
      <c r="B189" s="50"/>
      <c r="C189" s="50"/>
      <c r="D189" s="50"/>
      <c r="E189" s="50"/>
      <c r="F189" s="60"/>
      <c r="G189" s="60"/>
      <c r="H189" s="60"/>
      <c r="I189" s="80"/>
      <c r="J189" s="80"/>
      <c r="K189" s="80"/>
      <c r="L189" s="80"/>
      <c r="M189" s="80"/>
      <c r="N189" s="80"/>
      <c r="O189" s="80"/>
      <c r="P189" s="80"/>
      <c r="Q189" s="80"/>
      <c r="R189" s="80"/>
      <c r="S189" s="80"/>
      <c r="T189" s="80"/>
      <c r="U189" s="80"/>
      <c r="V189" s="80"/>
      <c r="W189" s="31" t="str">
        <f>IF(OR(A189='Defined Values'!A$63,A189='Defined Values'!$A$65),'Defined Values'!$A$65,IF(OR(K189="",M189="",O189="",Q189="",S189="",U189=""),"INCOMPLETE",AI189))</f>
        <v>INCOMPLETE</v>
      </c>
      <c r="Y189">
        <f t="shared" si="32"/>
        <v>0</v>
      </c>
      <c r="Z189">
        <f>IF(Y189=0,0,'Defined Values'!C60)</f>
        <v>0</v>
      </c>
      <c r="AA189">
        <f t="shared" si="33"/>
        <v>0</v>
      </c>
      <c r="AB189">
        <f t="shared" si="34"/>
        <v>0</v>
      </c>
      <c r="AD189" t="e">
        <f t="shared" si="35"/>
        <v>#REF!</v>
      </c>
      <c r="AE189" t="e">
        <f t="shared" si="35"/>
        <v>#REF!</v>
      </c>
      <c r="AF189" t="e">
        <f t="shared" si="35"/>
        <v>#REF!</v>
      </c>
      <c r="AG189" t="e">
        <f t="shared" si="36"/>
        <v>#REF!</v>
      </c>
      <c r="AH189" t="e">
        <f t="shared" si="37"/>
        <v>#REF!</v>
      </c>
      <c r="AI189" t="e">
        <f t="shared" si="38"/>
        <v>#REF!</v>
      </c>
      <c r="AK189">
        <f>IF('Vulnerability Assessment (post)'!Q189='Defined Values'!$A$27,'Defined Values'!$C$27,IF('Vulnerability Assessment (post)'!Q189='Defined Values'!$A$28,'Defined Values'!$C$28,IF('Vulnerability Assessment (post)'!Q189='Defined Values'!$A$29,'Defined Values'!$C$29,0)))</f>
        <v>0</v>
      </c>
      <c r="AL189">
        <f>IF('Vulnerability Assessment (post)'!S189='Defined Values'!$A$31,'Defined Values'!$C$31,IF('Vulnerability Assessment (post)'!S189='Defined Values'!$A$32,'Defined Values'!$C$32,IF('Vulnerability Assessment (post)'!S189='Defined Values'!$A$33,'Defined Values'!$C$33,0)))</f>
        <v>0</v>
      </c>
      <c r="AM189">
        <f>IF('Vulnerability Assessment (post)'!U189='Defined Values'!$A$35,'Defined Values'!$C$35,IF('Vulnerability Assessment (post)'!U189='Defined Values'!$A$36,'Defined Values'!$C$36,IF('Vulnerability Assessment (post)'!U189='Defined Values'!$A$37,'Defined Values'!$C$37,0)))</f>
        <v>0</v>
      </c>
      <c r="AN189">
        <f t="shared" si="39"/>
        <v>1</v>
      </c>
      <c r="AO189">
        <f t="shared" si="39"/>
        <v>1</v>
      </c>
      <c r="AP189">
        <f t="shared" si="39"/>
        <v>1</v>
      </c>
      <c r="AQ189">
        <f>IF('Vulnerability Assessment (post)'!M189='Defined Values'!$A$19,'Defined Values'!$C$19,IF('Vulnerability Assessment (post)'!M189='Defined Values'!$A$20,'Defined Values'!$C$20,IF('Vulnerability Assessment (post)'!M189='Defined Values'!$A$21,'Defined Values'!$C$21,0)))</f>
        <v>0</v>
      </c>
      <c r="AR189">
        <f>IF('Vulnerability Assessment (post)'!O189='Defined Values'!$A$23,'Defined Values'!$C$23,IF('Vulnerability Assessment (post)'!O189='Defined Values'!$A$24,'Defined Values'!$C$24,IF('Vulnerability Assessment (post)'!O189='Defined Values'!$A$25,'Defined Values'!$C$25,0)))</f>
        <v>0</v>
      </c>
      <c r="AS189">
        <f>IF('Vulnerability Assessment (post)'!K189='Defined Values'!$A$15,'Defined Values'!$C$15,IF('Vulnerability Assessment (post)'!K189='Defined Values'!$A$16,'Defined Values'!$C$16,IF('Vulnerability Assessment (post)'!K189='Defined Values'!$A$17,'Defined Values'!$C$17,0)))</f>
        <v>0</v>
      </c>
      <c r="AT189">
        <f t="shared" si="40"/>
        <v>0</v>
      </c>
      <c r="AU18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8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8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89" t="e">
        <f t="shared" si="41"/>
        <v>#REF!</v>
      </c>
      <c r="AY189" t="e">
        <f t="shared" si="41"/>
        <v>#REF!</v>
      </c>
      <c r="AZ189" t="e">
        <f t="shared" si="41"/>
        <v>#REF!</v>
      </c>
      <c r="BA189" t="e">
        <f t="shared" si="42"/>
        <v>#REF!</v>
      </c>
      <c r="BB189" t="e">
        <f t="shared" si="42"/>
        <v>#REF!</v>
      </c>
      <c r="BC189" t="e">
        <f t="shared" si="42"/>
        <v>#REF!</v>
      </c>
      <c r="BD189" t="e">
        <f t="shared" si="43"/>
        <v>#REF!</v>
      </c>
      <c r="BE189" t="e">
        <f t="shared" si="44"/>
        <v>#REF!</v>
      </c>
      <c r="BF189" s="21" t="e">
        <f t="shared" si="45"/>
        <v>#REF!</v>
      </c>
      <c r="BG189"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89" t="e">
        <f t="shared" si="47"/>
        <v>#REF!</v>
      </c>
      <c r="BI189"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89" t="e">
        <f t="shared" si="46"/>
        <v>#REF!</v>
      </c>
    </row>
    <row r="190" spans="1:62" ht="18" x14ac:dyDescent="0.15">
      <c r="A190" s="50"/>
      <c r="B190" s="50"/>
      <c r="C190" s="50"/>
      <c r="D190" s="50"/>
      <c r="E190" s="50"/>
      <c r="F190" s="60"/>
      <c r="G190" s="60"/>
      <c r="H190" s="60"/>
      <c r="I190" s="80"/>
      <c r="J190" s="80"/>
      <c r="K190" s="80"/>
      <c r="L190" s="80"/>
      <c r="M190" s="80"/>
      <c r="N190" s="80"/>
      <c r="O190" s="80"/>
      <c r="P190" s="80"/>
      <c r="Q190" s="80"/>
      <c r="R190" s="80"/>
      <c r="S190" s="80"/>
      <c r="T190" s="80"/>
      <c r="U190" s="80"/>
      <c r="V190" s="80"/>
      <c r="W190" s="31" t="str">
        <f>IF(OR(A190='Defined Values'!A$63,A190='Defined Values'!$A$65),'Defined Values'!$A$65,IF(OR(K190="",M190="",O190="",Q190="",S190="",U190=""),"INCOMPLETE",AI190))</f>
        <v>INCOMPLETE</v>
      </c>
      <c r="Y190">
        <f t="shared" si="32"/>
        <v>0</v>
      </c>
      <c r="Z190">
        <f>IF(Y190=0,0,'Defined Values'!C60)</f>
        <v>0</v>
      </c>
      <c r="AA190">
        <f t="shared" si="33"/>
        <v>0</v>
      </c>
      <c r="AB190">
        <f t="shared" si="34"/>
        <v>0</v>
      </c>
      <c r="AD190" t="e">
        <f t="shared" si="35"/>
        <v>#REF!</v>
      </c>
      <c r="AE190" t="e">
        <f t="shared" si="35"/>
        <v>#REF!</v>
      </c>
      <c r="AF190" t="e">
        <f t="shared" si="35"/>
        <v>#REF!</v>
      </c>
      <c r="AG190" t="e">
        <f t="shared" si="36"/>
        <v>#REF!</v>
      </c>
      <c r="AH190" t="e">
        <f t="shared" si="37"/>
        <v>#REF!</v>
      </c>
      <c r="AI190" t="e">
        <f t="shared" si="38"/>
        <v>#REF!</v>
      </c>
      <c r="AK190">
        <f>IF('Vulnerability Assessment (post)'!Q190='Defined Values'!$A$27,'Defined Values'!$C$27,IF('Vulnerability Assessment (post)'!Q190='Defined Values'!$A$28,'Defined Values'!$C$28,IF('Vulnerability Assessment (post)'!Q190='Defined Values'!$A$29,'Defined Values'!$C$29,0)))</f>
        <v>0</v>
      </c>
      <c r="AL190">
        <f>IF('Vulnerability Assessment (post)'!S190='Defined Values'!$A$31,'Defined Values'!$C$31,IF('Vulnerability Assessment (post)'!S190='Defined Values'!$A$32,'Defined Values'!$C$32,IF('Vulnerability Assessment (post)'!S190='Defined Values'!$A$33,'Defined Values'!$C$33,0)))</f>
        <v>0</v>
      </c>
      <c r="AM190">
        <f>IF('Vulnerability Assessment (post)'!U190='Defined Values'!$A$35,'Defined Values'!$C$35,IF('Vulnerability Assessment (post)'!U190='Defined Values'!$A$36,'Defined Values'!$C$36,IF('Vulnerability Assessment (post)'!U190='Defined Values'!$A$37,'Defined Values'!$C$37,0)))</f>
        <v>0</v>
      </c>
      <c r="AN190">
        <f t="shared" si="39"/>
        <v>1</v>
      </c>
      <c r="AO190">
        <f t="shared" si="39"/>
        <v>1</v>
      </c>
      <c r="AP190">
        <f t="shared" si="39"/>
        <v>1</v>
      </c>
      <c r="AQ190">
        <f>IF('Vulnerability Assessment (post)'!M190='Defined Values'!$A$19,'Defined Values'!$C$19,IF('Vulnerability Assessment (post)'!M190='Defined Values'!$A$20,'Defined Values'!$C$20,IF('Vulnerability Assessment (post)'!M190='Defined Values'!$A$21,'Defined Values'!$C$21,0)))</f>
        <v>0</v>
      </c>
      <c r="AR190">
        <f>IF('Vulnerability Assessment (post)'!O190='Defined Values'!$A$23,'Defined Values'!$C$23,IF('Vulnerability Assessment (post)'!O190='Defined Values'!$A$24,'Defined Values'!$C$24,IF('Vulnerability Assessment (post)'!O190='Defined Values'!$A$25,'Defined Values'!$C$25,0)))</f>
        <v>0</v>
      </c>
      <c r="AS190">
        <f>IF('Vulnerability Assessment (post)'!K190='Defined Values'!$A$15,'Defined Values'!$C$15,IF('Vulnerability Assessment (post)'!K190='Defined Values'!$A$16,'Defined Values'!$C$16,IF('Vulnerability Assessment (post)'!K190='Defined Values'!$A$17,'Defined Values'!$C$17,0)))</f>
        <v>0</v>
      </c>
      <c r="AT190">
        <f t="shared" si="40"/>
        <v>0</v>
      </c>
      <c r="AU19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9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9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90" t="e">
        <f t="shared" si="41"/>
        <v>#REF!</v>
      </c>
      <c r="AY190" t="e">
        <f t="shared" si="41"/>
        <v>#REF!</v>
      </c>
      <c r="AZ190" t="e">
        <f t="shared" si="41"/>
        <v>#REF!</v>
      </c>
      <c r="BA190" t="e">
        <f t="shared" si="42"/>
        <v>#REF!</v>
      </c>
      <c r="BB190" t="e">
        <f t="shared" si="42"/>
        <v>#REF!</v>
      </c>
      <c r="BC190" t="e">
        <f t="shared" si="42"/>
        <v>#REF!</v>
      </c>
      <c r="BD190" t="e">
        <f t="shared" si="43"/>
        <v>#REF!</v>
      </c>
      <c r="BE190" t="e">
        <f t="shared" si="44"/>
        <v>#REF!</v>
      </c>
      <c r="BF190" s="21" t="e">
        <f t="shared" si="45"/>
        <v>#REF!</v>
      </c>
      <c r="BG190"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90" t="e">
        <f t="shared" si="47"/>
        <v>#REF!</v>
      </c>
      <c r="BI190"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90" t="e">
        <f t="shared" si="46"/>
        <v>#REF!</v>
      </c>
    </row>
    <row r="191" spans="1:62" ht="18" x14ac:dyDescent="0.15">
      <c r="A191" s="50"/>
      <c r="B191" s="50"/>
      <c r="C191" s="50"/>
      <c r="D191" s="50"/>
      <c r="E191" s="50"/>
      <c r="F191" s="60"/>
      <c r="G191" s="60"/>
      <c r="H191" s="60"/>
      <c r="I191" s="80"/>
      <c r="J191" s="80"/>
      <c r="K191" s="80"/>
      <c r="L191" s="80"/>
      <c r="M191" s="80"/>
      <c r="N191" s="80"/>
      <c r="O191" s="80"/>
      <c r="P191" s="80"/>
      <c r="Q191" s="80"/>
      <c r="R191" s="80"/>
      <c r="S191" s="80"/>
      <c r="T191" s="80"/>
      <c r="U191" s="80"/>
      <c r="V191" s="80"/>
      <c r="W191" s="31" t="str">
        <f>IF(OR(A191='Defined Values'!A$63,A191='Defined Values'!$A$65),'Defined Values'!$A$65,IF(OR(K191="",M191="",O191="",Q191="",S191="",U191=""),"INCOMPLETE",AI191))</f>
        <v>INCOMPLETE</v>
      </c>
      <c r="Y191">
        <f t="shared" si="32"/>
        <v>0</v>
      </c>
      <c r="Z191">
        <f>IF(Y191=0,0,'Defined Values'!C60)</f>
        <v>0</v>
      </c>
      <c r="AA191">
        <f t="shared" si="33"/>
        <v>0</v>
      </c>
      <c r="AB191">
        <f t="shared" si="34"/>
        <v>0</v>
      </c>
      <c r="AD191" t="e">
        <f t="shared" si="35"/>
        <v>#REF!</v>
      </c>
      <c r="AE191" t="e">
        <f t="shared" si="35"/>
        <v>#REF!</v>
      </c>
      <c r="AF191" t="e">
        <f t="shared" si="35"/>
        <v>#REF!</v>
      </c>
      <c r="AG191" t="e">
        <f t="shared" si="36"/>
        <v>#REF!</v>
      </c>
      <c r="AH191" t="e">
        <f t="shared" si="37"/>
        <v>#REF!</v>
      </c>
      <c r="AI191" t="e">
        <f t="shared" si="38"/>
        <v>#REF!</v>
      </c>
      <c r="AK191">
        <f>IF('Vulnerability Assessment (post)'!Q191='Defined Values'!$A$27,'Defined Values'!$C$27,IF('Vulnerability Assessment (post)'!Q191='Defined Values'!$A$28,'Defined Values'!$C$28,IF('Vulnerability Assessment (post)'!Q191='Defined Values'!$A$29,'Defined Values'!$C$29,0)))</f>
        <v>0</v>
      </c>
      <c r="AL191">
        <f>IF('Vulnerability Assessment (post)'!S191='Defined Values'!$A$31,'Defined Values'!$C$31,IF('Vulnerability Assessment (post)'!S191='Defined Values'!$A$32,'Defined Values'!$C$32,IF('Vulnerability Assessment (post)'!S191='Defined Values'!$A$33,'Defined Values'!$C$33,0)))</f>
        <v>0</v>
      </c>
      <c r="AM191">
        <f>IF('Vulnerability Assessment (post)'!U191='Defined Values'!$A$35,'Defined Values'!$C$35,IF('Vulnerability Assessment (post)'!U191='Defined Values'!$A$36,'Defined Values'!$C$36,IF('Vulnerability Assessment (post)'!U191='Defined Values'!$A$37,'Defined Values'!$C$37,0)))</f>
        <v>0</v>
      </c>
      <c r="AN191">
        <f t="shared" si="39"/>
        <v>1</v>
      </c>
      <c r="AO191">
        <f t="shared" si="39"/>
        <v>1</v>
      </c>
      <c r="AP191">
        <f t="shared" si="39"/>
        <v>1</v>
      </c>
      <c r="AQ191">
        <f>IF('Vulnerability Assessment (post)'!M191='Defined Values'!$A$19,'Defined Values'!$C$19,IF('Vulnerability Assessment (post)'!M191='Defined Values'!$A$20,'Defined Values'!$C$20,IF('Vulnerability Assessment (post)'!M191='Defined Values'!$A$21,'Defined Values'!$C$21,0)))</f>
        <v>0</v>
      </c>
      <c r="AR191">
        <f>IF('Vulnerability Assessment (post)'!O191='Defined Values'!$A$23,'Defined Values'!$C$23,IF('Vulnerability Assessment (post)'!O191='Defined Values'!$A$24,'Defined Values'!$C$24,IF('Vulnerability Assessment (post)'!O191='Defined Values'!$A$25,'Defined Values'!$C$25,0)))</f>
        <v>0</v>
      </c>
      <c r="AS191">
        <f>IF('Vulnerability Assessment (post)'!K191='Defined Values'!$A$15,'Defined Values'!$C$15,IF('Vulnerability Assessment (post)'!K191='Defined Values'!$A$16,'Defined Values'!$C$16,IF('Vulnerability Assessment (post)'!K191='Defined Values'!$A$17,'Defined Values'!$C$17,0)))</f>
        <v>0</v>
      </c>
      <c r="AT191">
        <f t="shared" si="40"/>
        <v>0</v>
      </c>
      <c r="AU19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9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9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91" t="e">
        <f t="shared" si="41"/>
        <v>#REF!</v>
      </c>
      <c r="AY191" t="e">
        <f t="shared" si="41"/>
        <v>#REF!</v>
      </c>
      <c r="AZ191" t="e">
        <f t="shared" si="41"/>
        <v>#REF!</v>
      </c>
      <c r="BA191" t="e">
        <f t="shared" si="42"/>
        <v>#REF!</v>
      </c>
      <c r="BB191" t="e">
        <f t="shared" si="42"/>
        <v>#REF!</v>
      </c>
      <c r="BC191" t="e">
        <f t="shared" si="42"/>
        <v>#REF!</v>
      </c>
      <c r="BD191" t="e">
        <f t="shared" si="43"/>
        <v>#REF!</v>
      </c>
      <c r="BE191" t="e">
        <f t="shared" si="44"/>
        <v>#REF!</v>
      </c>
      <c r="BF191" s="21" t="e">
        <f t="shared" si="45"/>
        <v>#REF!</v>
      </c>
      <c r="BG191"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91" t="e">
        <f t="shared" si="47"/>
        <v>#REF!</v>
      </c>
      <c r="BI191"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91" t="e">
        <f t="shared" si="46"/>
        <v>#REF!</v>
      </c>
    </row>
    <row r="192" spans="1:62" ht="18" x14ac:dyDescent="0.15">
      <c r="A192" s="50"/>
      <c r="B192" s="50"/>
      <c r="C192" s="50"/>
      <c r="D192" s="50"/>
      <c r="E192" s="50"/>
      <c r="F192" s="60"/>
      <c r="G192" s="60"/>
      <c r="H192" s="60"/>
      <c r="I192" s="80"/>
      <c r="J192" s="80"/>
      <c r="K192" s="80"/>
      <c r="L192" s="80"/>
      <c r="M192" s="80"/>
      <c r="N192" s="80"/>
      <c r="O192" s="80"/>
      <c r="P192" s="80"/>
      <c r="Q192" s="80"/>
      <c r="R192" s="80"/>
      <c r="S192" s="80"/>
      <c r="T192" s="80"/>
      <c r="U192" s="80"/>
      <c r="V192" s="80"/>
      <c r="W192" s="31" t="str">
        <f>IF(OR(A192='Defined Values'!A$63,A192='Defined Values'!$A$65),'Defined Values'!$A$65,IF(OR(K192="",M192="",O192="",Q192="",S192="",U192=""),"INCOMPLETE",AI192))</f>
        <v>INCOMPLETE</v>
      </c>
      <c r="Y192">
        <f t="shared" si="32"/>
        <v>0</v>
      </c>
      <c r="Z192">
        <f>IF(Y192=0,0,'Defined Values'!C60)</f>
        <v>0</v>
      </c>
      <c r="AA192">
        <f t="shared" si="33"/>
        <v>0</v>
      </c>
      <c r="AB192">
        <f t="shared" si="34"/>
        <v>0</v>
      </c>
      <c r="AD192" t="e">
        <f t="shared" si="35"/>
        <v>#REF!</v>
      </c>
      <c r="AE192" t="e">
        <f t="shared" si="35"/>
        <v>#REF!</v>
      </c>
      <c r="AF192" t="e">
        <f t="shared" si="35"/>
        <v>#REF!</v>
      </c>
      <c r="AG192" t="e">
        <f t="shared" si="36"/>
        <v>#REF!</v>
      </c>
      <c r="AH192" t="e">
        <f t="shared" si="37"/>
        <v>#REF!</v>
      </c>
      <c r="AI192" t="e">
        <f t="shared" si="38"/>
        <v>#REF!</v>
      </c>
      <c r="AK192">
        <f>IF('Vulnerability Assessment (post)'!Q192='Defined Values'!$A$27,'Defined Values'!$C$27,IF('Vulnerability Assessment (post)'!Q192='Defined Values'!$A$28,'Defined Values'!$C$28,IF('Vulnerability Assessment (post)'!Q192='Defined Values'!$A$29,'Defined Values'!$C$29,0)))</f>
        <v>0</v>
      </c>
      <c r="AL192">
        <f>IF('Vulnerability Assessment (post)'!S192='Defined Values'!$A$31,'Defined Values'!$C$31,IF('Vulnerability Assessment (post)'!S192='Defined Values'!$A$32,'Defined Values'!$C$32,IF('Vulnerability Assessment (post)'!S192='Defined Values'!$A$33,'Defined Values'!$C$33,0)))</f>
        <v>0</v>
      </c>
      <c r="AM192">
        <f>IF('Vulnerability Assessment (post)'!U192='Defined Values'!$A$35,'Defined Values'!$C$35,IF('Vulnerability Assessment (post)'!U192='Defined Values'!$A$36,'Defined Values'!$C$36,IF('Vulnerability Assessment (post)'!U192='Defined Values'!$A$37,'Defined Values'!$C$37,0)))</f>
        <v>0</v>
      </c>
      <c r="AN192">
        <f t="shared" si="39"/>
        <v>1</v>
      </c>
      <c r="AO192">
        <f t="shared" si="39"/>
        <v>1</v>
      </c>
      <c r="AP192">
        <f t="shared" si="39"/>
        <v>1</v>
      </c>
      <c r="AQ192">
        <f>IF('Vulnerability Assessment (post)'!M192='Defined Values'!$A$19,'Defined Values'!$C$19,IF('Vulnerability Assessment (post)'!M192='Defined Values'!$A$20,'Defined Values'!$C$20,IF('Vulnerability Assessment (post)'!M192='Defined Values'!$A$21,'Defined Values'!$C$21,0)))</f>
        <v>0</v>
      </c>
      <c r="AR192">
        <f>IF('Vulnerability Assessment (post)'!O192='Defined Values'!$A$23,'Defined Values'!$C$23,IF('Vulnerability Assessment (post)'!O192='Defined Values'!$A$24,'Defined Values'!$C$24,IF('Vulnerability Assessment (post)'!O192='Defined Values'!$A$25,'Defined Values'!$C$25,0)))</f>
        <v>0</v>
      </c>
      <c r="AS192">
        <f>IF('Vulnerability Assessment (post)'!K192='Defined Values'!$A$15,'Defined Values'!$C$15,IF('Vulnerability Assessment (post)'!K192='Defined Values'!$A$16,'Defined Values'!$C$16,IF('Vulnerability Assessment (post)'!K192='Defined Values'!$A$17,'Defined Values'!$C$17,0)))</f>
        <v>0</v>
      </c>
      <c r="AT192">
        <f t="shared" si="40"/>
        <v>0</v>
      </c>
      <c r="AU19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9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9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92" t="e">
        <f t="shared" si="41"/>
        <v>#REF!</v>
      </c>
      <c r="AY192" t="e">
        <f t="shared" si="41"/>
        <v>#REF!</v>
      </c>
      <c r="AZ192" t="e">
        <f t="shared" si="41"/>
        <v>#REF!</v>
      </c>
      <c r="BA192" t="e">
        <f t="shared" si="42"/>
        <v>#REF!</v>
      </c>
      <c r="BB192" t="e">
        <f t="shared" si="42"/>
        <v>#REF!</v>
      </c>
      <c r="BC192" t="e">
        <f t="shared" si="42"/>
        <v>#REF!</v>
      </c>
      <c r="BD192" t="e">
        <f t="shared" si="43"/>
        <v>#REF!</v>
      </c>
      <c r="BE192" t="e">
        <f t="shared" si="44"/>
        <v>#REF!</v>
      </c>
      <c r="BF192" s="21" t="e">
        <f t="shared" si="45"/>
        <v>#REF!</v>
      </c>
      <c r="BG192"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92" t="e">
        <f t="shared" si="47"/>
        <v>#REF!</v>
      </c>
      <c r="BI192"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92" t="e">
        <f t="shared" si="46"/>
        <v>#REF!</v>
      </c>
    </row>
    <row r="193" spans="1:62" ht="18" x14ac:dyDescent="0.15">
      <c r="A193" s="50"/>
      <c r="B193" s="50"/>
      <c r="C193" s="50"/>
      <c r="D193" s="50"/>
      <c r="E193" s="50"/>
      <c r="F193" s="60"/>
      <c r="G193" s="60"/>
      <c r="H193" s="60"/>
      <c r="I193" s="80"/>
      <c r="J193" s="80"/>
      <c r="K193" s="80"/>
      <c r="L193" s="80"/>
      <c r="M193" s="80"/>
      <c r="N193" s="80"/>
      <c r="O193" s="80"/>
      <c r="P193" s="80"/>
      <c r="Q193" s="80"/>
      <c r="R193" s="80"/>
      <c r="S193" s="80"/>
      <c r="T193" s="80"/>
      <c r="U193" s="80"/>
      <c r="V193" s="80"/>
      <c r="W193" s="31" t="str">
        <f>IF(OR(A193='Defined Values'!A$63,A193='Defined Values'!$A$65),'Defined Values'!$A$65,IF(OR(K193="",M193="",O193="",Q193="",S193="",U193=""),"INCOMPLETE",AI193))</f>
        <v>INCOMPLETE</v>
      </c>
      <c r="Y193">
        <f t="shared" si="32"/>
        <v>0</v>
      </c>
      <c r="Z193">
        <f>IF(Y193=0,0,'Defined Values'!C60)</f>
        <v>0</v>
      </c>
      <c r="AA193">
        <f t="shared" si="33"/>
        <v>0</v>
      </c>
      <c r="AB193">
        <f t="shared" si="34"/>
        <v>0</v>
      </c>
      <c r="AD193" t="e">
        <f t="shared" si="35"/>
        <v>#REF!</v>
      </c>
      <c r="AE193" t="e">
        <f t="shared" si="35"/>
        <v>#REF!</v>
      </c>
      <c r="AF193" t="e">
        <f t="shared" si="35"/>
        <v>#REF!</v>
      </c>
      <c r="AG193" t="e">
        <f t="shared" si="36"/>
        <v>#REF!</v>
      </c>
      <c r="AH193" t="e">
        <f t="shared" si="37"/>
        <v>#REF!</v>
      </c>
      <c r="AI193" t="e">
        <f t="shared" si="38"/>
        <v>#REF!</v>
      </c>
      <c r="AK193">
        <f>IF('Vulnerability Assessment (post)'!Q193='Defined Values'!$A$27,'Defined Values'!$C$27,IF('Vulnerability Assessment (post)'!Q193='Defined Values'!$A$28,'Defined Values'!$C$28,IF('Vulnerability Assessment (post)'!Q193='Defined Values'!$A$29,'Defined Values'!$C$29,0)))</f>
        <v>0</v>
      </c>
      <c r="AL193">
        <f>IF('Vulnerability Assessment (post)'!S193='Defined Values'!$A$31,'Defined Values'!$C$31,IF('Vulnerability Assessment (post)'!S193='Defined Values'!$A$32,'Defined Values'!$C$32,IF('Vulnerability Assessment (post)'!S193='Defined Values'!$A$33,'Defined Values'!$C$33,0)))</f>
        <v>0</v>
      </c>
      <c r="AM193">
        <f>IF('Vulnerability Assessment (post)'!U193='Defined Values'!$A$35,'Defined Values'!$C$35,IF('Vulnerability Assessment (post)'!U193='Defined Values'!$A$36,'Defined Values'!$C$36,IF('Vulnerability Assessment (post)'!U193='Defined Values'!$A$37,'Defined Values'!$C$37,0)))</f>
        <v>0</v>
      </c>
      <c r="AN193">
        <f t="shared" si="39"/>
        <v>1</v>
      </c>
      <c r="AO193">
        <f t="shared" si="39"/>
        <v>1</v>
      </c>
      <c r="AP193">
        <f t="shared" si="39"/>
        <v>1</v>
      </c>
      <c r="AQ193">
        <f>IF('Vulnerability Assessment (post)'!M193='Defined Values'!$A$19,'Defined Values'!$C$19,IF('Vulnerability Assessment (post)'!M193='Defined Values'!$A$20,'Defined Values'!$C$20,IF('Vulnerability Assessment (post)'!M193='Defined Values'!$A$21,'Defined Values'!$C$21,0)))</f>
        <v>0</v>
      </c>
      <c r="AR193">
        <f>IF('Vulnerability Assessment (post)'!O193='Defined Values'!$A$23,'Defined Values'!$C$23,IF('Vulnerability Assessment (post)'!O193='Defined Values'!$A$24,'Defined Values'!$C$24,IF('Vulnerability Assessment (post)'!O193='Defined Values'!$A$25,'Defined Values'!$C$25,0)))</f>
        <v>0</v>
      </c>
      <c r="AS193">
        <f>IF('Vulnerability Assessment (post)'!K193='Defined Values'!$A$15,'Defined Values'!$C$15,IF('Vulnerability Assessment (post)'!K193='Defined Values'!$A$16,'Defined Values'!$C$16,IF('Vulnerability Assessment (post)'!K193='Defined Values'!$A$17,'Defined Values'!$C$17,0)))</f>
        <v>0</v>
      </c>
      <c r="AT193">
        <f t="shared" si="40"/>
        <v>0</v>
      </c>
      <c r="AU19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9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9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93" t="e">
        <f t="shared" si="41"/>
        <v>#REF!</v>
      </c>
      <c r="AY193" t="e">
        <f t="shared" si="41"/>
        <v>#REF!</v>
      </c>
      <c r="AZ193" t="e">
        <f t="shared" si="41"/>
        <v>#REF!</v>
      </c>
      <c r="BA193" t="e">
        <f t="shared" si="42"/>
        <v>#REF!</v>
      </c>
      <c r="BB193" t="e">
        <f t="shared" si="42"/>
        <v>#REF!</v>
      </c>
      <c r="BC193" t="e">
        <f t="shared" si="42"/>
        <v>#REF!</v>
      </c>
      <c r="BD193" t="e">
        <f t="shared" si="43"/>
        <v>#REF!</v>
      </c>
      <c r="BE193" t="e">
        <f t="shared" si="44"/>
        <v>#REF!</v>
      </c>
      <c r="BF193" s="21" t="e">
        <f t="shared" si="45"/>
        <v>#REF!</v>
      </c>
      <c r="BG193"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93" t="e">
        <f t="shared" si="47"/>
        <v>#REF!</v>
      </c>
      <c r="BI193"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93" t="e">
        <f t="shared" si="46"/>
        <v>#REF!</v>
      </c>
    </row>
    <row r="194" spans="1:62" ht="18" x14ac:dyDescent="0.15">
      <c r="A194" s="50"/>
      <c r="B194" s="50"/>
      <c r="C194" s="50"/>
      <c r="D194" s="50"/>
      <c r="E194" s="50"/>
      <c r="F194" s="60"/>
      <c r="G194" s="60"/>
      <c r="H194" s="60"/>
      <c r="I194" s="80"/>
      <c r="J194" s="80"/>
      <c r="K194" s="80"/>
      <c r="L194" s="80"/>
      <c r="M194" s="80"/>
      <c r="N194" s="80"/>
      <c r="O194" s="80"/>
      <c r="P194" s="80"/>
      <c r="Q194" s="80"/>
      <c r="R194" s="80"/>
      <c r="S194" s="80"/>
      <c r="T194" s="80"/>
      <c r="U194" s="80"/>
      <c r="V194" s="80"/>
      <c r="W194" s="31" t="str">
        <f>IF(OR(A194='Defined Values'!A$63,A194='Defined Values'!$A$65),'Defined Values'!$A$65,IF(OR(K194="",M194="",O194="",Q194="",S194="",U194=""),"INCOMPLETE",AI194))</f>
        <v>INCOMPLETE</v>
      </c>
      <c r="Y194">
        <f t="shared" si="32"/>
        <v>0</v>
      </c>
      <c r="Z194">
        <f>IF(Y194=0,0,'Defined Values'!C60)</f>
        <v>0</v>
      </c>
      <c r="AA194">
        <f t="shared" si="33"/>
        <v>0</v>
      </c>
      <c r="AB194">
        <f t="shared" si="34"/>
        <v>0</v>
      </c>
      <c r="AD194" t="e">
        <f t="shared" si="35"/>
        <v>#REF!</v>
      </c>
      <c r="AE194" t="e">
        <f t="shared" si="35"/>
        <v>#REF!</v>
      </c>
      <c r="AF194" t="e">
        <f t="shared" si="35"/>
        <v>#REF!</v>
      </c>
      <c r="AG194" t="e">
        <f t="shared" si="36"/>
        <v>#REF!</v>
      </c>
      <c r="AH194" t="e">
        <f t="shared" si="37"/>
        <v>#REF!</v>
      </c>
      <c r="AI194" t="e">
        <f t="shared" si="38"/>
        <v>#REF!</v>
      </c>
      <c r="AK194">
        <f>IF('Vulnerability Assessment (post)'!Q194='Defined Values'!$A$27,'Defined Values'!$C$27,IF('Vulnerability Assessment (post)'!Q194='Defined Values'!$A$28,'Defined Values'!$C$28,IF('Vulnerability Assessment (post)'!Q194='Defined Values'!$A$29,'Defined Values'!$C$29,0)))</f>
        <v>0</v>
      </c>
      <c r="AL194">
        <f>IF('Vulnerability Assessment (post)'!S194='Defined Values'!$A$31,'Defined Values'!$C$31,IF('Vulnerability Assessment (post)'!S194='Defined Values'!$A$32,'Defined Values'!$C$32,IF('Vulnerability Assessment (post)'!S194='Defined Values'!$A$33,'Defined Values'!$C$33,0)))</f>
        <v>0</v>
      </c>
      <c r="AM194">
        <f>IF('Vulnerability Assessment (post)'!U194='Defined Values'!$A$35,'Defined Values'!$C$35,IF('Vulnerability Assessment (post)'!U194='Defined Values'!$A$36,'Defined Values'!$C$36,IF('Vulnerability Assessment (post)'!U194='Defined Values'!$A$37,'Defined Values'!$C$37,0)))</f>
        <v>0</v>
      </c>
      <c r="AN194">
        <f t="shared" si="39"/>
        <v>1</v>
      </c>
      <c r="AO194">
        <f t="shared" si="39"/>
        <v>1</v>
      </c>
      <c r="AP194">
        <f t="shared" si="39"/>
        <v>1</v>
      </c>
      <c r="AQ194">
        <f>IF('Vulnerability Assessment (post)'!M194='Defined Values'!$A$19,'Defined Values'!$C$19,IF('Vulnerability Assessment (post)'!M194='Defined Values'!$A$20,'Defined Values'!$C$20,IF('Vulnerability Assessment (post)'!M194='Defined Values'!$A$21,'Defined Values'!$C$21,0)))</f>
        <v>0</v>
      </c>
      <c r="AR194">
        <f>IF('Vulnerability Assessment (post)'!O194='Defined Values'!$A$23,'Defined Values'!$C$23,IF('Vulnerability Assessment (post)'!O194='Defined Values'!$A$24,'Defined Values'!$C$24,IF('Vulnerability Assessment (post)'!O194='Defined Values'!$A$25,'Defined Values'!$C$25,0)))</f>
        <v>0</v>
      </c>
      <c r="AS194">
        <f>IF('Vulnerability Assessment (post)'!K194='Defined Values'!$A$15,'Defined Values'!$C$15,IF('Vulnerability Assessment (post)'!K194='Defined Values'!$A$16,'Defined Values'!$C$16,IF('Vulnerability Assessment (post)'!K194='Defined Values'!$A$17,'Defined Values'!$C$17,0)))</f>
        <v>0</v>
      </c>
      <c r="AT194">
        <f t="shared" si="40"/>
        <v>0</v>
      </c>
      <c r="AU19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9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9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94" t="e">
        <f t="shared" si="41"/>
        <v>#REF!</v>
      </c>
      <c r="AY194" t="e">
        <f t="shared" si="41"/>
        <v>#REF!</v>
      </c>
      <c r="AZ194" t="e">
        <f t="shared" si="41"/>
        <v>#REF!</v>
      </c>
      <c r="BA194" t="e">
        <f t="shared" si="42"/>
        <v>#REF!</v>
      </c>
      <c r="BB194" t="e">
        <f t="shared" si="42"/>
        <v>#REF!</v>
      </c>
      <c r="BC194" t="e">
        <f t="shared" si="42"/>
        <v>#REF!</v>
      </c>
      <c r="BD194" t="e">
        <f t="shared" si="43"/>
        <v>#REF!</v>
      </c>
      <c r="BE194" t="e">
        <f t="shared" si="44"/>
        <v>#REF!</v>
      </c>
      <c r="BF194" s="21" t="e">
        <f t="shared" si="45"/>
        <v>#REF!</v>
      </c>
      <c r="BG194"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94" t="e">
        <f t="shared" si="47"/>
        <v>#REF!</v>
      </c>
      <c r="BI194"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94" t="e">
        <f t="shared" si="46"/>
        <v>#REF!</v>
      </c>
    </row>
    <row r="195" spans="1:62" ht="18" x14ac:dyDescent="0.15">
      <c r="A195" s="50"/>
      <c r="B195" s="50"/>
      <c r="C195" s="50"/>
      <c r="D195" s="50"/>
      <c r="E195" s="50"/>
      <c r="F195" s="60"/>
      <c r="G195" s="60"/>
      <c r="H195" s="60"/>
      <c r="I195" s="80"/>
      <c r="J195" s="80"/>
      <c r="K195" s="80"/>
      <c r="L195" s="80"/>
      <c r="M195" s="80"/>
      <c r="N195" s="80"/>
      <c r="O195" s="80"/>
      <c r="P195" s="80"/>
      <c r="Q195" s="80"/>
      <c r="R195" s="80"/>
      <c r="S195" s="80"/>
      <c r="T195" s="80"/>
      <c r="U195" s="80"/>
      <c r="V195" s="80"/>
      <c r="W195" s="31" t="str">
        <f>IF(OR(A195='Defined Values'!A$63,A195='Defined Values'!$A$65),'Defined Values'!$A$65,IF(OR(K195="",M195="",O195="",Q195="",S195="",U195=""),"INCOMPLETE",AI195))</f>
        <v>INCOMPLETE</v>
      </c>
      <c r="Y195">
        <f t="shared" si="32"/>
        <v>0</v>
      </c>
      <c r="Z195">
        <f>IF(Y195=0,0,'Defined Values'!C60)</f>
        <v>0</v>
      </c>
      <c r="AA195">
        <f t="shared" si="33"/>
        <v>0</v>
      </c>
      <c r="AB195">
        <f t="shared" si="34"/>
        <v>0</v>
      </c>
      <c r="AD195" t="e">
        <f t="shared" si="35"/>
        <v>#REF!</v>
      </c>
      <c r="AE195" t="e">
        <f t="shared" si="35"/>
        <v>#REF!</v>
      </c>
      <c r="AF195" t="e">
        <f t="shared" si="35"/>
        <v>#REF!</v>
      </c>
      <c r="AG195" t="e">
        <f t="shared" si="36"/>
        <v>#REF!</v>
      </c>
      <c r="AH195" t="e">
        <f t="shared" si="37"/>
        <v>#REF!</v>
      </c>
      <c r="AI195" t="e">
        <f t="shared" si="38"/>
        <v>#REF!</v>
      </c>
      <c r="AK195">
        <f>IF('Vulnerability Assessment (post)'!Q195='Defined Values'!$A$27,'Defined Values'!$C$27,IF('Vulnerability Assessment (post)'!Q195='Defined Values'!$A$28,'Defined Values'!$C$28,IF('Vulnerability Assessment (post)'!Q195='Defined Values'!$A$29,'Defined Values'!$C$29,0)))</f>
        <v>0</v>
      </c>
      <c r="AL195">
        <f>IF('Vulnerability Assessment (post)'!S195='Defined Values'!$A$31,'Defined Values'!$C$31,IF('Vulnerability Assessment (post)'!S195='Defined Values'!$A$32,'Defined Values'!$C$32,IF('Vulnerability Assessment (post)'!S195='Defined Values'!$A$33,'Defined Values'!$C$33,0)))</f>
        <v>0</v>
      </c>
      <c r="AM195">
        <f>IF('Vulnerability Assessment (post)'!U195='Defined Values'!$A$35,'Defined Values'!$C$35,IF('Vulnerability Assessment (post)'!U195='Defined Values'!$A$36,'Defined Values'!$C$36,IF('Vulnerability Assessment (post)'!U195='Defined Values'!$A$37,'Defined Values'!$C$37,0)))</f>
        <v>0</v>
      </c>
      <c r="AN195">
        <f t="shared" si="39"/>
        <v>1</v>
      </c>
      <c r="AO195">
        <f t="shared" si="39"/>
        <v>1</v>
      </c>
      <c r="AP195">
        <f t="shared" si="39"/>
        <v>1</v>
      </c>
      <c r="AQ195">
        <f>IF('Vulnerability Assessment (post)'!M195='Defined Values'!$A$19,'Defined Values'!$C$19,IF('Vulnerability Assessment (post)'!M195='Defined Values'!$A$20,'Defined Values'!$C$20,IF('Vulnerability Assessment (post)'!M195='Defined Values'!$A$21,'Defined Values'!$C$21,0)))</f>
        <v>0</v>
      </c>
      <c r="AR195">
        <f>IF('Vulnerability Assessment (post)'!O195='Defined Values'!$A$23,'Defined Values'!$C$23,IF('Vulnerability Assessment (post)'!O195='Defined Values'!$A$24,'Defined Values'!$C$24,IF('Vulnerability Assessment (post)'!O195='Defined Values'!$A$25,'Defined Values'!$C$25,0)))</f>
        <v>0</v>
      </c>
      <c r="AS195">
        <f>IF('Vulnerability Assessment (post)'!K195='Defined Values'!$A$15,'Defined Values'!$C$15,IF('Vulnerability Assessment (post)'!K195='Defined Values'!$A$16,'Defined Values'!$C$16,IF('Vulnerability Assessment (post)'!K195='Defined Values'!$A$17,'Defined Values'!$C$17,0)))</f>
        <v>0</v>
      </c>
      <c r="AT195">
        <f t="shared" si="40"/>
        <v>0</v>
      </c>
      <c r="AU19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9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9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95" t="e">
        <f t="shared" si="41"/>
        <v>#REF!</v>
      </c>
      <c r="AY195" t="e">
        <f t="shared" si="41"/>
        <v>#REF!</v>
      </c>
      <c r="AZ195" t="e">
        <f t="shared" si="41"/>
        <v>#REF!</v>
      </c>
      <c r="BA195" t="e">
        <f t="shared" si="42"/>
        <v>#REF!</v>
      </c>
      <c r="BB195" t="e">
        <f t="shared" si="42"/>
        <v>#REF!</v>
      </c>
      <c r="BC195" t="e">
        <f t="shared" si="42"/>
        <v>#REF!</v>
      </c>
      <c r="BD195" t="e">
        <f t="shared" si="43"/>
        <v>#REF!</v>
      </c>
      <c r="BE195" t="e">
        <f t="shared" si="44"/>
        <v>#REF!</v>
      </c>
      <c r="BF195" s="21" t="e">
        <f t="shared" si="45"/>
        <v>#REF!</v>
      </c>
      <c r="BG195"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95" t="e">
        <f t="shared" si="47"/>
        <v>#REF!</v>
      </c>
      <c r="BI195"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95" t="e">
        <f t="shared" si="46"/>
        <v>#REF!</v>
      </c>
    </row>
    <row r="196" spans="1:62" ht="18" x14ac:dyDescent="0.15">
      <c r="A196" s="50"/>
      <c r="B196" s="50"/>
      <c r="C196" s="50"/>
      <c r="D196" s="50"/>
      <c r="E196" s="50"/>
      <c r="F196" s="60"/>
      <c r="G196" s="60"/>
      <c r="H196" s="60"/>
      <c r="I196" s="80"/>
      <c r="J196" s="80"/>
      <c r="K196" s="80"/>
      <c r="L196" s="80"/>
      <c r="M196" s="80"/>
      <c r="N196" s="80"/>
      <c r="O196" s="80"/>
      <c r="P196" s="80"/>
      <c r="Q196" s="80"/>
      <c r="R196" s="80"/>
      <c r="S196" s="80"/>
      <c r="T196" s="80"/>
      <c r="U196" s="80"/>
      <c r="V196" s="80"/>
      <c r="W196" s="31" t="str">
        <f>IF(OR(A196='Defined Values'!A$63,A196='Defined Values'!$A$65),'Defined Values'!$A$65,IF(OR(K196="",M196="",O196="",Q196="",S196="",U196=""),"INCOMPLETE",AI196))</f>
        <v>INCOMPLETE</v>
      </c>
      <c r="Y196">
        <f t="shared" si="32"/>
        <v>0</v>
      </c>
      <c r="Z196">
        <f>IF(Y196=0,0,'Defined Values'!C60)</f>
        <v>0</v>
      </c>
      <c r="AA196">
        <f t="shared" si="33"/>
        <v>0</v>
      </c>
      <c r="AB196">
        <f t="shared" si="34"/>
        <v>0</v>
      </c>
      <c r="AD196" t="e">
        <f t="shared" si="35"/>
        <v>#REF!</v>
      </c>
      <c r="AE196" t="e">
        <f t="shared" si="35"/>
        <v>#REF!</v>
      </c>
      <c r="AF196" t="e">
        <f t="shared" si="35"/>
        <v>#REF!</v>
      </c>
      <c r="AG196" t="e">
        <f t="shared" si="36"/>
        <v>#REF!</v>
      </c>
      <c r="AH196" t="e">
        <f t="shared" si="37"/>
        <v>#REF!</v>
      </c>
      <c r="AI196" t="e">
        <f t="shared" si="38"/>
        <v>#REF!</v>
      </c>
      <c r="AK196">
        <f>IF('Vulnerability Assessment (post)'!Q196='Defined Values'!$A$27,'Defined Values'!$C$27,IF('Vulnerability Assessment (post)'!Q196='Defined Values'!$A$28,'Defined Values'!$C$28,IF('Vulnerability Assessment (post)'!Q196='Defined Values'!$A$29,'Defined Values'!$C$29,0)))</f>
        <v>0</v>
      </c>
      <c r="AL196">
        <f>IF('Vulnerability Assessment (post)'!S196='Defined Values'!$A$31,'Defined Values'!$C$31,IF('Vulnerability Assessment (post)'!S196='Defined Values'!$A$32,'Defined Values'!$C$32,IF('Vulnerability Assessment (post)'!S196='Defined Values'!$A$33,'Defined Values'!$C$33,0)))</f>
        <v>0</v>
      </c>
      <c r="AM196">
        <f>IF('Vulnerability Assessment (post)'!U196='Defined Values'!$A$35,'Defined Values'!$C$35,IF('Vulnerability Assessment (post)'!U196='Defined Values'!$A$36,'Defined Values'!$C$36,IF('Vulnerability Assessment (post)'!U196='Defined Values'!$A$37,'Defined Values'!$C$37,0)))</f>
        <v>0</v>
      </c>
      <c r="AN196">
        <f t="shared" si="39"/>
        <v>1</v>
      </c>
      <c r="AO196">
        <f t="shared" si="39"/>
        <v>1</v>
      </c>
      <c r="AP196">
        <f t="shared" si="39"/>
        <v>1</v>
      </c>
      <c r="AQ196">
        <f>IF('Vulnerability Assessment (post)'!M196='Defined Values'!$A$19,'Defined Values'!$C$19,IF('Vulnerability Assessment (post)'!M196='Defined Values'!$A$20,'Defined Values'!$C$20,IF('Vulnerability Assessment (post)'!M196='Defined Values'!$A$21,'Defined Values'!$C$21,0)))</f>
        <v>0</v>
      </c>
      <c r="AR196">
        <f>IF('Vulnerability Assessment (post)'!O196='Defined Values'!$A$23,'Defined Values'!$C$23,IF('Vulnerability Assessment (post)'!O196='Defined Values'!$A$24,'Defined Values'!$C$24,IF('Vulnerability Assessment (post)'!O196='Defined Values'!$A$25,'Defined Values'!$C$25,0)))</f>
        <v>0</v>
      </c>
      <c r="AS196">
        <f>IF('Vulnerability Assessment (post)'!K196='Defined Values'!$A$15,'Defined Values'!$C$15,IF('Vulnerability Assessment (post)'!K196='Defined Values'!$A$16,'Defined Values'!$C$16,IF('Vulnerability Assessment (post)'!K196='Defined Values'!$A$17,'Defined Values'!$C$17,0)))</f>
        <v>0</v>
      </c>
      <c r="AT196">
        <f t="shared" si="40"/>
        <v>0</v>
      </c>
      <c r="AU19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9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9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96" t="e">
        <f t="shared" si="41"/>
        <v>#REF!</v>
      </c>
      <c r="AY196" t="e">
        <f t="shared" si="41"/>
        <v>#REF!</v>
      </c>
      <c r="AZ196" t="e">
        <f t="shared" si="41"/>
        <v>#REF!</v>
      </c>
      <c r="BA196" t="e">
        <f t="shared" si="42"/>
        <v>#REF!</v>
      </c>
      <c r="BB196" t="e">
        <f t="shared" si="42"/>
        <v>#REF!</v>
      </c>
      <c r="BC196" t="e">
        <f t="shared" si="42"/>
        <v>#REF!</v>
      </c>
      <c r="BD196" t="e">
        <f t="shared" si="43"/>
        <v>#REF!</v>
      </c>
      <c r="BE196" t="e">
        <f t="shared" si="44"/>
        <v>#REF!</v>
      </c>
      <c r="BF196" s="21" t="e">
        <f t="shared" si="45"/>
        <v>#REF!</v>
      </c>
      <c r="BG196"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96" t="e">
        <f t="shared" si="47"/>
        <v>#REF!</v>
      </c>
      <c r="BI196"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96" t="e">
        <f t="shared" si="46"/>
        <v>#REF!</v>
      </c>
    </row>
    <row r="197" spans="1:62" ht="18" x14ac:dyDescent="0.15">
      <c r="A197" s="50"/>
      <c r="B197" s="50"/>
      <c r="C197" s="50"/>
      <c r="D197" s="50"/>
      <c r="E197" s="50"/>
      <c r="F197" s="60"/>
      <c r="G197" s="60"/>
      <c r="H197" s="60"/>
      <c r="I197" s="80"/>
      <c r="J197" s="80"/>
      <c r="K197" s="80"/>
      <c r="L197" s="80"/>
      <c r="M197" s="80"/>
      <c r="N197" s="80"/>
      <c r="O197" s="80"/>
      <c r="P197" s="80"/>
      <c r="Q197" s="80"/>
      <c r="R197" s="80"/>
      <c r="S197" s="80"/>
      <c r="T197" s="80"/>
      <c r="U197" s="80"/>
      <c r="V197" s="80"/>
      <c r="W197" s="31" t="str">
        <f>IF(OR(A197='Defined Values'!A$63,A197='Defined Values'!$A$65),'Defined Values'!$A$65,IF(OR(K197="",M197="",O197="",Q197="",S197="",U197=""),"INCOMPLETE",AI197))</f>
        <v>INCOMPLETE</v>
      </c>
      <c r="Y197">
        <f t="shared" si="32"/>
        <v>0</v>
      </c>
      <c r="Z197">
        <f>IF(Y197=0,0,'Defined Values'!C60)</f>
        <v>0</v>
      </c>
      <c r="AA197">
        <f t="shared" si="33"/>
        <v>0</v>
      </c>
      <c r="AB197">
        <f t="shared" si="34"/>
        <v>0</v>
      </c>
      <c r="AD197" t="e">
        <f t="shared" si="35"/>
        <v>#REF!</v>
      </c>
      <c r="AE197" t="e">
        <f t="shared" si="35"/>
        <v>#REF!</v>
      </c>
      <c r="AF197" t="e">
        <f t="shared" si="35"/>
        <v>#REF!</v>
      </c>
      <c r="AG197" t="e">
        <f t="shared" si="36"/>
        <v>#REF!</v>
      </c>
      <c r="AH197" t="e">
        <f t="shared" si="37"/>
        <v>#REF!</v>
      </c>
      <c r="AI197" t="e">
        <f t="shared" si="38"/>
        <v>#REF!</v>
      </c>
      <c r="AK197">
        <f>IF('Vulnerability Assessment (post)'!Q197='Defined Values'!$A$27,'Defined Values'!$C$27,IF('Vulnerability Assessment (post)'!Q197='Defined Values'!$A$28,'Defined Values'!$C$28,IF('Vulnerability Assessment (post)'!Q197='Defined Values'!$A$29,'Defined Values'!$C$29,0)))</f>
        <v>0</v>
      </c>
      <c r="AL197">
        <f>IF('Vulnerability Assessment (post)'!S197='Defined Values'!$A$31,'Defined Values'!$C$31,IF('Vulnerability Assessment (post)'!S197='Defined Values'!$A$32,'Defined Values'!$C$32,IF('Vulnerability Assessment (post)'!S197='Defined Values'!$A$33,'Defined Values'!$C$33,0)))</f>
        <v>0</v>
      </c>
      <c r="AM197">
        <f>IF('Vulnerability Assessment (post)'!U197='Defined Values'!$A$35,'Defined Values'!$C$35,IF('Vulnerability Assessment (post)'!U197='Defined Values'!$A$36,'Defined Values'!$C$36,IF('Vulnerability Assessment (post)'!U197='Defined Values'!$A$37,'Defined Values'!$C$37,0)))</f>
        <v>0</v>
      </c>
      <c r="AN197">
        <f t="shared" si="39"/>
        <v>1</v>
      </c>
      <c r="AO197">
        <f t="shared" si="39"/>
        <v>1</v>
      </c>
      <c r="AP197">
        <f t="shared" si="39"/>
        <v>1</v>
      </c>
      <c r="AQ197">
        <f>IF('Vulnerability Assessment (post)'!M197='Defined Values'!$A$19,'Defined Values'!$C$19,IF('Vulnerability Assessment (post)'!M197='Defined Values'!$A$20,'Defined Values'!$C$20,IF('Vulnerability Assessment (post)'!M197='Defined Values'!$A$21,'Defined Values'!$C$21,0)))</f>
        <v>0</v>
      </c>
      <c r="AR197">
        <f>IF('Vulnerability Assessment (post)'!O197='Defined Values'!$A$23,'Defined Values'!$C$23,IF('Vulnerability Assessment (post)'!O197='Defined Values'!$A$24,'Defined Values'!$C$24,IF('Vulnerability Assessment (post)'!O197='Defined Values'!$A$25,'Defined Values'!$C$25,0)))</f>
        <v>0</v>
      </c>
      <c r="AS197">
        <f>IF('Vulnerability Assessment (post)'!K197='Defined Values'!$A$15,'Defined Values'!$C$15,IF('Vulnerability Assessment (post)'!K197='Defined Values'!$A$16,'Defined Values'!$C$16,IF('Vulnerability Assessment (post)'!K197='Defined Values'!$A$17,'Defined Values'!$C$17,0)))</f>
        <v>0</v>
      </c>
      <c r="AT197">
        <f t="shared" si="40"/>
        <v>0</v>
      </c>
      <c r="AU19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9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9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97" t="e">
        <f t="shared" si="41"/>
        <v>#REF!</v>
      </c>
      <c r="AY197" t="e">
        <f t="shared" si="41"/>
        <v>#REF!</v>
      </c>
      <c r="AZ197" t="e">
        <f t="shared" si="41"/>
        <v>#REF!</v>
      </c>
      <c r="BA197" t="e">
        <f t="shared" si="42"/>
        <v>#REF!</v>
      </c>
      <c r="BB197" t="e">
        <f t="shared" si="42"/>
        <v>#REF!</v>
      </c>
      <c r="BC197" t="e">
        <f t="shared" si="42"/>
        <v>#REF!</v>
      </c>
      <c r="BD197" t="e">
        <f t="shared" si="43"/>
        <v>#REF!</v>
      </c>
      <c r="BE197" t="e">
        <f t="shared" si="44"/>
        <v>#REF!</v>
      </c>
      <c r="BF197" s="21" t="e">
        <f t="shared" si="45"/>
        <v>#REF!</v>
      </c>
      <c r="BG197"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97" t="e">
        <f t="shared" si="47"/>
        <v>#REF!</v>
      </c>
      <c r="BI197"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97" t="e">
        <f t="shared" si="46"/>
        <v>#REF!</v>
      </c>
    </row>
    <row r="198" spans="1:62" ht="18" x14ac:dyDescent="0.15">
      <c r="A198" s="50"/>
      <c r="B198" s="50"/>
      <c r="C198" s="50"/>
      <c r="D198" s="50"/>
      <c r="E198" s="50"/>
      <c r="F198" s="60"/>
      <c r="G198" s="60"/>
      <c r="H198" s="60"/>
      <c r="I198" s="80"/>
      <c r="J198" s="80"/>
      <c r="K198" s="80"/>
      <c r="L198" s="80"/>
      <c r="M198" s="80"/>
      <c r="N198" s="80"/>
      <c r="O198" s="80"/>
      <c r="P198" s="80"/>
      <c r="Q198" s="80"/>
      <c r="R198" s="80"/>
      <c r="S198" s="80"/>
      <c r="T198" s="80"/>
      <c r="U198" s="80"/>
      <c r="V198" s="80"/>
      <c r="W198" s="31" t="str">
        <f>IF(OR(A198='Defined Values'!A$63,A198='Defined Values'!$A$65),'Defined Values'!$A$65,IF(OR(K198="",M198="",O198="",Q198="",S198="",U198=""),"INCOMPLETE",AI198))</f>
        <v>INCOMPLETE</v>
      </c>
      <c r="Y198">
        <f t="shared" si="32"/>
        <v>0</v>
      </c>
      <c r="Z198">
        <f>IF(Y198=0,0,'Defined Values'!C60)</f>
        <v>0</v>
      </c>
      <c r="AA198">
        <f t="shared" si="33"/>
        <v>0</v>
      </c>
      <c r="AB198">
        <f t="shared" si="34"/>
        <v>0</v>
      </c>
      <c r="AD198" t="e">
        <f t="shared" si="35"/>
        <v>#REF!</v>
      </c>
      <c r="AE198" t="e">
        <f t="shared" si="35"/>
        <v>#REF!</v>
      </c>
      <c r="AF198" t="e">
        <f t="shared" si="35"/>
        <v>#REF!</v>
      </c>
      <c r="AG198" t="e">
        <f t="shared" si="36"/>
        <v>#REF!</v>
      </c>
      <c r="AH198" t="e">
        <f t="shared" si="37"/>
        <v>#REF!</v>
      </c>
      <c r="AI198" t="e">
        <f t="shared" si="38"/>
        <v>#REF!</v>
      </c>
      <c r="AK198">
        <f>IF('Vulnerability Assessment (post)'!Q198='Defined Values'!$A$27,'Defined Values'!$C$27,IF('Vulnerability Assessment (post)'!Q198='Defined Values'!$A$28,'Defined Values'!$C$28,IF('Vulnerability Assessment (post)'!Q198='Defined Values'!$A$29,'Defined Values'!$C$29,0)))</f>
        <v>0</v>
      </c>
      <c r="AL198">
        <f>IF('Vulnerability Assessment (post)'!S198='Defined Values'!$A$31,'Defined Values'!$C$31,IF('Vulnerability Assessment (post)'!S198='Defined Values'!$A$32,'Defined Values'!$C$32,IF('Vulnerability Assessment (post)'!S198='Defined Values'!$A$33,'Defined Values'!$C$33,0)))</f>
        <v>0</v>
      </c>
      <c r="AM198">
        <f>IF('Vulnerability Assessment (post)'!U198='Defined Values'!$A$35,'Defined Values'!$C$35,IF('Vulnerability Assessment (post)'!U198='Defined Values'!$A$36,'Defined Values'!$C$36,IF('Vulnerability Assessment (post)'!U198='Defined Values'!$A$37,'Defined Values'!$C$37,0)))</f>
        <v>0</v>
      </c>
      <c r="AN198">
        <f t="shared" si="39"/>
        <v>1</v>
      </c>
      <c r="AO198">
        <f t="shared" si="39"/>
        <v>1</v>
      </c>
      <c r="AP198">
        <f t="shared" si="39"/>
        <v>1</v>
      </c>
      <c r="AQ198">
        <f>IF('Vulnerability Assessment (post)'!M198='Defined Values'!$A$19,'Defined Values'!$C$19,IF('Vulnerability Assessment (post)'!M198='Defined Values'!$A$20,'Defined Values'!$C$20,IF('Vulnerability Assessment (post)'!M198='Defined Values'!$A$21,'Defined Values'!$C$21,0)))</f>
        <v>0</v>
      </c>
      <c r="AR198">
        <f>IF('Vulnerability Assessment (post)'!O198='Defined Values'!$A$23,'Defined Values'!$C$23,IF('Vulnerability Assessment (post)'!O198='Defined Values'!$A$24,'Defined Values'!$C$24,IF('Vulnerability Assessment (post)'!O198='Defined Values'!$A$25,'Defined Values'!$C$25,0)))</f>
        <v>0</v>
      </c>
      <c r="AS198">
        <f>IF('Vulnerability Assessment (post)'!K198='Defined Values'!$A$15,'Defined Values'!$C$15,IF('Vulnerability Assessment (post)'!K198='Defined Values'!$A$16,'Defined Values'!$C$16,IF('Vulnerability Assessment (post)'!K198='Defined Values'!$A$17,'Defined Values'!$C$17,0)))</f>
        <v>0</v>
      </c>
      <c r="AT198">
        <f t="shared" si="40"/>
        <v>0</v>
      </c>
      <c r="AU19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9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9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98" t="e">
        <f t="shared" si="41"/>
        <v>#REF!</v>
      </c>
      <c r="AY198" t="e">
        <f t="shared" si="41"/>
        <v>#REF!</v>
      </c>
      <c r="AZ198" t="e">
        <f t="shared" si="41"/>
        <v>#REF!</v>
      </c>
      <c r="BA198" t="e">
        <f t="shared" si="42"/>
        <v>#REF!</v>
      </c>
      <c r="BB198" t="e">
        <f t="shared" si="42"/>
        <v>#REF!</v>
      </c>
      <c r="BC198" t="e">
        <f t="shared" si="42"/>
        <v>#REF!</v>
      </c>
      <c r="BD198" t="e">
        <f t="shared" si="43"/>
        <v>#REF!</v>
      </c>
      <c r="BE198" t="e">
        <f t="shared" si="44"/>
        <v>#REF!</v>
      </c>
      <c r="BF198" s="21" t="e">
        <f t="shared" si="45"/>
        <v>#REF!</v>
      </c>
      <c r="BG198"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98" t="e">
        <f t="shared" si="47"/>
        <v>#REF!</v>
      </c>
      <c r="BI198"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98" t="e">
        <f t="shared" si="46"/>
        <v>#REF!</v>
      </c>
    </row>
    <row r="199" spans="1:62" ht="18" x14ac:dyDescent="0.15">
      <c r="A199" s="50"/>
      <c r="B199" s="50"/>
      <c r="C199" s="50"/>
      <c r="D199" s="50"/>
      <c r="E199" s="50"/>
      <c r="F199" s="60"/>
      <c r="G199" s="60"/>
      <c r="H199" s="60"/>
      <c r="I199" s="80"/>
      <c r="J199" s="80"/>
      <c r="K199" s="80"/>
      <c r="L199" s="80"/>
      <c r="M199" s="80"/>
      <c r="N199" s="80"/>
      <c r="O199" s="80"/>
      <c r="P199" s="80"/>
      <c r="Q199" s="80"/>
      <c r="R199" s="80"/>
      <c r="S199" s="80"/>
      <c r="T199" s="80"/>
      <c r="U199" s="80"/>
      <c r="V199" s="80"/>
      <c r="W199" s="31" t="str">
        <f>IF(OR(A199='Defined Values'!A$63,A199='Defined Values'!$A$65),'Defined Values'!$A$65,IF(OR(K199="",M199="",O199="",Q199="",S199="",U199=""),"INCOMPLETE",AI199))</f>
        <v>INCOMPLETE</v>
      </c>
      <c r="Y199">
        <f t="shared" si="32"/>
        <v>0</v>
      </c>
      <c r="Z199">
        <f>IF(Y199=0,0,'Defined Values'!C60)</f>
        <v>0</v>
      </c>
      <c r="AA199">
        <f t="shared" si="33"/>
        <v>0</v>
      </c>
      <c r="AB199">
        <f t="shared" si="34"/>
        <v>0</v>
      </c>
      <c r="AD199" t="e">
        <f t="shared" si="35"/>
        <v>#REF!</v>
      </c>
      <c r="AE199" t="e">
        <f t="shared" si="35"/>
        <v>#REF!</v>
      </c>
      <c r="AF199" t="e">
        <f t="shared" si="35"/>
        <v>#REF!</v>
      </c>
      <c r="AG199" t="e">
        <f t="shared" si="36"/>
        <v>#REF!</v>
      </c>
      <c r="AH199" t="e">
        <f t="shared" si="37"/>
        <v>#REF!</v>
      </c>
      <c r="AI199" t="e">
        <f t="shared" si="38"/>
        <v>#REF!</v>
      </c>
      <c r="AK199">
        <f>IF('Vulnerability Assessment (post)'!Q199='Defined Values'!$A$27,'Defined Values'!$C$27,IF('Vulnerability Assessment (post)'!Q199='Defined Values'!$A$28,'Defined Values'!$C$28,IF('Vulnerability Assessment (post)'!Q199='Defined Values'!$A$29,'Defined Values'!$C$29,0)))</f>
        <v>0</v>
      </c>
      <c r="AL199">
        <f>IF('Vulnerability Assessment (post)'!S199='Defined Values'!$A$31,'Defined Values'!$C$31,IF('Vulnerability Assessment (post)'!S199='Defined Values'!$A$32,'Defined Values'!$C$32,IF('Vulnerability Assessment (post)'!S199='Defined Values'!$A$33,'Defined Values'!$C$33,0)))</f>
        <v>0</v>
      </c>
      <c r="AM199">
        <f>IF('Vulnerability Assessment (post)'!U199='Defined Values'!$A$35,'Defined Values'!$C$35,IF('Vulnerability Assessment (post)'!U199='Defined Values'!$A$36,'Defined Values'!$C$36,IF('Vulnerability Assessment (post)'!U199='Defined Values'!$A$37,'Defined Values'!$C$37,0)))</f>
        <v>0</v>
      </c>
      <c r="AN199">
        <f t="shared" si="39"/>
        <v>1</v>
      </c>
      <c r="AO199">
        <f t="shared" si="39"/>
        <v>1</v>
      </c>
      <c r="AP199">
        <f t="shared" si="39"/>
        <v>1</v>
      </c>
      <c r="AQ199">
        <f>IF('Vulnerability Assessment (post)'!M199='Defined Values'!$A$19,'Defined Values'!$C$19,IF('Vulnerability Assessment (post)'!M199='Defined Values'!$A$20,'Defined Values'!$C$20,IF('Vulnerability Assessment (post)'!M199='Defined Values'!$A$21,'Defined Values'!$C$21,0)))</f>
        <v>0</v>
      </c>
      <c r="AR199">
        <f>IF('Vulnerability Assessment (post)'!O199='Defined Values'!$A$23,'Defined Values'!$C$23,IF('Vulnerability Assessment (post)'!O199='Defined Values'!$A$24,'Defined Values'!$C$24,IF('Vulnerability Assessment (post)'!O199='Defined Values'!$A$25,'Defined Values'!$C$25,0)))</f>
        <v>0</v>
      </c>
      <c r="AS199">
        <f>IF('Vulnerability Assessment (post)'!K199='Defined Values'!$A$15,'Defined Values'!$C$15,IF('Vulnerability Assessment (post)'!K199='Defined Values'!$A$16,'Defined Values'!$C$16,IF('Vulnerability Assessment (post)'!K199='Defined Values'!$A$17,'Defined Values'!$C$17,0)))</f>
        <v>0</v>
      </c>
      <c r="AT199">
        <f t="shared" si="40"/>
        <v>0</v>
      </c>
      <c r="AU19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19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19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199" t="e">
        <f t="shared" si="41"/>
        <v>#REF!</v>
      </c>
      <c r="AY199" t="e">
        <f t="shared" si="41"/>
        <v>#REF!</v>
      </c>
      <c r="AZ199" t="e">
        <f t="shared" si="41"/>
        <v>#REF!</v>
      </c>
      <c r="BA199" t="e">
        <f t="shared" si="42"/>
        <v>#REF!</v>
      </c>
      <c r="BB199" t="e">
        <f t="shared" si="42"/>
        <v>#REF!</v>
      </c>
      <c r="BC199" t="e">
        <f t="shared" si="42"/>
        <v>#REF!</v>
      </c>
      <c r="BD199" t="e">
        <f t="shared" si="43"/>
        <v>#REF!</v>
      </c>
      <c r="BE199" t="e">
        <f t="shared" si="44"/>
        <v>#REF!</v>
      </c>
      <c r="BF199" s="21" t="e">
        <f t="shared" si="45"/>
        <v>#REF!</v>
      </c>
      <c r="BG199"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199" t="e">
        <f t="shared" si="47"/>
        <v>#REF!</v>
      </c>
      <c r="BI199"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199" t="e">
        <f t="shared" si="46"/>
        <v>#REF!</v>
      </c>
    </row>
    <row r="200" spans="1:62" ht="18" x14ac:dyDescent="0.15">
      <c r="A200" s="50"/>
      <c r="B200" s="50"/>
      <c r="C200" s="50"/>
      <c r="D200" s="50"/>
      <c r="E200" s="50"/>
      <c r="F200" s="60"/>
      <c r="G200" s="60"/>
      <c r="H200" s="60"/>
      <c r="I200" s="80"/>
      <c r="J200" s="80"/>
      <c r="K200" s="80"/>
      <c r="L200" s="80"/>
      <c r="M200" s="80"/>
      <c r="N200" s="80"/>
      <c r="O200" s="80"/>
      <c r="P200" s="80"/>
      <c r="Q200" s="80"/>
      <c r="R200" s="80"/>
      <c r="S200" s="80"/>
      <c r="T200" s="80"/>
      <c r="U200" s="80"/>
      <c r="V200" s="80"/>
      <c r="W200" s="31" t="str">
        <f>IF(OR(A200='Defined Values'!A$63,A200='Defined Values'!$A$65),'Defined Values'!$A$65,IF(OR(K200="",M200="",O200="",Q200="",S200="",U200=""),"INCOMPLETE",AI200))</f>
        <v>INCOMPLETE</v>
      </c>
      <c r="Y200">
        <f t="shared" si="32"/>
        <v>0</v>
      </c>
      <c r="Z200">
        <f>IF(Y200=0,0,'Defined Values'!C60)</f>
        <v>0</v>
      </c>
      <c r="AA200">
        <f t="shared" si="33"/>
        <v>0</v>
      </c>
      <c r="AB200">
        <f t="shared" si="34"/>
        <v>0</v>
      </c>
      <c r="AD200" t="e">
        <f t="shared" si="35"/>
        <v>#REF!</v>
      </c>
      <c r="AE200" t="e">
        <f t="shared" si="35"/>
        <v>#REF!</v>
      </c>
      <c r="AF200" t="e">
        <f t="shared" si="35"/>
        <v>#REF!</v>
      </c>
      <c r="AG200" t="e">
        <f t="shared" si="36"/>
        <v>#REF!</v>
      </c>
      <c r="AH200" t="e">
        <f t="shared" si="37"/>
        <v>#REF!</v>
      </c>
      <c r="AI200" t="e">
        <f t="shared" si="38"/>
        <v>#REF!</v>
      </c>
      <c r="AK200">
        <f>IF('Vulnerability Assessment (post)'!Q200='Defined Values'!$A$27,'Defined Values'!$C$27,IF('Vulnerability Assessment (post)'!Q200='Defined Values'!$A$28,'Defined Values'!$C$28,IF('Vulnerability Assessment (post)'!Q200='Defined Values'!$A$29,'Defined Values'!$C$29,0)))</f>
        <v>0</v>
      </c>
      <c r="AL200">
        <f>IF('Vulnerability Assessment (post)'!S200='Defined Values'!$A$31,'Defined Values'!$C$31,IF('Vulnerability Assessment (post)'!S200='Defined Values'!$A$32,'Defined Values'!$C$32,IF('Vulnerability Assessment (post)'!S200='Defined Values'!$A$33,'Defined Values'!$C$33,0)))</f>
        <v>0</v>
      </c>
      <c r="AM200">
        <f>IF('Vulnerability Assessment (post)'!U200='Defined Values'!$A$35,'Defined Values'!$C$35,IF('Vulnerability Assessment (post)'!U200='Defined Values'!$A$36,'Defined Values'!$C$36,IF('Vulnerability Assessment (post)'!U200='Defined Values'!$A$37,'Defined Values'!$C$37,0)))</f>
        <v>0</v>
      </c>
      <c r="AN200">
        <f t="shared" si="39"/>
        <v>1</v>
      </c>
      <c r="AO200">
        <f t="shared" si="39"/>
        <v>1</v>
      </c>
      <c r="AP200">
        <f t="shared" si="39"/>
        <v>1</v>
      </c>
      <c r="AQ200">
        <f>IF('Vulnerability Assessment (post)'!M200='Defined Values'!$A$19,'Defined Values'!$C$19,IF('Vulnerability Assessment (post)'!M200='Defined Values'!$A$20,'Defined Values'!$C$20,IF('Vulnerability Assessment (post)'!M200='Defined Values'!$A$21,'Defined Values'!$C$21,0)))</f>
        <v>0</v>
      </c>
      <c r="AR200">
        <f>IF('Vulnerability Assessment (post)'!O200='Defined Values'!$A$23,'Defined Values'!$C$23,IF('Vulnerability Assessment (post)'!O200='Defined Values'!$A$24,'Defined Values'!$C$24,IF('Vulnerability Assessment (post)'!O200='Defined Values'!$A$25,'Defined Values'!$C$25,0)))</f>
        <v>0</v>
      </c>
      <c r="AS200">
        <f>IF('Vulnerability Assessment (post)'!K200='Defined Values'!$A$15,'Defined Values'!$C$15,IF('Vulnerability Assessment (post)'!K200='Defined Values'!$A$16,'Defined Values'!$C$16,IF('Vulnerability Assessment (post)'!K200='Defined Values'!$A$17,'Defined Values'!$C$17,0)))</f>
        <v>0</v>
      </c>
      <c r="AT200">
        <f t="shared" si="40"/>
        <v>0</v>
      </c>
      <c r="AU20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0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0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00" t="e">
        <f t="shared" si="41"/>
        <v>#REF!</v>
      </c>
      <c r="AY200" t="e">
        <f t="shared" si="41"/>
        <v>#REF!</v>
      </c>
      <c r="AZ200" t="e">
        <f t="shared" si="41"/>
        <v>#REF!</v>
      </c>
      <c r="BA200" t="e">
        <f t="shared" si="42"/>
        <v>#REF!</v>
      </c>
      <c r="BB200" t="e">
        <f t="shared" si="42"/>
        <v>#REF!</v>
      </c>
      <c r="BC200" t="e">
        <f t="shared" si="42"/>
        <v>#REF!</v>
      </c>
      <c r="BD200" t="e">
        <f t="shared" si="43"/>
        <v>#REF!</v>
      </c>
      <c r="BE200" t="e">
        <f t="shared" si="44"/>
        <v>#REF!</v>
      </c>
      <c r="BF200" s="21" t="e">
        <f t="shared" si="45"/>
        <v>#REF!</v>
      </c>
      <c r="BG200"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00" t="e">
        <f t="shared" si="47"/>
        <v>#REF!</v>
      </c>
      <c r="BI200"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00" t="e">
        <f t="shared" si="46"/>
        <v>#REF!</v>
      </c>
    </row>
    <row r="201" spans="1:62" ht="18" x14ac:dyDescent="0.15">
      <c r="A201" s="50"/>
      <c r="B201" s="50"/>
      <c r="C201" s="50"/>
      <c r="D201" s="50"/>
      <c r="E201" s="50"/>
      <c r="F201" s="60"/>
      <c r="G201" s="60"/>
      <c r="H201" s="60"/>
      <c r="I201" s="80"/>
      <c r="J201" s="80"/>
      <c r="K201" s="80"/>
      <c r="L201" s="80"/>
      <c r="M201" s="80"/>
      <c r="N201" s="80"/>
      <c r="O201" s="80"/>
      <c r="P201" s="80"/>
      <c r="Q201" s="80"/>
      <c r="R201" s="80"/>
      <c r="S201" s="80"/>
      <c r="T201" s="80"/>
      <c r="U201" s="80"/>
      <c r="V201" s="80"/>
      <c r="W201" s="31" t="str">
        <f>IF(OR(A201='Defined Values'!A$63,A201='Defined Values'!$A$65),'Defined Values'!$A$65,IF(OR(K201="",M201="",O201="",Q201="",S201="",U201=""),"INCOMPLETE",AI201))</f>
        <v>INCOMPLETE</v>
      </c>
      <c r="Y201">
        <f t="shared" si="32"/>
        <v>0</v>
      </c>
      <c r="Z201">
        <f>IF(Y201=0,0,'Defined Values'!C60)</f>
        <v>0</v>
      </c>
      <c r="AA201">
        <f t="shared" si="33"/>
        <v>0</v>
      </c>
      <c r="AB201">
        <f t="shared" si="34"/>
        <v>0</v>
      </c>
      <c r="AD201" t="e">
        <f t="shared" si="35"/>
        <v>#REF!</v>
      </c>
      <c r="AE201" t="e">
        <f t="shared" si="35"/>
        <v>#REF!</v>
      </c>
      <c r="AF201" t="e">
        <f t="shared" si="35"/>
        <v>#REF!</v>
      </c>
      <c r="AG201" t="e">
        <f t="shared" si="36"/>
        <v>#REF!</v>
      </c>
      <c r="AH201" t="e">
        <f t="shared" si="37"/>
        <v>#REF!</v>
      </c>
      <c r="AI201" t="e">
        <f t="shared" si="38"/>
        <v>#REF!</v>
      </c>
      <c r="AK201">
        <f>IF('Vulnerability Assessment (post)'!Q201='Defined Values'!$A$27,'Defined Values'!$C$27,IF('Vulnerability Assessment (post)'!Q201='Defined Values'!$A$28,'Defined Values'!$C$28,IF('Vulnerability Assessment (post)'!Q201='Defined Values'!$A$29,'Defined Values'!$C$29,0)))</f>
        <v>0</v>
      </c>
      <c r="AL201">
        <f>IF('Vulnerability Assessment (post)'!S201='Defined Values'!$A$31,'Defined Values'!$C$31,IF('Vulnerability Assessment (post)'!S201='Defined Values'!$A$32,'Defined Values'!$C$32,IF('Vulnerability Assessment (post)'!S201='Defined Values'!$A$33,'Defined Values'!$C$33,0)))</f>
        <v>0</v>
      </c>
      <c r="AM201">
        <f>IF('Vulnerability Assessment (post)'!U201='Defined Values'!$A$35,'Defined Values'!$C$35,IF('Vulnerability Assessment (post)'!U201='Defined Values'!$A$36,'Defined Values'!$C$36,IF('Vulnerability Assessment (post)'!U201='Defined Values'!$A$37,'Defined Values'!$C$37,0)))</f>
        <v>0</v>
      </c>
      <c r="AN201">
        <f t="shared" si="39"/>
        <v>1</v>
      </c>
      <c r="AO201">
        <f t="shared" si="39"/>
        <v>1</v>
      </c>
      <c r="AP201">
        <f t="shared" si="39"/>
        <v>1</v>
      </c>
      <c r="AQ201">
        <f>IF('Vulnerability Assessment (post)'!M201='Defined Values'!$A$19,'Defined Values'!$C$19,IF('Vulnerability Assessment (post)'!M201='Defined Values'!$A$20,'Defined Values'!$C$20,IF('Vulnerability Assessment (post)'!M201='Defined Values'!$A$21,'Defined Values'!$C$21,0)))</f>
        <v>0</v>
      </c>
      <c r="AR201">
        <f>IF('Vulnerability Assessment (post)'!O201='Defined Values'!$A$23,'Defined Values'!$C$23,IF('Vulnerability Assessment (post)'!O201='Defined Values'!$A$24,'Defined Values'!$C$24,IF('Vulnerability Assessment (post)'!O201='Defined Values'!$A$25,'Defined Values'!$C$25,0)))</f>
        <v>0</v>
      </c>
      <c r="AS201">
        <f>IF('Vulnerability Assessment (post)'!K201='Defined Values'!$A$15,'Defined Values'!$C$15,IF('Vulnerability Assessment (post)'!K201='Defined Values'!$A$16,'Defined Values'!$C$16,IF('Vulnerability Assessment (post)'!K201='Defined Values'!$A$17,'Defined Values'!$C$17,0)))</f>
        <v>0</v>
      </c>
      <c r="AT201">
        <f t="shared" si="40"/>
        <v>0</v>
      </c>
      <c r="AU20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0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0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01" t="e">
        <f t="shared" si="41"/>
        <v>#REF!</v>
      </c>
      <c r="AY201" t="e">
        <f t="shared" si="41"/>
        <v>#REF!</v>
      </c>
      <c r="AZ201" t="e">
        <f t="shared" si="41"/>
        <v>#REF!</v>
      </c>
      <c r="BA201" t="e">
        <f t="shared" si="42"/>
        <v>#REF!</v>
      </c>
      <c r="BB201" t="e">
        <f t="shared" si="42"/>
        <v>#REF!</v>
      </c>
      <c r="BC201" t="e">
        <f t="shared" si="42"/>
        <v>#REF!</v>
      </c>
      <c r="BD201" t="e">
        <f t="shared" si="43"/>
        <v>#REF!</v>
      </c>
      <c r="BE201" t="e">
        <f t="shared" si="44"/>
        <v>#REF!</v>
      </c>
      <c r="BF201" s="21" t="e">
        <f t="shared" si="45"/>
        <v>#REF!</v>
      </c>
      <c r="BG201"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01" t="e">
        <f t="shared" si="47"/>
        <v>#REF!</v>
      </c>
      <c r="BI201"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01" t="e">
        <f t="shared" si="46"/>
        <v>#REF!</v>
      </c>
    </row>
    <row r="202" spans="1:62" ht="18" x14ac:dyDescent="0.15">
      <c r="A202" s="51"/>
      <c r="B202" s="51"/>
      <c r="C202" s="39"/>
      <c r="D202" s="39"/>
      <c r="E202" s="52"/>
      <c r="F202" s="40"/>
      <c r="G202" s="40"/>
      <c r="H202" s="40"/>
      <c r="I202" s="82"/>
      <c r="J202" s="82"/>
      <c r="K202" s="82"/>
      <c r="L202" s="82"/>
      <c r="M202" s="82"/>
      <c r="N202" s="82"/>
      <c r="O202" s="82"/>
      <c r="P202" s="82"/>
      <c r="Q202" s="82"/>
      <c r="R202" s="82"/>
      <c r="S202" s="82"/>
      <c r="T202" s="82"/>
      <c r="U202" s="82"/>
      <c r="V202" s="82"/>
      <c r="W202" s="31" t="str">
        <f>IF(OR(A202='Defined Values'!A$63,A202='Defined Values'!$A$65),'Defined Values'!$A$65,IF(OR(K202="",M202="",O202="",Q202="",S202="",U202=""),"INCOMPLETE",AI202))</f>
        <v>INCOMPLETE</v>
      </c>
      <c r="Y202">
        <f t="shared" si="32"/>
        <v>0</v>
      </c>
      <c r="Z202">
        <f>IF(Y202=0,0,'Defined Values'!C60)</f>
        <v>0</v>
      </c>
      <c r="AA202">
        <f t="shared" si="33"/>
        <v>0</v>
      </c>
      <c r="AB202">
        <f t="shared" si="34"/>
        <v>0</v>
      </c>
      <c r="AD202" t="e">
        <f t="shared" si="35"/>
        <v>#REF!</v>
      </c>
      <c r="AE202" t="e">
        <f t="shared" si="35"/>
        <v>#REF!</v>
      </c>
      <c r="AF202" t="e">
        <f t="shared" si="35"/>
        <v>#REF!</v>
      </c>
      <c r="AG202" t="e">
        <f t="shared" si="36"/>
        <v>#REF!</v>
      </c>
      <c r="AH202" t="e">
        <f t="shared" si="37"/>
        <v>#REF!</v>
      </c>
      <c r="AI202" t="e">
        <f t="shared" si="38"/>
        <v>#REF!</v>
      </c>
      <c r="AK202">
        <f>IF('Vulnerability Assessment (post)'!Q202='Defined Values'!$A$27,'Defined Values'!$C$27,IF('Vulnerability Assessment (post)'!Q202='Defined Values'!$A$28,'Defined Values'!$C$28,IF('Vulnerability Assessment (post)'!Q202='Defined Values'!$A$29,'Defined Values'!$C$29,0)))</f>
        <v>0</v>
      </c>
      <c r="AL202">
        <f>IF('Vulnerability Assessment (post)'!S202='Defined Values'!$A$31,'Defined Values'!$C$31,IF('Vulnerability Assessment (post)'!S202='Defined Values'!$A$32,'Defined Values'!$C$32,IF('Vulnerability Assessment (post)'!S202='Defined Values'!$A$33,'Defined Values'!$C$33,0)))</f>
        <v>0</v>
      </c>
      <c r="AM202">
        <f>IF('Vulnerability Assessment (post)'!U202='Defined Values'!$A$35,'Defined Values'!$C$35,IF('Vulnerability Assessment (post)'!U202='Defined Values'!$A$36,'Defined Values'!$C$36,IF('Vulnerability Assessment (post)'!U202='Defined Values'!$A$37,'Defined Values'!$C$37,0)))</f>
        <v>0</v>
      </c>
      <c r="AN202">
        <f t="shared" si="39"/>
        <v>1</v>
      </c>
      <c r="AO202">
        <f t="shared" si="39"/>
        <v>1</v>
      </c>
      <c r="AP202">
        <f t="shared" si="39"/>
        <v>1</v>
      </c>
      <c r="AQ202">
        <f>IF('Vulnerability Assessment (post)'!M202='Defined Values'!$A$19,'Defined Values'!$C$19,IF('Vulnerability Assessment (post)'!M202='Defined Values'!$A$20,'Defined Values'!$C$20,IF('Vulnerability Assessment (post)'!M202='Defined Values'!$A$21,'Defined Values'!$C$21,0)))</f>
        <v>0</v>
      </c>
      <c r="AR202">
        <f>IF('Vulnerability Assessment (post)'!O202='Defined Values'!$A$23,'Defined Values'!$C$23,IF('Vulnerability Assessment (post)'!O202='Defined Values'!$A$24,'Defined Values'!$C$24,IF('Vulnerability Assessment (post)'!O202='Defined Values'!$A$25,'Defined Values'!$C$25,0)))</f>
        <v>0</v>
      </c>
      <c r="AS202">
        <f>IF('Vulnerability Assessment (post)'!K202='Defined Values'!$A$15,'Defined Values'!$C$15,IF('Vulnerability Assessment (post)'!K202='Defined Values'!$A$16,'Defined Values'!$C$16,IF('Vulnerability Assessment (post)'!K202='Defined Values'!$A$17,'Defined Values'!$C$17,0)))</f>
        <v>0</v>
      </c>
      <c r="AT202">
        <f t="shared" si="40"/>
        <v>0</v>
      </c>
      <c r="AU20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0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0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02" t="e">
        <f t="shared" si="41"/>
        <v>#REF!</v>
      </c>
      <c r="AY202" t="e">
        <f t="shared" si="41"/>
        <v>#REF!</v>
      </c>
      <c r="AZ202" t="e">
        <f t="shared" si="41"/>
        <v>#REF!</v>
      </c>
      <c r="BA202" t="e">
        <f t="shared" si="42"/>
        <v>#REF!</v>
      </c>
      <c r="BB202" t="e">
        <f t="shared" si="42"/>
        <v>#REF!</v>
      </c>
      <c r="BC202" t="e">
        <f t="shared" si="42"/>
        <v>#REF!</v>
      </c>
      <c r="BD202" t="e">
        <f t="shared" si="43"/>
        <v>#REF!</v>
      </c>
      <c r="BE202" t="e">
        <f t="shared" si="44"/>
        <v>#REF!</v>
      </c>
      <c r="BF202" s="21" t="e">
        <f t="shared" si="45"/>
        <v>#REF!</v>
      </c>
      <c r="BG202"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02" t="e">
        <f t="shared" si="47"/>
        <v>#REF!</v>
      </c>
      <c r="BI202"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02" t="e">
        <f t="shared" si="46"/>
        <v>#REF!</v>
      </c>
    </row>
    <row r="203" spans="1:62" ht="18" x14ac:dyDescent="0.15">
      <c r="A203" s="51"/>
      <c r="B203" s="51"/>
      <c r="C203" s="39"/>
      <c r="D203" s="39"/>
      <c r="E203" s="52"/>
      <c r="F203" s="40"/>
      <c r="G203" s="40"/>
      <c r="H203" s="40"/>
      <c r="I203" s="82"/>
      <c r="J203" s="82"/>
      <c r="K203" s="82"/>
      <c r="L203" s="82"/>
      <c r="M203" s="82"/>
      <c r="N203" s="82"/>
      <c r="O203" s="82"/>
      <c r="P203" s="82"/>
      <c r="Q203" s="82"/>
      <c r="R203" s="82"/>
      <c r="S203" s="82"/>
      <c r="T203" s="82"/>
      <c r="U203" s="82"/>
      <c r="V203" s="82"/>
      <c r="W203" s="31" t="str">
        <f>IF(OR(A203='Defined Values'!A$63,A203='Defined Values'!$A$65),'Defined Values'!$A$65,IF(OR(K203="",M203="",O203="",Q203="",S203="",U203=""),"INCOMPLETE",AI203))</f>
        <v>INCOMPLETE</v>
      </c>
      <c r="Y203">
        <f t="shared" ref="Y203:Y251" si="48">10.41*(1-(AN203*AO203*AP203))</f>
        <v>0</v>
      </c>
      <c r="Z203">
        <f>IF(Y203=0,0,'Defined Values'!C60)</f>
        <v>0</v>
      </c>
      <c r="AA203">
        <f t="shared" ref="AA203:AA251" si="49">20*AQ203*AR203*AS203</f>
        <v>0</v>
      </c>
      <c r="AB203">
        <f t="shared" ref="AB203:AB251" si="50">ROUND(AT203,1)</f>
        <v>0</v>
      </c>
      <c r="AD203" t="e">
        <f t="shared" ref="AD203:AF251" si="51">ROUND(BD203,1)</f>
        <v>#REF!</v>
      </c>
      <c r="AE203" t="e">
        <f t="shared" si="51"/>
        <v>#REF!</v>
      </c>
      <c r="AF203" t="e">
        <f t="shared" si="51"/>
        <v>#REF!</v>
      </c>
      <c r="AG203" t="e">
        <f t="shared" ref="AG203:AG251" si="52">ROUND(BH203,1)</f>
        <v>#REF!</v>
      </c>
      <c r="AH203" t="e">
        <f t="shared" ref="AH203:AH251" si="53">ROUND(BJ203,1)</f>
        <v>#REF!</v>
      </c>
      <c r="AI203" t="e">
        <f t="shared" ref="AI203:AI251" si="54">IF(AH203=0,AB203,AH203)</f>
        <v>#REF!</v>
      </c>
      <c r="AK203">
        <f>IF('Vulnerability Assessment (post)'!Q203='Defined Values'!$A$27,'Defined Values'!$C$27,IF('Vulnerability Assessment (post)'!Q203='Defined Values'!$A$28,'Defined Values'!$C$28,IF('Vulnerability Assessment (post)'!Q203='Defined Values'!$A$29,'Defined Values'!$C$29,0)))</f>
        <v>0</v>
      </c>
      <c r="AL203">
        <f>IF('Vulnerability Assessment (post)'!S203='Defined Values'!$A$31,'Defined Values'!$C$31,IF('Vulnerability Assessment (post)'!S203='Defined Values'!$A$32,'Defined Values'!$C$32,IF('Vulnerability Assessment (post)'!S203='Defined Values'!$A$33,'Defined Values'!$C$33,0)))</f>
        <v>0</v>
      </c>
      <c r="AM203">
        <f>IF('Vulnerability Assessment (post)'!U203='Defined Values'!$A$35,'Defined Values'!$C$35,IF('Vulnerability Assessment (post)'!U203='Defined Values'!$A$36,'Defined Values'!$C$36,IF('Vulnerability Assessment (post)'!U203='Defined Values'!$A$37,'Defined Values'!$C$37,0)))</f>
        <v>0</v>
      </c>
      <c r="AN203">
        <f t="shared" ref="AN203:AP251" si="55">1-AK203</f>
        <v>1</v>
      </c>
      <c r="AO203">
        <f t="shared" si="55"/>
        <v>1</v>
      </c>
      <c r="AP203">
        <f t="shared" si="55"/>
        <v>1</v>
      </c>
      <c r="AQ203">
        <f>IF('Vulnerability Assessment (post)'!M203='Defined Values'!$A$19,'Defined Values'!$C$19,IF('Vulnerability Assessment (post)'!M203='Defined Values'!$A$20,'Defined Values'!$C$20,IF('Vulnerability Assessment (post)'!M203='Defined Values'!$A$21,'Defined Values'!$C$21,0)))</f>
        <v>0</v>
      </c>
      <c r="AR203">
        <f>IF('Vulnerability Assessment (post)'!O203='Defined Values'!$A$23,'Defined Values'!$C$23,IF('Vulnerability Assessment (post)'!O203='Defined Values'!$A$24,'Defined Values'!$C$24,IF('Vulnerability Assessment (post)'!O203='Defined Values'!$A$25,'Defined Values'!$C$25,0)))</f>
        <v>0</v>
      </c>
      <c r="AS203">
        <f>IF('Vulnerability Assessment (post)'!K203='Defined Values'!$A$15,'Defined Values'!$C$15,IF('Vulnerability Assessment (post)'!K203='Defined Values'!$A$16,'Defined Values'!$C$16,IF('Vulnerability Assessment (post)'!K203='Defined Values'!$A$17,'Defined Values'!$C$17,0)))</f>
        <v>0</v>
      </c>
      <c r="AT203">
        <f t="shared" ref="AT203:AT251" si="56">((0.6*Y203)+(0.4*AA203)-1.5)*Z203</f>
        <v>0</v>
      </c>
      <c r="AU20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0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0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03" t="e">
        <f t="shared" ref="AX203:AZ251" si="57">AK203*AU203</f>
        <v>#REF!</v>
      </c>
      <c r="AY203" t="e">
        <f t="shared" si="57"/>
        <v>#REF!</v>
      </c>
      <c r="AZ203" t="e">
        <f t="shared" si="57"/>
        <v>#REF!</v>
      </c>
      <c r="BA203" t="e">
        <f t="shared" ref="BA203:BC251" si="58">1-AX203</f>
        <v>#REF!</v>
      </c>
      <c r="BB203" t="e">
        <f t="shared" si="58"/>
        <v>#REF!</v>
      </c>
      <c r="BC203" t="e">
        <f t="shared" si="58"/>
        <v>#REF!</v>
      </c>
      <c r="BD203" t="e">
        <f t="shared" ref="BD203:BD251" si="59">MIN(10,10.41*(1-(BA203*BB203*BC203)))</f>
        <v>#REF!</v>
      </c>
      <c r="BE203" t="e">
        <f t="shared" ref="BE203:BE251" si="60">((0.6*AD203)+(0.4*AA203)-1.5)*Z203</f>
        <v>#REF!</v>
      </c>
      <c r="BF203" s="21" t="e">
        <f t="shared" ref="BF203:BF251" si="61">AE203*1*1*1</f>
        <v>#REF!</v>
      </c>
      <c r="BG203"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03" t="e">
        <f t="shared" si="47"/>
        <v>#REF!</v>
      </c>
      <c r="BI203"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03" t="e">
        <f t="shared" ref="BJ203:BJ251" si="62">AG203-(AG203*BI203)</f>
        <v>#REF!</v>
      </c>
    </row>
    <row r="204" spans="1:62" ht="18" x14ac:dyDescent="0.15">
      <c r="A204" s="51"/>
      <c r="B204" s="51"/>
      <c r="C204" s="39"/>
      <c r="D204" s="39"/>
      <c r="E204" s="52"/>
      <c r="F204" s="40"/>
      <c r="G204" s="40"/>
      <c r="H204" s="40"/>
      <c r="I204" s="82"/>
      <c r="J204" s="82"/>
      <c r="K204" s="82"/>
      <c r="L204" s="82"/>
      <c r="M204" s="82"/>
      <c r="N204" s="82"/>
      <c r="O204" s="82"/>
      <c r="P204" s="82"/>
      <c r="Q204" s="82"/>
      <c r="R204" s="82"/>
      <c r="S204" s="82"/>
      <c r="T204" s="82"/>
      <c r="U204" s="82"/>
      <c r="V204" s="82"/>
      <c r="W204" s="31" t="str">
        <f>IF(OR(A204='Defined Values'!A$63,A204='Defined Values'!$A$65),'Defined Values'!$A$65,IF(OR(K204="",M204="",O204="",Q204="",S204="",U204=""),"INCOMPLETE",AI204))</f>
        <v>INCOMPLETE</v>
      </c>
      <c r="Y204">
        <f t="shared" si="48"/>
        <v>0</v>
      </c>
      <c r="Z204">
        <f>IF(Y204=0,0,'Defined Values'!C60)</f>
        <v>0</v>
      </c>
      <c r="AA204">
        <f t="shared" si="49"/>
        <v>0</v>
      </c>
      <c r="AB204">
        <f t="shared" si="50"/>
        <v>0</v>
      </c>
      <c r="AD204" t="e">
        <f t="shared" si="51"/>
        <v>#REF!</v>
      </c>
      <c r="AE204" t="e">
        <f t="shared" si="51"/>
        <v>#REF!</v>
      </c>
      <c r="AF204" t="e">
        <f t="shared" si="51"/>
        <v>#REF!</v>
      </c>
      <c r="AG204" t="e">
        <f t="shared" si="52"/>
        <v>#REF!</v>
      </c>
      <c r="AH204" t="e">
        <f t="shared" si="53"/>
        <v>#REF!</v>
      </c>
      <c r="AI204" t="e">
        <f t="shared" si="54"/>
        <v>#REF!</v>
      </c>
      <c r="AK204">
        <f>IF('Vulnerability Assessment (post)'!Q204='Defined Values'!$A$27,'Defined Values'!$C$27,IF('Vulnerability Assessment (post)'!Q204='Defined Values'!$A$28,'Defined Values'!$C$28,IF('Vulnerability Assessment (post)'!Q204='Defined Values'!$A$29,'Defined Values'!$C$29,0)))</f>
        <v>0</v>
      </c>
      <c r="AL204">
        <f>IF('Vulnerability Assessment (post)'!S204='Defined Values'!$A$31,'Defined Values'!$C$31,IF('Vulnerability Assessment (post)'!S204='Defined Values'!$A$32,'Defined Values'!$C$32,IF('Vulnerability Assessment (post)'!S204='Defined Values'!$A$33,'Defined Values'!$C$33,0)))</f>
        <v>0</v>
      </c>
      <c r="AM204">
        <f>IF('Vulnerability Assessment (post)'!U204='Defined Values'!$A$35,'Defined Values'!$C$35,IF('Vulnerability Assessment (post)'!U204='Defined Values'!$A$36,'Defined Values'!$C$36,IF('Vulnerability Assessment (post)'!U204='Defined Values'!$A$37,'Defined Values'!$C$37,0)))</f>
        <v>0</v>
      </c>
      <c r="AN204">
        <f t="shared" si="55"/>
        <v>1</v>
      </c>
      <c r="AO204">
        <f t="shared" si="55"/>
        <v>1</v>
      </c>
      <c r="AP204">
        <f t="shared" si="55"/>
        <v>1</v>
      </c>
      <c r="AQ204">
        <f>IF('Vulnerability Assessment (post)'!M204='Defined Values'!$A$19,'Defined Values'!$C$19,IF('Vulnerability Assessment (post)'!M204='Defined Values'!$A$20,'Defined Values'!$C$20,IF('Vulnerability Assessment (post)'!M204='Defined Values'!$A$21,'Defined Values'!$C$21,0)))</f>
        <v>0</v>
      </c>
      <c r="AR204">
        <f>IF('Vulnerability Assessment (post)'!O204='Defined Values'!$A$23,'Defined Values'!$C$23,IF('Vulnerability Assessment (post)'!O204='Defined Values'!$A$24,'Defined Values'!$C$24,IF('Vulnerability Assessment (post)'!O204='Defined Values'!$A$25,'Defined Values'!$C$25,0)))</f>
        <v>0</v>
      </c>
      <c r="AS204">
        <f>IF('Vulnerability Assessment (post)'!K204='Defined Values'!$A$15,'Defined Values'!$C$15,IF('Vulnerability Assessment (post)'!K204='Defined Values'!$A$16,'Defined Values'!$C$16,IF('Vulnerability Assessment (post)'!K204='Defined Values'!$A$17,'Defined Values'!$C$17,0)))</f>
        <v>0</v>
      </c>
      <c r="AT204">
        <f t="shared" si="56"/>
        <v>0</v>
      </c>
      <c r="AU20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0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0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04" t="e">
        <f t="shared" si="57"/>
        <v>#REF!</v>
      </c>
      <c r="AY204" t="e">
        <f t="shared" si="57"/>
        <v>#REF!</v>
      </c>
      <c r="AZ204" t="e">
        <f t="shared" si="57"/>
        <v>#REF!</v>
      </c>
      <c r="BA204" t="e">
        <f t="shared" si="58"/>
        <v>#REF!</v>
      </c>
      <c r="BB204" t="e">
        <f t="shared" si="58"/>
        <v>#REF!</v>
      </c>
      <c r="BC204" t="e">
        <f t="shared" si="58"/>
        <v>#REF!</v>
      </c>
      <c r="BD204" t="e">
        <f t="shared" si="59"/>
        <v>#REF!</v>
      </c>
      <c r="BE204" t="e">
        <f t="shared" si="60"/>
        <v>#REF!</v>
      </c>
      <c r="BF204" s="21" t="e">
        <f t="shared" si="61"/>
        <v>#REF!</v>
      </c>
      <c r="BG204"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04" t="e">
        <f t="shared" ref="BH204:BH251" si="63">AF204+(10-AF204)*BG204</f>
        <v>#REF!</v>
      </c>
      <c r="BI204"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04" t="e">
        <f t="shared" si="62"/>
        <v>#REF!</v>
      </c>
    </row>
    <row r="205" spans="1:62" ht="18" x14ac:dyDescent="0.15">
      <c r="A205" s="51"/>
      <c r="B205" s="51"/>
      <c r="C205" s="39"/>
      <c r="D205" s="39"/>
      <c r="E205" s="52"/>
      <c r="F205" s="40"/>
      <c r="G205" s="40"/>
      <c r="H205" s="40"/>
      <c r="I205" s="82"/>
      <c r="J205" s="82"/>
      <c r="K205" s="82"/>
      <c r="L205" s="82"/>
      <c r="M205" s="82"/>
      <c r="N205" s="82"/>
      <c r="O205" s="82"/>
      <c r="P205" s="82"/>
      <c r="Q205" s="82"/>
      <c r="R205" s="82"/>
      <c r="S205" s="82"/>
      <c r="T205" s="82"/>
      <c r="U205" s="82"/>
      <c r="V205" s="82"/>
      <c r="W205" s="31" t="str">
        <f>IF(OR(A205='Defined Values'!A$63,A205='Defined Values'!$A$65),'Defined Values'!$A$65,IF(OR(K205="",M205="",O205="",Q205="",S205="",U205=""),"INCOMPLETE",AI205))</f>
        <v>INCOMPLETE</v>
      </c>
      <c r="Y205">
        <f t="shared" si="48"/>
        <v>0</v>
      </c>
      <c r="Z205">
        <f>IF(Y205=0,0,'Defined Values'!C60)</f>
        <v>0</v>
      </c>
      <c r="AA205">
        <f t="shared" si="49"/>
        <v>0</v>
      </c>
      <c r="AB205">
        <f t="shared" si="50"/>
        <v>0</v>
      </c>
      <c r="AD205" t="e">
        <f t="shared" si="51"/>
        <v>#REF!</v>
      </c>
      <c r="AE205" t="e">
        <f t="shared" si="51"/>
        <v>#REF!</v>
      </c>
      <c r="AF205" t="e">
        <f t="shared" si="51"/>
        <v>#REF!</v>
      </c>
      <c r="AG205" t="e">
        <f t="shared" si="52"/>
        <v>#REF!</v>
      </c>
      <c r="AH205" t="e">
        <f t="shared" si="53"/>
        <v>#REF!</v>
      </c>
      <c r="AI205" t="e">
        <f t="shared" si="54"/>
        <v>#REF!</v>
      </c>
      <c r="AK205">
        <f>IF('Vulnerability Assessment (post)'!Q205='Defined Values'!$A$27,'Defined Values'!$C$27,IF('Vulnerability Assessment (post)'!Q205='Defined Values'!$A$28,'Defined Values'!$C$28,IF('Vulnerability Assessment (post)'!Q205='Defined Values'!$A$29,'Defined Values'!$C$29,0)))</f>
        <v>0</v>
      </c>
      <c r="AL205">
        <f>IF('Vulnerability Assessment (post)'!S205='Defined Values'!$A$31,'Defined Values'!$C$31,IF('Vulnerability Assessment (post)'!S205='Defined Values'!$A$32,'Defined Values'!$C$32,IF('Vulnerability Assessment (post)'!S205='Defined Values'!$A$33,'Defined Values'!$C$33,0)))</f>
        <v>0</v>
      </c>
      <c r="AM205">
        <f>IF('Vulnerability Assessment (post)'!U205='Defined Values'!$A$35,'Defined Values'!$C$35,IF('Vulnerability Assessment (post)'!U205='Defined Values'!$A$36,'Defined Values'!$C$36,IF('Vulnerability Assessment (post)'!U205='Defined Values'!$A$37,'Defined Values'!$C$37,0)))</f>
        <v>0</v>
      </c>
      <c r="AN205">
        <f t="shared" si="55"/>
        <v>1</v>
      </c>
      <c r="AO205">
        <f t="shared" si="55"/>
        <v>1</v>
      </c>
      <c r="AP205">
        <f t="shared" si="55"/>
        <v>1</v>
      </c>
      <c r="AQ205">
        <f>IF('Vulnerability Assessment (post)'!M205='Defined Values'!$A$19,'Defined Values'!$C$19,IF('Vulnerability Assessment (post)'!M205='Defined Values'!$A$20,'Defined Values'!$C$20,IF('Vulnerability Assessment (post)'!M205='Defined Values'!$A$21,'Defined Values'!$C$21,0)))</f>
        <v>0</v>
      </c>
      <c r="AR205">
        <f>IF('Vulnerability Assessment (post)'!O205='Defined Values'!$A$23,'Defined Values'!$C$23,IF('Vulnerability Assessment (post)'!O205='Defined Values'!$A$24,'Defined Values'!$C$24,IF('Vulnerability Assessment (post)'!O205='Defined Values'!$A$25,'Defined Values'!$C$25,0)))</f>
        <v>0</v>
      </c>
      <c r="AS205">
        <f>IF('Vulnerability Assessment (post)'!K205='Defined Values'!$A$15,'Defined Values'!$C$15,IF('Vulnerability Assessment (post)'!K205='Defined Values'!$A$16,'Defined Values'!$C$16,IF('Vulnerability Assessment (post)'!K205='Defined Values'!$A$17,'Defined Values'!$C$17,0)))</f>
        <v>0</v>
      </c>
      <c r="AT205">
        <f t="shared" si="56"/>
        <v>0</v>
      </c>
      <c r="AU20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0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0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05" t="e">
        <f t="shared" si="57"/>
        <v>#REF!</v>
      </c>
      <c r="AY205" t="e">
        <f t="shared" si="57"/>
        <v>#REF!</v>
      </c>
      <c r="AZ205" t="e">
        <f t="shared" si="57"/>
        <v>#REF!</v>
      </c>
      <c r="BA205" t="e">
        <f t="shared" si="58"/>
        <v>#REF!</v>
      </c>
      <c r="BB205" t="e">
        <f t="shared" si="58"/>
        <v>#REF!</v>
      </c>
      <c r="BC205" t="e">
        <f t="shared" si="58"/>
        <v>#REF!</v>
      </c>
      <c r="BD205" t="e">
        <f t="shared" si="59"/>
        <v>#REF!</v>
      </c>
      <c r="BE205" t="e">
        <f t="shared" si="60"/>
        <v>#REF!</v>
      </c>
      <c r="BF205" s="21" t="e">
        <f t="shared" si="61"/>
        <v>#REF!</v>
      </c>
      <c r="BG205"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05" t="e">
        <f t="shared" si="63"/>
        <v>#REF!</v>
      </c>
      <c r="BI205"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05" t="e">
        <f t="shared" si="62"/>
        <v>#REF!</v>
      </c>
    </row>
    <row r="206" spans="1:62" ht="18" x14ac:dyDescent="0.15">
      <c r="A206" s="51"/>
      <c r="B206" s="51"/>
      <c r="C206" s="39"/>
      <c r="D206" s="39"/>
      <c r="E206" s="52"/>
      <c r="F206" s="40"/>
      <c r="G206" s="40"/>
      <c r="H206" s="40"/>
      <c r="I206" s="82"/>
      <c r="J206" s="82"/>
      <c r="K206" s="82"/>
      <c r="L206" s="82"/>
      <c r="M206" s="82"/>
      <c r="N206" s="82"/>
      <c r="O206" s="82"/>
      <c r="P206" s="82"/>
      <c r="Q206" s="82"/>
      <c r="R206" s="82"/>
      <c r="S206" s="82"/>
      <c r="T206" s="82"/>
      <c r="U206" s="82"/>
      <c r="V206" s="82"/>
      <c r="W206" s="31" t="str">
        <f>IF(OR(A206='Defined Values'!A$63,A206='Defined Values'!$A$65),'Defined Values'!$A$65,IF(OR(K206="",M206="",O206="",Q206="",S206="",U206=""),"INCOMPLETE",AI206))</f>
        <v>INCOMPLETE</v>
      </c>
      <c r="Y206">
        <f t="shared" si="48"/>
        <v>0</v>
      </c>
      <c r="Z206">
        <f>IF(Y206=0,0,'Defined Values'!C60)</f>
        <v>0</v>
      </c>
      <c r="AA206">
        <f t="shared" si="49"/>
        <v>0</v>
      </c>
      <c r="AB206">
        <f t="shared" si="50"/>
        <v>0</v>
      </c>
      <c r="AD206" t="e">
        <f t="shared" si="51"/>
        <v>#REF!</v>
      </c>
      <c r="AE206" t="e">
        <f t="shared" si="51"/>
        <v>#REF!</v>
      </c>
      <c r="AF206" t="e">
        <f t="shared" si="51"/>
        <v>#REF!</v>
      </c>
      <c r="AG206" t="e">
        <f t="shared" si="52"/>
        <v>#REF!</v>
      </c>
      <c r="AH206" t="e">
        <f t="shared" si="53"/>
        <v>#REF!</v>
      </c>
      <c r="AI206" t="e">
        <f t="shared" si="54"/>
        <v>#REF!</v>
      </c>
      <c r="AK206">
        <f>IF('Vulnerability Assessment (post)'!Q206='Defined Values'!$A$27,'Defined Values'!$C$27,IF('Vulnerability Assessment (post)'!Q206='Defined Values'!$A$28,'Defined Values'!$C$28,IF('Vulnerability Assessment (post)'!Q206='Defined Values'!$A$29,'Defined Values'!$C$29,0)))</f>
        <v>0</v>
      </c>
      <c r="AL206">
        <f>IF('Vulnerability Assessment (post)'!S206='Defined Values'!$A$31,'Defined Values'!$C$31,IF('Vulnerability Assessment (post)'!S206='Defined Values'!$A$32,'Defined Values'!$C$32,IF('Vulnerability Assessment (post)'!S206='Defined Values'!$A$33,'Defined Values'!$C$33,0)))</f>
        <v>0</v>
      </c>
      <c r="AM206">
        <f>IF('Vulnerability Assessment (post)'!U206='Defined Values'!$A$35,'Defined Values'!$C$35,IF('Vulnerability Assessment (post)'!U206='Defined Values'!$A$36,'Defined Values'!$C$36,IF('Vulnerability Assessment (post)'!U206='Defined Values'!$A$37,'Defined Values'!$C$37,0)))</f>
        <v>0</v>
      </c>
      <c r="AN206">
        <f t="shared" si="55"/>
        <v>1</v>
      </c>
      <c r="AO206">
        <f t="shared" si="55"/>
        <v>1</v>
      </c>
      <c r="AP206">
        <f t="shared" si="55"/>
        <v>1</v>
      </c>
      <c r="AQ206">
        <f>IF('Vulnerability Assessment (post)'!M206='Defined Values'!$A$19,'Defined Values'!$C$19,IF('Vulnerability Assessment (post)'!M206='Defined Values'!$A$20,'Defined Values'!$C$20,IF('Vulnerability Assessment (post)'!M206='Defined Values'!$A$21,'Defined Values'!$C$21,0)))</f>
        <v>0</v>
      </c>
      <c r="AR206">
        <f>IF('Vulnerability Assessment (post)'!O206='Defined Values'!$A$23,'Defined Values'!$C$23,IF('Vulnerability Assessment (post)'!O206='Defined Values'!$A$24,'Defined Values'!$C$24,IF('Vulnerability Assessment (post)'!O206='Defined Values'!$A$25,'Defined Values'!$C$25,0)))</f>
        <v>0</v>
      </c>
      <c r="AS206">
        <f>IF('Vulnerability Assessment (post)'!K206='Defined Values'!$A$15,'Defined Values'!$C$15,IF('Vulnerability Assessment (post)'!K206='Defined Values'!$A$16,'Defined Values'!$C$16,IF('Vulnerability Assessment (post)'!K206='Defined Values'!$A$17,'Defined Values'!$C$17,0)))</f>
        <v>0</v>
      </c>
      <c r="AT206">
        <f t="shared" si="56"/>
        <v>0</v>
      </c>
      <c r="AU20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0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0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06" t="e">
        <f t="shared" si="57"/>
        <v>#REF!</v>
      </c>
      <c r="AY206" t="e">
        <f t="shared" si="57"/>
        <v>#REF!</v>
      </c>
      <c r="AZ206" t="e">
        <f t="shared" si="57"/>
        <v>#REF!</v>
      </c>
      <c r="BA206" t="e">
        <f t="shared" si="58"/>
        <v>#REF!</v>
      </c>
      <c r="BB206" t="e">
        <f t="shared" si="58"/>
        <v>#REF!</v>
      </c>
      <c r="BC206" t="e">
        <f t="shared" si="58"/>
        <v>#REF!</v>
      </c>
      <c r="BD206" t="e">
        <f t="shared" si="59"/>
        <v>#REF!</v>
      </c>
      <c r="BE206" t="e">
        <f t="shared" si="60"/>
        <v>#REF!</v>
      </c>
      <c r="BF206" s="21" t="e">
        <f t="shared" si="61"/>
        <v>#REF!</v>
      </c>
      <c r="BG206"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06" t="e">
        <f t="shared" si="63"/>
        <v>#REF!</v>
      </c>
      <c r="BI206"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06" t="e">
        <f t="shared" si="62"/>
        <v>#REF!</v>
      </c>
    </row>
    <row r="207" spans="1:62" ht="18" x14ac:dyDescent="0.15">
      <c r="A207" s="51"/>
      <c r="B207" s="51"/>
      <c r="C207" s="39"/>
      <c r="D207" s="39"/>
      <c r="E207" s="52"/>
      <c r="F207" s="40"/>
      <c r="G207" s="40"/>
      <c r="H207" s="40"/>
      <c r="I207" s="82"/>
      <c r="J207" s="82"/>
      <c r="K207" s="82"/>
      <c r="L207" s="82"/>
      <c r="M207" s="82"/>
      <c r="N207" s="82"/>
      <c r="O207" s="82"/>
      <c r="P207" s="82"/>
      <c r="Q207" s="82"/>
      <c r="R207" s="82"/>
      <c r="S207" s="82"/>
      <c r="T207" s="82"/>
      <c r="U207" s="82"/>
      <c r="V207" s="82"/>
      <c r="W207" s="31" t="str">
        <f>IF(OR(A207='Defined Values'!A$63,A207='Defined Values'!$A$65),'Defined Values'!$A$65,IF(OR(K207="",M207="",O207="",Q207="",S207="",U207=""),"INCOMPLETE",AI207))</f>
        <v>INCOMPLETE</v>
      </c>
      <c r="Y207">
        <f t="shared" si="48"/>
        <v>0</v>
      </c>
      <c r="Z207">
        <f>IF(Y207=0,0,'Defined Values'!C60)</f>
        <v>0</v>
      </c>
      <c r="AA207">
        <f t="shared" si="49"/>
        <v>0</v>
      </c>
      <c r="AB207">
        <f t="shared" si="50"/>
        <v>0</v>
      </c>
      <c r="AD207" t="e">
        <f t="shared" si="51"/>
        <v>#REF!</v>
      </c>
      <c r="AE207" t="e">
        <f t="shared" si="51"/>
        <v>#REF!</v>
      </c>
      <c r="AF207" t="e">
        <f t="shared" si="51"/>
        <v>#REF!</v>
      </c>
      <c r="AG207" t="e">
        <f t="shared" si="52"/>
        <v>#REF!</v>
      </c>
      <c r="AH207" t="e">
        <f t="shared" si="53"/>
        <v>#REF!</v>
      </c>
      <c r="AI207" t="e">
        <f t="shared" si="54"/>
        <v>#REF!</v>
      </c>
      <c r="AK207">
        <f>IF('Vulnerability Assessment (post)'!Q207='Defined Values'!$A$27,'Defined Values'!$C$27,IF('Vulnerability Assessment (post)'!Q207='Defined Values'!$A$28,'Defined Values'!$C$28,IF('Vulnerability Assessment (post)'!Q207='Defined Values'!$A$29,'Defined Values'!$C$29,0)))</f>
        <v>0</v>
      </c>
      <c r="AL207">
        <f>IF('Vulnerability Assessment (post)'!S207='Defined Values'!$A$31,'Defined Values'!$C$31,IF('Vulnerability Assessment (post)'!S207='Defined Values'!$A$32,'Defined Values'!$C$32,IF('Vulnerability Assessment (post)'!S207='Defined Values'!$A$33,'Defined Values'!$C$33,0)))</f>
        <v>0</v>
      </c>
      <c r="AM207">
        <f>IF('Vulnerability Assessment (post)'!U207='Defined Values'!$A$35,'Defined Values'!$C$35,IF('Vulnerability Assessment (post)'!U207='Defined Values'!$A$36,'Defined Values'!$C$36,IF('Vulnerability Assessment (post)'!U207='Defined Values'!$A$37,'Defined Values'!$C$37,0)))</f>
        <v>0</v>
      </c>
      <c r="AN207">
        <f t="shared" si="55"/>
        <v>1</v>
      </c>
      <c r="AO207">
        <f t="shared" si="55"/>
        <v>1</v>
      </c>
      <c r="AP207">
        <f t="shared" si="55"/>
        <v>1</v>
      </c>
      <c r="AQ207">
        <f>IF('Vulnerability Assessment (post)'!M207='Defined Values'!$A$19,'Defined Values'!$C$19,IF('Vulnerability Assessment (post)'!M207='Defined Values'!$A$20,'Defined Values'!$C$20,IF('Vulnerability Assessment (post)'!M207='Defined Values'!$A$21,'Defined Values'!$C$21,0)))</f>
        <v>0</v>
      </c>
      <c r="AR207">
        <f>IF('Vulnerability Assessment (post)'!O207='Defined Values'!$A$23,'Defined Values'!$C$23,IF('Vulnerability Assessment (post)'!O207='Defined Values'!$A$24,'Defined Values'!$C$24,IF('Vulnerability Assessment (post)'!O207='Defined Values'!$A$25,'Defined Values'!$C$25,0)))</f>
        <v>0</v>
      </c>
      <c r="AS207">
        <f>IF('Vulnerability Assessment (post)'!K207='Defined Values'!$A$15,'Defined Values'!$C$15,IF('Vulnerability Assessment (post)'!K207='Defined Values'!$A$16,'Defined Values'!$C$16,IF('Vulnerability Assessment (post)'!K207='Defined Values'!$A$17,'Defined Values'!$C$17,0)))</f>
        <v>0</v>
      </c>
      <c r="AT207">
        <f t="shared" si="56"/>
        <v>0</v>
      </c>
      <c r="AU20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0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0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07" t="e">
        <f t="shared" si="57"/>
        <v>#REF!</v>
      </c>
      <c r="AY207" t="e">
        <f t="shared" si="57"/>
        <v>#REF!</v>
      </c>
      <c r="AZ207" t="e">
        <f t="shared" si="57"/>
        <v>#REF!</v>
      </c>
      <c r="BA207" t="e">
        <f t="shared" si="58"/>
        <v>#REF!</v>
      </c>
      <c r="BB207" t="e">
        <f t="shared" si="58"/>
        <v>#REF!</v>
      </c>
      <c r="BC207" t="e">
        <f t="shared" si="58"/>
        <v>#REF!</v>
      </c>
      <c r="BD207" t="e">
        <f t="shared" si="59"/>
        <v>#REF!</v>
      </c>
      <c r="BE207" t="e">
        <f t="shared" si="60"/>
        <v>#REF!</v>
      </c>
      <c r="BF207" s="21" t="e">
        <f t="shared" si="61"/>
        <v>#REF!</v>
      </c>
      <c r="BG207"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07" t="e">
        <f t="shared" si="63"/>
        <v>#REF!</v>
      </c>
      <c r="BI207"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07" t="e">
        <f t="shared" si="62"/>
        <v>#REF!</v>
      </c>
    </row>
    <row r="208" spans="1:62" ht="18" x14ac:dyDescent="0.15">
      <c r="A208" s="51"/>
      <c r="B208" s="51"/>
      <c r="C208" s="39"/>
      <c r="D208" s="39"/>
      <c r="E208" s="52"/>
      <c r="F208" s="40"/>
      <c r="G208" s="40"/>
      <c r="H208" s="40"/>
      <c r="I208" s="82"/>
      <c r="J208" s="82"/>
      <c r="K208" s="82"/>
      <c r="L208" s="82"/>
      <c r="M208" s="82"/>
      <c r="N208" s="82"/>
      <c r="O208" s="82"/>
      <c r="P208" s="82"/>
      <c r="Q208" s="82"/>
      <c r="R208" s="82"/>
      <c r="S208" s="82"/>
      <c r="T208" s="82"/>
      <c r="U208" s="82"/>
      <c r="V208" s="82"/>
      <c r="W208" s="31" t="str">
        <f>IF(OR(A208='Defined Values'!A$63,A208='Defined Values'!$A$65),'Defined Values'!$A$65,IF(OR(K208="",M208="",O208="",Q208="",S208="",U208=""),"INCOMPLETE",AI208))</f>
        <v>INCOMPLETE</v>
      </c>
      <c r="Y208">
        <f t="shared" si="48"/>
        <v>0</v>
      </c>
      <c r="Z208">
        <f>IF(Y208=0,0,'Defined Values'!C60)</f>
        <v>0</v>
      </c>
      <c r="AA208">
        <f t="shared" si="49"/>
        <v>0</v>
      </c>
      <c r="AB208">
        <f t="shared" si="50"/>
        <v>0</v>
      </c>
      <c r="AD208" t="e">
        <f t="shared" si="51"/>
        <v>#REF!</v>
      </c>
      <c r="AE208" t="e">
        <f t="shared" si="51"/>
        <v>#REF!</v>
      </c>
      <c r="AF208" t="e">
        <f t="shared" si="51"/>
        <v>#REF!</v>
      </c>
      <c r="AG208" t="e">
        <f t="shared" si="52"/>
        <v>#REF!</v>
      </c>
      <c r="AH208" t="e">
        <f t="shared" si="53"/>
        <v>#REF!</v>
      </c>
      <c r="AI208" t="e">
        <f t="shared" si="54"/>
        <v>#REF!</v>
      </c>
      <c r="AK208">
        <f>IF('Vulnerability Assessment (post)'!Q208='Defined Values'!$A$27,'Defined Values'!$C$27,IF('Vulnerability Assessment (post)'!Q208='Defined Values'!$A$28,'Defined Values'!$C$28,IF('Vulnerability Assessment (post)'!Q208='Defined Values'!$A$29,'Defined Values'!$C$29,0)))</f>
        <v>0</v>
      </c>
      <c r="AL208">
        <f>IF('Vulnerability Assessment (post)'!S208='Defined Values'!$A$31,'Defined Values'!$C$31,IF('Vulnerability Assessment (post)'!S208='Defined Values'!$A$32,'Defined Values'!$C$32,IF('Vulnerability Assessment (post)'!S208='Defined Values'!$A$33,'Defined Values'!$C$33,0)))</f>
        <v>0</v>
      </c>
      <c r="AM208">
        <f>IF('Vulnerability Assessment (post)'!U208='Defined Values'!$A$35,'Defined Values'!$C$35,IF('Vulnerability Assessment (post)'!U208='Defined Values'!$A$36,'Defined Values'!$C$36,IF('Vulnerability Assessment (post)'!U208='Defined Values'!$A$37,'Defined Values'!$C$37,0)))</f>
        <v>0</v>
      </c>
      <c r="AN208">
        <f t="shared" si="55"/>
        <v>1</v>
      </c>
      <c r="AO208">
        <f t="shared" si="55"/>
        <v>1</v>
      </c>
      <c r="AP208">
        <f t="shared" si="55"/>
        <v>1</v>
      </c>
      <c r="AQ208">
        <f>IF('Vulnerability Assessment (post)'!M208='Defined Values'!$A$19,'Defined Values'!$C$19,IF('Vulnerability Assessment (post)'!M208='Defined Values'!$A$20,'Defined Values'!$C$20,IF('Vulnerability Assessment (post)'!M208='Defined Values'!$A$21,'Defined Values'!$C$21,0)))</f>
        <v>0</v>
      </c>
      <c r="AR208">
        <f>IF('Vulnerability Assessment (post)'!O208='Defined Values'!$A$23,'Defined Values'!$C$23,IF('Vulnerability Assessment (post)'!O208='Defined Values'!$A$24,'Defined Values'!$C$24,IF('Vulnerability Assessment (post)'!O208='Defined Values'!$A$25,'Defined Values'!$C$25,0)))</f>
        <v>0</v>
      </c>
      <c r="AS208">
        <f>IF('Vulnerability Assessment (post)'!K208='Defined Values'!$A$15,'Defined Values'!$C$15,IF('Vulnerability Assessment (post)'!K208='Defined Values'!$A$16,'Defined Values'!$C$16,IF('Vulnerability Assessment (post)'!K208='Defined Values'!$A$17,'Defined Values'!$C$17,0)))</f>
        <v>0</v>
      </c>
      <c r="AT208">
        <f t="shared" si="56"/>
        <v>0</v>
      </c>
      <c r="AU20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0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0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08" t="e">
        <f t="shared" si="57"/>
        <v>#REF!</v>
      </c>
      <c r="AY208" t="e">
        <f t="shared" si="57"/>
        <v>#REF!</v>
      </c>
      <c r="AZ208" t="e">
        <f t="shared" si="57"/>
        <v>#REF!</v>
      </c>
      <c r="BA208" t="e">
        <f t="shared" si="58"/>
        <v>#REF!</v>
      </c>
      <c r="BB208" t="e">
        <f t="shared" si="58"/>
        <v>#REF!</v>
      </c>
      <c r="BC208" t="e">
        <f t="shared" si="58"/>
        <v>#REF!</v>
      </c>
      <c r="BD208" t="e">
        <f t="shared" si="59"/>
        <v>#REF!</v>
      </c>
      <c r="BE208" t="e">
        <f t="shared" si="60"/>
        <v>#REF!</v>
      </c>
      <c r="BF208" s="21" t="e">
        <f t="shared" si="61"/>
        <v>#REF!</v>
      </c>
      <c r="BG208"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08" t="e">
        <f t="shared" si="63"/>
        <v>#REF!</v>
      </c>
      <c r="BI208"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08" t="e">
        <f t="shared" si="62"/>
        <v>#REF!</v>
      </c>
    </row>
    <row r="209" spans="1:62" ht="18" x14ac:dyDescent="0.15">
      <c r="A209" s="51"/>
      <c r="B209" s="51"/>
      <c r="C209" s="39"/>
      <c r="D209" s="39"/>
      <c r="E209" s="52"/>
      <c r="F209" s="40"/>
      <c r="G209" s="40"/>
      <c r="H209" s="40"/>
      <c r="I209" s="82"/>
      <c r="J209" s="82"/>
      <c r="K209" s="82"/>
      <c r="L209" s="82"/>
      <c r="M209" s="82"/>
      <c r="N209" s="82"/>
      <c r="O209" s="82"/>
      <c r="P209" s="82"/>
      <c r="Q209" s="82"/>
      <c r="R209" s="82"/>
      <c r="S209" s="82"/>
      <c r="T209" s="82"/>
      <c r="U209" s="82"/>
      <c r="V209" s="82"/>
      <c r="W209" s="31" t="str">
        <f>IF(OR(A209='Defined Values'!A$63,A209='Defined Values'!$A$65),'Defined Values'!$A$65,IF(OR(K209="",M209="",O209="",Q209="",S209="",U209=""),"INCOMPLETE",AI209))</f>
        <v>INCOMPLETE</v>
      </c>
      <c r="Y209">
        <f t="shared" si="48"/>
        <v>0</v>
      </c>
      <c r="Z209">
        <f>IF(Y209=0,0,'Defined Values'!C60)</f>
        <v>0</v>
      </c>
      <c r="AA209">
        <f t="shared" si="49"/>
        <v>0</v>
      </c>
      <c r="AB209">
        <f t="shared" si="50"/>
        <v>0</v>
      </c>
      <c r="AD209" t="e">
        <f t="shared" si="51"/>
        <v>#REF!</v>
      </c>
      <c r="AE209" t="e">
        <f t="shared" si="51"/>
        <v>#REF!</v>
      </c>
      <c r="AF209" t="e">
        <f t="shared" si="51"/>
        <v>#REF!</v>
      </c>
      <c r="AG209" t="e">
        <f t="shared" si="52"/>
        <v>#REF!</v>
      </c>
      <c r="AH209" t="e">
        <f t="shared" si="53"/>
        <v>#REF!</v>
      </c>
      <c r="AI209" t="e">
        <f t="shared" si="54"/>
        <v>#REF!</v>
      </c>
      <c r="AK209">
        <f>IF('Vulnerability Assessment (post)'!Q209='Defined Values'!$A$27,'Defined Values'!$C$27,IF('Vulnerability Assessment (post)'!Q209='Defined Values'!$A$28,'Defined Values'!$C$28,IF('Vulnerability Assessment (post)'!Q209='Defined Values'!$A$29,'Defined Values'!$C$29,0)))</f>
        <v>0</v>
      </c>
      <c r="AL209">
        <f>IF('Vulnerability Assessment (post)'!S209='Defined Values'!$A$31,'Defined Values'!$C$31,IF('Vulnerability Assessment (post)'!S209='Defined Values'!$A$32,'Defined Values'!$C$32,IF('Vulnerability Assessment (post)'!S209='Defined Values'!$A$33,'Defined Values'!$C$33,0)))</f>
        <v>0</v>
      </c>
      <c r="AM209">
        <f>IF('Vulnerability Assessment (post)'!U209='Defined Values'!$A$35,'Defined Values'!$C$35,IF('Vulnerability Assessment (post)'!U209='Defined Values'!$A$36,'Defined Values'!$C$36,IF('Vulnerability Assessment (post)'!U209='Defined Values'!$A$37,'Defined Values'!$C$37,0)))</f>
        <v>0</v>
      </c>
      <c r="AN209">
        <f t="shared" si="55"/>
        <v>1</v>
      </c>
      <c r="AO209">
        <f t="shared" si="55"/>
        <v>1</v>
      </c>
      <c r="AP209">
        <f t="shared" si="55"/>
        <v>1</v>
      </c>
      <c r="AQ209">
        <f>IF('Vulnerability Assessment (post)'!M209='Defined Values'!$A$19,'Defined Values'!$C$19,IF('Vulnerability Assessment (post)'!M209='Defined Values'!$A$20,'Defined Values'!$C$20,IF('Vulnerability Assessment (post)'!M209='Defined Values'!$A$21,'Defined Values'!$C$21,0)))</f>
        <v>0</v>
      </c>
      <c r="AR209">
        <f>IF('Vulnerability Assessment (post)'!O209='Defined Values'!$A$23,'Defined Values'!$C$23,IF('Vulnerability Assessment (post)'!O209='Defined Values'!$A$24,'Defined Values'!$C$24,IF('Vulnerability Assessment (post)'!O209='Defined Values'!$A$25,'Defined Values'!$C$25,0)))</f>
        <v>0</v>
      </c>
      <c r="AS209">
        <f>IF('Vulnerability Assessment (post)'!K209='Defined Values'!$A$15,'Defined Values'!$C$15,IF('Vulnerability Assessment (post)'!K209='Defined Values'!$A$16,'Defined Values'!$C$16,IF('Vulnerability Assessment (post)'!K209='Defined Values'!$A$17,'Defined Values'!$C$17,0)))</f>
        <v>0</v>
      </c>
      <c r="AT209">
        <f t="shared" si="56"/>
        <v>0</v>
      </c>
      <c r="AU20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0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0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09" t="e">
        <f t="shared" si="57"/>
        <v>#REF!</v>
      </c>
      <c r="AY209" t="e">
        <f t="shared" si="57"/>
        <v>#REF!</v>
      </c>
      <c r="AZ209" t="e">
        <f t="shared" si="57"/>
        <v>#REF!</v>
      </c>
      <c r="BA209" t="e">
        <f t="shared" si="58"/>
        <v>#REF!</v>
      </c>
      <c r="BB209" t="e">
        <f t="shared" si="58"/>
        <v>#REF!</v>
      </c>
      <c r="BC209" t="e">
        <f t="shared" si="58"/>
        <v>#REF!</v>
      </c>
      <c r="BD209" t="e">
        <f t="shared" si="59"/>
        <v>#REF!</v>
      </c>
      <c r="BE209" t="e">
        <f t="shared" si="60"/>
        <v>#REF!</v>
      </c>
      <c r="BF209" s="21" t="e">
        <f t="shared" si="61"/>
        <v>#REF!</v>
      </c>
      <c r="BG209"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09" t="e">
        <f t="shared" si="63"/>
        <v>#REF!</v>
      </c>
      <c r="BI209"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09" t="e">
        <f t="shared" si="62"/>
        <v>#REF!</v>
      </c>
    </row>
    <row r="210" spans="1:62" ht="18" x14ac:dyDescent="0.15">
      <c r="A210" s="51"/>
      <c r="B210" s="51"/>
      <c r="C210" s="39"/>
      <c r="D210" s="39"/>
      <c r="E210" s="52"/>
      <c r="F210" s="40"/>
      <c r="G210" s="40"/>
      <c r="H210" s="40"/>
      <c r="I210" s="82"/>
      <c r="J210" s="82"/>
      <c r="K210" s="82"/>
      <c r="L210" s="82"/>
      <c r="M210" s="82"/>
      <c r="N210" s="82"/>
      <c r="O210" s="82"/>
      <c r="P210" s="82"/>
      <c r="Q210" s="82"/>
      <c r="R210" s="82"/>
      <c r="S210" s="82"/>
      <c r="T210" s="82"/>
      <c r="U210" s="82"/>
      <c r="V210" s="82"/>
      <c r="W210" s="31" t="str">
        <f>IF(OR(A210='Defined Values'!A$63,A210='Defined Values'!$A$65),'Defined Values'!$A$65,IF(OR(K210="",M210="",O210="",Q210="",S210="",U210=""),"INCOMPLETE",AI210))</f>
        <v>INCOMPLETE</v>
      </c>
      <c r="Y210">
        <f t="shared" si="48"/>
        <v>0</v>
      </c>
      <c r="Z210">
        <f>IF(Y210=0,0,'Defined Values'!C60)</f>
        <v>0</v>
      </c>
      <c r="AA210">
        <f t="shared" si="49"/>
        <v>0</v>
      </c>
      <c r="AB210">
        <f t="shared" si="50"/>
        <v>0</v>
      </c>
      <c r="AD210" t="e">
        <f t="shared" si="51"/>
        <v>#REF!</v>
      </c>
      <c r="AE210" t="e">
        <f t="shared" si="51"/>
        <v>#REF!</v>
      </c>
      <c r="AF210" t="e">
        <f t="shared" si="51"/>
        <v>#REF!</v>
      </c>
      <c r="AG210" t="e">
        <f t="shared" si="52"/>
        <v>#REF!</v>
      </c>
      <c r="AH210" t="e">
        <f t="shared" si="53"/>
        <v>#REF!</v>
      </c>
      <c r="AI210" t="e">
        <f t="shared" si="54"/>
        <v>#REF!</v>
      </c>
      <c r="AK210">
        <f>IF('Vulnerability Assessment (post)'!Q210='Defined Values'!$A$27,'Defined Values'!$C$27,IF('Vulnerability Assessment (post)'!Q210='Defined Values'!$A$28,'Defined Values'!$C$28,IF('Vulnerability Assessment (post)'!Q210='Defined Values'!$A$29,'Defined Values'!$C$29,0)))</f>
        <v>0</v>
      </c>
      <c r="AL210">
        <f>IF('Vulnerability Assessment (post)'!S210='Defined Values'!$A$31,'Defined Values'!$C$31,IF('Vulnerability Assessment (post)'!S210='Defined Values'!$A$32,'Defined Values'!$C$32,IF('Vulnerability Assessment (post)'!S210='Defined Values'!$A$33,'Defined Values'!$C$33,0)))</f>
        <v>0</v>
      </c>
      <c r="AM210">
        <f>IF('Vulnerability Assessment (post)'!U210='Defined Values'!$A$35,'Defined Values'!$C$35,IF('Vulnerability Assessment (post)'!U210='Defined Values'!$A$36,'Defined Values'!$C$36,IF('Vulnerability Assessment (post)'!U210='Defined Values'!$A$37,'Defined Values'!$C$37,0)))</f>
        <v>0</v>
      </c>
      <c r="AN210">
        <f t="shared" si="55"/>
        <v>1</v>
      </c>
      <c r="AO210">
        <f t="shared" si="55"/>
        <v>1</v>
      </c>
      <c r="AP210">
        <f t="shared" si="55"/>
        <v>1</v>
      </c>
      <c r="AQ210">
        <f>IF('Vulnerability Assessment (post)'!M210='Defined Values'!$A$19,'Defined Values'!$C$19,IF('Vulnerability Assessment (post)'!M210='Defined Values'!$A$20,'Defined Values'!$C$20,IF('Vulnerability Assessment (post)'!M210='Defined Values'!$A$21,'Defined Values'!$C$21,0)))</f>
        <v>0</v>
      </c>
      <c r="AR210">
        <f>IF('Vulnerability Assessment (post)'!O210='Defined Values'!$A$23,'Defined Values'!$C$23,IF('Vulnerability Assessment (post)'!O210='Defined Values'!$A$24,'Defined Values'!$C$24,IF('Vulnerability Assessment (post)'!O210='Defined Values'!$A$25,'Defined Values'!$C$25,0)))</f>
        <v>0</v>
      </c>
      <c r="AS210">
        <f>IF('Vulnerability Assessment (post)'!K210='Defined Values'!$A$15,'Defined Values'!$C$15,IF('Vulnerability Assessment (post)'!K210='Defined Values'!$A$16,'Defined Values'!$C$16,IF('Vulnerability Assessment (post)'!K210='Defined Values'!$A$17,'Defined Values'!$C$17,0)))</f>
        <v>0</v>
      </c>
      <c r="AT210">
        <f t="shared" si="56"/>
        <v>0</v>
      </c>
      <c r="AU21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1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1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10" t="e">
        <f t="shared" si="57"/>
        <v>#REF!</v>
      </c>
      <c r="AY210" t="e">
        <f t="shared" si="57"/>
        <v>#REF!</v>
      </c>
      <c r="AZ210" t="e">
        <f t="shared" si="57"/>
        <v>#REF!</v>
      </c>
      <c r="BA210" t="e">
        <f t="shared" si="58"/>
        <v>#REF!</v>
      </c>
      <c r="BB210" t="e">
        <f t="shared" si="58"/>
        <v>#REF!</v>
      </c>
      <c r="BC210" t="e">
        <f t="shared" si="58"/>
        <v>#REF!</v>
      </c>
      <c r="BD210" t="e">
        <f t="shared" si="59"/>
        <v>#REF!</v>
      </c>
      <c r="BE210" t="e">
        <f t="shared" si="60"/>
        <v>#REF!</v>
      </c>
      <c r="BF210" s="21" t="e">
        <f t="shared" si="61"/>
        <v>#REF!</v>
      </c>
      <c r="BG210"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10" t="e">
        <f t="shared" si="63"/>
        <v>#REF!</v>
      </c>
      <c r="BI210"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10" t="e">
        <f t="shared" si="62"/>
        <v>#REF!</v>
      </c>
    </row>
    <row r="211" spans="1:62" ht="18" x14ac:dyDescent="0.15">
      <c r="A211" s="51"/>
      <c r="B211" s="51"/>
      <c r="C211" s="39"/>
      <c r="D211" s="39"/>
      <c r="E211" s="52"/>
      <c r="F211" s="40"/>
      <c r="G211" s="40"/>
      <c r="H211" s="40"/>
      <c r="I211" s="82"/>
      <c r="J211" s="82"/>
      <c r="K211" s="82"/>
      <c r="L211" s="82"/>
      <c r="M211" s="82"/>
      <c r="N211" s="82"/>
      <c r="O211" s="82"/>
      <c r="P211" s="82"/>
      <c r="Q211" s="82"/>
      <c r="R211" s="82"/>
      <c r="S211" s="82"/>
      <c r="T211" s="82"/>
      <c r="U211" s="82"/>
      <c r="V211" s="82"/>
      <c r="W211" s="31" t="str">
        <f>IF(OR(A211='Defined Values'!A$63,A211='Defined Values'!$A$65),'Defined Values'!$A$65,IF(OR(K211="",M211="",O211="",Q211="",S211="",U211=""),"INCOMPLETE",AI211))</f>
        <v>INCOMPLETE</v>
      </c>
      <c r="Y211">
        <f t="shared" si="48"/>
        <v>0</v>
      </c>
      <c r="Z211">
        <f>IF(Y211=0,0,'Defined Values'!C60)</f>
        <v>0</v>
      </c>
      <c r="AA211">
        <f t="shared" si="49"/>
        <v>0</v>
      </c>
      <c r="AB211">
        <f t="shared" si="50"/>
        <v>0</v>
      </c>
      <c r="AD211" t="e">
        <f t="shared" si="51"/>
        <v>#REF!</v>
      </c>
      <c r="AE211" t="e">
        <f t="shared" si="51"/>
        <v>#REF!</v>
      </c>
      <c r="AF211" t="e">
        <f t="shared" si="51"/>
        <v>#REF!</v>
      </c>
      <c r="AG211" t="e">
        <f t="shared" si="52"/>
        <v>#REF!</v>
      </c>
      <c r="AH211" t="e">
        <f t="shared" si="53"/>
        <v>#REF!</v>
      </c>
      <c r="AI211" t="e">
        <f t="shared" si="54"/>
        <v>#REF!</v>
      </c>
      <c r="AK211">
        <f>IF('Vulnerability Assessment (post)'!Q211='Defined Values'!$A$27,'Defined Values'!$C$27,IF('Vulnerability Assessment (post)'!Q211='Defined Values'!$A$28,'Defined Values'!$C$28,IF('Vulnerability Assessment (post)'!Q211='Defined Values'!$A$29,'Defined Values'!$C$29,0)))</f>
        <v>0</v>
      </c>
      <c r="AL211">
        <f>IF('Vulnerability Assessment (post)'!S211='Defined Values'!$A$31,'Defined Values'!$C$31,IF('Vulnerability Assessment (post)'!S211='Defined Values'!$A$32,'Defined Values'!$C$32,IF('Vulnerability Assessment (post)'!S211='Defined Values'!$A$33,'Defined Values'!$C$33,0)))</f>
        <v>0</v>
      </c>
      <c r="AM211">
        <f>IF('Vulnerability Assessment (post)'!U211='Defined Values'!$A$35,'Defined Values'!$C$35,IF('Vulnerability Assessment (post)'!U211='Defined Values'!$A$36,'Defined Values'!$C$36,IF('Vulnerability Assessment (post)'!U211='Defined Values'!$A$37,'Defined Values'!$C$37,0)))</f>
        <v>0</v>
      </c>
      <c r="AN211">
        <f t="shared" si="55"/>
        <v>1</v>
      </c>
      <c r="AO211">
        <f t="shared" si="55"/>
        <v>1</v>
      </c>
      <c r="AP211">
        <f t="shared" si="55"/>
        <v>1</v>
      </c>
      <c r="AQ211">
        <f>IF('Vulnerability Assessment (post)'!M211='Defined Values'!$A$19,'Defined Values'!$C$19,IF('Vulnerability Assessment (post)'!M211='Defined Values'!$A$20,'Defined Values'!$C$20,IF('Vulnerability Assessment (post)'!M211='Defined Values'!$A$21,'Defined Values'!$C$21,0)))</f>
        <v>0</v>
      </c>
      <c r="AR211">
        <f>IF('Vulnerability Assessment (post)'!O211='Defined Values'!$A$23,'Defined Values'!$C$23,IF('Vulnerability Assessment (post)'!O211='Defined Values'!$A$24,'Defined Values'!$C$24,IF('Vulnerability Assessment (post)'!O211='Defined Values'!$A$25,'Defined Values'!$C$25,0)))</f>
        <v>0</v>
      </c>
      <c r="AS211">
        <f>IF('Vulnerability Assessment (post)'!K211='Defined Values'!$A$15,'Defined Values'!$C$15,IF('Vulnerability Assessment (post)'!K211='Defined Values'!$A$16,'Defined Values'!$C$16,IF('Vulnerability Assessment (post)'!K211='Defined Values'!$A$17,'Defined Values'!$C$17,0)))</f>
        <v>0</v>
      </c>
      <c r="AT211">
        <f t="shared" si="56"/>
        <v>0</v>
      </c>
      <c r="AU21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1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1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11" t="e">
        <f t="shared" si="57"/>
        <v>#REF!</v>
      </c>
      <c r="AY211" t="e">
        <f t="shared" si="57"/>
        <v>#REF!</v>
      </c>
      <c r="AZ211" t="e">
        <f t="shared" si="57"/>
        <v>#REF!</v>
      </c>
      <c r="BA211" t="e">
        <f t="shared" si="58"/>
        <v>#REF!</v>
      </c>
      <c r="BB211" t="e">
        <f t="shared" si="58"/>
        <v>#REF!</v>
      </c>
      <c r="BC211" t="e">
        <f t="shared" si="58"/>
        <v>#REF!</v>
      </c>
      <c r="BD211" t="e">
        <f t="shared" si="59"/>
        <v>#REF!</v>
      </c>
      <c r="BE211" t="e">
        <f t="shared" si="60"/>
        <v>#REF!</v>
      </c>
      <c r="BF211" s="21" t="e">
        <f t="shared" si="61"/>
        <v>#REF!</v>
      </c>
      <c r="BG211"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11" t="e">
        <f t="shared" si="63"/>
        <v>#REF!</v>
      </c>
      <c r="BI211"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11" t="e">
        <f t="shared" si="62"/>
        <v>#REF!</v>
      </c>
    </row>
    <row r="212" spans="1:62" ht="18" x14ac:dyDescent="0.15">
      <c r="A212" s="51"/>
      <c r="B212" s="51"/>
      <c r="C212" s="39"/>
      <c r="D212" s="39"/>
      <c r="E212" s="52"/>
      <c r="F212" s="40"/>
      <c r="G212" s="40"/>
      <c r="H212" s="40"/>
      <c r="I212" s="82"/>
      <c r="J212" s="82"/>
      <c r="K212" s="82"/>
      <c r="L212" s="82"/>
      <c r="M212" s="82"/>
      <c r="N212" s="82"/>
      <c r="O212" s="82"/>
      <c r="P212" s="82"/>
      <c r="Q212" s="82"/>
      <c r="R212" s="82"/>
      <c r="S212" s="82"/>
      <c r="T212" s="82"/>
      <c r="U212" s="82"/>
      <c r="V212" s="82"/>
      <c r="W212" s="31" t="str">
        <f>IF(OR(A212='Defined Values'!A$63,A212='Defined Values'!$A$65),'Defined Values'!$A$65,IF(OR(K212="",M212="",O212="",Q212="",S212="",U212=""),"INCOMPLETE",AI212))</f>
        <v>INCOMPLETE</v>
      </c>
      <c r="Y212">
        <f t="shared" si="48"/>
        <v>0</v>
      </c>
      <c r="Z212">
        <f>IF(Y212=0,0,'Defined Values'!C60)</f>
        <v>0</v>
      </c>
      <c r="AA212">
        <f t="shared" si="49"/>
        <v>0</v>
      </c>
      <c r="AB212">
        <f t="shared" si="50"/>
        <v>0</v>
      </c>
      <c r="AD212" t="e">
        <f t="shared" si="51"/>
        <v>#REF!</v>
      </c>
      <c r="AE212" t="e">
        <f t="shared" si="51"/>
        <v>#REF!</v>
      </c>
      <c r="AF212" t="e">
        <f t="shared" si="51"/>
        <v>#REF!</v>
      </c>
      <c r="AG212" t="e">
        <f t="shared" si="52"/>
        <v>#REF!</v>
      </c>
      <c r="AH212" t="e">
        <f t="shared" si="53"/>
        <v>#REF!</v>
      </c>
      <c r="AI212" t="e">
        <f t="shared" si="54"/>
        <v>#REF!</v>
      </c>
      <c r="AK212">
        <f>IF('Vulnerability Assessment (post)'!Q212='Defined Values'!$A$27,'Defined Values'!$C$27,IF('Vulnerability Assessment (post)'!Q212='Defined Values'!$A$28,'Defined Values'!$C$28,IF('Vulnerability Assessment (post)'!Q212='Defined Values'!$A$29,'Defined Values'!$C$29,0)))</f>
        <v>0</v>
      </c>
      <c r="AL212">
        <f>IF('Vulnerability Assessment (post)'!S212='Defined Values'!$A$31,'Defined Values'!$C$31,IF('Vulnerability Assessment (post)'!S212='Defined Values'!$A$32,'Defined Values'!$C$32,IF('Vulnerability Assessment (post)'!S212='Defined Values'!$A$33,'Defined Values'!$C$33,0)))</f>
        <v>0</v>
      </c>
      <c r="AM212">
        <f>IF('Vulnerability Assessment (post)'!U212='Defined Values'!$A$35,'Defined Values'!$C$35,IF('Vulnerability Assessment (post)'!U212='Defined Values'!$A$36,'Defined Values'!$C$36,IF('Vulnerability Assessment (post)'!U212='Defined Values'!$A$37,'Defined Values'!$C$37,0)))</f>
        <v>0</v>
      </c>
      <c r="AN212">
        <f t="shared" si="55"/>
        <v>1</v>
      </c>
      <c r="AO212">
        <f t="shared" si="55"/>
        <v>1</v>
      </c>
      <c r="AP212">
        <f t="shared" si="55"/>
        <v>1</v>
      </c>
      <c r="AQ212">
        <f>IF('Vulnerability Assessment (post)'!M212='Defined Values'!$A$19,'Defined Values'!$C$19,IF('Vulnerability Assessment (post)'!M212='Defined Values'!$A$20,'Defined Values'!$C$20,IF('Vulnerability Assessment (post)'!M212='Defined Values'!$A$21,'Defined Values'!$C$21,0)))</f>
        <v>0</v>
      </c>
      <c r="AR212">
        <f>IF('Vulnerability Assessment (post)'!O212='Defined Values'!$A$23,'Defined Values'!$C$23,IF('Vulnerability Assessment (post)'!O212='Defined Values'!$A$24,'Defined Values'!$C$24,IF('Vulnerability Assessment (post)'!O212='Defined Values'!$A$25,'Defined Values'!$C$25,0)))</f>
        <v>0</v>
      </c>
      <c r="AS212">
        <f>IF('Vulnerability Assessment (post)'!K212='Defined Values'!$A$15,'Defined Values'!$C$15,IF('Vulnerability Assessment (post)'!K212='Defined Values'!$A$16,'Defined Values'!$C$16,IF('Vulnerability Assessment (post)'!K212='Defined Values'!$A$17,'Defined Values'!$C$17,0)))</f>
        <v>0</v>
      </c>
      <c r="AT212">
        <f t="shared" si="56"/>
        <v>0</v>
      </c>
      <c r="AU21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1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1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12" t="e">
        <f t="shared" si="57"/>
        <v>#REF!</v>
      </c>
      <c r="AY212" t="e">
        <f t="shared" si="57"/>
        <v>#REF!</v>
      </c>
      <c r="AZ212" t="e">
        <f t="shared" si="57"/>
        <v>#REF!</v>
      </c>
      <c r="BA212" t="e">
        <f t="shared" si="58"/>
        <v>#REF!</v>
      </c>
      <c r="BB212" t="e">
        <f t="shared" si="58"/>
        <v>#REF!</v>
      </c>
      <c r="BC212" t="e">
        <f t="shared" si="58"/>
        <v>#REF!</v>
      </c>
      <c r="BD212" t="e">
        <f t="shared" si="59"/>
        <v>#REF!</v>
      </c>
      <c r="BE212" t="e">
        <f t="shared" si="60"/>
        <v>#REF!</v>
      </c>
      <c r="BF212" s="21" t="e">
        <f t="shared" si="61"/>
        <v>#REF!</v>
      </c>
      <c r="BG212"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12" t="e">
        <f t="shared" si="63"/>
        <v>#REF!</v>
      </c>
      <c r="BI212"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12" t="e">
        <f t="shared" si="62"/>
        <v>#REF!</v>
      </c>
    </row>
    <row r="213" spans="1:62" ht="18" x14ac:dyDescent="0.15">
      <c r="A213" s="51"/>
      <c r="B213" s="51"/>
      <c r="C213" s="39"/>
      <c r="D213" s="39"/>
      <c r="E213" s="52"/>
      <c r="F213" s="40"/>
      <c r="G213" s="40"/>
      <c r="H213" s="40"/>
      <c r="I213" s="82"/>
      <c r="J213" s="82"/>
      <c r="K213" s="82"/>
      <c r="L213" s="82"/>
      <c r="M213" s="82"/>
      <c r="N213" s="82"/>
      <c r="O213" s="82"/>
      <c r="P213" s="82"/>
      <c r="Q213" s="82"/>
      <c r="R213" s="82"/>
      <c r="S213" s="82"/>
      <c r="T213" s="82"/>
      <c r="U213" s="82"/>
      <c r="V213" s="82"/>
      <c r="W213" s="31" t="str">
        <f>IF(OR(A213='Defined Values'!A$63,A213='Defined Values'!$A$65),'Defined Values'!$A$65,IF(OR(K213="",M213="",O213="",Q213="",S213="",U213=""),"INCOMPLETE",AI213))</f>
        <v>INCOMPLETE</v>
      </c>
      <c r="Y213">
        <f t="shared" si="48"/>
        <v>0</v>
      </c>
      <c r="Z213">
        <f>IF(Y213=0,0,'Defined Values'!C60)</f>
        <v>0</v>
      </c>
      <c r="AA213">
        <f t="shared" si="49"/>
        <v>0</v>
      </c>
      <c r="AB213">
        <f t="shared" si="50"/>
        <v>0</v>
      </c>
      <c r="AD213" t="e">
        <f t="shared" si="51"/>
        <v>#REF!</v>
      </c>
      <c r="AE213" t="e">
        <f t="shared" si="51"/>
        <v>#REF!</v>
      </c>
      <c r="AF213" t="e">
        <f t="shared" si="51"/>
        <v>#REF!</v>
      </c>
      <c r="AG213" t="e">
        <f t="shared" si="52"/>
        <v>#REF!</v>
      </c>
      <c r="AH213" t="e">
        <f t="shared" si="53"/>
        <v>#REF!</v>
      </c>
      <c r="AI213" t="e">
        <f t="shared" si="54"/>
        <v>#REF!</v>
      </c>
      <c r="AK213">
        <f>IF('Vulnerability Assessment (post)'!Q213='Defined Values'!$A$27,'Defined Values'!$C$27,IF('Vulnerability Assessment (post)'!Q213='Defined Values'!$A$28,'Defined Values'!$C$28,IF('Vulnerability Assessment (post)'!Q213='Defined Values'!$A$29,'Defined Values'!$C$29,0)))</f>
        <v>0</v>
      </c>
      <c r="AL213">
        <f>IF('Vulnerability Assessment (post)'!S213='Defined Values'!$A$31,'Defined Values'!$C$31,IF('Vulnerability Assessment (post)'!S213='Defined Values'!$A$32,'Defined Values'!$C$32,IF('Vulnerability Assessment (post)'!S213='Defined Values'!$A$33,'Defined Values'!$C$33,0)))</f>
        <v>0</v>
      </c>
      <c r="AM213">
        <f>IF('Vulnerability Assessment (post)'!U213='Defined Values'!$A$35,'Defined Values'!$C$35,IF('Vulnerability Assessment (post)'!U213='Defined Values'!$A$36,'Defined Values'!$C$36,IF('Vulnerability Assessment (post)'!U213='Defined Values'!$A$37,'Defined Values'!$C$37,0)))</f>
        <v>0</v>
      </c>
      <c r="AN213">
        <f t="shared" si="55"/>
        <v>1</v>
      </c>
      <c r="AO213">
        <f t="shared" si="55"/>
        <v>1</v>
      </c>
      <c r="AP213">
        <f t="shared" si="55"/>
        <v>1</v>
      </c>
      <c r="AQ213">
        <f>IF('Vulnerability Assessment (post)'!M213='Defined Values'!$A$19,'Defined Values'!$C$19,IF('Vulnerability Assessment (post)'!M213='Defined Values'!$A$20,'Defined Values'!$C$20,IF('Vulnerability Assessment (post)'!M213='Defined Values'!$A$21,'Defined Values'!$C$21,0)))</f>
        <v>0</v>
      </c>
      <c r="AR213">
        <f>IF('Vulnerability Assessment (post)'!O213='Defined Values'!$A$23,'Defined Values'!$C$23,IF('Vulnerability Assessment (post)'!O213='Defined Values'!$A$24,'Defined Values'!$C$24,IF('Vulnerability Assessment (post)'!O213='Defined Values'!$A$25,'Defined Values'!$C$25,0)))</f>
        <v>0</v>
      </c>
      <c r="AS213">
        <f>IF('Vulnerability Assessment (post)'!K213='Defined Values'!$A$15,'Defined Values'!$C$15,IF('Vulnerability Assessment (post)'!K213='Defined Values'!$A$16,'Defined Values'!$C$16,IF('Vulnerability Assessment (post)'!K213='Defined Values'!$A$17,'Defined Values'!$C$17,0)))</f>
        <v>0</v>
      </c>
      <c r="AT213">
        <f t="shared" si="56"/>
        <v>0</v>
      </c>
      <c r="AU21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1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1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13" t="e">
        <f t="shared" si="57"/>
        <v>#REF!</v>
      </c>
      <c r="AY213" t="e">
        <f t="shared" si="57"/>
        <v>#REF!</v>
      </c>
      <c r="AZ213" t="e">
        <f t="shared" si="57"/>
        <v>#REF!</v>
      </c>
      <c r="BA213" t="e">
        <f t="shared" si="58"/>
        <v>#REF!</v>
      </c>
      <c r="BB213" t="e">
        <f t="shared" si="58"/>
        <v>#REF!</v>
      </c>
      <c r="BC213" t="e">
        <f t="shared" si="58"/>
        <v>#REF!</v>
      </c>
      <c r="BD213" t="e">
        <f t="shared" si="59"/>
        <v>#REF!</v>
      </c>
      <c r="BE213" t="e">
        <f t="shared" si="60"/>
        <v>#REF!</v>
      </c>
      <c r="BF213" s="21" t="e">
        <f t="shared" si="61"/>
        <v>#REF!</v>
      </c>
      <c r="BG213"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13" t="e">
        <f t="shared" si="63"/>
        <v>#REF!</v>
      </c>
      <c r="BI213"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13" t="e">
        <f t="shared" si="62"/>
        <v>#REF!</v>
      </c>
    </row>
    <row r="214" spans="1:62" ht="18" x14ac:dyDescent="0.15">
      <c r="A214" s="51"/>
      <c r="B214" s="51"/>
      <c r="C214" s="39"/>
      <c r="D214" s="39"/>
      <c r="E214" s="52"/>
      <c r="F214" s="40"/>
      <c r="G214" s="40"/>
      <c r="H214" s="40"/>
      <c r="I214" s="82"/>
      <c r="J214" s="82"/>
      <c r="K214" s="82"/>
      <c r="L214" s="82"/>
      <c r="M214" s="82"/>
      <c r="N214" s="82"/>
      <c r="O214" s="82"/>
      <c r="P214" s="82"/>
      <c r="Q214" s="82"/>
      <c r="R214" s="82"/>
      <c r="S214" s="82"/>
      <c r="T214" s="82"/>
      <c r="U214" s="82"/>
      <c r="V214" s="82"/>
      <c r="W214" s="31" t="str">
        <f>IF(OR(A214='Defined Values'!A$63,A214='Defined Values'!$A$65),'Defined Values'!$A$65,IF(OR(K214="",M214="",O214="",Q214="",S214="",U214=""),"INCOMPLETE",AI214))</f>
        <v>INCOMPLETE</v>
      </c>
      <c r="Y214">
        <f t="shared" si="48"/>
        <v>0</v>
      </c>
      <c r="Z214">
        <f>IF(Y214=0,0,'Defined Values'!C60)</f>
        <v>0</v>
      </c>
      <c r="AA214">
        <f t="shared" si="49"/>
        <v>0</v>
      </c>
      <c r="AB214">
        <f t="shared" si="50"/>
        <v>0</v>
      </c>
      <c r="AD214" t="e">
        <f t="shared" si="51"/>
        <v>#REF!</v>
      </c>
      <c r="AE214" t="e">
        <f t="shared" si="51"/>
        <v>#REF!</v>
      </c>
      <c r="AF214" t="e">
        <f t="shared" si="51"/>
        <v>#REF!</v>
      </c>
      <c r="AG214" t="e">
        <f t="shared" si="52"/>
        <v>#REF!</v>
      </c>
      <c r="AH214" t="e">
        <f t="shared" si="53"/>
        <v>#REF!</v>
      </c>
      <c r="AI214" t="e">
        <f t="shared" si="54"/>
        <v>#REF!</v>
      </c>
      <c r="AK214">
        <f>IF('Vulnerability Assessment (post)'!Q214='Defined Values'!$A$27,'Defined Values'!$C$27,IF('Vulnerability Assessment (post)'!Q214='Defined Values'!$A$28,'Defined Values'!$C$28,IF('Vulnerability Assessment (post)'!Q214='Defined Values'!$A$29,'Defined Values'!$C$29,0)))</f>
        <v>0</v>
      </c>
      <c r="AL214">
        <f>IF('Vulnerability Assessment (post)'!S214='Defined Values'!$A$31,'Defined Values'!$C$31,IF('Vulnerability Assessment (post)'!S214='Defined Values'!$A$32,'Defined Values'!$C$32,IF('Vulnerability Assessment (post)'!S214='Defined Values'!$A$33,'Defined Values'!$C$33,0)))</f>
        <v>0</v>
      </c>
      <c r="AM214">
        <f>IF('Vulnerability Assessment (post)'!U214='Defined Values'!$A$35,'Defined Values'!$C$35,IF('Vulnerability Assessment (post)'!U214='Defined Values'!$A$36,'Defined Values'!$C$36,IF('Vulnerability Assessment (post)'!U214='Defined Values'!$A$37,'Defined Values'!$C$37,0)))</f>
        <v>0</v>
      </c>
      <c r="AN214">
        <f t="shared" si="55"/>
        <v>1</v>
      </c>
      <c r="AO214">
        <f t="shared" si="55"/>
        <v>1</v>
      </c>
      <c r="AP214">
        <f t="shared" si="55"/>
        <v>1</v>
      </c>
      <c r="AQ214">
        <f>IF('Vulnerability Assessment (post)'!M214='Defined Values'!$A$19,'Defined Values'!$C$19,IF('Vulnerability Assessment (post)'!M214='Defined Values'!$A$20,'Defined Values'!$C$20,IF('Vulnerability Assessment (post)'!M214='Defined Values'!$A$21,'Defined Values'!$C$21,0)))</f>
        <v>0</v>
      </c>
      <c r="AR214">
        <f>IF('Vulnerability Assessment (post)'!O214='Defined Values'!$A$23,'Defined Values'!$C$23,IF('Vulnerability Assessment (post)'!O214='Defined Values'!$A$24,'Defined Values'!$C$24,IF('Vulnerability Assessment (post)'!O214='Defined Values'!$A$25,'Defined Values'!$C$25,0)))</f>
        <v>0</v>
      </c>
      <c r="AS214">
        <f>IF('Vulnerability Assessment (post)'!K214='Defined Values'!$A$15,'Defined Values'!$C$15,IF('Vulnerability Assessment (post)'!K214='Defined Values'!$A$16,'Defined Values'!$C$16,IF('Vulnerability Assessment (post)'!K214='Defined Values'!$A$17,'Defined Values'!$C$17,0)))</f>
        <v>0</v>
      </c>
      <c r="AT214">
        <f t="shared" si="56"/>
        <v>0</v>
      </c>
      <c r="AU21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1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1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14" t="e">
        <f t="shared" si="57"/>
        <v>#REF!</v>
      </c>
      <c r="AY214" t="e">
        <f t="shared" si="57"/>
        <v>#REF!</v>
      </c>
      <c r="AZ214" t="e">
        <f t="shared" si="57"/>
        <v>#REF!</v>
      </c>
      <c r="BA214" t="e">
        <f t="shared" si="58"/>
        <v>#REF!</v>
      </c>
      <c r="BB214" t="e">
        <f t="shared" si="58"/>
        <v>#REF!</v>
      </c>
      <c r="BC214" t="e">
        <f t="shared" si="58"/>
        <v>#REF!</v>
      </c>
      <c r="BD214" t="e">
        <f t="shared" si="59"/>
        <v>#REF!</v>
      </c>
      <c r="BE214" t="e">
        <f t="shared" si="60"/>
        <v>#REF!</v>
      </c>
      <c r="BF214" s="21" t="e">
        <f t="shared" si="61"/>
        <v>#REF!</v>
      </c>
      <c r="BG214"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14" t="e">
        <f t="shared" si="63"/>
        <v>#REF!</v>
      </c>
      <c r="BI214"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14" t="e">
        <f t="shared" si="62"/>
        <v>#REF!</v>
      </c>
    </row>
    <row r="215" spans="1:62" ht="18" x14ac:dyDescent="0.15">
      <c r="A215" s="51"/>
      <c r="B215" s="51"/>
      <c r="C215" s="39"/>
      <c r="D215" s="39"/>
      <c r="E215" s="52"/>
      <c r="F215" s="40"/>
      <c r="G215" s="40"/>
      <c r="H215" s="40"/>
      <c r="I215" s="82"/>
      <c r="J215" s="82"/>
      <c r="K215" s="82"/>
      <c r="L215" s="82"/>
      <c r="M215" s="82"/>
      <c r="N215" s="82"/>
      <c r="O215" s="82"/>
      <c r="P215" s="82"/>
      <c r="Q215" s="82"/>
      <c r="R215" s="82"/>
      <c r="S215" s="82"/>
      <c r="T215" s="82"/>
      <c r="U215" s="82"/>
      <c r="V215" s="82"/>
      <c r="W215" s="31" t="str">
        <f>IF(OR(A215='Defined Values'!A$63,A215='Defined Values'!$A$65),'Defined Values'!$A$65,IF(OR(K215="",M215="",O215="",Q215="",S215="",U215=""),"INCOMPLETE",AI215))</f>
        <v>INCOMPLETE</v>
      </c>
      <c r="Y215">
        <f t="shared" si="48"/>
        <v>0</v>
      </c>
      <c r="Z215">
        <f>IF(Y215=0,0,'Defined Values'!C60)</f>
        <v>0</v>
      </c>
      <c r="AA215">
        <f t="shared" si="49"/>
        <v>0</v>
      </c>
      <c r="AB215">
        <f t="shared" si="50"/>
        <v>0</v>
      </c>
      <c r="AD215" t="e">
        <f t="shared" si="51"/>
        <v>#REF!</v>
      </c>
      <c r="AE215" t="e">
        <f t="shared" si="51"/>
        <v>#REF!</v>
      </c>
      <c r="AF215" t="e">
        <f t="shared" si="51"/>
        <v>#REF!</v>
      </c>
      <c r="AG215" t="e">
        <f t="shared" si="52"/>
        <v>#REF!</v>
      </c>
      <c r="AH215" t="e">
        <f t="shared" si="53"/>
        <v>#REF!</v>
      </c>
      <c r="AI215" t="e">
        <f t="shared" si="54"/>
        <v>#REF!</v>
      </c>
      <c r="AK215">
        <f>IF('Vulnerability Assessment (post)'!Q215='Defined Values'!$A$27,'Defined Values'!$C$27,IF('Vulnerability Assessment (post)'!Q215='Defined Values'!$A$28,'Defined Values'!$C$28,IF('Vulnerability Assessment (post)'!Q215='Defined Values'!$A$29,'Defined Values'!$C$29,0)))</f>
        <v>0</v>
      </c>
      <c r="AL215">
        <f>IF('Vulnerability Assessment (post)'!S215='Defined Values'!$A$31,'Defined Values'!$C$31,IF('Vulnerability Assessment (post)'!S215='Defined Values'!$A$32,'Defined Values'!$C$32,IF('Vulnerability Assessment (post)'!S215='Defined Values'!$A$33,'Defined Values'!$C$33,0)))</f>
        <v>0</v>
      </c>
      <c r="AM215">
        <f>IF('Vulnerability Assessment (post)'!U215='Defined Values'!$A$35,'Defined Values'!$C$35,IF('Vulnerability Assessment (post)'!U215='Defined Values'!$A$36,'Defined Values'!$C$36,IF('Vulnerability Assessment (post)'!U215='Defined Values'!$A$37,'Defined Values'!$C$37,0)))</f>
        <v>0</v>
      </c>
      <c r="AN215">
        <f t="shared" si="55"/>
        <v>1</v>
      </c>
      <c r="AO215">
        <f t="shared" si="55"/>
        <v>1</v>
      </c>
      <c r="AP215">
        <f t="shared" si="55"/>
        <v>1</v>
      </c>
      <c r="AQ215">
        <f>IF('Vulnerability Assessment (post)'!M215='Defined Values'!$A$19,'Defined Values'!$C$19,IF('Vulnerability Assessment (post)'!M215='Defined Values'!$A$20,'Defined Values'!$C$20,IF('Vulnerability Assessment (post)'!M215='Defined Values'!$A$21,'Defined Values'!$C$21,0)))</f>
        <v>0</v>
      </c>
      <c r="AR215">
        <f>IF('Vulnerability Assessment (post)'!O215='Defined Values'!$A$23,'Defined Values'!$C$23,IF('Vulnerability Assessment (post)'!O215='Defined Values'!$A$24,'Defined Values'!$C$24,IF('Vulnerability Assessment (post)'!O215='Defined Values'!$A$25,'Defined Values'!$C$25,0)))</f>
        <v>0</v>
      </c>
      <c r="AS215">
        <f>IF('Vulnerability Assessment (post)'!K215='Defined Values'!$A$15,'Defined Values'!$C$15,IF('Vulnerability Assessment (post)'!K215='Defined Values'!$A$16,'Defined Values'!$C$16,IF('Vulnerability Assessment (post)'!K215='Defined Values'!$A$17,'Defined Values'!$C$17,0)))</f>
        <v>0</v>
      </c>
      <c r="AT215">
        <f t="shared" si="56"/>
        <v>0</v>
      </c>
      <c r="AU21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1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1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15" t="e">
        <f t="shared" si="57"/>
        <v>#REF!</v>
      </c>
      <c r="AY215" t="e">
        <f t="shared" si="57"/>
        <v>#REF!</v>
      </c>
      <c r="AZ215" t="e">
        <f t="shared" si="57"/>
        <v>#REF!</v>
      </c>
      <c r="BA215" t="e">
        <f t="shared" si="58"/>
        <v>#REF!</v>
      </c>
      <c r="BB215" t="e">
        <f t="shared" si="58"/>
        <v>#REF!</v>
      </c>
      <c r="BC215" t="e">
        <f t="shared" si="58"/>
        <v>#REF!</v>
      </c>
      <c r="BD215" t="e">
        <f t="shared" si="59"/>
        <v>#REF!</v>
      </c>
      <c r="BE215" t="e">
        <f t="shared" si="60"/>
        <v>#REF!</v>
      </c>
      <c r="BF215" s="21" t="e">
        <f t="shared" si="61"/>
        <v>#REF!</v>
      </c>
      <c r="BG215"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15" t="e">
        <f t="shared" si="63"/>
        <v>#REF!</v>
      </c>
      <c r="BI215"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15" t="e">
        <f t="shared" si="62"/>
        <v>#REF!</v>
      </c>
    </row>
    <row r="216" spans="1:62" ht="18" x14ac:dyDescent="0.15">
      <c r="A216" s="51"/>
      <c r="B216" s="51"/>
      <c r="C216" s="39"/>
      <c r="D216" s="39"/>
      <c r="E216" s="52"/>
      <c r="F216" s="40"/>
      <c r="G216" s="40"/>
      <c r="H216" s="40"/>
      <c r="I216" s="82"/>
      <c r="J216" s="82"/>
      <c r="K216" s="82"/>
      <c r="L216" s="82"/>
      <c r="M216" s="82"/>
      <c r="N216" s="82"/>
      <c r="O216" s="82"/>
      <c r="P216" s="82"/>
      <c r="Q216" s="82"/>
      <c r="R216" s="82"/>
      <c r="S216" s="82"/>
      <c r="T216" s="82"/>
      <c r="U216" s="82"/>
      <c r="V216" s="82"/>
      <c r="W216" s="31" t="str">
        <f>IF(OR(A216='Defined Values'!A$63,A216='Defined Values'!$A$65),'Defined Values'!$A$65,IF(OR(K216="",M216="",O216="",Q216="",S216="",U216=""),"INCOMPLETE",AI216))</f>
        <v>INCOMPLETE</v>
      </c>
      <c r="Y216">
        <f t="shared" si="48"/>
        <v>0</v>
      </c>
      <c r="Z216">
        <f>IF(Y216=0,0,'Defined Values'!C60)</f>
        <v>0</v>
      </c>
      <c r="AA216">
        <f t="shared" si="49"/>
        <v>0</v>
      </c>
      <c r="AB216">
        <f t="shared" si="50"/>
        <v>0</v>
      </c>
      <c r="AD216" t="e">
        <f t="shared" si="51"/>
        <v>#REF!</v>
      </c>
      <c r="AE216" t="e">
        <f t="shared" si="51"/>
        <v>#REF!</v>
      </c>
      <c r="AF216" t="e">
        <f t="shared" si="51"/>
        <v>#REF!</v>
      </c>
      <c r="AG216" t="e">
        <f t="shared" si="52"/>
        <v>#REF!</v>
      </c>
      <c r="AH216" t="e">
        <f t="shared" si="53"/>
        <v>#REF!</v>
      </c>
      <c r="AI216" t="e">
        <f t="shared" si="54"/>
        <v>#REF!</v>
      </c>
      <c r="AK216">
        <f>IF('Vulnerability Assessment (post)'!Q216='Defined Values'!$A$27,'Defined Values'!$C$27,IF('Vulnerability Assessment (post)'!Q216='Defined Values'!$A$28,'Defined Values'!$C$28,IF('Vulnerability Assessment (post)'!Q216='Defined Values'!$A$29,'Defined Values'!$C$29,0)))</f>
        <v>0</v>
      </c>
      <c r="AL216">
        <f>IF('Vulnerability Assessment (post)'!S216='Defined Values'!$A$31,'Defined Values'!$C$31,IF('Vulnerability Assessment (post)'!S216='Defined Values'!$A$32,'Defined Values'!$C$32,IF('Vulnerability Assessment (post)'!S216='Defined Values'!$A$33,'Defined Values'!$C$33,0)))</f>
        <v>0</v>
      </c>
      <c r="AM216">
        <f>IF('Vulnerability Assessment (post)'!U216='Defined Values'!$A$35,'Defined Values'!$C$35,IF('Vulnerability Assessment (post)'!U216='Defined Values'!$A$36,'Defined Values'!$C$36,IF('Vulnerability Assessment (post)'!U216='Defined Values'!$A$37,'Defined Values'!$C$37,0)))</f>
        <v>0</v>
      </c>
      <c r="AN216">
        <f t="shared" si="55"/>
        <v>1</v>
      </c>
      <c r="AO216">
        <f t="shared" si="55"/>
        <v>1</v>
      </c>
      <c r="AP216">
        <f t="shared" si="55"/>
        <v>1</v>
      </c>
      <c r="AQ216">
        <f>IF('Vulnerability Assessment (post)'!M216='Defined Values'!$A$19,'Defined Values'!$C$19,IF('Vulnerability Assessment (post)'!M216='Defined Values'!$A$20,'Defined Values'!$C$20,IF('Vulnerability Assessment (post)'!M216='Defined Values'!$A$21,'Defined Values'!$C$21,0)))</f>
        <v>0</v>
      </c>
      <c r="AR216">
        <f>IF('Vulnerability Assessment (post)'!O216='Defined Values'!$A$23,'Defined Values'!$C$23,IF('Vulnerability Assessment (post)'!O216='Defined Values'!$A$24,'Defined Values'!$C$24,IF('Vulnerability Assessment (post)'!O216='Defined Values'!$A$25,'Defined Values'!$C$25,0)))</f>
        <v>0</v>
      </c>
      <c r="AS216">
        <f>IF('Vulnerability Assessment (post)'!K216='Defined Values'!$A$15,'Defined Values'!$C$15,IF('Vulnerability Assessment (post)'!K216='Defined Values'!$A$16,'Defined Values'!$C$16,IF('Vulnerability Assessment (post)'!K216='Defined Values'!$A$17,'Defined Values'!$C$17,0)))</f>
        <v>0</v>
      </c>
      <c r="AT216">
        <f t="shared" si="56"/>
        <v>0</v>
      </c>
      <c r="AU21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1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1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16" t="e">
        <f t="shared" si="57"/>
        <v>#REF!</v>
      </c>
      <c r="AY216" t="e">
        <f t="shared" si="57"/>
        <v>#REF!</v>
      </c>
      <c r="AZ216" t="e">
        <f t="shared" si="57"/>
        <v>#REF!</v>
      </c>
      <c r="BA216" t="e">
        <f t="shared" si="58"/>
        <v>#REF!</v>
      </c>
      <c r="BB216" t="e">
        <f t="shared" si="58"/>
        <v>#REF!</v>
      </c>
      <c r="BC216" t="e">
        <f t="shared" si="58"/>
        <v>#REF!</v>
      </c>
      <c r="BD216" t="e">
        <f t="shared" si="59"/>
        <v>#REF!</v>
      </c>
      <c r="BE216" t="e">
        <f t="shared" si="60"/>
        <v>#REF!</v>
      </c>
      <c r="BF216" s="21" t="e">
        <f t="shared" si="61"/>
        <v>#REF!</v>
      </c>
      <c r="BG216"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16" t="e">
        <f t="shared" si="63"/>
        <v>#REF!</v>
      </c>
      <c r="BI216"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16" t="e">
        <f t="shared" si="62"/>
        <v>#REF!</v>
      </c>
    </row>
    <row r="217" spans="1:62" ht="18" x14ac:dyDescent="0.15">
      <c r="A217" s="51"/>
      <c r="B217" s="51"/>
      <c r="C217" s="39"/>
      <c r="D217" s="39"/>
      <c r="E217" s="52"/>
      <c r="F217" s="40"/>
      <c r="G217" s="40"/>
      <c r="H217" s="40"/>
      <c r="I217" s="82"/>
      <c r="J217" s="82"/>
      <c r="K217" s="82"/>
      <c r="L217" s="82"/>
      <c r="M217" s="82"/>
      <c r="N217" s="82"/>
      <c r="O217" s="82"/>
      <c r="P217" s="82"/>
      <c r="Q217" s="82"/>
      <c r="R217" s="82"/>
      <c r="S217" s="82"/>
      <c r="T217" s="82"/>
      <c r="U217" s="82"/>
      <c r="V217" s="82"/>
      <c r="W217" s="31" t="str">
        <f>IF(OR(A217='Defined Values'!A$63,A217='Defined Values'!$A$65),'Defined Values'!$A$65,IF(OR(K217="",M217="",O217="",Q217="",S217="",U217=""),"INCOMPLETE",AI217))</f>
        <v>INCOMPLETE</v>
      </c>
      <c r="Y217">
        <f t="shared" si="48"/>
        <v>0</v>
      </c>
      <c r="Z217">
        <f>IF(Y217=0,0,'Defined Values'!C60)</f>
        <v>0</v>
      </c>
      <c r="AA217">
        <f t="shared" si="49"/>
        <v>0</v>
      </c>
      <c r="AB217">
        <f t="shared" si="50"/>
        <v>0</v>
      </c>
      <c r="AD217" t="e">
        <f t="shared" si="51"/>
        <v>#REF!</v>
      </c>
      <c r="AE217" t="e">
        <f t="shared" si="51"/>
        <v>#REF!</v>
      </c>
      <c r="AF217" t="e">
        <f t="shared" si="51"/>
        <v>#REF!</v>
      </c>
      <c r="AG217" t="e">
        <f t="shared" si="52"/>
        <v>#REF!</v>
      </c>
      <c r="AH217" t="e">
        <f t="shared" si="53"/>
        <v>#REF!</v>
      </c>
      <c r="AI217" t="e">
        <f t="shared" si="54"/>
        <v>#REF!</v>
      </c>
      <c r="AK217">
        <f>IF('Vulnerability Assessment (post)'!Q217='Defined Values'!$A$27,'Defined Values'!$C$27,IF('Vulnerability Assessment (post)'!Q217='Defined Values'!$A$28,'Defined Values'!$C$28,IF('Vulnerability Assessment (post)'!Q217='Defined Values'!$A$29,'Defined Values'!$C$29,0)))</f>
        <v>0</v>
      </c>
      <c r="AL217">
        <f>IF('Vulnerability Assessment (post)'!S217='Defined Values'!$A$31,'Defined Values'!$C$31,IF('Vulnerability Assessment (post)'!S217='Defined Values'!$A$32,'Defined Values'!$C$32,IF('Vulnerability Assessment (post)'!S217='Defined Values'!$A$33,'Defined Values'!$C$33,0)))</f>
        <v>0</v>
      </c>
      <c r="AM217">
        <f>IF('Vulnerability Assessment (post)'!U217='Defined Values'!$A$35,'Defined Values'!$C$35,IF('Vulnerability Assessment (post)'!U217='Defined Values'!$A$36,'Defined Values'!$C$36,IF('Vulnerability Assessment (post)'!U217='Defined Values'!$A$37,'Defined Values'!$C$37,0)))</f>
        <v>0</v>
      </c>
      <c r="AN217">
        <f t="shared" si="55"/>
        <v>1</v>
      </c>
      <c r="AO217">
        <f t="shared" si="55"/>
        <v>1</v>
      </c>
      <c r="AP217">
        <f t="shared" si="55"/>
        <v>1</v>
      </c>
      <c r="AQ217">
        <f>IF('Vulnerability Assessment (post)'!M217='Defined Values'!$A$19,'Defined Values'!$C$19,IF('Vulnerability Assessment (post)'!M217='Defined Values'!$A$20,'Defined Values'!$C$20,IF('Vulnerability Assessment (post)'!M217='Defined Values'!$A$21,'Defined Values'!$C$21,0)))</f>
        <v>0</v>
      </c>
      <c r="AR217">
        <f>IF('Vulnerability Assessment (post)'!O217='Defined Values'!$A$23,'Defined Values'!$C$23,IF('Vulnerability Assessment (post)'!O217='Defined Values'!$A$24,'Defined Values'!$C$24,IF('Vulnerability Assessment (post)'!O217='Defined Values'!$A$25,'Defined Values'!$C$25,0)))</f>
        <v>0</v>
      </c>
      <c r="AS217">
        <f>IF('Vulnerability Assessment (post)'!K217='Defined Values'!$A$15,'Defined Values'!$C$15,IF('Vulnerability Assessment (post)'!K217='Defined Values'!$A$16,'Defined Values'!$C$16,IF('Vulnerability Assessment (post)'!K217='Defined Values'!$A$17,'Defined Values'!$C$17,0)))</f>
        <v>0</v>
      </c>
      <c r="AT217">
        <f t="shared" si="56"/>
        <v>0</v>
      </c>
      <c r="AU21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1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1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17" t="e">
        <f t="shared" si="57"/>
        <v>#REF!</v>
      </c>
      <c r="AY217" t="e">
        <f t="shared" si="57"/>
        <v>#REF!</v>
      </c>
      <c r="AZ217" t="e">
        <f t="shared" si="57"/>
        <v>#REF!</v>
      </c>
      <c r="BA217" t="e">
        <f t="shared" si="58"/>
        <v>#REF!</v>
      </c>
      <c r="BB217" t="e">
        <f t="shared" si="58"/>
        <v>#REF!</v>
      </c>
      <c r="BC217" t="e">
        <f t="shared" si="58"/>
        <v>#REF!</v>
      </c>
      <c r="BD217" t="e">
        <f t="shared" si="59"/>
        <v>#REF!</v>
      </c>
      <c r="BE217" t="e">
        <f t="shared" si="60"/>
        <v>#REF!</v>
      </c>
      <c r="BF217" s="21" t="e">
        <f t="shared" si="61"/>
        <v>#REF!</v>
      </c>
      <c r="BG217"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17" t="e">
        <f t="shared" si="63"/>
        <v>#REF!</v>
      </c>
      <c r="BI217"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17" t="e">
        <f t="shared" si="62"/>
        <v>#REF!</v>
      </c>
    </row>
    <row r="218" spans="1:62" ht="18" x14ac:dyDescent="0.15">
      <c r="A218" s="51"/>
      <c r="B218" s="51"/>
      <c r="C218" s="39"/>
      <c r="D218" s="39"/>
      <c r="E218" s="52"/>
      <c r="F218" s="40"/>
      <c r="G218" s="40"/>
      <c r="H218" s="40"/>
      <c r="I218" s="82"/>
      <c r="J218" s="82"/>
      <c r="K218" s="82"/>
      <c r="L218" s="82"/>
      <c r="M218" s="82"/>
      <c r="N218" s="82"/>
      <c r="O218" s="82"/>
      <c r="P218" s="82"/>
      <c r="Q218" s="82"/>
      <c r="R218" s="82"/>
      <c r="S218" s="82"/>
      <c r="T218" s="82"/>
      <c r="U218" s="82"/>
      <c r="V218" s="82"/>
      <c r="W218" s="31" t="str">
        <f>IF(OR(A218='Defined Values'!A$63,A218='Defined Values'!$A$65),'Defined Values'!$A$65,IF(OR(K218="",M218="",O218="",Q218="",S218="",U218=""),"INCOMPLETE",AI218))</f>
        <v>INCOMPLETE</v>
      </c>
      <c r="Y218">
        <f t="shared" si="48"/>
        <v>0</v>
      </c>
      <c r="Z218">
        <f>IF(Y218=0,0,'Defined Values'!C60)</f>
        <v>0</v>
      </c>
      <c r="AA218">
        <f t="shared" si="49"/>
        <v>0</v>
      </c>
      <c r="AB218">
        <f t="shared" si="50"/>
        <v>0</v>
      </c>
      <c r="AD218" t="e">
        <f t="shared" si="51"/>
        <v>#REF!</v>
      </c>
      <c r="AE218" t="e">
        <f t="shared" si="51"/>
        <v>#REF!</v>
      </c>
      <c r="AF218" t="e">
        <f t="shared" si="51"/>
        <v>#REF!</v>
      </c>
      <c r="AG218" t="e">
        <f t="shared" si="52"/>
        <v>#REF!</v>
      </c>
      <c r="AH218" t="e">
        <f t="shared" si="53"/>
        <v>#REF!</v>
      </c>
      <c r="AI218" t="e">
        <f t="shared" si="54"/>
        <v>#REF!</v>
      </c>
      <c r="AK218">
        <f>IF('Vulnerability Assessment (post)'!Q218='Defined Values'!$A$27,'Defined Values'!$C$27,IF('Vulnerability Assessment (post)'!Q218='Defined Values'!$A$28,'Defined Values'!$C$28,IF('Vulnerability Assessment (post)'!Q218='Defined Values'!$A$29,'Defined Values'!$C$29,0)))</f>
        <v>0</v>
      </c>
      <c r="AL218">
        <f>IF('Vulnerability Assessment (post)'!S218='Defined Values'!$A$31,'Defined Values'!$C$31,IF('Vulnerability Assessment (post)'!S218='Defined Values'!$A$32,'Defined Values'!$C$32,IF('Vulnerability Assessment (post)'!S218='Defined Values'!$A$33,'Defined Values'!$C$33,0)))</f>
        <v>0</v>
      </c>
      <c r="AM218">
        <f>IF('Vulnerability Assessment (post)'!U218='Defined Values'!$A$35,'Defined Values'!$C$35,IF('Vulnerability Assessment (post)'!U218='Defined Values'!$A$36,'Defined Values'!$C$36,IF('Vulnerability Assessment (post)'!U218='Defined Values'!$A$37,'Defined Values'!$C$37,0)))</f>
        <v>0</v>
      </c>
      <c r="AN218">
        <f t="shared" si="55"/>
        <v>1</v>
      </c>
      <c r="AO218">
        <f t="shared" si="55"/>
        <v>1</v>
      </c>
      <c r="AP218">
        <f t="shared" si="55"/>
        <v>1</v>
      </c>
      <c r="AQ218">
        <f>IF('Vulnerability Assessment (post)'!M218='Defined Values'!$A$19,'Defined Values'!$C$19,IF('Vulnerability Assessment (post)'!M218='Defined Values'!$A$20,'Defined Values'!$C$20,IF('Vulnerability Assessment (post)'!M218='Defined Values'!$A$21,'Defined Values'!$C$21,0)))</f>
        <v>0</v>
      </c>
      <c r="AR218">
        <f>IF('Vulnerability Assessment (post)'!O218='Defined Values'!$A$23,'Defined Values'!$C$23,IF('Vulnerability Assessment (post)'!O218='Defined Values'!$A$24,'Defined Values'!$C$24,IF('Vulnerability Assessment (post)'!O218='Defined Values'!$A$25,'Defined Values'!$C$25,0)))</f>
        <v>0</v>
      </c>
      <c r="AS218">
        <f>IF('Vulnerability Assessment (post)'!K218='Defined Values'!$A$15,'Defined Values'!$C$15,IF('Vulnerability Assessment (post)'!K218='Defined Values'!$A$16,'Defined Values'!$C$16,IF('Vulnerability Assessment (post)'!K218='Defined Values'!$A$17,'Defined Values'!$C$17,0)))</f>
        <v>0</v>
      </c>
      <c r="AT218">
        <f t="shared" si="56"/>
        <v>0</v>
      </c>
      <c r="AU21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1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1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18" t="e">
        <f t="shared" si="57"/>
        <v>#REF!</v>
      </c>
      <c r="AY218" t="e">
        <f t="shared" si="57"/>
        <v>#REF!</v>
      </c>
      <c r="AZ218" t="e">
        <f t="shared" si="57"/>
        <v>#REF!</v>
      </c>
      <c r="BA218" t="e">
        <f t="shared" si="58"/>
        <v>#REF!</v>
      </c>
      <c r="BB218" t="e">
        <f t="shared" si="58"/>
        <v>#REF!</v>
      </c>
      <c r="BC218" t="e">
        <f t="shared" si="58"/>
        <v>#REF!</v>
      </c>
      <c r="BD218" t="e">
        <f t="shared" si="59"/>
        <v>#REF!</v>
      </c>
      <c r="BE218" t="e">
        <f t="shared" si="60"/>
        <v>#REF!</v>
      </c>
      <c r="BF218" s="21" t="e">
        <f t="shared" si="61"/>
        <v>#REF!</v>
      </c>
      <c r="BG218"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18" t="e">
        <f t="shared" si="63"/>
        <v>#REF!</v>
      </c>
      <c r="BI218"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18" t="e">
        <f t="shared" si="62"/>
        <v>#REF!</v>
      </c>
    </row>
    <row r="219" spans="1:62" ht="18" x14ac:dyDescent="0.15">
      <c r="A219" s="51"/>
      <c r="B219" s="51"/>
      <c r="C219" s="39"/>
      <c r="D219" s="39"/>
      <c r="E219" s="52"/>
      <c r="F219" s="40"/>
      <c r="G219" s="40"/>
      <c r="H219" s="40"/>
      <c r="I219" s="82"/>
      <c r="J219" s="82"/>
      <c r="K219" s="82"/>
      <c r="L219" s="82"/>
      <c r="M219" s="82"/>
      <c r="N219" s="82"/>
      <c r="O219" s="82"/>
      <c r="P219" s="82"/>
      <c r="Q219" s="82"/>
      <c r="R219" s="82"/>
      <c r="S219" s="82"/>
      <c r="T219" s="82"/>
      <c r="U219" s="82"/>
      <c r="V219" s="82"/>
      <c r="W219" s="31" t="str">
        <f>IF(OR(A219='Defined Values'!A$63,A219='Defined Values'!$A$65),'Defined Values'!$A$65,IF(OR(K219="",M219="",O219="",Q219="",S219="",U219=""),"INCOMPLETE",AI219))</f>
        <v>INCOMPLETE</v>
      </c>
      <c r="Y219">
        <f t="shared" si="48"/>
        <v>0</v>
      </c>
      <c r="Z219">
        <f>IF(Y219=0,0,'Defined Values'!C60)</f>
        <v>0</v>
      </c>
      <c r="AA219">
        <f t="shared" si="49"/>
        <v>0</v>
      </c>
      <c r="AB219">
        <f t="shared" si="50"/>
        <v>0</v>
      </c>
      <c r="AD219" t="e">
        <f t="shared" si="51"/>
        <v>#REF!</v>
      </c>
      <c r="AE219" t="e">
        <f t="shared" si="51"/>
        <v>#REF!</v>
      </c>
      <c r="AF219" t="e">
        <f t="shared" si="51"/>
        <v>#REF!</v>
      </c>
      <c r="AG219" t="e">
        <f t="shared" si="52"/>
        <v>#REF!</v>
      </c>
      <c r="AH219" t="e">
        <f t="shared" si="53"/>
        <v>#REF!</v>
      </c>
      <c r="AI219" t="e">
        <f t="shared" si="54"/>
        <v>#REF!</v>
      </c>
      <c r="AK219">
        <f>IF('Vulnerability Assessment (post)'!Q219='Defined Values'!$A$27,'Defined Values'!$C$27,IF('Vulnerability Assessment (post)'!Q219='Defined Values'!$A$28,'Defined Values'!$C$28,IF('Vulnerability Assessment (post)'!Q219='Defined Values'!$A$29,'Defined Values'!$C$29,0)))</f>
        <v>0</v>
      </c>
      <c r="AL219">
        <f>IF('Vulnerability Assessment (post)'!S219='Defined Values'!$A$31,'Defined Values'!$C$31,IF('Vulnerability Assessment (post)'!S219='Defined Values'!$A$32,'Defined Values'!$C$32,IF('Vulnerability Assessment (post)'!S219='Defined Values'!$A$33,'Defined Values'!$C$33,0)))</f>
        <v>0</v>
      </c>
      <c r="AM219">
        <f>IF('Vulnerability Assessment (post)'!U219='Defined Values'!$A$35,'Defined Values'!$C$35,IF('Vulnerability Assessment (post)'!U219='Defined Values'!$A$36,'Defined Values'!$C$36,IF('Vulnerability Assessment (post)'!U219='Defined Values'!$A$37,'Defined Values'!$C$37,0)))</f>
        <v>0</v>
      </c>
      <c r="AN219">
        <f t="shared" si="55"/>
        <v>1</v>
      </c>
      <c r="AO219">
        <f t="shared" si="55"/>
        <v>1</v>
      </c>
      <c r="AP219">
        <f t="shared" si="55"/>
        <v>1</v>
      </c>
      <c r="AQ219">
        <f>IF('Vulnerability Assessment (post)'!M219='Defined Values'!$A$19,'Defined Values'!$C$19,IF('Vulnerability Assessment (post)'!M219='Defined Values'!$A$20,'Defined Values'!$C$20,IF('Vulnerability Assessment (post)'!M219='Defined Values'!$A$21,'Defined Values'!$C$21,0)))</f>
        <v>0</v>
      </c>
      <c r="AR219">
        <f>IF('Vulnerability Assessment (post)'!O219='Defined Values'!$A$23,'Defined Values'!$C$23,IF('Vulnerability Assessment (post)'!O219='Defined Values'!$A$24,'Defined Values'!$C$24,IF('Vulnerability Assessment (post)'!O219='Defined Values'!$A$25,'Defined Values'!$C$25,0)))</f>
        <v>0</v>
      </c>
      <c r="AS219">
        <f>IF('Vulnerability Assessment (post)'!K219='Defined Values'!$A$15,'Defined Values'!$C$15,IF('Vulnerability Assessment (post)'!K219='Defined Values'!$A$16,'Defined Values'!$C$16,IF('Vulnerability Assessment (post)'!K219='Defined Values'!$A$17,'Defined Values'!$C$17,0)))</f>
        <v>0</v>
      </c>
      <c r="AT219">
        <f t="shared" si="56"/>
        <v>0</v>
      </c>
      <c r="AU21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1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1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19" t="e">
        <f t="shared" si="57"/>
        <v>#REF!</v>
      </c>
      <c r="AY219" t="e">
        <f t="shared" si="57"/>
        <v>#REF!</v>
      </c>
      <c r="AZ219" t="e">
        <f t="shared" si="57"/>
        <v>#REF!</v>
      </c>
      <c r="BA219" t="e">
        <f t="shared" si="58"/>
        <v>#REF!</v>
      </c>
      <c r="BB219" t="e">
        <f t="shared" si="58"/>
        <v>#REF!</v>
      </c>
      <c r="BC219" t="e">
        <f t="shared" si="58"/>
        <v>#REF!</v>
      </c>
      <c r="BD219" t="e">
        <f t="shared" si="59"/>
        <v>#REF!</v>
      </c>
      <c r="BE219" t="e">
        <f t="shared" si="60"/>
        <v>#REF!</v>
      </c>
      <c r="BF219" s="21" t="e">
        <f t="shared" si="61"/>
        <v>#REF!</v>
      </c>
      <c r="BG219"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19" t="e">
        <f t="shared" si="63"/>
        <v>#REF!</v>
      </c>
      <c r="BI219"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19" t="e">
        <f t="shared" si="62"/>
        <v>#REF!</v>
      </c>
    </row>
    <row r="220" spans="1:62" ht="18" x14ac:dyDescent="0.15">
      <c r="A220" s="51"/>
      <c r="B220" s="51"/>
      <c r="C220" s="39"/>
      <c r="D220" s="39"/>
      <c r="E220" s="52"/>
      <c r="F220" s="40"/>
      <c r="G220" s="40"/>
      <c r="H220" s="40"/>
      <c r="I220" s="82"/>
      <c r="J220" s="82"/>
      <c r="K220" s="82"/>
      <c r="L220" s="82"/>
      <c r="M220" s="82"/>
      <c r="N220" s="82"/>
      <c r="O220" s="82"/>
      <c r="P220" s="82"/>
      <c r="Q220" s="82"/>
      <c r="R220" s="82"/>
      <c r="S220" s="82"/>
      <c r="T220" s="82"/>
      <c r="U220" s="82"/>
      <c r="V220" s="82"/>
      <c r="W220" s="31" t="str">
        <f>IF(OR(A220='Defined Values'!A$63,A220='Defined Values'!$A$65),'Defined Values'!$A$65,IF(OR(K220="",M220="",O220="",Q220="",S220="",U220=""),"INCOMPLETE",AI220))</f>
        <v>INCOMPLETE</v>
      </c>
      <c r="Y220">
        <f t="shared" si="48"/>
        <v>0</v>
      </c>
      <c r="Z220">
        <f>IF(Y220=0,0,'Defined Values'!C60)</f>
        <v>0</v>
      </c>
      <c r="AA220">
        <f t="shared" si="49"/>
        <v>0</v>
      </c>
      <c r="AB220">
        <f t="shared" si="50"/>
        <v>0</v>
      </c>
      <c r="AD220" t="e">
        <f t="shared" si="51"/>
        <v>#REF!</v>
      </c>
      <c r="AE220" t="e">
        <f t="shared" si="51"/>
        <v>#REF!</v>
      </c>
      <c r="AF220" t="e">
        <f t="shared" si="51"/>
        <v>#REF!</v>
      </c>
      <c r="AG220" t="e">
        <f t="shared" si="52"/>
        <v>#REF!</v>
      </c>
      <c r="AH220" t="e">
        <f t="shared" si="53"/>
        <v>#REF!</v>
      </c>
      <c r="AI220" t="e">
        <f t="shared" si="54"/>
        <v>#REF!</v>
      </c>
      <c r="AK220">
        <f>IF('Vulnerability Assessment (post)'!Q220='Defined Values'!$A$27,'Defined Values'!$C$27,IF('Vulnerability Assessment (post)'!Q220='Defined Values'!$A$28,'Defined Values'!$C$28,IF('Vulnerability Assessment (post)'!Q220='Defined Values'!$A$29,'Defined Values'!$C$29,0)))</f>
        <v>0</v>
      </c>
      <c r="AL220">
        <f>IF('Vulnerability Assessment (post)'!S220='Defined Values'!$A$31,'Defined Values'!$C$31,IF('Vulnerability Assessment (post)'!S220='Defined Values'!$A$32,'Defined Values'!$C$32,IF('Vulnerability Assessment (post)'!S220='Defined Values'!$A$33,'Defined Values'!$C$33,0)))</f>
        <v>0</v>
      </c>
      <c r="AM220">
        <f>IF('Vulnerability Assessment (post)'!U220='Defined Values'!$A$35,'Defined Values'!$C$35,IF('Vulnerability Assessment (post)'!U220='Defined Values'!$A$36,'Defined Values'!$C$36,IF('Vulnerability Assessment (post)'!U220='Defined Values'!$A$37,'Defined Values'!$C$37,0)))</f>
        <v>0</v>
      </c>
      <c r="AN220">
        <f t="shared" si="55"/>
        <v>1</v>
      </c>
      <c r="AO220">
        <f t="shared" si="55"/>
        <v>1</v>
      </c>
      <c r="AP220">
        <f t="shared" si="55"/>
        <v>1</v>
      </c>
      <c r="AQ220">
        <f>IF('Vulnerability Assessment (post)'!M220='Defined Values'!$A$19,'Defined Values'!$C$19,IF('Vulnerability Assessment (post)'!M220='Defined Values'!$A$20,'Defined Values'!$C$20,IF('Vulnerability Assessment (post)'!M220='Defined Values'!$A$21,'Defined Values'!$C$21,0)))</f>
        <v>0</v>
      </c>
      <c r="AR220">
        <f>IF('Vulnerability Assessment (post)'!O220='Defined Values'!$A$23,'Defined Values'!$C$23,IF('Vulnerability Assessment (post)'!O220='Defined Values'!$A$24,'Defined Values'!$C$24,IF('Vulnerability Assessment (post)'!O220='Defined Values'!$A$25,'Defined Values'!$C$25,0)))</f>
        <v>0</v>
      </c>
      <c r="AS220">
        <f>IF('Vulnerability Assessment (post)'!K220='Defined Values'!$A$15,'Defined Values'!$C$15,IF('Vulnerability Assessment (post)'!K220='Defined Values'!$A$16,'Defined Values'!$C$16,IF('Vulnerability Assessment (post)'!K220='Defined Values'!$A$17,'Defined Values'!$C$17,0)))</f>
        <v>0</v>
      </c>
      <c r="AT220">
        <f t="shared" si="56"/>
        <v>0</v>
      </c>
      <c r="AU22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2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2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20" t="e">
        <f t="shared" si="57"/>
        <v>#REF!</v>
      </c>
      <c r="AY220" t="e">
        <f t="shared" si="57"/>
        <v>#REF!</v>
      </c>
      <c r="AZ220" t="e">
        <f t="shared" si="57"/>
        <v>#REF!</v>
      </c>
      <c r="BA220" t="e">
        <f t="shared" si="58"/>
        <v>#REF!</v>
      </c>
      <c r="BB220" t="e">
        <f t="shared" si="58"/>
        <v>#REF!</v>
      </c>
      <c r="BC220" t="e">
        <f t="shared" si="58"/>
        <v>#REF!</v>
      </c>
      <c r="BD220" t="e">
        <f t="shared" si="59"/>
        <v>#REF!</v>
      </c>
      <c r="BE220" t="e">
        <f t="shared" si="60"/>
        <v>#REF!</v>
      </c>
      <c r="BF220" s="21" t="e">
        <f t="shared" si="61"/>
        <v>#REF!</v>
      </c>
      <c r="BG220"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20" t="e">
        <f t="shared" si="63"/>
        <v>#REF!</v>
      </c>
      <c r="BI220"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20" t="e">
        <f t="shared" si="62"/>
        <v>#REF!</v>
      </c>
    </row>
    <row r="221" spans="1:62" ht="18" x14ac:dyDescent="0.15">
      <c r="A221" s="51"/>
      <c r="B221" s="51"/>
      <c r="C221" s="39"/>
      <c r="D221" s="39"/>
      <c r="E221" s="52"/>
      <c r="F221" s="40"/>
      <c r="G221" s="40"/>
      <c r="H221" s="40"/>
      <c r="I221" s="82"/>
      <c r="J221" s="82"/>
      <c r="K221" s="82"/>
      <c r="L221" s="82"/>
      <c r="M221" s="82"/>
      <c r="N221" s="82"/>
      <c r="O221" s="82"/>
      <c r="P221" s="82"/>
      <c r="Q221" s="82"/>
      <c r="R221" s="82"/>
      <c r="S221" s="82"/>
      <c r="T221" s="82"/>
      <c r="U221" s="82"/>
      <c r="V221" s="82"/>
      <c r="W221" s="31" t="str">
        <f>IF(OR(A221='Defined Values'!A$63,A221='Defined Values'!$A$65),'Defined Values'!$A$65,IF(OR(K221="",M221="",O221="",Q221="",S221="",U221=""),"INCOMPLETE",AI221))</f>
        <v>INCOMPLETE</v>
      </c>
      <c r="Y221">
        <f t="shared" si="48"/>
        <v>0</v>
      </c>
      <c r="Z221">
        <f>IF(Y221=0,0,'Defined Values'!C60)</f>
        <v>0</v>
      </c>
      <c r="AA221">
        <f t="shared" si="49"/>
        <v>0</v>
      </c>
      <c r="AB221">
        <f t="shared" si="50"/>
        <v>0</v>
      </c>
      <c r="AD221" t="e">
        <f t="shared" si="51"/>
        <v>#REF!</v>
      </c>
      <c r="AE221" t="e">
        <f t="shared" si="51"/>
        <v>#REF!</v>
      </c>
      <c r="AF221" t="e">
        <f t="shared" si="51"/>
        <v>#REF!</v>
      </c>
      <c r="AG221" t="e">
        <f t="shared" si="52"/>
        <v>#REF!</v>
      </c>
      <c r="AH221" t="e">
        <f t="shared" si="53"/>
        <v>#REF!</v>
      </c>
      <c r="AI221" t="e">
        <f t="shared" si="54"/>
        <v>#REF!</v>
      </c>
      <c r="AK221">
        <f>IF('Vulnerability Assessment (post)'!Q221='Defined Values'!$A$27,'Defined Values'!$C$27,IF('Vulnerability Assessment (post)'!Q221='Defined Values'!$A$28,'Defined Values'!$C$28,IF('Vulnerability Assessment (post)'!Q221='Defined Values'!$A$29,'Defined Values'!$C$29,0)))</f>
        <v>0</v>
      </c>
      <c r="AL221">
        <f>IF('Vulnerability Assessment (post)'!S221='Defined Values'!$A$31,'Defined Values'!$C$31,IF('Vulnerability Assessment (post)'!S221='Defined Values'!$A$32,'Defined Values'!$C$32,IF('Vulnerability Assessment (post)'!S221='Defined Values'!$A$33,'Defined Values'!$C$33,0)))</f>
        <v>0</v>
      </c>
      <c r="AM221">
        <f>IF('Vulnerability Assessment (post)'!U221='Defined Values'!$A$35,'Defined Values'!$C$35,IF('Vulnerability Assessment (post)'!U221='Defined Values'!$A$36,'Defined Values'!$C$36,IF('Vulnerability Assessment (post)'!U221='Defined Values'!$A$37,'Defined Values'!$C$37,0)))</f>
        <v>0</v>
      </c>
      <c r="AN221">
        <f t="shared" si="55"/>
        <v>1</v>
      </c>
      <c r="AO221">
        <f t="shared" si="55"/>
        <v>1</v>
      </c>
      <c r="AP221">
        <f t="shared" si="55"/>
        <v>1</v>
      </c>
      <c r="AQ221">
        <f>IF('Vulnerability Assessment (post)'!M221='Defined Values'!$A$19,'Defined Values'!$C$19,IF('Vulnerability Assessment (post)'!M221='Defined Values'!$A$20,'Defined Values'!$C$20,IF('Vulnerability Assessment (post)'!M221='Defined Values'!$A$21,'Defined Values'!$C$21,0)))</f>
        <v>0</v>
      </c>
      <c r="AR221">
        <f>IF('Vulnerability Assessment (post)'!O221='Defined Values'!$A$23,'Defined Values'!$C$23,IF('Vulnerability Assessment (post)'!O221='Defined Values'!$A$24,'Defined Values'!$C$24,IF('Vulnerability Assessment (post)'!O221='Defined Values'!$A$25,'Defined Values'!$C$25,0)))</f>
        <v>0</v>
      </c>
      <c r="AS221">
        <f>IF('Vulnerability Assessment (post)'!K221='Defined Values'!$A$15,'Defined Values'!$C$15,IF('Vulnerability Assessment (post)'!K221='Defined Values'!$A$16,'Defined Values'!$C$16,IF('Vulnerability Assessment (post)'!K221='Defined Values'!$A$17,'Defined Values'!$C$17,0)))</f>
        <v>0</v>
      </c>
      <c r="AT221">
        <f t="shared" si="56"/>
        <v>0</v>
      </c>
      <c r="AU22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2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2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21" t="e">
        <f t="shared" si="57"/>
        <v>#REF!</v>
      </c>
      <c r="AY221" t="e">
        <f t="shared" si="57"/>
        <v>#REF!</v>
      </c>
      <c r="AZ221" t="e">
        <f t="shared" si="57"/>
        <v>#REF!</v>
      </c>
      <c r="BA221" t="e">
        <f t="shared" si="58"/>
        <v>#REF!</v>
      </c>
      <c r="BB221" t="e">
        <f t="shared" si="58"/>
        <v>#REF!</v>
      </c>
      <c r="BC221" t="e">
        <f t="shared" si="58"/>
        <v>#REF!</v>
      </c>
      <c r="BD221" t="e">
        <f t="shared" si="59"/>
        <v>#REF!</v>
      </c>
      <c r="BE221" t="e">
        <f t="shared" si="60"/>
        <v>#REF!</v>
      </c>
      <c r="BF221" s="21" t="e">
        <f t="shared" si="61"/>
        <v>#REF!</v>
      </c>
      <c r="BG221"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21" t="e">
        <f t="shared" si="63"/>
        <v>#REF!</v>
      </c>
      <c r="BI221"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21" t="e">
        <f t="shared" si="62"/>
        <v>#REF!</v>
      </c>
    </row>
    <row r="222" spans="1:62" ht="18" x14ac:dyDescent="0.15">
      <c r="A222" s="51"/>
      <c r="B222" s="51"/>
      <c r="C222" s="39"/>
      <c r="D222" s="39"/>
      <c r="E222" s="52"/>
      <c r="F222" s="40"/>
      <c r="G222" s="40"/>
      <c r="H222" s="40"/>
      <c r="I222" s="82"/>
      <c r="J222" s="82"/>
      <c r="K222" s="82"/>
      <c r="L222" s="82"/>
      <c r="M222" s="82"/>
      <c r="N222" s="82"/>
      <c r="O222" s="82"/>
      <c r="P222" s="82"/>
      <c r="Q222" s="82"/>
      <c r="R222" s="82"/>
      <c r="S222" s="82"/>
      <c r="T222" s="82"/>
      <c r="U222" s="82"/>
      <c r="V222" s="82"/>
      <c r="W222" s="31" t="str">
        <f>IF(OR(A222='Defined Values'!A$63,A222='Defined Values'!$A$65),'Defined Values'!$A$65,IF(OR(K222="",M222="",O222="",Q222="",S222="",U222=""),"INCOMPLETE",AI222))</f>
        <v>INCOMPLETE</v>
      </c>
      <c r="Y222">
        <f t="shared" si="48"/>
        <v>0</v>
      </c>
      <c r="Z222">
        <f>IF(Y222=0,0,'Defined Values'!C60)</f>
        <v>0</v>
      </c>
      <c r="AA222">
        <f t="shared" si="49"/>
        <v>0</v>
      </c>
      <c r="AB222">
        <f t="shared" si="50"/>
        <v>0</v>
      </c>
      <c r="AD222" t="e">
        <f t="shared" si="51"/>
        <v>#REF!</v>
      </c>
      <c r="AE222" t="e">
        <f t="shared" si="51"/>
        <v>#REF!</v>
      </c>
      <c r="AF222" t="e">
        <f t="shared" si="51"/>
        <v>#REF!</v>
      </c>
      <c r="AG222" t="e">
        <f t="shared" si="52"/>
        <v>#REF!</v>
      </c>
      <c r="AH222" t="e">
        <f t="shared" si="53"/>
        <v>#REF!</v>
      </c>
      <c r="AI222" t="e">
        <f t="shared" si="54"/>
        <v>#REF!</v>
      </c>
      <c r="AK222">
        <f>IF('Vulnerability Assessment (post)'!Q222='Defined Values'!$A$27,'Defined Values'!$C$27,IF('Vulnerability Assessment (post)'!Q222='Defined Values'!$A$28,'Defined Values'!$C$28,IF('Vulnerability Assessment (post)'!Q222='Defined Values'!$A$29,'Defined Values'!$C$29,0)))</f>
        <v>0</v>
      </c>
      <c r="AL222">
        <f>IF('Vulnerability Assessment (post)'!S222='Defined Values'!$A$31,'Defined Values'!$C$31,IF('Vulnerability Assessment (post)'!S222='Defined Values'!$A$32,'Defined Values'!$C$32,IF('Vulnerability Assessment (post)'!S222='Defined Values'!$A$33,'Defined Values'!$C$33,0)))</f>
        <v>0</v>
      </c>
      <c r="AM222">
        <f>IF('Vulnerability Assessment (post)'!U222='Defined Values'!$A$35,'Defined Values'!$C$35,IF('Vulnerability Assessment (post)'!U222='Defined Values'!$A$36,'Defined Values'!$C$36,IF('Vulnerability Assessment (post)'!U222='Defined Values'!$A$37,'Defined Values'!$C$37,0)))</f>
        <v>0</v>
      </c>
      <c r="AN222">
        <f t="shared" si="55"/>
        <v>1</v>
      </c>
      <c r="AO222">
        <f t="shared" si="55"/>
        <v>1</v>
      </c>
      <c r="AP222">
        <f t="shared" si="55"/>
        <v>1</v>
      </c>
      <c r="AQ222">
        <f>IF('Vulnerability Assessment (post)'!M222='Defined Values'!$A$19,'Defined Values'!$C$19,IF('Vulnerability Assessment (post)'!M222='Defined Values'!$A$20,'Defined Values'!$C$20,IF('Vulnerability Assessment (post)'!M222='Defined Values'!$A$21,'Defined Values'!$C$21,0)))</f>
        <v>0</v>
      </c>
      <c r="AR222">
        <f>IF('Vulnerability Assessment (post)'!O222='Defined Values'!$A$23,'Defined Values'!$C$23,IF('Vulnerability Assessment (post)'!O222='Defined Values'!$A$24,'Defined Values'!$C$24,IF('Vulnerability Assessment (post)'!O222='Defined Values'!$A$25,'Defined Values'!$C$25,0)))</f>
        <v>0</v>
      </c>
      <c r="AS222">
        <f>IF('Vulnerability Assessment (post)'!K222='Defined Values'!$A$15,'Defined Values'!$C$15,IF('Vulnerability Assessment (post)'!K222='Defined Values'!$A$16,'Defined Values'!$C$16,IF('Vulnerability Assessment (post)'!K222='Defined Values'!$A$17,'Defined Values'!$C$17,0)))</f>
        <v>0</v>
      </c>
      <c r="AT222">
        <f t="shared" si="56"/>
        <v>0</v>
      </c>
      <c r="AU22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2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2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22" t="e">
        <f t="shared" si="57"/>
        <v>#REF!</v>
      </c>
      <c r="AY222" t="e">
        <f t="shared" si="57"/>
        <v>#REF!</v>
      </c>
      <c r="AZ222" t="e">
        <f t="shared" si="57"/>
        <v>#REF!</v>
      </c>
      <c r="BA222" t="e">
        <f t="shared" si="58"/>
        <v>#REF!</v>
      </c>
      <c r="BB222" t="e">
        <f t="shared" si="58"/>
        <v>#REF!</v>
      </c>
      <c r="BC222" t="e">
        <f t="shared" si="58"/>
        <v>#REF!</v>
      </c>
      <c r="BD222" t="e">
        <f t="shared" si="59"/>
        <v>#REF!</v>
      </c>
      <c r="BE222" t="e">
        <f t="shared" si="60"/>
        <v>#REF!</v>
      </c>
      <c r="BF222" s="21" t="e">
        <f t="shared" si="61"/>
        <v>#REF!</v>
      </c>
      <c r="BG222"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22" t="e">
        <f t="shared" si="63"/>
        <v>#REF!</v>
      </c>
      <c r="BI222"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22" t="e">
        <f t="shared" si="62"/>
        <v>#REF!</v>
      </c>
    </row>
    <row r="223" spans="1:62" ht="18" x14ac:dyDescent="0.15">
      <c r="A223" s="51"/>
      <c r="B223" s="51"/>
      <c r="C223" s="39"/>
      <c r="D223" s="39"/>
      <c r="E223" s="52"/>
      <c r="F223" s="40"/>
      <c r="G223" s="40"/>
      <c r="H223" s="40"/>
      <c r="I223" s="82"/>
      <c r="J223" s="82"/>
      <c r="K223" s="82"/>
      <c r="L223" s="82"/>
      <c r="M223" s="82"/>
      <c r="N223" s="82"/>
      <c r="O223" s="82"/>
      <c r="P223" s="82"/>
      <c r="Q223" s="82"/>
      <c r="R223" s="82"/>
      <c r="S223" s="82"/>
      <c r="T223" s="82"/>
      <c r="U223" s="82"/>
      <c r="V223" s="82"/>
      <c r="W223" s="31" t="str">
        <f>IF(OR(A223='Defined Values'!A$63,A223='Defined Values'!$A$65),'Defined Values'!$A$65,IF(OR(K223="",M223="",O223="",Q223="",S223="",U223=""),"INCOMPLETE",AI223))</f>
        <v>INCOMPLETE</v>
      </c>
      <c r="Y223">
        <f t="shared" si="48"/>
        <v>0</v>
      </c>
      <c r="Z223">
        <f>IF(Y223=0,0,'Defined Values'!C60)</f>
        <v>0</v>
      </c>
      <c r="AA223">
        <f t="shared" si="49"/>
        <v>0</v>
      </c>
      <c r="AB223">
        <f t="shared" si="50"/>
        <v>0</v>
      </c>
      <c r="AD223" t="e">
        <f t="shared" si="51"/>
        <v>#REF!</v>
      </c>
      <c r="AE223" t="e">
        <f t="shared" si="51"/>
        <v>#REF!</v>
      </c>
      <c r="AF223" t="e">
        <f t="shared" si="51"/>
        <v>#REF!</v>
      </c>
      <c r="AG223" t="e">
        <f t="shared" si="52"/>
        <v>#REF!</v>
      </c>
      <c r="AH223" t="e">
        <f t="shared" si="53"/>
        <v>#REF!</v>
      </c>
      <c r="AI223" t="e">
        <f t="shared" si="54"/>
        <v>#REF!</v>
      </c>
      <c r="AK223">
        <f>IF('Vulnerability Assessment (post)'!Q223='Defined Values'!$A$27,'Defined Values'!$C$27,IF('Vulnerability Assessment (post)'!Q223='Defined Values'!$A$28,'Defined Values'!$C$28,IF('Vulnerability Assessment (post)'!Q223='Defined Values'!$A$29,'Defined Values'!$C$29,0)))</f>
        <v>0</v>
      </c>
      <c r="AL223">
        <f>IF('Vulnerability Assessment (post)'!S223='Defined Values'!$A$31,'Defined Values'!$C$31,IF('Vulnerability Assessment (post)'!S223='Defined Values'!$A$32,'Defined Values'!$C$32,IF('Vulnerability Assessment (post)'!S223='Defined Values'!$A$33,'Defined Values'!$C$33,0)))</f>
        <v>0</v>
      </c>
      <c r="AM223">
        <f>IF('Vulnerability Assessment (post)'!U223='Defined Values'!$A$35,'Defined Values'!$C$35,IF('Vulnerability Assessment (post)'!U223='Defined Values'!$A$36,'Defined Values'!$C$36,IF('Vulnerability Assessment (post)'!U223='Defined Values'!$A$37,'Defined Values'!$C$37,0)))</f>
        <v>0</v>
      </c>
      <c r="AN223">
        <f t="shared" si="55"/>
        <v>1</v>
      </c>
      <c r="AO223">
        <f t="shared" si="55"/>
        <v>1</v>
      </c>
      <c r="AP223">
        <f t="shared" si="55"/>
        <v>1</v>
      </c>
      <c r="AQ223">
        <f>IF('Vulnerability Assessment (post)'!M223='Defined Values'!$A$19,'Defined Values'!$C$19,IF('Vulnerability Assessment (post)'!M223='Defined Values'!$A$20,'Defined Values'!$C$20,IF('Vulnerability Assessment (post)'!M223='Defined Values'!$A$21,'Defined Values'!$C$21,0)))</f>
        <v>0</v>
      </c>
      <c r="AR223">
        <f>IF('Vulnerability Assessment (post)'!O223='Defined Values'!$A$23,'Defined Values'!$C$23,IF('Vulnerability Assessment (post)'!O223='Defined Values'!$A$24,'Defined Values'!$C$24,IF('Vulnerability Assessment (post)'!O223='Defined Values'!$A$25,'Defined Values'!$C$25,0)))</f>
        <v>0</v>
      </c>
      <c r="AS223">
        <f>IF('Vulnerability Assessment (post)'!K223='Defined Values'!$A$15,'Defined Values'!$C$15,IF('Vulnerability Assessment (post)'!K223='Defined Values'!$A$16,'Defined Values'!$C$16,IF('Vulnerability Assessment (post)'!K223='Defined Values'!$A$17,'Defined Values'!$C$17,0)))</f>
        <v>0</v>
      </c>
      <c r="AT223">
        <f t="shared" si="56"/>
        <v>0</v>
      </c>
      <c r="AU22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2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2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23" t="e">
        <f t="shared" si="57"/>
        <v>#REF!</v>
      </c>
      <c r="AY223" t="e">
        <f t="shared" si="57"/>
        <v>#REF!</v>
      </c>
      <c r="AZ223" t="e">
        <f t="shared" si="57"/>
        <v>#REF!</v>
      </c>
      <c r="BA223" t="e">
        <f t="shared" si="58"/>
        <v>#REF!</v>
      </c>
      <c r="BB223" t="e">
        <f t="shared" si="58"/>
        <v>#REF!</v>
      </c>
      <c r="BC223" t="e">
        <f t="shared" si="58"/>
        <v>#REF!</v>
      </c>
      <c r="BD223" t="e">
        <f t="shared" si="59"/>
        <v>#REF!</v>
      </c>
      <c r="BE223" t="e">
        <f t="shared" si="60"/>
        <v>#REF!</v>
      </c>
      <c r="BF223" s="21" t="e">
        <f t="shared" si="61"/>
        <v>#REF!</v>
      </c>
      <c r="BG223"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23" t="e">
        <f t="shared" si="63"/>
        <v>#REF!</v>
      </c>
      <c r="BI223"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23" t="e">
        <f t="shared" si="62"/>
        <v>#REF!</v>
      </c>
    </row>
    <row r="224" spans="1:62" ht="18" x14ac:dyDescent="0.15">
      <c r="A224" s="51"/>
      <c r="B224" s="51"/>
      <c r="C224" s="39"/>
      <c r="D224" s="39"/>
      <c r="E224" s="52"/>
      <c r="F224" s="40"/>
      <c r="G224" s="40"/>
      <c r="H224" s="40"/>
      <c r="I224" s="82"/>
      <c r="J224" s="82"/>
      <c r="K224" s="82"/>
      <c r="L224" s="82"/>
      <c r="M224" s="82"/>
      <c r="N224" s="82"/>
      <c r="O224" s="82"/>
      <c r="P224" s="82"/>
      <c r="Q224" s="82"/>
      <c r="R224" s="82"/>
      <c r="S224" s="82"/>
      <c r="T224" s="82"/>
      <c r="U224" s="82"/>
      <c r="V224" s="82"/>
      <c r="W224" s="31" t="str">
        <f>IF(OR(A224='Defined Values'!A$63,A224='Defined Values'!$A$65),'Defined Values'!$A$65,IF(OR(K224="",M224="",O224="",Q224="",S224="",U224=""),"INCOMPLETE",AI224))</f>
        <v>INCOMPLETE</v>
      </c>
      <c r="Y224">
        <f t="shared" si="48"/>
        <v>0</v>
      </c>
      <c r="Z224">
        <f>IF(Y224=0,0,'Defined Values'!C60)</f>
        <v>0</v>
      </c>
      <c r="AA224">
        <f t="shared" si="49"/>
        <v>0</v>
      </c>
      <c r="AB224">
        <f t="shared" si="50"/>
        <v>0</v>
      </c>
      <c r="AD224" t="e">
        <f t="shared" si="51"/>
        <v>#REF!</v>
      </c>
      <c r="AE224" t="e">
        <f t="shared" si="51"/>
        <v>#REF!</v>
      </c>
      <c r="AF224" t="e">
        <f t="shared" si="51"/>
        <v>#REF!</v>
      </c>
      <c r="AG224" t="e">
        <f t="shared" si="52"/>
        <v>#REF!</v>
      </c>
      <c r="AH224" t="e">
        <f t="shared" si="53"/>
        <v>#REF!</v>
      </c>
      <c r="AI224" t="e">
        <f t="shared" si="54"/>
        <v>#REF!</v>
      </c>
      <c r="AK224">
        <f>IF('Vulnerability Assessment (post)'!Q224='Defined Values'!$A$27,'Defined Values'!$C$27,IF('Vulnerability Assessment (post)'!Q224='Defined Values'!$A$28,'Defined Values'!$C$28,IF('Vulnerability Assessment (post)'!Q224='Defined Values'!$A$29,'Defined Values'!$C$29,0)))</f>
        <v>0</v>
      </c>
      <c r="AL224">
        <f>IF('Vulnerability Assessment (post)'!S224='Defined Values'!$A$31,'Defined Values'!$C$31,IF('Vulnerability Assessment (post)'!S224='Defined Values'!$A$32,'Defined Values'!$C$32,IF('Vulnerability Assessment (post)'!S224='Defined Values'!$A$33,'Defined Values'!$C$33,0)))</f>
        <v>0</v>
      </c>
      <c r="AM224">
        <f>IF('Vulnerability Assessment (post)'!U224='Defined Values'!$A$35,'Defined Values'!$C$35,IF('Vulnerability Assessment (post)'!U224='Defined Values'!$A$36,'Defined Values'!$C$36,IF('Vulnerability Assessment (post)'!U224='Defined Values'!$A$37,'Defined Values'!$C$37,0)))</f>
        <v>0</v>
      </c>
      <c r="AN224">
        <f t="shared" si="55"/>
        <v>1</v>
      </c>
      <c r="AO224">
        <f t="shared" si="55"/>
        <v>1</v>
      </c>
      <c r="AP224">
        <f t="shared" si="55"/>
        <v>1</v>
      </c>
      <c r="AQ224">
        <f>IF('Vulnerability Assessment (post)'!M224='Defined Values'!$A$19,'Defined Values'!$C$19,IF('Vulnerability Assessment (post)'!M224='Defined Values'!$A$20,'Defined Values'!$C$20,IF('Vulnerability Assessment (post)'!M224='Defined Values'!$A$21,'Defined Values'!$C$21,0)))</f>
        <v>0</v>
      </c>
      <c r="AR224">
        <f>IF('Vulnerability Assessment (post)'!O224='Defined Values'!$A$23,'Defined Values'!$C$23,IF('Vulnerability Assessment (post)'!O224='Defined Values'!$A$24,'Defined Values'!$C$24,IF('Vulnerability Assessment (post)'!O224='Defined Values'!$A$25,'Defined Values'!$C$25,0)))</f>
        <v>0</v>
      </c>
      <c r="AS224">
        <f>IF('Vulnerability Assessment (post)'!K224='Defined Values'!$A$15,'Defined Values'!$C$15,IF('Vulnerability Assessment (post)'!K224='Defined Values'!$A$16,'Defined Values'!$C$16,IF('Vulnerability Assessment (post)'!K224='Defined Values'!$A$17,'Defined Values'!$C$17,0)))</f>
        <v>0</v>
      </c>
      <c r="AT224">
        <f t="shared" si="56"/>
        <v>0</v>
      </c>
      <c r="AU22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2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2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24" t="e">
        <f t="shared" si="57"/>
        <v>#REF!</v>
      </c>
      <c r="AY224" t="e">
        <f t="shared" si="57"/>
        <v>#REF!</v>
      </c>
      <c r="AZ224" t="e">
        <f t="shared" si="57"/>
        <v>#REF!</v>
      </c>
      <c r="BA224" t="e">
        <f t="shared" si="58"/>
        <v>#REF!</v>
      </c>
      <c r="BB224" t="e">
        <f t="shared" si="58"/>
        <v>#REF!</v>
      </c>
      <c r="BC224" t="e">
        <f t="shared" si="58"/>
        <v>#REF!</v>
      </c>
      <c r="BD224" t="e">
        <f t="shared" si="59"/>
        <v>#REF!</v>
      </c>
      <c r="BE224" t="e">
        <f t="shared" si="60"/>
        <v>#REF!</v>
      </c>
      <c r="BF224" s="21" t="e">
        <f t="shared" si="61"/>
        <v>#REF!</v>
      </c>
      <c r="BG224"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24" t="e">
        <f t="shared" si="63"/>
        <v>#REF!</v>
      </c>
      <c r="BI224"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24" t="e">
        <f t="shared" si="62"/>
        <v>#REF!</v>
      </c>
    </row>
    <row r="225" spans="1:62" ht="18" x14ac:dyDescent="0.15">
      <c r="A225" s="51"/>
      <c r="B225" s="51"/>
      <c r="C225" s="39"/>
      <c r="D225" s="39"/>
      <c r="E225" s="52"/>
      <c r="F225" s="40"/>
      <c r="G225" s="40"/>
      <c r="H225" s="40"/>
      <c r="I225" s="82"/>
      <c r="J225" s="82"/>
      <c r="K225" s="82"/>
      <c r="L225" s="82"/>
      <c r="M225" s="82"/>
      <c r="N225" s="82"/>
      <c r="O225" s="82"/>
      <c r="P225" s="82"/>
      <c r="Q225" s="82"/>
      <c r="R225" s="82"/>
      <c r="S225" s="82"/>
      <c r="T225" s="82"/>
      <c r="U225" s="82"/>
      <c r="V225" s="82"/>
      <c r="W225" s="31" t="str">
        <f>IF(OR(A225='Defined Values'!A$63,A225='Defined Values'!$A$65),'Defined Values'!$A$65,IF(OR(K225="",M225="",O225="",Q225="",S225="",U225=""),"INCOMPLETE",AI225))</f>
        <v>INCOMPLETE</v>
      </c>
      <c r="Y225">
        <f t="shared" si="48"/>
        <v>0</v>
      </c>
      <c r="Z225">
        <f>IF(Y225=0,0,'Defined Values'!C60)</f>
        <v>0</v>
      </c>
      <c r="AA225">
        <f t="shared" si="49"/>
        <v>0</v>
      </c>
      <c r="AB225">
        <f t="shared" si="50"/>
        <v>0</v>
      </c>
      <c r="AD225" t="e">
        <f t="shared" si="51"/>
        <v>#REF!</v>
      </c>
      <c r="AE225" t="e">
        <f t="shared" si="51"/>
        <v>#REF!</v>
      </c>
      <c r="AF225" t="e">
        <f t="shared" si="51"/>
        <v>#REF!</v>
      </c>
      <c r="AG225" t="e">
        <f t="shared" si="52"/>
        <v>#REF!</v>
      </c>
      <c r="AH225" t="e">
        <f t="shared" si="53"/>
        <v>#REF!</v>
      </c>
      <c r="AI225" t="e">
        <f t="shared" si="54"/>
        <v>#REF!</v>
      </c>
      <c r="AK225">
        <f>IF('Vulnerability Assessment (post)'!Q225='Defined Values'!$A$27,'Defined Values'!$C$27,IF('Vulnerability Assessment (post)'!Q225='Defined Values'!$A$28,'Defined Values'!$C$28,IF('Vulnerability Assessment (post)'!Q225='Defined Values'!$A$29,'Defined Values'!$C$29,0)))</f>
        <v>0</v>
      </c>
      <c r="AL225">
        <f>IF('Vulnerability Assessment (post)'!S225='Defined Values'!$A$31,'Defined Values'!$C$31,IF('Vulnerability Assessment (post)'!S225='Defined Values'!$A$32,'Defined Values'!$C$32,IF('Vulnerability Assessment (post)'!S225='Defined Values'!$A$33,'Defined Values'!$C$33,0)))</f>
        <v>0</v>
      </c>
      <c r="AM225">
        <f>IF('Vulnerability Assessment (post)'!U225='Defined Values'!$A$35,'Defined Values'!$C$35,IF('Vulnerability Assessment (post)'!U225='Defined Values'!$A$36,'Defined Values'!$C$36,IF('Vulnerability Assessment (post)'!U225='Defined Values'!$A$37,'Defined Values'!$C$37,0)))</f>
        <v>0</v>
      </c>
      <c r="AN225">
        <f t="shared" si="55"/>
        <v>1</v>
      </c>
      <c r="AO225">
        <f t="shared" si="55"/>
        <v>1</v>
      </c>
      <c r="AP225">
        <f t="shared" si="55"/>
        <v>1</v>
      </c>
      <c r="AQ225">
        <f>IF('Vulnerability Assessment (post)'!M225='Defined Values'!$A$19,'Defined Values'!$C$19,IF('Vulnerability Assessment (post)'!M225='Defined Values'!$A$20,'Defined Values'!$C$20,IF('Vulnerability Assessment (post)'!M225='Defined Values'!$A$21,'Defined Values'!$C$21,0)))</f>
        <v>0</v>
      </c>
      <c r="AR225">
        <f>IF('Vulnerability Assessment (post)'!O225='Defined Values'!$A$23,'Defined Values'!$C$23,IF('Vulnerability Assessment (post)'!O225='Defined Values'!$A$24,'Defined Values'!$C$24,IF('Vulnerability Assessment (post)'!O225='Defined Values'!$A$25,'Defined Values'!$C$25,0)))</f>
        <v>0</v>
      </c>
      <c r="AS225">
        <f>IF('Vulnerability Assessment (post)'!K225='Defined Values'!$A$15,'Defined Values'!$C$15,IF('Vulnerability Assessment (post)'!K225='Defined Values'!$A$16,'Defined Values'!$C$16,IF('Vulnerability Assessment (post)'!K225='Defined Values'!$A$17,'Defined Values'!$C$17,0)))</f>
        <v>0</v>
      </c>
      <c r="AT225">
        <f t="shared" si="56"/>
        <v>0</v>
      </c>
      <c r="AU22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2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2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25" t="e">
        <f t="shared" si="57"/>
        <v>#REF!</v>
      </c>
      <c r="AY225" t="e">
        <f t="shared" si="57"/>
        <v>#REF!</v>
      </c>
      <c r="AZ225" t="e">
        <f t="shared" si="57"/>
        <v>#REF!</v>
      </c>
      <c r="BA225" t="e">
        <f t="shared" si="58"/>
        <v>#REF!</v>
      </c>
      <c r="BB225" t="e">
        <f t="shared" si="58"/>
        <v>#REF!</v>
      </c>
      <c r="BC225" t="e">
        <f t="shared" si="58"/>
        <v>#REF!</v>
      </c>
      <c r="BD225" t="e">
        <f t="shared" si="59"/>
        <v>#REF!</v>
      </c>
      <c r="BE225" t="e">
        <f t="shared" si="60"/>
        <v>#REF!</v>
      </c>
      <c r="BF225" s="21" t="e">
        <f t="shared" si="61"/>
        <v>#REF!</v>
      </c>
      <c r="BG225"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25" t="e">
        <f t="shared" si="63"/>
        <v>#REF!</v>
      </c>
      <c r="BI225"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25" t="e">
        <f t="shared" si="62"/>
        <v>#REF!</v>
      </c>
    </row>
    <row r="226" spans="1:62" ht="18" x14ac:dyDescent="0.15">
      <c r="A226" s="51"/>
      <c r="B226" s="51"/>
      <c r="C226" s="39"/>
      <c r="D226" s="39"/>
      <c r="E226" s="52"/>
      <c r="F226" s="40"/>
      <c r="G226" s="40"/>
      <c r="H226" s="40"/>
      <c r="I226" s="82"/>
      <c r="J226" s="82"/>
      <c r="K226" s="82"/>
      <c r="L226" s="82"/>
      <c r="M226" s="82"/>
      <c r="N226" s="82"/>
      <c r="O226" s="82"/>
      <c r="P226" s="82"/>
      <c r="Q226" s="82"/>
      <c r="R226" s="82"/>
      <c r="S226" s="82"/>
      <c r="T226" s="82"/>
      <c r="U226" s="82"/>
      <c r="V226" s="82"/>
      <c r="W226" s="31" t="str">
        <f>IF(OR(A226='Defined Values'!A$63,A226='Defined Values'!$A$65),'Defined Values'!$A$65,IF(OR(K226="",M226="",O226="",Q226="",S226="",U226=""),"INCOMPLETE",AI226))</f>
        <v>INCOMPLETE</v>
      </c>
      <c r="Y226">
        <f t="shared" si="48"/>
        <v>0</v>
      </c>
      <c r="Z226">
        <f>IF(Y226=0,0,'Defined Values'!C60)</f>
        <v>0</v>
      </c>
      <c r="AA226">
        <f t="shared" si="49"/>
        <v>0</v>
      </c>
      <c r="AB226">
        <f t="shared" si="50"/>
        <v>0</v>
      </c>
      <c r="AD226" t="e">
        <f t="shared" si="51"/>
        <v>#REF!</v>
      </c>
      <c r="AE226" t="e">
        <f t="shared" si="51"/>
        <v>#REF!</v>
      </c>
      <c r="AF226" t="e">
        <f t="shared" si="51"/>
        <v>#REF!</v>
      </c>
      <c r="AG226" t="e">
        <f t="shared" si="52"/>
        <v>#REF!</v>
      </c>
      <c r="AH226" t="e">
        <f t="shared" si="53"/>
        <v>#REF!</v>
      </c>
      <c r="AI226" t="e">
        <f t="shared" si="54"/>
        <v>#REF!</v>
      </c>
      <c r="AK226">
        <f>IF('Vulnerability Assessment (post)'!Q226='Defined Values'!$A$27,'Defined Values'!$C$27,IF('Vulnerability Assessment (post)'!Q226='Defined Values'!$A$28,'Defined Values'!$C$28,IF('Vulnerability Assessment (post)'!Q226='Defined Values'!$A$29,'Defined Values'!$C$29,0)))</f>
        <v>0</v>
      </c>
      <c r="AL226">
        <f>IF('Vulnerability Assessment (post)'!S226='Defined Values'!$A$31,'Defined Values'!$C$31,IF('Vulnerability Assessment (post)'!S226='Defined Values'!$A$32,'Defined Values'!$C$32,IF('Vulnerability Assessment (post)'!S226='Defined Values'!$A$33,'Defined Values'!$C$33,0)))</f>
        <v>0</v>
      </c>
      <c r="AM226">
        <f>IF('Vulnerability Assessment (post)'!U226='Defined Values'!$A$35,'Defined Values'!$C$35,IF('Vulnerability Assessment (post)'!U226='Defined Values'!$A$36,'Defined Values'!$C$36,IF('Vulnerability Assessment (post)'!U226='Defined Values'!$A$37,'Defined Values'!$C$37,0)))</f>
        <v>0</v>
      </c>
      <c r="AN226">
        <f t="shared" si="55"/>
        <v>1</v>
      </c>
      <c r="AO226">
        <f t="shared" si="55"/>
        <v>1</v>
      </c>
      <c r="AP226">
        <f t="shared" si="55"/>
        <v>1</v>
      </c>
      <c r="AQ226">
        <f>IF('Vulnerability Assessment (post)'!M226='Defined Values'!$A$19,'Defined Values'!$C$19,IF('Vulnerability Assessment (post)'!M226='Defined Values'!$A$20,'Defined Values'!$C$20,IF('Vulnerability Assessment (post)'!M226='Defined Values'!$A$21,'Defined Values'!$C$21,0)))</f>
        <v>0</v>
      </c>
      <c r="AR226">
        <f>IF('Vulnerability Assessment (post)'!O226='Defined Values'!$A$23,'Defined Values'!$C$23,IF('Vulnerability Assessment (post)'!O226='Defined Values'!$A$24,'Defined Values'!$C$24,IF('Vulnerability Assessment (post)'!O226='Defined Values'!$A$25,'Defined Values'!$C$25,0)))</f>
        <v>0</v>
      </c>
      <c r="AS226">
        <f>IF('Vulnerability Assessment (post)'!K226='Defined Values'!$A$15,'Defined Values'!$C$15,IF('Vulnerability Assessment (post)'!K226='Defined Values'!$A$16,'Defined Values'!$C$16,IF('Vulnerability Assessment (post)'!K226='Defined Values'!$A$17,'Defined Values'!$C$17,0)))</f>
        <v>0</v>
      </c>
      <c r="AT226">
        <f t="shared" si="56"/>
        <v>0</v>
      </c>
      <c r="AU22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2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2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26" t="e">
        <f t="shared" si="57"/>
        <v>#REF!</v>
      </c>
      <c r="AY226" t="e">
        <f t="shared" si="57"/>
        <v>#REF!</v>
      </c>
      <c r="AZ226" t="e">
        <f t="shared" si="57"/>
        <v>#REF!</v>
      </c>
      <c r="BA226" t="e">
        <f t="shared" si="58"/>
        <v>#REF!</v>
      </c>
      <c r="BB226" t="e">
        <f t="shared" si="58"/>
        <v>#REF!</v>
      </c>
      <c r="BC226" t="e">
        <f t="shared" si="58"/>
        <v>#REF!</v>
      </c>
      <c r="BD226" t="e">
        <f t="shared" si="59"/>
        <v>#REF!</v>
      </c>
      <c r="BE226" t="e">
        <f t="shared" si="60"/>
        <v>#REF!</v>
      </c>
      <c r="BF226" s="21" t="e">
        <f t="shared" si="61"/>
        <v>#REF!</v>
      </c>
      <c r="BG226"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26" t="e">
        <f t="shared" si="63"/>
        <v>#REF!</v>
      </c>
      <c r="BI226"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26" t="e">
        <f t="shared" si="62"/>
        <v>#REF!</v>
      </c>
    </row>
    <row r="227" spans="1:62" ht="18" x14ac:dyDescent="0.15">
      <c r="A227" s="51"/>
      <c r="B227" s="51"/>
      <c r="C227" s="39"/>
      <c r="D227" s="39"/>
      <c r="E227" s="52"/>
      <c r="F227" s="40"/>
      <c r="G227" s="40"/>
      <c r="H227" s="40"/>
      <c r="I227" s="82"/>
      <c r="J227" s="82"/>
      <c r="K227" s="82"/>
      <c r="L227" s="82"/>
      <c r="M227" s="82"/>
      <c r="N227" s="82"/>
      <c r="O227" s="82"/>
      <c r="P227" s="82"/>
      <c r="Q227" s="82"/>
      <c r="R227" s="82"/>
      <c r="S227" s="82"/>
      <c r="T227" s="82"/>
      <c r="U227" s="82"/>
      <c r="V227" s="82"/>
      <c r="W227" s="31" t="str">
        <f>IF(OR(A227='Defined Values'!A$63,A227='Defined Values'!$A$65),'Defined Values'!$A$65,IF(OR(K227="",M227="",O227="",Q227="",S227="",U227=""),"INCOMPLETE",AI227))</f>
        <v>INCOMPLETE</v>
      </c>
      <c r="Y227">
        <f t="shared" si="48"/>
        <v>0</v>
      </c>
      <c r="Z227">
        <f>IF(Y227=0,0,'Defined Values'!C60)</f>
        <v>0</v>
      </c>
      <c r="AA227">
        <f t="shared" si="49"/>
        <v>0</v>
      </c>
      <c r="AB227">
        <f t="shared" si="50"/>
        <v>0</v>
      </c>
      <c r="AD227" t="e">
        <f t="shared" si="51"/>
        <v>#REF!</v>
      </c>
      <c r="AE227" t="e">
        <f t="shared" si="51"/>
        <v>#REF!</v>
      </c>
      <c r="AF227" t="e">
        <f t="shared" si="51"/>
        <v>#REF!</v>
      </c>
      <c r="AG227" t="e">
        <f t="shared" si="52"/>
        <v>#REF!</v>
      </c>
      <c r="AH227" t="e">
        <f t="shared" si="53"/>
        <v>#REF!</v>
      </c>
      <c r="AI227" t="e">
        <f t="shared" si="54"/>
        <v>#REF!</v>
      </c>
      <c r="AK227">
        <f>IF('Vulnerability Assessment (post)'!Q227='Defined Values'!$A$27,'Defined Values'!$C$27,IF('Vulnerability Assessment (post)'!Q227='Defined Values'!$A$28,'Defined Values'!$C$28,IF('Vulnerability Assessment (post)'!Q227='Defined Values'!$A$29,'Defined Values'!$C$29,0)))</f>
        <v>0</v>
      </c>
      <c r="AL227">
        <f>IF('Vulnerability Assessment (post)'!S227='Defined Values'!$A$31,'Defined Values'!$C$31,IF('Vulnerability Assessment (post)'!S227='Defined Values'!$A$32,'Defined Values'!$C$32,IF('Vulnerability Assessment (post)'!S227='Defined Values'!$A$33,'Defined Values'!$C$33,0)))</f>
        <v>0</v>
      </c>
      <c r="AM227">
        <f>IF('Vulnerability Assessment (post)'!U227='Defined Values'!$A$35,'Defined Values'!$C$35,IF('Vulnerability Assessment (post)'!U227='Defined Values'!$A$36,'Defined Values'!$C$36,IF('Vulnerability Assessment (post)'!U227='Defined Values'!$A$37,'Defined Values'!$C$37,0)))</f>
        <v>0</v>
      </c>
      <c r="AN227">
        <f t="shared" si="55"/>
        <v>1</v>
      </c>
      <c r="AO227">
        <f t="shared" si="55"/>
        <v>1</v>
      </c>
      <c r="AP227">
        <f t="shared" si="55"/>
        <v>1</v>
      </c>
      <c r="AQ227">
        <f>IF('Vulnerability Assessment (post)'!M227='Defined Values'!$A$19,'Defined Values'!$C$19,IF('Vulnerability Assessment (post)'!M227='Defined Values'!$A$20,'Defined Values'!$C$20,IF('Vulnerability Assessment (post)'!M227='Defined Values'!$A$21,'Defined Values'!$C$21,0)))</f>
        <v>0</v>
      </c>
      <c r="AR227">
        <f>IF('Vulnerability Assessment (post)'!O227='Defined Values'!$A$23,'Defined Values'!$C$23,IF('Vulnerability Assessment (post)'!O227='Defined Values'!$A$24,'Defined Values'!$C$24,IF('Vulnerability Assessment (post)'!O227='Defined Values'!$A$25,'Defined Values'!$C$25,0)))</f>
        <v>0</v>
      </c>
      <c r="AS227">
        <f>IF('Vulnerability Assessment (post)'!K227='Defined Values'!$A$15,'Defined Values'!$C$15,IF('Vulnerability Assessment (post)'!K227='Defined Values'!$A$16,'Defined Values'!$C$16,IF('Vulnerability Assessment (post)'!K227='Defined Values'!$A$17,'Defined Values'!$C$17,0)))</f>
        <v>0</v>
      </c>
      <c r="AT227">
        <f t="shared" si="56"/>
        <v>0</v>
      </c>
      <c r="AU22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2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2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27" t="e">
        <f t="shared" si="57"/>
        <v>#REF!</v>
      </c>
      <c r="AY227" t="e">
        <f t="shared" si="57"/>
        <v>#REF!</v>
      </c>
      <c r="AZ227" t="e">
        <f t="shared" si="57"/>
        <v>#REF!</v>
      </c>
      <c r="BA227" t="e">
        <f t="shared" si="58"/>
        <v>#REF!</v>
      </c>
      <c r="BB227" t="e">
        <f t="shared" si="58"/>
        <v>#REF!</v>
      </c>
      <c r="BC227" t="e">
        <f t="shared" si="58"/>
        <v>#REF!</v>
      </c>
      <c r="BD227" t="e">
        <f t="shared" si="59"/>
        <v>#REF!</v>
      </c>
      <c r="BE227" t="e">
        <f t="shared" si="60"/>
        <v>#REF!</v>
      </c>
      <c r="BF227" s="21" t="e">
        <f t="shared" si="61"/>
        <v>#REF!</v>
      </c>
      <c r="BG227"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27" t="e">
        <f t="shared" si="63"/>
        <v>#REF!</v>
      </c>
      <c r="BI227"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27" t="e">
        <f t="shared" si="62"/>
        <v>#REF!</v>
      </c>
    </row>
    <row r="228" spans="1:62" ht="18" x14ac:dyDescent="0.15">
      <c r="A228" s="51"/>
      <c r="B228" s="51"/>
      <c r="C228" s="39"/>
      <c r="D228" s="39"/>
      <c r="E228" s="52"/>
      <c r="F228" s="40"/>
      <c r="G228" s="40"/>
      <c r="H228" s="40"/>
      <c r="I228" s="82"/>
      <c r="J228" s="82"/>
      <c r="K228" s="82"/>
      <c r="L228" s="82"/>
      <c r="M228" s="82"/>
      <c r="N228" s="82"/>
      <c r="O228" s="82"/>
      <c r="P228" s="82"/>
      <c r="Q228" s="82"/>
      <c r="R228" s="82"/>
      <c r="S228" s="82"/>
      <c r="T228" s="82"/>
      <c r="U228" s="82"/>
      <c r="V228" s="82"/>
      <c r="W228" s="31" t="str">
        <f>IF(OR(A228='Defined Values'!A$63,A228='Defined Values'!$A$65),'Defined Values'!$A$65,IF(OR(K228="",M228="",O228="",Q228="",S228="",U228=""),"INCOMPLETE",AI228))</f>
        <v>INCOMPLETE</v>
      </c>
      <c r="Y228">
        <f t="shared" si="48"/>
        <v>0</v>
      </c>
      <c r="Z228">
        <f>IF(Y228=0,0,'Defined Values'!C60)</f>
        <v>0</v>
      </c>
      <c r="AA228">
        <f t="shared" si="49"/>
        <v>0</v>
      </c>
      <c r="AB228">
        <f t="shared" si="50"/>
        <v>0</v>
      </c>
      <c r="AD228" t="e">
        <f t="shared" si="51"/>
        <v>#REF!</v>
      </c>
      <c r="AE228" t="e">
        <f t="shared" si="51"/>
        <v>#REF!</v>
      </c>
      <c r="AF228" t="e">
        <f t="shared" si="51"/>
        <v>#REF!</v>
      </c>
      <c r="AG228" t="e">
        <f t="shared" si="52"/>
        <v>#REF!</v>
      </c>
      <c r="AH228" t="e">
        <f t="shared" si="53"/>
        <v>#REF!</v>
      </c>
      <c r="AI228" t="e">
        <f t="shared" si="54"/>
        <v>#REF!</v>
      </c>
      <c r="AK228">
        <f>IF('Vulnerability Assessment (post)'!Q228='Defined Values'!$A$27,'Defined Values'!$C$27,IF('Vulnerability Assessment (post)'!Q228='Defined Values'!$A$28,'Defined Values'!$C$28,IF('Vulnerability Assessment (post)'!Q228='Defined Values'!$A$29,'Defined Values'!$C$29,0)))</f>
        <v>0</v>
      </c>
      <c r="AL228">
        <f>IF('Vulnerability Assessment (post)'!S228='Defined Values'!$A$31,'Defined Values'!$C$31,IF('Vulnerability Assessment (post)'!S228='Defined Values'!$A$32,'Defined Values'!$C$32,IF('Vulnerability Assessment (post)'!S228='Defined Values'!$A$33,'Defined Values'!$C$33,0)))</f>
        <v>0</v>
      </c>
      <c r="AM228">
        <f>IF('Vulnerability Assessment (post)'!U228='Defined Values'!$A$35,'Defined Values'!$C$35,IF('Vulnerability Assessment (post)'!U228='Defined Values'!$A$36,'Defined Values'!$C$36,IF('Vulnerability Assessment (post)'!U228='Defined Values'!$A$37,'Defined Values'!$C$37,0)))</f>
        <v>0</v>
      </c>
      <c r="AN228">
        <f t="shared" si="55"/>
        <v>1</v>
      </c>
      <c r="AO228">
        <f t="shared" si="55"/>
        <v>1</v>
      </c>
      <c r="AP228">
        <f t="shared" si="55"/>
        <v>1</v>
      </c>
      <c r="AQ228">
        <f>IF('Vulnerability Assessment (post)'!M228='Defined Values'!$A$19,'Defined Values'!$C$19,IF('Vulnerability Assessment (post)'!M228='Defined Values'!$A$20,'Defined Values'!$C$20,IF('Vulnerability Assessment (post)'!M228='Defined Values'!$A$21,'Defined Values'!$C$21,0)))</f>
        <v>0</v>
      </c>
      <c r="AR228">
        <f>IF('Vulnerability Assessment (post)'!O228='Defined Values'!$A$23,'Defined Values'!$C$23,IF('Vulnerability Assessment (post)'!O228='Defined Values'!$A$24,'Defined Values'!$C$24,IF('Vulnerability Assessment (post)'!O228='Defined Values'!$A$25,'Defined Values'!$C$25,0)))</f>
        <v>0</v>
      </c>
      <c r="AS228">
        <f>IF('Vulnerability Assessment (post)'!K228='Defined Values'!$A$15,'Defined Values'!$C$15,IF('Vulnerability Assessment (post)'!K228='Defined Values'!$A$16,'Defined Values'!$C$16,IF('Vulnerability Assessment (post)'!K228='Defined Values'!$A$17,'Defined Values'!$C$17,0)))</f>
        <v>0</v>
      </c>
      <c r="AT228">
        <f t="shared" si="56"/>
        <v>0</v>
      </c>
      <c r="AU22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2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2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28" t="e">
        <f t="shared" si="57"/>
        <v>#REF!</v>
      </c>
      <c r="AY228" t="e">
        <f t="shared" si="57"/>
        <v>#REF!</v>
      </c>
      <c r="AZ228" t="e">
        <f t="shared" si="57"/>
        <v>#REF!</v>
      </c>
      <c r="BA228" t="e">
        <f t="shared" si="58"/>
        <v>#REF!</v>
      </c>
      <c r="BB228" t="e">
        <f t="shared" si="58"/>
        <v>#REF!</v>
      </c>
      <c r="BC228" t="e">
        <f t="shared" si="58"/>
        <v>#REF!</v>
      </c>
      <c r="BD228" t="e">
        <f t="shared" si="59"/>
        <v>#REF!</v>
      </c>
      <c r="BE228" t="e">
        <f t="shared" si="60"/>
        <v>#REF!</v>
      </c>
      <c r="BF228" s="21" t="e">
        <f t="shared" si="61"/>
        <v>#REF!</v>
      </c>
      <c r="BG228"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28" t="e">
        <f t="shared" si="63"/>
        <v>#REF!</v>
      </c>
      <c r="BI228"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28" t="e">
        <f t="shared" si="62"/>
        <v>#REF!</v>
      </c>
    </row>
    <row r="229" spans="1:62" ht="18" x14ac:dyDescent="0.15">
      <c r="A229" s="51"/>
      <c r="B229" s="51"/>
      <c r="C229" s="39"/>
      <c r="D229" s="39"/>
      <c r="E229" s="52"/>
      <c r="F229" s="40"/>
      <c r="G229" s="40"/>
      <c r="H229" s="40"/>
      <c r="I229" s="82"/>
      <c r="J229" s="82"/>
      <c r="K229" s="82"/>
      <c r="L229" s="82"/>
      <c r="M229" s="82"/>
      <c r="N229" s="82"/>
      <c r="O229" s="82"/>
      <c r="P229" s="82"/>
      <c r="Q229" s="82"/>
      <c r="R229" s="82"/>
      <c r="S229" s="82"/>
      <c r="T229" s="82"/>
      <c r="U229" s="82"/>
      <c r="V229" s="82"/>
      <c r="W229" s="31" t="str">
        <f>IF(OR(A229='Defined Values'!A$63,A229='Defined Values'!$A$65),'Defined Values'!$A$65,IF(OR(K229="",M229="",O229="",Q229="",S229="",U229=""),"INCOMPLETE",AI229))</f>
        <v>INCOMPLETE</v>
      </c>
      <c r="Y229">
        <f t="shared" si="48"/>
        <v>0</v>
      </c>
      <c r="Z229">
        <f>IF(Y229=0,0,'Defined Values'!C60)</f>
        <v>0</v>
      </c>
      <c r="AA229">
        <f t="shared" si="49"/>
        <v>0</v>
      </c>
      <c r="AB229">
        <f t="shared" si="50"/>
        <v>0</v>
      </c>
      <c r="AD229" t="e">
        <f t="shared" si="51"/>
        <v>#REF!</v>
      </c>
      <c r="AE229" t="e">
        <f t="shared" si="51"/>
        <v>#REF!</v>
      </c>
      <c r="AF229" t="e">
        <f t="shared" si="51"/>
        <v>#REF!</v>
      </c>
      <c r="AG229" t="e">
        <f t="shared" si="52"/>
        <v>#REF!</v>
      </c>
      <c r="AH229" t="e">
        <f t="shared" si="53"/>
        <v>#REF!</v>
      </c>
      <c r="AI229" t="e">
        <f t="shared" si="54"/>
        <v>#REF!</v>
      </c>
      <c r="AK229">
        <f>IF('Vulnerability Assessment (post)'!Q229='Defined Values'!$A$27,'Defined Values'!$C$27,IF('Vulnerability Assessment (post)'!Q229='Defined Values'!$A$28,'Defined Values'!$C$28,IF('Vulnerability Assessment (post)'!Q229='Defined Values'!$A$29,'Defined Values'!$C$29,0)))</f>
        <v>0</v>
      </c>
      <c r="AL229">
        <f>IF('Vulnerability Assessment (post)'!S229='Defined Values'!$A$31,'Defined Values'!$C$31,IF('Vulnerability Assessment (post)'!S229='Defined Values'!$A$32,'Defined Values'!$C$32,IF('Vulnerability Assessment (post)'!S229='Defined Values'!$A$33,'Defined Values'!$C$33,0)))</f>
        <v>0</v>
      </c>
      <c r="AM229">
        <f>IF('Vulnerability Assessment (post)'!U229='Defined Values'!$A$35,'Defined Values'!$C$35,IF('Vulnerability Assessment (post)'!U229='Defined Values'!$A$36,'Defined Values'!$C$36,IF('Vulnerability Assessment (post)'!U229='Defined Values'!$A$37,'Defined Values'!$C$37,0)))</f>
        <v>0</v>
      </c>
      <c r="AN229">
        <f t="shared" si="55"/>
        <v>1</v>
      </c>
      <c r="AO229">
        <f t="shared" si="55"/>
        <v>1</v>
      </c>
      <c r="AP229">
        <f t="shared" si="55"/>
        <v>1</v>
      </c>
      <c r="AQ229">
        <f>IF('Vulnerability Assessment (post)'!M229='Defined Values'!$A$19,'Defined Values'!$C$19,IF('Vulnerability Assessment (post)'!M229='Defined Values'!$A$20,'Defined Values'!$C$20,IF('Vulnerability Assessment (post)'!M229='Defined Values'!$A$21,'Defined Values'!$C$21,0)))</f>
        <v>0</v>
      </c>
      <c r="AR229">
        <f>IF('Vulnerability Assessment (post)'!O229='Defined Values'!$A$23,'Defined Values'!$C$23,IF('Vulnerability Assessment (post)'!O229='Defined Values'!$A$24,'Defined Values'!$C$24,IF('Vulnerability Assessment (post)'!O229='Defined Values'!$A$25,'Defined Values'!$C$25,0)))</f>
        <v>0</v>
      </c>
      <c r="AS229">
        <f>IF('Vulnerability Assessment (post)'!K229='Defined Values'!$A$15,'Defined Values'!$C$15,IF('Vulnerability Assessment (post)'!K229='Defined Values'!$A$16,'Defined Values'!$C$16,IF('Vulnerability Assessment (post)'!K229='Defined Values'!$A$17,'Defined Values'!$C$17,0)))</f>
        <v>0</v>
      </c>
      <c r="AT229">
        <f t="shared" si="56"/>
        <v>0</v>
      </c>
      <c r="AU22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2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2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29" t="e">
        <f t="shared" si="57"/>
        <v>#REF!</v>
      </c>
      <c r="AY229" t="e">
        <f t="shared" si="57"/>
        <v>#REF!</v>
      </c>
      <c r="AZ229" t="e">
        <f t="shared" si="57"/>
        <v>#REF!</v>
      </c>
      <c r="BA229" t="e">
        <f t="shared" si="58"/>
        <v>#REF!</v>
      </c>
      <c r="BB229" t="e">
        <f t="shared" si="58"/>
        <v>#REF!</v>
      </c>
      <c r="BC229" t="e">
        <f t="shared" si="58"/>
        <v>#REF!</v>
      </c>
      <c r="BD229" t="e">
        <f t="shared" si="59"/>
        <v>#REF!</v>
      </c>
      <c r="BE229" t="e">
        <f t="shared" si="60"/>
        <v>#REF!</v>
      </c>
      <c r="BF229" s="21" t="e">
        <f t="shared" si="61"/>
        <v>#REF!</v>
      </c>
      <c r="BG229"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29" t="e">
        <f t="shared" si="63"/>
        <v>#REF!</v>
      </c>
      <c r="BI229"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29" t="e">
        <f t="shared" si="62"/>
        <v>#REF!</v>
      </c>
    </row>
    <row r="230" spans="1:62" ht="18" x14ac:dyDescent="0.15">
      <c r="A230" s="51"/>
      <c r="B230" s="51"/>
      <c r="C230" s="39"/>
      <c r="D230" s="39"/>
      <c r="E230" s="52"/>
      <c r="F230" s="40"/>
      <c r="G230" s="40"/>
      <c r="H230" s="40"/>
      <c r="I230" s="82"/>
      <c r="J230" s="82"/>
      <c r="K230" s="82"/>
      <c r="L230" s="82"/>
      <c r="M230" s="82"/>
      <c r="N230" s="82"/>
      <c r="O230" s="82"/>
      <c r="P230" s="82"/>
      <c r="Q230" s="82"/>
      <c r="R230" s="82"/>
      <c r="S230" s="82"/>
      <c r="T230" s="82"/>
      <c r="U230" s="82"/>
      <c r="V230" s="82"/>
      <c r="W230" s="31" t="str">
        <f>IF(OR(A230='Defined Values'!A$63,A230='Defined Values'!$A$65),'Defined Values'!$A$65,IF(OR(K230="",M230="",O230="",Q230="",S230="",U230=""),"INCOMPLETE",AI230))</f>
        <v>INCOMPLETE</v>
      </c>
      <c r="Y230">
        <f t="shared" si="48"/>
        <v>0</v>
      </c>
      <c r="Z230">
        <f>IF(Y230=0,0,'Defined Values'!C60)</f>
        <v>0</v>
      </c>
      <c r="AA230">
        <f t="shared" si="49"/>
        <v>0</v>
      </c>
      <c r="AB230">
        <f t="shared" si="50"/>
        <v>0</v>
      </c>
      <c r="AD230" t="e">
        <f t="shared" si="51"/>
        <v>#REF!</v>
      </c>
      <c r="AE230" t="e">
        <f t="shared" si="51"/>
        <v>#REF!</v>
      </c>
      <c r="AF230" t="e">
        <f t="shared" si="51"/>
        <v>#REF!</v>
      </c>
      <c r="AG230" t="e">
        <f t="shared" si="52"/>
        <v>#REF!</v>
      </c>
      <c r="AH230" t="e">
        <f t="shared" si="53"/>
        <v>#REF!</v>
      </c>
      <c r="AI230" t="e">
        <f t="shared" si="54"/>
        <v>#REF!</v>
      </c>
      <c r="AK230">
        <f>IF('Vulnerability Assessment (post)'!Q230='Defined Values'!$A$27,'Defined Values'!$C$27,IF('Vulnerability Assessment (post)'!Q230='Defined Values'!$A$28,'Defined Values'!$C$28,IF('Vulnerability Assessment (post)'!Q230='Defined Values'!$A$29,'Defined Values'!$C$29,0)))</f>
        <v>0</v>
      </c>
      <c r="AL230">
        <f>IF('Vulnerability Assessment (post)'!S230='Defined Values'!$A$31,'Defined Values'!$C$31,IF('Vulnerability Assessment (post)'!S230='Defined Values'!$A$32,'Defined Values'!$C$32,IF('Vulnerability Assessment (post)'!S230='Defined Values'!$A$33,'Defined Values'!$C$33,0)))</f>
        <v>0</v>
      </c>
      <c r="AM230">
        <f>IF('Vulnerability Assessment (post)'!U230='Defined Values'!$A$35,'Defined Values'!$C$35,IF('Vulnerability Assessment (post)'!U230='Defined Values'!$A$36,'Defined Values'!$C$36,IF('Vulnerability Assessment (post)'!U230='Defined Values'!$A$37,'Defined Values'!$C$37,0)))</f>
        <v>0</v>
      </c>
      <c r="AN230">
        <f t="shared" si="55"/>
        <v>1</v>
      </c>
      <c r="AO230">
        <f t="shared" si="55"/>
        <v>1</v>
      </c>
      <c r="AP230">
        <f t="shared" si="55"/>
        <v>1</v>
      </c>
      <c r="AQ230">
        <f>IF('Vulnerability Assessment (post)'!M230='Defined Values'!$A$19,'Defined Values'!$C$19,IF('Vulnerability Assessment (post)'!M230='Defined Values'!$A$20,'Defined Values'!$C$20,IF('Vulnerability Assessment (post)'!M230='Defined Values'!$A$21,'Defined Values'!$C$21,0)))</f>
        <v>0</v>
      </c>
      <c r="AR230">
        <f>IF('Vulnerability Assessment (post)'!O230='Defined Values'!$A$23,'Defined Values'!$C$23,IF('Vulnerability Assessment (post)'!O230='Defined Values'!$A$24,'Defined Values'!$C$24,IF('Vulnerability Assessment (post)'!O230='Defined Values'!$A$25,'Defined Values'!$C$25,0)))</f>
        <v>0</v>
      </c>
      <c r="AS230">
        <f>IF('Vulnerability Assessment (post)'!K230='Defined Values'!$A$15,'Defined Values'!$C$15,IF('Vulnerability Assessment (post)'!K230='Defined Values'!$A$16,'Defined Values'!$C$16,IF('Vulnerability Assessment (post)'!K230='Defined Values'!$A$17,'Defined Values'!$C$17,0)))</f>
        <v>0</v>
      </c>
      <c r="AT230">
        <f t="shared" si="56"/>
        <v>0</v>
      </c>
      <c r="AU23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3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3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30" t="e">
        <f t="shared" si="57"/>
        <v>#REF!</v>
      </c>
      <c r="AY230" t="e">
        <f t="shared" si="57"/>
        <v>#REF!</v>
      </c>
      <c r="AZ230" t="e">
        <f t="shared" si="57"/>
        <v>#REF!</v>
      </c>
      <c r="BA230" t="e">
        <f t="shared" si="58"/>
        <v>#REF!</v>
      </c>
      <c r="BB230" t="e">
        <f t="shared" si="58"/>
        <v>#REF!</v>
      </c>
      <c r="BC230" t="e">
        <f t="shared" si="58"/>
        <v>#REF!</v>
      </c>
      <c r="BD230" t="e">
        <f t="shared" si="59"/>
        <v>#REF!</v>
      </c>
      <c r="BE230" t="e">
        <f t="shared" si="60"/>
        <v>#REF!</v>
      </c>
      <c r="BF230" s="21" t="e">
        <f t="shared" si="61"/>
        <v>#REF!</v>
      </c>
      <c r="BG230"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30" t="e">
        <f t="shared" si="63"/>
        <v>#REF!</v>
      </c>
      <c r="BI230"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30" t="e">
        <f t="shared" si="62"/>
        <v>#REF!</v>
      </c>
    </row>
    <row r="231" spans="1:62" ht="18" x14ac:dyDescent="0.15">
      <c r="A231" s="51"/>
      <c r="B231" s="51"/>
      <c r="C231" s="39"/>
      <c r="D231" s="39"/>
      <c r="E231" s="52"/>
      <c r="F231" s="40"/>
      <c r="G231" s="40"/>
      <c r="H231" s="40"/>
      <c r="I231" s="82"/>
      <c r="J231" s="82"/>
      <c r="K231" s="82"/>
      <c r="L231" s="82"/>
      <c r="M231" s="82"/>
      <c r="N231" s="82"/>
      <c r="O231" s="82"/>
      <c r="P231" s="82"/>
      <c r="Q231" s="82"/>
      <c r="R231" s="82"/>
      <c r="S231" s="82"/>
      <c r="T231" s="82"/>
      <c r="U231" s="82"/>
      <c r="V231" s="82"/>
      <c r="W231" s="31" t="str">
        <f>IF(OR(A231='Defined Values'!A$63,A231='Defined Values'!$A$65),'Defined Values'!$A$65,IF(OR(K231="",M231="",O231="",Q231="",S231="",U231=""),"INCOMPLETE",AI231))</f>
        <v>INCOMPLETE</v>
      </c>
      <c r="Y231">
        <f t="shared" si="48"/>
        <v>0</v>
      </c>
      <c r="Z231">
        <f>IF(Y231=0,0,'Defined Values'!C60)</f>
        <v>0</v>
      </c>
      <c r="AA231">
        <f t="shared" si="49"/>
        <v>0</v>
      </c>
      <c r="AB231">
        <f t="shared" si="50"/>
        <v>0</v>
      </c>
      <c r="AD231" t="e">
        <f t="shared" si="51"/>
        <v>#REF!</v>
      </c>
      <c r="AE231" t="e">
        <f t="shared" si="51"/>
        <v>#REF!</v>
      </c>
      <c r="AF231" t="e">
        <f t="shared" si="51"/>
        <v>#REF!</v>
      </c>
      <c r="AG231" t="e">
        <f t="shared" si="52"/>
        <v>#REF!</v>
      </c>
      <c r="AH231" t="e">
        <f t="shared" si="53"/>
        <v>#REF!</v>
      </c>
      <c r="AI231" t="e">
        <f t="shared" si="54"/>
        <v>#REF!</v>
      </c>
      <c r="AK231">
        <f>IF('Vulnerability Assessment (post)'!Q231='Defined Values'!$A$27,'Defined Values'!$C$27,IF('Vulnerability Assessment (post)'!Q231='Defined Values'!$A$28,'Defined Values'!$C$28,IF('Vulnerability Assessment (post)'!Q231='Defined Values'!$A$29,'Defined Values'!$C$29,0)))</f>
        <v>0</v>
      </c>
      <c r="AL231">
        <f>IF('Vulnerability Assessment (post)'!S231='Defined Values'!$A$31,'Defined Values'!$C$31,IF('Vulnerability Assessment (post)'!S231='Defined Values'!$A$32,'Defined Values'!$C$32,IF('Vulnerability Assessment (post)'!S231='Defined Values'!$A$33,'Defined Values'!$C$33,0)))</f>
        <v>0</v>
      </c>
      <c r="AM231">
        <f>IF('Vulnerability Assessment (post)'!U231='Defined Values'!$A$35,'Defined Values'!$C$35,IF('Vulnerability Assessment (post)'!U231='Defined Values'!$A$36,'Defined Values'!$C$36,IF('Vulnerability Assessment (post)'!U231='Defined Values'!$A$37,'Defined Values'!$C$37,0)))</f>
        <v>0</v>
      </c>
      <c r="AN231">
        <f t="shared" si="55"/>
        <v>1</v>
      </c>
      <c r="AO231">
        <f t="shared" si="55"/>
        <v>1</v>
      </c>
      <c r="AP231">
        <f t="shared" si="55"/>
        <v>1</v>
      </c>
      <c r="AQ231">
        <f>IF('Vulnerability Assessment (post)'!M231='Defined Values'!$A$19,'Defined Values'!$C$19,IF('Vulnerability Assessment (post)'!M231='Defined Values'!$A$20,'Defined Values'!$C$20,IF('Vulnerability Assessment (post)'!M231='Defined Values'!$A$21,'Defined Values'!$C$21,0)))</f>
        <v>0</v>
      </c>
      <c r="AR231">
        <f>IF('Vulnerability Assessment (post)'!O231='Defined Values'!$A$23,'Defined Values'!$C$23,IF('Vulnerability Assessment (post)'!O231='Defined Values'!$A$24,'Defined Values'!$C$24,IF('Vulnerability Assessment (post)'!O231='Defined Values'!$A$25,'Defined Values'!$C$25,0)))</f>
        <v>0</v>
      </c>
      <c r="AS231">
        <f>IF('Vulnerability Assessment (post)'!K231='Defined Values'!$A$15,'Defined Values'!$C$15,IF('Vulnerability Assessment (post)'!K231='Defined Values'!$A$16,'Defined Values'!$C$16,IF('Vulnerability Assessment (post)'!K231='Defined Values'!$A$17,'Defined Values'!$C$17,0)))</f>
        <v>0</v>
      </c>
      <c r="AT231">
        <f t="shared" si="56"/>
        <v>0</v>
      </c>
      <c r="AU23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3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3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31" t="e">
        <f t="shared" si="57"/>
        <v>#REF!</v>
      </c>
      <c r="AY231" t="e">
        <f t="shared" si="57"/>
        <v>#REF!</v>
      </c>
      <c r="AZ231" t="e">
        <f t="shared" si="57"/>
        <v>#REF!</v>
      </c>
      <c r="BA231" t="e">
        <f t="shared" si="58"/>
        <v>#REF!</v>
      </c>
      <c r="BB231" t="e">
        <f t="shared" si="58"/>
        <v>#REF!</v>
      </c>
      <c r="BC231" t="e">
        <f t="shared" si="58"/>
        <v>#REF!</v>
      </c>
      <c r="BD231" t="e">
        <f t="shared" si="59"/>
        <v>#REF!</v>
      </c>
      <c r="BE231" t="e">
        <f t="shared" si="60"/>
        <v>#REF!</v>
      </c>
      <c r="BF231" s="21" t="e">
        <f t="shared" si="61"/>
        <v>#REF!</v>
      </c>
      <c r="BG231"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31" t="e">
        <f t="shared" si="63"/>
        <v>#REF!</v>
      </c>
      <c r="BI231"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31" t="e">
        <f t="shared" si="62"/>
        <v>#REF!</v>
      </c>
    </row>
    <row r="232" spans="1:62" ht="18" x14ac:dyDescent="0.15">
      <c r="A232" s="51"/>
      <c r="B232" s="51"/>
      <c r="C232" s="39"/>
      <c r="D232" s="39"/>
      <c r="E232" s="52"/>
      <c r="F232" s="40"/>
      <c r="G232" s="40"/>
      <c r="H232" s="40"/>
      <c r="I232" s="82"/>
      <c r="J232" s="82"/>
      <c r="K232" s="82"/>
      <c r="L232" s="82"/>
      <c r="M232" s="82"/>
      <c r="N232" s="82"/>
      <c r="O232" s="82"/>
      <c r="P232" s="82"/>
      <c r="Q232" s="82"/>
      <c r="R232" s="82"/>
      <c r="S232" s="82"/>
      <c r="T232" s="82"/>
      <c r="U232" s="82"/>
      <c r="V232" s="82"/>
      <c r="W232" s="31" t="str">
        <f>IF(OR(A232='Defined Values'!A$63,A232='Defined Values'!$A$65),'Defined Values'!$A$65,IF(OR(K232="",M232="",O232="",Q232="",S232="",U232=""),"INCOMPLETE",AI232))</f>
        <v>INCOMPLETE</v>
      </c>
      <c r="Y232">
        <f t="shared" si="48"/>
        <v>0</v>
      </c>
      <c r="Z232">
        <f>IF(Y232=0,0,'Defined Values'!C60)</f>
        <v>0</v>
      </c>
      <c r="AA232">
        <f t="shared" si="49"/>
        <v>0</v>
      </c>
      <c r="AB232">
        <f t="shared" si="50"/>
        <v>0</v>
      </c>
      <c r="AD232" t="e">
        <f t="shared" si="51"/>
        <v>#REF!</v>
      </c>
      <c r="AE232" t="e">
        <f t="shared" si="51"/>
        <v>#REF!</v>
      </c>
      <c r="AF232" t="e">
        <f t="shared" si="51"/>
        <v>#REF!</v>
      </c>
      <c r="AG232" t="e">
        <f t="shared" si="52"/>
        <v>#REF!</v>
      </c>
      <c r="AH232" t="e">
        <f t="shared" si="53"/>
        <v>#REF!</v>
      </c>
      <c r="AI232" t="e">
        <f t="shared" si="54"/>
        <v>#REF!</v>
      </c>
      <c r="AK232">
        <f>IF('Vulnerability Assessment (post)'!Q232='Defined Values'!$A$27,'Defined Values'!$C$27,IF('Vulnerability Assessment (post)'!Q232='Defined Values'!$A$28,'Defined Values'!$C$28,IF('Vulnerability Assessment (post)'!Q232='Defined Values'!$A$29,'Defined Values'!$C$29,0)))</f>
        <v>0</v>
      </c>
      <c r="AL232">
        <f>IF('Vulnerability Assessment (post)'!S232='Defined Values'!$A$31,'Defined Values'!$C$31,IF('Vulnerability Assessment (post)'!S232='Defined Values'!$A$32,'Defined Values'!$C$32,IF('Vulnerability Assessment (post)'!S232='Defined Values'!$A$33,'Defined Values'!$C$33,0)))</f>
        <v>0</v>
      </c>
      <c r="AM232">
        <f>IF('Vulnerability Assessment (post)'!U232='Defined Values'!$A$35,'Defined Values'!$C$35,IF('Vulnerability Assessment (post)'!U232='Defined Values'!$A$36,'Defined Values'!$C$36,IF('Vulnerability Assessment (post)'!U232='Defined Values'!$A$37,'Defined Values'!$C$37,0)))</f>
        <v>0</v>
      </c>
      <c r="AN232">
        <f t="shared" si="55"/>
        <v>1</v>
      </c>
      <c r="AO232">
        <f t="shared" si="55"/>
        <v>1</v>
      </c>
      <c r="AP232">
        <f t="shared" si="55"/>
        <v>1</v>
      </c>
      <c r="AQ232">
        <f>IF('Vulnerability Assessment (post)'!M232='Defined Values'!$A$19,'Defined Values'!$C$19,IF('Vulnerability Assessment (post)'!M232='Defined Values'!$A$20,'Defined Values'!$C$20,IF('Vulnerability Assessment (post)'!M232='Defined Values'!$A$21,'Defined Values'!$C$21,0)))</f>
        <v>0</v>
      </c>
      <c r="AR232">
        <f>IF('Vulnerability Assessment (post)'!O232='Defined Values'!$A$23,'Defined Values'!$C$23,IF('Vulnerability Assessment (post)'!O232='Defined Values'!$A$24,'Defined Values'!$C$24,IF('Vulnerability Assessment (post)'!O232='Defined Values'!$A$25,'Defined Values'!$C$25,0)))</f>
        <v>0</v>
      </c>
      <c r="AS232">
        <f>IF('Vulnerability Assessment (post)'!K232='Defined Values'!$A$15,'Defined Values'!$C$15,IF('Vulnerability Assessment (post)'!K232='Defined Values'!$A$16,'Defined Values'!$C$16,IF('Vulnerability Assessment (post)'!K232='Defined Values'!$A$17,'Defined Values'!$C$17,0)))</f>
        <v>0</v>
      </c>
      <c r="AT232">
        <f t="shared" si="56"/>
        <v>0</v>
      </c>
      <c r="AU23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3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3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32" t="e">
        <f t="shared" si="57"/>
        <v>#REF!</v>
      </c>
      <c r="AY232" t="e">
        <f t="shared" si="57"/>
        <v>#REF!</v>
      </c>
      <c r="AZ232" t="e">
        <f t="shared" si="57"/>
        <v>#REF!</v>
      </c>
      <c r="BA232" t="e">
        <f t="shared" si="58"/>
        <v>#REF!</v>
      </c>
      <c r="BB232" t="e">
        <f t="shared" si="58"/>
        <v>#REF!</v>
      </c>
      <c r="BC232" t="e">
        <f t="shared" si="58"/>
        <v>#REF!</v>
      </c>
      <c r="BD232" t="e">
        <f t="shared" si="59"/>
        <v>#REF!</v>
      </c>
      <c r="BE232" t="e">
        <f t="shared" si="60"/>
        <v>#REF!</v>
      </c>
      <c r="BF232" s="21" t="e">
        <f t="shared" si="61"/>
        <v>#REF!</v>
      </c>
      <c r="BG232"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32" t="e">
        <f t="shared" si="63"/>
        <v>#REF!</v>
      </c>
      <c r="BI232"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32" t="e">
        <f t="shared" si="62"/>
        <v>#REF!</v>
      </c>
    </row>
    <row r="233" spans="1:62" ht="18" x14ac:dyDescent="0.15">
      <c r="A233" s="51"/>
      <c r="B233" s="51"/>
      <c r="C233" s="39"/>
      <c r="D233" s="39"/>
      <c r="E233" s="52"/>
      <c r="F233" s="40"/>
      <c r="G233" s="40"/>
      <c r="H233" s="40"/>
      <c r="I233" s="82"/>
      <c r="J233" s="82"/>
      <c r="K233" s="82"/>
      <c r="L233" s="82"/>
      <c r="M233" s="82"/>
      <c r="N233" s="82"/>
      <c r="O233" s="82"/>
      <c r="P233" s="82"/>
      <c r="Q233" s="82"/>
      <c r="R233" s="82"/>
      <c r="S233" s="82"/>
      <c r="T233" s="82"/>
      <c r="U233" s="82"/>
      <c r="V233" s="82"/>
      <c r="W233" s="31" t="str">
        <f>IF(OR(A233='Defined Values'!A$63,A233='Defined Values'!$A$65),'Defined Values'!$A$65,IF(OR(K233="",M233="",O233="",Q233="",S233="",U233=""),"INCOMPLETE",AI233))</f>
        <v>INCOMPLETE</v>
      </c>
      <c r="Y233">
        <f t="shared" si="48"/>
        <v>0</v>
      </c>
      <c r="Z233">
        <f>IF(Y233=0,0,'Defined Values'!C60)</f>
        <v>0</v>
      </c>
      <c r="AA233">
        <f t="shared" si="49"/>
        <v>0</v>
      </c>
      <c r="AB233">
        <f t="shared" si="50"/>
        <v>0</v>
      </c>
      <c r="AD233" t="e">
        <f t="shared" si="51"/>
        <v>#REF!</v>
      </c>
      <c r="AE233" t="e">
        <f t="shared" si="51"/>
        <v>#REF!</v>
      </c>
      <c r="AF233" t="e">
        <f t="shared" si="51"/>
        <v>#REF!</v>
      </c>
      <c r="AG233" t="e">
        <f t="shared" si="52"/>
        <v>#REF!</v>
      </c>
      <c r="AH233" t="e">
        <f t="shared" si="53"/>
        <v>#REF!</v>
      </c>
      <c r="AI233" t="e">
        <f t="shared" si="54"/>
        <v>#REF!</v>
      </c>
      <c r="AK233">
        <f>IF('Vulnerability Assessment (post)'!Q233='Defined Values'!$A$27,'Defined Values'!$C$27,IF('Vulnerability Assessment (post)'!Q233='Defined Values'!$A$28,'Defined Values'!$C$28,IF('Vulnerability Assessment (post)'!Q233='Defined Values'!$A$29,'Defined Values'!$C$29,0)))</f>
        <v>0</v>
      </c>
      <c r="AL233">
        <f>IF('Vulnerability Assessment (post)'!S233='Defined Values'!$A$31,'Defined Values'!$C$31,IF('Vulnerability Assessment (post)'!S233='Defined Values'!$A$32,'Defined Values'!$C$32,IF('Vulnerability Assessment (post)'!S233='Defined Values'!$A$33,'Defined Values'!$C$33,0)))</f>
        <v>0</v>
      </c>
      <c r="AM233">
        <f>IF('Vulnerability Assessment (post)'!U233='Defined Values'!$A$35,'Defined Values'!$C$35,IF('Vulnerability Assessment (post)'!U233='Defined Values'!$A$36,'Defined Values'!$C$36,IF('Vulnerability Assessment (post)'!U233='Defined Values'!$A$37,'Defined Values'!$C$37,0)))</f>
        <v>0</v>
      </c>
      <c r="AN233">
        <f t="shared" si="55"/>
        <v>1</v>
      </c>
      <c r="AO233">
        <f t="shared" si="55"/>
        <v>1</v>
      </c>
      <c r="AP233">
        <f t="shared" si="55"/>
        <v>1</v>
      </c>
      <c r="AQ233">
        <f>IF('Vulnerability Assessment (post)'!M233='Defined Values'!$A$19,'Defined Values'!$C$19,IF('Vulnerability Assessment (post)'!M233='Defined Values'!$A$20,'Defined Values'!$C$20,IF('Vulnerability Assessment (post)'!M233='Defined Values'!$A$21,'Defined Values'!$C$21,0)))</f>
        <v>0</v>
      </c>
      <c r="AR233">
        <f>IF('Vulnerability Assessment (post)'!O233='Defined Values'!$A$23,'Defined Values'!$C$23,IF('Vulnerability Assessment (post)'!O233='Defined Values'!$A$24,'Defined Values'!$C$24,IF('Vulnerability Assessment (post)'!O233='Defined Values'!$A$25,'Defined Values'!$C$25,0)))</f>
        <v>0</v>
      </c>
      <c r="AS233">
        <f>IF('Vulnerability Assessment (post)'!K233='Defined Values'!$A$15,'Defined Values'!$C$15,IF('Vulnerability Assessment (post)'!K233='Defined Values'!$A$16,'Defined Values'!$C$16,IF('Vulnerability Assessment (post)'!K233='Defined Values'!$A$17,'Defined Values'!$C$17,0)))</f>
        <v>0</v>
      </c>
      <c r="AT233">
        <f t="shared" si="56"/>
        <v>0</v>
      </c>
      <c r="AU23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3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3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33" t="e">
        <f t="shared" si="57"/>
        <v>#REF!</v>
      </c>
      <c r="AY233" t="e">
        <f t="shared" si="57"/>
        <v>#REF!</v>
      </c>
      <c r="AZ233" t="e">
        <f t="shared" si="57"/>
        <v>#REF!</v>
      </c>
      <c r="BA233" t="e">
        <f t="shared" si="58"/>
        <v>#REF!</v>
      </c>
      <c r="BB233" t="e">
        <f t="shared" si="58"/>
        <v>#REF!</v>
      </c>
      <c r="BC233" t="e">
        <f t="shared" si="58"/>
        <v>#REF!</v>
      </c>
      <c r="BD233" t="e">
        <f t="shared" si="59"/>
        <v>#REF!</v>
      </c>
      <c r="BE233" t="e">
        <f t="shared" si="60"/>
        <v>#REF!</v>
      </c>
      <c r="BF233" s="21" t="e">
        <f t="shared" si="61"/>
        <v>#REF!</v>
      </c>
      <c r="BG233"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33" t="e">
        <f t="shared" si="63"/>
        <v>#REF!</v>
      </c>
      <c r="BI233"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33" t="e">
        <f t="shared" si="62"/>
        <v>#REF!</v>
      </c>
    </row>
    <row r="234" spans="1:62" ht="18" x14ac:dyDescent="0.15">
      <c r="A234" s="51"/>
      <c r="B234" s="51"/>
      <c r="C234" s="39"/>
      <c r="D234" s="39"/>
      <c r="E234" s="52"/>
      <c r="F234" s="40"/>
      <c r="G234" s="40"/>
      <c r="H234" s="40"/>
      <c r="I234" s="82"/>
      <c r="J234" s="82"/>
      <c r="K234" s="82"/>
      <c r="L234" s="82"/>
      <c r="M234" s="82"/>
      <c r="N234" s="82"/>
      <c r="O234" s="82"/>
      <c r="P234" s="82"/>
      <c r="Q234" s="82"/>
      <c r="R234" s="82"/>
      <c r="S234" s="82"/>
      <c r="T234" s="82"/>
      <c r="U234" s="82"/>
      <c r="V234" s="82"/>
      <c r="W234" s="31" t="str">
        <f>IF(OR(A234='Defined Values'!A$63,A234='Defined Values'!$A$65),'Defined Values'!$A$65,IF(OR(K234="",M234="",O234="",Q234="",S234="",U234=""),"INCOMPLETE",AI234))</f>
        <v>INCOMPLETE</v>
      </c>
      <c r="Y234">
        <f t="shared" si="48"/>
        <v>0</v>
      </c>
      <c r="Z234">
        <f>IF(Y234=0,0,'Defined Values'!C60)</f>
        <v>0</v>
      </c>
      <c r="AA234">
        <f t="shared" si="49"/>
        <v>0</v>
      </c>
      <c r="AB234">
        <f t="shared" si="50"/>
        <v>0</v>
      </c>
      <c r="AD234" t="e">
        <f t="shared" si="51"/>
        <v>#REF!</v>
      </c>
      <c r="AE234" t="e">
        <f t="shared" si="51"/>
        <v>#REF!</v>
      </c>
      <c r="AF234" t="e">
        <f t="shared" si="51"/>
        <v>#REF!</v>
      </c>
      <c r="AG234" t="e">
        <f t="shared" si="52"/>
        <v>#REF!</v>
      </c>
      <c r="AH234" t="e">
        <f t="shared" si="53"/>
        <v>#REF!</v>
      </c>
      <c r="AI234" t="e">
        <f t="shared" si="54"/>
        <v>#REF!</v>
      </c>
      <c r="AK234">
        <f>IF('Vulnerability Assessment (post)'!Q234='Defined Values'!$A$27,'Defined Values'!$C$27,IF('Vulnerability Assessment (post)'!Q234='Defined Values'!$A$28,'Defined Values'!$C$28,IF('Vulnerability Assessment (post)'!Q234='Defined Values'!$A$29,'Defined Values'!$C$29,0)))</f>
        <v>0</v>
      </c>
      <c r="AL234">
        <f>IF('Vulnerability Assessment (post)'!S234='Defined Values'!$A$31,'Defined Values'!$C$31,IF('Vulnerability Assessment (post)'!S234='Defined Values'!$A$32,'Defined Values'!$C$32,IF('Vulnerability Assessment (post)'!S234='Defined Values'!$A$33,'Defined Values'!$C$33,0)))</f>
        <v>0</v>
      </c>
      <c r="AM234">
        <f>IF('Vulnerability Assessment (post)'!U234='Defined Values'!$A$35,'Defined Values'!$C$35,IF('Vulnerability Assessment (post)'!U234='Defined Values'!$A$36,'Defined Values'!$C$36,IF('Vulnerability Assessment (post)'!U234='Defined Values'!$A$37,'Defined Values'!$C$37,0)))</f>
        <v>0</v>
      </c>
      <c r="AN234">
        <f t="shared" si="55"/>
        <v>1</v>
      </c>
      <c r="AO234">
        <f t="shared" si="55"/>
        <v>1</v>
      </c>
      <c r="AP234">
        <f t="shared" si="55"/>
        <v>1</v>
      </c>
      <c r="AQ234">
        <f>IF('Vulnerability Assessment (post)'!M234='Defined Values'!$A$19,'Defined Values'!$C$19,IF('Vulnerability Assessment (post)'!M234='Defined Values'!$A$20,'Defined Values'!$C$20,IF('Vulnerability Assessment (post)'!M234='Defined Values'!$A$21,'Defined Values'!$C$21,0)))</f>
        <v>0</v>
      </c>
      <c r="AR234">
        <f>IF('Vulnerability Assessment (post)'!O234='Defined Values'!$A$23,'Defined Values'!$C$23,IF('Vulnerability Assessment (post)'!O234='Defined Values'!$A$24,'Defined Values'!$C$24,IF('Vulnerability Assessment (post)'!O234='Defined Values'!$A$25,'Defined Values'!$C$25,0)))</f>
        <v>0</v>
      </c>
      <c r="AS234">
        <f>IF('Vulnerability Assessment (post)'!K234='Defined Values'!$A$15,'Defined Values'!$C$15,IF('Vulnerability Assessment (post)'!K234='Defined Values'!$A$16,'Defined Values'!$C$16,IF('Vulnerability Assessment (post)'!K234='Defined Values'!$A$17,'Defined Values'!$C$17,0)))</f>
        <v>0</v>
      </c>
      <c r="AT234">
        <f t="shared" si="56"/>
        <v>0</v>
      </c>
      <c r="AU23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3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3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34" t="e">
        <f t="shared" si="57"/>
        <v>#REF!</v>
      </c>
      <c r="AY234" t="e">
        <f t="shared" si="57"/>
        <v>#REF!</v>
      </c>
      <c r="AZ234" t="e">
        <f t="shared" si="57"/>
        <v>#REF!</v>
      </c>
      <c r="BA234" t="e">
        <f t="shared" si="58"/>
        <v>#REF!</v>
      </c>
      <c r="BB234" t="e">
        <f t="shared" si="58"/>
        <v>#REF!</v>
      </c>
      <c r="BC234" t="e">
        <f t="shared" si="58"/>
        <v>#REF!</v>
      </c>
      <c r="BD234" t="e">
        <f t="shared" si="59"/>
        <v>#REF!</v>
      </c>
      <c r="BE234" t="e">
        <f t="shared" si="60"/>
        <v>#REF!</v>
      </c>
      <c r="BF234" s="21" t="e">
        <f t="shared" si="61"/>
        <v>#REF!</v>
      </c>
      <c r="BG234"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34" t="e">
        <f t="shared" si="63"/>
        <v>#REF!</v>
      </c>
      <c r="BI234"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34" t="e">
        <f t="shared" si="62"/>
        <v>#REF!</v>
      </c>
    </row>
    <row r="235" spans="1:62" ht="18" x14ac:dyDescent="0.15">
      <c r="A235" s="51"/>
      <c r="B235" s="51"/>
      <c r="C235" s="39"/>
      <c r="D235" s="39"/>
      <c r="E235" s="52"/>
      <c r="F235" s="40"/>
      <c r="G235" s="40"/>
      <c r="H235" s="40"/>
      <c r="I235" s="82"/>
      <c r="J235" s="82"/>
      <c r="K235" s="82"/>
      <c r="L235" s="82"/>
      <c r="M235" s="82"/>
      <c r="N235" s="82"/>
      <c r="O235" s="82"/>
      <c r="P235" s="82"/>
      <c r="Q235" s="82"/>
      <c r="R235" s="82"/>
      <c r="S235" s="82"/>
      <c r="T235" s="82"/>
      <c r="U235" s="82"/>
      <c r="V235" s="82"/>
      <c r="W235" s="31" t="str">
        <f>IF(OR(A235='Defined Values'!A$63,A235='Defined Values'!$A$65),'Defined Values'!$A$65,IF(OR(K235="",M235="",O235="",Q235="",S235="",U235=""),"INCOMPLETE",AI235))</f>
        <v>INCOMPLETE</v>
      </c>
      <c r="Y235">
        <f t="shared" si="48"/>
        <v>0</v>
      </c>
      <c r="Z235">
        <f>IF(Y235=0,0,'Defined Values'!C60)</f>
        <v>0</v>
      </c>
      <c r="AA235">
        <f t="shared" si="49"/>
        <v>0</v>
      </c>
      <c r="AB235">
        <f t="shared" si="50"/>
        <v>0</v>
      </c>
      <c r="AD235" t="e">
        <f t="shared" si="51"/>
        <v>#REF!</v>
      </c>
      <c r="AE235" t="e">
        <f t="shared" si="51"/>
        <v>#REF!</v>
      </c>
      <c r="AF235" t="e">
        <f t="shared" si="51"/>
        <v>#REF!</v>
      </c>
      <c r="AG235" t="e">
        <f t="shared" si="52"/>
        <v>#REF!</v>
      </c>
      <c r="AH235" t="e">
        <f t="shared" si="53"/>
        <v>#REF!</v>
      </c>
      <c r="AI235" t="e">
        <f t="shared" si="54"/>
        <v>#REF!</v>
      </c>
      <c r="AK235">
        <f>IF('Vulnerability Assessment (post)'!Q235='Defined Values'!$A$27,'Defined Values'!$C$27,IF('Vulnerability Assessment (post)'!Q235='Defined Values'!$A$28,'Defined Values'!$C$28,IF('Vulnerability Assessment (post)'!Q235='Defined Values'!$A$29,'Defined Values'!$C$29,0)))</f>
        <v>0</v>
      </c>
      <c r="AL235">
        <f>IF('Vulnerability Assessment (post)'!S235='Defined Values'!$A$31,'Defined Values'!$C$31,IF('Vulnerability Assessment (post)'!S235='Defined Values'!$A$32,'Defined Values'!$C$32,IF('Vulnerability Assessment (post)'!S235='Defined Values'!$A$33,'Defined Values'!$C$33,0)))</f>
        <v>0</v>
      </c>
      <c r="AM235">
        <f>IF('Vulnerability Assessment (post)'!U235='Defined Values'!$A$35,'Defined Values'!$C$35,IF('Vulnerability Assessment (post)'!U235='Defined Values'!$A$36,'Defined Values'!$C$36,IF('Vulnerability Assessment (post)'!U235='Defined Values'!$A$37,'Defined Values'!$C$37,0)))</f>
        <v>0</v>
      </c>
      <c r="AN235">
        <f t="shared" si="55"/>
        <v>1</v>
      </c>
      <c r="AO235">
        <f t="shared" si="55"/>
        <v>1</v>
      </c>
      <c r="AP235">
        <f t="shared" si="55"/>
        <v>1</v>
      </c>
      <c r="AQ235">
        <f>IF('Vulnerability Assessment (post)'!M235='Defined Values'!$A$19,'Defined Values'!$C$19,IF('Vulnerability Assessment (post)'!M235='Defined Values'!$A$20,'Defined Values'!$C$20,IF('Vulnerability Assessment (post)'!M235='Defined Values'!$A$21,'Defined Values'!$C$21,0)))</f>
        <v>0</v>
      </c>
      <c r="AR235">
        <f>IF('Vulnerability Assessment (post)'!O235='Defined Values'!$A$23,'Defined Values'!$C$23,IF('Vulnerability Assessment (post)'!O235='Defined Values'!$A$24,'Defined Values'!$C$24,IF('Vulnerability Assessment (post)'!O235='Defined Values'!$A$25,'Defined Values'!$C$25,0)))</f>
        <v>0</v>
      </c>
      <c r="AS235">
        <f>IF('Vulnerability Assessment (post)'!K235='Defined Values'!$A$15,'Defined Values'!$C$15,IF('Vulnerability Assessment (post)'!K235='Defined Values'!$A$16,'Defined Values'!$C$16,IF('Vulnerability Assessment (post)'!K235='Defined Values'!$A$17,'Defined Values'!$C$17,0)))</f>
        <v>0</v>
      </c>
      <c r="AT235">
        <f t="shared" si="56"/>
        <v>0</v>
      </c>
      <c r="AU23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3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3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35" t="e">
        <f t="shared" si="57"/>
        <v>#REF!</v>
      </c>
      <c r="AY235" t="e">
        <f t="shared" si="57"/>
        <v>#REF!</v>
      </c>
      <c r="AZ235" t="e">
        <f t="shared" si="57"/>
        <v>#REF!</v>
      </c>
      <c r="BA235" t="e">
        <f t="shared" si="58"/>
        <v>#REF!</v>
      </c>
      <c r="BB235" t="e">
        <f t="shared" si="58"/>
        <v>#REF!</v>
      </c>
      <c r="BC235" t="e">
        <f t="shared" si="58"/>
        <v>#REF!</v>
      </c>
      <c r="BD235" t="e">
        <f t="shared" si="59"/>
        <v>#REF!</v>
      </c>
      <c r="BE235" t="e">
        <f t="shared" si="60"/>
        <v>#REF!</v>
      </c>
      <c r="BF235" s="21" t="e">
        <f t="shared" si="61"/>
        <v>#REF!</v>
      </c>
      <c r="BG235"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35" t="e">
        <f t="shared" si="63"/>
        <v>#REF!</v>
      </c>
      <c r="BI235"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35" t="e">
        <f t="shared" si="62"/>
        <v>#REF!</v>
      </c>
    </row>
    <row r="236" spans="1:62" ht="18" x14ac:dyDescent="0.15">
      <c r="A236" s="51"/>
      <c r="B236" s="51"/>
      <c r="C236" s="39"/>
      <c r="D236" s="39"/>
      <c r="E236" s="52"/>
      <c r="F236" s="40"/>
      <c r="G236" s="40"/>
      <c r="H236" s="40"/>
      <c r="I236" s="82"/>
      <c r="J236" s="82"/>
      <c r="K236" s="82"/>
      <c r="L236" s="82"/>
      <c r="M236" s="82"/>
      <c r="N236" s="82"/>
      <c r="O236" s="82"/>
      <c r="P236" s="82"/>
      <c r="Q236" s="82"/>
      <c r="R236" s="82"/>
      <c r="S236" s="82"/>
      <c r="T236" s="82"/>
      <c r="U236" s="82"/>
      <c r="V236" s="82"/>
      <c r="W236" s="31" t="str">
        <f>IF(OR(A236='Defined Values'!A$63,A236='Defined Values'!$A$65),'Defined Values'!$A$65,IF(OR(K236="",M236="",O236="",Q236="",S236="",U236=""),"INCOMPLETE",AI236))</f>
        <v>INCOMPLETE</v>
      </c>
      <c r="Y236">
        <f t="shared" si="48"/>
        <v>0</v>
      </c>
      <c r="Z236">
        <f>IF(Y236=0,0,'Defined Values'!C60)</f>
        <v>0</v>
      </c>
      <c r="AA236">
        <f t="shared" si="49"/>
        <v>0</v>
      </c>
      <c r="AB236">
        <f t="shared" si="50"/>
        <v>0</v>
      </c>
      <c r="AD236" t="e">
        <f t="shared" si="51"/>
        <v>#REF!</v>
      </c>
      <c r="AE236" t="e">
        <f t="shared" si="51"/>
        <v>#REF!</v>
      </c>
      <c r="AF236" t="e">
        <f t="shared" si="51"/>
        <v>#REF!</v>
      </c>
      <c r="AG236" t="e">
        <f t="shared" si="52"/>
        <v>#REF!</v>
      </c>
      <c r="AH236" t="e">
        <f t="shared" si="53"/>
        <v>#REF!</v>
      </c>
      <c r="AI236" t="e">
        <f t="shared" si="54"/>
        <v>#REF!</v>
      </c>
      <c r="AK236">
        <f>IF('Vulnerability Assessment (post)'!Q236='Defined Values'!$A$27,'Defined Values'!$C$27,IF('Vulnerability Assessment (post)'!Q236='Defined Values'!$A$28,'Defined Values'!$C$28,IF('Vulnerability Assessment (post)'!Q236='Defined Values'!$A$29,'Defined Values'!$C$29,0)))</f>
        <v>0</v>
      </c>
      <c r="AL236">
        <f>IF('Vulnerability Assessment (post)'!S236='Defined Values'!$A$31,'Defined Values'!$C$31,IF('Vulnerability Assessment (post)'!S236='Defined Values'!$A$32,'Defined Values'!$C$32,IF('Vulnerability Assessment (post)'!S236='Defined Values'!$A$33,'Defined Values'!$C$33,0)))</f>
        <v>0</v>
      </c>
      <c r="AM236">
        <f>IF('Vulnerability Assessment (post)'!U236='Defined Values'!$A$35,'Defined Values'!$C$35,IF('Vulnerability Assessment (post)'!U236='Defined Values'!$A$36,'Defined Values'!$C$36,IF('Vulnerability Assessment (post)'!U236='Defined Values'!$A$37,'Defined Values'!$C$37,0)))</f>
        <v>0</v>
      </c>
      <c r="AN236">
        <f t="shared" si="55"/>
        <v>1</v>
      </c>
      <c r="AO236">
        <f t="shared" si="55"/>
        <v>1</v>
      </c>
      <c r="AP236">
        <f t="shared" si="55"/>
        <v>1</v>
      </c>
      <c r="AQ236">
        <f>IF('Vulnerability Assessment (post)'!M236='Defined Values'!$A$19,'Defined Values'!$C$19,IF('Vulnerability Assessment (post)'!M236='Defined Values'!$A$20,'Defined Values'!$C$20,IF('Vulnerability Assessment (post)'!M236='Defined Values'!$A$21,'Defined Values'!$C$21,0)))</f>
        <v>0</v>
      </c>
      <c r="AR236">
        <f>IF('Vulnerability Assessment (post)'!O236='Defined Values'!$A$23,'Defined Values'!$C$23,IF('Vulnerability Assessment (post)'!O236='Defined Values'!$A$24,'Defined Values'!$C$24,IF('Vulnerability Assessment (post)'!O236='Defined Values'!$A$25,'Defined Values'!$C$25,0)))</f>
        <v>0</v>
      </c>
      <c r="AS236">
        <f>IF('Vulnerability Assessment (post)'!K236='Defined Values'!$A$15,'Defined Values'!$C$15,IF('Vulnerability Assessment (post)'!K236='Defined Values'!$A$16,'Defined Values'!$C$16,IF('Vulnerability Assessment (post)'!K236='Defined Values'!$A$17,'Defined Values'!$C$17,0)))</f>
        <v>0</v>
      </c>
      <c r="AT236">
        <f t="shared" si="56"/>
        <v>0</v>
      </c>
      <c r="AU23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3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3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36" t="e">
        <f t="shared" si="57"/>
        <v>#REF!</v>
      </c>
      <c r="AY236" t="e">
        <f t="shared" si="57"/>
        <v>#REF!</v>
      </c>
      <c r="AZ236" t="e">
        <f t="shared" si="57"/>
        <v>#REF!</v>
      </c>
      <c r="BA236" t="e">
        <f t="shared" si="58"/>
        <v>#REF!</v>
      </c>
      <c r="BB236" t="e">
        <f t="shared" si="58"/>
        <v>#REF!</v>
      </c>
      <c r="BC236" t="e">
        <f t="shared" si="58"/>
        <v>#REF!</v>
      </c>
      <c r="BD236" t="e">
        <f t="shared" si="59"/>
        <v>#REF!</v>
      </c>
      <c r="BE236" t="e">
        <f t="shared" si="60"/>
        <v>#REF!</v>
      </c>
      <c r="BF236" s="21" t="e">
        <f t="shared" si="61"/>
        <v>#REF!</v>
      </c>
      <c r="BG236"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36" t="e">
        <f t="shared" si="63"/>
        <v>#REF!</v>
      </c>
      <c r="BI236"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36" t="e">
        <f t="shared" si="62"/>
        <v>#REF!</v>
      </c>
    </row>
    <row r="237" spans="1:62" ht="18" x14ac:dyDescent="0.15">
      <c r="A237" s="51"/>
      <c r="B237" s="51"/>
      <c r="C237" s="39"/>
      <c r="D237" s="39"/>
      <c r="E237" s="52"/>
      <c r="F237" s="40"/>
      <c r="G237" s="40"/>
      <c r="H237" s="40"/>
      <c r="I237" s="82"/>
      <c r="J237" s="82"/>
      <c r="K237" s="82"/>
      <c r="L237" s="82"/>
      <c r="M237" s="82"/>
      <c r="N237" s="82"/>
      <c r="O237" s="82"/>
      <c r="P237" s="82"/>
      <c r="Q237" s="82"/>
      <c r="R237" s="82"/>
      <c r="S237" s="82"/>
      <c r="T237" s="82"/>
      <c r="U237" s="82"/>
      <c r="V237" s="82"/>
      <c r="W237" s="31" t="str">
        <f>IF(OR(A237='Defined Values'!A$63,A237='Defined Values'!$A$65),'Defined Values'!$A$65,IF(OR(K237="",M237="",O237="",Q237="",S237="",U237=""),"INCOMPLETE",AI237))</f>
        <v>INCOMPLETE</v>
      </c>
      <c r="Y237">
        <f t="shared" si="48"/>
        <v>0</v>
      </c>
      <c r="Z237">
        <f>IF(Y237=0,0,'Defined Values'!C60)</f>
        <v>0</v>
      </c>
      <c r="AA237">
        <f t="shared" si="49"/>
        <v>0</v>
      </c>
      <c r="AB237">
        <f t="shared" si="50"/>
        <v>0</v>
      </c>
      <c r="AD237" t="e">
        <f t="shared" si="51"/>
        <v>#REF!</v>
      </c>
      <c r="AE237" t="e">
        <f t="shared" si="51"/>
        <v>#REF!</v>
      </c>
      <c r="AF237" t="e">
        <f t="shared" si="51"/>
        <v>#REF!</v>
      </c>
      <c r="AG237" t="e">
        <f t="shared" si="52"/>
        <v>#REF!</v>
      </c>
      <c r="AH237" t="e">
        <f t="shared" si="53"/>
        <v>#REF!</v>
      </c>
      <c r="AI237" t="e">
        <f t="shared" si="54"/>
        <v>#REF!</v>
      </c>
      <c r="AK237">
        <f>IF('Vulnerability Assessment (post)'!Q237='Defined Values'!$A$27,'Defined Values'!$C$27,IF('Vulnerability Assessment (post)'!Q237='Defined Values'!$A$28,'Defined Values'!$C$28,IF('Vulnerability Assessment (post)'!Q237='Defined Values'!$A$29,'Defined Values'!$C$29,0)))</f>
        <v>0</v>
      </c>
      <c r="AL237">
        <f>IF('Vulnerability Assessment (post)'!S237='Defined Values'!$A$31,'Defined Values'!$C$31,IF('Vulnerability Assessment (post)'!S237='Defined Values'!$A$32,'Defined Values'!$C$32,IF('Vulnerability Assessment (post)'!S237='Defined Values'!$A$33,'Defined Values'!$C$33,0)))</f>
        <v>0</v>
      </c>
      <c r="AM237">
        <f>IF('Vulnerability Assessment (post)'!U237='Defined Values'!$A$35,'Defined Values'!$C$35,IF('Vulnerability Assessment (post)'!U237='Defined Values'!$A$36,'Defined Values'!$C$36,IF('Vulnerability Assessment (post)'!U237='Defined Values'!$A$37,'Defined Values'!$C$37,0)))</f>
        <v>0</v>
      </c>
      <c r="AN237">
        <f t="shared" si="55"/>
        <v>1</v>
      </c>
      <c r="AO237">
        <f t="shared" si="55"/>
        <v>1</v>
      </c>
      <c r="AP237">
        <f t="shared" si="55"/>
        <v>1</v>
      </c>
      <c r="AQ237">
        <f>IF('Vulnerability Assessment (post)'!M237='Defined Values'!$A$19,'Defined Values'!$C$19,IF('Vulnerability Assessment (post)'!M237='Defined Values'!$A$20,'Defined Values'!$C$20,IF('Vulnerability Assessment (post)'!M237='Defined Values'!$A$21,'Defined Values'!$C$21,0)))</f>
        <v>0</v>
      </c>
      <c r="AR237">
        <f>IF('Vulnerability Assessment (post)'!O237='Defined Values'!$A$23,'Defined Values'!$C$23,IF('Vulnerability Assessment (post)'!O237='Defined Values'!$A$24,'Defined Values'!$C$24,IF('Vulnerability Assessment (post)'!O237='Defined Values'!$A$25,'Defined Values'!$C$25,0)))</f>
        <v>0</v>
      </c>
      <c r="AS237">
        <f>IF('Vulnerability Assessment (post)'!K237='Defined Values'!$A$15,'Defined Values'!$C$15,IF('Vulnerability Assessment (post)'!K237='Defined Values'!$A$16,'Defined Values'!$C$16,IF('Vulnerability Assessment (post)'!K237='Defined Values'!$A$17,'Defined Values'!$C$17,0)))</f>
        <v>0</v>
      </c>
      <c r="AT237">
        <f t="shared" si="56"/>
        <v>0</v>
      </c>
      <c r="AU23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3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3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37" t="e">
        <f t="shared" si="57"/>
        <v>#REF!</v>
      </c>
      <c r="AY237" t="e">
        <f t="shared" si="57"/>
        <v>#REF!</v>
      </c>
      <c r="AZ237" t="e">
        <f t="shared" si="57"/>
        <v>#REF!</v>
      </c>
      <c r="BA237" t="e">
        <f t="shared" si="58"/>
        <v>#REF!</v>
      </c>
      <c r="BB237" t="e">
        <f t="shared" si="58"/>
        <v>#REF!</v>
      </c>
      <c r="BC237" t="e">
        <f t="shared" si="58"/>
        <v>#REF!</v>
      </c>
      <c r="BD237" t="e">
        <f t="shared" si="59"/>
        <v>#REF!</v>
      </c>
      <c r="BE237" t="e">
        <f t="shared" si="60"/>
        <v>#REF!</v>
      </c>
      <c r="BF237" s="21" t="e">
        <f t="shared" si="61"/>
        <v>#REF!</v>
      </c>
      <c r="BG237"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37" t="e">
        <f t="shared" si="63"/>
        <v>#REF!</v>
      </c>
      <c r="BI237"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37" t="e">
        <f t="shared" si="62"/>
        <v>#REF!</v>
      </c>
    </row>
    <row r="238" spans="1:62" ht="18" x14ac:dyDescent="0.15">
      <c r="A238" s="51"/>
      <c r="B238" s="51"/>
      <c r="C238" s="39"/>
      <c r="D238" s="39"/>
      <c r="E238" s="52"/>
      <c r="F238" s="40"/>
      <c r="G238" s="40"/>
      <c r="H238" s="40"/>
      <c r="I238" s="82"/>
      <c r="J238" s="82"/>
      <c r="K238" s="82"/>
      <c r="L238" s="82"/>
      <c r="M238" s="82"/>
      <c r="N238" s="82"/>
      <c r="O238" s="82"/>
      <c r="P238" s="82"/>
      <c r="Q238" s="82"/>
      <c r="R238" s="82"/>
      <c r="S238" s="82"/>
      <c r="T238" s="82"/>
      <c r="U238" s="82"/>
      <c r="V238" s="82"/>
      <c r="W238" s="31" t="str">
        <f>IF(OR(A238='Defined Values'!A$63,A238='Defined Values'!$A$65),'Defined Values'!$A$65,IF(OR(K238="",M238="",O238="",Q238="",S238="",U238=""),"INCOMPLETE",AI238))</f>
        <v>INCOMPLETE</v>
      </c>
      <c r="Y238">
        <f t="shared" si="48"/>
        <v>0</v>
      </c>
      <c r="Z238">
        <f>IF(Y238=0,0,'Defined Values'!C60)</f>
        <v>0</v>
      </c>
      <c r="AA238">
        <f t="shared" si="49"/>
        <v>0</v>
      </c>
      <c r="AB238">
        <f t="shared" si="50"/>
        <v>0</v>
      </c>
      <c r="AD238" t="e">
        <f t="shared" si="51"/>
        <v>#REF!</v>
      </c>
      <c r="AE238" t="e">
        <f t="shared" si="51"/>
        <v>#REF!</v>
      </c>
      <c r="AF238" t="e">
        <f t="shared" si="51"/>
        <v>#REF!</v>
      </c>
      <c r="AG238" t="e">
        <f t="shared" si="52"/>
        <v>#REF!</v>
      </c>
      <c r="AH238" t="e">
        <f t="shared" si="53"/>
        <v>#REF!</v>
      </c>
      <c r="AI238" t="e">
        <f t="shared" si="54"/>
        <v>#REF!</v>
      </c>
      <c r="AK238">
        <f>IF('Vulnerability Assessment (post)'!Q238='Defined Values'!$A$27,'Defined Values'!$C$27,IF('Vulnerability Assessment (post)'!Q238='Defined Values'!$A$28,'Defined Values'!$C$28,IF('Vulnerability Assessment (post)'!Q238='Defined Values'!$A$29,'Defined Values'!$C$29,0)))</f>
        <v>0</v>
      </c>
      <c r="AL238">
        <f>IF('Vulnerability Assessment (post)'!S238='Defined Values'!$A$31,'Defined Values'!$C$31,IF('Vulnerability Assessment (post)'!S238='Defined Values'!$A$32,'Defined Values'!$C$32,IF('Vulnerability Assessment (post)'!S238='Defined Values'!$A$33,'Defined Values'!$C$33,0)))</f>
        <v>0</v>
      </c>
      <c r="AM238">
        <f>IF('Vulnerability Assessment (post)'!U238='Defined Values'!$A$35,'Defined Values'!$C$35,IF('Vulnerability Assessment (post)'!U238='Defined Values'!$A$36,'Defined Values'!$C$36,IF('Vulnerability Assessment (post)'!U238='Defined Values'!$A$37,'Defined Values'!$C$37,0)))</f>
        <v>0</v>
      </c>
      <c r="AN238">
        <f t="shared" si="55"/>
        <v>1</v>
      </c>
      <c r="AO238">
        <f t="shared" si="55"/>
        <v>1</v>
      </c>
      <c r="AP238">
        <f t="shared" si="55"/>
        <v>1</v>
      </c>
      <c r="AQ238">
        <f>IF('Vulnerability Assessment (post)'!M238='Defined Values'!$A$19,'Defined Values'!$C$19,IF('Vulnerability Assessment (post)'!M238='Defined Values'!$A$20,'Defined Values'!$C$20,IF('Vulnerability Assessment (post)'!M238='Defined Values'!$A$21,'Defined Values'!$C$21,0)))</f>
        <v>0</v>
      </c>
      <c r="AR238">
        <f>IF('Vulnerability Assessment (post)'!O238='Defined Values'!$A$23,'Defined Values'!$C$23,IF('Vulnerability Assessment (post)'!O238='Defined Values'!$A$24,'Defined Values'!$C$24,IF('Vulnerability Assessment (post)'!O238='Defined Values'!$A$25,'Defined Values'!$C$25,0)))</f>
        <v>0</v>
      </c>
      <c r="AS238">
        <f>IF('Vulnerability Assessment (post)'!K238='Defined Values'!$A$15,'Defined Values'!$C$15,IF('Vulnerability Assessment (post)'!K238='Defined Values'!$A$16,'Defined Values'!$C$16,IF('Vulnerability Assessment (post)'!K238='Defined Values'!$A$17,'Defined Values'!$C$17,0)))</f>
        <v>0</v>
      </c>
      <c r="AT238">
        <f t="shared" si="56"/>
        <v>0</v>
      </c>
      <c r="AU23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3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3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38" t="e">
        <f t="shared" si="57"/>
        <v>#REF!</v>
      </c>
      <c r="AY238" t="e">
        <f t="shared" si="57"/>
        <v>#REF!</v>
      </c>
      <c r="AZ238" t="e">
        <f t="shared" si="57"/>
        <v>#REF!</v>
      </c>
      <c r="BA238" t="e">
        <f t="shared" si="58"/>
        <v>#REF!</v>
      </c>
      <c r="BB238" t="e">
        <f t="shared" si="58"/>
        <v>#REF!</v>
      </c>
      <c r="BC238" t="e">
        <f t="shared" si="58"/>
        <v>#REF!</v>
      </c>
      <c r="BD238" t="e">
        <f t="shared" si="59"/>
        <v>#REF!</v>
      </c>
      <c r="BE238" t="e">
        <f t="shared" si="60"/>
        <v>#REF!</v>
      </c>
      <c r="BF238" s="21" t="e">
        <f t="shared" si="61"/>
        <v>#REF!</v>
      </c>
      <c r="BG238"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38" t="e">
        <f t="shared" si="63"/>
        <v>#REF!</v>
      </c>
      <c r="BI238"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38" t="e">
        <f t="shared" si="62"/>
        <v>#REF!</v>
      </c>
    </row>
    <row r="239" spans="1:62" ht="18" x14ac:dyDescent="0.15">
      <c r="A239" s="51"/>
      <c r="B239" s="51"/>
      <c r="C239" s="39"/>
      <c r="D239" s="39"/>
      <c r="E239" s="52"/>
      <c r="F239" s="40"/>
      <c r="G239" s="40"/>
      <c r="H239" s="40"/>
      <c r="I239" s="82"/>
      <c r="J239" s="82"/>
      <c r="K239" s="82"/>
      <c r="L239" s="82"/>
      <c r="M239" s="82"/>
      <c r="N239" s="82"/>
      <c r="O239" s="82"/>
      <c r="P239" s="82"/>
      <c r="Q239" s="82"/>
      <c r="R239" s="82"/>
      <c r="S239" s="82"/>
      <c r="T239" s="82"/>
      <c r="U239" s="82"/>
      <c r="V239" s="82"/>
      <c r="W239" s="31" t="str">
        <f>IF(OR(A239='Defined Values'!A$63,A239='Defined Values'!$A$65),'Defined Values'!$A$65,IF(OR(K239="",M239="",O239="",Q239="",S239="",U239=""),"INCOMPLETE",AI239))</f>
        <v>INCOMPLETE</v>
      </c>
      <c r="Y239">
        <f t="shared" si="48"/>
        <v>0</v>
      </c>
      <c r="Z239">
        <f>IF(Y239=0,0,'Defined Values'!C60)</f>
        <v>0</v>
      </c>
      <c r="AA239">
        <f t="shared" si="49"/>
        <v>0</v>
      </c>
      <c r="AB239">
        <f t="shared" si="50"/>
        <v>0</v>
      </c>
      <c r="AD239" t="e">
        <f t="shared" si="51"/>
        <v>#REF!</v>
      </c>
      <c r="AE239" t="e">
        <f t="shared" si="51"/>
        <v>#REF!</v>
      </c>
      <c r="AF239" t="e">
        <f t="shared" si="51"/>
        <v>#REF!</v>
      </c>
      <c r="AG239" t="e">
        <f t="shared" si="52"/>
        <v>#REF!</v>
      </c>
      <c r="AH239" t="e">
        <f t="shared" si="53"/>
        <v>#REF!</v>
      </c>
      <c r="AI239" t="e">
        <f t="shared" si="54"/>
        <v>#REF!</v>
      </c>
      <c r="AK239">
        <f>IF('Vulnerability Assessment (post)'!Q239='Defined Values'!$A$27,'Defined Values'!$C$27,IF('Vulnerability Assessment (post)'!Q239='Defined Values'!$A$28,'Defined Values'!$C$28,IF('Vulnerability Assessment (post)'!Q239='Defined Values'!$A$29,'Defined Values'!$C$29,0)))</f>
        <v>0</v>
      </c>
      <c r="AL239">
        <f>IF('Vulnerability Assessment (post)'!S239='Defined Values'!$A$31,'Defined Values'!$C$31,IF('Vulnerability Assessment (post)'!S239='Defined Values'!$A$32,'Defined Values'!$C$32,IF('Vulnerability Assessment (post)'!S239='Defined Values'!$A$33,'Defined Values'!$C$33,0)))</f>
        <v>0</v>
      </c>
      <c r="AM239">
        <f>IF('Vulnerability Assessment (post)'!U239='Defined Values'!$A$35,'Defined Values'!$C$35,IF('Vulnerability Assessment (post)'!U239='Defined Values'!$A$36,'Defined Values'!$C$36,IF('Vulnerability Assessment (post)'!U239='Defined Values'!$A$37,'Defined Values'!$C$37,0)))</f>
        <v>0</v>
      </c>
      <c r="AN239">
        <f t="shared" si="55"/>
        <v>1</v>
      </c>
      <c r="AO239">
        <f t="shared" si="55"/>
        <v>1</v>
      </c>
      <c r="AP239">
        <f t="shared" si="55"/>
        <v>1</v>
      </c>
      <c r="AQ239">
        <f>IF('Vulnerability Assessment (post)'!M239='Defined Values'!$A$19,'Defined Values'!$C$19,IF('Vulnerability Assessment (post)'!M239='Defined Values'!$A$20,'Defined Values'!$C$20,IF('Vulnerability Assessment (post)'!M239='Defined Values'!$A$21,'Defined Values'!$C$21,0)))</f>
        <v>0</v>
      </c>
      <c r="AR239">
        <f>IF('Vulnerability Assessment (post)'!O239='Defined Values'!$A$23,'Defined Values'!$C$23,IF('Vulnerability Assessment (post)'!O239='Defined Values'!$A$24,'Defined Values'!$C$24,IF('Vulnerability Assessment (post)'!O239='Defined Values'!$A$25,'Defined Values'!$C$25,0)))</f>
        <v>0</v>
      </c>
      <c r="AS239">
        <f>IF('Vulnerability Assessment (post)'!K239='Defined Values'!$A$15,'Defined Values'!$C$15,IF('Vulnerability Assessment (post)'!K239='Defined Values'!$A$16,'Defined Values'!$C$16,IF('Vulnerability Assessment (post)'!K239='Defined Values'!$A$17,'Defined Values'!$C$17,0)))</f>
        <v>0</v>
      </c>
      <c r="AT239">
        <f t="shared" si="56"/>
        <v>0</v>
      </c>
      <c r="AU23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3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3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39" t="e">
        <f t="shared" si="57"/>
        <v>#REF!</v>
      </c>
      <c r="AY239" t="e">
        <f t="shared" si="57"/>
        <v>#REF!</v>
      </c>
      <c r="AZ239" t="e">
        <f t="shared" si="57"/>
        <v>#REF!</v>
      </c>
      <c r="BA239" t="e">
        <f t="shared" si="58"/>
        <v>#REF!</v>
      </c>
      <c r="BB239" t="e">
        <f t="shared" si="58"/>
        <v>#REF!</v>
      </c>
      <c r="BC239" t="e">
        <f t="shared" si="58"/>
        <v>#REF!</v>
      </c>
      <c r="BD239" t="e">
        <f t="shared" si="59"/>
        <v>#REF!</v>
      </c>
      <c r="BE239" t="e">
        <f t="shared" si="60"/>
        <v>#REF!</v>
      </c>
      <c r="BF239" s="21" t="e">
        <f t="shared" si="61"/>
        <v>#REF!</v>
      </c>
      <c r="BG239"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39" t="e">
        <f t="shared" si="63"/>
        <v>#REF!</v>
      </c>
      <c r="BI239"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39" t="e">
        <f t="shared" si="62"/>
        <v>#REF!</v>
      </c>
    </row>
    <row r="240" spans="1:62" ht="18" x14ac:dyDescent="0.15">
      <c r="A240" s="51"/>
      <c r="B240" s="51"/>
      <c r="C240" s="39"/>
      <c r="D240" s="39"/>
      <c r="E240" s="52"/>
      <c r="F240" s="40"/>
      <c r="G240" s="40"/>
      <c r="H240" s="40"/>
      <c r="I240" s="82"/>
      <c r="J240" s="82"/>
      <c r="K240" s="82"/>
      <c r="L240" s="82"/>
      <c r="M240" s="82"/>
      <c r="N240" s="82"/>
      <c r="O240" s="82"/>
      <c r="P240" s="82"/>
      <c r="Q240" s="82"/>
      <c r="R240" s="82"/>
      <c r="S240" s="82"/>
      <c r="T240" s="82"/>
      <c r="U240" s="82"/>
      <c r="V240" s="82"/>
      <c r="W240" s="31" t="str">
        <f>IF(OR(A240='Defined Values'!A$63,A240='Defined Values'!$A$65),'Defined Values'!$A$65,IF(OR(K240="",M240="",O240="",Q240="",S240="",U240=""),"INCOMPLETE",AI240))</f>
        <v>INCOMPLETE</v>
      </c>
      <c r="Y240">
        <f t="shared" si="48"/>
        <v>0</v>
      </c>
      <c r="Z240">
        <f>IF(Y240=0,0,'Defined Values'!C60)</f>
        <v>0</v>
      </c>
      <c r="AA240">
        <f t="shared" si="49"/>
        <v>0</v>
      </c>
      <c r="AB240">
        <f t="shared" si="50"/>
        <v>0</v>
      </c>
      <c r="AD240" t="e">
        <f t="shared" si="51"/>
        <v>#REF!</v>
      </c>
      <c r="AE240" t="e">
        <f t="shared" si="51"/>
        <v>#REF!</v>
      </c>
      <c r="AF240" t="e">
        <f t="shared" si="51"/>
        <v>#REF!</v>
      </c>
      <c r="AG240" t="e">
        <f t="shared" si="52"/>
        <v>#REF!</v>
      </c>
      <c r="AH240" t="e">
        <f t="shared" si="53"/>
        <v>#REF!</v>
      </c>
      <c r="AI240" t="e">
        <f t="shared" si="54"/>
        <v>#REF!</v>
      </c>
      <c r="AK240">
        <f>IF('Vulnerability Assessment (post)'!Q240='Defined Values'!$A$27,'Defined Values'!$C$27,IF('Vulnerability Assessment (post)'!Q240='Defined Values'!$A$28,'Defined Values'!$C$28,IF('Vulnerability Assessment (post)'!Q240='Defined Values'!$A$29,'Defined Values'!$C$29,0)))</f>
        <v>0</v>
      </c>
      <c r="AL240">
        <f>IF('Vulnerability Assessment (post)'!S240='Defined Values'!$A$31,'Defined Values'!$C$31,IF('Vulnerability Assessment (post)'!S240='Defined Values'!$A$32,'Defined Values'!$C$32,IF('Vulnerability Assessment (post)'!S240='Defined Values'!$A$33,'Defined Values'!$C$33,0)))</f>
        <v>0</v>
      </c>
      <c r="AM240">
        <f>IF('Vulnerability Assessment (post)'!U240='Defined Values'!$A$35,'Defined Values'!$C$35,IF('Vulnerability Assessment (post)'!U240='Defined Values'!$A$36,'Defined Values'!$C$36,IF('Vulnerability Assessment (post)'!U240='Defined Values'!$A$37,'Defined Values'!$C$37,0)))</f>
        <v>0</v>
      </c>
      <c r="AN240">
        <f t="shared" si="55"/>
        <v>1</v>
      </c>
      <c r="AO240">
        <f t="shared" si="55"/>
        <v>1</v>
      </c>
      <c r="AP240">
        <f t="shared" si="55"/>
        <v>1</v>
      </c>
      <c r="AQ240">
        <f>IF('Vulnerability Assessment (post)'!M240='Defined Values'!$A$19,'Defined Values'!$C$19,IF('Vulnerability Assessment (post)'!M240='Defined Values'!$A$20,'Defined Values'!$C$20,IF('Vulnerability Assessment (post)'!M240='Defined Values'!$A$21,'Defined Values'!$C$21,0)))</f>
        <v>0</v>
      </c>
      <c r="AR240">
        <f>IF('Vulnerability Assessment (post)'!O240='Defined Values'!$A$23,'Defined Values'!$C$23,IF('Vulnerability Assessment (post)'!O240='Defined Values'!$A$24,'Defined Values'!$C$24,IF('Vulnerability Assessment (post)'!O240='Defined Values'!$A$25,'Defined Values'!$C$25,0)))</f>
        <v>0</v>
      </c>
      <c r="AS240">
        <f>IF('Vulnerability Assessment (post)'!K240='Defined Values'!$A$15,'Defined Values'!$C$15,IF('Vulnerability Assessment (post)'!K240='Defined Values'!$A$16,'Defined Values'!$C$16,IF('Vulnerability Assessment (post)'!K240='Defined Values'!$A$17,'Defined Values'!$C$17,0)))</f>
        <v>0</v>
      </c>
      <c r="AT240">
        <f t="shared" si="56"/>
        <v>0</v>
      </c>
      <c r="AU24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4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4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40" t="e">
        <f t="shared" si="57"/>
        <v>#REF!</v>
      </c>
      <c r="AY240" t="e">
        <f t="shared" si="57"/>
        <v>#REF!</v>
      </c>
      <c r="AZ240" t="e">
        <f t="shared" si="57"/>
        <v>#REF!</v>
      </c>
      <c r="BA240" t="e">
        <f t="shared" si="58"/>
        <v>#REF!</v>
      </c>
      <c r="BB240" t="e">
        <f t="shared" si="58"/>
        <v>#REF!</v>
      </c>
      <c r="BC240" t="e">
        <f t="shared" si="58"/>
        <v>#REF!</v>
      </c>
      <c r="BD240" t="e">
        <f t="shared" si="59"/>
        <v>#REF!</v>
      </c>
      <c r="BE240" t="e">
        <f t="shared" si="60"/>
        <v>#REF!</v>
      </c>
      <c r="BF240" s="21" t="e">
        <f t="shared" si="61"/>
        <v>#REF!</v>
      </c>
      <c r="BG240"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40" t="e">
        <f t="shared" si="63"/>
        <v>#REF!</v>
      </c>
      <c r="BI240" s="21"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40" t="e">
        <f t="shared" si="62"/>
        <v>#REF!</v>
      </c>
    </row>
    <row r="241" spans="1:62" ht="18" x14ac:dyDescent="0.15">
      <c r="A241" s="51"/>
      <c r="B241" s="51"/>
      <c r="C241" s="39"/>
      <c r="D241" s="39"/>
      <c r="E241" s="52"/>
      <c r="F241" s="40"/>
      <c r="G241" s="40"/>
      <c r="H241" s="40"/>
      <c r="I241" s="82"/>
      <c r="J241" s="82"/>
      <c r="K241" s="82"/>
      <c r="L241" s="82"/>
      <c r="M241" s="82"/>
      <c r="N241" s="82"/>
      <c r="O241" s="82"/>
      <c r="P241" s="82"/>
      <c r="Q241" s="82"/>
      <c r="R241" s="82"/>
      <c r="S241" s="82"/>
      <c r="T241" s="82"/>
      <c r="U241" s="82"/>
      <c r="V241" s="82"/>
      <c r="W241" s="31" t="str">
        <f>IF(OR(A241='Defined Values'!A$63,A241='Defined Values'!$A$65),'Defined Values'!$A$65,IF(OR(K241="",M241="",O241="",Q241="",S241="",U241=""),"INCOMPLETE",AI241))</f>
        <v>INCOMPLETE</v>
      </c>
      <c r="Y241">
        <f t="shared" si="48"/>
        <v>0</v>
      </c>
      <c r="Z241">
        <f>IF(Y241=0,0,'Defined Values'!C60)</f>
        <v>0</v>
      </c>
      <c r="AA241">
        <f t="shared" si="49"/>
        <v>0</v>
      </c>
      <c r="AB241">
        <f t="shared" si="50"/>
        <v>0</v>
      </c>
      <c r="AD241" t="e">
        <f t="shared" si="51"/>
        <v>#REF!</v>
      </c>
      <c r="AE241" t="e">
        <f t="shared" si="51"/>
        <v>#REF!</v>
      </c>
      <c r="AF241" t="e">
        <f t="shared" si="51"/>
        <v>#REF!</v>
      </c>
      <c r="AG241" t="e">
        <f t="shared" si="52"/>
        <v>#REF!</v>
      </c>
      <c r="AH241" t="e">
        <f t="shared" si="53"/>
        <v>#REF!</v>
      </c>
      <c r="AI241" t="e">
        <f t="shared" si="54"/>
        <v>#REF!</v>
      </c>
      <c r="AK241">
        <f>IF('Vulnerability Assessment (post)'!Q241='Defined Values'!$A$27,'Defined Values'!$C$27,IF('Vulnerability Assessment (post)'!Q241='Defined Values'!$A$28,'Defined Values'!$C$28,IF('Vulnerability Assessment (post)'!Q241='Defined Values'!$A$29,'Defined Values'!$C$29,0)))</f>
        <v>0</v>
      </c>
      <c r="AL241">
        <f>IF('Vulnerability Assessment (post)'!S241='Defined Values'!$A$31,'Defined Values'!$C$31,IF('Vulnerability Assessment (post)'!S241='Defined Values'!$A$32,'Defined Values'!$C$32,IF('Vulnerability Assessment (post)'!S241='Defined Values'!$A$33,'Defined Values'!$C$33,0)))</f>
        <v>0</v>
      </c>
      <c r="AM241">
        <f>IF('Vulnerability Assessment (post)'!U241='Defined Values'!$A$35,'Defined Values'!$C$35,IF('Vulnerability Assessment (post)'!U241='Defined Values'!$A$36,'Defined Values'!$C$36,IF('Vulnerability Assessment (post)'!U241='Defined Values'!$A$37,'Defined Values'!$C$37,0)))</f>
        <v>0</v>
      </c>
      <c r="AN241">
        <f t="shared" si="55"/>
        <v>1</v>
      </c>
      <c r="AO241">
        <f t="shared" si="55"/>
        <v>1</v>
      </c>
      <c r="AP241">
        <f t="shared" si="55"/>
        <v>1</v>
      </c>
      <c r="AQ241">
        <f>IF('Vulnerability Assessment (post)'!M241='Defined Values'!$A$19,'Defined Values'!$C$19,IF('Vulnerability Assessment (post)'!M241='Defined Values'!$A$20,'Defined Values'!$C$20,IF('Vulnerability Assessment (post)'!M241='Defined Values'!$A$21,'Defined Values'!$C$21,0)))</f>
        <v>0</v>
      </c>
      <c r="AR241">
        <f>IF('Vulnerability Assessment (post)'!O241='Defined Values'!$A$23,'Defined Values'!$C$23,IF('Vulnerability Assessment (post)'!O241='Defined Values'!$A$24,'Defined Values'!$C$24,IF('Vulnerability Assessment (post)'!O241='Defined Values'!$A$25,'Defined Values'!$C$25,0)))</f>
        <v>0</v>
      </c>
      <c r="AS241">
        <f>IF('Vulnerability Assessment (post)'!K241='Defined Values'!$A$15,'Defined Values'!$C$15,IF('Vulnerability Assessment (post)'!K241='Defined Values'!$A$16,'Defined Values'!$C$16,IF('Vulnerability Assessment (post)'!K241='Defined Values'!$A$17,'Defined Values'!$C$17,0)))</f>
        <v>0</v>
      </c>
      <c r="AT241">
        <f t="shared" si="56"/>
        <v>0</v>
      </c>
      <c r="AU24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4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4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41" t="e">
        <f t="shared" si="57"/>
        <v>#REF!</v>
      </c>
      <c r="AY241" t="e">
        <f t="shared" si="57"/>
        <v>#REF!</v>
      </c>
      <c r="AZ241" t="e">
        <f t="shared" si="57"/>
        <v>#REF!</v>
      </c>
      <c r="BA241" t="e">
        <f t="shared" si="58"/>
        <v>#REF!</v>
      </c>
      <c r="BB241" t="e">
        <f t="shared" si="58"/>
        <v>#REF!</v>
      </c>
      <c r="BC241" t="e">
        <f t="shared" si="58"/>
        <v>#REF!</v>
      </c>
      <c r="BD241" t="e">
        <f t="shared" si="59"/>
        <v>#REF!</v>
      </c>
      <c r="BE241" t="e">
        <f t="shared" si="60"/>
        <v>#REF!</v>
      </c>
      <c r="BF241" s="21" t="e">
        <f t="shared" si="61"/>
        <v>#REF!</v>
      </c>
      <c r="BG241"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41" t="e">
        <f t="shared" si="63"/>
        <v>#REF!</v>
      </c>
      <c r="BI241"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41" t="e">
        <f t="shared" si="62"/>
        <v>#REF!</v>
      </c>
    </row>
    <row r="242" spans="1:62" ht="18" x14ac:dyDescent="0.15">
      <c r="A242" s="51"/>
      <c r="B242" s="51"/>
      <c r="C242" s="39"/>
      <c r="D242" s="39"/>
      <c r="E242" s="52"/>
      <c r="F242" s="40"/>
      <c r="G242" s="40"/>
      <c r="H242" s="40"/>
      <c r="I242" s="82"/>
      <c r="J242" s="82"/>
      <c r="K242" s="82"/>
      <c r="L242" s="82"/>
      <c r="M242" s="82"/>
      <c r="N242" s="82"/>
      <c r="O242" s="82"/>
      <c r="P242" s="82"/>
      <c r="Q242" s="82"/>
      <c r="R242" s="82"/>
      <c r="S242" s="82"/>
      <c r="T242" s="82"/>
      <c r="U242" s="82"/>
      <c r="V242" s="82"/>
      <c r="W242" s="31" t="str">
        <f>IF(OR(A242='Defined Values'!A$63,A242='Defined Values'!$A$65),'Defined Values'!$A$65,IF(OR(K242="",M242="",O242="",Q242="",S242="",U242=""),"INCOMPLETE",AI242))</f>
        <v>INCOMPLETE</v>
      </c>
      <c r="Y242">
        <f t="shared" si="48"/>
        <v>0</v>
      </c>
      <c r="Z242">
        <f>IF(Y242=0,0,'Defined Values'!C60)</f>
        <v>0</v>
      </c>
      <c r="AA242">
        <f t="shared" si="49"/>
        <v>0</v>
      </c>
      <c r="AB242">
        <f t="shared" si="50"/>
        <v>0</v>
      </c>
      <c r="AD242" t="e">
        <f t="shared" si="51"/>
        <v>#REF!</v>
      </c>
      <c r="AE242" t="e">
        <f t="shared" si="51"/>
        <v>#REF!</v>
      </c>
      <c r="AF242" t="e">
        <f t="shared" si="51"/>
        <v>#REF!</v>
      </c>
      <c r="AG242" t="e">
        <f t="shared" si="52"/>
        <v>#REF!</v>
      </c>
      <c r="AH242" t="e">
        <f t="shared" si="53"/>
        <v>#REF!</v>
      </c>
      <c r="AI242" t="e">
        <f t="shared" si="54"/>
        <v>#REF!</v>
      </c>
      <c r="AK242">
        <f>IF('Vulnerability Assessment (post)'!Q242='Defined Values'!$A$27,'Defined Values'!$C$27,IF('Vulnerability Assessment (post)'!Q242='Defined Values'!$A$28,'Defined Values'!$C$28,IF('Vulnerability Assessment (post)'!Q242='Defined Values'!$A$29,'Defined Values'!$C$29,0)))</f>
        <v>0</v>
      </c>
      <c r="AL242">
        <f>IF('Vulnerability Assessment (post)'!S242='Defined Values'!$A$31,'Defined Values'!$C$31,IF('Vulnerability Assessment (post)'!S242='Defined Values'!$A$32,'Defined Values'!$C$32,IF('Vulnerability Assessment (post)'!S242='Defined Values'!$A$33,'Defined Values'!$C$33,0)))</f>
        <v>0</v>
      </c>
      <c r="AM242">
        <f>IF('Vulnerability Assessment (post)'!U242='Defined Values'!$A$35,'Defined Values'!$C$35,IF('Vulnerability Assessment (post)'!U242='Defined Values'!$A$36,'Defined Values'!$C$36,IF('Vulnerability Assessment (post)'!U242='Defined Values'!$A$37,'Defined Values'!$C$37,0)))</f>
        <v>0</v>
      </c>
      <c r="AN242">
        <f t="shared" si="55"/>
        <v>1</v>
      </c>
      <c r="AO242">
        <f t="shared" si="55"/>
        <v>1</v>
      </c>
      <c r="AP242">
        <f t="shared" si="55"/>
        <v>1</v>
      </c>
      <c r="AQ242">
        <f>IF('Vulnerability Assessment (post)'!M242='Defined Values'!$A$19,'Defined Values'!$C$19,IF('Vulnerability Assessment (post)'!M242='Defined Values'!$A$20,'Defined Values'!$C$20,IF('Vulnerability Assessment (post)'!M242='Defined Values'!$A$21,'Defined Values'!$C$21,0)))</f>
        <v>0</v>
      </c>
      <c r="AR242">
        <f>IF('Vulnerability Assessment (post)'!O242='Defined Values'!$A$23,'Defined Values'!$C$23,IF('Vulnerability Assessment (post)'!O242='Defined Values'!$A$24,'Defined Values'!$C$24,IF('Vulnerability Assessment (post)'!O242='Defined Values'!$A$25,'Defined Values'!$C$25,0)))</f>
        <v>0</v>
      </c>
      <c r="AS242">
        <f>IF('Vulnerability Assessment (post)'!K242='Defined Values'!$A$15,'Defined Values'!$C$15,IF('Vulnerability Assessment (post)'!K242='Defined Values'!$A$16,'Defined Values'!$C$16,IF('Vulnerability Assessment (post)'!K242='Defined Values'!$A$17,'Defined Values'!$C$17,0)))</f>
        <v>0</v>
      </c>
      <c r="AT242">
        <f t="shared" si="56"/>
        <v>0</v>
      </c>
      <c r="AU24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4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42"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42" t="e">
        <f t="shared" si="57"/>
        <v>#REF!</v>
      </c>
      <c r="AY242" t="e">
        <f t="shared" si="57"/>
        <v>#REF!</v>
      </c>
      <c r="AZ242" t="e">
        <f t="shared" si="57"/>
        <v>#REF!</v>
      </c>
      <c r="BA242" t="e">
        <f t="shared" si="58"/>
        <v>#REF!</v>
      </c>
      <c r="BB242" t="e">
        <f t="shared" si="58"/>
        <v>#REF!</v>
      </c>
      <c r="BC242" t="e">
        <f t="shared" si="58"/>
        <v>#REF!</v>
      </c>
      <c r="BD242" t="e">
        <f t="shared" si="59"/>
        <v>#REF!</v>
      </c>
      <c r="BE242" t="e">
        <f t="shared" si="60"/>
        <v>#REF!</v>
      </c>
      <c r="BF242" s="21" t="e">
        <f t="shared" si="61"/>
        <v>#REF!</v>
      </c>
      <c r="BG242"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42" t="e">
        <f t="shared" si="63"/>
        <v>#REF!</v>
      </c>
      <c r="BI242" s="21"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42" t="e">
        <f t="shared" si="62"/>
        <v>#REF!</v>
      </c>
    </row>
    <row r="243" spans="1:62" ht="18" x14ac:dyDescent="0.15">
      <c r="A243" s="51"/>
      <c r="B243" s="51"/>
      <c r="C243" s="39"/>
      <c r="D243" s="39"/>
      <c r="E243" s="52"/>
      <c r="F243" s="40"/>
      <c r="G243" s="40"/>
      <c r="H243" s="40"/>
      <c r="I243" s="82"/>
      <c r="J243" s="82"/>
      <c r="K243" s="82"/>
      <c r="L243" s="82"/>
      <c r="M243" s="82"/>
      <c r="N243" s="82"/>
      <c r="O243" s="82"/>
      <c r="P243" s="82"/>
      <c r="Q243" s="82"/>
      <c r="R243" s="82"/>
      <c r="S243" s="82"/>
      <c r="T243" s="82"/>
      <c r="U243" s="82"/>
      <c r="V243" s="82"/>
      <c r="W243" s="31" t="str">
        <f>IF(OR(A243='Defined Values'!A$63,A243='Defined Values'!$A$65),'Defined Values'!$A$65,IF(OR(K243="",M243="",O243="",Q243="",S243="",U243=""),"INCOMPLETE",AI243))</f>
        <v>INCOMPLETE</v>
      </c>
      <c r="Y243">
        <f t="shared" si="48"/>
        <v>0</v>
      </c>
      <c r="Z243">
        <f>IF(Y243=0,0,'Defined Values'!C60)</f>
        <v>0</v>
      </c>
      <c r="AA243">
        <f t="shared" si="49"/>
        <v>0</v>
      </c>
      <c r="AB243">
        <f t="shared" si="50"/>
        <v>0</v>
      </c>
      <c r="AD243" t="e">
        <f t="shared" si="51"/>
        <v>#REF!</v>
      </c>
      <c r="AE243" t="e">
        <f t="shared" si="51"/>
        <v>#REF!</v>
      </c>
      <c r="AF243" t="e">
        <f t="shared" si="51"/>
        <v>#REF!</v>
      </c>
      <c r="AG243" t="e">
        <f t="shared" si="52"/>
        <v>#REF!</v>
      </c>
      <c r="AH243" t="e">
        <f t="shared" si="53"/>
        <v>#REF!</v>
      </c>
      <c r="AI243" t="e">
        <f t="shared" si="54"/>
        <v>#REF!</v>
      </c>
      <c r="AK243">
        <f>IF('Vulnerability Assessment (post)'!Q243='Defined Values'!$A$27,'Defined Values'!$C$27,IF('Vulnerability Assessment (post)'!Q243='Defined Values'!$A$28,'Defined Values'!$C$28,IF('Vulnerability Assessment (post)'!Q243='Defined Values'!$A$29,'Defined Values'!$C$29,0)))</f>
        <v>0</v>
      </c>
      <c r="AL243">
        <f>IF('Vulnerability Assessment (post)'!S243='Defined Values'!$A$31,'Defined Values'!$C$31,IF('Vulnerability Assessment (post)'!S243='Defined Values'!$A$32,'Defined Values'!$C$32,IF('Vulnerability Assessment (post)'!S243='Defined Values'!$A$33,'Defined Values'!$C$33,0)))</f>
        <v>0</v>
      </c>
      <c r="AM243">
        <f>IF('Vulnerability Assessment (post)'!U243='Defined Values'!$A$35,'Defined Values'!$C$35,IF('Vulnerability Assessment (post)'!U243='Defined Values'!$A$36,'Defined Values'!$C$36,IF('Vulnerability Assessment (post)'!U243='Defined Values'!$A$37,'Defined Values'!$C$37,0)))</f>
        <v>0</v>
      </c>
      <c r="AN243">
        <f t="shared" si="55"/>
        <v>1</v>
      </c>
      <c r="AO243">
        <f t="shared" si="55"/>
        <v>1</v>
      </c>
      <c r="AP243">
        <f t="shared" si="55"/>
        <v>1</v>
      </c>
      <c r="AQ243">
        <f>IF('Vulnerability Assessment (post)'!M243='Defined Values'!$A$19,'Defined Values'!$C$19,IF('Vulnerability Assessment (post)'!M243='Defined Values'!$A$20,'Defined Values'!$C$20,IF('Vulnerability Assessment (post)'!M243='Defined Values'!$A$21,'Defined Values'!$C$21,0)))</f>
        <v>0</v>
      </c>
      <c r="AR243">
        <f>IF('Vulnerability Assessment (post)'!O243='Defined Values'!$A$23,'Defined Values'!$C$23,IF('Vulnerability Assessment (post)'!O243='Defined Values'!$A$24,'Defined Values'!$C$24,IF('Vulnerability Assessment (post)'!O243='Defined Values'!$A$25,'Defined Values'!$C$25,0)))</f>
        <v>0</v>
      </c>
      <c r="AS243">
        <f>IF('Vulnerability Assessment (post)'!K243='Defined Values'!$A$15,'Defined Values'!$C$15,IF('Vulnerability Assessment (post)'!K243='Defined Values'!$A$16,'Defined Values'!$C$16,IF('Vulnerability Assessment (post)'!K243='Defined Values'!$A$17,'Defined Values'!$C$17,0)))</f>
        <v>0</v>
      </c>
      <c r="AT243">
        <f t="shared" si="56"/>
        <v>0</v>
      </c>
      <c r="AU24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4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43"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43" t="e">
        <f t="shared" si="57"/>
        <v>#REF!</v>
      </c>
      <c r="AY243" t="e">
        <f t="shared" si="57"/>
        <v>#REF!</v>
      </c>
      <c r="AZ243" t="e">
        <f t="shared" si="57"/>
        <v>#REF!</v>
      </c>
      <c r="BA243" t="e">
        <f t="shared" si="58"/>
        <v>#REF!</v>
      </c>
      <c r="BB243" t="e">
        <f t="shared" si="58"/>
        <v>#REF!</v>
      </c>
      <c r="BC243" t="e">
        <f t="shared" si="58"/>
        <v>#REF!</v>
      </c>
      <c r="BD243" t="e">
        <f t="shared" si="59"/>
        <v>#REF!</v>
      </c>
      <c r="BE243" t="e">
        <f t="shared" si="60"/>
        <v>#REF!</v>
      </c>
      <c r="BF243" s="21" t="e">
        <f t="shared" si="61"/>
        <v>#REF!</v>
      </c>
      <c r="BG243"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43" t="e">
        <f t="shared" si="63"/>
        <v>#REF!</v>
      </c>
      <c r="BI243"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43" t="e">
        <f t="shared" si="62"/>
        <v>#REF!</v>
      </c>
    </row>
    <row r="244" spans="1:62" ht="18" x14ac:dyDescent="0.15">
      <c r="A244" s="51"/>
      <c r="B244" s="51"/>
      <c r="C244" s="39"/>
      <c r="D244" s="39"/>
      <c r="E244" s="52"/>
      <c r="F244" s="40"/>
      <c r="G244" s="40"/>
      <c r="H244" s="40"/>
      <c r="I244" s="82"/>
      <c r="J244" s="82"/>
      <c r="K244" s="82"/>
      <c r="L244" s="82"/>
      <c r="M244" s="82"/>
      <c r="N244" s="82"/>
      <c r="O244" s="82"/>
      <c r="P244" s="82"/>
      <c r="Q244" s="82"/>
      <c r="R244" s="82"/>
      <c r="S244" s="82"/>
      <c r="T244" s="82"/>
      <c r="U244" s="82"/>
      <c r="V244" s="82"/>
      <c r="W244" s="31" t="str">
        <f>IF(OR(A244='Defined Values'!A$63,A244='Defined Values'!$A$65),'Defined Values'!$A$65,IF(OR(K244="",M244="",O244="",Q244="",S244="",U244=""),"INCOMPLETE",AI244))</f>
        <v>INCOMPLETE</v>
      </c>
      <c r="Y244">
        <f t="shared" si="48"/>
        <v>0</v>
      </c>
      <c r="Z244">
        <f>IF(Y244=0,0,'Defined Values'!C60)</f>
        <v>0</v>
      </c>
      <c r="AA244">
        <f t="shared" si="49"/>
        <v>0</v>
      </c>
      <c r="AB244">
        <f t="shared" si="50"/>
        <v>0</v>
      </c>
      <c r="AD244" t="e">
        <f t="shared" si="51"/>
        <v>#REF!</v>
      </c>
      <c r="AE244" t="e">
        <f t="shared" si="51"/>
        <v>#REF!</v>
      </c>
      <c r="AF244" t="e">
        <f t="shared" si="51"/>
        <v>#REF!</v>
      </c>
      <c r="AG244" t="e">
        <f t="shared" si="52"/>
        <v>#REF!</v>
      </c>
      <c r="AH244" t="e">
        <f t="shared" si="53"/>
        <v>#REF!</v>
      </c>
      <c r="AI244" t="e">
        <f t="shared" si="54"/>
        <v>#REF!</v>
      </c>
      <c r="AK244">
        <f>IF('Vulnerability Assessment (post)'!Q244='Defined Values'!$A$27,'Defined Values'!$C$27,IF('Vulnerability Assessment (post)'!Q244='Defined Values'!$A$28,'Defined Values'!$C$28,IF('Vulnerability Assessment (post)'!Q244='Defined Values'!$A$29,'Defined Values'!$C$29,0)))</f>
        <v>0</v>
      </c>
      <c r="AL244">
        <f>IF('Vulnerability Assessment (post)'!S244='Defined Values'!$A$31,'Defined Values'!$C$31,IF('Vulnerability Assessment (post)'!S244='Defined Values'!$A$32,'Defined Values'!$C$32,IF('Vulnerability Assessment (post)'!S244='Defined Values'!$A$33,'Defined Values'!$C$33,0)))</f>
        <v>0</v>
      </c>
      <c r="AM244">
        <f>IF('Vulnerability Assessment (post)'!U244='Defined Values'!$A$35,'Defined Values'!$C$35,IF('Vulnerability Assessment (post)'!U244='Defined Values'!$A$36,'Defined Values'!$C$36,IF('Vulnerability Assessment (post)'!U244='Defined Values'!$A$37,'Defined Values'!$C$37,0)))</f>
        <v>0</v>
      </c>
      <c r="AN244">
        <f t="shared" si="55"/>
        <v>1</v>
      </c>
      <c r="AO244">
        <f t="shared" si="55"/>
        <v>1</v>
      </c>
      <c r="AP244">
        <f t="shared" si="55"/>
        <v>1</v>
      </c>
      <c r="AQ244">
        <f>IF('Vulnerability Assessment (post)'!M244='Defined Values'!$A$19,'Defined Values'!$C$19,IF('Vulnerability Assessment (post)'!M244='Defined Values'!$A$20,'Defined Values'!$C$20,IF('Vulnerability Assessment (post)'!M244='Defined Values'!$A$21,'Defined Values'!$C$21,0)))</f>
        <v>0</v>
      </c>
      <c r="AR244">
        <f>IF('Vulnerability Assessment (post)'!O244='Defined Values'!$A$23,'Defined Values'!$C$23,IF('Vulnerability Assessment (post)'!O244='Defined Values'!$A$24,'Defined Values'!$C$24,IF('Vulnerability Assessment (post)'!O244='Defined Values'!$A$25,'Defined Values'!$C$25,0)))</f>
        <v>0</v>
      </c>
      <c r="AS244">
        <f>IF('Vulnerability Assessment (post)'!K244='Defined Values'!$A$15,'Defined Values'!$C$15,IF('Vulnerability Assessment (post)'!K244='Defined Values'!$A$16,'Defined Values'!$C$16,IF('Vulnerability Assessment (post)'!K244='Defined Values'!$A$17,'Defined Values'!$C$17,0)))</f>
        <v>0</v>
      </c>
      <c r="AT244">
        <f t="shared" si="56"/>
        <v>0</v>
      </c>
      <c r="AU24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4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44"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44" t="e">
        <f t="shared" si="57"/>
        <v>#REF!</v>
      </c>
      <c r="AY244" t="e">
        <f t="shared" si="57"/>
        <v>#REF!</v>
      </c>
      <c r="AZ244" t="e">
        <f t="shared" si="57"/>
        <v>#REF!</v>
      </c>
      <c r="BA244" t="e">
        <f t="shared" si="58"/>
        <v>#REF!</v>
      </c>
      <c r="BB244" t="e">
        <f t="shared" si="58"/>
        <v>#REF!</v>
      </c>
      <c r="BC244" t="e">
        <f t="shared" si="58"/>
        <v>#REF!</v>
      </c>
      <c r="BD244" t="e">
        <f t="shared" si="59"/>
        <v>#REF!</v>
      </c>
      <c r="BE244" t="e">
        <f t="shared" si="60"/>
        <v>#REF!</v>
      </c>
      <c r="BF244" s="21" t="e">
        <f t="shared" si="61"/>
        <v>#REF!</v>
      </c>
      <c r="BG244"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44" t="e">
        <f t="shared" si="63"/>
        <v>#REF!</v>
      </c>
      <c r="BI244"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44" t="e">
        <f t="shared" si="62"/>
        <v>#REF!</v>
      </c>
    </row>
    <row r="245" spans="1:62" ht="18" x14ac:dyDescent="0.15">
      <c r="A245" s="51"/>
      <c r="B245" s="51"/>
      <c r="C245" s="39"/>
      <c r="D245" s="39"/>
      <c r="E245" s="52"/>
      <c r="F245" s="40"/>
      <c r="G245" s="40"/>
      <c r="H245" s="40"/>
      <c r="I245" s="82"/>
      <c r="J245" s="82"/>
      <c r="K245" s="82"/>
      <c r="L245" s="82"/>
      <c r="M245" s="82"/>
      <c r="N245" s="82"/>
      <c r="O245" s="82"/>
      <c r="P245" s="82"/>
      <c r="Q245" s="82"/>
      <c r="R245" s="82"/>
      <c r="S245" s="82"/>
      <c r="T245" s="82"/>
      <c r="U245" s="82"/>
      <c r="V245" s="82"/>
      <c r="W245" s="31" t="str">
        <f>IF(OR(A245='Defined Values'!A$63,A245='Defined Values'!$A$65),'Defined Values'!$A$65,IF(OR(K245="",M245="",O245="",Q245="",S245="",U245=""),"INCOMPLETE",AI245))</f>
        <v>INCOMPLETE</v>
      </c>
      <c r="Y245">
        <f t="shared" si="48"/>
        <v>0</v>
      </c>
      <c r="Z245">
        <f>IF(Y245=0,0,'Defined Values'!C60)</f>
        <v>0</v>
      </c>
      <c r="AA245">
        <f t="shared" si="49"/>
        <v>0</v>
      </c>
      <c r="AB245">
        <f t="shared" si="50"/>
        <v>0</v>
      </c>
      <c r="AD245" t="e">
        <f t="shared" si="51"/>
        <v>#REF!</v>
      </c>
      <c r="AE245" t="e">
        <f t="shared" si="51"/>
        <v>#REF!</v>
      </c>
      <c r="AF245" t="e">
        <f t="shared" si="51"/>
        <v>#REF!</v>
      </c>
      <c r="AG245" t="e">
        <f t="shared" si="52"/>
        <v>#REF!</v>
      </c>
      <c r="AH245" t="e">
        <f t="shared" si="53"/>
        <v>#REF!</v>
      </c>
      <c r="AI245" t="e">
        <f t="shared" si="54"/>
        <v>#REF!</v>
      </c>
      <c r="AK245">
        <f>IF('Vulnerability Assessment (post)'!Q245='Defined Values'!$A$27,'Defined Values'!$C$27,IF('Vulnerability Assessment (post)'!Q245='Defined Values'!$A$28,'Defined Values'!$C$28,IF('Vulnerability Assessment (post)'!Q245='Defined Values'!$A$29,'Defined Values'!$C$29,0)))</f>
        <v>0</v>
      </c>
      <c r="AL245">
        <f>IF('Vulnerability Assessment (post)'!S245='Defined Values'!$A$31,'Defined Values'!$C$31,IF('Vulnerability Assessment (post)'!S245='Defined Values'!$A$32,'Defined Values'!$C$32,IF('Vulnerability Assessment (post)'!S245='Defined Values'!$A$33,'Defined Values'!$C$33,0)))</f>
        <v>0</v>
      </c>
      <c r="AM245">
        <f>IF('Vulnerability Assessment (post)'!U245='Defined Values'!$A$35,'Defined Values'!$C$35,IF('Vulnerability Assessment (post)'!U245='Defined Values'!$A$36,'Defined Values'!$C$36,IF('Vulnerability Assessment (post)'!U245='Defined Values'!$A$37,'Defined Values'!$C$37,0)))</f>
        <v>0</v>
      </c>
      <c r="AN245">
        <f t="shared" si="55"/>
        <v>1</v>
      </c>
      <c r="AO245">
        <f t="shared" si="55"/>
        <v>1</v>
      </c>
      <c r="AP245">
        <f t="shared" si="55"/>
        <v>1</v>
      </c>
      <c r="AQ245">
        <f>IF('Vulnerability Assessment (post)'!M245='Defined Values'!$A$19,'Defined Values'!$C$19,IF('Vulnerability Assessment (post)'!M245='Defined Values'!$A$20,'Defined Values'!$C$20,IF('Vulnerability Assessment (post)'!M245='Defined Values'!$A$21,'Defined Values'!$C$21,0)))</f>
        <v>0</v>
      </c>
      <c r="AR245">
        <f>IF('Vulnerability Assessment (post)'!O245='Defined Values'!$A$23,'Defined Values'!$C$23,IF('Vulnerability Assessment (post)'!O245='Defined Values'!$A$24,'Defined Values'!$C$24,IF('Vulnerability Assessment (post)'!O245='Defined Values'!$A$25,'Defined Values'!$C$25,0)))</f>
        <v>0</v>
      </c>
      <c r="AS245">
        <f>IF('Vulnerability Assessment (post)'!K245='Defined Values'!$A$15,'Defined Values'!$C$15,IF('Vulnerability Assessment (post)'!K245='Defined Values'!$A$16,'Defined Values'!$C$16,IF('Vulnerability Assessment (post)'!K245='Defined Values'!$A$17,'Defined Values'!$C$17,0)))</f>
        <v>0</v>
      </c>
      <c r="AT245">
        <f t="shared" si="56"/>
        <v>0</v>
      </c>
      <c r="AU24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4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45"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45" t="e">
        <f t="shared" si="57"/>
        <v>#REF!</v>
      </c>
      <c r="AY245" t="e">
        <f t="shared" si="57"/>
        <v>#REF!</v>
      </c>
      <c r="AZ245" t="e">
        <f t="shared" si="57"/>
        <v>#REF!</v>
      </c>
      <c r="BA245" t="e">
        <f t="shared" si="58"/>
        <v>#REF!</v>
      </c>
      <c r="BB245" t="e">
        <f t="shared" si="58"/>
        <v>#REF!</v>
      </c>
      <c r="BC245" t="e">
        <f t="shared" si="58"/>
        <v>#REF!</v>
      </c>
      <c r="BD245" t="e">
        <f t="shared" si="59"/>
        <v>#REF!</v>
      </c>
      <c r="BE245" t="e">
        <f t="shared" si="60"/>
        <v>#REF!</v>
      </c>
      <c r="BF245" s="21" t="e">
        <f t="shared" si="61"/>
        <v>#REF!</v>
      </c>
      <c r="BG245"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45" t="e">
        <f t="shared" si="63"/>
        <v>#REF!</v>
      </c>
      <c r="BI245"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45" t="e">
        <f t="shared" si="62"/>
        <v>#REF!</v>
      </c>
    </row>
    <row r="246" spans="1:62" ht="18" x14ac:dyDescent="0.15">
      <c r="A246" s="51"/>
      <c r="B246" s="51"/>
      <c r="C246" s="39"/>
      <c r="D246" s="39"/>
      <c r="E246" s="52"/>
      <c r="F246" s="40"/>
      <c r="G246" s="40"/>
      <c r="H246" s="40"/>
      <c r="I246" s="82"/>
      <c r="J246" s="82"/>
      <c r="K246" s="82"/>
      <c r="L246" s="82"/>
      <c r="M246" s="82"/>
      <c r="N246" s="82"/>
      <c r="O246" s="82"/>
      <c r="P246" s="82"/>
      <c r="Q246" s="82"/>
      <c r="R246" s="82"/>
      <c r="S246" s="82"/>
      <c r="T246" s="82"/>
      <c r="U246" s="82"/>
      <c r="V246" s="82"/>
      <c r="W246" s="31" t="str">
        <f>IF(OR(A246='Defined Values'!A$63,A246='Defined Values'!$A$65),'Defined Values'!$A$65,IF(OR(K246="",M246="",O246="",Q246="",S246="",U246=""),"INCOMPLETE",AI246))</f>
        <v>INCOMPLETE</v>
      </c>
      <c r="Y246">
        <f t="shared" si="48"/>
        <v>0</v>
      </c>
      <c r="Z246">
        <f>IF(Y246=0,0,'Defined Values'!C60)</f>
        <v>0</v>
      </c>
      <c r="AA246">
        <f t="shared" si="49"/>
        <v>0</v>
      </c>
      <c r="AB246">
        <f t="shared" si="50"/>
        <v>0</v>
      </c>
      <c r="AD246" t="e">
        <f t="shared" si="51"/>
        <v>#REF!</v>
      </c>
      <c r="AE246" t="e">
        <f t="shared" si="51"/>
        <v>#REF!</v>
      </c>
      <c r="AF246" t="e">
        <f t="shared" si="51"/>
        <v>#REF!</v>
      </c>
      <c r="AG246" t="e">
        <f t="shared" si="52"/>
        <v>#REF!</v>
      </c>
      <c r="AH246" t="e">
        <f t="shared" si="53"/>
        <v>#REF!</v>
      </c>
      <c r="AI246" t="e">
        <f t="shared" si="54"/>
        <v>#REF!</v>
      </c>
      <c r="AK246">
        <f>IF('Vulnerability Assessment (post)'!Q246='Defined Values'!$A$27,'Defined Values'!$C$27,IF('Vulnerability Assessment (post)'!Q246='Defined Values'!$A$28,'Defined Values'!$C$28,IF('Vulnerability Assessment (post)'!Q246='Defined Values'!$A$29,'Defined Values'!$C$29,0)))</f>
        <v>0</v>
      </c>
      <c r="AL246">
        <f>IF('Vulnerability Assessment (post)'!S246='Defined Values'!$A$31,'Defined Values'!$C$31,IF('Vulnerability Assessment (post)'!S246='Defined Values'!$A$32,'Defined Values'!$C$32,IF('Vulnerability Assessment (post)'!S246='Defined Values'!$A$33,'Defined Values'!$C$33,0)))</f>
        <v>0</v>
      </c>
      <c r="AM246">
        <f>IF('Vulnerability Assessment (post)'!U246='Defined Values'!$A$35,'Defined Values'!$C$35,IF('Vulnerability Assessment (post)'!U246='Defined Values'!$A$36,'Defined Values'!$C$36,IF('Vulnerability Assessment (post)'!U246='Defined Values'!$A$37,'Defined Values'!$C$37,0)))</f>
        <v>0</v>
      </c>
      <c r="AN246">
        <f t="shared" si="55"/>
        <v>1</v>
      </c>
      <c r="AO246">
        <f t="shared" si="55"/>
        <v>1</v>
      </c>
      <c r="AP246">
        <f t="shared" si="55"/>
        <v>1</v>
      </c>
      <c r="AQ246">
        <f>IF('Vulnerability Assessment (post)'!M246='Defined Values'!$A$19,'Defined Values'!$C$19,IF('Vulnerability Assessment (post)'!M246='Defined Values'!$A$20,'Defined Values'!$C$20,IF('Vulnerability Assessment (post)'!M246='Defined Values'!$A$21,'Defined Values'!$C$21,0)))</f>
        <v>0</v>
      </c>
      <c r="AR246">
        <f>IF('Vulnerability Assessment (post)'!O246='Defined Values'!$A$23,'Defined Values'!$C$23,IF('Vulnerability Assessment (post)'!O246='Defined Values'!$A$24,'Defined Values'!$C$24,IF('Vulnerability Assessment (post)'!O246='Defined Values'!$A$25,'Defined Values'!$C$25,0)))</f>
        <v>0</v>
      </c>
      <c r="AS246">
        <f>IF('Vulnerability Assessment (post)'!K246='Defined Values'!$A$15,'Defined Values'!$C$15,IF('Vulnerability Assessment (post)'!K246='Defined Values'!$A$16,'Defined Values'!$C$16,IF('Vulnerability Assessment (post)'!K246='Defined Values'!$A$17,'Defined Values'!$C$17,0)))</f>
        <v>0</v>
      </c>
      <c r="AT246">
        <f t="shared" si="56"/>
        <v>0</v>
      </c>
      <c r="AU24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4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46"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46" t="e">
        <f t="shared" si="57"/>
        <v>#REF!</v>
      </c>
      <c r="AY246" t="e">
        <f t="shared" si="57"/>
        <v>#REF!</v>
      </c>
      <c r="AZ246" t="e">
        <f t="shared" si="57"/>
        <v>#REF!</v>
      </c>
      <c r="BA246" t="e">
        <f t="shared" si="58"/>
        <v>#REF!</v>
      </c>
      <c r="BB246" t="e">
        <f t="shared" si="58"/>
        <v>#REF!</v>
      </c>
      <c r="BC246" t="e">
        <f t="shared" si="58"/>
        <v>#REF!</v>
      </c>
      <c r="BD246" t="e">
        <f t="shared" si="59"/>
        <v>#REF!</v>
      </c>
      <c r="BE246" t="e">
        <f t="shared" si="60"/>
        <v>#REF!</v>
      </c>
      <c r="BF246" s="21" t="e">
        <f t="shared" si="61"/>
        <v>#REF!</v>
      </c>
      <c r="BG246"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46" t="e">
        <f t="shared" si="63"/>
        <v>#REF!</v>
      </c>
      <c r="BI246"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46" t="e">
        <f t="shared" si="62"/>
        <v>#REF!</v>
      </c>
    </row>
    <row r="247" spans="1:62" ht="18" x14ac:dyDescent="0.15">
      <c r="A247" s="51"/>
      <c r="B247" s="51"/>
      <c r="C247" s="39"/>
      <c r="D247" s="39"/>
      <c r="E247" s="52"/>
      <c r="F247" s="40"/>
      <c r="G247" s="40"/>
      <c r="H247" s="40"/>
      <c r="I247" s="82"/>
      <c r="J247" s="82"/>
      <c r="K247" s="82"/>
      <c r="L247" s="82"/>
      <c r="M247" s="82"/>
      <c r="N247" s="82"/>
      <c r="O247" s="82"/>
      <c r="P247" s="82"/>
      <c r="Q247" s="82"/>
      <c r="R247" s="82"/>
      <c r="S247" s="82"/>
      <c r="T247" s="82"/>
      <c r="U247" s="82"/>
      <c r="V247" s="82"/>
      <c r="W247" s="31" t="str">
        <f>IF(OR(A247='Defined Values'!A$63,A247='Defined Values'!$A$65),'Defined Values'!$A$65,IF(OR(K247="",M247="",O247="",Q247="",S247="",U247=""),"INCOMPLETE",AI247))</f>
        <v>INCOMPLETE</v>
      </c>
      <c r="Y247">
        <f t="shared" si="48"/>
        <v>0</v>
      </c>
      <c r="Z247">
        <f>IF(Y247=0,0,'Defined Values'!C60)</f>
        <v>0</v>
      </c>
      <c r="AA247">
        <f t="shared" si="49"/>
        <v>0</v>
      </c>
      <c r="AB247">
        <f t="shared" si="50"/>
        <v>0</v>
      </c>
      <c r="AD247" t="e">
        <f t="shared" si="51"/>
        <v>#REF!</v>
      </c>
      <c r="AE247" t="e">
        <f t="shared" si="51"/>
        <v>#REF!</v>
      </c>
      <c r="AF247" t="e">
        <f t="shared" si="51"/>
        <v>#REF!</v>
      </c>
      <c r="AG247" t="e">
        <f t="shared" si="52"/>
        <v>#REF!</v>
      </c>
      <c r="AH247" t="e">
        <f t="shared" si="53"/>
        <v>#REF!</v>
      </c>
      <c r="AI247" t="e">
        <f t="shared" si="54"/>
        <v>#REF!</v>
      </c>
      <c r="AK247">
        <f>IF('Vulnerability Assessment (post)'!Q247='Defined Values'!$A$27,'Defined Values'!$C$27,IF('Vulnerability Assessment (post)'!Q247='Defined Values'!$A$28,'Defined Values'!$C$28,IF('Vulnerability Assessment (post)'!Q247='Defined Values'!$A$29,'Defined Values'!$C$29,0)))</f>
        <v>0</v>
      </c>
      <c r="AL247">
        <f>IF('Vulnerability Assessment (post)'!S247='Defined Values'!$A$31,'Defined Values'!$C$31,IF('Vulnerability Assessment (post)'!S247='Defined Values'!$A$32,'Defined Values'!$C$32,IF('Vulnerability Assessment (post)'!S247='Defined Values'!$A$33,'Defined Values'!$C$33,0)))</f>
        <v>0</v>
      </c>
      <c r="AM247">
        <f>IF('Vulnerability Assessment (post)'!U247='Defined Values'!$A$35,'Defined Values'!$C$35,IF('Vulnerability Assessment (post)'!U247='Defined Values'!$A$36,'Defined Values'!$C$36,IF('Vulnerability Assessment (post)'!U247='Defined Values'!$A$37,'Defined Values'!$C$37,0)))</f>
        <v>0</v>
      </c>
      <c r="AN247">
        <f t="shared" si="55"/>
        <v>1</v>
      </c>
      <c r="AO247">
        <f t="shared" si="55"/>
        <v>1</v>
      </c>
      <c r="AP247">
        <f t="shared" si="55"/>
        <v>1</v>
      </c>
      <c r="AQ247">
        <f>IF('Vulnerability Assessment (post)'!M247='Defined Values'!$A$19,'Defined Values'!$C$19,IF('Vulnerability Assessment (post)'!M247='Defined Values'!$A$20,'Defined Values'!$C$20,IF('Vulnerability Assessment (post)'!M247='Defined Values'!$A$21,'Defined Values'!$C$21,0)))</f>
        <v>0</v>
      </c>
      <c r="AR247">
        <f>IF('Vulnerability Assessment (post)'!O247='Defined Values'!$A$23,'Defined Values'!$C$23,IF('Vulnerability Assessment (post)'!O247='Defined Values'!$A$24,'Defined Values'!$C$24,IF('Vulnerability Assessment (post)'!O247='Defined Values'!$A$25,'Defined Values'!$C$25,0)))</f>
        <v>0</v>
      </c>
      <c r="AS247">
        <f>IF('Vulnerability Assessment (post)'!K247='Defined Values'!$A$15,'Defined Values'!$C$15,IF('Vulnerability Assessment (post)'!K247='Defined Values'!$A$16,'Defined Values'!$C$16,IF('Vulnerability Assessment (post)'!K247='Defined Values'!$A$17,'Defined Values'!$C$17,0)))</f>
        <v>0</v>
      </c>
      <c r="AT247">
        <f t="shared" si="56"/>
        <v>0</v>
      </c>
      <c r="AU24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4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47"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47" t="e">
        <f t="shared" si="57"/>
        <v>#REF!</v>
      </c>
      <c r="AY247" t="e">
        <f t="shared" si="57"/>
        <v>#REF!</v>
      </c>
      <c r="AZ247" t="e">
        <f t="shared" si="57"/>
        <v>#REF!</v>
      </c>
      <c r="BA247" t="e">
        <f t="shared" si="58"/>
        <v>#REF!</v>
      </c>
      <c r="BB247" t="e">
        <f t="shared" si="58"/>
        <v>#REF!</v>
      </c>
      <c r="BC247" t="e">
        <f t="shared" si="58"/>
        <v>#REF!</v>
      </c>
      <c r="BD247" t="e">
        <f t="shared" si="59"/>
        <v>#REF!</v>
      </c>
      <c r="BE247" t="e">
        <f t="shared" si="60"/>
        <v>#REF!</v>
      </c>
      <c r="BF247" s="21" t="e">
        <f t="shared" si="61"/>
        <v>#REF!</v>
      </c>
      <c r="BG247"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47" t="e">
        <f t="shared" si="63"/>
        <v>#REF!</v>
      </c>
      <c r="BI247"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47" t="e">
        <f t="shared" si="62"/>
        <v>#REF!</v>
      </c>
    </row>
    <row r="248" spans="1:62" ht="18" x14ac:dyDescent="0.15">
      <c r="A248" s="51"/>
      <c r="B248" s="51"/>
      <c r="C248" s="39"/>
      <c r="D248" s="39"/>
      <c r="E248" s="52"/>
      <c r="F248" s="40"/>
      <c r="G248" s="40"/>
      <c r="H248" s="40"/>
      <c r="I248" s="82"/>
      <c r="J248" s="82"/>
      <c r="K248" s="82"/>
      <c r="L248" s="82"/>
      <c r="M248" s="82"/>
      <c r="N248" s="82"/>
      <c r="O248" s="82"/>
      <c r="P248" s="82"/>
      <c r="Q248" s="82"/>
      <c r="R248" s="82"/>
      <c r="S248" s="82"/>
      <c r="T248" s="82"/>
      <c r="U248" s="82"/>
      <c r="V248" s="82"/>
      <c r="W248" s="31" t="str">
        <f>IF(OR(A248='Defined Values'!A$63,A248='Defined Values'!$A$65),'Defined Values'!$A$65,IF(OR(K248="",M248="",O248="",Q248="",S248="",U248=""),"INCOMPLETE",AI248))</f>
        <v>INCOMPLETE</v>
      </c>
      <c r="Y248">
        <f t="shared" si="48"/>
        <v>0</v>
      </c>
      <c r="Z248">
        <f>IF(Y248=0,0,'Defined Values'!C60)</f>
        <v>0</v>
      </c>
      <c r="AA248">
        <f t="shared" si="49"/>
        <v>0</v>
      </c>
      <c r="AB248">
        <f t="shared" si="50"/>
        <v>0</v>
      </c>
      <c r="AD248" t="e">
        <f t="shared" si="51"/>
        <v>#REF!</v>
      </c>
      <c r="AE248" t="e">
        <f t="shared" si="51"/>
        <v>#REF!</v>
      </c>
      <c r="AF248" t="e">
        <f t="shared" si="51"/>
        <v>#REF!</v>
      </c>
      <c r="AG248" t="e">
        <f t="shared" si="52"/>
        <v>#REF!</v>
      </c>
      <c r="AH248" t="e">
        <f t="shared" si="53"/>
        <v>#REF!</v>
      </c>
      <c r="AI248" t="e">
        <f t="shared" si="54"/>
        <v>#REF!</v>
      </c>
      <c r="AK248">
        <f>IF('Vulnerability Assessment (post)'!Q248='Defined Values'!$A$27,'Defined Values'!$C$27,IF('Vulnerability Assessment (post)'!Q248='Defined Values'!$A$28,'Defined Values'!$C$28,IF('Vulnerability Assessment (post)'!Q248='Defined Values'!$A$29,'Defined Values'!$C$29,0)))</f>
        <v>0</v>
      </c>
      <c r="AL248">
        <f>IF('Vulnerability Assessment (post)'!S248='Defined Values'!$A$31,'Defined Values'!$C$31,IF('Vulnerability Assessment (post)'!S248='Defined Values'!$A$32,'Defined Values'!$C$32,IF('Vulnerability Assessment (post)'!S248='Defined Values'!$A$33,'Defined Values'!$C$33,0)))</f>
        <v>0</v>
      </c>
      <c r="AM248">
        <f>IF('Vulnerability Assessment (post)'!U248='Defined Values'!$A$35,'Defined Values'!$C$35,IF('Vulnerability Assessment (post)'!U248='Defined Values'!$A$36,'Defined Values'!$C$36,IF('Vulnerability Assessment (post)'!U248='Defined Values'!$A$37,'Defined Values'!$C$37,0)))</f>
        <v>0</v>
      </c>
      <c r="AN248">
        <f t="shared" si="55"/>
        <v>1</v>
      </c>
      <c r="AO248">
        <f t="shared" si="55"/>
        <v>1</v>
      </c>
      <c r="AP248">
        <f t="shared" si="55"/>
        <v>1</v>
      </c>
      <c r="AQ248">
        <f>IF('Vulnerability Assessment (post)'!M248='Defined Values'!$A$19,'Defined Values'!$C$19,IF('Vulnerability Assessment (post)'!M248='Defined Values'!$A$20,'Defined Values'!$C$20,IF('Vulnerability Assessment (post)'!M248='Defined Values'!$A$21,'Defined Values'!$C$21,0)))</f>
        <v>0</v>
      </c>
      <c r="AR248">
        <f>IF('Vulnerability Assessment (post)'!O248='Defined Values'!$A$23,'Defined Values'!$C$23,IF('Vulnerability Assessment (post)'!O248='Defined Values'!$A$24,'Defined Values'!$C$24,IF('Vulnerability Assessment (post)'!O248='Defined Values'!$A$25,'Defined Values'!$C$25,0)))</f>
        <v>0</v>
      </c>
      <c r="AS248">
        <f>IF('Vulnerability Assessment (post)'!K248='Defined Values'!$A$15,'Defined Values'!$C$15,IF('Vulnerability Assessment (post)'!K248='Defined Values'!$A$16,'Defined Values'!$C$16,IF('Vulnerability Assessment (post)'!K248='Defined Values'!$A$17,'Defined Values'!$C$17,0)))</f>
        <v>0</v>
      </c>
      <c r="AT248">
        <f t="shared" si="56"/>
        <v>0</v>
      </c>
      <c r="AU24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4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48"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48" t="e">
        <f t="shared" si="57"/>
        <v>#REF!</v>
      </c>
      <c r="AY248" t="e">
        <f t="shared" si="57"/>
        <v>#REF!</v>
      </c>
      <c r="AZ248" t="e">
        <f t="shared" si="57"/>
        <v>#REF!</v>
      </c>
      <c r="BA248" t="e">
        <f t="shared" si="58"/>
        <v>#REF!</v>
      </c>
      <c r="BB248" t="e">
        <f t="shared" si="58"/>
        <v>#REF!</v>
      </c>
      <c r="BC248" t="e">
        <f t="shared" si="58"/>
        <v>#REF!</v>
      </c>
      <c r="BD248" t="e">
        <f t="shared" si="59"/>
        <v>#REF!</v>
      </c>
      <c r="BE248" t="e">
        <f t="shared" si="60"/>
        <v>#REF!</v>
      </c>
      <c r="BF248" s="21" t="e">
        <f t="shared" si="61"/>
        <v>#REF!</v>
      </c>
      <c r="BG248"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48" t="e">
        <f t="shared" si="63"/>
        <v>#REF!</v>
      </c>
      <c r="BI248"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48" t="e">
        <f t="shared" si="62"/>
        <v>#REF!</v>
      </c>
    </row>
    <row r="249" spans="1:62" ht="18" x14ac:dyDescent="0.15">
      <c r="A249" s="51"/>
      <c r="B249" s="51"/>
      <c r="C249" s="39"/>
      <c r="D249" s="39"/>
      <c r="E249" s="52"/>
      <c r="F249" s="40"/>
      <c r="G249" s="40"/>
      <c r="H249" s="40"/>
      <c r="I249" s="82"/>
      <c r="J249" s="82"/>
      <c r="K249" s="82"/>
      <c r="L249" s="82"/>
      <c r="M249" s="82"/>
      <c r="N249" s="82"/>
      <c r="O249" s="82"/>
      <c r="P249" s="82"/>
      <c r="Q249" s="82"/>
      <c r="R249" s="82"/>
      <c r="S249" s="82"/>
      <c r="T249" s="82"/>
      <c r="U249" s="82"/>
      <c r="V249" s="82"/>
      <c r="W249" s="31" t="str">
        <f>IF(OR(A249='Defined Values'!A$63,A249='Defined Values'!$A$65),'Defined Values'!$A$65,IF(OR(K249="",M249="",O249="",Q249="",S249="",U249=""),"INCOMPLETE",AI249))</f>
        <v>INCOMPLETE</v>
      </c>
      <c r="Y249">
        <f t="shared" si="48"/>
        <v>0</v>
      </c>
      <c r="Z249">
        <f>IF(Y249=0,0,'Defined Values'!C60)</f>
        <v>0</v>
      </c>
      <c r="AA249">
        <f t="shared" si="49"/>
        <v>0</v>
      </c>
      <c r="AB249">
        <f t="shared" si="50"/>
        <v>0</v>
      </c>
      <c r="AD249" t="e">
        <f t="shared" si="51"/>
        <v>#REF!</v>
      </c>
      <c r="AE249" t="e">
        <f t="shared" si="51"/>
        <v>#REF!</v>
      </c>
      <c r="AF249" t="e">
        <f t="shared" si="51"/>
        <v>#REF!</v>
      </c>
      <c r="AG249" t="e">
        <f t="shared" si="52"/>
        <v>#REF!</v>
      </c>
      <c r="AH249" t="e">
        <f t="shared" si="53"/>
        <v>#REF!</v>
      </c>
      <c r="AI249" t="e">
        <f t="shared" si="54"/>
        <v>#REF!</v>
      </c>
      <c r="AK249">
        <f>IF('Vulnerability Assessment (post)'!Q249='Defined Values'!$A$27,'Defined Values'!$C$27,IF('Vulnerability Assessment (post)'!Q249='Defined Values'!$A$28,'Defined Values'!$C$28,IF('Vulnerability Assessment (post)'!Q249='Defined Values'!$A$29,'Defined Values'!$C$29,0)))</f>
        <v>0</v>
      </c>
      <c r="AL249">
        <f>IF('Vulnerability Assessment (post)'!S249='Defined Values'!$A$31,'Defined Values'!$C$31,IF('Vulnerability Assessment (post)'!S249='Defined Values'!$A$32,'Defined Values'!$C$32,IF('Vulnerability Assessment (post)'!S249='Defined Values'!$A$33,'Defined Values'!$C$33,0)))</f>
        <v>0</v>
      </c>
      <c r="AM249">
        <f>IF('Vulnerability Assessment (post)'!U249='Defined Values'!$A$35,'Defined Values'!$C$35,IF('Vulnerability Assessment (post)'!U249='Defined Values'!$A$36,'Defined Values'!$C$36,IF('Vulnerability Assessment (post)'!U249='Defined Values'!$A$37,'Defined Values'!$C$37,0)))</f>
        <v>0</v>
      </c>
      <c r="AN249">
        <f t="shared" si="55"/>
        <v>1</v>
      </c>
      <c r="AO249">
        <f t="shared" si="55"/>
        <v>1</v>
      </c>
      <c r="AP249">
        <f t="shared" si="55"/>
        <v>1</v>
      </c>
      <c r="AQ249">
        <f>IF('Vulnerability Assessment (post)'!M249='Defined Values'!$A$19,'Defined Values'!$C$19,IF('Vulnerability Assessment (post)'!M249='Defined Values'!$A$20,'Defined Values'!$C$20,IF('Vulnerability Assessment (post)'!M249='Defined Values'!$A$21,'Defined Values'!$C$21,0)))</f>
        <v>0</v>
      </c>
      <c r="AR249">
        <f>IF('Vulnerability Assessment (post)'!O249='Defined Values'!$A$23,'Defined Values'!$C$23,IF('Vulnerability Assessment (post)'!O249='Defined Values'!$A$24,'Defined Values'!$C$24,IF('Vulnerability Assessment (post)'!O249='Defined Values'!$A$25,'Defined Values'!$C$25,0)))</f>
        <v>0</v>
      </c>
      <c r="AS249">
        <f>IF('Vulnerability Assessment (post)'!K249='Defined Values'!$A$15,'Defined Values'!$C$15,IF('Vulnerability Assessment (post)'!K249='Defined Values'!$A$16,'Defined Values'!$C$16,IF('Vulnerability Assessment (post)'!K249='Defined Values'!$A$17,'Defined Values'!$C$17,0)))</f>
        <v>0</v>
      </c>
      <c r="AT249">
        <f t="shared" si="56"/>
        <v>0</v>
      </c>
      <c r="AU24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4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49"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49" t="e">
        <f t="shared" si="57"/>
        <v>#REF!</v>
      </c>
      <c r="AY249" t="e">
        <f t="shared" si="57"/>
        <v>#REF!</v>
      </c>
      <c r="AZ249" t="e">
        <f t="shared" si="57"/>
        <v>#REF!</v>
      </c>
      <c r="BA249" t="e">
        <f t="shared" si="58"/>
        <v>#REF!</v>
      </c>
      <c r="BB249" t="e">
        <f t="shared" si="58"/>
        <v>#REF!</v>
      </c>
      <c r="BC249" t="e">
        <f t="shared" si="58"/>
        <v>#REF!</v>
      </c>
      <c r="BD249" t="e">
        <f t="shared" si="59"/>
        <v>#REF!</v>
      </c>
      <c r="BE249" t="e">
        <f t="shared" si="60"/>
        <v>#REF!</v>
      </c>
      <c r="BF249" s="21" t="e">
        <f t="shared" si="61"/>
        <v>#REF!</v>
      </c>
      <c r="BG249"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49" t="e">
        <f t="shared" si="63"/>
        <v>#REF!</v>
      </c>
      <c r="BI249"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49" t="e">
        <f t="shared" si="62"/>
        <v>#REF!</v>
      </c>
    </row>
    <row r="250" spans="1:62" ht="18" x14ac:dyDescent="0.15">
      <c r="A250" s="51"/>
      <c r="B250" s="51"/>
      <c r="C250" s="39"/>
      <c r="D250" s="39"/>
      <c r="E250" s="52"/>
      <c r="F250" s="40"/>
      <c r="G250" s="40"/>
      <c r="H250" s="40"/>
      <c r="I250" s="82"/>
      <c r="J250" s="82"/>
      <c r="K250" s="82"/>
      <c r="L250" s="82"/>
      <c r="M250" s="82"/>
      <c r="N250" s="82"/>
      <c r="O250" s="82"/>
      <c r="P250" s="82"/>
      <c r="Q250" s="82"/>
      <c r="R250" s="82"/>
      <c r="S250" s="82"/>
      <c r="T250" s="82"/>
      <c r="U250" s="82"/>
      <c r="V250" s="82"/>
      <c r="W250" s="31" t="str">
        <f>IF(OR(A250='Defined Values'!A$63,A250='Defined Values'!$A$65),'Defined Values'!$A$65,IF(OR(K250="",M250="",O250="",Q250="",S250="",U250=""),"INCOMPLETE",AI250))</f>
        <v>INCOMPLETE</v>
      </c>
      <c r="Y250">
        <f t="shared" si="48"/>
        <v>0</v>
      </c>
      <c r="Z250">
        <f>IF(Y250=0,0,'Defined Values'!C60)</f>
        <v>0</v>
      </c>
      <c r="AA250">
        <f t="shared" si="49"/>
        <v>0</v>
      </c>
      <c r="AB250">
        <f t="shared" si="50"/>
        <v>0</v>
      </c>
      <c r="AD250" t="e">
        <f t="shared" si="51"/>
        <v>#REF!</v>
      </c>
      <c r="AE250" t="e">
        <f t="shared" si="51"/>
        <v>#REF!</v>
      </c>
      <c r="AF250" t="e">
        <f t="shared" si="51"/>
        <v>#REF!</v>
      </c>
      <c r="AG250" t="e">
        <f t="shared" si="52"/>
        <v>#REF!</v>
      </c>
      <c r="AH250" t="e">
        <f t="shared" si="53"/>
        <v>#REF!</v>
      </c>
      <c r="AI250" t="e">
        <f t="shared" si="54"/>
        <v>#REF!</v>
      </c>
      <c r="AK250">
        <f>IF('Vulnerability Assessment (post)'!Q250='Defined Values'!$A$27,'Defined Values'!$C$27,IF('Vulnerability Assessment (post)'!Q250='Defined Values'!$A$28,'Defined Values'!$C$28,IF('Vulnerability Assessment (post)'!Q250='Defined Values'!$A$29,'Defined Values'!$C$29,0)))</f>
        <v>0</v>
      </c>
      <c r="AL250">
        <f>IF('Vulnerability Assessment (post)'!S250='Defined Values'!$A$31,'Defined Values'!$C$31,IF('Vulnerability Assessment (post)'!S250='Defined Values'!$A$32,'Defined Values'!$C$32,IF('Vulnerability Assessment (post)'!S250='Defined Values'!$A$33,'Defined Values'!$C$33,0)))</f>
        <v>0</v>
      </c>
      <c r="AM250">
        <f>IF('Vulnerability Assessment (post)'!U250='Defined Values'!$A$35,'Defined Values'!$C$35,IF('Vulnerability Assessment (post)'!U250='Defined Values'!$A$36,'Defined Values'!$C$36,IF('Vulnerability Assessment (post)'!U250='Defined Values'!$A$37,'Defined Values'!$C$37,0)))</f>
        <v>0</v>
      </c>
      <c r="AN250">
        <f t="shared" si="55"/>
        <v>1</v>
      </c>
      <c r="AO250">
        <f t="shared" si="55"/>
        <v>1</v>
      </c>
      <c r="AP250">
        <f t="shared" si="55"/>
        <v>1</v>
      </c>
      <c r="AQ250">
        <f>IF('Vulnerability Assessment (post)'!M250='Defined Values'!$A$19,'Defined Values'!$C$19,IF('Vulnerability Assessment (post)'!M250='Defined Values'!$A$20,'Defined Values'!$C$20,IF('Vulnerability Assessment (post)'!M250='Defined Values'!$A$21,'Defined Values'!$C$21,0)))</f>
        <v>0</v>
      </c>
      <c r="AR250">
        <f>IF('Vulnerability Assessment (post)'!O250='Defined Values'!$A$23,'Defined Values'!$C$23,IF('Vulnerability Assessment (post)'!O250='Defined Values'!$A$24,'Defined Values'!$C$24,IF('Vulnerability Assessment (post)'!O250='Defined Values'!$A$25,'Defined Values'!$C$25,0)))</f>
        <v>0</v>
      </c>
      <c r="AS250">
        <f>IF('Vulnerability Assessment (post)'!K250='Defined Values'!$A$15,'Defined Values'!$C$15,IF('Vulnerability Assessment (post)'!K250='Defined Values'!$A$16,'Defined Values'!$C$16,IF('Vulnerability Assessment (post)'!K250='Defined Values'!$A$17,'Defined Values'!$C$17,0)))</f>
        <v>0</v>
      </c>
      <c r="AT250">
        <f t="shared" si="56"/>
        <v>0</v>
      </c>
      <c r="AU25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5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50"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50" t="e">
        <f t="shared" si="57"/>
        <v>#REF!</v>
      </c>
      <c r="AY250" t="e">
        <f t="shared" si="57"/>
        <v>#REF!</v>
      </c>
      <c r="AZ250" t="e">
        <f t="shared" si="57"/>
        <v>#REF!</v>
      </c>
      <c r="BA250" t="e">
        <f t="shared" si="58"/>
        <v>#REF!</v>
      </c>
      <c r="BB250" t="e">
        <f t="shared" si="58"/>
        <v>#REF!</v>
      </c>
      <c r="BC250" t="e">
        <f t="shared" si="58"/>
        <v>#REF!</v>
      </c>
      <c r="BD250" t="e">
        <f t="shared" si="59"/>
        <v>#REF!</v>
      </c>
      <c r="BE250" t="e">
        <f t="shared" si="60"/>
        <v>#REF!</v>
      </c>
      <c r="BF250" s="21" t="e">
        <f t="shared" si="61"/>
        <v>#REF!</v>
      </c>
      <c r="BG250"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50" t="e">
        <f t="shared" si="63"/>
        <v>#REF!</v>
      </c>
      <c r="BI250"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50" t="e">
        <f t="shared" si="62"/>
        <v>#REF!</v>
      </c>
    </row>
    <row r="251" spans="1:62" ht="18" x14ac:dyDescent="0.15">
      <c r="A251" s="50"/>
      <c r="B251" s="51"/>
      <c r="C251" s="39"/>
      <c r="D251" s="39"/>
      <c r="E251" s="52"/>
      <c r="F251" s="40"/>
      <c r="G251" s="40"/>
      <c r="H251" s="40"/>
      <c r="I251" s="82"/>
      <c r="J251" s="82"/>
      <c r="K251" s="82"/>
      <c r="L251" s="82"/>
      <c r="M251" s="82"/>
      <c r="N251" s="82"/>
      <c r="O251" s="82"/>
      <c r="P251" s="82"/>
      <c r="Q251" s="82"/>
      <c r="R251" s="82"/>
      <c r="S251" s="82"/>
      <c r="T251" s="82"/>
      <c r="U251" s="82"/>
      <c r="V251" s="82"/>
      <c r="W251" s="31" t="str">
        <f>IF(OR(A251='Defined Values'!A$63,A251='Defined Values'!$A$65),'Defined Values'!$A$65,IF(OR(K251="",M251="",O251="",Q251="",S251="",U251=""),"INCOMPLETE",AI251))</f>
        <v>INCOMPLETE</v>
      </c>
      <c r="Y251">
        <f t="shared" si="48"/>
        <v>0</v>
      </c>
      <c r="Z251">
        <f>IF(Y251=0,0,'Defined Values'!C60)</f>
        <v>0</v>
      </c>
      <c r="AA251">
        <f t="shared" si="49"/>
        <v>0</v>
      </c>
      <c r="AB251">
        <f t="shared" si="50"/>
        <v>0</v>
      </c>
      <c r="AD251" t="e">
        <f t="shared" si="51"/>
        <v>#REF!</v>
      </c>
      <c r="AE251" t="e">
        <f t="shared" si="51"/>
        <v>#REF!</v>
      </c>
      <c r="AF251" t="e">
        <f t="shared" si="51"/>
        <v>#REF!</v>
      </c>
      <c r="AG251" t="e">
        <f t="shared" si="52"/>
        <v>#REF!</v>
      </c>
      <c r="AH251" t="e">
        <f t="shared" si="53"/>
        <v>#REF!</v>
      </c>
      <c r="AI251" t="e">
        <f t="shared" si="54"/>
        <v>#REF!</v>
      </c>
      <c r="AK251">
        <f>IF('Vulnerability Assessment (post)'!Q251='Defined Values'!$A$27,'Defined Values'!$C$27,IF('Vulnerability Assessment (post)'!Q251='Defined Values'!$A$28,'Defined Values'!$C$28,IF('Vulnerability Assessment (post)'!Q251='Defined Values'!$A$29,'Defined Values'!$C$29,0)))</f>
        <v>0</v>
      </c>
      <c r="AL251">
        <f>IF('Vulnerability Assessment (post)'!S251='Defined Values'!$A$31,'Defined Values'!$C$31,IF('Vulnerability Assessment (post)'!S251='Defined Values'!$A$32,'Defined Values'!$C$32,IF('Vulnerability Assessment (post)'!S251='Defined Values'!$A$33,'Defined Values'!$C$33,0)))</f>
        <v>0</v>
      </c>
      <c r="AM251">
        <f>IF('Vulnerability Assessment (post)'!U251='Defined Values'!$A$35,'Defined Values'!$C$35,IF('Vulnerability Assessment (post)'!U251='Defined Values'!$A$36,'Defined Values'!$C$36,IF('Vulnerability Assessment (post)'!U251='Defined Values'!$A$37,'Defined Values'!$C$37,0)))</f>
        <v>0</v>
      </c>
      <c r="AN251">
        <f t="shared" si="55"/>
        <v>1</v>
      </c>
      <c r="AO251">
        <f t="shared" si="55"/>
        <v>1</v>
      </c>
      <c r="AP251">
        <f t="shared" si="55"/>
        <v>1</v>
      </c>
      <c r="AQ251">
        <f>IF('Vulnerability Assessment (post)'!M251='Defined Values'!$A$19,'Defined Values'!$C$19,IF('Vulnerability Assessment (post)'!M251='Defined Values'!$A$20,'Defined Values'!$C$20,IF('Vulnerability Assessment (post)'!M251='Defined Values'!$A$21,'Defined Values'!$C$21,0)))</f>
        <v>0</v>
      </c>
      <c r="AR251">
        <f>IF('Vulnerability Assessment (post)'!O251='Defined Values'!$A$23,'Defined Values'!$C$23,IF('Vulnerability Assessment (post)'!O251='Defined Values'!$A$24,'Defined Values'!$C$24,IF('Vulnerability Assessment (post)'!O251='Defined Values'!$A$25,'Defined Values'!$C$25,0)))</f>
        <v>0</v>
      </c>
      <c r="AS251">
        <f>IF('Vulnerability Assessment (post)'!K251='Defined Values'!$A$15,'Defined Values'!$C$15,IF('Vulnerability Assessment (post)'!K251='Defined Values'!$A$16,'Defined Values'!$C$16,IF('Vulnerability Assessment (post)'!K251='Defined Values'!$A$17,'Defined Values'!$C$17,0)))</f>
        <v>0</v>
      </c>
      <c r="AT251">
        <f t="shared" si="56"/>
        <v>0</v>
      </c>
      <c r="AU25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V25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W251" t="e">
        <f>IF('Vulnerability Assessment (post)'!#REF!='Defined Values'!$A$10,'Defined Values'!$C$10,IF('Vulnerability Assessment (post)'!#REF!='Defined Values'!$A$11,'Defined Values'!$C$11,IF('Vulnerability Assessment (post)'!#REF!='Defined Values'!$A$12,'Defined Values'!$C$12,IF('Vulnerability Assessment (post)'!#REF!='Defined Values'!$A$13,'Defined Values'!$C$13,0))))</f>
        <v>#REF!</v>
      </c>
      <c r="AX251" t="e">
        <f t="shared" si="57"/>
        <v>#REF!</v>
      </c>
      <c r="AY251" t="e">
        <f t="shared" si="57"/>
        <v>#REF!</v>
      </c>
      <c r="AZ251" t="e">
        <f t="shared" si="57"/>
        <v>#REF!</v>
      </c>
      <c r="BA251" t="e">
        <f t="shared" si="58"/>
        <v>#REF!</v>
      </c>
      <c r="BB251" t="e">
        <f t="shared" si="58"/>
        <v>#REF!</v>
      </c>
      <c r="BC251" t="e">
        <f t="shared" si="58"/>
        <v>#REF!</v>
      </c>
      <c r="BD251" t="e">
        <f t="shared" si="59"/>
        <v>#REF!</v>
      </c>
      <c r="BE251" t="e">
        <f t="shared" si="60"/>
        <v>#REF!</v>
      </c>
      <c r="BF251" s="21" t="e">
        <f t="shared" si="61"/>
        <v>#REF!</v>
      </c>
      <c r="BG251" t="e">
        <f>IF('Vulnerability Assessment (post)'!#REF!='Defined Values'!$A$44,'Defined Values'!$C$44,IF('Vulnerability Assessment (post)'!#REF!='Defined Values'!$A$45,'Defined Values'!$C$45,IF('Vulnerability Assessment (post)'!#REF!='Defined Values'!$A$46,'Defined Values'!$C$46,IF('Vulnerability Assessment (post)'!#REF!='Defined Values'!$A$47,'Defined Values'!$C$47,IF('Vulnerability Assessment (post)'!#REF!='Defined Values'!$A$48,'Defined Values'!$C$48,IF('Vulnerability Assessment (post)'!#REF!='Defined Values'!$A$49,'Defined Values'!$C$49,0))))))</f>
        <v>#REF!</v>
      </c>
      <c r="BH251" t="e">
        <f t="shared" si="63"/>
        <v>#REF!</v>
      </c>
      <c r="BI251" t="e">
        <f>IF('Vulnerability Assessment (post)'!#REF!='Defined Values'!$A$51,'Defined Values'!$C$51,IF('Vulnerability Assessment (post)'!#REF!='Defined Values'!$A$52,'Defined Values'!$C$52,IF('Vulnerability Assessment (post)'!#REF!='Defined Values'!$A$53,'Defined Values'!$C$53,IF('Vulnerability Assessment (post)'!#REF!='Defined Values'!$A$54,'Defined Values'!$C$54,IF('Vulnerability Assessment (post)'!#REF!='Defined Values'!$A$55,'Defined Values'!$C$55,0)))))</f>
        <v>#REF!</v>
      </c>
      <c r="BJ251" t="e">
        <f t="shared" si="62"/>
        <v>#REF!</v>
      </c>
    </row>
    <row r="252" spans="1:62" hidden="1" x14ac:dyDescent="0.15"/>
    <row r="253" spans="1:62" hidden="1" x14ac:dyDescent="0.15"/>
  </sheetData>
  <mergeCells count="26">
    <mergeCell ref="I5:W5"/>
    <mergeCell ref="I6:U6"/>
    <mergeCell ref="W6:W8"/>
    <mergeCell ref="A7:A8"/>
    <mergeCell ref="Q7:R7"/>
    <mergeCell ref="B7:B8"/>
    <mergeCell ref="C7:C8"/>
    <mergeCell ref="D7:D8"/>
    <mergeCell ref="E7:E8"/>
    <mergeCell ref="F7:F8"/>
    <mergeCell ref="G7:G8"/>
    <mergeCell ref="H7:H8"/>
    <mergeCell ref="I7:J7"/>
    <mergeCell ref="K7:L7"/>
    <mergeCell ref="M7:N7"/>
    <mergeCell ref="O7:P7"/>
    <mergeCell ref="A1:F1"/>
    <mergeCell ref="G1:H1"/>
    <mergeCell ref="A2:B2"/>
    <mergeCell ref="A3:B3"/>
    <mergeCell ref="A5:H6"/>
    <mergeCell ref="Y7:AB7"/>
    <mergeCell ref="AD7:AI7"/>
    <mergeCell ref="S7:T7"/>
    <mergeCell ref="U7:V7"/>
    <mergeCell ref="X6:X8"/>
  </mergeCells>
  <conditionalFormatting sqref="W9:W251">
    <cfRule type="cellIs" dxfId="14" priority="2" stopIfTrue="1" operator="equal">
      <formula>"INCOMPLETE"</formula>
    </cfRule>
    <cfRule type="cellIs" dxfId="13" priority="3" stopIfTrue="1" operator="lessThan">
      <formula>$G$3</formula>
    </cfRule>
    <cfRule type="cellIs" dxfId="12" priority="4" stopIfTrue="1" operator="greaterThanOrEqual">
      <formula>$H$3</formula>
    </cfRule>
    <cfRule type="cellIs" dxfId="11" priority="5" stopIfTrue="1" operator="between">
      <formula>$G$3</formula>
      <formula>$H$3</formula>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ellIs" priority="1" stopIfTrue="1" operator="equal" id="{6EA12766-0758-4709-BF2F-7BD45DE0A0D6}">
            <xm:f>'Defined Values'!$A$65</xm:f>
            <x14:dxf>
              <font>
                <color theme="0" tint="-0.499984740745262"/>
              </font>
              <fill>
                <patternFill>
                  <bgColor theme="0" tint="-0.24994659260841701"/>
                </patternFill>
              </fill>
            </x14:dxf>
          </x14:cfRule>
          <xm:sqref>W9:W251</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r:uid="{00000000-0002-0000-0200-000003000000}">
          <x14:formula1>
            <xm:f>'Defined Values'!$A$35:$A$37</xm:f>
          </x14:formula1>
          <xm:sqref>U9:U251</xm:sqref>
        </x14:dataValidation>
        <x14:dataValidation type="list" allowBlank="1" showInputMessage="1" showErrorMessage="1" xr:uid="{00000000-0002-0000-0200-000004000000}">
          <x14:formula1>
            <xm:f>'Defined Values'!$A$31:$A$33</xm:f>
          </x14:formula1>
          <xm:sqref>S9:S251</xm:sqref>
        </x14:dataValidation>
        <x14:dataValidation type="list" allowBlank="1" showInputMessage="1" showErrorMessage="1" xr:uid="{00000000-0002-0000-0200-000005000000}">
          <x14:formula1>
            <xm:f>'Defined Values'!$A$27:$A$29</xm:f>
          </x14:formula1>
          <xm:sqref>Q9:Q251</xm:sqref>
        </x14:dataValidation>
        <x14:dataValidation type="list" allowBlank="1" showInputMessage="1" showErrorMessage="1" xr:uid="{00000000-0002-0000-0200-000006000000}">
          <x14:formula1>
            <xm:f>'Defined Values'!$A$23:$A$25</xm:f>
          </x14:formula1>
          <xm:sqref>O9:O251</xm:sqref>
        </x14:dataValidation>
        <x14:dataValidation type="list" allowBlank="1" showInputMessage="1" showErrorMessage="1" xr:uid="{00000000-0002-0000-0200-000007000000}">
          <x14:formula1>
            <xm:f>'Defined Values'!$A$19:$A$21</xm:f>
          </x14:formula1>
          <xm:sqref>M9:M251</xm:sqref>
        </x14:dataValidation>
        <x14:dataValidation type="list" allowBlank="1" showInputMessage="1" showErrorMessage="1" xr:uid="{00000000-0002-0000-0200-000008000000}">
          <x14:formula1>
            <xm:f>'Defined Values'!$A$10:$A$13</xm:f>
          </x14:formula1>
          <xm:sqref>D3:F3</xm:sqref>
        </x14:dataValidation>
        <x14:dataValidation type="list" allowBlank="1" showInputMessage="1" showErrorMessage="1" xr:uid="{00000000-0002-0000-0200-000009000000}">
          <x14:formula1>
            <xm:f>'Defined Values'!$A$15:$A$17</xm:f>
          </x14:formula1>
          <xm:sqref>K9:K251</xm:sqref>
        </x14:dataValidation>
        <x14:dataValidation type="list" allowBlank="1" showInputMessage="1" showErrorMessage="1" xr:uid="{00000000-0002-0000-0200-00000A000000}">
          <x14:formula1>
            <xm:f>'Defined Values'!$A$63:$A$65</xm:f>
          </x14:formula1>
          <xm:sqref>A9:A251</xm:sqref>
        </x14:dataValidation>
        <x14:dataValidation type="list" allowBlank="1" showInputMessage="1" showErrorMessage="1" xr:uid="{00000000-0002-0000-0200-00000B000000}">
          <x14:formula1>
            <xm:f>'Defined Values'!$A$57:$A$58</xm:f>
          </x14:formula1>
          <xm:sqref>I9:I251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348"/>
  <sheetViews>
    <sheetView topLeftCell="A3" zoomScale="80" zoomScaleNormal="80" workbookViewId="0">
      <selection activeCell="F4" sqref="F4"/>
    </sheetView>
  </sheetViews>
  <sheetFormatPr baseColWidth="10" defaultColWidth="8.83203125" defaultRowHeight="13" x14ac:dyDescent="0.15"/>
  <cols>
    <col min="1" max="1" width="17.6640625" customWidth="1"/>
    <col min="2" max="2" width="16.5" customWidth="1"/>
    <col min="3" max="3" width="52.5" customWidth="1"/>
    <col min="4" max="4" width="18.1640625" customWidth="1"/>
    <col min="5" max="6" width="25.5" customWidth="1"/>
  </cols>
  <sheetData>
    <row r="1" spans="1:6" ht="23" x14ac:dyDescent="0.15">
      <c r="A1" s="102" t="s">
        <v>124</v>
      </c>
      <c r="B1" s="102"/>
      <c r="C1" s="102"/>
      <c r="D1" s="102"/>
      <c r="E1" s="103" t="s">
        <v>834</v>
      </c>
      <c r="F1" s="103"/>
    </row>
    <row r="2" spans="1:6" x14ac:dyDescent="0.15">
      <c r="A2" s="69" t="str">
        <f>'[1]Vulnerability Assessment (pre)'!D8</f>
        <v>Name</v>
      </c>
      <c r="B2" s="69" t="str">
        <f>'[1]Vulnerability Assessment (pre)'!F8</f>
        <v>Category</v>
      </c>
      <c r="C2" s="69" t="str">
        <f>'[1]Vulnerability Assessment (pre)'!G8</f>
        <v>Description</v>
      </c>
      <c r="D2" s="69" t="str">
        <f>'[1]Vulnerability Assessment (pre)'!H8</f>
        <v>SDLTMT Ref</v>
      </c>
      <c r="E2" s="70" t="s">
        <v>835</v>
      </c>
      <c r="F2" s="70" t="s">
        <v>836</v>
      </c>
    </row>
    <row r="3" spans="1:6" ht="56" x14ac:dyDescent="0.15">
      <c r="A3" s="50" t="str">
        <f>'Vulnerability Assessment (pre)'!D9</f>
        <v>Data Store Inaccessible</v>
      </c>
      <c r="B3" s="50" t="str">
        <f>'Vulnerability Assessment (pre)'!E9</f>
        <v>Denial Of Service</v>
      </c>
      <c r="C3" s="50" t="str">
        <f>'Vulnerability Assessment (pre)'!F9</f>
        <v>Data Store Inaccessible_x000D_
_x000D_
An external agent prevents access to a data store on the other side of the trust boundary.</v>
      </c>
      <c r="D3" s="50">
        <f>'Vulnerability Assessment (pre)'!G9</f>
        <v>50</v>
      </c>
      <c r="E3" s="31">
        <f>'Vulnerability Assessment (pre)'!AK9</f>
        <v>2.9</v>
      </c>
      <c r="F3" s="31" t="str">
        <f>'Vulnerability Assessment (post)'!W9</f>
        <v>INCOMPLETE</v>
      </c>
    </row>
    <row r="4" spans="1:6" ht="56" x14ac:dyDescent="0.15">
      <c r="A4" s="50" t="str">
        <f>'Vulnerability Assessment (pre)'!D10</f>
        <v>Data Flow HTTP Is Potentially Interrupted</v>
      </c>
      <c r="B4" s="50" t="str">
        <f>'Vulnerability Assessment (pre)'!E10</f>
        <v>Denial Of Service</v>
      </c>
      <c r="C4" s="50" t="str">
        <f>'Vulnerability Assessment (pre)'!F10</f>
        <v>Data Flow HTTP Is Potentially Interrupted_x000D_
_x000D_
An external agent interrupts data flowing across a trust boundary in either direction.</v>
      </c>
      <c r="D4" s="50">
        <f>'Vulnerability Assessment (pre)'!G10</f>
        <v>49</v>
      </c>
      <c r="E4" s="31">
        <f>'Vulnerability Assessment (pre)'!AK10</f>
        <v>2.9</v>
      </c>
      <c r="F4" s="31" t="str">
        <f>'Vulnerability Assessment (post)'!W10</f>
        <v>INCOMPLETE</v>
      </c>
    </row>
    <row r="5" spans="1:6" ht="56" x14ac:dyDescent="0.15">
      <c r="A5" s="50" t="str">
        <f>'Vulnerability Assessment (pre)'!D11</f>
        <v>WiFi - Outgoing Auditing</v>
      </c>
      <c r="B5" s="50" t="str">
        <f>'Vulnerability Assessment (pre)'!E11</f>
        <v>Repudiation</v>
      </c>
      <c r="C5" s="50" t="str">
        <f>'Vulnerability Assessment (pre)'!F11</f>
        <v>WiFi - Outgoing Auditing_x000D_
_x000D_
Because the Device WiFi sends data to another zone of trust, logging is a necessity for accountability and forensic reasons.</v>
      </c>
      <c r="D5" s="50">
        <f>'Vulnerability Assessment (pre)'!G11</f>
        <v>48</v>
      </c>
      <c r="E5" s="31">
        <f>'Vulnerability Assessment (pre)'!AK11</f>
        <v>2.9</v>
      </c>
      <c r="F5" s="31" t="str">
        <f>'Vulnerability Assessment (post)'!W11</f>
        <v>INCOMPLETE</v>
      </c>
    </row>
    <row r="6" spans="1:6" ht="84" x14ac:dyDescent="0.15">
      <c r="A6" s="50" t="str">
        <f>'Vulnerability Assessment (pre)'!D12</f>
        <v>Data Store Denies Cloud Storage Potentially Writing Data</v>
      </c>
      <c r="B6" s="50" t="str">
        <f>'Vulnerability Assessment (pre)'!E12</f>
        <v>Repudiation</v>
      </c>
      <c r="C6" s="50" t="str">
        <f>'Vulnerability Assessment (pre)'!F12</f>
        <v>Data Store Denies Cloud Storage Potentially Writing Data_x000D_
_x000D_
Cloud Storage claims that it did not write data received from an entity on the other side of the trust boundary. Consider using logging or auditing to record the source, time, and summary of the received data.</v>
      </c>
      <c r="D6" s="50">
        <f>'Vulnerability Assessment (pre)'!G12</f>
        <v>47</v>
      </c>
      <c r="E6" s="31">
        <f>'Vulnerability Assessment (pre)'!AK12</f>
        <v>2.9</v>
      </c>
      <c r="F6" s="31" t="str">
        <f>'Vulnerability Assessment (post)'!W12</f>
        <v>INCOMPLETE</v>
      </c>
    </row>
    <row r="7" spans="1:6" ht="112" x14ac:dyDescent="0.15">
      <c r="A7" s="50" t="str">
        <f>'Vulnerability Assessment (pre)'!D13</f>
        <v>Communicating with a Medical Component across a trust boundary</v>
      </c>
      <c r="B7" s="50" t="str">
        <f>'Vulnerability Assessment (pre)'!E13</f>
        <v>Patient Safety</v>
      </c>
      <c r="C7" s="50" t="str">
        <f>'Vulnerability Assessment (pre)'!F13</f>
        <v>Communicating with a Medical Component across a trust boundary_x000D_
_x000D_
Due to inherent safety risks associated with medical components, it is strongly recommended that communications should stay within the same zone of trust.  Consider whether there are safety risks relating to Device Data To Cloud that should be addressed in the RAC [safety risk process]</v>
      </c>
      <c r="D7" s="50">
        <f>'Vulnerability Assessment (pre)'!G13</f>
        <v>46</v>
      </c>
      <c r="E7" s="31">
        <f>'Vulnerability Assessment (pre)'!AK13</f>
        <v>2.9</v>
      </c>
      <c r="F7" s="31" t="str">
        <f>'Vulnerability Assessment (post)'!W13</f>
        <v>INCOMPLETE</v>
      </c>
    </row>
    <row r="8" spans="1:6" ht="84" x14ac:dyDescent="0.15">
      <c r="A8" s="50" t="str">
        <f>'Vulnerability Assessment (pre)'!D14</f>
        <v>Tampering with WiFi configuration</v>
      </c>
      <c r="B8" s="50" t="str">
        <f>'Vulnerability Assessment (pre)'!E14</f>
        <v>Tampering</v>
      </c>
      <c r="C8" s="50" t="str">
        <f>'Vulnerability Assessment (pre)'!F14</f>
        <v>Tampering with WiFi configuration_x000D_
_x000D_
Attackers may attempt to alter the code or configuration settings of Device WiFi with an intent to harm patients.  Consider using code signing and cryptographic signatures on configuration files to mitigate this risk.</v>
      </c>
      <c r="D8" s="50">
        <f>'Vulnerability Assessment (pre)'!G14</f>
        <v>45</v>
      </c>
      <c r="E8" s="31">
        <f>'Vulnerability Assessment (pre)'!AK14</f>
        <v>2.9</v>
      </c>
      <c r="F8" s="31" t="str">
        <f>'Vulnerability Assessment (post)'!W14</f>
        <v>INCOMPLETE</v>
      </c>
    </row>
    <row r="9" spans="1:6" ht="70" x14ac:dyDescent="0.15">
      <c r="A9" s="50" t="str">
        <f>'Vulnerability Assessment (pre)'!D15</f>
        <v>PHI at Rest Tampering</v>
      </c>
      <c r="B9" s="50" t="str">
        <f>'Vulnerability Assessment (pre)'!E15</f>
        <v>Tampering</v>
      </c>
      <c r="C9" s="50" t="str">
        <f>'Vulnerability Assessment (pre)'!F15</f>
        <v>PHI at Rest Tampering_x000D_
_x000D_
Attackers may attempt to modify PHI to avoid billing, or to cause misdiagnosis of a patient.  Recommend using cryptographic signing to protect against modification of PHI.</v>
      </c>
      <c r="D9" s="50">
        <f>'Vulnerability Assessment (pre)'!G15</f>
        <v>55</v>
      </c>
      <c r="E9" s="31">
        <f>'Vulnerability Assessment (pre)'!AK15</f>
        <v>2.9</v>
      </c>
      <c r="F9" s="31" t="str">
        <f>'Vulnerability Assessment (post)'!W15</f>
        <v>INCOMPLETE</v>
      </c>
    </row>
    <row r="10" spans="1:6" ht="70" x14ac:dyDescent="0.15">
      <c r="A10" s="50" t="str">
        <f>'Vulnerability Assessment (pre)'!D16</f>
        <v>Tampering with communications to WiFi</v>
      </c>
      <c r="B10" s="50" t="str">
        <f>'Vulnerability Assessment (pre)'!E16</f>
        <v>Tampering</v>
      </c>
      <c r="C10" s="50" t="str">
        <f>'Vulnerability Assessment (pre)'!F16</f>
        <v>Tampering with communications to WiFi_x000D_
_x000D_
An attacker may tamper with communications to Device WiFi, potentially causing patient harm.  Recommend checking the integrity of all communications to the Device WiFi.</v>
      </c>
      <c r="D10" s="50">
        <f>'Vulnerability Assessment (pre)'!G16</f>
        <v>54</v>
      </c>
      <c r="E10" s="31">
        <f>'Vulnerability Assessment (pre)'!AK16</f>
        <v>2.9</v>
      </c>
      <c r="F10" s="31" t="str">
        <f>'Vulnerability Assessment (post)'!W16</f>
        <v>INCOMPLETE</v>
      </c>
    </row>
    <row r="11" spans="1:6" ht="84" x14ac:dyDescent="0.15">
      <c r="A11" s="50" t="str">
        <f>'Vulnerability Assessment (pre)'!D17</f>
        <v>Tampering with WiFi configuration</v>
      </c>
      <c r="B11" s="50" t="str">
        <f>'Vulnerability Assessment (pre)'!E17</f>
        <v>Tampering</v>
      </c>
      <c r="C11" s="50" t="str">
        <f>'Vulnerability Assessment (pre)'!F17</f>
        <v>Tampering with WiFi configuration_x000D_
_x000D_
Attackers may attempt to alter the code or configuration settings of Device WiFi with an intent to harm patients.  Consider using code signing and cryptographic signatures on configuration files to mitigate this risk.</v>
      </c>
      <c r="D11" s="50">
        <f>'Vulnerability Assessment (pre)'!G17</f>
        <v>53</v>
      </c>
      <c r="E11" s="31">
        <f>'Vulnerability Assessment (pre)'!AK17</f>
        <v>2.9</v>
      </c>
      <c r="F11" s="31" t="str">
        <f>'Vulnerability Assessment (post)'!W17</f>
        <v>INCOMPLETE</v>
      </c>
    </row>
    <row r="12" spans="1:6" ht="70" x14ac:dyDescent="0.15">
      <c r="A12" s="50" t="str">
        <f>'Vulnerability Assessment (pre)'!D18</f>
        <v>Spoofing the Cloud Storage</v>
      </c>
      <c r="B12" s="50" t="str">
        <f>'Vulnerability Assessment (pre)'!E18</f>
        <v>Spoofing</v>
      </c>
      <c r="C12" s="50" t="str">
        <f>'Vulnerability Assessment (pre)'!F18</f>
        <v>Spoofing the Cloud Storage_x000D_
_x000D_
Spoofing the Cloud Storage can result in undesired operation of the Device WiFi, leading to a bad patient outcome.  Suggest authenticating the Cloud Storage.</v>
      </c>
      <c r="D12" s="50">
        <f>'Vulnerability Assessment (pre)'!G18</f>
        <v>52</v>
      </c>
      <c r="E12" s="31">
        <f>'Vulnerability Assessment (pre)'!AK18</f>
        <v>2.9</v>
      </c>
      <c r="F12" s="31" t="str">
        <f>'Vulnerability Assessment (post)'!W18</f>
        <v>INCOMPLETE</v>
      </c>
    </row>
    <row r="13" spans="1:6" ht="84" x14ac:dyDescent="0.15">
      <c r="A13" s="50" t="str">
        <f>'Vulnerability Assessment (pre)'!D19</f>
        <v>Spoofing of Source Data Store Cloud Storage</v>
      </c>
      <c r="B13" s="50" t="str">
        <f>'Vulnerability Assessment (pre)'!E19</f>
        <v>Spoofing</v>
      </c>
      <c r="C13" s="50" t="str">
        <f>'Vulnerability Assessment (pre)'!F19</f>
        <v>Spoofing of Source Data Store Cloud Storage_x000D_
_x000D_
Cloud Storage may be spoofed by an attacker and this may lead to incorrect data delivered to Device WiFi. Consider using a standard authentication mechanism to identify the source data store.</v>
      </c>
      <c r="D13" s="50">
        <f>'Vulnerability Assessment (pre)'!G19</f>
        <v>51</v>
      </c>
      <c r="E13" s="31">
        <f>'Vulnerability Assessment (pre)'!AK19</f>
        <v>2.9</v>
      </c>
      <c r="F13" s="31" t="str">
        <f>'Vulnerability Assessment (post)'!W19</f>
        <v>INCOMPLETE</v>
      </c>
    </row>
    <row r="14" spans="1:6" ht="70" x14ac:dyDescent="0.15">
      <c r="A14" s="50" t="str">
        <f>'Vulnerability Assessment (pre)'!D20</f>
        <v>Potential Data Repudiation by OS Process</v>
      </c>
      <c r="B14" s="50" t="str">
        <f>'Vulnerability Assessment (pre)'!E20</f>
        <v>Repudiation</v>
      </c>
      <c r="C14" s="50" t="str">
        <f>'Vulnerability Assessment (pre)'!F20</f>
        <v>Potential Data Repudiation by OS Process_x000D_
_x000D_
OS Process claims that it did not receive data from a source outside the trust boundary. Consider using logging or auditing to record the source, time, and summary of the received data.</v>
      </c>
      <c r="D14" s="50">
        <f>'Vulnerability Assessment (pre)'!G20</f>
        <v>112</v>
      </c>
      <c r="E14" s="31">
        <f>'Vulnerability Assessment (pre)'!AK20</f>
        <v>-0.3</v>
      </c>
      <c r="F14" s="31" t="str">
        <f>'Vulnerability Assessment (post)'!W20</f>
        <v>INCOMPLETE</v>
      </c>
    </row>
    <row r="15" spans="1:6" ht="70" x14ac:dyDescent="0.15">
      <c r="A15" s="50" t="str">
        <f>'Vulnerability Assessment (pre)'!D21</f>
        <v>Spoofing the WiFi</v>
      </c>
      <c r="B15" s="50" t="str">
        <f>'Vulnerability Assessment (pre)'!E21</f>
        <v>Spoofing</v>
      </c>
      <c r="C15" s="50" t="str">
        <f>'Vulnerability Assessment (pre)'!F21</f>
        <v>Spoofing the WiFi_x000D_
_x000D_
An attacker could spoof the Device WiFi to send false medical information to the Cloud Storage.  This could lead to a bad patient outcome.  Suggest authenticating the Device WiFi.</v>
      </c>
      <c r="D15" s="50">
        <f>'Vulnerability Assessment (pre)'!G21</f>
        <v>44</v>
      </c>
      <c r="E15" s="31">
        <f>'Vulnerability Assessment (pre)'!AK21</f>
        <v>2.9</v>
      </c>
      <c r="F15" s="31" t="str">
        <f>'Vulnerability Assessment (post)'!W21</f>
        <v>INCOMPLETE</v>
      </c>
    </row>
    <row r="16" spans="1:6" ht="84" x14ac:dyDescent="0.15">
      <c r="A16" s="50" t="str">
        <f>'Vulnerability Assessment (pre)'!D22</f>
        <v>Spoofing of Destination Data Store Cloud Storage</v>
      </c>
      <c r="B16" s="50" t="str">
        <f>'Vulnerability Assessment (pre)'!E22</f>
        <v>Spoofing</v>
      </c>
      <c r="C16" s="50" t="str">
        <f>'Vulnerability Assessment (pre)'!F22</f>
        <v>Spoofing of Destination Data Store Cloud Storage_x000D_
_x000D_
Cloud Storage may be spoofed by an attacker and this may lead to data being written to the attacker's target instead of Cloud Storage. Consider using a standard authentication mechanism to identify the destination data store.</v>
      </c>
      <c r="D16" s="50">
        <f>'Vulnerability Assessment (pre)'!G22</f>
        <v>43</v>
      </c>
      <c r="E16" s="31">
        <f>'Vulnerability Assessment (pre)'!AK22</f>
        <v>2.9</v>
      </c>
      <c r="F16" s="31" t="str">
        <f>'Vulnerability Assessment (post)'!W22</f>
        <v>INCOMPLETE</v>
      </c>
    </row>
    <row r="17" spans="1:6" ht="140" x14ac:dyDescent="0.15">
      <c r="A17" s="50" t="str">
        <f>'Vulnerability Assessment (pre)'!D23</f>
        <v>Potential Lack of Input Validation for OS Process</v>
      </c>
      <c r="B17" s="50" t="str">
        <f>'Vulnerability Assessment (pre)'!E23</f>
        <v>Tampering</v>
      </c>
      <c r="C17" s="50" t="str">
        <f>'Vulnerability Assessment (pre)'!F23</f>
        <v>Potential Lack of Input Validation for OS Process_x000D_
_x000D_
Data flowing across Clinician Mobile In may be tampered with by an attacker. This may lead to a denial of service attack against OS Process or an elevation of privilege attack against OS Process or an information disclosure by OS Process. Failure to verify that input is as expected is a root cause of a very large number of exploitable issues. Consider all paths and the way they handle data. Verify that all input is verified for correctness using an approved list input validation approach.</v>
      </c>
      <c r="D17" s="50">
        <f>'Vulnerability Assessment (pre)'!G23</f>
        <v>111</v>
      </c>
      <c r="E17" s="31">
        <f>'Vulnerability Assessment (pre)'!AK23</f>
        <v>-0.3</v>
      </c>
      <c r="F17" s="31" t="str">
        <f>'Vulnerability Assessment (post)'!W23</f>
        <v>INCOMPLETE</v>
      </c>
    </row>
    <row r="18" spans="1:6" ht="70" x14ac:dyDescent="0.15">
      <c r="A18" s="50" t="str">
        <f>'Vulnerability Assessment (pre)'!D24</f>
        <v>Spoofing the Clinician External Entity</v>
      </c>
      <c r="B18" s="50" t="str">
        <f>'Vulnerability Assessment (pre)'!E24</f>
        <v>Spoofing</v>
      </c>
      <c r="C18" s="50" t="str">
        <f>'Vulnerability Assessment (pre)'!F24</f>
        <v>Spoofing the Clinician External Entity_x000D_
_x000D_
Clinician may be spoofed by an attacker and this may lead to unauthorized access to OS Process. Consider using a standard authentication mechanism to identify the external entity.</v>
      </c>
      <c r="D18" s="50">
        <f>'Vulnerability Assessment (pre)'!G24</f>
        <v>110</v>
      </c>
      <c r="E18" s="31">
        <f>'Vulnerability Assessment (pre)'!AK24</f>
        <v>-0.3</v>
      </c>
      <c r="F18" s="31" t="str">
        <f>'Vulnerability Assessment (post)'!W24</f>
        <v>INCOMPLETE</v>
      </c>
    </row>
    <row r="19" spans="1:6" ht="70" x14ac:dyDescent="0.15">
      <c r="A19" s="50" t="str">
        <f>'Vulnerability Assessment (pre)'!D25</f>
        <v>Spoofing the OS Process Process</v>
      </c>
      <c r="B19" s="50" t="str">
        <f>'Vulnerability Assessment (pre)'!E25</f>
        <v>Spoofing</v>
      </c>
      <c r="C19" s="50" t="str">
        <f>'Vulnerability Assessment (pre)'!F25</f>
        <v>Spoofing the OS Process Process_x000D_
_x000D_
OS Process may be spoofed by an attacker and this may lead to information disclosure by Clinician. Consider using a standard authentication mechanism to identify the destination process.</v>
      </c>
      <c r="D19" s="50">
        <f>'Vulnerability Assessment (pre)'!G25</f>
        <v>109</v>
      </c>
      <c r="E19" s="31">
        <f>'Vulnerability Assessment (pre)'!AK25</f>
        <v>-0.3</v>
      </c>
      <c r="F19" s="31" t="str">
        <f>'Vulnerability Assessment (post)'!W25</f>
        <v>INCOMPLETE</v>
      </c>
    </row>
    <row r="20" spans="1:6" ht="84" x14ac:dyDescent="0.15">
      <c r="A20" s="50" t="str">
        <f>'Vulnerability Assessment (pre)'!D26</f>
        <v>Tampering with Clinical Information Display configuration</v>
      </c>
      <c r="B20" s="50" t="str">
        <f>'Vulnerability Assessment (pre)'!E26</f>
        <v>Tampering</v>
      </c>
      <c r="C20" s="50" t="str">
        <f>'Vulnerability Assessment (pre)'!F26</f>
        <v>Tampering with Clinical Information Display configuration_x000D_
_x000D_
Attackers may attempt to alter the code or configuration settings of Clinical Information Display with an intent to harm patients.  Consider using code signing and cryptographic signatures on configuration files to mitigate this risk.</v>
      </c>
      <c r="D20" s="50">
        <f>'Vulnerability Assessment (pre)'!G26</f>
        <v>108</v>
      </c>
      <c r="E20" s="31" t="str">
        <f>'Vulnerability Assessment (pre)'!AK26</f>
        <v>Out Of Scope</v>
      </c>
      <c r="F20" s="31" t="str">
        <f>'Vulnerability Assessment (post)'!W26</f>
        <v>INCOMPLETE</v>
      </c>
    </row>
    <row r="21" spans="1:6" ht="112" x14ac:dyDescent="0.15">
      <c r="A21" s="50" t="str">
        <f>'Vulnerability Assessment (pre)'!D27</f>
        <v>Communicating with a Medical Component across a trust boundary</v>
      </c>
      <c r="B21" s="50" t="str">
        <f>'Vulnerability Assessment (pre)'!E27</f>
        <v>Patient Safety</v>
      </c>
      <c r="C21" s="50" t="str">
        <f>'Vulnerability Assessment (pre)'!F27</f>
        <v>Communicating with a Medical Component across a trust boundary_x000D_
_x000D_
Due to inherent safety risks associated with medical components, it is strongly recommended that communications should stay within the same zone of trust.  Consider whether there are safety risks relating to Device Command from Cloud that should be addressed in the RAC [safety risk process]</v>
      </c>
      <c r="D21" s="50">
        <f>'Vulnerability Assessment (pre)'!G27</f>
        <v>56</v>
      </c>
      <c r="E21" s="31">
        <f>'Vulnerability Assessment (pre)'!AK27</f>
        <v>2.9</v>
      </c>
      <c r="F21" s="31" t="str">
        <f>'Vulnerability Assessment (post)'!W27</f>
        <v>INCOMPLETE</v>
      </c>
    </row>
    <row r="22" spans="1:6" ht="70" x14ac:dyDescent="0.15">
      <c r="A22" s="50" t="str">
        <f>'Vulnerability Assessment (pre)'!D28</f>
        <v>WiFi - Repudiation</v>
      </c>
      <c r="B22" s="50" t="str">
        <f>'Vulnerability Assessment (pre)'!E28</f>
        <v>Repudiation</v>
      </c>
      <c r="C22" s="50" t="str">
        <f>'Vulnerability Assessment (pre)'!F28</f>
        <v>WiFi - Repudiation_x000D_
_x000D_
Because the Device WiFi is a potentially sensitive medical component, activity logging is strongly recommended for accountability and forensic reasons.</v>
      </c>
      <c r="D22" s="50">
        <f>'Vulnerability Assessment (pre)'!G28</f>
        <v>57</v>
      </c>
      <c r="E22" s="31">
        <f>'Vulnerability Assessment (pre)'!AK28</f>
        <v>2.9</v>
      </c>
      <c r="F22" s="31" t="str">
        <f>'Vulnerability Assessment (post)'!W28</f>
        <v>INCOMPLETE</v>
      </c>
    </row>
    <row r="23" spans="1:6" ht="56" x14ac:dyDescent="0.15">
      <c r="A23" s="50" t="str">
        <f>'Vulnerability Assessment (pre)'!D29</f>
        <v>Data Store Inaccessible</v>
      </c>
      <c r="B23" s="50" t="str">
        <f>'Vulnerability Assessment (pre)'!E29</f>
        <v>Denial Of Service</v>
      </c>
      <c r="C23" s="50" t="str">
        <f>'Vulnerability Assessment (pre)'!F29</f>
        <v>Data Store Inaccessible_x000D_
_x000D_
An external agent prevents access to a data store on the other side of the trust boundary.</v>
      </c>
      <c r="D23" s="50">
        <f>'Vulnerability Assessment (pre)'!G29</f>
        <v>58</v>
      </c>
      <c r="E23" s="31">
        <f>'Vulnerability Assessment (pre)'!AK29</f>
        <v>2.9</v>
      </c>
      <c r="F23" s="31" t="str">
        <f>'Vulnerability Assessment (post)'!W29</f>
        <v>INCOMPLETE</v>
      </c>
    </row>
    <row r="24" spans="1:6" ht="112" x14ac:dyDescent="0.15">
      <c r="A24" s="50" t="str">
        <f>'Vulnerability Assessment (pre)'!D30</f>
        <v>Non-production modes for WiFi</v>
      </c>
      <c r="B24" s="50" t="str">
        <f>'Vulnerability Assessment (pre)'!E30</f>
        <v>Elevation Of Privilege</v>
      </c>
      <c r="C24" s="50" t="str">
        <f>'Vulnerability Assessment (pre)'!F30</f>
        <v>Non-production modes for WiFi_x000D_
_x000D_
Device WiFi designs may include alternative modes such as factory test mode, service mode, or warm-up mode that bypass normal access controls and safety interlocks.  Carefully review any/all such modes for the Device WiFi to ensure an attacker would not be able to exploit it.  Avoid using a shared password to restrict access any such mode.</v>
      </c>
      <c r="D24" s="50">
        <f>'Vulnerability Assessment (pre)'!G30</f>
        <v>59</v>
      </c>
      <c r="E24" s="31">
        <f>'Vulnerability Assessment (pre)'!AK30</f>
        <v>2.9</v>
      </c>
      <c r="F24" s="31" t="str">
        <f>'Vulnerability Assessment (post)'!W30</f>
        <v>INCOMPLETE</v>
      </c>
    </row>
    <row r="25" spans="1:6" ht="84" x14ac:dyDescent="0.15">
      <c r="A25" s="50" t="str">
        <f>'Vulnerability Assessment (pre)'!D31</f>
        <v>Spoofing the Device Bluetooth</v>
      </c>
      <c r="B25" s="50" t="str">
        <f>'Vulnerability Assessment (pre)'!E31</f>
        <v>Spoofing</v>
      </c>
      <c r="C25" s="50" t="str">
        <f>'Vulnerability Assessment (pre)'!F31</f>
        <v>Spoofing the Device Bluetooth_x000D_
_x000D_
An attacker could spoof the Device Bluetooth to send false medical information to the Mobile Bluetooth.  This could lead to a bad patient outcome.  Suggest authenticating the Device Bluetooth.</v>
      </c>
      <c r="D25" s="50">
        <f>'Vulnerability Assessment (pre)'!G31</f>
        <v>60</v>
      </c>
      <c r="E25" s="31">
        <f>'Vulnerability Assessment (pre)'!AK31</f>
        <v>1.3</v>
      </c>
      <c r="F25" s="31" t="str">
        <f>'Vulnerability Assessment (post)'!W31</f>
        <v>INCOMPLETE</v>
      </c>
    </row>
    <row r="26" spans="1:6" ht="70" x14ac:dyDescent="0.15">
      <c r="A26" s="50" t="str">
        <f>'Vulnerability Assessment (pre)'!D32</f>
        <v>Spoofing the Device Bluetooth</v>
      </c>
      <c r="B26" s="50" t="str">
        <f>'Vulnerability Assessment (pre)'!E32</f>
        <v>Spoofing</v>
      </c>
      <c r="C26" s="50" t="str">
        <f>'Vulnerability Assessment (pre)'!F32</f>
        <v>Spoofing the Device Bluetooth_x000D_
_x000D_
Spoofing the Device Bluetooth can result in undesired operation of the Mobile Bluetooth, leading to a bad patient outcome.  Suggest authenticating the Device Bluetooth.</v>
      </c>
      <c r="D26" s="50">
        <f>'Vulnerability Assessment (pre)'!G32</f>
        <v>61</v>
      </c>
      <c r="E26" s="31" t="str">
        <f>'Vulnerability Assessment (pre)'!AK32</f>
        <v>`</v>
      </c>
      <c r="F26" s="31" t="str">
        <f>'Vulnerability Assessment (post)'!W32</f>
        <v>INCOMPLETE</v>
      </c>
    </row>
    <row r="27" spans="1:6" ht="84" x14ac:dyDescent="0.15">
      <c r="A27" s="50" t="str">
        <f>'Vulnerability Assessment (pre)'!D33</f>
        <v>Tampering with Device Bluetooth configuration</v>
      </c>
      <c r="B27" s="50" t="str">
        <f>'Vulnerability Assessment (pre)'!E33</f>
        <v>Tampering</v>
      </c>
      <c r="C27" s="50" t="str">
        <f>'Vulnerability Assessment (pre)'!F33</f>
        <v>Tampering with Device Bluetooth configuration_x000D_
_x000D_
Attackers may attempt to alter the code or configuration settings of Device Bluetooth with an intent to harm patients.  Consider using code signing and cryptographic signatures on configuration files to mitigate this risk.</v>
      </c>
      <c r="D27" s="50">
        <f>'Vulnerability Assessment (pre)'!G33</f>
        <v>62</v>
      </c>
      <c r="E27" s="31">
        <f>'Vulnerability Assessment (pre)'!AK33</f>
        <v>1.3</v>
      </c>
      <c r="F27" s="31" t="str">
        <f>'Vulnerability Assessment (post)'!W33</f>
        <v>INCOMPLETE</v>
      </c>
    </row>
    <row r="28" spans="1:6" ht="84" x14ac:dyDescent="0.15">
      <c r="A28" s="50" t="str">
        <f>'Vulnerability Assessment (pre)'!D34</f>
        <v>Tampering with Mobile Bluetooth configuration</v>
      </c>
      <c r="B28" s="50" t="str">
        <f>'Vulnerability Assessment (pre)'!E34</f>
        <v>Tampering</v>
      </c>
      <c r="C28" s="50" t="str">
        <f>'Vulnerability Assessment (pre)'!F34</f>
        <v>Tampering with Mobile Bluetooth configuration_x000D_
_x000D_
Attackers may attempt to alter the code or configuration settings of Mobile Bluetooth with an intent to harm patients.  Consider using code signing and cryptographic signatures on configuration files to mitigate this risk.</v>
      </c>
      <c r="D28" s="50">
        <f>'Vulnerability Assessment (pre)'!G34</f>
        <v>63</v>
      </c>
      <c r="E28" s="31">
        <f>'Vulnerability Assessment (pre)'!AK34</f>
        <v>1.3</v>
      </c>
      <c r="F28" s="31" t="str">
        <f>'Vulnerability Assessment (post)'!W34</f>
        <v>INCOMPLETE</v>
      </c>
    </row>
    <row r="29" spans="1:6" ht="84" x14ac:dyDescent="0.15">
      <c r="A29" s="50" t="str">
        <f>'Vulnerability Assessment (pre)'!D35</f>
        <v>Tampering with communications to Mobile Bluetooth</v>
      </c>
      <c r="B29" s="50" t="str">
        <f>'Vulnerability Assessment (pre)'!E35</f>
        <v>Tampering</v>
      </c>
      <c r="C29" s="50" t="str">
        <f>'Vulnerability Assessment (pre)'!F35</f>
        <v>Tampering with communications to Mobile Bluetooth_x000D_
_x000D_
An attacker may tamper with communications to Mobile Bluetooth, potentially causing patient harm.  Recommend checking the integrity of all communications to the Mobile Bluetooth.</v>
      </c>
      <c r="D29" s="50">
        <f>'Vulnerability Assessment (pre)'!G35</f>
        <v>64</v>
      </c>
      <c r="E29" s="31">
        <f>'Vulnerability Assessment (pre)'!AK35</f>
        <v>1.3</v>
      </c>
      <c r="F29" s="31" t="str">
        <f>'Vulnerability Assessment (post)'!W35</f>
        <v>INCOMPLETE</v>
      </c>
    </row>
    <row r="30" spans="1:6" ht="112" x14ac:dyDescent="0.15">
      <c r="A30" s="50" t="str">
        <f>'Vulnerability Assessment (pre)'!D36</f>
        <v>Communicating with a Medical Component across a trust boundary</v>
      </c>
      <c r="B30" s="50" t="str">
        <f>'Vulnerability Assessment (pre)'!E36</f>
        <v>Patient Safety</v>
      </c>
      <c r="C30" s="50" t="str">
        <f>'Vulnerability Assessment (pre)'!F36</f>
        <v>Communicating with a Medical Component across a trust boundary_x000D_
_x000D_
Due to inherent safety risks associated with medical components, it is strongly recommended that communications should stay within the same zone of trust.  Consider whether there are safety risks relating to Device Data Over Bluetooth that should be addressed in the RAC [safety risk process]</v>
      </c>
      <c r="D30" s="50">
        <f>'Vulnerability Assessment (pre)'!G36</f>
        <v>65</v>
      </c>
      <c r="E30" s="31">
        <f>'Vulnerability Assessment (pre)'!AK36</f>
        <v>1.3</v>
      </c>
      <c r="F30" s="31" t="str">
        <f>'Vulnerability Assessment (post)'!W36</f>
        <v>INCOMPLETE</v>
      </c>
    </row>
    <row r="31" spans="1:6" ht="70" x14ac:dyDescent="0.15">
      <c r="A31" s="50" t="str">
        <f>'Vulnerability Assessment (pre)'!D37</f>
        <v>Mobile Bluetooth - Repudiation</v>
      </c>
      <c r="B31" s="50" t="str">
        <f>'Vulnerability Assessment (pre)'!E37</f>
        <v>Repudiation</v>
      </c>
      <c r="C31" s="50" t="str">
        <f>'Vulnerability Assessment (pre)'!F37</f>
        <v>Mobile Bluetooth - Repudiation_x000D_
_x000D_
Because the Mobile Bluetooth is a potentially sensitive medical component, activity logging is strongly recommended for accountability and forensic reasons.</v>
      </c>
      <c r="D31" s="50">
        <f>'Vulnerability Assessment (pre)'!G37</f>
        <v>66</v>
      </c>
      <c r="E31" s="31">
        <f>'Vulnerability Assessment (pre)'!AK37</f>
        <v>1.3</v>
      </c>
      <c r="F31" s="31" t="str">
        <f>'Vulnerability Assessment (post)'!W37</f>
        <v>INCOMPLETE</v>
      </c>
    </row>
    <row r="32" spans="1:6" ht="70" x14ac:dyDescent="0.15">
      <c r="A32" s="50" t="str">
        <f>'Vulnerability Assessment (pre)'!D38</f>
        <v>Device Bluetooth - Outgoing Auditing</v>
      </c>
      <c r="B32" s="50" t="str">
        <f>'Vulnerability Assessment (pre)'!E38</f>
        <v>Repudiation</v>
      </c>
      <c r="C32" s="50" t="str">
        <f>'Vulnerability Assessment (pre)'!F38</f>
        <v>Device Bluetooth - Outgoing Auditing_x000D_
_x000D_
Because the Device Bluetooth sends data to another zone of trust, logging is a necessity for accountability and forensic reasons.</v>
      </c>
      <c r="D32" s="50">
        <f>'Vulnerability Assessment (pre)'!G38</f>
        <v>67</v>
      </c>
      <c r="E32" s="31">
        <f>'Vulnerability Assessment (pre)'!AK38</f>
        <v>1.3</v>
      </c>
      <c r="F32" s="31" t="str">
        <f>'Vulnerability Assessment (post)'!W38</f>
        <v>INCOMPLETE</v>
      </c>
    </row>
    <row r="33" spans="1:6" ht="112" x14ac:dyDescent="0.15">
      <c r="A33" s="50" t="str">
        <f>'Vulnerability Assessment (pre)'!D39</f>
        <v>Non-production modes for Mobile Bluetooth</v>
      </c>
      <c r="B33" s="50" t="str">
        <f>'Vulnerability Assessment (pre)'!E39</f>
        <v>Elevation Of Privilege</v>
      </c>
      <c r="C33" s="50" t="str">
        <f>'Vulnerability Assessment (pre)'!F39</f>
        <v>Non-production modes for Mobile Bluetooth_x000D_
_x000D_
Mobile Bluetooth designs may include alternative modes such as factory test mode, service mode, or warm-up mode that bypass normal access controls and safety interlocks.  Carefully review any/all such modes for the Mobile Bluetooth to ensure an attacker would not be able to exploit it.  Avoid using a shared password to restrict access any such mode.</v>
      </c>
      <c r="D33" s="50">
        <f>'Vulnerability Assessment (pre)'!G39</f>
        <v>68</v>
      </c>
      <c r="E33" s="31">
        <f>'Vulnerability Assessment (pre)'!AK39</f>
        <v>1.3</v>
      </c>
      <c r="F33" s="31" t="str">
        <f>'Vulnerability Assessment (post)'!W39</f>
        <v>INCOMPLETE</v>
      </c>
    </row>
    <row r="34" spans="1:6" ht="84" x14ac:dyDescent="0.15">
      <c r="A34" s="50" t="str">
        <f>'Vulnerability Assessment (pre)'!D40</f>
        <v>Spoofing the Mobile Bluetooth</v>
      </c>
      <c r="B34" s="50" t="str">
        <f>'Vulnerability Assessment (pre)'!E40</f>
        <v>Spoofing</v>
      </c>
      <c r="C34" s="50" t="str">
        <f>'Vulnerability Assessment (pre)'!F40</f>
        <v>Spoofing the Mobile Bluetooth_x000D_
_x000D_
An attacker could spoof the Mobile Bluetooth to send false medical information to the Device Bluetooth.  This could lead to a bad patient outcome.  Suggest authenticating the Mobile Bluetooth.</v>
      </c>
      <c r="D34" s="50">
        <f>'Vulnerability Assessment (pre)'!G40</f>
        <v>69</v>
      </c>
      <c r="E34" s="31">
        <f>'Vulnerability Assessment (pre)'!AK40</f>
        <v>1.3</v>
      </c>
      <c r="F34" s="31" t="str">
        <f>'Vulnerability Assessment (post)'!W40</f>
        <v>INCOMPLETE</v>
      </c>
    </row>
    <row r="35" spans="1:6" ht="70" x14ac:dyDescent="0.15">
      <c r="A35" s="50" t="str">
        <f>'Vulnerability Assessment (pre)'!D41</f>
        <v>Spoofing the Mobile Bluetooth</v>
      </c>
      <c r="B35" s="50" t="str">
        <f>'Vulnerability Assessment (pre)'!E41</f>
        <v>Spoofing</v>
      </c>
      <c r="C35" s="50" t="str">
        <f>'Vulnerability Assessment (pre)'!F41</f>
        <v>Spoofing the Mobile Bluetooth_x000D_
_x000D_
Spoofing the Mobile Bluetooth can result in undesired operation of the Device Bluetooth, leading to a bad patient outcome.  Suggest authenticating the Mobile Bluetooth.</v>
      </c>
      <c r="D35" s="50">
        <f>'Vulnerability Assessment (pre)'!G41</f>
        <v>70</v>
      </c>
      <c r="E35" s="31">
        <f>'Vulnerability Assessment (pre)'!AK41</f>
        <v>1.3</v>
      </c>
      <c r="F35" s="31" t="str">
        <f>'Vulnerability Assessment (post)'!W41</f>
        <v>INCOMPLETE</v>
      </c>
    </row>
    <row r="36" spans="1:6" ht="84" x14ac:dyDescent="0.15">
      <c r="A36" s="50" t="str">
        <f>'Vulnerability Assessment (pre)'!D42</f>
        <v>Tampering with Mobile Bluetooth configuration</v>
      </c>
      <c r="B36" s="50" t="str">
        <f>'Vulnerability Assessment (pre)'!E42</f>
        <v>Tampering</v>
      </c>
      <c r="C36" s="50" t="str">
        <f>'Vulnerability Assessment (pre)'!F42</f>
        <v>Tampering with Mobile Bluetooth configuration_x000D_
_x000D_
Attackers may attempt to alter the code or configuration settings of Mobile Bluetooth with an intent to harm patients.  Consider using code signing and cryptographic signatures on configuration files to mitigate this risk.</v>
      </c>
      <c r="D36" s="50">
        <f>'Vulnerability Assessment (pre)'!G42</f>
        <v>71</v>
      </c>
      <c r="E36" s="31">
        <f>'Vulnerability Assessment (pre)'!AK42</f>
        <v>1.3</v>
      </c>
      <c r="F36" s="31" t="str">
        <f>'Vulnerability Assessment (post)'!W42</f>
        <v>INCOMPLETE</v>
      </c>
    </row>
    <row r="37" spans="1:6" ht="84" x14ac:dyDescent="0.15">
      <c r="A37" s="50" t="str">
        <f>'Vulnerability Assessment (pre)'!D43</f>
        <v>Tampering with Device Bluetooth configuration</v>
      </c>
      <c r="B37" s="50" t="str">
        <f>'Vulnerability Assessment (pre)'!E43</f>
        <v>Tampering</v>
      </c>
      <c r="C37" s="50" t="str">
        <f>'Vulnerability Assessment (pre)'!F43</f>
        <v>Tampering with Device Bluetooth configuration_x000D_
_x000D_
Attackers may attempt to alter the code or configuration settings of Device Bluetooth with an intent to harm patients.  Consider using code signing and cryptographic signatures on configuration files to mitigate this risk.</v>
      </c>
      <c r="D37" s="50">
        <f>'Vulnerability Assessment (pre)'!G43</f>
        <v>72</v>
      </c>
      <c r="E37" s="31">
        <f>'Vulnerability Assessment (pre)'!AK43</f>
        <v>1.3</v>
      </c>
      <c r="F37" s="31" t="str">
        <f>'Vulnerability Assessment (post)'!W43</f>
        <v>INCOMPLETE</v>
      </c>
    </row>
    <row r="38" spans="1:6" ht="84" x14ac:dyDescent="0.15">
      <c r="A38" s="50" t="str">
        <f>'Vulnerability Assessment (pre)'!D44</f>
        <v>Tampering with communications to Device Bluetooth</v>
      </c>
      <c r="B38" s="50" t="str">
        <f>'Vulnerability Assessment (pre)'!E44</f>
        <v>Tampering</v>
      </c>
      <c r="C38" s="50" t="str">
        <f>'Vulnerability Assessment (pre)'!F44</f>
        <v>Tampering with communications to Device Bluetooth_x000D_
_x000D_
An attacker may tamper with communications to Device Bluetooth, potentially causing patient harm.  Recommend checking the integrity of all communications to the Device Bluetooth.</v>
      </c>
      <c r="D38" s="50">
        <f>'Vulnerability Assessment (pre)'!G44</f>
        <v>73</v>
      </c>
      <c r="E38" s="31">
        <f>'Vulnerability Assessment (pre)'!AK44</f>
        <v>1.3</v>
      </c>
      <c r="F38" s="31" t="str">
        <f>'Vulnerability Assessment (post)'!W44</f>
        <v>INCOMPLETE</v>
      </c>
    </row>
    <row r="39" spans="1:6" ht="112" x14ac:dyDescent="0.15">
      <c r="A39" s="50" t="str">
        <f>'Vulnerability Assessment (pre)'!D45</f>
        <v>Communicating with a Medical Component across a trust boundary</v>
      </c>
      <c r="B39" s="50" t="str">
        <f>'Vulnerability Assessment (pre)'!E45</f>
        <v>Patient Safety</v>
      </c>
      <c r="C39" s="50" t="str">
        <f>'Vulnerability Assessment (pre)'!F45</f>
        <v>Communicating with a Medical Component across a trust boundary_x000D_
_x000D_
Due to inherent safety risks associated with medical components, it is strongly recommended that communications should stay within the same zone of trust.  Consider whether there are safety risks relating to Device Control Over Bluetooth that should be addressed in the RAC [safety risk process]</v>
      </c>
      <c r="D39" s="50">
        <f>'Vulnerability Assessment (pre)'!G45</f>
        <v>74</v>
      </c>
      <c r="E39" s="31">
        <f>'Vulnerability Assessment (pre)'!AK45</f>
        <v>1.3</v>
      </c>
      <c r="F39" s="31" t="str">
        <f>'Vulnerability Assessment (post)'!W45</f>
        <v>INCOMPLETE</v>
      </c>
    </row>
    <row r="40" spans="1:6" ht="70" x14ac:dyDescent="0.15">
      <c r="A40" s="50" t="str">
        <f>'Vulnerability Assessment (pre)'!D46</f>
        <v>Device Bluetooth - Repudiation</v>
      </c>
      <c r="B40" s="50" t="str">
        <f>'Vulnerability Assessment (pre)'!E46</f>
        <v>Repudiation</v>
      </c>
      <c r="C40" s="50" t="str">
        <f>'Vulnerability Assessment (pre)'!F46</f>
        <v>Device Bluetooth - Repudiation_x000D_
_x000D_
Because the Device Bluetooth is a potentially sensitive medical component, activity logging is strongly recommended for accountability and forensic reasons.</v>
      </c>
      <c r="D40" s="50">
        <f>'Vulnerability Assessment (pre)'!G46</f>
        <v>75</v>
      </c>
      <c r="E40" s="31">
        <f>'Vulnerability Assessment (pre)'!AK46</f>
        <v>1.3</v>
      </c>
      <c r="F40" s="31" t="str">
        <f>'Vulnerability Assessment (post)'!W46</f>
        <v>INCOMPLETE</v>
      </c>
    </row>
    <row r="41" spans="1:6" ht="70" x14ac:dyDescent="0.15">
      <c r="A41" s="50" t="str">
        <f>'Vulnerability Assessment (pre)'!D47</f>
        <v>Mobile Bluetooth - Outgoing Auditing</v>
      </c>
      <c r="B41" s="50" t="str">
        <f>'Vulnerability Assessment (pre)'!E47</f>
        <v>Repudiation</v>
      </c>
      <c r="C41" s="50" t="str">
        <f>'Vulnerability Assessment (pre)'!F47</f>
        <v>Mobile Bluetooth - Outgoing Auditing_x000D_
_x000D_
Because the Mobile Bluetooth sends data to another zone of trust, logging is a necessity for accountability and forensic reasons.</v>
      </c>
      <c r="D41" s="50">
        <f>'Vulnerability Assessment (pre)'!G47</f>
        <v>76</v>
      </c>
      <c r="E41" s="31">
        <f>'Vulnerability Assessment (pre)'!AK47</f>
        <v>1.3</v>
      </c>
      <c r="F41" s="31" t="str">
        <f>'Vulnerability Assessment (post)'!W47</f>
        <v>INCOMPLETE</v>
      </c>
    </row>
    <row r="42" spans="1:6" ht="112" x14ac:dyDescent="0.15">
      <c r="A42" s="50" t="str">
        <f>'Vulnerability Assessment (pre)'!D48</f>
        <v>Non-production modes for Device Bluetooth</v>
      </c>
      <c r="B42" s="50" t="str">
        <f>'Vulnerability Assessment (pre)'!E48</f>
        <v>Elevation Of Privilege</v>
      </c>
      <c r="C42" s="50" t="str">
        <f>'Vulnerability Assessment (pre)'!F48</f>
        <v>Non-production modes for Device Bluetooth_x000D_
_x000D_
Device Bluetooth designs may include alternative modes such as factory test mode, service mode, or warm-up mode that bypass normal access controls and safety interlocks.  Carefully review any/all such modes for the Device Bluetooth to ensure an attacker would not be able to exploit it.  Avoid using a shared password to restrict access any such mode.</v>
      </c>
      <c r="D42" s="50">
        <f>'Vulnerability Assessment (pre)'!G48</f>
        <v>77</v>
      </c>
      <c r="E42" s="31">
        <f>'Vulnerability Assessment (pre)'!AK48</f>
        <v>1.3</v>
      </c>
      <c r="F42" s="31" t="str">
        <f>'Vulnerability Assessment (post)'!W48</f>
        <v>INCOMPLETE</v>
      </c>
    </row>
    <row r="43" spans="1:6" ht="84" x14ac:dyDescent="0.15">
      <c r="A43" s="50" t="str">
        <f>'Vulnerability Assessment (pre)'!D49</f>
        <v>Spoofing of Destination Data Store Cloud Storage</v>
      </c>
      <c r="B43" s="50" t="str">
        <f>'Vulnerability Assessment (pre)'!E49</f>
        <v>Spoofing</v>
      </c>
      <c r="C43" s="50" t="str">
        <f>'Vulnerability Assessment (pre)'!F49</f>
        <v>Spoofing of Destination Data Store Cloud Storage_x000D_
_x000D_
Cloud Storage may be spoofed by an attacker and this may lead to data being written to the attacker's target instead of Cloud Storage. Consider using a standard authentication mechanism to identify the destination data store.</v>
      </c>
      <c r="D43" s="50">
        <f>'Vulnerability Assessment (pre)'!G49</f>
        <v>78</v>
      </c>
      <c r="E43" s="31">
        <f>'Vulnerability Assessment (pre)'!AK49</f>
        <v>2.9</v>
      </c>
      <c r="F43" s="31" t="str">
        <f>'Vulnerability Assessment (post)'!W49</f>
        <v>INCOMPLETE</v>
      </c>
    </row>
    <row r="44" spans="1:6" ht="70" x14ac:dyDescent="0.15">
      <c r="A44" s="50" t="str">
        <f>'Vulnerability Assessment (pre)'!D50</f>
        <v>Spoofing the Mobile WiFI</v>
      </c>
      <c r="B44" s="50" t="str">
        <f>'Vulnerability Assessment (pre)'!E50</f>
        <v>Spoofing</v>
      </c>
      <c r="C44" s="50" t="str">
        <f>'Vulnerability Assessment (pre)'!F50</f>
        <v>Spoofing the Mobile WiFI_x000D_
_x000D_
An attacker could spoof the Mobile WiFI to send false medical information to the Cloud Storage.  This could lead to a bad patient outcome.  Suggest authenticating the Mobile WiFI.</v>
      </c>
      <c r="D44" s="50">
        <f>'Vulnerability Assessment (pre)'!G50</f>
        <v>79</v>
      </c>
      <c r="E44" s="31">
        <f>'Vulnerability Assessment (pre)'!AK50</f>
        <v>2.9</v>
      </c>
      <c r="F44" s="31" t="str">
        <f>'Vulnerability Assessment (post)'!W50</f>
        <v>INCOMPLETE</v>
      </c>
    </row>
    <row r="45" spans="1:6" ht="84" x14ac:dyDescent="0.15">
      <c r="A45" s="50" t="str">
        <f>'Vulnerability Assessment (pre)'!D51</f>
        <v>Tampering with Mobile WiFI configuration</v>
      </c>
      <c r="B45" s="50" t="str">
        <f>'Vulnerability Assessment (pre)'!E51</f>
        <v>Tampering</v>
      </c>
      <c r="C45" s="50" t="str">
        <f>'Vulnerability Assessment (pre)'!F51</f>
        <v>Tampering with Mobile WiFI configuration_x000D_
_x000D_
Attackers may attempt to alter the code or configuration settings of Mobile WiFI with an intent to harm patients.  Consider using code signing and cryptographic signatures on configuration files to mitigate this risk.</v>
      </c>
      <c r="D45" s="50">
        <f>'Vulnerability Assessment (pre)'!G51</f>
        <v>80</v>
      </c>
      <c r="E45" s="31">
        <f>'Vulnerability Assessment (pre)'!AK51</f>
        <v>2.9</v>
      </c>
      <c r="F45" s="31" t="str">
        <f>'Vulnerability Assessment (post)'!W51</f>
        <v>INCOMPLETE</v>
      </c>
    </row>
    <row r="46" spans="1:6" ht="112" x14ac:dyDescent="0.15">
      <c r="A46" s="50" t="str">
        <f>'Vulnerability Assessment (pre)'!D52</f>
        <v>Communicating with a Medical Component across a trust boundary</v>
      </c>
      <c r="B46" s="50" t="str">
        <f>'Vulnerability Assessment (pre)'!E52</f>
        <v>Patient Safety</v>
      </c>
      <c r="C46" s="50" t="str">
        <f>'Vulnerability Assessment (pre)'!F52</f>
        <v>Communicating with a Medical Component across a trust boundary_x000D_
_x000D_
Due to inherent safety risks associated with medical components, it is strongly recommended that communications should stay within the same zone of trust.  Consider whether there are safety risks relating to Device Control Over WiFi that should be addressed in the RAC [safety risk process]</v>
      </c>
      <c r="D46" s="50">
        <f>'Vulnerability Assessment (pre)'!G52</f>
        <v>81</v>
      </c>
      <c r="E46" s="31">
        <f>'Vulnerability Assessment (pre)'!AK52</f>
        <v>2.9</v>
      </c>
      <c r="F46" s="31" t="str">
        <f>'Vulnerability Assessment (post)'!W52</f>
        <v>INCOMPLETE</v>
      </c>
    </row>
    <row r="47" spans="1:6" ht="84" x14ac:dyDescent="0.15">
      <c r="A47" s="50" t="str">
        <f>'Vulnerability Assessment (pre)'!D53</f>
        <v>Data Store Denies Cloud Storage Potentially Writing Data</v>
      </c>
      <c r="B47" s="50" t="str">
        <f>'Vulnerability Assessment (pre)'!E53</f>
        <v>Repudiation</v>
      </c>
      <c r="C47" s="50" t="str">
        <f>'Vulnerability Assessment (pre)'!F53</f>
        <v>Data Store Denies Cloud Storage Potentially Writing Data_x000D_
_x000D_
Cloud Storage claims that it did not write data received from an entity on the other side of the trust boundary. Consider using logging or auditing to record the source, time, and summary of the received data.</v>
      </c>
      <c r="D47" s="50">
        <f>'Vulnerability Assessment (pre)'!G53</f>
        <v>82</v>
      </c>
      <c r="E47" s="31">
        <f>'Vulnerability Assessment (pre)'!AK53</f>
        <v>2.9</v>
      </c>
      <c r="F47" s="31" t="str">
        <f>'Vulnerability Assessment (post)'!W53</f>
        <v>INCOMPLETE</v>
      </c>
    </row>
    <row r="48" spans="1:6" ht="56" x14ac:dyDescent="0.15">
      <c r="A48" s="50" t="str">
        <f>'Vulnerability Assessment (pre)'!D54</f>
        <v>Mobile WiFI - Outgoing Auditing</v>
      </c>
      <c r="B48" s="50" t="str">
        <f>'Vulnerability Assessment (pre)'!E54</f>
        <v>Repudiation</v>
      </c>
      <c r="C48" s="50" t="str">
        <f>'Vulnerability Assessment (pre)'!F54</f>
        <v>Mobile WiFI - Outgoing Auditing_x000D_
_x000D_
Because the Mobile WiFI sends data to another zone of trust, logging is a necessity for accountability and forensic reasons.</v>
      </c>
      <c r="D48" s="50">
        <f>'Vulnerability Assessment (pre)'!G54</f>
        <v>83</v>
      </c>
      <c r="E48" s="31">
        <f>'Vulnerability Assessment (pre)'!AK54</f>
        <v>2.9</v>
      </c>
      <c r="F48" s="31" t="str">
        <f>'Vulnerability Assessment (post)'!W54</f>
        <v>INCOMPLETE</v>
      </c>
    </row>
    <row r="49" spans="1:6" ht="56" x14ac:dyDescent="0.15">
      <c r="A49" s="50" t="str">
        <f>'Vulnerability Assessment (pre)'!D55</f>
        <v>Data Flow Generic Data Flow Is Potentially Interrupted</v>
      </c>
      <c r="B49" s="50" t="str">
        <f>'Vulnerability Assessment (pre)'!E55</f>
        <v>Denial Of Service</v>
      </c>
      <c r="C49" s="50" t="str">
        <f>'Vulnerability Assessment (pre)'!F55</f>
        <v>Data Flow Generic Data Flow Is Potentially Interrupted_x000D_
_x000D_
An external agent interrupts data flowing across a trust boundary in either direction.</v>
      </c>
      <c r="D49" s="50">
        <f>'Vulnerability Assessment (pre)'!G55</f>
        <v>84</v>
      </c>
      <c r="E49" s="31">
        <f>'Vulnerability Assessment (pre)'!AK55</f>
        <v>2.9</v>
      </c>
      <c r="F49" s="31" t="str">
        <f>'Vulnerability Assessment (post)'!W55</f>
        <v>INCOMPLETE</v>
      </c>
    </row>
    <row r="50" spans="1:6" ht="56" x14ac:dyDescent="0.15">
      <c r="A50" s="50" t="str">
        <f>'Vulnerability Assessment (pre)'!D56</f>
        <v>Data Store Inaccessible</v>
      </c>
      <c r="B50" s="50" t="str">
        <f>'Vulnerability Assessment (pre)'!E56</f>
        <v>Denial Of Service</v>
      </c>
      <c r="C50" s="50" t="str">
        <f>'Vulnerability Assessment (pre)'!F56</f>
        <v>Data Store Inaccessible_x000D_
_x000D_
An external agent prevents access to a data store on the other side of the trust boundary.</v>
      </c>
      <c r="D50" s="50">
        <f>'Vulnerability Assessment (pre)'!G56</f>
        <v>85</v>
      </c>
      <c r="E50" s="31">
        <f>'Vulnerability Assessment (pre)'!AK56</f>
        <v>2.9</v>
      </c>
      <c r="F50" s="31" t="str">
        <f>'Vulnerability Assessment (post)'!W56</f>
        <v>INCOMPLETE</v>
      </c>
    </row>
    <row r="51" spans="1:6" ht="84" x14ac:dyDescent="0.15">
      <c r="A51" s="50" t="str">
        <f>'Vulnerability Assessment (pre)'!D57</f>
        <v>Spoofing of Source Data Store Cloud Storage</v>
      </c>
      <c r="B51" s="50" t="str">
        <f>'Vulnerability Assessment (pre)'!E57</f>
        <v>Spoofing</v>
      </c>
      <c r="C51" s="50" t="str">
        <f>'Vulnerability Assessment (pre)'!F57</f>
        <v>Spoofing of Source Data Store Cloud Storage_x000D_
_x000D_
Cloud Storage may be spoofed by an attacker and this may lead to incorrect data delivered to Mobile WiFI. Consider using a standard authentication mechanism to identify the source data store.</v>
      </c>
      <c r="D51" s="50">
        <f>'Vulnerability Assessment (pre)'!G57</f>
        <v>86</v>
      </c>
      <c r="E51" s="31">
        <f>'Vulnerability Assessment (pre)'!AK57</f>
        <v>2.9</v>
      </c>
      <c r="F51" s="31" t="str">
        <f>'Vulnerability Assessment (post)'!W57</f>
        <v>INCOMPLETE</v>
      </c>
    </row>
    <row r="52" spans="1:6" ht="70" x14ac:dyDescent="0.15">
      <c r="A52" s="50" t="str">
        <f>'Vulnerability Assessment (pre)'!D58</f>
        <v>Spoofing the Cloud Storage</v>
      </c>
      <c r="B52" s="50" t="str">
        <f>'Vulnerability Assessment (pre)'!E58</f>
        <v>Spoofing</v>
      </c>
      <c r="C52" s="50" t="str">
        <f>'Vulnerability Assessment (pre)'!F58</f>
        <v>Spoofing the Cloud Storage_x000D_
_x000D_
Spoofing the Cloud Storage can result in undesired operation of the Mobile WiFI, leading to a bad patient outcome.  Suggest authenticating the Cloud Storage.</v>
      </c>
      <c r="D52" s="50">
        <f>'Vulnerability Assessment (pre)'!G58</f>
        <v>87</v>
      </c>
      <c r="E52" s="31">
        <f>'Vulnerability Assessment (pre)'!AK58</f>
        <v>2.9</v>
      </c>
      <c r="F52" s="31" t="str">
        <f>'Vulnerability Assessment (post)'!W58</f>
        <v>INCOMPLETE</v>
      </c>
    </row>
    <row r="53" spans="1:6" ht="84" x14ac:dyDescent="0.15">
      <c r="A53" s="50" t="str">
        <f>'Vulnerability Assessment (pre)'!D59</f>
        <v>Tampering with Mobile WiFI configuration</v>
      </c>
      <c r="B53" s="50" t="str">
        <f>'Vulnerability Assessment (pre)'!E59</f>
        <v>Tampering</v>
      </c>
      <c r="C53" s="50" t="str">
        <f>'Vulnerability Assessment (pre)'!F59</f>
        <v>Tampering with Mobile WiFI configuration_x000D_
_x000D_
Attackers may attempt to alter the code or configuration settings of Mobile WiFI with an intent to harm patients.  Consider using code signing and cryptographic signatures on configuration files to mitigate this risk.</v>
      </c>
      <c r="D53" s="50">
        <f>'Vulnerability Assessment (pre)'!G59</f>
        <v>88</v>
      </c>
      <c r="E53" s="31">
        <f>'Vulnerability Assessment (pre)'!AK59</f>
        <v>2.9</v>
      </c>
      <c r="F53" s="31" t="str">
        <f>'Vulnerability Assessment (post)'!W59</f>
        <v>INCOMPLETE</v>
      </c>
    </row>
    <row r="54" spans="1:6" ht="70" x14ac:dyDescent="0.15">
      <c r="A54" s="50" t="str">
        <f>'Vulnerability Assessment (pre)'!D60</f>
        <v>Tampering with communications to Mobile WiFI</v>
      </c>
      <c r="B54" s="50" t="str">
        <f>'Vulnerability Assessment (pre)'!E60</f>
        <v>Tampering</v>
      </c>
      <c r="C54" s="50" t="str">
        <f>'Vulnerability Assessment (pre)'!F60</f>
        <v>Tampering with communications to Mobile WiFI_x000D_
_x000D_
An attacker may tamper with communications to Mobile WiFI, potentially causing patient harm.  Recommend checking the integrity of all communications to the Mobile WiFI.</v>
      </c>
      <c r="D54" s="50">
        <f>'Vulnerability Assessment (pre)'!G60</f>
        <v>89</v>
      </c>
      <c r="E54" s="31">
        <f>'Vulnerability Assessment (pre)'!AK60</f>
        <v>2.9</v>
      </c>
      <c r="F54" s="31" t="str">
        <f>'Vulnerability Assessment (post)'!W60</f>
        <v>INCOMPLETE</v>
      </c>
    </row>
    <row r="55" spans="1:6" ht="70" x14ac:dyDescent="0.15">
      <c r="A55" s="50" t="str">
        <f>'Vulnerability Assessment (pre)'!D61</f>
        <v>PHI at Rest Tampering</v>
      </c>
      <c r="B55" s="50" t="str">
        <f>'Vulnerability Assessment (pre)'!E61</f>
        <v>Tampering</v>
      </c>
      <c r="C55" s="50" t="str">
        <f>'Vulnerability Assessment (pre)'!F61</f>
        <v>PHI at Rest Tampering_x000D_
_x000D_
Attackers may attempt to modify PHI to avoid billing, or to cause misdiagnosis of a patient.  Recommend using cryptographic signing to protect against modification of PHI.</v>
      </c>
      <c r="D55" s="50">
        <f>'Vulnerability Assessment (pre)'!G61</f>
        <v>90</v>
      </c>
      <c r="E55" s="31">
        <f>'Vulnerability Assessment (pre)'!AK61</f>
        <v>2.9</v>
      </c>
      <c r="F55" s="31" t="str">
        <f>'Vulnerability Assessment (post)'!W61</f>
        <v>INCOMPLETE</v>
      </c>
    </row>
    <row r="56" spans="1:6" ht="112" x14ac:dyDescent="0.15">
      <c r="A56" s="50" t="str">
        <f>'Vulnerability Assessment (pre)'!D62</f>
        <v>Communicating with a Medical Component across a trust boundary</v>
      </c>
      <c r="B56" s="50" t="str">
        <f>'Vulnerability Assessment (pre)'!E62</f>
        <v>Patient Safety</v>
      </c>
      <c r="C56" s="50" t="str">
        <f>'Vulnerability Assessment (pre)'!F62</f>
        <v>Communicating with a Medical Component across a trust boundary_x000D_
_x000D_
Due to inherent safety risks associated with medical components, it is strongly recommended that communications should stay within the same zone of trust.  Consider whether there are safety risks relating to Device Data Over Wifi that should be addressed in the RAC [safety risk process]</v>
      </c>
      <c r="D56" s="50">
        <f>'Vulnerability Assessment (pre)'!G62</f>
        <v>91</v>
      </c>
      <c r="E56" s="31">
        <f>'Vulnerability Assessment (pre)'!AK62</f>
        <v>2.9</v>
      </c>
      <c r="F56" s="31" t="str">
        <f>'Vulnerability Assessment (post)'!W62</f>
        <v>INCOMPLETE</v>
      </c>
    </row>
    <row r="57" spans="1:6" ht="70" x14ac:dyDescent="0.15">
      <c r="A57" s="50" t="str">
        <f>'Vulnerability Assessment (pre)'!D63</f>
        <v>Mobile WiFI - Repudiation</v>
      </c>
      <c r="B57" s="50" t="str">
        <f>'Vulnerability Assessment (pre)'!E63</f>
        <v>Repudiation</v>
      </c>
      <c r="C57" s="50" t="str">
        <f>'Vulnerability Assessment (pre)'!F63</f>
        <v>Mobile WiFI - Repudiation_x000D_
_x000D_
Because the Mobile WiFI is a potentially sensitive medical component, activity logging is strongly recommended for accountability and forensic reasons.</v>
      </c>
      <c r="D57" s="50">
        <f>'Vulnerability Assessment (pre)'!G63</f>
        <v>92</v>
      </c>
      <c r="E57" s="31">
        <f>'Vulnerability Assessment (pre)'!AK63</f>
        <v>2.9</v>
      </c>
      <c r="F57" s="31" t="str">
        <f>'Vulnerability Assessment (post)'!W63</f>
        <v>INCOMPLETE</v>
      </c>
    </row>
    <row r="58" spans="1:6" ht="56" x14ac:dyDescent="0.15">
      <c r="A58" s="50" t="str">
        <f>'Vulnerability Assessment (pre)'!D64</f>
        <v>Data Store Inaccessible</v>
      </c>
      <c r="B58" s="50" t="str">
        <f>'Vulnerability Assessment (pre)'!E64</f>
        <v>Denial Of Service</v>
      </c>
      <c r="C58" s="50" t="str">
        <f>'Vulnerability Assessment (pre)'!F64</f>
        <v>Data Store Inaccessible_x000D_
_x000D_
An external agent prevents access to a data store on the other side of the trust boundary.</v>
      </c>
      <c r="D58" s="50">
        <f>'Vulnerability Assessment (pre)'!G64</f>
        <v>93</v>
      </c>
      <c r="E58" s="31">
        <f>'Vulnerability Assessment (pre)'!AK64</f>
        <v>2.9</v>
      </c>
      <c r="F58" s="31" t="str">
        <f>'Vulnerability Assessment (post)'!W64</f>
        <v>INCOMPLETE</v>
      </c>
    </row>
    <row r="59" spans="1:6" ht="112" x14ac:dyDescent="0.15">
      <c r="A59" s="50" t="str">
        <f>'Vulnerability Assessment (pre)'!D65</f>
        <v>Non-production modes for Mobile WiFI</v>
      </c>
      <c r="B59" s="50" t="str">
        <f>'Vulnerability Assessment (pre)'!E65</f>
        <v>Elevation Of Privilege</v>
      </c>
      <c r="C59" s="50" t="str">
        <f>'Vulnerability Assessment (pre)'!F65</f>
        <v>Non-production modes for Mobile WiFI_x000D_
_x000D_
Mobile WiFI designs may include alternative modes such as factory test mode, service mode, or warm-up mode that bypass normal access controls and safety interlocks.  Carefully review any/all such modes for the Mobile WiFI to ensure an attacker would not be able to exploit it.  Avoid using a shared password to restrict access any such mode.</v>
      </c>
      <c r="D59" s="50">
        <f>'Vulnerability Assessment (pre)'!G65</f>
        <v>94</v>
      </c>
      <c r="E59" s="31">
        <f>'Vulnerability Assessment (pre)'!AK65</f>
        <v>2.9</v>
      </c>
      <c r="F59" s="31" t="str">
        <f>'Vulnerability Assessment (post)'!W65</f>
        <v>INCOMPLETE</v>
      </c>
    </row>
    <row r="60" spans="1:6" ht="18" x14ac:dyDescent="0.15">
      <c r="A60" s="50" t="e">
        <f>'Vulnerability Assessment (pre)'!#REF!</f>
        <v>#REF!</v>
      </c>
      <c r="B60" s="50" t="e">
        <f>'Vulnerability Assessment (pre)'!#REF!</f>
        <v>#REF!</v>
      </c>
      <c r="C60" s="50" t="e">
        <f>'Vulnerability Assessment (pre)'!#REF!</f>
        <v>#REF!</v>
      </c>
      <c r="D60" s="50" t="e">
        <f>'Vulnerability Assessment (pre)'!#REF!</f>
        <v>#REF!</v>
      </c>
      <c r="E60" s="31" t="e">
        <f>'Vulnerability Assessment (pre)'!#REF!</f>
        <v>#REF!</v>
      </c>
      <c r="F60" s="31" t="str">
        <f>'Vulnerability Assessment (post)'!W66</f>
        <v>INCOMPLETE</v>
      </c>
    </row>
    <row r="61" spans="1:6" ht="18" x14ac:dyDescent="0.15">
      <c r="A61" s="50" t="e">
        <f>'Vulnerability Assessment (pre)'!#REF!</f>
        <v>#REF!</v>
      </c>
      <c r="B61" s="50" t="e">
        <f>'Vulnerability Assessment (pre)'!#REF!</f>
        <v>#REF!</v>
      </c>
      <c r="C61" s="50" t="e">
        <f>'Vulnerability Assessment (pre)'!#REF!</f>
        <v>#REF!</v>
      </c>
      <c r="D61" s="50" t="e">
        <f>'Vulnerability Assessment (pre)'!#REF!</f>
        <v>#REF!</v>
      </c>
      <c r="E61" s="31" t="e">
        <f>'Vulnerability Assessment (pre)'!#REF!</f>
        <v>#REF!</v>
      </c>
      <c r="F61" s="31" t="str">
        <f>'Vulnerability Assessment (post)'!W67</f>
        <v>INCOMPLETE</v>
      </c>
    </row>
    <row r="62" spans="1:6" ht="18" x14ac:dyDescent="0.15">
      <c r="A62" s="50" t="e">
        <f>'Vulnerability Assessment (pre)'!#REF!</f>
        <v>#REF!</v>
      </c>
      <c r="B62" s="50" t="e">
        <f>'Vulnerability Assessment (pre)'!#REF!</f>
        <v>#REF!</v>
      </c>
      <c r="C62" s="50" t="e">
        <f>'Vulnerability Assessment (pre)'!#REF!</f>
        <v>#REF!</v>
      </c>
      <c r="D62" s="50" t="e">
        <f>'Vulnerability Assessment (pre)'!#REF!</f>
        <v>#REF!</v>
      </c>
      <c r="E62" s="31" t="e">
        <f>'Vulnerability Assessment (pre)'!#REF!</f>
        <v>#REF!</v>
      </c>
      <c r="F62" s="31" t="str">
        <f>'Vulnerability Assessment (post)'!W68</f>
        <v>INCOMPLETE</v>
      </c>
    </row>
    <row r="63" spans="1:6" ht="18" x14ac:dyDescent="0.15">
      <c r="A63" s="50" t="e">
        <f>'Vulnerability Assessment (pre)'!#REF!</f>
        <v>#REF!</v>
      </c>
      <c r="B63" s="50" t="e">
        <f>'Vulnerability Assessment (pre)'!#REF!</f>
        <v>#REF!</v>
      </c>
      <c r="C63" s="50" t="e">
        <f>'Vulnerability Assessment (pre)'!#REF!</f>
        <v>#REF!</v>
      </c>
      <c r="D63" s="50" t="e">
        <f>'Vulnerability Assessment (pre)'!#REF!</f>
        <v>#REF!</v>
      </c>
      <c r="E63" s="31" t="e">
        <f>'Vulnerability Assessment (pre)'!#REF!</f>
        <v>#REF!</v>
      </c>
      <c r="F63" s="31" t="str">
        <f>'Vulnerability Assessment (post)'!W69</f>
        <v>INCOMPLETE</v>
      </c>
    </row>
    <row r="64" spans="1:6" ht="18" x14ac:dyDescent="0.15">
      <c r="A64" s="50" t="e">
        <f>'Vulnerability Assessment (pre)'!#REF!</f>
        <v>#REF!</v>
      </c>
      <c r="B64" s="50" t="e">
        <f>'Vulnerability Assessment (pre)'!#REF!</f>
        <v>#REF!</v>
      </c>
      <c r="C64" s="50" t="e">
        <f>'Vulnerability Assessment (pre)'!#REF!</f>
        <v>#REF!</v>
      </c>
      <c r="D64" s="50" t="e">
        <f>'Vulnerability Assessment (pre)'!#REF!</f>
        <v>#REF!</v>
      </c>
      <c r="E64" s="31" t="e">
        <f>'Vulnerability Assessment (pre)'!#REF!</f>
        <v>#REF!</v>
      </c>
      <c r="F64" s="31" t="str">
        <f>'Vulnerability Assessment (post)'!W70</f>
        <v>INCOMPLETE</v>
      </c>
    </row>
    <row r="65" spans="1:6" ht="18" x14ac:dyDescent="0.15">
      <c r="A65" s="50" t="e">
        <f>'Vulnerability Assessment (pre)'!#REF!</f>
        <v>#REF!</v>
      </c>
      <c r="B65" s="50" t="e">
        <f>'Vulnerability Assessment (pre)'!#REF!</f>
        <v>#REF!</v>
      </c>
      <c r="C65" s="50" t="e">
        <f>'Vulnerability Assessment (pre)'!#REF!</f>
        <v>#REF!</v>
      </c>
      <c r="D65" s="50" t="e">
        <f>'Vulnerability Assessment (pre)'!#REF!</f>
        <v>#REF!</v>
      </c>
      <c r="E65" s="31" t="e">
        <f>'Vulnerability Assessment (pre)'!#REF!</f>
        <v>#REF!</v>
      </c>
      <c r="F65" s="31" t="str">
        <f>'Vulnerability Assessment (post)'!W71</f>
        <v>INCOMPLETE</v>
      </c>
    </row>
    <row r="66" spans="1:6" ht="18" x14ac:dyDescent="0.15">
      <c r="A66" s="50" t="e">
        <f>'Vulnerability Assessment (pre)'!#REF!</f>
        <v>#REF!</v>
      </c>
      <c r="B66" s="50" t="e">
        <f>'Vulnerability Assessment (pre)'!#REF!</f>
        <v>#REF!</v>
      </c>
      <c r="C66" s="50" t="e">
        <f>'Vulnerability Assessment (pre)'!#REF!</f>
        <v>#REF!</v>
      </c>
      <c r="D66" s="50" t="e">
        <f>'Vulnerability Assessment (pre)'!#REF!</f>
        <v>#REF!</v>
      </c>
      <c r="E66" s="31" t="e">
        <f>'Vulnerability Assessment (pre)'!#REF!</f>
        <v>#REF!</v>
      </c>
      <c r="F66" s="31" t="str">
        <f>'Vulnerability Assessment (post)'!W72</f>
        <v>INCOMPLETE</v>
      </c>
    </row>
    <row r="67" spans="1:6" ht="18" x14ac:dyDescent="0.15">
      <c r="A67" s="50" t="e">
        <f>'Vulnerability Assessment (pre)'!#REF!</f>
        <v>#REF!</v>
      </c>
      <c r="B67" s="50" t="e">
        <f>'Vulnerability Assessment (pre)'!#REF!</f>
        <v>#REF!</v>
      </c>
      <c r="C67" s="50" t="e">
        <f>'Vulnerability Assessment (pre)'!#REF!</f>
        <v>#REF!</v>
      </c>
      <c r="D67" s="50" t="e">
        <f>'Vulnerability Assessment (pre)'!#REF!</f>
        <v>#REF!</v>
      </c>
      <c r="E67" s="31" t="e">
        <f>'Vulnerability Assessment (pre)'!#REF!</f>
        <v>#REF!</v>
      </c>
      <c r="F67" s="31" t="str">
        <f>'Vulnerability Assessment (post)'!W73</f>
        <v>INCOMPLETE</v>
      </c>
    </row>
    <row r="68" spans="1:6" ht="18" x14ac:dyDescent="0.15">
      <c r="A68" s="50" t="e">
        <f>'Vulnerability Assessment (pre)'!#REF!</f>
        <v>#REF!</v>
      </c>
      <c r="B68" s="50" t="e">
        <f>'Vulnerability Assessment (pre)'!#REF!</f>
        <v>#REF!</v>
      </c>
      <c r="C68" s="50" t="e">
        <f>'Vulnerability Assessment (pre)'!#REF!</f>
        <v>#REF!</v>
      </c>
      <c r="D68" s="50" t="e">
        <f>'Vulnerability Assessment (pre)'!#REF!</f>
        <v>#REF!</v>
      </c>
      <c r="E68" s="31" t="e">
        <f>'Vulnerability Assessment (pre)'!#REF!</f>
        <v>#REF!</v>
      </c>
      <c r="F68" s="31" t="str">
        <f>'Vulnerability Assessment (post)'!W74</f>
        <v>INCOMPLETE</v>
      </c>
    </row>
    <row r="69" spans="1:6" ht="18" x14ac:dyDescent="0.15">
      <c r="A69" s="50" t="e">
        <f>'Vulnerability Assessment (pre)'!#REF!</f>
        <v>#REF!</v>
      </c>
      <c r="B69" s="50" t="e">
        <f>'Vulnerability Assessment (pre)'!#REF!</f>
        <v>#REF!</v>
      </c>
      <c r="C69" s="50" t="e">
        <f>'Vulnerability Assessment (pre)'!#REF!</f>
        <v>#REF!</v>
      </c>
      <c r="D69" s="50" t="e">
        <f>'Vulnerability Assessment (pre)'!#REF!</f>
        <v>#REF!</v>
      </c>
      <c r="E69" s="31" t="e">
        <f>'Vulnerability Assessment (pre)'!#REF!</f>
        <v>#REF!</v>
      </c>
      <c r="F69" s="31" t="str">
        <f>'Vulnerability Assessment (post)'!W75</f>
        <v>INCOMPLETE</v>
      </c>
    </row>
    <row r="70" spans="1:6" ht="18" x14ac:dyDescent="0.15">
      <c r="A70" s="50" t="e">
        <f>'Vulnerability Assessment (pre)'!#REF!</f>
        <v>#REF!</v>
      </c>
      <c r="B70" s="50" t="e">
        <f>'Vulnerability Assessment (pre)'!#REF!</f>
        <v>#REF!</v>
      </c>
      <c r="C70" s="50" t="e">
        <f>'Vulnerability Assessment (pre)'!#REF!</f>
        <v>#REF!</v>
      </c>
      <c r="D70" s="50" t="e">
        <f>'Vulnerability Assessment (pre)'!#REF!</f>
        <v>#REF!</v>
      </c>
      <c r="E70" s="31" t="e">
        <f>'Vulnerability Assessment (pre)'!#REF!</f>
        <v>#REF!</v>
      </c>
      <c r="F70" s="31" t="str">
        <f>'Vulnerability Assessment (post)'!W76</f>
        <v>INCOMPLETE</v>
      </c>
    </row>
    <row r="71" spans="1:6" ht="18" x14ac:dyDescent="0.15">
      <c r="A71" s="50" t="e">
        <f>'Vulnerability Assessment (pre)'!#REF!</f>
        <v>#REF!</v>
      </c>
      <c r="B71" s="50" t="e">
        <f>'Vulnerability Assessment (pre)'!#REF!</f>
        <v>#REF!</v>
      </c>
      <c r="C71" s="50" t="e">
        <f>'Vulnerability Assessment (pre)'!#REF!</f>
        <v>#REF!</v>
      </c>
      <c r="D71" s="50" t="e">
        <f>'Vulnerability Assessment (pre)'!#REF!</f>
        <v>#REF!</v>
      </c>
      <c r="E71" s="31" t="e">
        <f>'Vulnerability Assessment (pre)'!#REF!</f>
        <v>#REF!</v>
      </c>
      <c r="F71" s="31" t="str">
        <f>'Vulnerability Assessment (post)'!W77</f>
        <v>INCOMPLETE</v>
      </c>
    </row>
    <row r="72" spans="1:6" ht="18" x14ac:dyDescent="0.15">
      <c r="A72" s="50" t="e">
        <f>'Vulnerability Assessment (pre)'!#REF!</f>
        <v>#REF!</v>
      </c>
      <c r="B72" s="50" t="e">
        <f>'Vulnerability Assessment (pre)'!#REF!</f>
        <v>#REF!</v>
      </c>
      <c r="C72" s="50" t="e">
        <f>'Vulnerability Assessment (pre)'!#REF!</f>
        <v>#REF!</v>
      </c>
      <c r="D72" s="50" t="e">
        <f>'Vulnerability Assessment (pre)'!#REF!</f>
        <v>#REF!</v>
      </c>
      <c r="E72" s="31" t="e">
        <f>'Vulnerability Assessment (pre)'!#REF!</f>
        <v>#REF!</v>
      </c>
      <c r="F72" s="31" t="str">
        <f>'Vulnerability Assessment (post)'!W78</f>
        <v>INCOMPLETE</v>
      </c>
    </row>
    <row r="73" spans="1:6" ht="18" x14ac:dyDescent="0.15">
      <c r="A73" s="50" t="e">
        <f>'Vulnerability Assessment (pre)'!#REF!</f>
        <v>#REF!</v>
      </c>
      <c r="B73" s="50" t="e">
        <f>'Vulnerability Assessment (pre)'!#REF!</f>
        <v>#REF!</v>
      </c>
      <c r="C73" s="50" t="e">
        <f>'Vulnerability Assessment (pre)'!#REF!</f>
        <v>#REF!</v>
      </c>
      <c r="D73" s="50" t="e">
        <f>'Vulnerability Assessment (pre)'!#REF!</f>
        <v>#REF!</v>
      </c>
      <c r="E73" s="31" t="e">
        <f>'Vulnerability Assessment (pre)'!#REF!</f>
        <v>#REF!</v>
      </c>
      <c r="F73" s="31" t="str">
        <f>'Vulnerability Assessment (post)'!W79</f>
        <v>INCOMPLETE</v>
      </c>
    </row>
    <row r="74" spans="1:6" ht="18" x14ac:dyDescent="0.15">
      <c r="A74" s="50" t="e">
        <f>'Vulnerability Assessment (pre)'!#REF!</f>
        <v>#REF!</v>
      </c>
      <c r="B74" s="50" t="e">
        <f>'Vulnerability Assessment (pre)'!#REF!</f>
        <v>#REF!</v>
      </c>
      <c r="C74" s="50" t="e">
        <f>'Vulnerability Assessment (pre)'!#REF!</f>
        <v>#REF!</v>
      </c>
      <c r="D74" s="50" t="e">
        <f>'Vulnerability Assessment (pre)'!#REF!</f>
        <v>#REF!</v>
      </c>
      <c r="E74" s="31" t="e">
        <f>'Vulnerability Assessment (pre)'!#REF!</f>
        <v>#REF!</v>
      </c>
      <c r="F74" s="31" t="str">
        <f>'Vulnerability Assessment (post)'!W80</f>
        <v>INCOMPLETE</v>
      </c>
    </row>
    <row r="75" spans="1:6" ht="18" x14ac:dyDescent="0.15">
      <c r="A75" s="50" t="e">
        <f>'Vulnerability Assessment (pre)'!#REF!</f>
        <v>#REF!</v>
      </c>
      <c r="B75" s="50" t="e">
        <f>'Vulnerability Assessment (pre)'!#REF!</f>
        <v>#REF!</v>
      </c>
      <c r="C75" s="50" t="e">
        <f>'Vulnerability Assessment (pre)'!#REF!</f>
        <v>#REF!</v>
      </c>
      <c r="D75" s="50" t="e">
        <f>'Vulnerability Assessment (pre)'!#REF!</f>
        <v>#REF!</v>
      </c>
      <c r="E75" s="31" t="e">
        <f>'Vulnerability Assessment (pre)'!#REF!</f>
        <v>#REF!</v>
      </c>
      <c r="F75" s="31" t="str">
        <f>'Vulnerability Assessment (post)'!W81</f>
        <v>INCOMPLETE</v>
      </c>
    </row>
    <row r="76" spans="1:6" ht="18" x14ac:dyDescent="0.15">
      <c r="A76" s="50" t="e">
        <f>'Vulnerability Assessment (pre)'!#REF!</f>
        <v>#REF!</v>
      </c>
      <c r="B76" s="50" t="e">
        <f>'Vulnerability Assessment (pre)'!#REF!</f>
        <v>#REF!</v>
      </c>
      <c r="C76" s="50" t="e">
        <f>'Vulnerability Assessment (pre)'!#REF!</f>
        <v>#REF!</v>
      </c>
      <c r="D76" s="50" t="e">
        <f>'Vulnerability Assessment (pre)'!#REF!</f>
        <v>#REF!</v>
      </c>
      <c r="E76" s="31" t="e">
        <f>'Vulnerability Assessment (pre)'!#REF!</f>
        <v>#REF!</v>
      </c>
      <c r="F76" s="31" t="str">
        <f>'Vulnerability Assessment (post)'!W82</f>
        <v>INCOMPLETE</v>
      </c>
    </row>
    <row r="77" spans="1:6" ht="18" x14ac:dyDescent="0.15">
      <c r="A77" s="50" t="e">
        <f>'Vulnerability Assessment (pre)'!#REF!</f>
        <v>#REF!</v>
      </c>
      <c r="B77" s="50" t="e">
        <f>'Vulnerability Assessment (pre)'!#REF!</f>
        <v>#REF!</v>
      </c>
      <c r="C77" s="50" t="e">
        <f>'Vulnerability Assessment (pre)'!#REF!</f>
        <v>#REF!</v>
      </c>
      <c r="D77" s="50" t="e">
        <f>'Vulnerability Assessment (pre)'!#REF!</f>
        <v>#REF!</v>
      </c>
      <c r="E77" s="31" t="e">
        <f>'Vulnerability Assessment (pre)'!#REF!</f>
        <v>#REF!</v>
      </c>
      <c r="F77" s="31" t="str">
        <f>'Vulnerability Assessment (post)'!W83</f>
        <v>INCOMPLETE</v>
      </c>
    </row>
    <row r="78" spans="1:6" ht="18" x14ac:dyDescent="0.15">
      <c r="A78" s="50" t="e">
        <f>'Vulnerability Assessment (pre)'!#REF!</f>
        <v>#REF!</v>
      </c>
      <c r="B78" s="50" t="e">
        <f>'Vulnerability Assessment (pre)'!#REF!</f>
        <v>#REF!</v>
      </c>
      <c r="C78" s="50" t="e">
        <f>'Vulnerability Assessment (pre)'!#REF!</f>
        <v>#REF!</v>
      </c>
      <c r="D78" s="50" t="e">
        <f>'Vulnerability Assessment (pre)'!#REF!</f>
        <v>#REF!</v>
      </c>
      <c r="E78" s="31" t="e">
        <f>'Vulnerability Assessment (pre)'!#REF!</f>
        <v>#REF!</v>
      </c>
      <c r="F78" s="31" t="str">
        <f>'Vulnerability Assessment (post)'!W84</f>
        <v>INCOMPLETE</v>
      </c>
    </row>
    <row r="79" spans="1:6" ht="18" x14ac:dyDescent="0.15">
      <c r="A79" s="50" t="e">
        <f>'Vulnerability Assessment (pre)'!#REF!</f>
        <v>#REF!</v>
      </c>
      <c r="B79" s="50" t="e">
        <f>'Vulnerability Assessment (pre)'!#REF!</f>
        <v>#REF!</v>
      </c>
      <c r="C79" s="50" t="e">
        <f>'Vulnerability Assessment (pre)'!#REF!</f>
        <v>#REF!</v>
      </c>
      <c r="D79" s="50" t="e">
        <f>'Vulnerability Assessment (pre)'!#REF!</f>
        <v>#REF!</v>
      </c>
      <c r="E79" s="31" t="e">
        <f>'Vulnerability Assessment (pre)'!#REF!</f>
        <v>#REF!</v>
      </c>
      <c r="F79" s="31" t="str">
        <f>'Vulnerability Assessment (post)'!W85</f>
        <v>INCOMPLETE</v>
      </c>
    </row>
    <row r="80" spans="1:6" ht="18" x14ac:dyDescent="0.15">
      <c r="A80" s="50" t="e">
        <f>'Vulnerability Assessment (pre)'!#REF!</f>
        <v>#REF!</v>
      </c>
      <c r="B80" s="50" t="e">
        <f>'Vulnerability Assessment (pre)'!#REF!</f>
        <v>#REF!</v>
      </c>
      <c r="C80" s="50" t="e">
        <f>'Vulnerability Assessment (pre)'!#REF!</f>
        <v>#REF!</v>
      </c>
      <c r="D80" s="50" t="e">
        <f>'Vulnerability Assessment (pre)'!#REF!</f>
        <v>#REF!</v>
      </c>
      <c r="E80" s="31" t="e">
        <f>'Vulnerability Assessment (pre)'!#REF!</f>
        <v>#REF!</v>
      </c>
      <c r="F80" s="31" t="str">
        <f>'Vulnerability Assessment (post)'!W86</f>
        <v>INCOMPLETE</v>
      </c>
    </row>
    <row r="81" spans="1:6" ht="18" x14ac:dyDescent="0.15">
      <c r="A81" s="50" t="e">
        <f>'Vulnerability Assessment (pre)'!#REF!</f>
        <v>#REF!</v>
      </c>
      <c r="B81" s="50" t="e">
        <f>'Vulnerability Assessment (pre)'!#REF!</f>
        <v>#REF!</v>
      </c>
      <c r="C81" s="50" t="e">
        <f>'Vulnerability Assessment (pre)'!#REF!</f>
        <v>#REF!</v>
      </c>
      <c r="D81" s="50" t="e">
        <f>'Vulnerability Assessment (pre)'!#REF!</f>
        <v>#REF!</v>
      </c>
      <c r="E81" s="31" t="e">
        <f>'Vulnerability Assessment (pre)'!#REF!</f>
        <v>#REF!</v>
      </c>
      <c r="F81" s="31" t="str">
        <f>'Vulnerability Assessment (post)'!W87</f>
        <v>INCOMPLETE</v>
      </c>
    </row>
    <row r="82" spans="1:6" ht="18" x14ac:dyDescent="0.15">
      <c r="A82" s="50" t="e">
        <f>'Vulnerability Assessment (pre)'!#REF!</f>
        <v>#REF!</v>
      </c>
      <c r="B82" s="50" t="e">
        <f>'Vulnerability Assessment (pre)'!#REF!</f>
        <v>#REF!</v>
      </c>
      <c r="C82" s="50" t="e">
        <f>'Vulnerability Assessment (pre)'!#REF!</f>
        <v>#REF!</v>
      </c>
      <c r="D82" s="50" t="e">
        <f>'Vulnerability Assessment (pre)'!#REF!</f>
        <v>#REF!</v>
      </c>
      <c r="E82" s="31" t="e">
        <f>'Vulnerability Assessment (pre)'!#REF!</f>
        <v>#REF!</v>
      </c>
      <c r="F82" s="31" t="str">
        <f>'Vulnerability Assessment (post)'!W88</f>
        <v>INCOMPLETE</v>
      </c>
    </row>
    <row r="83" spans="1:6" ht="18" x14ac:dyDescent="0.15">
      <c r="A83" s="50" t="e">
        <f>'Vulnerability Assessment (pre)'!#REF!</f>
        <v>#REF!</v>
      </c>
      <c r="B83" s="50" t="e">
        <f>'Vulnerability Assessment (pre)'!#REF!</f>
        <v>#REF!</v>
      </c>
      <c r="C83" s="50" t="e">
        <f>'Vulnerability Assessment (pre)'!#REF!</f>
        <v>#REF!</v>
      </c>
      <c r="D83" s="50" t="e">
        <f>'Vulnerability Assessment (pre)'!#REF!</f>
        <v>#REF!</v>
      </c>
      <c r="E83" s="31" t="e">
        <f>'Vulnerability Assessment (pre)'!#REF!</f>
        <v>#REF!</v>
      </c>
      <c r="F83" s="31" t="str">
        <f>'Vulnerability Assessment (post)'!W89</f>
        <v>INCOMPLETE</v>
      </c>
    </row>
    <row r="84" spans="1:6" ht="18" x14ac:dyDescent="0.15">
      <c r="A84" s="50" t="e">
        <f>'Vulnerability Assessment (pre)'!#REF!</f>
        <v>#REF!</v>
      </c>
      <c r="B84" s="50" t="e">
        <f>'Vulnerability Assessment (pre)'!#REF!</f>
        <v>#REF!</v>
      </c>
      <c r="C84" s="50" t="e">
        <f>'Vulnerability Assessment (pre)'!#REF!</f>
        <v>#REF!</v>
      </c>
      <c r="D84" s="50" t="e">
        <f>'Vulnerability Assessment (pre)'!#REF!</f>
        <v>#REF!</v>
      </c>
      <c r="E84" s="31" t="e">
        <f>'Vulnerability Assessment (pre)'!#REF!</f>
        <v>#REF!</v>
      </c>
      <c r="F84" s="31" t="str">
        <f>'Vulnerability Assessment (post)'!W90</f>
        <v>INCOMPLETE</v>
      </c>
    </row>
    <row r="85" spans="1:6" ht="18" x14ac:dyDescent="0.15">
      <c r="A85" s="50" t="e">
        <f>'Vulnerability Assessment (pre)'!#REF!</f>
        <v>#REF!</v>
      </c>
      <c r="B85" s="50" t="e">
        <f>'Vulnerability Assessment (pre)'!#REF!</f>
        <v>#REF!</v>
      </c>
      <c r="C85" s="50" t="e">
        <f>'Vulnerability Assessment (pre)'!#REF!</f>
        <v>#REF!</v>
      </c>
      <c r="D85" s="50" t="e">
        <f>'Vulnerability Assessment (pre)'!#REF!</f>
        <v>#REF!</v>
      </c>
      <c r="E85" s="31" t="e">
        <f>'Vulnerability Assessment (pre)'!#REF!</f>
        <v>#REF!</v>
      </c>
      <c r="F85" s="31" t="str">
        <f>'Vulnerability Assessment (post)'!W91</f>
        <v>INCOMPLETE</v>
      </c>
    </row>
    <row r="86" spans="1:6" ht="18" x14ac:dyDescent="0.15">
      <c r="A86" s="50" t="e">
        <f>'Vulnerability Assessment (pre)'!#REF!</f>
        <v>#REF!</v>
      </c>
      <c r="B86" s="50" t="e">
        <f>'Vulnerability Assessment (pre)'!#REF!</f>
        <v>#REF!</v>
      </c>
      <c r="C86" s="50" t="e">
        <f>'Vulnerability Assessment (pre)'!#REF!</f>
        <v>#REF!</v>
      </c>
      <c r="D86" s="50" t="e">
        <f>'Vulnerability Assessment (pre)'!#REF!</f>
        <v>#REF!</v>
      </c>
      <c r="E86" s="31" t="e">
        <f>'Vulnerability Assessment (pre)'!#REF!</f>
        <v>#REF!</v>
      </c>
      <c r="F86" s="31" t="str">
        <f>'Vulnerability Assessment (post)'!W92</f>
        <v>INCOMPLETE</v>
      </c>
    </row>
    <row r="87" spans="1:6" ht="18" x14ac:dyDescent="0.15">
      <c r="A87" s="50" t="e">
        <f>'Vulnerability Assessment (pre)'!#REF!</f>
        <v>#REF!</v>
      </c>
      <c r="B87" s="50" t="e">
        <f>'Vulnerability Assessment (pre)'!#REF!</f>
        <v>#REF!</v>
      </c>
      <c r="C87" s="50" t="e">
        <f>'Vulnerability Assessment (pre)'!#REF!</f>
        <v>#REF!</v>
      </c>
      <c r="D87" s="50" t="e">
        <f>'Vulnerability Assessment (pre)'!#REF!</f>
        <v>#REF!</v>
      </c>
      <c r="E87" s="31" t="e">
        <f>'Vulnerability Assessment (pre)'!#REF!</f>
        <v>#REF!</v>
      </c>
      <c r="F87" s="31" t="str">
        <f>'Vulnerability Assessment (post)'!W93</f>
        <v>INCOMPLETE</v>
      </c>
    </row>
    <row r="88" spans="1:6" ht="18" x14ac:dyDescent="0.15">
      <c r="A88" s="50" t="e">
        <f>'Vulnerability Assessment (pre)'!#REF!</f>
        <v>#REF!</v>
      </c>
      <c r="B88" s="50" t="e">
        <f>'Vulnerability Assessment (pre)'!#REF!</f>
        <v>#REF!</v>
      </c>
      <c r="C88" s="50" t="e">
        <f>'Vulnerability Assessment (pre)'!#REF!</f>
        <v>#REF!</v>
      </c>
      <c r="D88" s="50" t="e">
        <f>'Vulnerability Assessment (pre)'!#REF!</f>
        <v>#REF!</v>
      </c>
      <c r="E88" s="31" t="e">
        <f>'Vulnerability Assessment (pre)'!#REF!</f>
        <v>#REF!</v>
      </c>
      <c r="F88" s="31" t="str">
        <f>'Vulnerability Assessment (post)'!W94</f>
        <v>INCOMPLETE</v>
      </c>
    </row>
    <row r="89" spans="1:6" ht="18" x14ac:dyDescent="0.15">
      <c r="A89" s="50" t="e">
        <f>'Vulnerability Assessment (pre)'!#REF!</f>
        <v>#REF!</v>
      </c>
      <c r="B89" s="50" t="e">
        <f>'Vulnerability Assessment (pre)'!#REF!</f>
        <v>#REF!</v>
      </c>
      <c r="C89" s="50" t="e">
        <f>'Vulnerability Assessment (pre)'!#REF!</f>
        <v>#REF!</v>
      </c>
      <c r="D89" s="50" t="e">
        <f>'Vulnerability Assessment (pre)'!#REF!</f>
        <v>#REF!</v>
      </c>
      <c r="E89" s="31" t="e">
        <f>'Vulnerability Assessment (pre)'!#REF!</f>
        <v>#REF!</v>
      </c>
      <c r="F89" s="31" t="str">
        <f>'Vulnerability Assessment (post)'!W95</f>
        <v>INCOMPLETE</v>
      </c>
    </row>
    <row r="90" spans="1:6" ht="18" x14ac:dyDescent="0.15">
      <c r="A90" s="50" t="e">
        <f>'Vulnerability Assessment (pre)'!#REF!</f>
        <v>#REF!</v>
      </c>
      <c r="B90" s="50" t="e">
        <f>'Vulnerability Assessment (pre)'!#REF!</f>
        <v>#REF!</v>
      </c>
      <c r="C90" s="50" t="e">
        <f>'Vulnerability Assessment (pre)'!#REF!</f>
        <v>#REF!</v>
      </c>
      <c r="D90" s="50" t="e">
        <f>'Vulnerability Assessment (pre)'!#REF!</f>
        <v>#REF!</v>
      </c>
      <c r="E90" s="31" t="e">
        <f>'Vulnerability Assessment (pre)'!#REF!</f>
        <v>#REF!</v>
      </c>
      <c r="F90" s="31" t="str">
        <f>'Vulnerability Assessment (post)'!W96</f>
        <v>INCOMPLETE</v>
      </c>
    </row>
    <row r="91" spans="1:6" ht="18" x14ac:dyDescent="0.15">
      <c r="A91" s="50" t="e">
        <f>'Vulnerability Assessment (pre)'!#REF!</f>
        <v>#REF!</v>
      </c>
      <c r="B91" s="50" t="e">
        <f>'Vulnerability Assessment (pre)'!#REF!</f>
        <v>#REF!</v>
      </c>
      <c r="C91" s="50" t="e">
        <f>'Vulnerability Assessment (pre)'!#REF!</f>
        <v>#REF!</v>
      </c>
      <c r="D91" s="50" t="e">
        <f>'Vulnerability Assessment (pre)'!#REF!</f>
        <v>#REF!</v>
      </c>
      <c r="E91" s="31" t="e">
        <f>'Vulnerability Assessment (pre)'!#REF!</f>
        <v>#REF!</v>
      </c>
      <c r="F91" s="31" t="str">
        <f>'Vulnerability Assessment (post)'!W97</f>
        <v>INCOMPLETE</v>
      </c>
    </row>
    <row r="92" spans="1:6" ht="18" x14ac:dyDescent="0.15">
      <c r="A92" s="50" t="e">
        <f>'Vulnerability Assessment (pre)'!#REF!</f>
        <v>#REF!</v>
      </c>
      <c r="B92" s="50" t="e">
        <f>'Vulnerability Assessment (pre)'!#REF!</f>
        <v>#REF!</v>
      </c>
      <c r="C92" s="50" t="e">
        <f>'Vulnerability Assessment (pre)'!#REF!</f>
        <v>#REF!</v>
      </c>
      <c r="D92" s="50" t="e">
        <f>'Vulnerability Assessment (pre)'!#REF!</f>
        <v>#REF!</v>
      </c>
      <c r="E92" s="31" t="e">
        <f>'Vulnerability Assessment (pre)'!#REF!</f>
        <v>#REF!</v>
      </c>
      <c r="F92" s="31" t="str">
        <f>'Vulnerability Assessment (post)'!W98</f>
        <v>INCOMPLETE</v>
      </c>
    </row>
    <row r="93" spans="1:6" ht="18" x14ac:dyDescent="0.15">
      <c r="A93" s="50" t="e">
        <f>'Vulnerability Assessment (pre)'!#REF!</f>
        <v>#REF!</v>
      </c>
      <c r="B93" s="50" t="e">
        <f>'Vulnerability Assessment (pre)'!#REF!</f>
        <v>#REF!</v>
      </c>
      <c r="C93" s="50" t="e">
        <f>'Vulnerability Assessment (pre)'!#REF!</f>
        <v>#REF!</v>
      </c>
      <c r="D93" s="50" t="e">
        <f>'Vulnerability Assessment (pre)'!#REF!</f>
        <v>#REF!</v>
      </c>
      <c r="E93" s="31" t="e">
        <f>'Vulnerability Assessment (pre)'!#REF!</f>
        <v>#REF!</v>
      </c>
      <c r="F93" s="31" t="str">
        <f>'Vulnerability Assessment (post)'!W99</f>
        <v>INCOMPLETE</v>
      </c>
    </row>
    <row r="94" spans="1:6" ht="18" x14ac:dyDescent="0.15">
      <c r="A94" s="50" t="e">
        <f>'Vulnerability Assessment (pre)'!#REF!</f>
        <v>#REF!</v>
      </c>
      <c r="B94" s="50" t="e">
        <f>'Vulnerability Assessment (pre)'!#REF!</f>
        <v>#REF!</v>
      </c>
      <c r="C94" s="50" t="e">
        <f>'Vulnerability Assessment (pre)'!#REF!</f>
        <v>#REF!</v>
      </c>
      <c r="D94" s="50" t="e">
        <f>'Vulnerability Assessment (pre)'!#REF!</f>
        <v>#REF!</v>
      </c>
      <c r="E94" s="31" t="e">
        <f>'Vulnerability Assessment (pre)'!#REF!</f>
        <v>#REF!</v>
      </c>
      <c r="F94" s="31" t="str">
        <f>'Vulnerability Assessment (post)'!W100</f>
        <v>INCOMPLETE</v>
      </c>
    </row>
    <row r="95" spans="1:6" ht="18" x14ac:dyDescent="0.15">
      <c r="A95" s="50" t="e">
        <f>'Vulnerability Assessment (pre)'!#REF!</f>
        <v>#REF!</v>
      </c>
      <c r="B95" s="50" t="e">
        <f>'Vulnerability Assessment (pre)'!#REF!</f>
        <v>#REF!</v>
      </c>
      <c r="C95" s="50" t="e">
        <f>'Vulnerability Assessment (pre)'!#REF!</f>
        <v>#REF!</v>
      </c>
      <c r="D95" s="50" t="e">
        <f>'Vulnerability Assessment (pre)'!#REF!</f>
        <v>#REF!</v>
      </c>
      <c r="E95" s="31" t="e">
        <f>'Vulnerability Assessment (pre)'!#REF!</f>
        <v>#REF!</v>
      </c>
      <c r="F95" s="31" t="str">
        <f>'Vulnerability Assessment (post)'!W101</f>
        <v>INCOMPLETE</v>
      </c>
    </row>
    <row r="96" spans="1:6" ht="18" x14ac:dyDescent="0.15">
      <c r="A96" s="50" t="e">
        <f>'Vulnerability Assessment (pre)'!#REF!</f>
        <v>#REF!</v>
      </c>
      <c r="B96" s="50" t="e">
        <f>'Vulnerability Assessment (pre)'!#REF!</f>
        <v>#REF!</v>
      </c>
      <c r="C96" s="50" t="e">
        <f>'Vulnerability Assessment (pre)'!#REF!</f>
        <v>#REF!</v>
      </c>
      <c r="D96" s="50" t="e">
        <f>'Vulnerability Assessment (pre)'!#REF!</f>
        <v>#REF!</v>
      </c>
      <c r="E96" s="31" t="e">
        <f>'Vulnerability Assessment (pre)'!#REF!</f>
        <v>#REF!</v>
      </c>
      <c r="F96" s="31" t="str">
        <f>'Vulnerability Assessment (post)'!W102</f>
        <v>INCOMPLETE</v>
      </c>
    </row>
    <row r="97" spans="1:6" ht="18" x14ac:dyDescent="0.15">
      <c r="A97" s="50" t="e">
        <f>'Vulnerability Assessment (pre)'!#REF!</f>
        <v>#REF!</v>
      </c>
      <c r="B97" s="50" t="e">
        <f>'Vulnerability Assessment (pre)'!#REF!</f>
        <v>#REF!</v>
      </c>
      <c r="C97" s="50" t="e">
        <f>'Vulnerability Assessment (pre)'!#REF!</f>
        <v>#REF!</v>
      </c>
      <c r="D97" s="50" t="e">
        <f>'Vulnerability Assessment (pre)'!#REF!</f>
        <v>#REF!</v>
      </c>
      <c r="E97" s="31" t="e">
        <f>'Vulnerability Assessment (pre)'!#REF!</f>
        <v>#REF!</v>
      </c>
      <c r="F97" s="31" t="str">
        <f>'Vulnerability Assessment (post)'!W103</f>
        <v>INCOMPLETE</v>
      </c>
    </row>
    <row r="98" spans="1:6" ht="18" x14ac:dyDescent="0.15">
      <c r="A98" s="50" t="e">
        <f>'Vulnerability Assessment (pre)'!#REF!</f>
        <v>#REF!</v>
      </c>
      <c r="B98" s="50" t="e">
        <f>'Vulnerability Assessment (pre)'!#REF!</f>
        <v>#REF!</v>
      </c>
      <c r="C98" s="50" t="e">
        <f>'Vulnerability Assessment (pre)'!#REF!</f>
        <v>#REF!</v>
      </c>
      <c r="D98" s="50" t="e">
        <f>'Vulnerability Assessment (pre)'!#REF!</f>
        <v>#REF!</v>
      </c>
      <c r="E98" s="31" t="e">
        <f>'Vulnerability Assessment (pre)'!#REF!</f>
        <v>#REF!</v>
      </c>
      <c r="F98" s="31" t="str">
        <f>'Vulnerability Assessment (post)'!W104</f>
        <v>INCOMPLETE</v>
      </c>
    </row>
    <row r="99" spans="1:6" ht="18" x14ac:dyDescent="0.15">
      <c r="A99" s="50" t="e">
        <f>'Vulnerability Assessment (pre)'!#REF!</f>
        <v>#REF!</v>
      </c>
      <c r="B99" s="50" t="e">
        <f>'Vulnerability Assessment (pre)'!#REF!</f>
        <v>#REF!</v>
      </c>
      <c r="C99" s="50" t="e">
        <f>'Vulnerability Assessment (pre)'!#REF!</f>
        <v>#REF!</v>
      </c>
      <c r="D99" s="50" t="e">
        <f>'Vulnerability Assessment (pre)'!#REF!</f>
        <v>#REF!</v>
      </c>
      <c r="E99" s="31" t="e">
        <f>'Vulnerability Assessment (pre)'!#REF!</f>
        <v>#REF!</v>
      </c>
      <c r="F99" s="31" t="str">
        <f>'Vulnerability Assessment (post)'!W105</f>
        <v>INCOMPLETE</v>
      </c>
    </row>
    <row r="100" spans="1:6" ht="18" x14ac:dyDescent="0.15">
      <c r="A100" s="50" t="e">
        <f>'Vulnerability Assessment (pre)'!#REF!</f>
        <v>#REF!</v>
      </c>
      <c r="B100" s="50" t="e">
        <f>'Vulnerability Assessment (pre)'!#REF!</f>
        <v>#REF!</v>
      </c>
      <c r="C100" s="50" t="e">
        <f>'Vulnerability Assessment (pre)'!#REF!</f>
        <v>#REF!</v>
      </c>
      <c r="D100" s="50" t="e">
        <f>'Vulnerability Assessment (pre)'!#REF!</f>
        <v>#REF!</v>
      </c>
      <c r="E100" s="31" t="e">
        <f>'Vulnerability Assessment (pre)'!#REF!</f>
        <v>#REF!</v>
      </c>
      <c r="F100" s="31" t="str">
        <f>'Vulnerability Assessment (post)'!W106</f>
        <v>INCOMPLETE</v>
      </c>
    </row>
    <row r="101" spans="1:6" ht="18" x14ac:dyDescent="0.15">
      <c r="A101" s="50" t="e">
        <f>'Vulnerability Assessment (pre)'!#REF!</f>
        <v>#REF!</v>
      </c>
      <c r="B101" s="50" t="e">
        <f>'Vulnerability Assessment (pre)'!#REF!</f>
        <v>#REF!</v>
      </c>
      <c r="C101" s="50" t="e">
        <f>'Vulnerability Assessment (pre)'!#REF!</f>
        <v>#REF!</v>
      </c>
      <c r="D101" s="50" t="e">
        <f>'Vulnerability Assessment (pre)'!#REF!</f>
        <v>#REF!</v>
      </c>
      <c r="E101" s="31" t="e">
        <f>'Vulnerability Assessment (pre)'!#REF!</f>
        <v>#REF!</v>
      </c>
      <c r="F101" s="31" t="str">
        <f>'Vulnerability Assessment (post)'!W107</f>
        <v>INCOMPLETE</v>
      </c>
    </row>
    <row r="102" spans="1:6" ht="18" x14ac:dyDescent="0.15">
      <c r="A102" s="50" t="e">
        <f>'Vulnerability Assessment (pre)'!#REF!</f>
        <v>#REF!</v>
      </c>
      <c r="B102" s="50" t="e">
        <f>'Vulnerability Assessment (pre)'!#REF!</f>
        <v>#REF!</v>
      </c>
      <c r="C102" s="50" t="e">
        <f>'Vulnerability Assessment (pre)'!#REF!</f>
        <v>#REF!</v>
      </c>
      <c r="D102" s="50" t="e">
        <f>'Vulnerability Assessment (pre)'!#REF!</f>
        <v>#REF!</v>
      </c>
      <c r="E102" s="31" t="e">
        <f>'Vulnerability Assessment (pre)'!#REF!</f>
        <v>#REF!</v>
      </c>
      <c r="F102" s="31" t="str">
        <f>'Vulnerability Assessment (post)'!W108</f>
        <v>INCOMPLETE</v>
      </c>
    </row>
    <row r="103" spans="1:6" ht="18" x14ac:dyDescent="0.15">
      <c r="A103" s="50" t="e">
        <f>'Vulnerability Assessment (pre)'!#REF!</f>
        <v>#REF!</v>
      </c>
      <c r="B103" s="50" t="e">
        <f>'Vulnerability Assessment (pre)'!#REF!</f>
        <v>#REF!</v>
      </c>
      <c r="C103" s="50" t="e">
        <f>'Vulnerability Assessment (pre)'!#REF!</f>
        <v>#REF!</v>
      </c>
      <c r="D103" s="50" t="e">
        <f>'Vulnerability Assessment (pre)'!#REF!</f>
        <v>#REF!</v>
      </c>
      <c r="E103" s="31" t="e">
        <f>'Vulnerability Assessment (pre)'!#REF!</f>
        <v>#REF!</v>
      </c>
      <c r="F103" s="31" t="str">
        <f>'Vulnerability Assessment (post)'!W109</f>
        <v>INCOMPLETE</v>
      </c>
    </row>
    <row r="104" spans="1:6" ht="18" x14ac:dyDescent="0.15">
      <c r="A104" s="50" t="e">
        <f>'Vulnerability Assessment (pre)'!#REF!</f>
        <v>#REF!</v>
      </c>
      <c r="B104" s="50" t="e">
        <f>'Vulnerability Assessment (pre)'!#REF!</f>
        <v>#REF!</v>
      </c>
      <c r="C104" s="50" t="e">
        <f>'Vulnerability Assessment (pre)'!#REF!</f>
        <v>#REF!</v>
      </c>
      <c r="D104" s="50" t="e">
        <f>'Vulnerability Assessment (pre)'!#REF!</f>
        <v>#REF!</v>
      </c>
      <c r="E104" s="31" t="e">
        <f>'Vulnerability Assessment (pre)'!#REF!</f>
        <v>#REF!</v>
      </c>
      <c r="F104" s="31" t="str">
        <f>'Vulnerability Assessment (post)'!W110</f>
        <v>INCOMPLETE</v>
      </c>
    </row>
    <row r="105" spans="1:6" ht="18" x14ac:dyDescent="0.15">
      <c r="A105" s="50" t="e">
        <f>'Vulnerability Assessment (pre)'!#REF!</f>
        <v>#REF!</v>
      </c>
      <c r="B105" s="50" t="e">
        <f>'Vulnerability Assessment (pre)'!#REF!</f>
        <v>#REF!</v>
      </c>
      <c r="C105" s="50" t="e">
        <f>'Vulnerability Assessment (pre)'!#REF!</f>
        <v>#REF!</v>
      </c>
      <c r="D105" s="50" t="e">
        <f>'Vulnerability Assessment (pre)'!#REF!</f>
        <v>#REF!</v>
      </c>
      <c r="E105" s="31" t="e">
        <f>'Vulnerability Assessment (pre)'!#REF!</f>
        <v>#REF!</v>
      </c>
      <c r="F105" s="31" t="str">
        <f>'Vulnerability Assessment (post)'!W111</f>
        <v>INCOMPLETE</v>
      </c>
    </row>
    <row r="106" spans="1:6" ht="18" x14ac:dyDescent="0.15">
      <c r="A106" s="50" t="e">
        <f>'Vulnerability Assessment (pre)'!#REF!</f>
        <v>#REF!</v>
      </c>
      <c r="B106" s="50" t="e">
        <f>'Vulnerability Assessment (pre)'!#REF!</f>
        <v>#REF!</v>
      </c>
      <c r="C106" s="50" t="e">
        <f>'Vulnerability Assessment (pre)'!#REF!</f>
        <v>#REF!</v>
      </c>
      <c r="D106" s="50" t="e">
        <f>'Vulnerability Assessment (pre)'!#REF!</f>
        <v>#REF!</v>
      </c>
      <c r="E106" s="31" t="e">
        <f>'Vulnerability Assessment (pre)'!#REF!</f>
        <v>#REF!</v>
      </c>
      <c r="F106" s="31" t="str">
        <f>'Vulnerability Assessment (post)'!W112</f>
        <v>INCOMPLETE</v>
      </c>
    </row>
    <row r="107" spans="1:6" ht="18" x14ac:dyDescent="0.15">
      <c r="A107" s="50" t="e">
        <f>'Vulnerability Assessment (pre)'!#REF!</f>
        <v>#REF!</v>
      </c>
      <c r="B107" s="50" t="e">
        <f>'Vulnerability Assessment (pre)'!#REF!</f>
        <v>#REF!</v>
      </c>
      <c r="C107" s="50" t="e">
        <f>'Vulnerability Assessment (pre)'!#REF!</f>
        <v>#REF!</v>
      </c>
      <c r="D107" s="50" t="e">
        <f>'Vulnerability Assessment (pre)'!#REF!</f>
        <v>#REF!</v>
      </c>
      <c r="E107" s="31" t="e">
        <f>'Vulnerability Assessment (pre)'!#REF!</f>
        <v>#REF!</v>
      </c>
      <c r="F107" s="31" t="str">
        <f>'Vulnerability Assessment (post)'!W113</f>
        <v>INCOMPLETE</v>
      </c>
    </row>
    <row r="108" spans="1:6" ht="18" x14ac:dyDescent="0.15">
      <c r="A108" s="50" t="e">
        <f>'Vulnerability Assessment (pre)'!#REF!</f>
        <v>#REF!</v>
      </c>
      <c r="B108" s="50" t="e">
        <f>'Vulnerability Assessment (pre)'!#REF!</f>
        <v>#REF!</v>
      </c>
      <c r="C108" s="50" t="e">
        <f>'Vulnerability Assessment (pre)'!#REF!</f>
        <v>#REF!</v>
      </c>
      <c r="D108" s="50" t="e">
        <f>'Vulnerability Assessment (pre)'!#REF!</f>
        <v>#REF!</v>
      </c>
      <c r="E108" s="31" t="e">
        <f>'Vulnerability Assessment (pre)'!#REF!</f>
        <v>#REF!</v>
      </c>
      <c r="F108" s="31" t="str">
        <f>'Vulnerability Assessment (post)'!W114</f>
        <v>INCOMPLETE</v>
      </c>
    </row>
    <row r="109" spans="1:6" ht="18" x14ac:dyDescent="0.15">
      <c r="A109" s="50" t="e">
        <f>'Vulnerability Assessment (pre)'!#REF!</f>
        <v>#REF!</v>
      </c>
      <c r="B109" s="50" t="e">
        <f>'Vulnerability Assessment (pre)'!#REF!</f>
        <v>#REF!</v>
      </c>
      <c r="C109" s="50" t="e">
        <f>'Vulnerability Assessment (pre)'!#REF!</f>
        <v>#REF!</v>
      </c>
      <c r="D109" s="50" t="e">
        <f>'Vulnerability Assessment (pre)'!#REF!</f>
        <v>#REF!</v>
      </c>
      <c r="E109" s="31" t="e">
        <f>'Vulnerability Assessment (pre)'!#REF!</f>
        <v>#REF!</v>
      </c>
      <c r="F109" s="31" t="str">
        <f>'Vulnerability Assessment (post)'!W115</f>
        <v>INCOMPLETE</v>
      </c>
    </row>
    <row r="110" spans="1:6" ht="18" x14ac:dyDescent="0.15">
      <c r="A110" s="50" t="e">
        <f>'Vulnerability Assessment (pre)'!#REF!</f>
        <v>#REF!</v>
      </c>
      <c r="B110" s="50" t="e">
        <f>'Vulnerability Assessment (pre)'!#REF!</f>
        <v>#REF!</v>
      </c>
      <c r="C110" s="50" t="e">
        <f>'Vulnerability Assessment (pre)'!#REF!</f>
        <v>#REF!</v>
      </c>
      <c r="D110" s="50" t="e">
        <f>'Vulnerability Assessment (pre)'!#REF!</f>
        <v>#REF!</v>
      </c>
      <c r="E110" s="31" t="e">
        <f>'Vulnerability Assessment (pre)'!#REF!</f>
        <v>#REF!</v>
      </c>
      <c r="F110" s="31" t="str">
        <f>'Vulnerability Assessment (post)'!W116</f>
        <v>INCOMPLETE</v>
      </c>
    </row>
    <row r="111" spans="1:6" ht="18" x14ac:dyDescent="0.15">
      <c r="A111" s="50" t="e">
        <f>'Vulnerability Assessment (pre)'!#REF!</f>
        <v>#REF!</v>
      </c>
      <c r="B111" s="50" t="e">
        <f>'Vulnerability Assessment (pre)'!#REF!</f>
        <v>#REF!</v>
      </c>
      <c r="C111" s="50" t="e">
        <f>'Vulnerability Assessment (pre)'!#REF!</f>
        <v>#REF!</v>
      </c>
      <c r="D111" s="50" t="e">
        <f>'Vulnerability Assessment (pre)'!#REF!</f>
        <v>#REF!</v>
      </c>
      <c r="E111" s="31" t="e">
        <f>'Vulnerability Assessment (pre)'!#REF!</f>
        <v>#REF!</v>
      </c>
      <c r="F111" s="31" t="str">
        <f>'Vulnerability Assessment (post)'!W117</f>
        <v>INCOMPLETE</v>
      </c>
    </row>
    <row r="112" spans="1:6" ht="18" x14ac:dyDescent="0.15">
      <c r="A112" s="50" t="e">
        <f>'Vulnerability Assessment (pre)'!#REF!</f>
        <v>#REF!</v>
      </c>
      <c r="B112" s="50" t="e">
        <f>'Vulnerability Assessment (pre)'!#REF!</f>
        <v>#REF!</v>
      </c>
      <c r="C112" s="50" t="e">
        <f>'Vulnerability Assessment (pre)'!#REF!</f>
        <v>#REF!</v>
      </c>
      <c r="D112" s="50" t="e">
        <f>'Vulnerability Assessment (pre)'!#REF!</f>
        <v>#REF!</v>
      </c>
      <c r="E112" s="31" t="e">
        <f>'Vulnerability Assessment (pre)'!#REF!</f>
        <v>#REF!</v>
      </c>
      <c r="F112" s="31" t="str">
        <f>'Vulnerability Assessment (post)'!W118</f>
        <v>INCOMPLETE</v>
      </c>
    </row>
    <row r="113" spans="1:6" ht="18" x14ac:dyDescent="0.15">
      <c r="A113" s="50" t="e">
        <f>'Vulnerability Assessment (pre)'!#REF!</f>
        <v>#REF!</v>
      </c>
      <c r="B113" s="50" t="e">
        <f>'Vulnerability Assessment (pre)'!#REF!</f>
        <v>#REF!</v>
      </c>
      <c r="C113" s="50" t="e">
        <f>'Vulnerability Assessment (pre)'!#REF!</f>
        <v>#REF!</v>
      </c>
      <c r="D113" s="50" t="e">
        <f>'Vulnerability Assessment (pre)'!#REF!</f>
        <v>#REF!</v>
      </c>
      <c r="E113" s="31" t="e">
        <f>'Vulnerability Assessment (pre)'!#REF!</f>
        <v>#REF!</v>
      </c>
      <c r="F113" s="31" t="str">
        <f>'Vulnerability Assessment (post)'!W119</f>
        <v>INCOMPLETE</v>
      </c>
    </row>
    <row r="114" spans="1:6" ht="18" x14ac:dyDescent="0.15">
      <c r="A114" s="50" t="e">
        <f>'Vulnerability Assessment (pre)'!#REF!</f>
        <v>#REF!</v>
      </c>
      <c r="B114" s="50" t="e">
        <f>'Vulnerability Assessment (pre)'!#REF!</f>
        <v>#REF!</v>
      </c>
      <c r="C114" s="50" t="e">
        <f>'Vulnerability Assessment (pre)'!#REF!</f>
        <v>#REF!</v>
      </c>
      <c r="D114" s="50" t="e">
        <f>'Vulnerability Assessment (pre)'!#REF!</f>
        <v>#REF!</v>
      </c>
      <c r="E114" s="31" t="e">
        <f>'Vulnerability Assessment (pre)'!#REF!</f>
        <v>#REF!</v>
      </c>
      <c r="F114" s="31" t="str">
        <f>'Vulnerability Assessment (post)'!W120</f>
        <v>INCOMPLETE</v>
      </c>
    </row>
    <row r="115" spans="1:6" ht="18" x14ac:dyDescent="0.15">
      <c r="A115" s="50" t="e">
        <f>'Vulnerability Assessment (pre)'!#REF!</f>
        <v>#REF!</v>
      </c>
      <c r="B115" s="50" t="e">
        <f>'Vulnerability Assessment (pre)'!#REF!</f>
        <v>#REF!</v>
      </c>
      <c r="C115" s="50" t="e">
        <f>'Vulnerability Assessment (pre)'!#REF!</f>
        <v>#REF!</v>
      </c>
      <c r="D115" s="50" t="e">
        <f>'Vulnerability Assessment (pre)'!#REF!</f>
        <v>#REF!</v>
      </c>
      <c r="E115" s="31" t="e">
        <f>'Vulnerability Assessment (pre)'!#REF!</f>
        <v>#REF!</v>
      </c>
      <c r="F115" s="31" t="str">
        <f>'Vulnerability Assessment (post)'!W121</f>
        <v>INCOMPLETE</v>
      </c>
    </row>
    <row r="116" spans="1:6" ht="18" x14ac:dyDescent="0.15">
      <c r="A116" s="50" t="e">
        <f>'Vulnerability Assessment (pre)'!#REF!</f>
        <v>#REF!</v>
      </c>
      <c r="B116" s="50" t="e">
        <f>'Vulnerability Assessment (pre)'!#REF!</f>
        <v>#REF!</v>
      </c>
      <c r="C116" s="50" t="e">
        <f>'Vulnerability Assessment (pre)'!#REF!</f>
        <v>#REF!</v>
      </c>
      <c r="D116" s="50" t="e">
        <f>'Vulnerability Assessment (pre)'!#REF!</f>
        <v>#REF!</v>
      </c>
      <c r="E116" s="31" t="e">
        <f>'Vulnerability Assessment (pre)'!#REF!</f>
        <v>#REF!</v>
      </c>
      <c r="F116" s="31" t="str">
        <f>'Vulnerability Assessment (post)'!W122</f>
        <v>INCOMPLETE</v>
      </c>
    </row>
    <row r="117" spans="1:6" ht="18" x14ac:dyDescent="0.15">
      <c r="A117" s="50" t="e">
        <f>'Vulnerability Assessment (pre)'!#REF!</f>
        <v>#REF!</v>
      </c>
      <c r="B117" s="50" t="e">
        <f>'Vulnerability Assessment (pre)'!#REF!</f>
        <v>#REF!</v>
      </c>
      <c r="C117" s="50" t="e">
        <f>'Vulnerability Assessment (pre)'!#REF!</f>
        <v>#REF!</v>
      </c>
      <c r="D117" s="50" t="e">
        <f>'Vulnerability Assessment (pre)'!#REF!</f>
        <v>#REF!</v>
      </c>
      <c r="E117" s="31" t="e">
        <f>'Vulnerability Assessment (pre)'!#REF!</f>
        <v>#REF!</v>
      </c>
      <c r="F117" s="31" t="str">
        <f>'Vulnerability Assessment (post)'!W123</f>
        <v>INCOMPLETE</v>
      </c>
    </row>
    <row r="118" spans="1:6" ht="18" x14ac:dyDescent="0.15">
      <c r="A118" s="50" t="e">
        <f>'Vulnerability Assessment (pre)'!#REF!</f>
        <v>#REF!</v>
      </c>
      <c r="B118" s="50" t="e">
        <f>'Vulnerability Assessment (pre)'!#REF!</f>
        <v>#REF!</v>
      </c>
      <c r="C118" s="50" t="e">
        <f>'Vulnerability Assessment (pre)'!#REF!</f>
        <v>#REF!</v>
      </c>
      <c r="D118" s="50" t="e">
        <f>'Vulnerability Assessment (pre)'!#REF!</f>
        <v>#REF!</v>
      </c>
      <c r="E118" s="31" t="e">
        <f>'Vulnerability Assessment (pre)'!#REF!</f>
        <v>#REF!</v>
      </c>
      <c r="F118" s="31" t="str">
        <f>'Vulnerability Assessment (post)'!W124</f>
        <v>INCOMPLETE</v>
      </c>
    </row>
    <row r="119" spans="1:6" ht="18" x14ac:dyDescent="0.15">
      <c r="A119" s="50" t="e">
        <f>'Vulnerability Assessment (pre)'!#REF!</f>
        <v>#REF!</v>
      </c>
      <c r="B119" s="50" t="e">
        <f>'Vulnerability Assessment (pre)'!#REF!</f>
        <v>#REF!</v>
      </c>
      <c r="C119" s="50" t="e">
        <f>'Vulnerability Assessment (pre)'!#REF!</f>
        <v>#REF!</v>
      </c>
      <c r="D119" s="50" t="e">
        <f>'Vulnerability Assessment (pre)'!#REF!</f>
        <v>#REF!</v>
      </c>
      <c r="E119" s="31" t="e">
        <f>'Vulnerability Assessment (pre)'!#REF!</f>
        <v>#REF!</v>
      </c>
      <c r="F119" s="31" t="str">
        <f>'Vulnerability Assessment (post)'!W125</f>
        <v>INCOMPLETE</v>
      </c>
    </row>
    <row r="120" spans="1:6" ht="18" x14ac:dyDescent="0.15">
      <c r="A120" s="50" t="e">
        <f>'Vulnerability Assessment (pre)'!#REF!</f>
        <v>#REF!</v>
      </c>
      <c r="B120" s="50" t="e">
        <f>'Vulnerability Assessment (pre)'!#REF!</f>
        <v>#REF!</v>
      </c>
      <c r="C120" s="50" t="e">
        <f>'Vulnerability Assessment (pre)'!#REF!</f>
        <v>#REF!</v>
      </c>
      <c r="D120" s="50" t="e">
        <f>'Vulnerability Assessment (pre)'!#REF!</f>
        <v>#REF!</v>
      </c>
      <c r="E120" s="31" t="e">
        <f>'Vulnerability Assessment (pre)'!#REF!</f>
        <v>#REF!</v>
      </c>
      <c r="F120" s="31" t="str">
        <f>'Vulnerability Assessment (post)'!W126</f>
        <v>INCOMPLETE</v>
      </c>
    </row>
    <row r="121" spans="1:6" ht="18" x14ac:dyDescent="0.15">
      <c r="A121" s="50" t="e">
        <f>'Vulnerability Assessment (pre)'!#REF!</f>
        <v>#REF!</v>
      </c>
      <c r="B121" s="50" t="e">
        <f>'Vulnerability Assessment (pre)'!#REF!</f>
        <v>#REF!</v>
      </c>
      <c r="C121" s="50" t="e">
        <f>'Vulnerability Assessment (pre)'!#REF!</f>
        <v>#REF!</v>
      </c>
      <c r="D121" s="50" t="e">
        <f>'Vulnerability Assessment (pre)'!#REF!</f>
        <v>#REF!</v>
      </c>
      <c r="E121" s="31" t="e">
        <f>'Vulnerability Assessment (pre)'!#REF!</f>
        <v>#REF!</v>
      </c>
      <c r="F121" s="31" t="str">
        <f>'Vulnerability Assessment (post)'!W127</f>
        <v>INCOMPLETE</v>
      </c>
    </row>
    <row r="122" spans="1:6" ht="18" x14ac:dyDescent="0.15">
      <c r="A122" s="50" t="e">
        <f>'Vulnerability Assessment (pre)'!#REF!</f>
        <v>#REF!</v>
      </c>
      <c r="B122" s="50" t="e">
        <f>'Vulnerability Assessment (pre)'!#REF!</f>
        <v>#REF!</v>
      </c>
      <c r="C122" s="50" t="e">
        <f>'Vulnerability Assessment (pre)'!#REF!</f>
        <v>#REF!</v>
      </c>
      <c r="D122" s="50" t="e">
        <f>'Vulnerability Assessment (pre)'!#REF!</f>
        <v>#REF!</v>
      </c>
      <c r="E122" s="31" t="e">
        <f>'Vulnerability Assessment (pre)'!#REF!</f>
        <v>#REF!</v>
      </c>
      <c r="F122" s="31" t="str">
        <f>'Vulnerability Assessment (post)'!W128</f>
        <v>INCOMPLETE</v>
      </c>
    </row>
    <row r="123" spans="1:6" ht="18" x14ac:dyDescent="0.15">
      <c r="A123" s="50" t="e">
        <f>'Vulnerability Assessment (pre)'!#REF!</f>
        <v>#REF!</v>
      </c>
      <c r="B123" s="50" t="e">
        <f>'Vulnerability Assessment (pre)'!#REF!</f>
        <v>#REF!</v>
      </c>
      <c r="C123" s="50" t="e">
        <f>'Vulnerability Assessment (pre)'!#REF!</f>
        <v>#REF!</v>
      </c>
      <c r="D123" s="50" t="e">
        <f>'Vulnerability Assessment (pre)'!#REF!</f>
        <v>#REF!</v>
      </c>
      <c r="E123" s="31" t="e">
        <f>'Vulnerability Assessment (pre)'!#REF!</f>
        <v>#REF!</v>
      </c>
      <c r="F123" s="31" t="str">
        <f>'Vulnerability Assessment (post)'!W129</f>
        <v>INCOMPLETE</v>
      </c>
    </row>
    <row r="124" spans="1:6" ht="18" x14ac:dyDescent="0.15">
      <c r="A124" s="50" t="e">
        <f>'Vulnerability Assessment (pre)'!#REF!</f>
        <v>#REF!</v>
      </c>
      <c r="B124" s="50" t="e">
        <f>'Vulnerability Assessment (pre)'!#REF!</f>
        <v>#REF!</v>
      </c>
      <c r="C124" s="50" t="e">
        <f>'Vulnerability Assessment (pre)'!#REF!</f>
        <v>#REF!</v>
      </c>
      <c r="D124" s="50" t="e">
        <f>'Vulnerability Assessment (pre)'!#REF!</f>
        <v>#REF!</v>
      </c>
      <c r="E124" s="31" t="e">
        <f>'Vulnerability Assessment (pre)'!#REF!</f>
        <v>#REF!</v>
      </c>
      <c r="F124" s="31" t="str">
        <f>'Vulnerability Assessment (post)'!W130</f>
        <v>INCOMPLETE</v>
      </c>
    </row>
    <row r="125" spans="1:6" ht="18" x14ac:dyDescent="0.15">
      <c r="A125" s="50" t="e">
        <f>'Vulnerability Assessment (pre)'!#REF!</f>
        <v>#REF!</v>
      </c>
      <c r="B125" s="50" t="e">
        <f>'Vulnerability Assessment (pre)'!#REF!</f>
        <v>#REF!</v>
      </c>
      <c r="C125" s="50" t="e">
        <f>'Vulnerability Assessment (pre)'!#REF!</f>
        <v>#REF!</v>
      </c>
      <c r="D125" s="50" t="e">
        <f>'Vulnerability Assessment (pre)'!#REF!</f>
        <v>#REF!</v>
      </c>
      <c r="E125" s="31" t="e">
        <f>'Vulnerability Assessment (pre)'!#REF!</f>
        <v>#REF!</v>
      </c>
      <c r="F125" s="31" t="str">
        <f>'Vulnerability Assessment (post)'!W131</f>
        <v>INCOMPLETE</v>
      </c>
    </row>
    <row r="126" spans="1:6" ht="18" x14ac:dyDescent="0.15">
      <c r="A126" s="50" t="e">
        <f>'Vulnerability Assessment (pre)'!#REF!</f>
        <v>#REF!</v>
      </c>
      <c r="B126" s="50" t="e">
        <f>'Vulnerability Assessment (pre)'!#REF!</f>
        <v>#REF!</v>
      </c>
      <c r="C126" s="50" t="e">
        <f>'Vulnerability Assessment (pre)'!#REF!</f>
        <v>#REF!</v>
      </c>
      <c r="D126" s="50" t="e">
        <f>'Vulnerability Assessment (pre)'!#REF!</f>
        <v>#REF!</v>
      </c>
      <c r="E126" s="31" t="e">
        <f>'Vulnerability Assessment (pre)'!#REF!</f>
        <v>#REF!</v>
      </c>
      <c r="F126" s="31" t="str">
        <f>'Vulnerability Assessment (post)'!W132</f>
        <v>INCOMPLETE</v>
      </c>
    </row>
    <row r="127" spans="1:6" ht="18" x14ac:dyDescent="0.15">
      <c r="A127" s="50" t="e">
        <f>'Vulnerability Assessment (pre)'!#REF!</f>
        <v>#REF!</v>
      </c>
      <c r="B127" s="50" t="e">
        <f>'Vulnerability Assessment (pre)'!#REF!</f>
        <v>#REF!</v>
      </c>
      <c r="C127" s="50" t="e">
        <f>'Vulnerability Assessment (pre)'!#REF!</f>
        <v>#REF!</v>
      </c>
      <c r="D127" s="50" t="e">
        <f>'Vulnerability Assessment (pre)'!#REF!</f>
        <v>#REF!</v>
      </c>
      <c r="E127" s="31" t="e">
        <f>'Vulnerability Assessment (pre)'!#REF!</f>
        <v>#REF!</v>
      </c>
      <c r="F127" s="31" t="str">
        <f>'Vulnerability Assessment (post)'!W133</f>
        <v>INCOMPLETE</v>
      </c>
    </row>
    <row r="128" spans="1:6" ht="18" x14ac:dyDescent="0.15">
      <c r="A128" s="50" t="e">
        <f>'Vulnerability Assessment (pre)'!#REF!</f>
        <v>#REF!</v>
      </c>
      <c r="B128" s="50" t="e">
        <f>'Vulnerability Assessment (pre)'!#REF!</f>
        <v>#REF!</v>
      </c>
      <c r="C128" s="50" t="e">
        <f>'Vulnerability Assessment (pre)'!#REF!</f>
        <v>#REF!</v>
      </c>
      <c r="D128" s="50" t="e">
        <f>'Vulnerability Assessment (pre)'!#REF!</f>
        <v>#REF!</v>
      </c>
      <c r="E128" s="31" t="e">
        <f>'Vulnerability Assessment (pre)'!#REF!</f>
        <v>#REF!</v>
      </c>
      <c r="F128" s="31" t="str">
        <f>'Vulnerability Assessment (post)'!W134</f>
        <v>INCOMPLETE</v>
      </c>
    </row>
    <row r="129" spans="1:6" ht="18" x14ac:dyDescent="0.15">
      <c r="A129" s="50" t="e">
        <f>'Vulnerability Assessment (pre)'!#REF!</f>
        <v>#REF!</v>
      </c>
      <c r="B129" s="50" t="e">
        <f>'Vulnerability Assessment (pre)'!#REF!</f>
        <v>#REF!</v>
      </c>
      <c r="C129" s="50" t="e">
        <f>'Vulnerability Assessment (pre)'!#REF!</f>
        <v>#REF!</v>
      </c>
      <c r="D129" s="50" t="e">
        <f>'Vulnerability Assessment (pre)'!#REF!</f>
        <v>#REF!</v>
      </c>
      <c r="E129" s="31" t="e">
        <f>'Vulnerability Assessment (pre)'!#REF!</f>
        <v>#REF!</v>
      </c>
      <c r="F129" s="31" t="str">
        <f>'Vulnerability Assessment (post)'!W135</f>
        <v>INCOMPLETE</v>
      </c>
    </row>
    <row r="130" spans="1:6" ht="18" x14ac:dyDescent="0.15">
      <c r="A130" s="50" t="e">
        <f>'Vulnerability Assessment (pre)'!#REF!</f>
        <v>#REF!</v>
      </c>
      <c r="B130" s="50" t="e">
        <f>'Vulnerability Assessment (pre)'!#REF!</f>
        <v>#REF!</v>
      </c>
      <c r="C130" s="50" t="e">
        <f>'Vulnerability Assessment (pre)'!#REF!</f>
        <v>#REF!</v>
      </c>
      <c r="D130" s="50" t="e">
        <f>'Vulnerability Assessment (pre)'!#REF!</f>
        <v>#REF!</v>
      </c>
      <c r="E130" s="31" t="e">
        <f>'Vulnerability Assessment (pre)'!#REF!</f>
        <v>#REF!</v>
      </c>
      <c r="F130" s="31" t="str">
        <f>'Vulnerability Assessment (post)'!W136</f>
        <v>INCOMPLETE</v>
      </c>
    </row>
    <row r="131" spans="1:6" ht="18" x14ac:dyDescent="0.15">
      <c r="A131" s="50" t="e">
        <f>'Vulnerability Assessment (pre)'!#REF!</f>
        <v>#REF!</v>
      </c>
      <c r="B131" s="50" t="e">
        <f>'Vulnerability Assessment (pre)'!#REF!</f>
        <v>#REF!</v>
      </c>
      <c r="C131" s="50" t="e">
        <f>'Vulnerability Assessment (pre)'!#REF!</f>
        <v>#REF!</v>
      </c>
      <c r="D131" s="50" t="e">
        <f>'Vulnerability Assessment (pre)'!#REF!</f>
        <v>#REF!</v>
      </c>
      <c r="E131" s="31" t="e">
        <f>'Vulnerability Assessment (pre)'!#REF!</f>
        <v>#REF!</v>
      </c>
      <c r="F131" s="31" t="str">
        <f>'Vulnerability Assessment (post)'!W137</f>
        <v>INCOMPLETE</v>
      </c>
    </row>
    <row r="132" spans="1:6" ht="18" x14ac:dyDescent="0.15">
      <c r="A132" s="50" t="e">
        <f>'Vulnerability Assessment (pre)'!#REF!</f>
        <v>#REF!</v>
      </c>
      <c r="B132" s="50" t="e">
        <f>'Vulnerability Assessment (pre)'!#REF!</f>
        <v>#REF!</v>
      </c>
      <c r="C132" s="50" t="e">
        <f>'Vulnerability Assessment (pre)'!#REF!</f>
        <v>#REF!</v>
      </c>
      <c r="D132" s="50" t="e">
        <f>'Vulnerability Assessment (pre)'!#REF!</f>
        <v>#REF!</v>
      </c>
      <c r="E132" s="31" t="e">
        <f>'Vulnerability Assessment (pre)'!#REF!</f>
        <v>#REF!</v>
      </c>
      <c r="F132" s="31" t="str">
        <f>'Vulnerability Assessment (post)'!W138</f>
        <v>INCOMPLETE</v>
      </c>
    </row>
    <row r="133" spans="1:6" ht="18" x14ac:dyDescent="0.15">
      <c r="A133" s="50" t="e">
        <f>'Vulnerability Assessment (pre)'!#REF!</f>
        <v>#REF!</v>
      </c>
      <c r="B133" s="50" t="e">
        <f>'Vulnerability Assessment (pre)'!#REF!</f>
        <v>#REF!</v>
      </c>
      <c r="C133" s="50" t="e">
        <f>'Vulnerability Assessment (pre)'!#REF!</f>
        <v>#REF!</v>
      </c>
      <c r="D133" s="50" t="e">
        <f>'Vulnerability Assessment (pre)'!#REF!</f>
        <v>#REF!</v>
      </c>
      <c r="E133" s="31" t="e">
        <f>'Vulnerability Assessment (pre)'!#REF!</f>
        <v>#REF!</v>
      </c>
      <c r="F133" s="31" t="str">
        <f>'Vulnerability Assessment (post)'!W139</f>
        <v>INCOMPLETE</v>
      </c>
    </row>
    <row r="134" spans="1:6" ht="18" x14ac:dyDescent="0.15">
      <c r="A134" s="50" t="e">
        <f>'Vulnerability Assessment (pre)'!#REF!</f>
        <v>#REF!</v>
      </c>
      <c r="B134" s="50" t="e">
        <f>'Vulnerability Assessment (pre)'!#REF!</f>
        <v>#REF!</v>
      </c>
      <c r="C134" s="50" t="e">
        <f>'Vulnerability Assessment (pre)'!#REF!</f>
        <v>#REF!</v>
      </c>
      <c r="D134" s="50" t="e">
        <f>'Vulnerability Assessment (pre)'!#REF!</f>
        <v>#REF!</v>
      </c>
      <c r="E134" s="31" t="e">
        <f>'Vulnerability Assessment (pre)'!#REF!</f>
        <v>#REF!</v>
      </c>
      <c r="F134" s="31" t="str">
        <f>'Vulnerability Assessment (post)'!W140</f>
        <v>INCOMPLETE</v>
      </c>
    </row>
    <row r="135" spans="1:6" ht="18" x14ac:dyDescent="0.15">
      <c r="A135" s="50" t="e">
        <f>'Vulnerability Assessment (pre)'!#REF!</f>
        <v>#REF!</v>
      </c>
      <c r="B135" s="50" t="e">
        <f>'Vulnerability Assessment (pre)'!#REF!</f>
        <v>#REF!</v>
      </c>
      <c r="C135" s="50" t="e">
        <f>'Vulnerability Assessment (pre)'!#REF!</f>
        <v>#REF!</v>
      </c>
      <c r="D135" s="50" t="e">
        <f>'Vulnerability Assessment (pre)'!#REF!</f>
        <v>#REF!</v>
      </c>
      <c r="E135" s="31" t="e">
        <f>'Vulnerability Assessment (pre)'!#REF!</f>
        <v>#REF!</v>
      </c>
      <c r="F135" s="31" t="str">
        <f>'Vulnerability Assessment (post)'!W141</f>
        <v>INCOMPLETE</v>
      </c>
    </row>
    <row r="136" spans="1:6" ht="18" x14ac:dyDescent="0.15">
      <c r="A136" s="50" t="e">
        <f>'Vulnerability Assessment (pre)'!#REF!</f>
        <v>#REF!</v>
      </c>
      <c r="B136" s="50" t="e">
        <f>'Vulnerability Assessment (pre)'!#REF!</f>
        <v>#REF!</v>
      </c>
      <c r="C136" s="50" t="e">
        <f>'Vulnerability Assessment (pre)'!#REF!</f>
        <v>#REF!</v>
      </c>
      <c r="D136" s="50" t="e">
        <f>'Vulnerability Assessment (pre)'!#REF!</f>
        <v>#REF!</v>
      </c>
      <c r="E136" s="31" t="e">
        <f>'Vulnerability Assessment (pre)'!#REF!</f>
        <v>#REF!</v>
      </c>
      <c r="F136" s="31" t="str">
        <f>'Vulnerability Assessment (post)'!W142</f>
        <v>INCOMPLETE</v>
      </c>
    </row>
    <row r="137" spans="1:6" ht="18" x14ac:dyDescent="0.15">
      <c r="A137" s="50" t="e">
        <f>'Vulnerability Assessment (pre)'!#REF!</f>
        <v>#REF!</v>
      </c>
      <c r="B137" s="50" t="e">
        <f>'Vulnerability Assessment (pre)'!#REF!</f>
        <v>#REF!</v>
      </c>
      <c r="C137" s="50" t="e">
        <f>'Vulnerability Assessment (pre)'!#REF!</f>
        <v>#REF!</v>
      </c>
      <c r="D137" s="50" t="e">
        <f>'Vulnerability Assessment (pre)'!#REF!</f>
        <v>#REF!</v>
      </c>
      <c r="E137" s="31" t="e">
        <f>'Vulnerability Assessment (pre)'!#REF!</f>
        <v>#REF!</v>
      </c>
      <c r="F137" s="31" t="str">
        <f>'Vulnerability Assessment (post)'!W143</f>
        <v>INCOMPLETE</v>
      </c>
    </row>
    <row r="138" spans="1:6" ht="18" x14ac:dyDescent="0.15">
      <c r="A138" s="50" t="e">
        <f>'Vulnerability Assessment (pre)'!#REF!</f>
        <v>#REF!</v>
      </c>
      <c r="B138" s="50" t="e">
        <f>'Vulnerability Assessment (pre)'!#REF!</f>
        <v>#REF!</v>
      </c>
      <c r="C138" s="50" t="e">
        <f>'Vulnerability Assessment (pre)'!#REF!</f>
        <v>#REF!</v>
      </c>
      <c r="D138" s="50" t="e">
        <f>'Vulnerability Assessment (pre)'!#REF!</f>
        <v>#REF!</v>
      </c>
      <c r="E138" s="31" t="e">
        <f>'Vulnerability Assessment (pre)'!#REF!</f>
        <v>#REF!</v>
      </c>
      <c r="F138" s="31" t="str">
        <f>'Vulnerability Assessment (post)'!W144</f>
        <v>INCOMPLETE</v>
      </c>
    </row>
    <row r="139" spans="1:6" ht="18" x14ac:dyDescent="0.15">
      <c r="A139" s="50" t="e">
        <f>'Vulnerability Assessment (pre)'!#REF!</f>
        <v>#REF!</v>
      </c>
      <c r="B139" s="50" t="e">
        <f>'Vulnerability Assessment (pre)'!#REF!</f>
        <v>#REF!</v>
      </c>
      <c r="C139" s="50" t="e">
        <f>'Vulnerability Assessment (pre)'!#REF!</f>
        <v>#REF!</v>
      </c>
      <c r="D139" s="50" t="e">
        <f>'Vulnerability Assessment (pre)'!#REF!</f>
        <v>#REF!</v>
      </c>
      <c r="E139" s="31" t="e">
        <f>'Vulnerability Assessment (pre)'!#REF!</f>
        <v>#REF!</v>
      </c>
      <c r="F139" s="31" t="str">
        <f>'Vulnerability Assessment (post)'!W145</f>
        <v>INCOMPLETE</v>
      </c>
    </row>
    <row r="140" spans="1:6" ht="18" x14ac:dyDescent="0.15">
      <c r="A140" s="50" t="e">
        <f>'Vulnerability Assessment (pre)'!#REF!</f>
        <v>#REF!</v>
      </c>
      <c r="B140" s="50" t="e">
        <f>'Vulnerability Assessment (pre)'!#REF!</f>
        <v>#REF!</v>
      </c>
      <c r="C140" s="50" t="e">
        <f>'Vulnerability Assessment (pre)'!#REF!</f>
        <v>#REF!</v>
      </c>
      <c r="D140" s="50" t="e">
        <f>'Vulnerability Assessment (pre)'!#REF!</f>
        <v>#REF!</v>
      </c>
      <c r="E140" s="31" t="e">
        <f>'Vulnerability Assessment (pre)'!#REF!</f>
        <v>#REF!</v>
      </c>
      <c r="F140" s="31" t="str">
        <f>'Vulnerability Assessment (post)'!W146</f>
        <v>INCOMPLETE</v>
      </c>
    </row>
    <row r="141" spans="1:6" ht="18" x14ac:dyDescent="0.15">
      <c r="A141" s="50" t="e">
        <f>'Vulnerability Assessment (pre)'!#REF!</f>
        <v>#REF!</v>
      </c>
      <c r="B141" s="50" t="e">
        <f>'Vulnerability Assessment (pre)'!#REF!</f>
        <v>#REF!</v>
      </c>
      <c r="C141" s="50" t="e">
        <f>'Vulnerability Assessment (pre)'!#REF!</f>
        <v>#REF!</v>
      </c>
      <c r="D141" s="50" t="e">
        <f>'Vulnerability Assessment (pre)'!#REF!</f>
        <v>#REF!</v>
      </c>
      <c r="E141" s="31" t="e">
        <f>'Vulnerability Assessment (pre)'!#REF!</f>
        <v>#REF!</v>
      </c>
      <c r="F141" s="31" t="str">
        <f>'Vulnerability Assessment (post)'!W147</f>
        <v>INCOMPLETE</v>
      </c>
    </row>
    <row r="142" spans="1:6" ht="18" x14ac:dyDescent="0.15">
      <c r="A142" s="50" t="e">
        <f>'Vulnerability Assessment (pre)'!#REF!</f>
        <v>#REF!</v>
      </c>
      <c r="B142" s="50" t="e">
        <f>'Vulnerability Assessment (pre)'!#REF!</f>
        <v>#REF!</v>
      </c>
      <c r="C142" s="50" t="e">
        <f>'Vulnerability Assessment (pre)'!#REF!</f>
        <v>#REF!</v>
      </c>
      <c r="D142" s="50" t="e">
        <f>'Vulnerability Assessment (pre)'!#REF!</f>
        <v>#REF!</v>
      </c>
      <c r="E142" s="31" t="e">
        <f>'Vulnerability Assessment (pre)'!#REF!</f>
        <v>#REF!</v>
      </c>
      <c r="F142" s="31" t="str">
        <f>'Vulnerability Assessment (post)'!W148</f>
        <v>INCOMPLETE</v>
      </c>
    </row>
    <row r="143" spans="1:6" ht="18" x14ac:dyDescent="0.15">
      <c r="A143" s="50" t="e">
        <f>'Vulnerability Assessment (pre)'!#REF!</f>
        <v>#REF!</v>
      </c>
      <c r="B143" s="50" t="e">
        <f>'Vulnerability Assessment (pre)'!#REF!</f>
        <v>#REF!</v>
      </c>
      <c r="C143" s="50" t="e">
        <f>'Vulnerability Assessment (pre)'!#REF!</f>
        <v>#REF!</v>
      </c>
      <c r="D143" s="50" t="e">
        <f>'Vulnerability Assessment (pre)'!#REF!</f>
        <v>#REF!</v>
      </c>
      <c r="E143" s="31" t="e">
        <f>'Vulnerability Assessment (pre)'!#REF!</f>
        <v>#REF!</v>
      </c>
      <c r="F143" s="31" t="str">
        <f>'Vulnerability Assessment (post)'!W149</f>
        <v>INCOMPLETE</v>
      </c>
    </row>
    <row r="144" spans="1:6" ht="18" x14ac:dyDescent="0.15">
      <c r="A144" s="50" t="e">
        <f>'Vulnerability Assessment (pre)'!#REF!</f>
        <v>#REF!</v>
      </c>
      <c r="B144" s="50" t="e">
        <f>'Vulnerability Assessment (pre)'!#REF!</f>
        <v>#REF!</v>
      </c>
      <c r="C144" s="50" t="e">
        <f>'Vulnerability Assessment (pre)'!#REF!</f>
        <v>#REF!</v>
      </c>
      <c r="D144" s="50" t="e">
        <f>'Vulnerability Assessment (pre)'!#REF!</f>
        <v>#REF!</v>
      </c>
      <c r="E144" s="31" t="e">
        <f>'Vulnerability Assessment (pre)'!#REF!</f>
        <v>#REF!</v>
      </c>
      <c r="F144" s="31" t="str">
        <f>'Vulnerability Assessment (post)'!W150</f>
        <v>INCOMPLETE</v>
      </c>
    </row>
    <row r="145" spans="1:6" ht="18" x14ac:dyDescent="0.15">
      <c r="A145" s="50" t="e">
        <f>'Vulnerability Assessment (pre)'!#REF!</f>
        <v>#REF!</v>
      </c>
      <c r="B145" s="50" t="e">
        <f>'Vulnerability Assessment (pre)'!#REF!</f>
        <v>#REF!</v>
      </c>
      <c r="C145" s="50" t="e">
        <f>'Vulnerability Assessment (pre)'!#REF!</f>
        <v>#REF!</v>
      </c>
      <c r="D145" s="50" t="e">
        <f>'Vulnerability Assessment (pre)'!#REF!</f>
        <v>#REF!</v>
      </c>
      <c r="E145" s="31" t="e">
        <f>'Vulnerability Assessment (pre)'!#REF!</f>
        <v>#REF!</v>
      </c>
      <c r="F145" s="31" t="str">
        <f>'Vulnerability Assessment (post)'!W151</f>
        <v>INCOMPLETE</v>
      </c>
    </row>
    <row r="146" spans="1:6" ht="18" x14ac:dyDescent="0.15">
      <c r="A146" s="50" t="e">
        <f>'Vulnerability Assessment (pre)'!#REF!</f>
        <v>#REF!</v>
      </c>
      <c r="B146" s="50" t="e">
        <f>'Vulnerability Assessment (pre)'!#REF!</f>
        <v>#REF!</v>
      </c>
      <c r="C146" s="50" t="e">
        <f>'Vulnerability Assessment (pre)'!#REF!</f>
        <v>#REF!</v>
      </c>
      <c r="D146" s="50" t="e">
        <f>'Vulnerability Assessment (pre)'!#REF!</f>
        <v>#REF!</v>
      </c>
      <c r="E146" s="31" t="e">
        <f>'Vulnerability Assessment (pre)'!#REF!</f>
        <v>#REF!</v>
      </c>
      <c r="F146" s="31" t="str">
        <f>'Vulnerability Assessment (post)'!W152</f>
        <v>INCOMPLETE</v>
      </c>
    </row>
    <row r="147" spans="1:6" ht="18" x14ac:dyDescent="0.15">
      <c r="A147" s="50" t="e">
        <f>'Vulnerability Assessment (pre)'!#REF!</f>
        <v>#REF!</v>
      </c>
      <c r="B147" s="50" t="e">
        <f>'Vulnerability Assessment (pre)'!#REF!</f>
        <v>#REF!</v>
      </c>
      <c r="C147" s="50" t="e">
        <f>'Vulnerability Assessment (pre)'!#REF!</f>
        <v>#REF!</v>
      </c>
      <c r="D147" s="50" t="e">
        <f>'Vulnerability Assessment (pre)'!#REF!</f>
        <v>#REF!</v>
      </c>
      <c r="E147" s="31" t="e">
        <f>'Vulnerability Assessment (pre)'!#REF!</f>
        <v>#REF!</v>
      </c>
      <c r="F147" s="31" t="str">
        <f>'Vulnerability Assessment (post)'!W153</f>
        <v>INCOMPLETE</v>
      </c>
    </row>
    <row r="148" spans="1:6" ht="18" x14ac:dyDescent="0.15">
      <c r="A148" s="50" t="e">
        <f>'Vulnerability Assessment (pre)'!#REF!</f>
        <v>#REF!</v>
      </c>
      <c r="B148" s="50" t="e">
        <f>'Vulnerability Assessment (pre)'!#REF!</f>
        <v>#REF!</v>
      </c>
      <c r="C148" s="50" t="e">
        <f>'Vulnerability Assessment (pre)'!#REF!</f>
        <v>#REF!</v>
      </c>
      <c r="D148" s="50" t="e">
        <f>'Vulnerability Assessment (pre)'!#REF!</f>
        <v>#REF!</v>
      </c>
      <c r="E148" s="31" t="e">
        <f>'Vulnerability Assessment (pre)'!#REF!</f>
        <v>#REF!</v>
      </c>
      <c r="F148" s="31" t="str">
        <f>'Vulnerability Assessment (post)'!W154</f>
        <v>INCOMPLETE</v>
      </c>
    </row>
    <row r="149" spans="1:6" ht="18" x14ac:dyDescent="0.15">
      <c r="A149" s="50" t="e">
        <f>'Vulnerability Assessment (pre)'!#REF!</f>
        <v>#REF!</v>
      </c>
      <c r="B149" s="50" t="e">
        <f>'Vulnerability Assessment (pre)'!#REF!</f>
        <v>#REF!</v>
      </c>
      <c r="C149" s="50" t="e">
        <f>'Vulnerability Assessment (pre)'!#REF!</f>
        <v>#REF!</v>
      </c>
      <c r="D149" s="50" t="e">
        <f>'Vulnerability Assessment (pre)'!#REF!</f>
        <v>#REF!</v>
      </c>
      <c r="E149" s="31" t="e">
        <f>'Vulnerability Assessment (pre)'!#REF!</f>
        <v>#REF!</v>
      </c>
      <c r="F149" s="31" t="str">
        <f>'Vulnerability Assessment (post)'!W155</f>
        <v>INCOMPLETE</v>
      </c>
    </row>
    <row r="150" spans="1:6" ht="18" x14ac:dyDescent="0.15">
      <c r="A150" s="50" t="e">
        <f>'Vulnerability Assessment (pre)'!#REF!</f>
        <v>#REF!</v>
      </c>
      <c r="B150" s="50" t="e">
        <f>'Vulnerability Assessment (pre)'!#REF!</f>
        <v>#REF!</v>
      </c>
      <c r="C150" s="50" t="e">
        <f>'Vulnerability Assessment (pre)'!#REF!</f>
        <v>#REF!</v>
      </c>
      <c r="D150" s="50" t="e">
        <f>'Vulnerability Assessment (pre)'!#REF!</f>
        <v>#REF!</v>
      </c>
      <c r="E150" s="31" t="e">
        <f>'Vulnerability Assessment (pre)'!#REF!</f>
        <v>#REF!</v>
      </c>
      <c r="F150" s="31" t="str">
        <f>'Vulnerability Assessment (post)'!W156</f>
        <v>INCOMPLETE</v>
      </c>
    </row>
    <row r="151" spans="1:6" ht="18" x14ac:dyDescent="0.15">
      <c r="A151" s="50" t="e">
        <f>'Vulnerability Assessment (pre)'!#REF!</f>
        <v>#REF!</v>
      </c>
      <c r="B151" s="50" t="e">
        <f>'Vulnerability Assessment (pre)'!#REF!</f>
        <v>#REF!</v>
      </c>
      <c r="C151" s="50" t="e">
        <f>'Vulnerability Assessment (pre)'!#REF!</f>
        <v>#REF!</v>
      </c>
      <c r="D151" s="50" t="e">
        <f>'Vulnerability Assessment (pre)'!#REF!</f>
        <v>#REF!</v>
      </c>
      <c r="E151" s="31" t="e">
        <f>'Vulnerability Assessment (pre)'!#REF!</f>
        <v>#REF!</v>
      </c>
      <c r="F151" s="31" t="str">
        <f>'Vulnerability Assessment (post)'!W157</f>
        <v>INCOMPLETE</v>
      </c>
    </row>
    <row r="152" spans="1:6" ht="18" x14ac:dyDescent="0.15">
      <c r="A152" s="50" t="e">
        <f>'Vulnerability Assessment (pre)'!#REF!</f>
        <v>#REF!</v>
      </c>
      <c r="B152" s="50" t="e">
        <f>'Vulnerability Assessment (pre)'!#REF!</f>
        <v>#REF!</v>
      </c>
      <c r="C152" s="50" t="e">
        <f>'Vulnerability Assessment (pre)'!#REF!</f>
        <v>#REF!</v>
      </c>
      <c r="D152" s="50" t="e">
        <f>'Vulnerability Assessment (pre)'!#REF!</f>
        <v>#REF!</v>
      </c>
      <c r="E152" s="31" t="e">
        <f>'Vulnerability Assessment (pre)'!#REF!</f>
        <v>#REF!</v>
      </c>
      <c r="F152" s="31" t="str">
        <f>'Vulnerability Assessment (post)'!W158</f>
        <v>INCOMPLETE</v>
      </c>
    </row>
    <row r="153" spans="1:6" ht="18" x14ac:dyDescent="0.15">
      <c r="A153" s="50" t="e">
        <f>'Vulnerability Assessment (pre)'!#REF!</f>
        <v>#REF!</v>
      </c>
      <c r="B153" s="50" t="e">
        <f>'Vulnerability Assessment (pre)'!#REF!</f>
        <v>#REF!</v>
      </c>
      <c r="C153" s="50" t="e">
        <f>'Vulnerability Assessment (pre)'!#REF!</f>
        <v>#REF!</v>
      </c>
      <c r="D153" s="50" t="e">
        <f>'Vulnerability Assessment (pre)'!#REF!</f>
        <v>#REF!</v>
      </c>
      <c r="E153" s="31" t="e">
        <f>'Vulnerability Assessment (pre)'!#REF!</f>
        <v>#REF!</v>
      </c>
      <c r="F153" s="31" t="str">
        <f>'Vulnerability Assessment (post)'!W159</f>
        <v>INCOMPLETE</v>
      </c>
    </row>
    <row r="154" spans="1:6" ht="18" x14ac:dyDescent="0.15">
      <c r="A154" s="50" t="e">
        <f>'Vulnerability Assessment (pre)'!#REF!</f>
        <v>#REF!</v>
      </c>
      <c r="B154" s="50" t="e">
        <f>'Vulnerability Assessment (pre)'!#REF!</f>
        <v>#REF!</v>
      </c>
      <c r="C154" s="50" t="e">
        <f>'Vulnerability Assessment (pre)'!#REF!</f>
        <v>#REF!</v>
      </c>
      <c r="D154" s="50" t="e">
        <f>'Vulnerability Assessment (pre)'!#REF!</f>
        <v>#REF!</v>
      </c>
      <c r="E154" s="31" t="e">
        <f>'Vulnerability Assessment (pre)'!#REF!</f>
        <v>#REF!</v>
      </c>
      <c r="F154" s="31" t="str">
        <f>'Vulnerability Assessment (post)'!W160</f>
        <v>INCOMPLETE</v>
      </c>
    </row>
    <row r="155" spans="1:6" ht="18" x14ac:dyDescent="0.15">
      <c r="A155" s="50" t="e">
        <f>'Vulnerability Assessment (pre)'!#REF!</f>
        <v>#REF!</v>
      </c>
      <c r="B155" s="50" t="e">
        <f>'Vulnerability Assessment (pre)'!#REF!</f>
        <v>#REF!</v>
      </c>
      <c r="C155" s="50" t="e">
        <f>'Vulnerability Assessment (pre)'!#REF!</f>
        <v>#REF!</v>
      </c>
      <c r="D155" s="50" t="e">
        <f>'Vulnerability Assessment (pre)'!#REF!</f>
        <v>#REF!</v>
      </c>
      <c r="E155" s="31" t="e">
        <f>'Vulnerability Assessment (pre)'!#REF!</f>
        <v>#REF!</v>
      </c>
      <c r="F155" s="31" t="str">
        <f>'Vulnerability Assessment (post)'!W161</f>
        <v>INCOMPLETE</v>
      </c>
    </row>
    <row r="156" spans="1:6" ht="18" x14ac:dyDescent="0.15">
      <c r="A156" s="50" t="e">
        <f>'Vulnerability Assessment (pre)'!#REF!</f>
        <v>#REF!</v>
      </c>
      <c r="B156" s="50" t="e">
        <f>'Vulnerability Assessment (pre)'!#REF!</f>
        <v>#REF!</v>
      </c>
      <c r="C156" s="50" t="e">
        <f>'Vulnerability Assessment (pre)'!#REF!</f>
        <v>#REF!</v>
      </c>
      <c r="D156" s="50" t="e">
        <f>'Vulnerability Assessment (pre)'!#REF!</f>
        <v>#REF!</v>
      </c>
      <c r="E156" s="31" t="e">
        <f>'Vulnerability Assessment (pre)'!#REF!</f>
        <v>#REF!</v>
      </c>
      <c r="F156" s="31" t="str">
        <f>'Vulnerability Assessment (post)'!W162</f>
        <v>INCOMPLETE</v>
      </c>
    </row>
    <row r="157" spans="1:6" ht="18" x14ac:dyDescent="0.15">
      <c r="A157" s="50" t="e">
        <f>'Vulnerability Assessment (pre)'!#REF!</f>
        <v>#REF!</v>
      </c>
      <c r="B157" s="50" t="e">
        <f>'Vulnerability Assessment (pre)'!#REF!</f>
        <v>#REF!</v>
      </c>
      <c r="C157" s="50" t="e">
        <f>'Vulnerability Assessment (pre)'!#REF!</f>
        <v>#REF!</v>
      </c>
      <c r="D157" s="50" t="e">
        <f>'Vulnerability Assessment (pre)'!#REF!</f>
        <v>#REF!</v>
      </c>
      <c r="E157" s="31" t="e">
        <f>'Vulnerability Assessment (pre)'!#REF!</f>
        <v>#REF!</v>
      </c>
      <c r="F157" s="31" t="str">
        <f>'Vulnerability Assessment (post)'!W163</f>
        <v>INCOMPLETE</v>
      </c>
    </row>
    <row r="158" spans="1:6" ht="18" x14ac:dyDescent="0.15">
      <c r="A158" s="50" t="e">
        <f>'Vulnerability Assessment (pre)'!#REF!</f>
        <v>#REF!</v>
      </c>
      <c r="B158" s="50" t="e">
        <f>'Vulnerability Assessment (pre)'!#REF!</f>
        <v>#REF!</v>
      </c>
      <c r="C158" s="50" t="e">
        <f>'Vulnerability Assessment (pre)'!#REF!</f>
        <v>#REF!</v>
      </c>
      <c r="D158" s="50" t="e">
        <f>'Vulnerability Assessment (pre)'!#REF!</f>
        <v>#REF!</v>
      </c>
      <c r="E158" s="31" t="e">
        <f>'Vulnerability Assessment (pre)'!#REF!</f>
        <v>#REF!</v>
      </c>
      <c r="F158" s="31" t="str">
        <f>'Vulnerability Assessment (post)'!W164</f>
        <v>INCOMPLETE</v>
      </c>
    </row>
    <row r="159" spans="1:6" ht="18" x14ac:dyDescent="0.15">
      <c r="A159" s="50" t="e">
        <f>'Vulnerability Assessment (pre)'!#REF!</f>
        <v>#REF!</v>
      </c>
      <c r="B159" s="50" t="e">
        <f>'Vulnerability Assessment (pre)'!#REF!</f>
        <v>#REF!</v>
      </c>
      <c r="C159" s="50" t="e">
        <f>'Vulnerability Assessment (pre)'!#REF!</f>
        <v>#REF!</v>
      </c>
      <c r="D159" s="50" t="e">
        <f>'Vulnerability Assessment (pre)'!#REF!</f>
        <v>#REF!</v>
      </c>
      <c r="E159" s="31" t="e">
        <f>'Vulnerability Assessment (pre)'!#REF!</f>
        <v>#REF!</v>
      </c>
      <c r="F159" s="31" t="str">
        <f>'Vulnerability Assessment (post)'!W165</f>
        <v>INCOMPLETE</v>
      </c>
    </row>
    <row r="160" spans="1:6" ht="18" x14ac:dyDescent="0.15">
      <c r="A160" s="50" t="e">
        <f>'Vulnerability Assessment (pre)'!#REF!</f>
        <v>#REF!</v>
      </c>
      <c r="B160" s="50" t="e">
        <f>'Vulnerability Assessment (pre)'!#REF!</f>
        <v>#REF!</v>
      </c>
      <c r="C160" s="50" t="e">
        <f>'Vulnerability Assessment (pre)'!#REF!</f>
        <v>#REF!</v>
      </c>
      <c r="D160" s="50" t="e">
        <f>'Vulnerability Assessment (pre)'!#REF!</f>
        <v>#REF!</v>
      </c>
      <c r="E160" s="31" t="e">
        <f>'Vulnerability Assessment (pre)'!#REF!</f>
        <v>#REF!</v>
      </c>
      <c r="F160" s="31" t="str">
        <f>'Vulnerability Assessment (post)'!W166</f>
        <v>INCOMPLETE</v>
      </c>
    </row>
    <row r="161" spans="1:6" ht="18" x14ac:dyDescent="0.15">
      <c r="A161" s="50" t="e">
        <f>'Vulnerability Assessment (pre)'!#REF!</f>
        <v>#REF!</v>
      </c>
      <c r="B161" s="50" t="e">
        <f>'Vulnerability Assessment (pre)'!#REF!</f>
        <v>#REF!</v>
      </c>
      <c r="C161" s="50" t="e">
        <f>'Vulnerability Assessment (pre)'!#REF!</f>
        <v>#REF!</v>
      </c>
      <c r="D161" s="50" t="e">
        <f>'Vulnerability Assessment (pre)'!#REF!</f>
        <v>#REF!</v>
      </c>
      <c r="E161" s="31" t="e">
        <f>'Vulnerability Assessment (pre)'!#REF!</f>
        <v>#REF!</v>
      </c>
      <c r="F161" s="31" t="str">
        <f>'Vulnerability Assessment (post)'!W167</f>
        <v>INCOMPLETE</v>
      </c>
    </row>
    <row r="162" spans="1:6" ht="18" x14ac:dyDescent="0.15">
      <c r="A162" s="50" t="e">
        <f>'Vulnerability Assessment (pre)'!#REF!</f>
        <v>#REF!</v>
      </c>
      <c r="B162" s="50" t="e">
        <f>'Vulnerability Assessment (pre)'!#REF!</f>
        <v>#REF!</v>
      </c>
      <c r="C162" s="50" t="e">
        <f>'Vulnerability Assessment (pre)'!#REF!</f>
        <v>#REF!</v>
      </c>
      <c r="D162" s="50" t="e">
        <f>'Vulnerability Assessment (pre)'!#REF!</f>
        <v>#REF!</v>
      </c>
      <c r="E162" s="31" t="e">
        <f>'Vulnerability Assessment (pre)'!#REF!</f>
        <v>#REF!</v>
      </c>
      <c r="F162" s="31" t="str">
        <f>'Vulnerability Assessment (post)'!W168</f>
        <v>INCOMPLETE</v>
      </c>
    </row>
    <row r="163" spans="1:6" ht="18" x14ac:dyDescent="0.15">
      <c r="A163" s="50" t="e">
        <f>'Vulnerability Assessment (pre)'!#REF!</f>
        <v>#REF!</v>
      </c>
      <c r="B163" s="50" t="e">
        <f>'Vulnerability Assessment (pre)'!#REF!</f>
        <v>#REF!</v>
      </c>
      <c r="C163" s="50" t="e">
        <f>'Vulnerability Assessment (pre)'!#REF!</f>
        <v>#REF!</v>
      </c>
      <c r="D163" s="50" t="e">
        <f>'Vulnerability Assessment (pre)'!#REF!</f>
        <v>#REF!</v>
      </c>
      <c r="E163" s="31" t="e">
        <f>'Vulnerability Assessment (pre)'!#REF!</f>
        <v>#REF!</v>
      </c>
      <c r="F163" s="31" t="str">
        <f>'Vulnerability Assessment (post)'!W169</f>
        <v>INCOMPLETE</v>
      </c>
    </row>
    <row r="164" spans="1:6" ht="18" x14ac:dyDescent="0.15">
      <c r="A164" s="50" t="e">
        <f>'Vulnerability Assessment (pre)'!#REF!</f>
        <v>#REF!</v>
      </c>
      <c r="B164" s="50" t="e">
        <f>'Vulnerability Assessment (pre)'!#REF!</f>
        <v>#REF!</v>
      </c>
      <c r="C164" s="50" t="e">
        <f>'Vulnerability Assessment (pre)'!#REF!</f>
        <v>#REF!</v>
      </c>
      <c r="D164" s="50" t="e">
        <f>'Vulnerability Assessment (pre)'!#REF!</f>
        <v>#REF!</v>
      </c>
      <c r="E164" s="31" t="e">
        <f>'Vulnerability Assessment (pre)'!#REF!</f>
        <v>#REF!</v>
      </c>
      <c r="F164" s="31" t="str">
        <f>'Vulnerability Assessment (post)'!W170</f>
        <v>INCOMPLETE</v>
      </c>
    </row>
    <row r="165" spans="1:6" ht="18" x14ac:dyDescent="0.15">
      <c r="A165" s="50" t="e">
        <f>'Vulnerability Assessment (pre)'!#REF!</f>
        <v>#REF!</v>
      </c>
      <c r="B165" s="50" t="e">
        <f>'Vulnerability Assessment (pre)'!#REF!</f>
        <v>#REF!</v>
      </c>
      <c r="C165" s="50" t="e">
        <f>'Vulnerability Assessment (pre)'!#REF!</f>
        <v>#REF!</v>
      </c>
      <c r="D165" s="50" t="e">
        <f>'Vulnerability Assessment (pre)'!#REF!</f>
        <v>#REF!</v>
      </c>
      <c r="E165" s="31" t="e">
        <f>'Vulnerability Assessment (pre)'!#REF!</f>
        <v>#REF!</v>
      </c>
      <c r="F165" s="31" t="str">
        <f>'Vulnerability Assessment (post)'!W171</f>
        <v>INCOMPLETE</v>
      </c>
    </row>
    <row r="166" spans="1:6" ht="18" x14ac:dyDescent="0.15">
      <c r="A166" s="50" t="e">
        <f>'Vulnerability Assessment (pre)'!#REF!</f>
        <v>#REF!</v>
      </c>
      <c r="B166" s="50" t="e">
        <f>'Vulnerability Assessment (pre)'!#REF!</f>
        <v>#REF!</v>
      </c>
      <c r="C166" s="50" t="e">
        <f>'Vulnerability Assessment (pre)'!#REF!</f>
        <v>#REF!</v>
      </c>
      <c r="D166" s="50" t="e">
        <f>'Vulnerability Assessment (pre)'!#REF!</f>
        <v>#REF!</v>
      </c>
      <c r="E166" s="31" t="e">
        <f>'Vulnerability Assessment (pre)'!#REF!</f>
        <v>#REF!</v>
      </c>
      <c r="F166" s="31" t="str">
        <f>'Vulnerability Assessment (post)'!W172</f>
        <v>INCOMPLETE</v>
      </c>
    </row>
    <row r="167" spans="1:6" ht="18" x14ac:dyDescent="0.15">
      <c r="A167" s="50" t="e">
        <f>'Vulnerability Assessment (pre)'!#REF!</f>
        <v>#REF!</v>
      </c>
      <c r="B167" s="50" t="e">
        <f>'Vulnerability Assessment (pre)'!#REF!</f>
        <v>#REF!</v>
      </c>
      <c r="C167" s="50" t="e">
        <f>'Vulnerability Assessment (pre)'!#REF!</f>
        <v>#REF!</v>
      </c>
      <c r="D167" s="50" t="e">
        <f>'Vulnerability Assessment (pre)'!#REF!</f>
        <v>#REF!</v>
      </c>
      <c r="E167" s="31" t="e">
        <f>'Vulnerability Assessment (pre)'!#REF!</f>
        <v>#REF!</v>
      </c>
      <c r="F167" s="31" t="str">
        <f>'Vulnerability Assessment (post)'!W173</f>
        <v>INCOMPLETE</v>
      </c>
    </row>
    <row r="168" spans="1:6" ht="18" x14ac:dyDescent="0.15">
      <c r="A168" s="50" t="e">
        <f>'Vulnerability Assessment (pre)'!#REF!</f>
        <v>#REF!</v>
      </c>
      <c r="B168" s="50" t="e">
        <f>'Vulnerability Assessment (pre)'!#REF!</f>
        <v>#REF!</v>
      </c>
      <c r="C168" s="50" t="e">
        <f>'Vulnerability Assessment (pre)'!#REF!</f>
        <v>#REF!</v>
      </c>
      <c r="D168" s="50" t="e">
        <f>'Vulnerability Assessment (pre)'!#REF!</f>
        <v>#REF!</v>
      </c>
      <c r="E168" s="31" t="e">
        <f>'Vulnerability Assessment (pre)'!#REF!</f>
        <v>#REF!</v>
      </c>
      <c r="F168" s="31" t="str">
        <f>'Vulnerability Assessment (post)'!W174</f>
        <v>INCOMPLETE</v>
      </c>
    </row>
    <row r="169" spans="1:6" ht="18" x14ac:dyDescent="0.15">
      <c r="A169" s="50" t="e">
        <f>'Vulnerability Assessment (pre)'!#REF!</f>
        <v>#REF!</v>
      </c>
      <c r="B169" s="50" t="e">
        <f>'Vulnerability Assessment (pre)'!#REF!</f>
        <v>#REF!</v>
      </c>
      <c r="C169" s="50" t="e">
        <f>'Vulnerability Assessment (pre)'!#REF!</f>
        <v>#REF!</v>
      </c>
      <c r="D169" s="50" t="e">
        <f>'Vulnerability Assessment (pre)'!#REF!</f>
        <v>#REF!</v>
      </c>
      <c r="E169" s="31" t="e">
        <f>'Vulnerability Assessment (pre)'!#REF!</f>
        <v>#REF!</v>
      </c>
      <c r="F169" s="31" t="str">
        <f>'Vulnerability Assessment (post)'!W175</f>
        <v>INCOMPLETE</v>
      </c>
    </row>
    <row r="170" spans="1:6" ht="18" x14ac:dyDescent="0.15">
      <c r="A170" s="50" t="e">
        <f>'Vulnerability Assessment (pre)'!#REF!</f>
        <v>#REF!</v>
      </c>
      <c r="B170" s="50" t="e">
        <f>'Vulnerability Assessment (pre)'!#REF!</f>
        <v>#REF!</v>
      </c>
      <c r="C170" s="50" t="e">
        <f>'Vulnerability Assessment (pre)'!#REF!</f>
        <v>#REF!</v>
      </c>
      <c r="D170" s="50" t="e">
        <f>'Vulnerability Assessment (pre)'!#REF!</f>
        <v>#REF!</v>
      </c>
      <c r="E170" s="31" t="e">
        <f>'Vulnerability Assessment (pre)'!#REF!</f>
        <v>#REF!</v>
      </c>
      <c r="F170" s="31" t="str">
        <f>'Vulnerability Assessment (post)'!W176</f>
        <v>INCOMPLETE</v>
      </c>
    </row>
    <row r="171" spans="1:6" ht="18" x14ac:dyDescent="0.15">
      <c r="A171" s="50" t="e">
        <f>'Vulnerability Assessment (pre)'!#REF!</f>
        <v>#REF!</v>
      </c>
      <c r="B171" s="50" t="e">
        <f>'Vulnerability Assessment (pre)'!#REF!</f>
        <v>#REF!</v>
      </c>
      <c r="C171" s="50" t="e">
        <f>'Vulnerability Assessment (pre)'!#REF!</f>
        <v>#REF!</v>
      </c>
      <c r="D171" s="50" t="e">
        <f>'Vulnerability Assessment (pre)'!#REF!</f>
        <v>#REF!</v>
      </c>
      <c r="E171" s="31" t="e">
        <f>'Vulnerability Assessment (pre)'!#REF!</f>
        <v>#REF!</v>
      </c>
      <c r="F171" s="31" t="str">
        <f>'Vulnerability Assessment (post)'!W177</f>
        <v>INCOMPLETE</v>
      </c>
    </row>
    <row r="172" spans="1:6" ht="18" x14ac:dyDescent="0.15">
      <c r="A172" s="50" t="e">
        <f>'Vulnerability Assessment (pre)'!#REF!</f>
        <v>#REF!</v>
      </c>
      <c r="B172" s="50" t="e">
        <f>'Vulnerability Assessment (pre)'!#REF!</f>
        <v>#REF!</v>
      </c>
      <c r="C172" s="50" t="e">
        <f>'Vulnerability Assessment (pre)'!#REF!</f>
        <v>#REF!</v>
      </c>
      <c r="D172" s="50" t="e">
        <f>'Vulnerability Assessment (pre)'!#REF!</f>
        <v>#REF!</v>
      </c>
      <c r="E172" s="31" t="e">
        <f>'Vulnerability Assessment (pre)'!#REF!</f>
        <v>#REF!</v>
      </c>
      <c r="F172" s="31" t="str">
        <f>'Vulnerability Assessment (post)'!W178</f>
        <v>INCOMPLETE</v>
      </c>
    </row>
    <row r="173" spans="1:6" ht="18" x14ac:dyDescent="0.15">
      <c r="A173" s="50" t="e">
        <f>'Vulnerability Assessment (pre)'!#REF!</f>
        <v>#REF!</v>
      </c>
      <c r="B173" s="50" t="e">
        <f>'Vulnerability Assessment (pre)'!#REF!</f>
        <v>#REF!</v>
      </c>
      <c r="C173" s="50" t="e">
        <f>'Vulnerability Assessment (pre)'!#REF!</f>
        <v>#REF!</v>
      </c>
      <c r="D173" s="50" t="e">
        <f>'Vulnerability Assessment (pre)'!#REF!</f>
        <v>#REF!</v>
      </c>
      <c r="E173" s="31" t="e">
        <f>'Vulnerability Assessment (pre)'!#REF!</f>
        <v>#REF!</v>
      </c>
      <c r="F173" s="31" t="str">
        <f>'Vulnerability Assessment (post)'!W179</f>
        <v>INCOMPLETE</v>
      </c>
    </row>
    <row r="174" spans="1:6" ht="18" x14ac:dyDescent="0.15">
      <c r="A174" s="50" t="e">
        <f>'Vulnerability Assessment (pre)'!#REF!</f>
        <v>#REF!</v>
      </c>
      <c r="B174" s="50" t="e">
        <f>'Vulnerability Assessment (pre)'!#REF!</f>
        <v>#REF!</v>
      </c>
      <c r="C174" s="50" t="e">
        <f>'Vulnerability Assessment (pre)'!#REF!</f>
        <v>#REF!</v>
      </c>
      <c r="D174" s="50" t="e">
        <f>'Vulnerability Assessment (pre)'!#REF!</f>
        <v>#REF!</v>
      </c>
      <c r="E174" s="31" t="e">
        <f>'Vulnerability Assessment (pre)'!#REF!</f>
        <v>#REF!</v>
      </c>
      <c r="F174" s="31" t="str">
        <f>'Vulnerability Assessment (post)'!W180</f>
        <v>INCOMPLETE</v>
      </c>
    </row>
    <row r="175" spans="1:6" ht="18" x14ac:dyDescent="0.15">
      <c r="A175" s="50" t="e">
        <f>'Vulnerability Assessment (pre)'!#REF!</f>
        <v>#REF!</v>
      </c>
      <c r="B175" s="50" t="e">
        <f>'Vulnerability Assessment (pre)'!#REF!</f>
        <v>#REF!</v>
      </c>
      <c r="C175" s="50" t="e">
        <f>'Vulnerability Assessment (pre)'!#REF!</f>
        <v>#REF!</v>
      </c>
      <c r="D175" s="50" t="e">
        <f>'Vulnerability Assessment (pre)'!#REF!</f>
        <v>#REF!</v>
      </c>
      <c r="E175" s="31" t="e">
        <f>'Vulnerability Assessment (pre)'!#REF!</f>
        <v>#REF!</v>
      </c>
      <c r="F175" s="31" t="str">
        <f>'Vulnerability Assessment (post)'!W181</f>
        <v>INCOMPLETE</v>
      </c>
    </row>
    <row r="176" spans="1:6" ht="18" x14ac:dyDescent="0.15">
      <c r="A176" s="50" t="e">
        <f>'Vulnerability Assessment (pre)'!#REF!</f>
        <v>#REF!</v>
      </c>
      <c r="B176" s="50" t="e">
        <f>'Vulnerability Assessment (pre)'!#REF!</f>
        <v>#REF!</v>
      </c>
      <c r="C176" s="50" t="e">
        <f>'Vulnerability Assessment (pre)'!#REF!</f>
        <v>#REF!</v>
      </c>
      <c r="D176" s="50" t="e">
        <f>'Vulnerability Assessment (pre)'!#REF!</f>
        <v>#REF!</v>
      </c>
      <c r="E176" s="31" t="e">
        <f>'Vulnerability Assessment (pre)'!#REF!</f>
        <v>#REF!</v>
      </c>
      <c r="F176" s="31" t="str">
        <f>'Vulnerability Assessment (post)'!W182</f>
        <v>INCOMPLETE</v>
      </c>
    </row>
    <row r="177" spans="1:6" ht="18" x14ac:dyDescent="0.15">
      <c r="A177" s="50" t="e">
        <f>'Vulnerability Assessment (pre)'!#REF!</f>
        <v>#REF!</v>
      </c>
      <c r="B177" s="50" t="e">
        <f>'Vulnerability Assessment (pre)'!#REF!</f>
        <v>#REF!</v>
      </c>
      <c r="C177" s="50" t="e">
        <f>'Vulnerability Assessment (pre)'!#REF!</f>
        <v>#REF!</v>
      </c>
      <c r="D177" s="50" t="e">
        <f>'Vulnerability Assessment (pre)'!#REF!</f>
        <v>#REF!</v>
      </c>
      <c r="E177" s="31" t="e">
        <f>'Vulnerability Assessment (pre)'!#REF!</f>
        <v>#REF!</v>
      </c>
      <c r="F177" s="31" t="str">
        <f>'Vulnerability Assessment (post)'!W183</f>
        <v>INCOMPLETE</v>
      </c>
    </row>
    <row r="178" spans="1:6" ht="18" x14ac:dyDescent="0.15">
      <c r="A178" s="50" t="e">
        <f>'Vulnerability Assessment (pre)'!#REF!</f>
        <v>#REF!</v>
      </c>
      <c r="B178" s="50" t="e">
        <f>'Vulnerability Assessment (pre)'!#REF!</f>
        <v>#REF!</v>
      </c>
      <c r="C178" s="50" t="e">
        <f>'Vulnerability Assessment (pre)'!#REF!</f>
        <v>#REF!</v>
      </c>
      <c r="D178" s="50" t="e">
        <f>'Vulnerability Assessment (pre)'!#REF!</f>
        <v>#REF!</v>
      </c>
      <c r="E178" s="31" t="e">
        <f>'Vulnerability Assessment (pre)'!#REF!</f>
        <v>#REF!</v>
      </c>
      <c r="F178" s="31" t="str">
        <f>'Vulnerability Assessment (post)'!W184</f>
        <v>INCOMPLETE</v>
      </c>
    </row>
    <row r="179" spans="1:6" ht="18" x14ac:dyDescent="0.15">
      <c r="A179" s="50" t="e">
        <f>'Vulnerability Assessment (pre)'!#REF!</f>
        <v>#REF!</v>
      </c>
      <c r="B179" s="50" t="e">
        <f>'Vulnerability Assessment (pre)'!#REF!</f>
        <v>#REF!</v>
      </c>
      <c r="C179" s="50" t="e">
        <f>'Vulnerability Assessment (pre)'!#REF!</f>
        <v>#REF!</v>
      </c>
      <c r="D179" s="50" t="e">
        <f>'Vulnerability Assessment (pre)'!#REF!</f>
        <v>#REF!</v>
      </c>
      <c r="E179" s="31" t="e">
        <f>'Vulnerability Assessment (pre)'!#REF!</f>
        <v>#REF!</v>
      </c>
      <c r="F179" s="31" t="str">
        <f>'Vulnerability Assessment (post)'!W185</f>
        <v>INCOMPLETE</v>
      </c>
    </row>
    <row r="180" spans="1:6" ht="18" x14ac:dyDescent="0.15">
      <c r="A180" s="50" t="e">
        <f>'Vulnerability Assessment (pre)'!#REF!</f>
        <v>#REF!</v>
      </c>
      <c r="B180" s="50" t="e">
        <f>'Vulnerability Assessment (pre)'!#REF!</f>
        <v>#REF!</v>
      </c>
      <c r="C180" s="50" t="e">
        <f>'Vulnerability Assessment (pre)'!#REF!</f>
        <v>#REF!</v>
      </c>
      <c r="D180" s="50" t="e">
        <f>'Vulnerability Assessment (pre)'!#REF!</f>
        <v>#REF!</v>
      </c>
      <c r="E180" s="31" t="e">
        <f>'Vulnerability Assessment (pre)'!#REF!</f>
        <v>#REF!</v>
      </c>
      <c r="F180" s="31" t="str">
        <f>'Vulnerability Assessment (post)'!W186</f>
        <v>INCOMPLETE</v>
      </c>
    </row>
    <row r="181" spans="1:6" ht="18" x14ac:dyDescent="0.15">
      <c r="A181" s="50" t="e">
        <f>'Vulnerability Assessment (pre)'!#REF!</f>
        <v>#REF!</v>
      </c>
      <c r="B181" s="50" t="e">
        <f>'Vulnerability Assessment (pre)'!#REF!</f>
        <v>#REF!</v>
      </c>
      <c r="C181" s="50" t="e">
        <f>'Vulnerability Assessment (pre)'!#REF!</f>
        <v>#REF!</v>
      </c>
      <c r="D181" s="50" t="e">
        <f>'Vulnerability Assessment (pre)'!#REF!</f>
        <v>#REF!</v>
      </c>
      <c r="E181" s="31" t="e">
        <f>'Vulnerability Assessment (pre)'!#REF!</f>
        <v>#REF!</v>
      </c>
      <c r="F181" s="31" t="str">
        <f>'Vulnerability Assessment (post)'!W187</f>
        <v>INCOMPLETE</v>
      </c>
    </row>
    <row r="182" spans="1:6" ht="18" x14ac:dyDescent="0.15">
      <c r="A182" s="50" t="e">
        <f>'Vulnerability Assessment (pre)'!#REF!</f>
        <v>#REF!</v>
      </c>
      <c r="B182" s="50" t="e">
        <f>'Vulnerability Assessment (pre)'!#REF!</f>
        <v>#REF!</v>
      </c>
      <c r="C182" s="50" t="e">
        <f>'Vulnerability Assessment (pre)'!#REF!</f>
        <v>#REF!</v>
      </c>
      <c r="D182" s="50" t="e">
        <f>'Vulnerability Assessment (pre)'!#REF!</f>
        <v>#REF!</v>
      </c>
      <c r="E182" s="31" t="e">
        <f>'Vulnerability Assessment (pre)'!#REF!</f>
        <v>#REF!</v>
      </c>
      <c r="F182" s="31" t="str">
        <f>'Vulnerability Assessment (post)'!W188</f>
        <v>INCOMPLETE</v>
      </c>
    </row>
    <row r="183" spans="1:6" ht="18" x14ac:dyDescent="0.15">
      <c r="A183" s="50" t="e">
        <f>'Vulnerability Assessment (pre)'!#REF!</f>
        <v>#REF!</v>
      </c>
      <c r="B183" s="50" t="e">
        <f>'Vulnerability Assessment (pre)'!#REF!</f>
        <v>#REF!</v>
      </c>
      <c r="C183" s="50" t="e">
        <f>'Vulnerability Assessment (pre)'!#REF!</f>
        <v>#REF!</v>
      </c>
      <c r="D183" s="50" t="e">
        <f>'Vulnerability Assessment (pre)'!#REF!</f>
        <v>#REF!</v>
      </c>
      <c r="E183" s="31" t="e">
        <f>'Vulnerability Assessment (pre)'!#REF!</f>
        <v>#REF!</v>
      </c>
      <c r="F183" s="31" t="str">
        <f>'Vulnerability Assessment (post)'!W189</f>
        <v>INCOMPLETE</v>
      </c>
    </row>
    <row r="184" spans="1:6" ht="18" x14ac:dyDescent="0.15">
      <c r="A184" s="50" t="e">
        <f>'Vulnerability Assessment (pre)'!#REF!</f>
        <v>#REF!</v>
      </c>
      <c r="B184" s="50" t="e">
        <f>'Vulnerability Assessment (pre)'!#REF!</f>
        <v>#REF!</v>
      </c>
      <c r="C184" s="50" t="e">
        <f>'Vulnerability Assessment (pre)'!#REF!</f>
        <v>#REF!</v>
      </c>
      <c r="D184" s="50" t="e">
        <f>'Vulnerability Assessment (pre)'!#REF!</f>
        <v>#REF!</v>
      </c>
      <c r="E184" s="31" t="e">
        <f>'Vulnerability Assessment (pre)'!#REF!</f>
        <v>#REF!</v>
      </c>
      <c r="F184" s="31" t="str">
        <f>'Vulnerability Assessment (post)'!W190</f>
        <v>INCOMPLETE</v>
      </c>
    </row>
    <row r="185" spans="1:6" ht="18" x14ac:dyDescent="0.15">
      <c r="A185" s="50" t="e">
        <f>'Vulnerability Assessment (pre)'!#REF!</f>
        <v>#REF!</v>
      </c>
      <c r="B185" s="50" t="e">
        <f>'Vulnerability Assessment (pre)'!#REF!</f>
        <v>#REF!</v>
      </c>
      <c r="C185" s="50" t="e">
        <f>'Vulnerability Assessment (pre)'!#REF!</f>
        <v>#REF!</v>
      </c>
      <c r="D185" s="50" t="e">
        <f>'Vulnerability Assessment (pre)'!#REF!</f>
        <v>#REF!</v>
      </c>
      <c r="E185" s="31" t="e">
        <f>'Vulnerability Assessment (pre)'!#REF!</f>
        <v>#REF!</v>
      </c>
      <c r="F185" s="31" t="str">
        <f>'Vulnerability Assessment (post)'!W191</f>
        <v>INCOMPLETE</v>
      </c>
    </row>
    <row r="186" spans="1:6" ht="18" x14ac:dyDescent="0.15">
      <c r="A186" s="50" t="e">
        <f>'Vulnerability Assessment (pre)'!#REF!</f>
        <v>#REF!</v>
      </c>
      <c r="B186" s="50" t="e">
        <f>'Vulnerability Assessment (pre)'!#REF!</f>
        <v>#REF!</v>
      </c>
      <c r="C186" s="50" t="e">
        <f>'Vulnerability Assessment (pre)'!#REF!</f>
        <v>#REF!</v>
      </c>
      <c r="D186" s="50" t="e">
        <f>'Vulnerability Assessment (pre)'!#REF!</f>
        <v>#REF!</v>
      </c>
      <c r="E186" s="31" t="e">
        <f>'Vulnerability Assessment (pre)'!#REF!</f>
        <v>#REF!</v>
      </c>
      <c r="F186" s="31" t="str">
        <f>'Vulnerability Assessment (post)'!W192</f>
        <v>INCOMPLETE</v>
      </c>
    </row>
    <row r="187" spans="1:6" ht="18" x14ac:dyDescent="0.15">
      <c r="A187" s="50" t="e">
        <f>'Vulnerability Assessment (pre)'!#REF!</f>
        <v>#REF!</v>
      </c>
      <c r="B187" s="50" t="e">
        <f>'Vulnerability Assessment (pre)'!#REF!</f>
        <v>#REF!</v>
      </c>
      <c r="C187" s="50" t="e">
        <f>'Vulnerability Assessment (pre)'!#REF!</f>
        <v>#REF!</v>
      </c>
      <c r="D187" s="50" t="e">
        <f>'Vulnerability Assessment (pre)'!#REF!</f>
        <v>#REF!</v>
      </c>
      <c r="E187" s="31" t="e">
        <f>'Vulnerability Assessment (pre)'!#REF!</f>
        <v>#REF!</v>
      </c>
      <c r="F187" s="31" t="str">
        <f>'Vulnerability Assessment (post)'!W193</f>
        <v>INCOMPLETE</v>
      </c>
    </row>
    <row r="188" spans="1:6" ht="18" x14ac:dyDescent="0.15">
      <c r="A188" s="50" t="e">
        <f>'Vulnerability Assessment (pre)'!#REF!</f>
        <v>#REF!</v>
      </c>
      <c r="B188" s="50" t="e">
        <f>'Vulnerability Assessment (pre)'!#REF!</f>
        <v>#REF!</v>
      </c>
      <c r="C188" s="50" t="e">
        <f>'Vulnerability Assessment (pre)'!#REF!</f>
        <v>#REF!</v>
      </c>
      <c r="D188" s="50" t="e">
        <f>'Vulnerability Assessment (pre)'!#REF!</f>
        <v>#REF!</v>
      </c>
      <c r="E188" s="31" t="e">
        <f>'Vulnerability Assessment (pre)'!#REF!</f>
        <v>#REF!</v>
      </c>
      <c r="F188" s="31" t="str">
        <f>'Vulnerability Assessment (post)'!W194</f>
        <v>INCOMPLETE</v>
      </c>
    </row>
    <row r="189" spans="1:6" ht="18" x14ac:dyDescent="0.15">
      <c r="A189" s="50" t="e">
        <f>'Vulnerability Assessment (pre)'!#REF!</f>
        <v>#REF!</v>
      </c>
      <c r="B189" s="50" t="e">
        <f>'Vulnerability Assessment (pre)'!#REF!</f>
        <v>#REF!</v>
      </c>
      <c r="C189" s="50" t="e">
        <f>'Vulnerability Assessment (pre)'!#REF!</f>
        <v>#REF!</v>
      </c>
      <c r="D189" s="50" t="e">
        <f>'Vulnerability Assessment (pre)'!#REF!</f>
        <v>#REF!</v>
      </c>
      <c r="E189" s="31" t="e">
        <f>'Vulnerability Assessment (pre)'!#REF!</f>
        <v>#REF!</v>
      </c>
      <c r="F189" s="31" t="str">
        <f>'Vulnerability Assessment (post)'!W195</f>
        <v>INCOMPLETE</v>
      </c>
    </row>
    <row r="190" spans="1:6" ht="18" x14ac:dyDescent="0.15">
      <c r="A190" s="50" t="e">
        <f>'Vulnerability Assessment (pre)'!#REF!</f>
        <v>#REF!</v>
      </c>
      <c r="B190" s="50" t="e">
        <f>'Vulnerability Assessment (pre)'!#REF!</f>
        <v>#REF!</v>
      </c>
      <c r="C190" s="50" t="e">
        <f>'Vulnerability Assessment (pre)'!#REF!</f>
        <v>#REF!</v>
      </c>
      <c r="D190" s="50" t="e">
        <f>'Vulnerability Assessment (pre)'!#REF!</f>
        <v>#REF!</v>
      </c>
      <c r="E190" s="31" t="e">
        <f>'Vulnerability Assessment (pre)'!#REF!</f>
        <v>#REF!</v>
      </c>
      <c r="F190" s="31" t="str">
        <f>'Vulnerability Assessment (post)'!W196</f>
        <v>INCOMPLETE</v>
      </c>
    </row>
    <row r="191" spans="1:6" ht="18" x14ac:dyDescent="0.15">
      <c r="A191" s="50" t="e">
        <f>'Vulnerability Assessment (pre)'!#REF!</f>
        <v>#REF!</v>
      </c>
      <c r="B191" s="50" t="e">
        <f>'Vulnerability Assessment (pre)'!#REF!</f>
        <v>#REF!</v>
      </c>
      <c r="C191" s="50" t="e">
        <f>'Vulnerability Assessment (pre)'!#REF!</f>
        <v>#REF!</v>
      </c>
      <c r="D191" s="50" t="e">
        <f>'Vulnerability Assessment (pre)'!#REF!</f>
        <v>#REF!</v>
      </c>
      <c r="E191" s="31" t="e">
        <f>'Vulnerability Assessment (pre)'!#REF!</f>
        <v>#REF!</v>
      </c>
      <c r="F191" s="31" t="str">
        <f>'Vulnerability Assessment (post)'!W197</f>
        <v>INCOMPLETE</v>
      </c>
    </row>
    <row r="192" spans="1:6" ht="18" x14ac:dyDescent="0.15">
      <c r="A192" s="50" t="e">
        <f>'Vulnerability Assessment (pre)'!#REF!</f>
        <v>#REF!</v>
      </c>
      <c r="B192" s="50" t="e">
        <f>'Vulnerability Assessment (pre)'!#REF!</f>
        <v>#REF!</v>
      </c>
      <c r="C192" s="50" t="e">
        <f>'Vulnerability Assessment (pre)'!#REF!</f>
        <v>#REF!</v>
      </c>
      <c r="D192" s="50" t="e">
        <f>'Vulnerability Assessment (pre)'!#REF!</f>
        <v>#REF!</v>
      </c>
      <c r="E192" s="31" t="e">
        <f>'Vulnerability Assessment (pre)'!#REF!</f>
        <v>#REF!</v>
      </c>
      <c r="F192" s="31" t="str">
        <f>'Vulnerability Assessment (post)'!W198</f>
        <v>INCOMPLETE</v>
      </c>
    </row>
    <row r="193" spans="1:6" ht="18" x14ac:dyDescent="0.15">
      <c r="A193" s="50" t="e">
        <f>'Vulnerability Assessment (pre)'!#REF!</f>
        <v>#REF!</v>
      </c>
      <c r="B193" s="50" t="e">
        <f>'Vulnerability Assessment (pre)'!#REF!</f>
        <v>#REF!</v>
      </c>
      <c r="C193" s="50" t="e">
        <f>'Vulnerability Assessment (pre)'!#REF!</f>
        <v>#REF!</v>
      </c>
      <c r="D193" s="50" t="e">
        <f>'Vulnerability Assessment (pre)'!#REF!</f>
        <v>#REF!</v>
      </c>
      <c r="E193" s="31" t="e">
        <f>'Vulnerability Assessment (pre)'!#REF!</f>
        <v>#REF!</v>
      </c>
      <c r="F193" s="31" t="str">
        <f>'Vulnerability Assessment (post)'!W199</f>
        <v>INCOMPLETE</v>
      </c>
    </row>
    <row r="194" spans="1:6" ht="18" x14ac:dyDescent="0.15">
      <c r="A194" s="50" t="e">
        <f>'Vulnerability Assessment (pre)'!#REF!</f>
        <v>#REF!</v>
      </c>
      <c r="B194" s="50" t="e">
        <f>'Vulnerability Assessment (pre)'!#REF!</f>
        <v>#REF!</v>
      </c>
      <c r="C194" s="50" t="e">
        <f>'Vulnerability Assessment (pre)'!#REF!</f>
        <v>#REF!</v>
      </c>
      <c r="D194" s="50" t="e">
        <f>'Vulnerability Assessment (pre)'!#REF!</f>
        <v>#REF!</v>
      </c>
      <c r="E194" s="31" t="e">
        <f>'Vulnerability Assessment (pre)'!#REF!</f>
        <v>#REF!</v>
      </c>
      <c r="F194" s="31" t="str">
        <f>'Vulnerability Assessment (post)'!W200</f>
        <v>INCOMPLETE</v>
      </c>
    </row>
    <row r="195" spans="1:6" ht="18" x14ac:dyDescent="0.15">
      <c r="A195" s="50" t="e">
        <f>'Vulnerability Assessment (pre)'!#REF!</f>
        <v>#REF!</v>
      </c>
      <c r="B195" s="50" t="e">
        <f>'Vulnerability Assessment (pre)'!#REF!</f>
        <v>#REF!</v>
      </c>
      <c r="C195" s="50" t="e">
        <f>'Vulnerability Assessment (pre)'!#REF!</f>
        <v>#REF!</v>
      </c>
      <c r="D195" s="50" t="e">
        <f>'Vulnerability Assessment (pre)'!#REF!</f>
        <v>#REF!</v>
      </c>
      <c r="E195" s="31" t="e">
        <f>'Vulnerability Assessment (pre)'!#REF!</f>
        <v>#REF!</v>
      </c>
      <c r="F195" s="31" t="str">
        <f>'Vulnerability Assessment (post)'!W201</f>
        <v>INCOMPLETE</v>
      </c>
    </row>
    <row r="196" spans="1:6" ht="18" x14ac:dyDescent="0.15">
      <c r="A196" s="50" t="e">
        <f>'Vulnerability Assessment (pre)'!#REF!</f>
        <v>#REF!</v>
      </c>
      <c r="B196" s="50" t="e">
        <f>'Vulnerability Assessment (pre)'!#REF!</f>
        <v>#REF!</v>
      </c>
      <c r="C196" s="50" t="e">
        <f>'Vulnerability Assessment (pre)'!#REF!</f>
        <v>#REF!</v>
      </c>
      <c r="D196" s="50" t="e">
        <f>'Vulnerability Assessment (pre)'!#REF!</f>
        <v>#REF!</v>
      </c>
      <c r="E196" s="31" t="e">
        <f>'Vulnerability Assessment (pre)'!#REF!</f>
        <v>#REF!</v>
      </c>
      <c r="F196" s="31" t="str">
        <f>'Vulnerability Assessment (post)'!W202</f>
        <v>INCOMPLETE</v>
      </c>
    </row>
    <row r="197" spans="1:6" ht="18" x14ac:dyDescent="0.15">
      <c r="A197" s="50" t="e">
        <f>'Vulnerability Assessment (pre)'!#REF!</f>
        <v>#REF!</v>
      </c>
      <c r="B197" s="50" t="e">
        <f>'Vulnerability Assessment (pre)'!#REF!</f>
        <v>#REF!</v>
      </c>
      <c r="C197" s="50" t="e">
        <f>'Vulnerability Assessment (pre)'!#REF!</f>
        <v>#REF!</v>
      </c>
      <c r="D197" s="50" t="e">
        <f>'Vulnerability Assessment (pre)'!#REF!</f>
        <v>#REF!</v>
      </c>
      <c r="E197" s="31" t="e">
        <f>'Vulnerability Assessment (pre)'!#REF!</f>
        <v>#REF!</v>
      </c>
      <c r="F197" s="31" t="str">
        <f>'Vulnerability Assessment (post)'!W203</f>
        <v>INCOMPLETE</v>
      </c>
    </row>
    <row r="198" spans="1:6" ht="18" x14ac:dyDescent="0.15">
      <c r="A198" s="50" t="e">
        <f>'Vulnerability Assessment (pre)'!#REF!</f>
        <v>#REF!</v>
      </c>
      <c r="B198" s="50" t="e">
        <f>'Vulnerability Assessment (pre)'!#REF!</f>
        <v>#REF!</v>
      </c>
      <c r="C198" s="50" t="e">
        <f>'Vulnerability Assessment (pre)'!#REF!</f>
        <v>#REF!</v>
      </c>
      <c r="D198" s="50" t="e">
        <f>'Vulnerability Assessment (pre)'!#REF!</f>
        <v>#REF!</v>
      </c>
      <c r="E198" s="31" t="e">
        <f>'Vulnerability Assessment (pre)'!#REF!</f>
        <v>#REF!</v>
      </c>
      <c r="F198" s="31" t="str">
        <f>'Vulnerability Assessment (post)'!W204</f>
        <v>INCOMPLETE</v>
      </c>
    </row>
    <row r="199" spans="1:6" ht="18" x14ac:dyDescent="0.15">
      <c r="A199" s="50" t="e">
        <f>'Vulnerability Assessment (pre)'!#REF!</f>
        <v>#REF!</v>
      </c>
      <c r="B199" s="50" t="e">
        <f>'Vulnerability Assessment (pre)'!#REF!</f>
        <v>#REF!</v>
      </c>
      <c r="C199" s="50" t="e">
        <f>'Vulnerability Assessment (pre)'!#REF!</f>
        <v>#REF!</v>
      </c>
      <c r="D199" s="50" t="e">
        <f>'Vulnerability Assessment (pre)'!#REF!</f>
        <v>#REF!</v>
      </c>
      <c r="E199" s="31" t="e">
        <f>'Vulnerability Assessment (pre)'!#REF!</f>
        <v>#REF!</v>
      </c>
      <c r="F199" s="31" t="str">
        <f>'Vulnerability Assessment (post)'!W205</f>
        <v>INCOMPLETE</v>
      </c>
    </row>
    <row r="200" spans="1:6" ht="18" x14ac:dyDescent="0.15">
      <c r="A200" s="50" t="e">
        <f>'Vulnerability Assessment (pre)'!#REF!</f>
        <v>#REF!</v>
      </c>
      <c r="B200" s="50" t="e">
        <f>'Vulnerability Assessment (pre)'!#REF!</f>
        <v>#REF!</v>
      </c>
      <c r="C200" s="50" t="e">
        <f>'Vulnerability Assessment (pre)'!#REF!</f>
        <v>#REF!</v>
      </c>
      <c r="D200" s="50" t="e">
        <f>'Vulnerability Assessment (pre)'!#REF!</f>
        <v>#REF!</v>
      </c>
      <c r="E200" s="31" t="e">
        <f>'Vulnerability Assessment (pre)'!#REF!</f>
        <v>#REF!</v>
      </c>
      <c r="F200" s="31" t="str">
        <f>'Vulnerability Assessment (post)'!W206</f>
        <v>INCOMPLETE</v>
      </c>
    </row>
    <row r="201" spans="1:6" ht="18" x14ac:dyDescent="0.15">
      <c r="A201" s="50" t="e">
        <f>'Vulnerability Assessment (pre)'!#REF!</f>
        <v>#REF!</v>
      </c>
      <c r="B201" s="50" t="e">
        <f>'Vulnerability Assessment (pre)'!#REF!</f>
        <v>#REF!</v>
      </c>
      <c r="C201" s="50" t="e">
        <f>'Vulnerability Assessment (pre)'!#REF!</f>
        <v>#REF!</v>
      </c>
      <c r="D201" s="50" t="e">
        <f>'Vulnerability Assessment (pre)'!#REF!</f>
        <v>#REF!</v>
      </c>
      <c r="E201" s="31" t="e">
        <f>'Vulnerability Assessment (pre)'!#REF!</f>
        <v>#REF!</v>
      </c>
      <c r="F201" s="31" t="str">
        <f>'Vulnerability Assessment (post)'!W207</f>
        <v>INCOMPLETE</v>
      </c>
    </row>
    <row r="202" spans="1:6" ht="18" x14ac:dyDescent="0.15">
      <c r="A202" s="50" t="e">
        <f>'Vulnerability Assessment (pre)'!#REF!</f>
        <v>#REF!</v>
      </c>
      <c r="B202" s="50" t="e">
        <f>'Vulnerability Assessment (pre)'!#REF!</f>
        <v>#REF!</v>
      </c>
      <c r="C202" s="50" t="e">
        <f>'Vulnerability Assessment (pre)'!#REF!</f>
        <v>#REF!</v>
      </c>
      <c r="D202" s="50" t="e">
        <f>'Vulnerability Assessment (pre)'!#REF!</f>
        <v>#REF!</v>
      </c>
      <c r="E202" s="31" t="e">
        <f>'Vulnerability Assessment (pre)'!#REF!</f>
        <v>#REF!</v>
      </c>
      <c r="F202" s="31" t="str">
        <f>'Vulnerability Assessment (post)'!W208</f>
        <v>INCOMPLETE</v>
      </c>
    </row>
    <row r="203" spans="1:6" ht="18" x14ac:dyDescent="0.15">
      <c r="A203" s="50" t="e">
        <f>'Vulnerability Assessment (pre)'!#REF!</f>
        <v>#REF!</v>
      </c>
      <c r="B203" s="50" t="e">
        <f>'Vulnerability Assessment (pre)'!#REF!</f>
        <v>#REF!</v>
      </c>
      <c r="C203" s="50" t="e">
        <f>'Vulnerability Assessment (pre)'!#REF!</f>
        <v>#REF!</v>
      </c>
      <c r="D203" s="50" t="e">
        <f>'Vulnerability Assessment (pre)'!#REF!</f>
        <v>#REF!</v>
      </c>
      <c r="E203" s="31" t="e">
        <f>'Vulnerability Assessment (pre)'!#REF!</f>
        <v>#REF!</v>
      </c>
      <c r="F203" s="31" t="str">
        <f>'Vulnerability Assessment (post)'!W209</f>
        <v>INCOMPLETE</v>
      </c>
    </row>
    <row r="204" spans="1:6" ht="18" x14ac:dyDescent="0.15">
      <c r="A204" s="50" t="e">
        <f>'Vulnerability Assessment (pre)'!#REF!</f>
        <v>#REF!</v>
      </c>
      <c r="B204" s="50" t="e">
        <f>'Vulnerability Assessment (pre)'!#REF!</f>
        <v>#REF!</v>
      </c>
      <c r="C204" s="50" t="e">
        <f>'Vulnerability Assessment (pre)'!#REF!</f>
        <v>#REF!</v>
      </c>
      <c r="D204" s="50" t="e">
        <f>'Vulnerability Assessment (pre)'!#REF!</f>
        <v>#REF!</v>
      </c>
      <c r="E204" s="31" t="e">
        <f>'Vulnerability Assessment (pre)'!#REF!</f>
        <v>#REF!</v>
      </c>
      <c r="F204" s="31" t="str">
        <f>'Vulnerability Assessment (post)'!W210</f>
        <v>INCOMPLETE</v>
      </c>
    </row>
    <row r="205" spans="1:6" ht="18" x14ac:dyDescent="0.15">
      <c r="A205" s="50" t="e">
        <f>'Vulnerability Assessment (pre)'!#REF!</f>
        <v>#REF!</v>
      </c>
      <c r="B205" s="50" t="e">
        <f>'Vulnerability Assessment (pre)'!#REF!</f>
        <v>#REF!</v>
      </c>
      <c r="C205" s="50" t="e">
        <f>'Vulnerability Assessment (pre)'!#REF!</f>
        <v>#REF!</v>
      </c>
      <c r="D205" s="50" t="e">
        <f>'Vulnerability Assessment (pre)'!#REF!</f>
        <v>#REF!</v>
      </c>
      <c r="E205" s="31" t="e">
        <f>'Vulnerability Assessment (pre)'!#REF!</f>
        <v>#REF!</v>
      </c>
      <c r="F205" s="31" t="str">
        <f>'Vulnerability Assessment (post)'!W211</f>
        <v>INCOMPLETE</v>
      </c>
    </row>
    <row r="206" spans="1:6" ht="18" x14ac:dyDescent="0.15">
      <c r="A206" s="50" t="e">
        <f>'Vulnerability Assessment (pre)'!#REF!</f>
        <v>#REF!</v>
      </c>
      <c r="B206" s="50" t="e">
        <f>'Vulnerability Assessment (pre)'!#REF!</f>
        <v>#REF!</v>
      </c>
      <c r="C206" s="50" t="e">
        <f>'Vulnerability Assessment (pre)'!#REF!</f>
        <v>#REF!</v>
      </c>
      <c r="D206" s="50" t="e">
        <f>'Vulnerability Assessment (pre)'!#REF!</f>
        <v>#REF!</v>
      </c>
      <c r="E206" s="31" t="e">
        <f>'Vulnerability Assessment (pre)'!#REF!</f>
        <v>#REF!</v>
      </c>
      <c r="F206" s="31" t="str">
        <f>'Vulnerability Assessment (post)'!W212</f>
        <v>INCOMPLETE</v>
      </c>
    </row>
    <row r="207" spans="1:6" ht="18" x14ac:dyDescent="0.15">
      <c r="A207" s="50" t="e">
        <f>'Vulnerability Assessment (pre)'!#REF!</f>
        <v>#REF!</v>
      </c>
      <c r="B207" s="50" t="e">
        <f>'Vulnerability Assessment (pre)'!#REF!</f>
        <v>#REF!</v>
      </c>
      <c r="C207" s="50" t="e">
        <f>'Vulnerability Assessment (pre)'!#REF!</f>
        <v>#REF!</v>
      </c>
      <c r="D207" s="50" t="e">
        <f>'Vulnerability Assessment (pre)'!#REF!</f>
        <v>#REF!</v>
      </c>
      <c r="E207" s="31" t="e">
        <f>'Vulnerability Assessment (pre)'!#REF!</f>
        <v>#REF!</v>
      </c>
      <c r="F207" s="31" t="str">
        <f>'Vulnerability Assessment (post)'!W213</f>
        <v>INCOMPLETE</v>
      </c>
    </row>
    <row r="208" spans="1:6" ht="18" x14ac:dyDescent="0.15">
      <c r="A208" s="50" t="e">
        <f>'Vulnerability Assessment (pre)'!#REF!</f>
        <v>#REF!</v>
      </c>
      <c r="B208" s="50" t="e">
        <f>'Vulnerability Assessment (pre)'!#REF!</f>
        <v>#REF!</v>
      </c>
      <c r="C208" s="50" t="e">
        <f>'Vulnerability Assessment (pre)'!#REF!</f>
        <v>#REF!</v>
      </c>
      <c r="D208" s="50" t="e">
        <f>'Vulnerability Assessment (pre)'!#REF!</f>
        <v>#REF!</v>
      </c>
      <c r="E208" s="31" t="e">
        <f>'Vulnerability Assessment (pre)'!#REF!</f>
        <v>#REF!</v>
      </c>
      <c r="F208" s="31" t="str">
        <f>'Vulnerability Assessment (post)'!W214</f>
        <v>INCOMPLETE</v>
      </c>
    </row>
    <row r="209" spans="1:6" ht="18" x14ac:dyDescent="0.15">
      <c r="A209" s="50" t="e">
        <f>'Vulnerability Assessment (pre)'!#REF!</f>
        <v>#REF!</v>
      </c>
      <c r="B209" s="50" t="e">
        <f>'Vulnerability Assessment (pre)'!#REF!</f>
        <v>#REF!</v>
      </c>
      <c r="C209" s="50" t="e">
        <f>'Vulnerability Assessment (pre)'!#REF!</f>
        <v>#REF!</v>
      </c>
      <c r="D209" s="50" t="e">
        <f>'Vulnerability Assessment (pre)'!#REF!</f>
        <v>#REF!</v>
      </c>
      <c r="E209" s="31" t="e">
        <f>'Vulnerability Assessment (pre)'!#REF!</f>
        <v>#REF!</v>
      </c>
      <c r="F209" s="31" t="str">
        <f>'Vulnerability Assessment (post)'!W215</f>
        <v>INCOMPLETE</v>
      </c>
    </row>
    <row r="210" spans="1:6" ht="18" x14ac:dyDescent="0.15">
      <c r="A210" s="50" t="e">
        <f>'Vulnerability Assessment (pre)'!#REF!</f>
        <v>#REF!</v>
      </c>
      <c r="B210" s="50" t="e">
        <f>'Vulnerability Assessment (pre)'!#REF!</f>
        <v>#REF!</v>
      </c>
      <c r="C210" s="50" t="e">
        <f>'Vulnerability Assessment (pre)'!#REF!</f>
        <v>#REF!</v>
      </c>
      <c r="D210" s="50" t="e">
        <f>'Vulnerability Assessment (pre)'!#REF!</f>
        <v>#REF!</v>
      </c>
      <c r="E210" s="31" t="e">
        <f>'Vulnerability Assessment (pre)'!#REF!</f>
        <v>#REF!</v>
      </c>
      <c r="F210" s="31" t="str">
        <f>'Vulnerability Assessment (post)'!W216</f>
        <v>INCOMPLETE</v>
      </c>
    </row>
    <row r="211" spans="1:6" ht="18" x14ac:dyDescent="0.15">
      <c r="A211" s="50" t="e">
        <f>'Vulnerability Assessment (pre)'!#REF!</f>
        <v>#REF!</v>
      </c>
      <c r="B211" s="50" t="e">
        <f>'Vulnerability Assessment (pre)'!#REF!</f>
        <v>#REF!</v>
      </c>
      <c r="C211" s="50" t="e">
        <f>'Vulnerability Assessment (pre)'!#REF!</f>
        <v>#REF!</v>
      </c>
      <c r="D211" s="50" t="e">
        <f>'Vulnerability Assessment (pre)'!#REF!</f>
        <v>#REF!</v>
      </c>
      <c r="E211" s="31" t="e">
        <f>'Vulnerability Assessment (pre)'!#REF!</f>
        <v>#REF!</v>
      </c>
      <c r="F211" s="31" t="str">
        <f>'Vulnerability Assessment (post)'!W217</f>
        <v>INCOMPLETE</v>
      </c>
    </row>
    <row r="212" spans="1:6" ht="18" x14ac:dyDescent="0.15">
      <c r="A212" s="50" t="e">
        <f>'Vulnerability Assessment (pre)'!#REF!</f>
        <v>#REF!</v>
      </c>
      <c r="B212" s="50" t="e">
        <f>'Vulnerability Assessment (pre)'!#REF!</f>
        <v>#REF!</v>
      </c>
      <c r="C212" s="50" t="e">
        <f>'Vulnerability Assessment (pre)'!#REF!</f>
        <v>#REF!</v>
      </c>
      <c r="D212" s="50" t="e">
        <f>'Vulnerability Assessment (pre)'!#REF!</f>
        <v>#REF!</v>
      </c>
      <c r="E212" s="31" t="e">
        <f>'Vulnerability Assessment (pre)'!#REF!</f>
        <v>#REF!</v>
      </c>
      <c r="F212" s="31" t="str">
        <f>'Vulnerability Assessment (post)'!W218</f>
        <v>INCOMPLETE</v>
      </c>
    </row>
    <row r="213" spans="1:6" ht="18" x14ac:dyDescent="0.15">
      <c r="A213" s="50" t="e">
        <f>'Vulnerability Assessment (pre)'!#REF!</f>
        <v>#REF!</v>
      </c>
      <c r="B213" s="50" t="e">
        <f>'Vulnerability Assessment (pre)'!#REF!</f>
        <v>#REF!</v>
      </c>
      <c r="C213" s="50" t="e">
        <f>'Vulnerability Assessment (pre)'!#REF!</f>
        <v>#REF!</v>
      </c>
      <c r="D213" s="50" t="e">
        <f>'Vulnerability Assessment (pre)'!#REF!</f>
        <v>#REF!</v>
      </c>
      <c r="E213" s="31" t="e">
        <f>'Vulnerability Assessment (pre)'!#REF!</f>
        <v>#REF!</v>
      </c>
      <c r="F213" s="31" t="str">
        <f>'Vulnerability Assessment (post)'!W219</f>
        <v>INCOMPLETE</v>
      </c>
    </row>
    <row r="214" spans="1:6" ht="18" x14ac:dyDescent="0.15">
      <c r="A214" s="50" t="e">
        <f>'Vulnerability Assessment (pre)'!#REF!</f>
        <v>#REF!</v>
      </c>
      <c r="B214" s="50" t="e">
        <f>'Vulnerability Assessment (pre)'!#REF!</f>
        <v>#REF!</v>
      </c>
      <c r="C214" s="50" t="e">
        <f>'Vulnerability Assessment (pre)'!#REF!</f>
        <v>#REF!</v>
      </c>
      <c r="D214" s="50" t="e">
        <f>'Vulnerability Assessment (pre)'!#REF!</f>
        <v>#REF!</v>
      </c>
      <c r="E214" s="31" t="e">
        <f>'Vulnerability Assessment (pre)'!#REF!</f>
        <v>#REF!</v>
      </c>
      <c r="F214" s="31" t="str">
        <f>'Vulnerability Assessment (post)'!W220</f>
        <v>INCOMPLETE</v>
      </c>
    </row>
    <row r="215" spans="1:6" ht="18" x14ac:dyDescent="0.15">
      <c r="A215" s="50" t="e">
        <f>'Vulnerability Assessment (pre)'!#REF!</f>
        <v>#REF!</v>
      </c>
      <c r="B215" s="50" t="e">
        <f>'Vulnerability Assessment (pre)'!#REF!</f>
        <v>#REF!</v>
      </c>
      <c r="C215" s="50" t="e">
        <f>'Vulnerability Assessment (pre)'!#REF!</f>
        <v>#REF!</v>
      </c>
      <c r="D215" s="50" t="e">
        <f>'Vulnerability Assessment (pre)'!#REF!</f>
        <v>#REF!</v>
      </c>
      <c r="E215" s="31" t="e">
        <f>'Vulnerability Assessment (pre)'!#REF!</f>
        <v>#REF!</v>
      </c>
      <c r="F215" s="31" t="str">
        <f>'Vulnerability Assessment (post)'!W221</f>
        <v>INCOMPLETE</v>
      </c>
    </row>
    <row r="216" spans="1:6" ht="18" x14ac:dyDescent="0.15">
      <c r="A216" s="50" t="e">
        <f>'Vulnerability Assessment (pre)'!#REF!</f>
        <v>#REF!</v>
      </c>
      <c r="B216" s="50" t="e">
        <f>'Vulnerability Assessment (pre)'!#REF!</f>
        <v>#REF!</v>
      </c>
      <c r="C216" s="50" t="e">
        <f>'Vulnerability Assessment (pre)'!#REF!</f>
        <v>#REF!</v>
      </c>
      <c r="D216" s="50" t="e">
        <f>'Vulnerability Assessment (pre)'!#REF!</f>
        <v>#REF!</v>
      </c>
      <c r="E216" s="31" t="e">
        <f>'Vulnerability Assessment (pre)'!#REF!</f>
        <v>#REF!</v>
      </c>
      <c r="F216" s="31" t="str">
        <f>'Vulnerability Assessment (post)'!W222</f>
        <v>INCOMPLETE</v>
      </c>
    </row>
    <row r="217" spans="1:6" ht="18" x14ac:dyDescent="0.15">
      <c r="A217" s="50" t="e">
        <f>'Vulnerability Assessment (pre)'!#REF!</f>
        <v>#REF!</v>
      </c>
      <c r="B217" s="50" t="e">
        <f>'Vulnerability Assessment (pre)'!#REF!</f>
        <v>#REF!</v>
      </c>
      <c r="C217" s="50" t="e">
        <f>'Vulnerability Assessment (pre)'!#REF!</f>
        <v>#REF!</v>
      </c>
      <c r="D217" s="50" t="e">
        <f>'Vulnerability Assessment (pre)'!#REF!</f>
        <v>#REF!</v>
      </c>
      <c r="E217" s="31" t="e">
        <f>'Vulnerability Assessment (pre)'!#REF!</f>
        <v>#REF!</v>
      </c>
      <c r="F217" s="31" t="str">
        <f>'Vulnerability Assessment (post)'!W223</f>
        <v>INCOMPLETE</v>
      </c>
    </row>
    <row r="218" spans="1:6" ht="18" x14ac:dyDescent="0.15">
      <c r="A218" s="50" t="e">
        <f>'Vulnerability Assessment (pre)'!#REF!</f>
        <v>#REF!</v>
      </c>
      <c r="B218" s="50" t="e">
        <f>'Vulnerability Assessment (pre)'!#REF!</f>
        <v>#REF!</v>
      </c>
      <c r="C218" s="50" t="e">
        <f>'Vulnerability Assessment (pre)'!#REF!</f>
        <v>#REF!</v>
      </c>
      <c r="D218" s="50" t="e">
        <f>'Vulnerability Assessment (pre)'!#REF!</f>
        <v>#REF!</v>
      </c>
      <c r="E218" s="31" t="e">
        <f>'Vulnerability Assessment (pre)'!#REF!</f>
        <v>#REF!</v>
      </c>
      <c r="F218" s="31" t="str">
        <f>'Vulnerability Assessment (post)'!W224</f>
        <v>INCOMPLETE</v>
      </c>
    </row>
    <row r="219" spans="1:6" ht="18" x14ac:dyDescent="0.15">
      <c r="A219" s="50" t="e">
        <f>'Vulnerability Assessment (pre)'!#REF!</f>
        <v>#REF!</v>
      </c>
      <c r="B219" s="50" t="e">
        <f>'Vulnerability Assessment (pre)'!#REF!</f>
        <v>#REF!</v>
      </c>
      <c r="C219" s="50" t="e">
        <f>'Vulnerability Assessment (pre)'!#REF!</f>
        <v>#REF!</v>
      </c>
      <c r="D219" s="50" t="e">
        <f>'Vulnerability Assessment (pre)'!#REF!</f>
        <v>#REF!</v>
      </c>
      <c r="E219" s="31" t="e">
        <f>'Vulnerability Assessment (pre)'!#REF!</f>
        <v>#REF!</v>
      </c>
      <c r="F219" s="31" t="str">
        <f>'Vulnerability Assessment (post)'!W225</f>
        <v>INCOMPLETE</v>
      </c>
    </row>
    <row r="220" spans="1:6" ht="18" x14ac:dyDescent="0.15">
      <c r="A220" s="50" t="e">
        <f>'Vulnerability Assessment (pre)'!#REF!</f>
        <v>#REF!</v>
      </c>
      <c r="B220" s="50" t="e">
        <f>'Vulnerability Assessment (pre)'!#REF!</f>
        <v>#REF!</v>
      </c>
      <c r="C220" s="50" t="e">
        <f>'Vulnerability Assessment (pre)'!#REF!</f>
        <v>#REF!</v>
      </c>
      <c r="D220" s="50" t="e">
        <f>'Vulnerability Assessment (pre)'!#REF!</f>
        <v>#REF!</v>
      </c>
      <c r="E220" s="31" t="e">
        <f>'Vulnerability Assessment (pre)'!#REF!</f>
        <v>#REF!</v>
      </c>
      <c r="F220" s="31" t="str">
        <f>'Vulnerability Assessment (post)'!W226</f>
        <v>INCOMPLETE</v>
      </c>
    </row>
    <row r="221" spans="1:6" ht="18" x14ac:dyDescent="0.15">
      <c r="A221" s="50" t="e">
        <f>'Vulnerability Assessment (pre)'!#REF!</f>
        <v>#REF!</v>
      </c>
      <c r="B221" s="50" t="e">
        <f>'Vulnerability Assessment (pre)'!#REF!</f>
        <v>#REF!</v>
      </c>
      <c r="C221" s="50" t="e">
        <f>'Vulnerability Assessment (pre)'!#REF!</f>
        <v>#REF!</v>
      </c>
      <c r="D221" s="50" t="e">
        <f>'Vulnerability Assessment (pre)'!#REF!</f>
        <v>#REF!</v>
      </c>
      <c r="E221" s="31" t="e">
        <f>'Vulnerability Assessment (pre)'!#REF!</f>
        <v>#REF!</v>
      </c>
      <c r="F221" s="31" t="str">
        <f>'Vulnerability Assessment (post)'!W227</f>
        <v>INCOMPLETE</v>
      </c>
    </row>
    <row r="222" spans="1:6" ht="18" x14ac:dyDescent="0.15">
      <c r="A222" s="50" t="e">
        <f>'Vulnerability Assessment (pre)'!#REF!</f>
        <v>#REF!</v>
      </c>
      <c r="B222" s="50" t="e">
        <f>'Vulnerability Assessment (pre)'!#REF!</f>
        <v>#REF!</v>
      </c>
      <c r="C222" s="50" t="e">
        <f>'Vulnerability Assessment (pre)'!#REF!</f>
        <v>#REF!</v>
      </c>
      <c r="D222" s="50" t="e">
        <f>'Vulnerability Assessment (pre)'!#REF!</f>
        <v>#REF!</v>
      </c>
      <c r="E222" s="31" t="e">
        <f>'Vulnerability Assessment (pre)'!#REF!</f>
        <v>#REF!</v>
      </c>
      <c r="F222" s="31" t="str">
        <f>'Vulnerability Assessment (post)'!W228</f>
        <v>INCOMPLETE</v>
      </c>
    </row>
    <row r="223" spans="1:6" ht="18" x14ac:dyDescent="0.15">
      <c r="A223" s="50" t="e">
        <f>'Vulnerability Assessment (pre)'!#REF!</f>
        <v>#REF!</v>
      </c>
      <c r="B223" s="50" t="e">
        <f>'Vulnerability Assessment (pre)'!#REF!</f>
        <v>#REF!</v>
      </c>
      <c r="C223" s="50" t="e">
        <f>'Vulnerability Assessment (pre)'!#REF!</f>
        <v>#REF!</v>
      </c>
      <c r="D223" s="50" t="e">
        <f>'Vulnerability Assessment (pre)'!#REF!</f>
        <v>#REF!</v>
      </c>
      <c r="E223" s="31" t="e">
        <f>'Vulnerability Assessment (pre)'!#REF!</f>
        <v>#REF!</v>
      </c>
      <c r="F223" s="31" t="str">
        <f>'Vulnerability Assessment (post)'!W229</f>
        <v>INCOMPLETE</v>
      </c>
    </row>
    <row r="224" spans="1:6" ht="18" x14ac:dyDescent="0.15">
      <c r="A224" s="50" t="e">
        <f>'Vulnerability Assessment (pre)'!#REF!</f>
        <v>#REF!</v>
      </c>
      <c r="B224" s="50" t="e">
        <f>'Vulnerability Assessment (pre)'!#REF!</f>
        <v>#REF!</v>
      </c>
      <c r="C224" s="50" t="e">
        <f>'Vulnerability Assessment (pre)'!#REF!</f>
        <v>#REF!</v>
      </c>
      <c r="D224" s="50" t="e">
        <f>'Vulnerability Assessment (pre)'!#REF!</f>
        <v>#REF!</v>
      </c>
      <c r="E224" s="31" t="e">
        <f>'Vulnerability Assessment (pre)'!#REF!</f>
        <v>#REF!</v>
      </c>
      <c r="F224" s="31" t="str">
        <f>'Vulnerability Assessment (post)'!W230</f>
        <v>INCOMPLETE</v>
      </c>
    </row>
    <row r="225" spans="1:6" ht="18" x14ac:dyDescent="0.15">
      <c r="A225" s="50" t="e">
        <f>'Vulnerability Assessment (pre)'!#REF!</f>
        <v>#REF!</v>
      </c>
      <c r="B225" s="50" t="e">
        <f>'Vulnerability Assessment (pre)'!#REF!</f>
        <v>#REF!</v>
      </c>
      <c r="C225" s="50" t="e">
        <f>'Vulnerability Assessment (pre)'!#REF!</f>
        <v>#REF!</v>
      </c>
      <c r="D225" s="50" t="e">
        <f>'Vulnerability Assessment (pre)'!#REF!</f>
        <v>#REF!</v>
      </c>
      <c r="E225" s="31" t="e">
        <f>'Vulnerability Assessment (pre)'!#REF!</f>
        <v>#REF!</v>
      </c>
      <c r="F225" s="31" t="str">
        <f>'Vulnerability Assessment (post)'!W231</f>
        <v>INCOMPLETE</v>
      </c>
    </row>
    <row r="226" spans="1:6" ht="18" x14ac:dyDescent="0.15">
      <c r="A226" s="50" t="e">
        <f>'Vulnerability Assessment (pre)'!#REF!</f>
        <v>#REF!</v>
      </c>
      <c r="B226" s="50" t="e">
        <f>'Vulnerability Assessment (pre)'!#REF!</f>
        <v>#REF!</v>
      </c>
      <c r="C226" s="50" t="e">
        <f>'Vulnerability Assessment (pre)'!#REF!</f>
        <v>#REF!</v>
      </c>
      <c r="D226" s="50" t="e">
        <f>'Vulnerability Assessment (pre)'!#REF!</f>
        <v>#REF!</v>
      </c>
      <c r="E226" s="31" t="e">
        <f>'Vulnerability Assessment (pre)'!#REF!</f>
        <v>#REF!</v>
      </c>
      <c r="F226" s="31" t="str">
        <f>'Vulnerability Assessment (post)'!W232</f>
        <v>INCOMPLETE</v>
      </c>
    </row>
    <row r="227" spans="1:6" ht="18" x14ac:dyDescent="0.15">
      <c r="A227" s="50" t="e">
        <f>'Vulnerability Assessment (pre)'!#REF!</f>
        <v>#REF!</v>
      </c>
      <c r="B227" s="50" t="e">
        <f>'Vulnerability Assessment (pre)'!#REF!</f>
        <v>#REF!</v>
      </c>
      <c r="C227" s="50" t="e">
        <f>'Vulnerability Assessment (pre)'!#REF!</f>
        <v>#REF!</v>
      </c>
      <c r="D227" s="50" t="e">
        <f>'Vulnerability Assessment (pre)'!#REF!</f>
        <v>#REF!</v>
      </c>
      <c r="E227" s="31" t="e">
        <f>'Vulnerability Assessment (pre)'!#REF!</f>
        <v>#REF!</v>
      </c>
      <c r="F227" s="31" t="str">
        <f>'Vulnerability Assessment (post)'!W233</f>
        <v>INCOMPLETE</v>
      </c>
    </row>
    <row r="228" spans="1:6" ht="18" x14ac:dyDescent="0.15">
      <c r="A228" s="50" t="e">
        <f>'Vulnerability Assessment (pre)'!#REF!</f>
        <v>#REF!</v>
      </c>
      <c r="B228" s="50" t="e">
        <f>'Vulnerability Assessment (pre)'!#REF!</f>
        <v>#REF!</v>
      </c>
      <c r="C228" s="50" t="e">
        <f>'Vulnerability Assessment (pre)'!#REF!</f>
        <v>#REF!</v>
      </c>
      <c r="D228" s="50" t="e">
        <f>'Vulnerability Assessment (pre)'!#REF!</f>
        <v>#REF!</v>
      </c>
      <c r="E228" s="31" t="e">
        <f>'Vulnerability Assessment (pre)'!#REF!</f>
        <v>#REF!</v>
      </c>
      <c r="F228" s="31" t="str">
        <f>'Vulnerability Assessment (post)'!W234</f>
        <v>INCOMPLETE</v>
      </c>
    </row>
    <row r="229" spans="1:6" ht="18" x14ac:dyDescent="0.15">
      <c r="A229" s="50" t="e">
        <f>'Vulnerability Assessment (pre)'!#REF!</f>
        <v>#REF!</v>
      </c>
      <c r="B229" s="50" t="e">
        <f>'Vulnerability Assessment (pre)'!#REF!</f>
        <v>#REF!</v>
      </c>
      <c r="C229" s="50" t="e">
        <f>'Vulnerability Assessment (pre)'!#REF!</f>
        <v>#REF!</v>
      </c>
      <c r="D229" s="50" t="e">
        <f>'Vulnerability Assessment (pre)'!#REF!</f>
        <v>#REF!</v>
      </c>
      <c r="E229" s="31" t="e">
        <f>'Vulnerability Assessment (pre)'!#REF!</f>
        <v>#REF!</v>
      </c>
      <c r="F229" s="31" t="str">
        <f>'Vulnerability Assessment (post)'!W235</f>
        <v>INCOMPLETE</v>
      </c>
    </row>
    <row r="230" spans="1:6" ht="18" x14ac:dyDescent="0.15">
      <c r="A230" s="50" t="e">
        <f>'Vulnerability Assessment (pre)'!#REF!</f>
        <v>#REF!</v>
      </c>
      <c r="B230" s="50" t="e">
        <f>'Vulnerability Assessment (pre)'!#REF!</f>
        <v>#REF!</v>
      </c>
      <c r="C230" s="50" t="e">
        <f>'Vulnerability Assessment (pre)'!#REF!</f>
        <v>#REF!</v>
      </c>
      <c r="D230" s="50" t="e">
        <f>'Vulnerability Assessment (pre)'!#REF!</f>
        <v>#REF!</v>
      </c>
      <c r="E230" s="31" t="e">
        <f>'Vulnerability Assessment (pre)'!#REF!</f>
        <v>#REF!</v>
      </c>
      <c r="F230" s="31" t="str">
        <f>'Vulnerability Assessment (post)'!W236</f>
        <v>INCOMPLETE</v>
      </c>
    </row>
    <row r="231" spans="1:6" ht="18" x14ac:dyDescent="0.15">
      <c r="A231" s="50" t="e">
        <f>'Vulnerability Assessment (pre)'!#REF!</f>
        <v>#REF!</v>
      </c>
      <c r="B231" s="50" t="e">
        <f>'Vulnerability Assessment (pre)'!#REF!</f>
        <v>#REF!</v>
      </c>
      <c r="C231" s="50" t="e">
        <f>'Vulnerability Assessment (pre)'!#REF!</f>
        <v>#REF!</v>
      </c>
      <c r="D231" s="50" t="e">
        <f>'Vulnerability Assessment (pre)'!#REF!</f>
        <v>#REF!</v>
      </c>
      <c r="E231" s="31" t="e">
        <f>'Vulnerability Assessment (pre)'!#REF!</f>
        <v>#REF!</v>
      </c>
      <c r="F231" s="31" t="str">
        <f>'Vulnerability Assessment (post)'!W237</f>
        <v>INCOMPLETE</v>
      </c>
    </row>
    <row r="232" spans="1:6" ht="18" x14ac:dyDescent="0.15">
      <c r="A232" s="50" t="e">
        <f>'Vulnerability Assessment (pre)'!#REF!</f>
        <v>#REF!</v>
      </c>
      <c r="B232" s="50" t="e">
        <f>'Vulnerability Assessment (pre)'!#REF!</f>
        <v>#REF!</v>
      </c>
      <c r="C232" s="50" t="e">
        <f>'Vulnerability Assessment (pre)'!#REF!</f>
        <v>#REF!</v>
      </c>
      <c r="D232" s="50" t="e">
        <f>'Vulnerability Assessment (pre)'!#REF!</f>
        <v>#REF!</v>
      </c>
      <c r="E232" s="31" t="e">
        <f>'Vulnerability Assessment (pre)'!#REF!</f>
        <v>#REF!</v>
      </c>
      <c r="F232" s="31" t="str">
        <f>'Vulnerability Assessment (post)'!W238</f>
        <v>INCOMPLETE</v>
      </c>
    </row>
    <row r="233" spans="1:6" ht="18" x14ac:dyDescent="0.15">
      <c r="A233" s="50" t="e">
        <f>'Vulnerability Assessment (pre)'!#REF!</f>
        <v>#REF!</v>
      </c>
      <c r="B233" s="50" t="e">
        <f>'Vulnerability Assessment (pre)'!#REF!</f>
        <v>#REF!</v>
      </c>
      <c r="C233" s="50" t="e">
        <f>'Vulnerability Assessment (pre)'!#REF!</f>
        <v>#REF!</v>
      </c>
      <c r="D233" s="50" t="e">
        <f>'Vulnerability Assessment (pre)'!#REF!</f>
        <v>#REF!</v>
      </c>
      <c r="E233" s="31" t="e">
        <f>'Vulnerability Assessment (pre)'!#REF!</f>
        <v>#REF!</v>
      </c>
      <c r="F233" s="31" t="str">
        <f>'Vulnerability Assessment (post)'!W239</f>
        <v>INCOMPLETE</v>
      </c>
    </row>
    <row r="234" spans="1:6" ht="18" x14ac:dyDescent="0.15">
      <c r="A234" s="50" t="e">
        <f>'Vulnerability Assessment (pre)'!#REF!</f>
        <v>#REF!</v>
      </c>
      <c r="B234" s="50" t="e">
        <f>'Vulnerability Assessment (pre)'!#REF!</f>
        <v>#REF!</v>
      </c>
      <c r="C234" s="50" t="e">
        <f>'Vulnerability Assessment (pre)'!#REF!</f>
        <v>#REF!</v>
      </c>
      <c r="D234" s="50" t="e">
        <f>'Vulnerability Assessment (pre)'!#REF!</f>
        <v>#REF!</v>
      </c>
      <c r="E234" s="31" t="e">
        <f>'Vulnerability Assessment (pre)'!#REF!</f>
        <v>#REF!</v>
      </c>
      <c r="F234" s="31" t="str">
        <f>'Vulnerability Assessment (post)'!W240</f>
        <v>INCOMPLETE</v>
      </c>
    </row>
    <row r="235" spans="1:6" ht="18" x14ac:dyDescent="0.15">
      <c r="A235" s="50" t="e">
        <f>'Vulnerability Assessment (pre)'!#REF!</f>
        <v>#REF!</v>
      </c>
      <c r="B235" s="50" t="e">
        <f>'Vulnerability Assessment (pre)'!#REF!</f>
        <v>#REF!</v>
      </c>
      <c r="C235" s="50" t="e">
        <f>'Vulnerability Assessment (pre)'!#REF!</f>
        <v>#REF!</v>
      </c>
      <c r="D235" s="50" t="e">
        <f>'Vulnerability Assessment (pre)'!#REF!</f>
        <v>#REF!</v>
      </c>
      <c r="E235" s="31" t="e">
        <f>'Vulnerability Assessment (pre)'!#REF!</f>
        <v>#REF!</v>
      </c>
      <c r="F235" s="31" t="str">
        <f>'Vulnerability Assessment (post)'!W241</f>
        <v>INCOMPLETE</v>
      </c>
    </row>
    <row r="236" spans="1:6" ht="18" x14ac:dyDescent="0.15">
      <c r="A236" s="50" t="e">
        <f>'Vulnerability Assessment (pre)'!#REF!</f>
        <v>#REF!</v>
      </c>
      <c r="B236" s="50" t="e">
        <f>'Vulnerability Assessment (pre)'!#REF!</f>
        <v>#REF!</v>
      </c>
      <c r="C236" s="50" t="e">
        <f>'Vulnerability Assessment (pre)'!#REF!</f>
        <v>#REF!</v>
      </c>
      <c r="D236" s="50" t="e">
        <f>'Vulnerability Assessment (pre)'!#REF!</f>
        <v>#REF!</v>
      </c>
      <c r="E236" s="31" t="e">
        <f>'Vulnerability Assessment (pre)'!#REF!</f>
        <v>#REF!</v>
      </c>
      <c r="F236" s="31" t="str">
        <f>'Vulnerability Assessment (post)'!W242</f>
        <v>INCOMPLETE</v>
      </c>
    </row>
    <row r="237" spans="1:6" ht="18" x14ac:dyDescent="0.15">
      <c r="A237" s="50" t="e">
        <f>'Vulnerability Assessment (pre)'!#REF!</f>
        <v>#REF!</v>
      </c>
      <c r="B237" s="50" t="e">
        <f>'Vulnerability Assessment (pre)'!#REF!</f>
        <v>#REF!</v>
      </c>
      <c r="C237" s="50" t="e">
        <f>'Vulnerability Assessment (pre)'!#REF!</f>
        <v>#REF!</v>
      </c>
      <c r="D237" s="50" t="e">
        <f>'Vulnerability Assessment (pre)'!#REF!</f>
        <v>#REF!</v>
      </c>
      <c r="E237" s="31" t="e">
        <f>'Vulnerability Assessment (pre)'!#REF!</f>
        <v>#REF!</v>
      </c>
      <c r="F237" s="31" t="str">
        <f>'Vulnerability Assessment (post)'!W243</f>
        <v>INCOMPLETE</v>
      </c>
    </row>
    <row r="238" spans="1:6" ht="18" x14ac:dyDescent="0.15">
      <c r="A238" s="50" t="e">
        <f>'Vulnerability Assessment (pre)'!#REF!</f>
        <v>#REF!</v>
      </c>
      <c r="B238" s="50" t="e">
        <f>'Vulnerability Assessment (pre)'!#REF!</f>
        <v>#REF!</v>
      </c>
      <c r="C238" s="50" t="e">
        <f>'Vulnerability Assessment (pre)'!#REF!</f>
        <v>#REF!</v>
      </c>
      <c r="D238" s="50" t="e">
        <f>'Vulnerability Assessment (pre)'!#REF!</f>
        <v>#REF!</v>
      </c>
      <c r="E238" s="31" t="e">
        <f>'Vulnerability Assessment (pre)'!#REF!</f>
        <v>#REF!</v>
      </c>
      <c r="F238" s="31" t="str">
        <f>'Vulnerability Assessment (post)'!W244</f>
        <v>INCOMPLETE</v>
      </c>
    </row>
    <row r="239" spans="1:6" ht="18" x14ac:dyDescent="0.15">
      <c r="A239" s="50" t="e">
        <f>'Vulnerability Assessment (pre)'!#REF!</f>
        <v>#REF!</v>
      </c>
      <c r="B239" s="50" t="e">
        <f>'Vulnerability Assessment (pre)'!#REF!</f>
        <v>#REF!</v>
      </c>
      <c r="C239" s="50" t="e">
        <f>'Vulnerability Assessment (pre)'!#REF!</f>
        <v>#REF!</v>
      </c>
      <c r="D239" s="50" t="e">
        <f>'Vulnerability Assessment (pre)'!#REF!</f>
        <v>#REF!</v>
      </c>
      <c r="E239" s="31" t="e">
        <f>'Vulnerability Assessment (pre)'!#REF!</f>
        <v>#REF!</v>
      </c>
      <c r="F239" s="31" t="str">
        <f>'Vulnerability Assessment (post)'!W245</f>
        <v>INCOMPLETE</v>
      </c>
    </row>
    <row r="240" spans="1:6" ht="18" x14ac:dyDescent="0.15">
      <c r="A240" s="50" t="e">
        <f>'Vulnerability Assessment (pre)'!#REF!</f>
        <v>#REF!</v>
      </c>
      <c r="B240" s="50" t="e">
        <f>'Vulnerability Assessment (pre)'!#REF!</f>
        <v>#REF!</v>
      </c>
      <c r="C240" s="50" t="e">
        <f>'Vulnerability Assessment (pre)'!#REF!</f>
        <v>#REF!</v>
      </c>
      <c r="D240" s="50" t="e">
        <f>'Vulnerability Assessment (pre)'!#REF!</f>
        <v>#REF!</v>
      </c>
      <c r="E240" s="31" t="e">
        <f>'Vulnerability Assessment (pre)'!#REF!</f>
        <v>#REF!</v>
      </c>
      <c r="F240" s="31" t="str">
        <f>'Vulnerability Assessment (post)'!W246</f>
        <v>INCOMPLETE</v>
      </c>
    </row>
    <row r="241" spans="1:6" ht="18" x14ac:dyDescent="0.15">
      <c r="A241" s="50" t="e">
        <f>'Vulnerability Assessment (pre)'!#REF!</f>
        <v>#REF!</v>
      </c>
      <c r="B241" s="50" t="e">
        <f>'Vulnerability Assessment (pre)'!#REF!</f>
        <v>#REF!</v>
      </c>
      <c r="C241" s="50" t="e">
        <f>'Vulnerability Assessment (pre)'!#REF!</f>
        <v>#REF!</v>
      </c>
      <c r="D241" s="50" t="e">
        <f>'Vulnerability Assessment (pre)'!#REF!</f>
        <v>#REF!</v>
      </c>
      <c r="E241" s="31" t="e">
        <f>'Vulnerability Assessment (pre)'!#REF!</f>
        <v>#REF!</v>
      </c>
      <c r="F241" s="31" t="str">
        <f>'Vulnerability Assessment (post)'!W247</f>
        <v>INCOMPLETE</v>
      </c>
    </row>
    <row r="242" spans="1:6" ht="18" x14ac:dyDescent="0.15">
      <c r="A242" s="50" t="e">
        <f>'Vulnerability Assessment (pre)'!#REF!</f>
        <v>#REF!</v>
      </c>
      <c r="B242" s="50" t="e">
        <f>'Vulnerability Assessment (pre)'!#REF!</f>
        <v>#REF!</v>
      </c>
      <c r="C242" s="50" t="e">
        <f>'Vulnerability Assessment (pre)'!#REF!</f>
        <v>#REF!</v>
      </c>
      <c r="D242" s="50" t="e">
        <f>'Vulnerability Assessment (pre)'!#REF!</f>
        <v>#REF!</v>
      </c>
      <c r="E242" s="31" t="e">
        <f>'Vulnerability Assessment (pre)'!#REF!</f>
        <v>#REF!</v>
      </c>
      <c r="F242" s="31" t="str">
        <f>'Vulnerability Assessment (post)'!W248</f>
        <v>INCOMPLETE</v>
      </c>
    </row>
    <row r="243" spans="1:6" ht="18" x14ac:dyDescent="0.15">
      <c r="A243" s="50" t="e">
        <f>'Vulnerability Assessment (pre)'!#REF!</f>
        <v>#REF!</v>
      </c>
      <c r="B243" s="50" t="e">
        <f>'Vulnerability Assessment (pre)'!#REF!</f>
        <v>#REF!</v>
      </c>
      <c r="C243" s="50" t="e">
        <f>'Vulnerability Assessment (pre)'!#REF!</f>
        <v>#REF!</v>
      </c>
      <c r="D243" s="50" t="e">
        <f>'Vulnerability Assessment (pre)'!#REF!</f>
        <v>#REF!</v>
      </c>
      <c r="E243" s="31" t="e">
        <f>'Vulnerability Assessment (pre)'!#REF!</f>
        <v>#REF!</v>
      </c>
      <c r="F243" s="31" t="str">
        <f>'Vulnerability Assessment (post)'!W249</f>
        <v>INCOMPLETE</v>
      </c>
    </row>
    <row r="244" spans="1:6" ht="18" x14ac:dyDescent="0.15">
      <c r="A244" s="50" t="e">
        <f>'Vulnerability Assessment (pre)'!#REF!</f>
        <v>#REF!</v>
      </c>
      <c r="B244" s="50" t="e">
        <f>'Vulnerability Assessment (pre)'!#REF!</f>
        <v>#REF!</v>
      </c>
      <c r="C244" s="50" t="e">
        <f>'Vulnerability Assessment (pre)'!#REF!</f>
        <v>#REF!</v>
      </c>
      <c r="D244" s="50" t="e">
        <f>'Vulnerability Assessment (pre)'!#REF!</f>
        <v>#REF!</v>
      </c>
      <c r="E244" s="31" t="e">
        <f>'Vulnerability Assessment (pre)'!#REF!</f>
        <v>#REF!</v>
      </c>
      <c r="F244" s="31" t="str">
        <f>'Vulnerability Assessment (post)'!W250</f>
        <v>INCOMPLETE</v>
      </c>
    </row>
    <row r="245" spans="1:6" ht="18" x14ac:dyDescent="0.15">
      <c r="A245" s="50" t="e">
        <f>'Vulnerability Assessment (pre)'!#REF!</f>
        <v>#REF!</v>
      </c>
      <c r="B245" s="50" t="e">
        <f>'Vulnerability Assessment (pre)'!#REF!</f>
        <v>#REF!</v>
      </c>
      <c r="C245" s="50" t="e">
        <f>'Vulnerability Assessment (pre)'!#REF!</f>
        <v>#REF!</v>
      </c>
      <c r="D245" s="50" t="e">
        <f>'Vulnerability Assessment (pre)'!#REF!</f>
        <v>#REF!</v>
      </c>
      <c r="E245" s="31" t="e">
        <f>'Vulnerability Assessment (pre)'!#REF!</f>
        <v>#REF!</v>
      </c>
      <c r="F245" s="31" t="str">
        <f>'Vulnerability Assessment (post)'!W251</f>
        <v>INCOMPLETE</v>
      </c>
    </row>
    <row r="246" spans="1:6" ht="18" x14ac:dyDescent="0.15">
      <c r="A246" s="50">
        <f>'Vulnerability Assessment (pre)'!D66</f>
        <v>0</v>
      </c>
      <c r="B246" s="50">
        <f>'Vulnerability Assessment (pre)'!E66</f>
        <v>0</v>
      </c>
      <c r="C246" s="50">
        <f>'Vulnerability Assessment (pre)'!F66</f>
        <v>0</v>
      </c>
      <c r="D246" s="50">
        <f>'Vulnerability Assessment (pre)'!G66</f>
        <v>0</v>
      </c>
      <c r="E246" s="31">
        <f>'Vulnerability Assessment (pre)'!AK66</f>
        <v>0</v>
      </c>
      <c r="F246" s="31">
        <f>'Vulnerability Assessment (post)'!W252</f>
        <v>0</v>
      </c>
    </row>
    <row r="247" spans="1:6" ht="18" x14ac:dyDescent="0.15">
      <c r="A247" s="50">
        <f>'Vulnerability Assessment (pre)'!D67</f>
        <v>0</v>
      </c>
      <c r="B247" s="50">
        <f>'Vulnerability Assessment (pre)'!E67</f>
        <v>0</v>
      </c>
      <c r="C247" s="50">
        <f>'Vulnerability Assessment (pre)'!F67</f>
        <v>0</v>
      </c>
      <c r="D247" s="50">
        <f>'Vulnerability Assessment (pre)'!G67</f>
        <v>0</v>
      </c>
      <c r="E247" s="31">
        <f>'Vulnerability Assessment (pre)'!AK67</f>
        <v>0</v>
      </c>
      <c r="F247" s="31">
        <f>'Vulnerability Assessment (post)'!W253</f>
        <v>0</v>
      </c>
    </row>
    <row r="248" spans="1:6" ht="18" x14ac:dyDescent="0.15">
      <c r="A248" s="50">
        <f>'Vulnerability Assessment (pre)'!D68</f>
        <v>0</v>
      </c>
      <c r="B248" s="50">
        <f>'Vulnerability Assessment (pre)'!E68</f>
        <v>0</v>
      </c>
      <c r="C248" s="50">
        <f>'Vulnerability Assessment (pre)'!F68</f>
        <v>0</v>
      </c>
      <c r="D248" s="50">
        <f>'Vulnerability Assessment (pre)'!G68</f>
        <v>0</v>
      </c>
      <c r="E248" s="31">
        <f>'Vulnerability Assessment (pre)'!AK68</f>
        <v>0</v>
      </c>
      <c r="F248" s="31">
        <f>'Vulnerability Assessment (post)'!W254</f>
        <v>0</v>
      </c>
    </row>
    <row r="249" spans="1:6" ht="18" x14ac:dyDescent="0.15">
      <c r="A249" s="50">
        <f>'Vulnerability Assessment (pre)'!D69</f>
        <v>0</v>
      </c>
      <c r="B249" s="50">
        <f>'Vulnerability Assessment (pre)'!E69</f>
        <v>0</v>
      </c>
      <c r="C249" s="50">
        <f>'Vulnerability Assessment (pre)'!F69</f>
        <v>0</v>
      </c>
      <c r="D249" s="50">
        <f>'Vulnerability Assessment (pre)'!G69</f>
        <v>0</v>
      </c>
      <c r="E249" s="31">
        <f>'Vulnerability Assessment (pre)'!AK69</f>
        <v>0</v>
      </c>
      <c r="F249" s="31">
        <f>'Vulnerability Assessment (post)'!W255</f>
        <v>0</v>
      </c>
    </row>
    <row r="250" spans="1:6" ht="18" x14ac:dyDescent="0.15">
      <c r="A250" s="50">
        <f>'Vulnerability Assessment (pre)'!D70</f>
        <v>0</v>
      </c>
      <c r="B250" s="50">
        <f>'Vulnerability Assessment (pre)'!E70</f>
        <v>0</v>
      </c>
      <c r="C250" s="50">
        <f>'Vulnerability Assessment (pre)'!F70</f>
        <v>0</v>
      </c>
      <c r="D250" s="50">
        <f>'Vulnerability Assessment (pre)'!G70</f>
        <v>0</v>
      </c>
      <c r="E250" s="31">
        <f>'Vulnerability Assessment (pre)'!AK70</f>
        <v>0</v>
      </c>
      <c r="F250" s="31">
        <f>'Vulnerability Assessment (post)'!W256</f>
        <v>0</v>
      </c>
    </row>
    <row r="251" spans="1:6" ht="18" x14ac:dyDescent="0.15">
      <c r="A251" s="50">
        <f>'Vulnerability Assessment (pre)'!D71</f>
        <v>0</v>
      </c>
      <c r="B251" s="50">
        <f>'Vulnerability Assessment (pre)'!E71</f>
        <v>0</v>
      </c>
      <c r="C251" s="50">
        <f>'Vulnerability Assessment (pre)'!F71</f>
        <v>0</v>
      </c>
      <c r="D251" s="50">
        <f>'Vulnerability Assessment (pre)'!G71</f>
        <v>0</v>
      </c>
      <c r="E251" s="31">
        <f>'Vulnerability Assessment (pre)'!AK71</f>
        <v>0</v>
      </c>
      <c r="F251" s="31">
        <f>'Vulnerability Assessment (post)'!W257</f>
        <v>0</v>
      </c>
    </row>
    <row r="252" spans="1:6" ht="18" x14ac:dyDescent="0.15">
      <c r="A252" s="50">
        <f>'Vulnerability Assessment (pre)'!D72</f>
        <v>0</v>
      </c>
      <c r="B252" s="50">
        <f>'Vulnerability Assessment (pre)'!E72</f>
        <v>0</v>
      </c>
      <c r="C252" s="50">
        <f>'Vulnerability Assessment (pre)'!F72</f>
        <v>0</v>
      </c>
      <c r="D252" s="50">
        <f>'Vulnerability Assessment (pre)'!G72</f>
        <v>0</v>
      </c>
      <c r="E252" s="31">
        <f>'Vulnerability Assessment (pre)'!AK72</f>
        <v>0</v>
      </c>
      <c r="F252" s="31">
        <f>'Vulnerability Assessment (post)'!W258</f>
        <v>0</v>
      </c>
    </row>
    <row r="253" spans="1:6" ht="18" x14ac:dyDescent="0.15">
      <c r="A253" s="50">
        <f>'Vulnerability Assessment (pre)'!D73</f>
        <v>0</v>
      </c>
      <c r="B253" s="50">
        <f>'Vulnerability Assessment (pre)'!E73</f>
        <v>0</v>
      </c>
      <c r="C253" s="50">
        <f>'Vulnerability Assessment (pre)'!F73</f>
        <v>0</v>
      </c>
      <c r="D253" s="50">
        <f>'Vulnerability Assessment (pre)'!G73</f>
        <v>0</v>
      </c>
      <c r="E253" s="31">
        <f>'Vulnerability Assessment (pre)'!AK73</f>
        <v>0</v>
      </c>
      <c r="F253" s="31">
        <f>'Vulnerability Assessment (post)'!W259</f>
        <v>0</v>
      </c>
    </row>
    <row r="254" spans="1:6" ht="18" x14ac:dyDescent="0.15">
      <c r="A254" s="50">
        <f>'Vulnerability Assessment (pre)'!D74</f>
        <v>0</v>
      </c>
      <c r="B254" s="50">
        <f>'Vulnerability Assessment (pre)'!E74</f>
        <v>0</v>
      </c>
      <c r="C254" s="50">
        <f>'Vulnerability Assessment (pre)'!F74</f>
        <v>0</v>
      </c>
      <c r="D254" s="50">
        <f>'Vulnerability Assessment (pre)'!G74</f>
        <v>0</v>
      </c>
      <c r="E254" s="31">
        <f>'Vulnerability Assessment (pre)'!AK74</f>
        <v>0</v>
      </c>
      <c r="F254" s="31">
        <f>'Vulnerability Assessment (post)'!W260</f>
        <v>0</v>
      </c>
    </row>
    <row r="255" spans="1:6" ht="18" x14ac:dyDescent="0.15">
      <c r="A255" s="50">
        <f>'Vulnerability Assessment (pre)'!D75</f>
        <v>0</v>
      </c>
      <c r="B255" s="50">
        <f>'Vulnerability Assessment (pre)'!E75</f>
        <v>0</v>
      </c>
      <c r="C255" s="50">
        <f>'Vulnerability Assessment (pre)'!F75</f>
        <v>0</v>
      </c>
      <c r="D255" s="50">
        <f>'Vulnerability Assessment (pre)'!G75</f>
        <v>0</v>
      </c>
      <c r="E255" s="31">
        <f>'Vulnerability Assessment (pre)'!AK75</f>
        <v>0</v>
      </c>
      <c r="F255" s="31">
        <f>'Vulnerability Assessment (post)'!W261</f>
        <v>0</v>
      </c>
    </row>
    <row r="256" spans="1:6" ht="18" x14ac:dyDescent="0.15">
      <c r="A256" s="50">
        <f>'Vulnerability Assessment (pre)'!D76</f>
        <v>0</v>
      </c>
      <c r="B256" s="50">
        <f>'Vulnerability Assessment (pre)'!E76</f>
        <v>0</v>
      </c>
      <c r="C256" s="50">
        <f>'Vulnerability Assessment (pre)'!F76</f>
        <v>0</v>
      </c>
      <c r="D256" s="50">
        <f>'Vulnerability Assessment (pre)'!G76</f>
        <v>0</v>
      </c>
      <c r="E256" s="31">
        <f>'Vulnerability Assessment (pre)'!AK76</f>
        <v>0</v>
      </c>
      <c r="F256" s="31">
        <f>'Vulnerability Assessment (post)'!W262</f>
        <v>0</v>
      </c>
    </row>
    <row r="257" spans="1:6" ht="18" x14ac:dyDescent="0.15">
      <c r="A257" s="50">
        <f>'Vulnerability Assessment (pre)'!D77</f>
        <v>0</v>
      </c>
      <c r="B257" s="50">
        <f>'Vulnerability Assessment (pre)'!E77</f>
        <v>0</v>
      </c>
      <c r="C257" s="50">
        <f>'Vulnerability Assessment (pre)'!F77</f>
        <v>0</v>
      </c>
      <c r="D257" s="50">
        <f>'Vulnerability Assessment (pre)'!G77</f>
        <v>0</v>
      </c>
      <c r="E257" s="31">
        <f>'Vulnerability Assessment (pre)'!AK77</f>
        <v>0</v>
      </c>
      <c r="F257" s="31">
        <f>'Vulnerability Assessment (post)'!W263</f>
        <v>0</v>
      </c>
    </row>
    <row r="258" spans="1:6" ht="18" x14ac:dyDescent="0.15">
      <c r="A258" s="50">
        <f>'Vulnerability Assessment (pre)'!D78</f>
        <v>0</v>
      </c>
      <c r="B258" s="50">
        <f>'Vulnerability Assessment (pre)'!E78</f>
        <v>0</v>
      </c>
      <c r="C258" s="50">
        <f>'Vulnerability Assessment (pre)'!F78</f>
        <v>0</v>
      </c>
      <c r="D258" s="50">
        <f>'Vulnerability Assessment (pre)'!G78</f>
        <v>0</v>
      </c>
      <c r="E258" s="31">
        <f>'Vulnerability Assessment (pre)'!AK78</f>
        <v>0</v>
      </c>
      <c r="F258" s="31">
        <f>'Vulnerability Assessment (post)'!W264</f>
        <v>0</v>
      </c>
    </row>
    <row r="259" spans="1:6" ht="18" x14ac:dyDescent="0.15">
      <c r="A259" s="50">
        <f>'Vulnerability Assessment (pre)'!D79</f>
        <v>0</v>
      </c>
      <c r="B259" s="50">
        <f>'Vulnerability Assessment (pre)'!E79</f>
        <v>0</v>
      </c>
      <c r="C259" s="50">
        <f>'Vulnerability Assessment (pre)'!F79</f>
        <v>0</v>
      </c>
      <c r="D259" s="50">
        <f>'Vulnerability Assessment (pre)'!G79</f>
        <v>0</v>
      </c>
      <c r="E259" s="31">
        <f>'Vulnerability Assessment (pre)'!AK79</f>
        <v>0</v>
      </c>
      <c r="F259" s="31">
        <f>'Vulnerability Assessment (post)'!W265</f>
        <v>0</v>
      </c>
    </row>
    <row r="260" spans="1:6" ht="18" x14ac:dyDescent="0.15">
      <c r="A260" s="50">
        <f>'Vulnerability Assessment (pre)'!D80</f>
        <v>0</v>
      </c>
      <c r="B260" s="50">
        <f>'Vulnerability Assessment (pre)'!E80</f>
        <v>0</v>
      </c>
      <c r="C260" s="50">
        <f>'Vulnerability Assessment (pre)'!F80</f>
        <v>0</v>
      </c>
      <c r="D260" s="50">
        <f>'Vulnerability Assessment (pre)'!G80</f>
        <v>0</v>
      </c>
      <c r="E260" s="31">
        <f>'Vulnerability Assessment (pre)'!AK80</f>
        <v>0</v>
      </c>
      <c r="F260" s="31">
        <f>'Vulnerability Assessment (post)'!W266</f>
        <v>0</v>
      </c>
    </row>
    <row r="261" spans="1:6" ht="18" x14ac:dyDescent="0.15">
      <c r="A261" s="50">
        <f>'Vulnerability Assessment (pre)'!D81</f>
        <v>0</v>
      </c>
      <c r="B261" s="50">
        <f>'Vulnerability Assessment (pre)'!E81</f>
        <v>0</v>
      </c>
      <c r="C261" s="50">
        <f>'Vulnerability Assessment (pre)'!F81</f>
        <v>0</v>
      </c>
      <c r="D261" s="50">
        <f>'Vulnerability Assessment (pre)'!G81</f>
        <v>0</v>
      </c>
      <c r="E261" s="31">
        <f>'Vulnerability Assessment (pre)'!AK81</f>
        <v>0</v>
      </c>
      <c r="F261" s="31">
        <f>'Vulnerability Assessment (post)'!W267</f>
        <v>0</v>
      </c>
    </row>
    <row r="262" spans="1:6" ht="18" x14ac:dyDescent="0.15">
      <c r="A262" s="50">
        <f>'Vulnerability Assessment (pre)'!D82</f>
        <v>0</v>
      </c>
      <c r="B262" s="50">
        <f>'Vulnerability Assessment (pre)'!E82</f>
        <v>0</v>
      </c>
      <c r="C262" s="50">
        <f>'Vulnerability Assessment (pre)'!F82</f>
        <v>0</v>
      </c>
      <c r="D262" s="50">
        <f>'Vulnerability Assessment (pre)'!G82</f>
        <v>0</v>
      </c>
      <c r="E262" s="31">
        <f>'Vulnerability Assessment (pre)'!AK82</f>
        <v>0</v>
      </c>
      <c r="F262" s="31">
        <f>'Vulnerability Assessment (post)'!W268</f>
        <v>0</v>
      </c>
    </row>
    <row r="263" spans="1:6" ht="18" x14ac:dyDescent="0.15">
      <c r="A263" s="50">
        <f>'Vulnerability Assessment (pre)'!D83</f>
        <v>0</v>
      </c>
      <c r="B263" s="50">
        <f>'Vulnerability Assessment (pre)'!E83</f>
        <v>0</v>
      </c>
      <c r="C263" s="50">
        <f>'Vulnerability Assessment (pre)'!F83</f>
        <v>0</v>
      </c>
      <c r="D263" s="50">
        <f>'Vulnerability Assessment (pre)'!G83</f>
        <v>0</v>
      </c>
      <c r="E263" s="31">
        <f>'Vulnerability Assessment (pre)'!AK83</f>
        <v>0</v>
      </c>
      <c r="F263" s="31">
        <f>'Vulnerability Assessment (post)'!W269</f>
        <v>0</v>
      </c>
    </row>
    <row r="264" spans="1:6" ht="18" x14ac:dyDescent="0.15">
      <c r="A264" s="50">
        <f>'Vulnerability Assessment (pre)'!D84</f>
        <v>0</v>
      </c>
      <c r="B264" s="50">
        <f>'Vulnerability Assessment (pre)'!E84</f>
        <v>0</v>
      </c>
      <c r="C264" s="50">
        <f>'Vulnerability Assessment (pre)'!F84</f>
        <v>0</v>
      </c>
      <c r="D264" s="50">
        <f>'Vulnerability Assessment (pre)'!G84</f>
        <v>0</v>
      </c>
      <c r="E264" s="31">
        <f>'Vulnerability Assessment (pre)'!AK84</f>
        <v>0</v>
      </c>
      <c r="F264" s="31">
        <f>'Vulnerability Assessment (post)'!W270</f>
        <v>0</v>
      </c>
    </row>
    <row r="265" spans="1:6" ht="18" x14ac:dyDescent="0.15">
      <c r="A265" s="50">
        <f>'Vulnerability Assessment (pre)'!D85</f>
        <v>0</v>
      </c>
      <c r="B265" s="50">
        <f>'Vulnerability Assessment (pre)'!E85</f>
        <v>0</v>
      </c>
      <c r="C265" s="50">
        <f>'Vulnerability Assessment (pre)'!F85</f>
        <v>0</v>
      </c>
      <c r="D265" s="50">
        <f>'Vulnerability Assessment (pre)'!G85</f>
        <v>0</v>
      </c>
      <c r="E265" s="31">
        <f>'Vulnerability Assessment (pre)'!AK85</f>
        <v>0</v>
      </c>
      <c r="F265" s="31">
        <f>'Vulnerability Assessment (post)'!W271</f>
        <v>0</v>
      </c>
    </row>
    <row r="266" spans="1:6" ht="18" x14ac:dyDescent="0.15">
      <c r="A266" s="50">
        <f>'Vulnerability Assessment (pre)'!D86</f>
        <v>0</v>
      </c>
      <c r="B266" s="50">
        <f>'Vulnerability Assessment (pre)'!E86</f>
        <v>0</v>
      </c>
      <c r="C266" s="50">
        <f>'Vulnerability Assessment (pre)'!F86</f>
        <v>0</v>
      </c>
      <c r="D266" s="50">
        <f>'Vulnerability Assessment (pre)'!G86</f>
        <v>0</v>
      </c>
      <c r="E266" s="31">
        <f>'Vulnerability Assessment (pre)'!AK86</f>
        <v>0</v>
      </c>
      <c r="F266" s="31">
        <f>'Vulnerability Assessment (post)'!W272</f>
        <v>0</v>
      </c>
    </row>
    <row r="267" spans="1:6" ht="18" x14ac:dyDescent="0.15">
      <c r="A267" s="50">
        <f>'Vulnerability Assessment (pre)'!D87</f>
        <v>0</v>
      </c>
      <c r="B267" s="50">
        <f>'Vulnerability Assessment (pre)'!E87</f>
        <v>0</v>
      </c>
      <c r="C267" s="50">
        <f>'Vulnerability Assessment (pre)'!F87</f>
        <v>0</v>
      </c>
      <c r="D267" s="50">
        <f>'Vulnerability Assessment (pre)'!G87</f>
        <v>0</v>
      </c>
      <c r="E267" s="31">
        <f>'Vulnerability Assessment (pre)'!AK87</f>
        <v>0</v>
      </c>
      <c r="F267" s="31">
        <f>'Vulnerability Assessment (post)'!W273</f>
        <v>0</v>
      </c>
    </row>
    <row r="268" spans="1:6" ht="18" x14ac:dyDescent="0.15">
      <c r="A268" s="50">
        <f>'Vulnerability Assessment (pre)'!D88</f>
        <v>0</v>
      </c>
      <c r="B268" s="50">
        <f>'Vulnerability Assessment (pre)'!E88</f>
        <v>0</v>
      </c>
      <c r="C268" s="50">
        <f>'Vulnerability Assessment (pre)'!F88</f>
        <v>0</v>
      </c>
      <c r="D268" s="50">
        <f>'Vulnerability Assessment (pre)'!G88</f>
        <v>0</v>
      </c>
      <c r="E268" s="31">
        <f>'Vulnerability Assessment (pre)'!AK88</f>
        <v>0</v>
      </c>
      <c r="F268" s="31">
        <f>'Vulnerability Assessment (post)'!W274</f>
        <v>0</v>
      </c>
    </row>
    <row r="269" spans="1:6" ht="18" x14ac:dyDescent="0.15">
      <c r="A269" s="50">
        <f>'Vulnerability Assessment (pre)'!D89</f>
        <v>0</v>
      </c>
      <c r="B269" s="50">
        <f>'Vulnerability Assessment (pre)'!E89</f>
        <v>0</v>
      </c>
      <c r="C269" s="50">
        <f>'Vulnerability Assessment (pre)'!F89</f>
        <v>0</v>
      </c>
      <c r="D269" s="50">
        <f>'Vulnerability Assessment (pre)'!G89</f>
        <v>0</v>
      </c>
      <c r="E269" s="31">
        <f>'Vulnerability Assessment (pre)'!AK89</f>
        <v>0</v>
      </c>
      <c r="F269" s="31">
        <f>'Vulnerability Assessment (post)'!W275</f>
        <v>0</v>
      </c>
    </row>
    <row r="270" spans="1:6" ht="18" x14ac:dyDescent="0.15">
      <c r="A270" s="50">
        <f>'Vulnerability Assessment (pre)'!D90</f>
        <v>0</v>
      </c>
      <c r="B270" s="50">
        <f>'Vulnerability Assessment (pre)'!E90</f>
        <v>0</v>
      </c>
      <c r="C270" s="50">
        <f>'Vulnerability Assessment (pre)'!F90</f>
        <v>0</v>
      </c>
      <c r="D270" s="50">
        <f>'Vulnerability Assessment (pre)'!G90</f>
        <v>0</v>
      </c>
      <c r="E270" s="31">
        <f>'Vulnerability Assessment (pre)'!AK90</f>
        <v>0</v>
      </c>
      <c r="F270" s="31">
        <f>'Vulnerability Assessment (post)'!W276</f>
        <v>0</v>
      </c>
    </row>
    <row r="271" spans="1:6" ht="18" x14ac:dyDescent="0.15">
      <c r="A271" s="50">
        <f>'Vulnerability Assessment (pre)'!D91</f>
        <v>0</v>
      </c>
      <c r="B271" s="50">
        <f>'Vulnerability Assessment (pre)'!E91</f>
        <v>0</v>
      </c>
      <c r="C271" s="50">
        <f>'Vulnerability Assessment (pre)'!F91</f>
        <v>0</v>
      </c>
      <c r="D271" s="50">
        <f>'Vulnerability Assessment (pre)'!G91</f>
        <v>0</v>
      </c>
      <c r="E271" s="31">
        <f>'Vulnerability Assessment (pre)'!AK91</f>
        <v>0</v>
      </c>
      <c r="F271" s="31">
        <f>'Vulnerability Assessment (post)'!W277</f>
        <v>0</v>
      </c>
    </row>
    <row r="272" spans="1:6" ht="18" x14ac:dyDescent="0.15">
      <c r="A272" s="50">
        <f>'Vulnerability Assessment (pre)'!D92</f>
        <v>0</v>
      </c>
      <c r="B272" s="50">
        <f>'Vulnerability Assessment (pre)'!E92</f>
        <v>0</v>
      </c>
      <c r="C272" s="50">
        <f>'Vulnerability Assessment (pre)'!F92</f>
        <v>0</v>
      </c>
      <c r="D272" s="50">
        <f>'Vulnerability Assessment (pre)'!G92</f>
        <v>0</v>
      </c>
      <c r="E272" s="31">
        <f>'Vulnerability Assessment (pre)'!AK92</f>
        <v>0</v>
      </c>
      <c r="F272" s="31">
        <f>'Vulnerability Assessment (post)'!W278</f>
        <v>0</v>
      </c>
    </row>
    <row r="273" spans="1:6" ht="18" x14ac:dyDescent="0.15">
      <c r="A273" s="50">
        <f>'Vulnerability Assessment (pre)'!D93</f>
        <v>0</v>
      </c>
      <c r="B273" s="50">
        <f>'Vulnerability Assessment (pre)'!E93</f>
        <v>0</v>
      </c>
      <c r="C273" s="50">
        <f>'Vulnerability Assessment (pre)'!F93</f>
        <v>0</v>
      </c>
      <c r="D273" s="50">
        <f>'Vulnerability Assessment (pre)'!G93</f>
        <v>0</v>
      </c>
      <c r="E273" s="31">
        <f>'Vulnerability Assessment (pre)'!AK93</f>
        <v>0</v>
      </c>
      <c r="F273" s="31">
        <f>'Vulnerability Assessment (post)'!W279</f>
        <v>0</v>
      </c>
    </row>
    <row r="274" spans="1:6" ht="18" x14ac:dyDescent="0.15">
      <c r="A274" s="50">
        <f>'Vulnerability Assessment (pre)'!D94</f>
        <v>0</v>
      </c>
      <c r="B274" s="50">
        <f>'Vulnerability Assessment (pre)'!E94</f>
        <v>0</v>
      </c>
      <c r="C274" s="50">
        <f>'Vulnerability Assessment (pre)'!F94</f>
        <v>0</v>
      </c>
      <c r="D274" s="50">
        <f>'Vulnerability Assessment (pre)'!G94</f>
        <v>0</v>
      </c>
      <c r="E274" s="31">
        <f>'Vulnerability Assessment (pre)'!AK94</f>
        <v>0</v>
      </c>
      <c r="F274" s="31">
        <f>'Vulnerability Assessment (post)'!W280</f>
        <v>0</v>
      </c>
    </row>
    <row r="275" spans="1:6" ht="18" x14ac:dyDescent="0.15">
      <c r="A275" s="50">
        <f>'Vulnerability Assessment (pre)'!D95</f>
        <v>0</v>
      </c>
      <c r="B275" s="50">
        <f>'Vulnerability Assessment (pre)'!E95</f>
        <v>0</v>
      </c>
      <c r="C275" s="50">
        <f>'Vulnerability Assessment (pre)'!F95</f>
        <v>0</v>
      </c>
      <c r="D275" s="50">
        <f>'Vulnerability Assessment (pre)'!G95</f>
        <v>0</v>
      </c>
      <c r="E275" s="31">
        <f>'Vulnerability Assessment (pre)'!AK95</f>
        <v>0</v>
      </c>
      <c r="F275" s="31">
        <f>'Vulnerability Assessment (post)'!W281</f>
        <v>0</v>
      </c>
    </row>
    <row r="276" spans="1:6" ht="18" x14ac:dyDescent="0.15">
      <c r="A276" s="50">
        <f>'Vulnerability Assessment (pre)'!D96</f>
        <v>0</v>
      </c>
      <c r="B276" s="50">
        <f>'Vulnerability Assessment (pre)'!E96</f>
        <v>0</v>
      </c>
      <c r="C276" s="50">
        <f>'Vulnerability Assessment (pre)'!F96</f>
        <v>0</v>
      </c>
      <c r="D276" s="50">
        <f>'Vulnerability Assessment (pre)'!G96</f>
        <v>0</v>
      </c>
      <c r="E276" s="31">
        <f>'Vulnerability Assessment (pre)'!AK96</f>
        <v>0</v>
      </c>
      <c r="F276" s="31">
        <f>'Vulnerability Assessment (post)'!W282</f>
        <v>0</v>
      </c>
    </row>
    <row r="277" spans="1:6" ht="18" x14ac:dyDescent="0.15">
      <c r="A277" s="50">
        <f>'Vulnerability Assessment (pre)'!D97</f>
        <v>0</v>
      </c>
      <c r="B277" s="50">
        <f>'Vulnerability Assessment (pre)'!E97</f>
        <v>0</v>
      </c>
      <c r="C277" s="50">
        <f>'Vulnerability Assessment (pre)'!F97</f>
        <v>0</v>
      </c>
      <c r="D277" s="50">
        <f>'Vulnerability Assessment (pre)'!G97</f>
        <v>0</v>
      </c>
      <c r="E277" s="31">
        <f>'Vulnerability Assessment (pre)'!AK97</f>
        <v>0</v>
      </c>
      <c r="F277" s="31">
        <f>'Vulnerability Assessment (post)'!W283</f>
        <v>0</v>
      </c>
    </row>
    <row r="278" spans="1:6" ht="18" x14ac:dyDescent="0.15">
      <c r="A278" s="50">
        <f>'Vulnerability Assessment (pre)'!D98</f>
        <v>0</v>
      </c>
      <c r="B278" s="50">
        <f>'Vulnerability Assessment (pre)'!E98</f>
        <v>0</v>
      </c>
      <c r="C278" s="50">
        <f>'Vulnerability Assessment (pre)'!F98</f>
        <v>0</v>
      </c>
      <c r="D278" s="50">
        <f>'Vulnerability Assessment (pre)'!G98</f>
        <v>0</v>
      </c>
      <c r="E278" s="31">
        <f>'Vulnerability Assessment (pre)'!AK98</f>
        <v>0</v>
      </c>
      <c r="F278" s="31">
        <f>'Vulnerability Assessment (post)'!W284</f>
        <v>0</v>
      </c>
    </row>
    <row r="279" spans="1:6" ht="18" x14ac:dyDescent="0.15">
      <c r="A279" s="50">
        <f>'Vulnerability Assessment (pre)'!D99</f>
        <v>0</v>
      </c>
      <c r="B279" s="50">
        <f>'Vulnerability Assessment (pre)'!E99</f>
        <v>0</v>
      </c>
      <c r="C279" s="50">
        <f>'Vulnerability Assessment (pre)'!F99</f>
        <v>0</v>
      </c>
      <c r="D279" s="50">
        <f>'Vulnerability Assessment (pre)'!G99</f>
        <v>0</v>
      </c>
      <c r="E279" s="31">
        <f>'Vulnerability Assessment (pre)'!AK99</f>
        <v>0</v>
      </c>
      <c r="F279" s="31">
        <f>'Vulnerability Assessment (post)'!W285</f>
        <v>0</v>
      </c>
    </row>
    <row r="280" spans="1:6" ht="18" x14ac:dyDescent="0.15">
      <c r="A280" s="50">
        <f>'Vulnerability Assessment (pre)'!D100</f>
        <v>0</v>
      </c>
      <c r="B280" s="50">
        <f>'Vulnerability Assessment (pre)'!E100</f>
        <v>0</v>
      </c>
      <c r="C280" s="50">
        <f>'Vulnerability Assessment (pre)'!F100</f>
        <v>0</v>
      </c>
      <c r="D280" s="50">
        <f>'Vulnerability Assessment (pre)'!G100</f>
        <v>0</v>
      </c>
      <c r="E280" s="31">
        <f>'Vulnerability Assessment (pre)'!AK100</f>
        <v>0</v>
      </c>
      <c r="F280" s="31">
        <f>'Vulnerability Assessment (post)'!W286</f>
        <v>0</v>
      </c>
    </row>
    <row r="281" spans="1:6" ht="18" x14ac:dyDescent="0.15">
      <c r="A281" s="50">
        <f>'Vulnerability Assessment (pre)'!D101</f>
        <v>0</v>
      </c>
      <c r="B281" s="50">
        <f>'Vulnerability Assessment (pre)'!E101</f>
        <v>0</v>
      </c>
      <c r="C281" s="50">
        <f>'Vulnerability Assessment (pre)'!F101</f>
        <v>0</v>
      </c>
      <c r="D281" s="50">
        <f>'Vulnerability Assessment (pre)'!G101</f>
        <v>0</v>
      </c>
      <c r="E281" s="31">
        <f>'Vulnerability Assessment (pre)'!AK101</f>
        <v>0</v>
      </c>
      <c r="F281" s="31">
        <f>'Vulnerability Assessment (post)'!W287</f>
        <v>0</v>
      </c>
    </row>
    <row r="282" spans="1:6" ht="18" x14ac:dyDescent="0.15">
      <c r="A282" s="50">
        <f>'Vulnerability Assessment (pre)'!D102</f>
        <v>0</v>
      </c>
      <c r="B282" s="50">
        <f>'Vulnerability Assessment (pre)'!E102</f>
        <v>0</v>
      </c>
      <c r="C282" s="50">
        <f>'Vulnerability Assessment (pre)'!F102</f>
        <v>0</v>
      </c>
      <c r="D282" s="50">
        <f>'Vulnerability Assessment (pre)'!G102</f>
        <v>0</v>
      </c>
      <c r="E282" s="31">
        <f>'Vulnerability Assessment (pre)'!AK102</f>
        <v>0</v>
      </c>
      <c r="F282" s="31">
        <f>'Vulnerability Assessment (post)'!W288</f>
        <v>0</v>
      </c>
    </row>
    <row r="283" spans="1:6" ht="18" x14ac:dyDescent="0.15">
      <c r="A283" s="50">
        <f>'Vulnerability Assessment (pre)'!D103</f>
        <v>0</v>
      </c>
      <c r="B283" s="50">
        <f>'Vulnerability Assessment (pre)'!E103</f>
        <v>0</v>
      </c>
      <c r="C283" s="50">
        <f>'Vulnerability Assessment (pre)'!F103</f>
        <v>0</v>
      </c>
      <c r="D283" s="50">
        <f>'Vulnerability Assessment (pre)'!G103</f>
        <v>0</v>
      </c>
      <c r="E283" s="31">
        <f>'Vulnerability Assessment (pre)'!AK103</f>
        <v>0</v>
      </c>
      <c r="F283" s="31">
        <f>'Vulnerability Assessment (post)'!W289</f>
        <v>0</v>
      </c>
    </row>
    <row r="284" spans="1:6" ht="18" x14ac:dyDescent="0.15">
      <c r="A284" s="50">
        <f>'Vulnerability Assessment (pre)'!D104</f>
        <v>0</v>
      </c>
      <c r="B284" s="50">
        <f>'Vulnerability Assessment (pre)'!E104</f>
        <v>0</v>
      </c>
      <c r="C284" s="50">
        <f>'Vulnerability Assessment (pre)'!F104</f>
        <v>0</v>
      </c>
      <c r="D284" s="50">
        <f>'Vulnerability Assessment (pre)'!G104</f>
        <v>0</v>
      </c>
      <c r="E284" s="31">
        <f>'Vulnerability Assessment (pre)'!AK104</f>
        <v>0</v>
      </c>
      <c r="F284" s="31">
        <f>'Vulnerability Assessment (post)'!W290</f>
        <v>0</v>
      </c>
    </row>
    <row r="285" spans="1:6" ht="18" x14ac:dyDescent="0.15">
      <c r="A285" s="50">
        <f>'Vulnerability Assessment (pre)'!D105</f>
        <v>0</v>
      </c>
      <c r="B285" s="50">
        <f>'Vulnerability Assessment (pre)'!E105</f>
        <v>0</v>
      </c>
      <c r="C285" s="50">
        <f>'Vulnerability Assessment (pre)'!F105</f>
        <v>0</v>
      </c>
      <c r="D285" s="50">
        <f>'Vulnerability Assessment (pre)'!G105</f>
        <v>0</v>
      </c>
      <c r="E285" s="31">
        <f>'Vulnerability Assessment (pre)'!AK105</f>
        <v>0</v>
      </c>
      <c r="F285" s="31">
        <f>'Vulnerability Assessment (post)'!W291</f>
        <v>0</v>
      </c>
    </row>
    <row r="286" spans="1:6" ht="18" x14ac:dyDescent="0.15">
      <c r="A286" s="50">
        <f>'Vulnerability Assessment (pre)'!D106</f>
        <v>0</v>
      </c>
      <c r="B286" s="50">
        <f>'Vulnerability Assessment (pre)'!E106</f>
        <v>0</v>
      </c>
      <c r="C286" s="50">
        <f>'Vulnerability Assessment (pre)'!F106</f>
        <v>0</v>
      </c>
      <c r="D286" s="50">
        <f>'Vulnerability Assessment (pre)'!G106</f>
        <v>0</v>
      </c>
      <c r="E286" s="31">
        <f>'Vulnerability Assessment (pre)'!AK106</f>
        <v>0</v>
      </c>
      <c r="F286" s="31">
        <f>'Vulnerability Assessment (post)'!W292</f>
        <v>0</v>
      </c>
    </row>
    <row r="287" spans="1:6" ht="18" x14ac:dyDescent="0.15">
      <c r="A287" s="50">
        <f>'Vulnerability Assessment (pre)'!D107</f>
        <v>0</v>
      </c>
      <c r="B287" s="50">
        <f>'Vulnerability Assessment (pre)'!E107</f>
        <v>0</v>
      </c>
      <c r="C287" s="50">
        <f>'Vulnerability Assessment (pre)'!F107</f>
        <v>0</v>
      </c>
      <c r="D287" s="50">
        <f>'Vulnerability Assessment (pre)'!G107</f>
        <v>0</v>
      </c>
      <c r="E287" s="31">
        <f>'Vulnerability Assessment (pre)'!AK107</f>
        <v>0</v>
      </c>
      <c r="F287" s="31">
        <f>'Vulnerability Assessment (post)'!W293</f>
        <v>0</v>
      </c>
    </row>
    <row r="288" spans="1:6" ht="18" x14ac:dyDescent="0.15">
      <c r="A288" s="50">
        <f>'Vulnerability Assessment (pre)'!D108</f>
        <v>0</v>
      </c>
      <c r="B288" s="50">
        <f>'Vulnerability Assessment (pre)'!E108</f>
        <v>0</v>
      </c>
      <c r="C288" s="50">
        <f>'Vulnerability Assessment (pre)'!F108</f>
        <v>0</v>
      </c>
      <c r="D288" s="50">
        <f>'Vulnerability Assessment (pre)'!G108</f>
        <v>0</v>
      </c>
      <c r="E288" s="31">
        <f>'Vulnerability Assessment (pre)'!AK108</f>
        <v>0</v>
      </c>
      <c r="F288" s="31">
        <f>'Vulnerability Assessment (post)'!W294</f>
        <v>0</v>
      </c>
    </row>
    <row r="289" spans="1:6" ht="18" x14ac:dyDescent="0.15">
      <c r="A289" s="50">
        <f>'Vulnerability Assessment (pre)'!D109</f>
        <v>0</v>
      </c>
      <c r="B289" s="50">
        <f>'Vulnerability Assessment (pre)'!E109</f>
        <v>0</v>
      </c>
      <c r="C289" s="50">
        <f>'Vulnerability Assessment (pre)'!F109</f>
        <v>0</v>
      </c>
      <c r="D289" s="50">
        <f>'Vulnerability Assessment (pre)'!G109</f>
        <v>0</v>
      </c>
      <c r="E289" s="31">
        <f>'Vulnerability Assessment (pre)'!AK109</f>
        <v>0</v>
      </c>
      <c r="F289" s="31">
        <f>'Vulnerability Assessment (post)'!W295</f>
        <v>0</v>
      </c>
    </row>
    <row r="290" spans="1:6" ht="18" x14ac:dyDescent="0.15">
      <c r="A290" s="50">
        <f>'Vulnerability Assessment (pre)'!D110</f>
        <v>0</v>
      </c>
      <c r="B290" s="50">
        <f>'Vulnerability Assessment (pre)'!E110</f>
        <v>0</v>
      </c>
      <c r="C290" s="50">
        <f>'Vulnerability Assessment (pre)'!F110</f>
        <v>0</v>
      </c>
      <c r="D290" s="50">
        <f>'Vulnerability Assessment (pre)'!G110</f>
        <v>0</v>
      </c>
      <c r="E290" s="31">
        <f>'Vulnerability Assessment (pre)'!AK110</f>
        <v>0</v>
      </c>
      <c r="F290" s="31">
        <f>'Vulnerability Assessment (post)'!W296</f>
        <v>0</v>
      </c>
    </row>
    <row r="291" spans="1:6" ht="18" x14ac:dyDescent="0.15">
      <c r="A291" s="50">
        <f>'Vulnerability Assessment (pre)'!D111</f>
        <v>0</v>
      </c>
      <c r="B291" s="50">
        <f>'Vulnerability Assessment (pre)'!E111</f>
        <v>0</v>
      </c>
      <c r="C291" s="50">
        <f>'Vulnerability Assessment (pre)'!F111</f>
        <v>0</v>
      </c>
      <c r="D291" s="50">
        <f>'Vulnerability Assessment (pre)'!G111</f>
        <v>0</v>
      </c>
      <c r="E291" s="31">
        <f>'Vulnerability Assessment (pre)'!AK111</f>
        <v>0</v>
      </c>
      <c r="F291" s="31">
        <f>'Vulnerability Assessment (post)'!W297</f>
        <v>0</v>
      </c>
    </row>
    <row r="292" spans="1:6" ht="18" x14ac:dyDescent="0.15">
      <c r="A292" s="50">
        <f>'Vulnerability Assessment (pre)'!D112</f>
        <v>0</v>
      </c>
      <c r="B292" s="50">
        <f>'Vulnerability Assessment (pre)'!E112</f>
        <v>0</v>
      </c>
      <c r="C292" s="50">
        <f>'Vulnerability Assessment (pre)'!F112</f>
        <v>0</v>
      </c>
      <c r="D292" s="50">
        <f>'Vulnerability Assessment (pre)'!G112</f>
        <v>0</v>
      </c>
      <c r="E292" s="31">
        <f>'Vulnerability Assessment (pre)'!AK112</f>
        <v>0</v>
      </c>
      <c r="F292" s="31">
        <f>'Vulnerability Assessment (post)'!W298</f>
        <v>0</v>
      </c>
    </row>
    <row r="293" spans="1:6" ht="18" x14ac:dyDescent="0.15">
      <c r="A293" s="50">
        <f>'Vulnerability Assessment (pre)'!D113</f>
        <v>0</v>
      </c>
      <c r="B293" s="50">
        <f>'Vulnerability Assessment (pre)'!E113</f>
        <v>0</v>
      </c>
      <c r="C293" s="50">
        <f>'Vulnerability Assessment (pre)'!F113</f>
        <v>0</v>
      </c>
      <c r="D293" s="50">
        <f>'Vulnerability Assessment (pre)'!G113</f>
        <v>0</v>
      </c>
      <c r="E293" s="31">
        <f>'Vulnerability Assessment (pre)'!AK113</f>
        <v>0</v>
      </c>
      <c r="F293" s="31">
        <f>'Vulnerability Assessment (post)'!W299</f>
        <v>0</v>
      </c>
    </row>
    <row r="294" spans="1:6" ht="18" x14ac:dyDescent="0.15">
      <c r="A294" s="50">
        <f>'Vulnerability Assessment (pre)'!D114</f>
        <v>0</v>
      </c>
      <c r="B294" s="50">
        <f>'Vulnerability Assessment (pre)'!E114</f>
        <v>0</v>
      </c>
      <c r="C294" s="50">
        <f>'Vulnerability Assessment (pre)'!F114</f>
        <v>0</v>
      </c>
      <c r="D294" s="50">
        <f>'Vulnerability Assessment (pre)'!G114</f>
        <v>0</v>
      </c>
      <c r="E294" s="31">
        <f>'Vulnerability Assessment (pre)'!AK114</f>
        <v>0</v>
      </c>
      <c r="F294" s="31">
        <f>'Vulnerability Assessment (post)'!W300</f>
        <v>0</v>
      </c>
    </row>
    <row r="295" spans="1:6" ht="18" x14ac:dyDescent="0.15">
      <c r="A295" s="50">
        <f>'Vulnerability Assessment (pre)'!D115</f>
        <v>0</v>
      </c>
      <c r="B295" s="50">
        <f>'Vulnerability Assessment (pre)'!E115</f>
        <v>0</v>
      </c>
      <c r="C295" s="50">
        <f>'Vulnerability Assessment (pre)'!F115</f>
        <v>0</v>
      </c>
      <c r="D295" s="50">
        <f>'Vulnerability Assessment (pre)'!G115</f>
        <v>0</v>
      </c>
      <c r="E295" s="31">
        <f>'Vulnerability Assessment (pre)'!AK115</f>
        <v>0</v>
      </c>
      <c r="F295" s="31">
        <f>'Vulnerability Assessment (post)'!W301</f>
        <v>0</v>
      </c>
    </row>
    <row r="296" spans="1:6" ht="18" x14ac:dyDescent="0.15">
      <c r="A296" s="50">
        <f>'Vulnerability Assessment (pre)'!D116</f>
        <v>0</v>
      </c>
      <c r="B296" s="50">
        <f>'Vulnerability Assessment (pre)'!E116</f>
        <v>0</v>
      </c>
      <c r="C296" s="50">
        <f>'Vulnerability Assessment (pre)'!F116</f>
        <v>0</v>
      </c>
      <c r="D296" s="50">
        <f>'Vulnerability Assessment (pre)'!G116</f>
        <v>0</v>
      </c>
      <c r="E296" s="31">
        <f>'Vulnerability Assessment (pre)'!AK116</f>
        <v>0</v>
      </c>
      <c r="F296" s="31">
        <f>'Vulnerability Assessment (post)'!W302</f>
        <v>0</v>
      </c>
    </row>
    <row r="297" spans="1:6" ht="18" x14ac:dyDescent="0.15">
      <c r="A297" s="50">
        <f>'Vulnerability Assessment (pre)'!D117</f>
        <v>0</v>
      </c>
      <c r="B297" s="50">
        <f>'Vulnerability Assessment (pre)'!E117</f>
        <v>0</v>
      </c>
      <c r="C297" s="50">
        <f>'Vulnerability Assessment (pre)'!F117</f>
        <v>0</v>
      </c>
      <c r="D297" s="50">
        <f>'Vulnerability Assessment (pre)'!G117</f>
        <v>0</v>
      </c>
      <c r="E297" s="31">
        <f>'Vulnerability Assessment (pre)'!AK117</f>
        <v>0</v>
      </c>
      <c r="F297" s="31">
        <f>'Vulnerability Assessment (post)'!W303</f>
        <v>0</v>
      </c>
    </row>
    <row r="298" spans="1:6" ht="18" x14ac:dyDescent="0.15">
      <c r="A298" s="50">
        <f>'Vulnerability Assessment (pre)'!D118</f>
        <v>0</v>
      </c>
      <c r="B298" s="50">
        <f>'Vulnerability Assessment (pre)'!E118</f>
        <v>0</v>
      </c>
      <c r="C298" s="50">
        <f>'Vulnerability Assessment (pre)'!F118</f>
        <v>0</v>
      </c>
      <c r="D298" s="50">
        <f>'Vulnerability Assessment (pre)'!G118</f>
        <v>0</v>
      </c>
      <c r="E298" s="31">
        <f>'Vulnerability Assessment (pre)'!AK118</f>
        <v>0</v>
      </c>
      <c r="F298" s="31">
        <f>'Vulnerability Assessment (post)'!W304</f>
        <v>0</v>
      </c>
    </row>
    <row r="299" spans="1:6" ht="18" x14ac:dyDescent="0.15">
      <c r="A299" s="50">
        <f>'Vulnerability Assessment (pre)'!D119</f>
        <v>0</v>
      </c>
      <c r="B299" s="50">
        <f>'Vulnerability Assessment (pre)'!E119</f>
        <v>0</v>
      </c>
      <c r="C299" s="50">
        <f>'Vulnerability Assessment (pre)'!F119</f>
        <v>0</v>
      </c>
      <c r="D299" s="50">
        <f>'Vulnerability Assessment (pre)'!G119</f>
        <v>0</v>
      </c>
      <c r="E299" s="31">
        <f>'Vulnerability Assessment (pre)'!AK119</f>
        <v>0</v>
      </c>
      <c r="F299" s="31">
        <f>'Vulnerability Assessment (post)'!W305</f>
        <v>0</v>
      </c>
    </row>
    <row r="300" spans="1:6" ht="18" x14ac:dyDescent="0.15">
      <c r="A300" s="50">
        <f>'Vulnerability Assessment (pre)'!D120</f>
        <v>0</v>
      </c>
      <c r="B300" s="50">
        <f>'Vulnerability Assessment (pre)'!E120</f>
        <v>0</v>
      </c>
      <c r="C300" s="50">
        <f>'Vulnerability Assessment (pre)'!F120</f>
        <v>0</v>
      </c>
      <c r="D300" s="50">
        <f>'Vulnerability Assessment (pre)'!G120</f>
        <v>0</v>
      </c>
      <c r="E300" s="31">
        <f>'Vulnerability Assessment (pre)'!AK120</f>
        <v>0</v>
      </c>
      <c r="F300" s="31">
        <f>'Vulnerability Assessment (post)'!W306</f>
        <v>0</v>
      </c>
    </row>
    <row r="301" spans="1:6" ht="18" x14ac:dyDescent="0.15">
      <c r="A301" s="50">
        <f>'Vulnerability Assessment (pre)'!D121</f>
        <v>0</v>
      </c>
      <c r="B301" s="50">
        <f>'Vulnerability Assessment (pre)'!E121</f>
        <v>0</v>
      </c>
      <c r="C301" s="50">
        <f>'Vulnerability Assessment (pre)'!F121</f>
        <v>0</v>
      </c>
      <c r="D301" s="50">
        <f>'Vulnerability Assessment (pre)'!G121</f>
        <v>0</v>
      </c>
      <c r="E301" s="31">
        <f>'Vulnerability Assessment (pre)'!AK121</f>
        <v>0</v>
      </c>
      <c r="F301" s="31">
        <f>'Vulnerability Assessment (post)'!W307</f>
        <v>0</v>
      </c>
    </row>
    <row r="302" spans="1:6" ht="18" x14ac:dyDescent="0.15">
      <c r="A302" s="50">
        <f>'Vulnerability Assessment (pre)'!D122</f>
        <v>0</v>
      </c>
      <c r="B302" s="50">
        <f>'Vulnerability Assessment (pre)'!E122</f>
        <v>0</v>
      </c>
      <c r="C302" s="50">
        <f>'Vulnerability Assessment (pre)'!F122</f>
        <v>0</v>
      </c>
      <c r="D302" s="50">
        <f>'Vulnerability Assessment (pre)'!G122</f>
        <v>0</v>
      </c>
      <c r="E302" s="31">
        <f>'Vulnerability Assessment (pre)'!AK122</f>
        <v>0</v>
      </c>
      <c r="F302" s="31">
        <f>'Vulnerability Assessment (post)'!W308</f>
        <v>0</v>
      </c>
    </row>
    <row r="303" spans="1:6" ht="18" x14ac:dyDescent="0.15">
      <c r="A303" s="50">
        <f>'Vulnerability Assessment (pre)'!D123</f>
        <v>0</v>
      </c>
      <c r="B303" s="50">
        <f>'Vulnerability Assessment (pre)'!E123</f>
        <v>0</v>
      </c>
      <c r="C303" s="50">
        <f>'Vulnerability Assessment (pre)'!F123</f>
        <v>0</v>
      </c>
      <c r="D303" s="50">
        <f>'Vulnerability Assessment (pre)'!G123</f>
        <v>0</v>
      </c>
      <c r="E303" s="31">
        <f>'Vulnerability Assessment (pre)'!AK123</f>
        <v>0</v>
      </c>
      <c r="F303" s="31">
        <f>'Vulnerability Assessment (post)'!W309</f>
        <v>0</v>
      </c>
    </row>
    <row r="304" spans="1:6" ht="18" x14ac:dyDescent="0.15">
      <c r="A304" s="50">
        <f>'Vulnerability Assessment (pre)'!D124</f>
        <v>0</v>
      </c>
      <c r="B304" s="50">
        <f>'Vulnerability Assessment (pre)'!E124</f>
        <v>0</v>
      </c>
      <c r="C304" s="50">
        <f>'Vulnerability Assessment (pre)'!F124</f>
        <v>0</v>
      </c>
      <c r="D304" s="50">
        <f>'Vulnerability Assessment (pre)'!G124</f>
        <v>0</v>
      </c>
      <c r="E304" s="31">
        <f>'Vulnerability Assessment (pre)'!AK124</f>
        <v>0</v>
      </c>
      <c r="F304" s="31">
        <f>'Vulnerability Assessment (post)'!W310</f>
        <v>0</v>
      </c>
    </row>
    <row r="305" spans="1:6" ht="18" x14ac:dyDescent="0.15">
      <c r="A305" s="50">
        <f>'Vulnerability Assessment (pre)'!D125</f>
        <v>0</v>
      </c>
      <c r="B305" s="50">
        <f>'Vulnerability Assessment (pre)'!E125</f>
        <v>0</v>
      </c>
      <c r="C305" s="50">
        <f>'Vulnerability Assessment (pre)'!F125</f>
        <v>0</v>
      </c>
      <c r="D305" s="50">
        <f>'Vulnerability Assessment (pre)'!G125</f>
        <v>0</v>
      </c>
      <c r="E305" s="31">
        <f>'Vulnerability Assessment (pre)'!AK125</f>
        <v>0</v>
      </c>
      <c r="F305" s="31">
        <f>'Vulnerability Assessment (post)'!W311</f>
        <v>0</v>
      </c>
    </row>
    <row r="306" spans="1:6" ht="18" x14ac:dyDescent="0.15">
      <c r="A306" s="50">
        <f>'Vulnerability Assessment (pre)'!D126</f>
        <v>0</v>
      </c>
      <c r="B306" s="50">
        <f>'Vulnerability Assessment (pre)'!E126</f>
        <v>0</v>
      </c>
      <c r="C306" s="50">
        <f>'Vulnerability Assessment (pre)'!F126</f>
        <v>0</v>
      </c>
      <c r="D306" s="50">
        <f>'Vulnerability Assessment (pre)'!G126</f>
        <v>0</v>
      </c>
      <c r="E306" s="31">
        <f>'Vulnerability Assessment (pre)'!AK126</f>
        <v>0</v>
      </c>
      <c r="F306" s="31">
        <f>'Vulnerability Assessment (post)'!W312</f>
        <v>0</v>
      </c>
    </row>
    <row r="307" spans="1:6" ht="18" x14ac:dyDescent="0.15">
      <c r="A307" s="50">
        <f>'Vulnerability Assessment (pre)'!D127</f>
        <v>0</v>
      </c>
      <c r="B307" s="50">
        <f>'Vulnerability Assessment (pre)'!E127</f>
        <v>0</v>
      </c>
      <c r="C307" s="50">
        <f>'Vulnerability Assessment (pre)'!F127</f>
        <v>0</v>
      </c>
      <c r="D307" s="50">
        <f>'Vulnerability Assessment (pre)'!G127</f>
        <v>0</v>
      </c>
      <c r="E307" s="31">
        <f>'Vulnerability Assessment (pre)'!AK127</f>
        <v>0</v>
      </c>
      <c r="F307" s="31">
        <f>'Vulnerability Assessment (post)'!W313</f>
        <v>0</v>
      </c>
    </row>
    <row r="308" spans="1:6" ht="18" x14ac:dyDescent="0.15">
      <c r="A308" s="50">
        <f>'Vulnerability Assessment (pre)'!D128</f>
        <v>0</v>
      </c>
      <c r="B308" s="50">
        <f>'Vulnerability Assessment (pre)'!E128</f>
        <v>0</v>
      </c>
      <c r="C308" s="50">
        <f>'Vulnerability Assessment (pre)'!F128</f>
        <v>0</v>
      </c>
      <c r="D308" s="50">
        <f>'Vulnerability Assessment (pre)'!G128</f>
        <v>0</v>
      </c>
      <c r="E308" s="31">
        <f>'Vulnerability Assessment (pre)'!AK128</f>
        <v>0</v>
      </c>
      <c r="F308" s="31">
        <f>'Vulnerability Assessment (post)'!W314</f>
        <v>0</v>
      </c>
    </row>
    <row r="309" spans="1:6" ht="18" x14ac:dyDescent="0.15">
      <c r="A309" s="50">
        <f>'Vulnerability Assessment (pre)'!D129</f>
        <v>0</v>
      </c>
      <c r="B309" s="50">
        <f>'Vulnerability Assessment (pre)'!E129</f>
        <v>0</v>
      </c>
      <c r="C309" s="50">
        <f>'Vulnerability Assessment (pre)'!F129</f>
        <v>0</v>
      </c>
      <c r="D309" s="50">
        <f>'Vulnerability Assessment (pre)'!G129</f>
        <v>0</v>
      </c>
      <c r="E309" s="31">
        <f>'Vulnerability Assessment (pre)'!AK129</f>
        <v>0</v>
      </c>
      <c r="F309" s="31">
        <f>'Vulnerability Assessment (post)'!W315</f>
        <v>0</v>
      </c>
    </row>
    <row r="310" spans="1:6" ht="18" x14ac:dyDescent="0.15">
      <c r="A310" s="50">
        <f>'Vulnerability Assessment (pre)'!D130</f>
        <v>0</v>
      </c>
      <c r="B310" s="50">
        <f>'Vulnerability Assessment (pre)'!E130</f>
        <v>0</v>
      </c>
      <c r="C310" s="50">
        <f>'Vulnerability Assessment (pre)'!F130</f>
        <v>0</v>
      </c>
      <c r="D310" s="50">
        <f>'Vulnerability Assessment (pre)'!G130</f>
        <v>0</v>
      </c>
      <c r="E310" s="31">
        <f>'Vulnerability Assessment (pre)'!AK130</f>
        <v>0</v>
      </c>
      <c r="F310" s="31">
        <f>'Vulnerability Assessment (post)'!W316</f>
        <v>0</v>
      </c>
    </row>
    <row r="311" spans="1:6" ht="18" x14ac:dyDescent="0.15">
      <c r="A311" s="50">
        <f>'Vulnerability Assessment (pre)'!D131</f>
        <v>0</v>
      </c>
      <c r="B311" s="50">
        <f>'Vulnerability Assessment (pre)'!E131</f>
        <v>0</v>
      </c>
      <c r="C311" s="50">
        <f>'Vulnerability Assessment (pre)'!F131</f>
        <v>0</v>
      </c>
      <c r="D311" s="50">
        <f>'Vulnerability Assessment (pre)'!G131</f>
        <v>0</v>
      </c>
      <c r="E311" s="31">
        <f>'Vulnerability Assessment (pre)'!AK131</f>
        <v>0</v>
      </c>
      <c r="F311" s="31">
        <f>'Vulnerability Assessment (post)'!W317</f>
        <v>0</v>
      </c>
    </row>
    <row r="312" spans="1:6" ht="18" x14ac:dyDescent="0.15">
      <c r="A312" s="50">
        <f>'Vulnerability Assessment (pre)'!D132</f>
        <v>0</v>
      </c>
      <c r="B312" s="50">
        <f>'Vulnerability Assessment (pre)'!E132</f>
        <v>0</v>
      </c>
      <c r="C312" s="50">
        <f>'Vulnerability Assessment (pre)'!F132</f>
        <v>0</v>
      </c>
      <c r="D312" s="50">
        <f>'Vulnerability Assessment (pre)'!G132</f>
        <v>0</v>
      </c>
      <c r="E312" s="31">
        <f>'Vulnerability Assessment (pre)'!AK132</f>
        <v>0</v>
      </c>
      <c r="F312" s="31">
        <f>'Vulnerability Assessment (post)'!W318</f>
        <v>0</v>
      </c>
    </row>
    <row r="313" spans="1:6" ht="18" x14ac:dyDescent="0.15">
      <c r="A313" s="50">
        <f>'Vulnerability Assessment (pre)'!D133</f>
        <v>0</v>
      </c>
      <c r="B313" s="50">
        <f>'Vulnerability Assessment (pre)'!E133</f>
        <v>0</v>
      </c>
      <c r="C313" s="50">
        <f>'Vulnerability Assessment (pre)'!F133</f>
        <v>0</v>
      </c>
      <c r="D313" s="50">
        <f>'Vulnerability Assessment (pre)'!G133</f>
        <v>0</v>
      </c>
      <c r="E313" s="31">
        <f>'Vulnerability Assessment (pre)'!AK133</f>
        <v>0</v>
      </c>
      <c r="F313" s="31">
        <f>'Vulnerability Assessment (post)'!W319</f>
        <v>0</v>
      </c>
    </row>
    <row r="314" spans="1:6" ht="18" x14ac:dyDescent="0.15">
      <c r="A314" s="50">
        <f>'Vulnerability Assessment (pre)'!D134</f>
        <v>0</v>
      </c>
      <c r="B314" s="50">
        <f>'Vulnerability Assessment (pre)'!E134</f>
        <v>0</v>
      </c>
      <c r="C314" s="50">
        <f>'Vulnerability Assessment (pre)'!F134</f>
        <v>0</v>
      </c>
      <c r="D314" s="50">
        <f>'Vulnerability Assessment (pre)'!G134</f>
        <v>0</v>
      </c>
      <c r="E314" s="31">
        <f>'Vulnerability Assessment (pre)'!AK134</f>
        <v>0</v>
      </c>
      <c r="F314" s="31">
        <f>'Vulnerability Assessment (post)'!W320</f>
        <v>0</v>
      </c>
    </row>
    <row r="315" spans="1:6" ht="18" x14ac:dyDescent="0.15">
      <c r="A315" s="50">
        <f>'Vulnerability Assessment (pre)'!D135</f>
        <v>0</v>
      </c>
      <c r="B315" s="50">
        <f>'Vulnerability Assessment (pre)'!E135</f>
        <v>0</v>
      </c>
      <c r="C315" s="50">
        <f>'Vulnerability Assessment (pre)'!F135</f>
        <v>0</v>
      </c>
      <c r="D315" s="50">
        <f>'Vulnerability Assessment (pre)'!G135</f>
        <v>0</v>
      </c>
      <c r="E315" s="31">
        <f>'Vulnerability Assessment (pre)'!AK135</f>
        <v>0</v>
      </c>
      <c r="F315" s="31">
        <f>'Vulnerability Assessment (post)'!W321</f>
        <v>0</v>
      </c>
    </row>
    <row r="316" spans="1:6" ht="18" x14ac:dyDescent="0.15">
      <c r="A316" s="50">
        <f>'Vulnerability Assessment (pre)'!D136</f>
        <v>0</v>
      </c>
      <c r="B316" s="50">
        <f>'Vulnerability Assessment (pre)'!E136</f>
        <v>0</v>
      </c>
      <c r="C316" s="50">
        <f>'Vulnerability Assessment (pre)'!F136</f>
        <v>0</v>
      </c>
      <c r="D316" s="50">
        <f>'Vulnerability Assessment (pre)'!G136</f>
        <v>0</v>
      </c>
      <c r="E316" s="31">
        <f>'Vulnerability Assessment (pre)'!AK136</f>
        <v>0</v>
      </c>
      <c r="F316" s="31">
        <f>'Vulnerability Assessment (post)'!W322</f>
        <v>0</v>
      </c>
    </row>
    <row r="317" spans="1:6" ht="18" x14ac:dyDescent="0.15">
      <c r="A317" s="50">
        <f>'Vulnerability Assessment (pre)'!D137</f>
        <v>0</v>
      </c>
      <c r="B317" s="50">
        <f>'Vulnerability Assessment (pre)'!E137</f>
        <v>0</v>
      </c>
      <c r="C317" s="50">
        <f>'Vulnerability Assessment (pre)'!F137</f>
        <v>0</v>
      </c>
      <c r="D317" s="50">
        <f>'Vulnerability Assessment (pre)'!G137</f>
        <v>0</v>
      </c>
      <c r="E317" s="31">
        <f>'Vulnerability Assessment (pre)'!AK137</f>
        <v>0</v>
      </c>
      <c r="F317" s="31">
        <f>'Vulnerability Assessment (post)'!W323</f>
        <v>0</v>
      </c>
    </row>
    <row r="318" spans="1:6" ht="18" x14ac:dyDescent="0.15">
      <c r="A318" s="50">
        <f>'Vulnerability Assessment (pre)'!D138</f>
        <v>0</v>
      </c>
      <c r="B318" s="50">
        <f>'Vulnerability Assessment (pre)'!E138</f>
        <v>0</v>
      </c>
      <c r="C318" s="50">
        <f>'Vulnerability Assessment (pre)'!F138</f>
        <v>0</v>
      </c>
      <c r="D318" s="50">
        <f>'Vulnerability Assessment (pre)'!G138</f>
        <v>0</v>
      </c>
      <c r="E318" s="31">
        <f>'Vulnerability Assessment (pre)'!AK138</f>
        <v>0</v>
      </c>
      <c r="F318" s="31">
        <f>'Vulnerability Assessment (post)'!W324</f>
        <v>0</v>
      </c>
    </row>
    <row r="319" spans="1:6" ht="18" x14ac:dyDescent="0.15">
      <c r="A319" s="50">
        <f>'Vulnerability Assessment (pre)'!D139</f>
        <v>0</v>
      </c>
      <c r="B319" s="50">
        <f>'Vulnerability Assessment (pre)'!E139</f>
        <v>0</v>
      </c>
      <c r="C319" s="50">
        <f>'Vulnerability Assessment (pre)'!F139</f>
        <v>0</v>
      </c>
      <c r="D319" s="50">
        <f>'Vulnerability Assessment (pre)'!G139</f>
        <v>0</v>
      </c>
      <c r="E319" s="31">
        <f>'Vulnerability Assessment (pre)'!AK139</f>
        <v>0</v>
      </c>
      <c r="F319" s="31">
        <f>'Vulnerability Assessment (post)'!W325</f>
        <v>0</v>
      </c>
    </row>
    <row r="320" spans="1:6" ht="18" x14ac:dyDescent="0.15">
      <c r="A320" s="50">
        <f>'Vulnerability Assessment (pre)'!D140</f>
        <v>0</v>
      </c>
      <c r="B320" s="50">
        <f>'Vulnerability Assessment (pre)'!E140</f>
        <v>0</v>
      </c>
      <c r="C320" s="50">
        <f>'Vulnerability Assessment (pre)'!F140</f>
        <v>0</v>
      </c>
      <c r="D320" s="50">
        <f>'Vulnerability Assessment (pre)'!G140</f>
        <v>0</v>
      </c>
      <c r="E320" s="31">
        <f>'Vulnerability Assessment (pre)'!AK140</f>
        <v>0</v>
      </c>
      <c r="F320" s="31">
        <f>'Vulnerability Assessment (post)'!W326</f>
        <v>0</v>
      </c>
    </row>
    <row r="321" spans="1:6" ht="18" x14ac:dyDescent="0.15">
      <c r="A321" s="50">
        <f>'Vulnerability Assessment (pre)'!D141</f>
        <v>0</v>
      </c>
      <c r="B321" s="50">
        <f>'Vulnerability Assessment (pre)'!E141</f>
        <v>0</v>
      </c>
      <c r="C321" s="50">
        <f>'Vulnerability Assessment (pre)'!F141</f>
        <v>0</v>
      </c>
      <c r="D321" s="50">
        <f>'Vulnerability Assessment (pre)'!G141</f>
        <v>0</v>
      </c>
      <c r="E321" s="31">
        <f>'Vulnerability Assessment (pre)'!AK141</f>
        <v>0</v>
      </c>
      <c r="F321" s="31">
        <f>'Vulnerability Assessment (post)'!W327</f>
        <v>0</v>
      </c>
    </row>
    <row r="322" spans="1:6" ht="18" x14ac:dyDescent="0.15">
      <c r="A322" s="50">
        <f>'Vulnerability Assessment (pre)'!D142</f>
        <v>0</v>
      </c>
      <c r="B322" s="50">
        <f>'Vulnerability Assessment (pre)'!E142</f>
        <v>0</v>
      </c>
      <c r="C322" s="50">
        <f>'Vulnerability Assessment (pre)'!F142</f>
        <v>0</v>
      </c>
      <c r="D322" s="50">
        <f>'Vulnerability Assessment (pre)'!G142</f>
        <v>0</v>
      </c>
      <c r="E322" s="31">
        <f>'Vulnerability Assessment (pre)'!AK142</f>
        <v>0</v>
      </c>
      <c r="F322" s="31">
        <f>'Vulnerability Assessment (post)'!W328</f>
        <v>0</v>
      </c>
    </row>
    <row r="323" spans="1:6" ht="18" x14ac:dyDescent="0.15">
      <c r="A323" s="50">
        <f>'Vulnerability Assessment (pre)'!D143</f>
        <v>0</v>
      </c>
      <c r="B323" s="50">
        <f>'Vulnerability Assessment (pre)'!E143</f>
        <v>0</v>
      </c>
      <c r="C323" s="50">
        <f>'Vulnerability Assessment (pre)'!F143</f>
        <v>0</v>
      </c>
      <c r="D323" s="50">
        <f>'Vulnerability Assessment (pre)'!G143</f>
        <v>0</v>
      </c>
      <c r="E323" s="31">
        <f>'Vulnerability Assessment (pre)'!AK143</f>
        <v>0</v>
      </c>
      <c r="F323" s="31">
        <f>'Vulnerability Assessment (post)'!W329</f>
        <v>0</v>
      </c>
    </row>
    <row r="324" spans="1:6" ht="18" x14ac:dyDescent="0.15">
      <c r="A324" s="50">
        <f>'Vulnerability Assessment (pre)'!D144</f>
        <v>0</v>
      </c>
      <c r="B324" s="50">
        <f>'Vulnerability Assessment (pre)'!E144</f>
        <v>0</v>
      </c>
      <c r="C324" s="50">
        <f>'Vulnerability Assessment (pre)'!F144</f>
        <v>0</v>
      </c>
      <c r="D324" s="50">
        <f>'Vulnerability Assessment (pre)'!G144</f>
        <v>0</v>
      </c>
      <c r="E324" s="31">
        <f>'Vulnerability Assessment (pre)'!AK144</f>
        <v>0</v>
      </c>
      <c r="F324" s="31">
        <f>'Vulnerability Assessment (post)'!W330</f>
        <v>0</v>
      </c>
    </row>
    <row r="325" spans="1:6" ht="18" x14ac:dyDescent="0.15">
      <c r="A325" s="50">
        <f>'Vulnerability Assessment (pre)'!D145</f>
        <v>0</v>
      </c>
      <c r="B325" s="50">
        <f>'Vulnerability Assessment (pre)'!E145</f>
        <v>0</v>
      </c>
      <c r="C325" s="50">
        <f>'Vulnerability Assessment (pre)'!F145</f>
        <v>0</v>
      </c>
      <c r="D325" s="50">
        <f>'Vulnerability Assessment (pre)'!G145</f>
        <v>0</v>
      </c>
      <c r="E325" s="31">
        <f>'Vulnerability Assessment (pre)'!AK145</f>
        <v>0</v>
      </c>
      <c r="F325" s="31">
        <f>'Vulnerability Assessment (post)'!W331</f>
        <v>0</v>
      </c>
    </row>
    <row r="326" spans="1:6" ht="18" x14ac:dyDescent="0.15">
      <c r="A326" s="50">
        <f>'Vulnerability Assessment (pre)'!D146</f>
        <v>0</v>
      </c>
      <c r="B326" s="50">
        <f>'Vulnerability Assessment (pre)'!E146</f>
        <v>0</v>
      </c>
      <c r="C326" s="50">
        <f>'Vulnerability Assessment (pre)'!F146</f>
        <v>0</v>
      </c>
      <c r="D326" s="50">
        <f>'Vulnerability Assessment (pre)'!G146</f>
        <v>0</v>
      </c>
      <c r="E326" s="31">
        <f>'Vulnerability Assessment (pre)'!AK146</f>
        <v>0</v>
      </c>
      <c r="F326" s="31">
        <f>'Vulnerability Assessment (post)'!W332</f>
        <v>0</v>
      </c>
    </row>
    <row r="327" spans="1:6" ht="18" x14ac:dyDescent="0.15">
      <c r="A327" s="50">
        <f>'Vulnerability Assessment (pre)'!D147</f>
        <v>0</v>
      </c>
      <c r="B327" s="50">
        <f>'Vulnerability Assessment (pre)'!E147</f>
        <v>0</v>
      </c>
      <c r="C327" s="50">
        <f>'Vulnerability Assessment (pre)'!F147</f>
        <v>0</v>
      </c>
      <c r="D327" s="50">
        <f>'Vulnerability Assessment (pre)'!G147</f>
        <v>0</v>
      </c>
      <c r="E327" s="31">
        <f>'Vulnerability Assessment (pre)'!AK147</f>
        <v>0</v>
      </c>
      <c r="F327" s="31">
        <f>'Vulnerability Assessment (post)'!W333</f>
        <v>0</v>
      </c>
    </row>
    <row r="328" spans="1:6" ht="18" x14ac:dyDescent="0.15">
      <c r="A328" s="50">
        <f>'Vulnerability Assessment (pre)'!D148</f>
        <v>0</v>
      </c>
      <c r="B328" s="50">
        <f>'Vulnerability Assessment (pre)'!E148</f>
        <v>0</v>
      </c>
      <c r="C328" s="50">
        <f>'Vulnerability Assessment (pre)'!F148</f>
        <v>0</v>
      </c>
      <c r="D328" s="50">
        <f>'Vulnerability Assessment (pre)'!G148</f>
        <v>0</v>
      </c>
      <c r="E328" s="31">
        <f>'Vulnerability Assessment (pre)'!AK148</f>
        <v>0</v>
      </c>
      <c r="F328" s="31">
        <f>'Vulnerability Assessment (post)'!W334</f>
        <v>0</v>
      </c>
    </row>
    <row r="329" spans="1:6" ht="18" x14ac:dyDescent="0.15">
      <c r="A329" s="50">
        <f>'Vulnerability Assessment (pre)'!D149</f>
        <v>0</v>
      </c>
      <c r="B329" s="50">
        <f>'Vulnerability Assessment (pre)'!E149</f>
        <v>0</v>
      </c>
      <c r="C329" s="50">
        <f>'Vulnerability Assessment (pre)'!F149</f>
        <v>0</v>
      </c>
      <c r="D329" s="50">
        <f>'Vulnerability Assessment (pre)'!G149</f>
        <v>0</v>
      </c>
      <c r="E329" s="31">
        <f>'Vulnerability Assessment (pre)'!AK149</f>
        <v>0</v>
      </c>
      <c r="F329" s="31">
        <f>'Vulnerability Assessment (post)'!W335</f>
        <v>0</v>
      </c>
    </row>
    <row r="330" spans="1:6" ht="18" x14ac:dyDescent="0.15">
      <c r="A330" s="50">
        <f>'Vulnerability Assessment (pre)'!D150</f>
        <v>0</v>
      </c>
      <c r="B330" s="50">
        <f>'Vulnerability Assessment (pre)'!E150</f>
        <v>0</v>
      </c>
      <c r="C330" s="50">
        <f>'Vulnerability Assessment (pre)'!F150</f>
        <v>0</v>
      </c>
      <c r="D330" s="50">
        <f>'Vulnerability Assessment (pre)'!G150</f>
        <v>0</v>
      </c>
      <c r="E330" s="31">
        <f>'Vulnerability Assessment (pre)'!AK150</f>
        <v>0</v>
      </c>
      <c r="F330" s="31">
        <f>'Vulnerability Assessment (post)'!W336</f>
        <v>0</v>
      </c>
    </row>
    <row r="331" spans="1:6" ht="18" x14ac:dyDescent="0.15">
      <c r="A331" s="50">
        <f>'Vulnerability Assessment (pre)'!D151</f>
        <v>0</v>
      </c>
      <c r="B331" s="50">
        <f>'Vulnerability Assessment (pre)'!E151</f>
        <v>0</v>
      </c>
      <c r="C331" s="50">
        <f>'Vulnerability Assessment (pre)'!F151</f>
        <v>0</v>
      </c>
      <c r="D331" s="50">
        <f>'Vulnerability Assessment (pre)'!G151</f>
        <v>0</v>
      </c>
      <c r="E331" s="31">
        <f>'Vulnerability Assessment (pre)'!AK151</f>
        <v>0</v>
      </c>
      <c r="F331" s="31">
        <f>'Vulnerability Assessment (post)'!W337</f>
        <v>0</v>
      </c>
    </row>
    <row r="332" spans="1:6" ht="18" x14ac:dyDescent="0.15">
      <c r="A332" s="50">
        <f>'Vulnerability Assessment (pre)'!D152</f>
        <v>0</v>
      </c>
      <c r="B332" s="50">
        <f>'Vulnerability Assessment (pre)'!E152</f>
        <v>0</v>
      </c>
      <c r="C332" s="50">
        <f>'Vulnerability Assessment (pre)'!F152</f>
        <v>0</v>
      </c>
      <c r="D332" s="50">
        <f>'Vulnerability Assessment (pre)'!G152</f>
        <v>0</v>
      </c>
      <c r="E332" s="31">
        <f>'Vulnerability Assessment (pre)'!AK152</f>
        <v>0</v>
      </c>
      <c r="F332" s="31">
        <f>'Vulnerability Assessment (post)'!W338</f>
        <v>0</v>
      </c>
    </row>
    <row r="333" spans="1:6" ht="18" x14ac:dyDescent="0.15">
      <c r="A333" s="50">
        <f>'Vulnerability Assessment (pre)'!D153</f>
        <v>0</v>
      </c>
      <c r="B333" s="50">
        <f>'Vulnerability Assessment (pre)'!E153</f>
        <v>0</v>
      </c>
      <c r="C333" s="50">
        <f>'Vulnerability Assessment (pre)'!F153</f>
        <v>0</v>
      </c>
      <c r="D333" s="50">
        <f>'Vulnerability Assessment (pre)'!G153</f>
        <v>0</v>
      </c>
      <c r="E333" s="31">
        <f>'Vulnerability Assessment (pre)'!AK153</f>
        <v>0</v>
      </c>
      <c r="F333" s="31">
        <f>'Vulnerability Assessment (post)'!W339</f>
        <v>0</v>
      </c>
    </row>
    <row r="334" spans="1:6" ht="18" x14ac:dyDescent="0.15">
      <c r="A334" s="50">
        <f>'Vulnerability Assessment (pre)'!D154</f>
        <v>0</v>
      </c>
      <c r="B334" s="50">
        <f>'Vulnerability Assessment (pre)'!E154</f>
        <v>0</v>
      </c>
      <c r="C334" s="50">
        <f>'Vulnerability Assessment (pre)'!F154</f>
        <v>0</v>
      </c>
      <c r="D334" s="50">
        <f>'Vulnerability Assessment (pre)'!G154</f>
        <v>0</v>
      </c>
      <c r="E334" s="31">
        <f>'Vulnerability Assessment (pre)'!AK154</f>
        <v>0</v>
      </c>
      <c r="F334" s="31">
        <f>'Vulnerability Assessment (post)'!W340</f>
        <v>0</v>
      </c>
    </row>
    <row r="335" spans="1:6" ht="18" x14ac:dyDescent="0.15">
      <c r="A335" s="50">
        <f>'Vulnerability Assessment (pre)'!D155</f>
        <v>0</v>
      </c>
      <c r="B335" s="50">
        <f>'Vulnerability Assessment (pre)'!E155</f>
        <v>0</v>
      </c>
      <c r="C335" s="50">
        <f>'Vulnerability Assessment (pre)'!F155</f>
        <v>0</v>
      </c>
      <c r="D335" s="50">
        <f>'Vulnerability Assessment (pre)'!G155</f>
        <v>0</v>
      </c>
      <c r="E335" s="31">
        <f>'Vulnerability Assessment (pre)'!AK155</f>
        <v>0</v>
      </c>
      <c r="F335" s="31">
        <f>'Vulnerability Assessment (post)'!W341</f>
        <v>0</v>
      </c>
    </row>
    <row r="336" spans="1:6" ht="18" x14ac:dyDescent="0.15">
      <c r="A336" s="50">
        <f>'Vulnerability Assessment (pre)'!D156</f>
        <v>0</v>
      </c>
      <c r="B336" s="50">
        <f>'Vulnerability Assessment (pre)'!E156</f>
        <v>0</v>
      </c>
      <c r="C336" s="50">
        <f>'Vulnerability Assessment (pre)'!F156</f>
        <v>0</v>
      </c>
      <c r="D336" s="50">
        <f>'Vulnerability Assessment (pre)'!G156</f>
        <v>0</v>
      </c>
      <c r="E336" s="31">
        <f>'Vulnerability Assessment (pre)'!AK156</f>
        <v>0</v>
      </c>
      <c r="F336" s="31">
        <f>'Vulnerability Assessment (post)'!W342</f>
        <v>0</v>
      </c>
    </row>
    <row r="337" spans="1:6" ht="18" x14ac:dyDescent="0.15">
      <c r="A337" s="50">
        <f>'Vulnerability Assessment (pre)'!D157</f>
        <v>0</v>
      </c>
      <c r="B337" s="50">
        <f>'Vulnerability Assessment (pre)'!E157</f>
        <v>0</v>
      </c>
      <c r="C337" s="50">
        <f>'Vulnerability Assessment (pre)'!F157</f>
        <v>0</v>
      </c>
      <c r="D337" s="50">
        <f>'Vulnerability Assessment (pre)'!G157</f>
        <v>0</v>
      </c>
      <c r="E337" s="31">
        <f>'Vulnerability Assessment (pre)'!AK157</f>
        <v>0</v>
      </c>
      <c r="F337" s="31">
        <f>'Vulnerability Assessment (post)'!W343</f>
        <v>0</v>
      </c>
    </row>
    <row r="338" spans="1:6" ht="18" x14ac:dyDescent="0.15">
      <c r="A338" s="50">
        <f>'Vulnerability Assessment (pre)'!D158</f>
        <v>0</v>
      </c>
      <c r="B338" s="50">
        <f>'Vulnerability Assessment (pre)'!E158</f>
        <v>0</v>
      </c>
      <c r="C338" s="50">
        <f>'Vulnerability Assessment (pre)'!F158</f>
        <v>0</v>
      </c>
      <c r="D338" s="50">
        <f>'Vulnerability Assessment (pre)'!G158</f>
        <v>0</v>
      </c>
      <c r="E338" s="31">
        <f>'Vulnerability Assessment (pre)'!AK158</f>
        <v>0</v>
      </c>
      <c r="F338" s="31">
        <f>'Vulnerability Assessment (post)'!W344</f>
        <v>0</v>
      </c>
    </row>
    <row r="339" spans="1:6" ht="18" x14ac:dyDescent="0.15">
      <c r="A339" s="50">
        <f>'Vulnerability Assessment (pre)'!D159</f>
        <v>0</v>
      </c>
      <c r="B339" s="50">
        <f>'Vulnerability Assessment (pre)'!E159</f>
        <v>0</v>
      </c>
      <c r="C339" s="50">
        <f>'Vulnerability Assessment (pre)'!F159</f>
        <v>0</v>
      </c>
      <c r="D339" s="50">
        <f>'Vulnerability Assessment (pre)'!G159</f>
        <v>0</v>
      </c>
      <c r="E339" s="31">
        <f>'Vulnerability Assessment (pre)'!AK159</f>
        <v>0</v>
      </c>
      <c r="F339" s="31">
        <f>'Vulnerability Assessment (post)'!W345</f>
        <v>0</v>
      </c>
    </row>
    <row r="340" spans="1:6" ht="18" x14ac:dyDescent="0.15">
      <c r="A340" s="50">
        <f>'Vulnerability Assessment (pre)'!D160</f>
        <v>0</v>
      </c>
      <c r="B340" s="50">
        <f>'Vulnerability Assessment (pre)'!E160</f>
        <v>0</v>
      </c>
      <c r="C340" s="50">
        <f>'Vulnerability Assessment (pre)'!F160</f>
        <v>0</v>
      </c>
      <c r="D340" s="50">
        <f>'Vulnerability Assessment (pre)'!G160</f>
        <v>0</v>
      </c>
      <c r="E340" s="31">
        <f>'Vulnerability Assessment (pre)'!AK160</f>
        <v>0</v>
      </c>
      <c r="F340" s="31">
        <f>'Vulnerability Assessment (post)'!W346</f>
        <v>0</v>
      </c>
    </row>
    <row r="341" spans="1:6" ht="18" x14ac:dyDescent="0.15">
      <c r="A341" s="50">
        <f>'Vulnerability Assessment (pre)'!D161</f>
        <v>0</v>
      </c>
      <c r="B341" s="50">
        <f>'Vulnerability Assessment (pre)'!E161</f>
        <v>0</v>
      </c>
      <c r="C341" s="50">
        <f>'Vulnerability Assessment (pre)'!F161</f>
        <v>0</v>
      </c>
      <c r="D341" s="50">
        <f>'Vulnerability Assessment (pre)'!G161</f>
        <v>0</v>
      </c>
      <c r="E341" s="31">
        <f>'Vulnerability Assessment (pre)'!AK161</f>
        <v>0</v>
      </c>
      <c r="F341" s="31">
        <f>'Vulnerability Assessment (post)'!W347</f>
        <v>0</v>
      </c>
    </row>
    <row r="342" spans="1:6" ht="18" x14ac:dyDescent="0.15">
      <c r="A342" s="50">
        <f>'Vulnerability Assessment (pre)'!D162</f>
        <v>0</v>
      </c>
      <c r="B342" s="50">
        <f>'Vulnerability Assessment (pre)'!E162</f>
        <v>0</v>
      </c>
      <c r="C342" s="50">
        <f>'Vulnerability Assessment (pre)'!F162</f>
        <v>0</v>
      </c>
      <c r="D342" s="50">
        <f>'Vulnerability Assessment (pre)'!G162</f>
        <v>0</v>
      </c>
      <c r="E342" s="31">
        <f>'Vulnerability Assessment (pre)'!AK162</f>
        <v>0</v>
      </c>
      <c r="F342" s="31">
        <f>'Vulnerability Assessment (post)'!W348</f>
        <v>0</v>
      </c>
    </row>
    <row r="343" spans="1:6" ht="18" x14ac:dyDescent="0.15">
      <c r="A343" s="50">
        <f>'Vulnerability Assessment (pre)'!D163</f>
        <v>0</v>
      </c>
      <c r="B343" s="50">
        <f>'Vulnerability Assessment (pre)'!E163</f>
        <v>0</v>
      </c>
      <c r="C343" s="50">
        <f>'Vulnerability Assessment (pre)'!F163</f>
        <v>0</v>
      </c>
      <c r="D343" s="50">
        <f>'Vulnerability Assessment (pre)'!G163</f>
        <v>0</v>
      </c>
      <c r="E343" s="31">
        <f>'Vulnerability Assessment (pre)'!AK163</f>
        <v>0</v>
      </c>
      <c r="F343" s="31">
        <f>'Vulnerability Assessment (post)'!W349</f>
        <v>0</v>
      </c>
    </row>
    <row r="344" spans="1:6" ht="18" x14ac:dyDescent="0.15">
      <c r="A344" s="50">
        <f>'Vulnerability Assessment (pre)'!D164</f>
        <v>0</v>
      </c>
      <c r="B344" s="50">
        <f>'Vulnerability Assessment (pre)'!E164</f>
        <v>0</v>
      </c>
      <c r="C344" s="50">
        <f>'Vulnerability Assessment (pre)'!F164</f>
        <v>0</v>
      </c>
      <c r="D344" s="50">
        <f>'Vulnerability Assessment (pre)'!G164</f>
        <v>0</v>
      </c>
      <c r="E344" s="31">
        <f>'Vulnerability Assessment (pre)'!AK164</f>
        <v>0</v>
      </c>
      <c r="F344" s="31">
        <f>'Vulnerability Assessment (post)'!W350</f>
        <v>0</v>
      </c>
    </row>
    <row r="345" spans="1:6" ht="18" x14ac:dyDescent="0.15">
      <c r="A345" s="50">
        <f>'Vulnerability Assessment (pre)'!D165</f>
        <v>0</v>
      </c>
      <c r="B345" s="50">
        <f>'Vulnerability Assessment (pre)'!E165</f>
        <v>0</v>
      </c>
      <c r="C345" s="50">
        <f>'Vulnerability Assessment (pre)'!F165</f>
        <v>0</v>
      </c>
      <c r="D345" s="50">
        <f>'Vulnerability Assessment (pre)'!G165</f>
        <v>0</v>
      </c>
      <c r="E345" s="31">
        <f>'Vulnerability Assessment (pre)'!AK165</f>
        <v>0</v>
      </c>
      <c r="F345" s="31">
        <f>'Vulnerability Assessment (post)'!W351</f>
        <v>0</v>
      </c>
    </row>
    <row r="346" spans="1:6" ht="18" x14ac:dyDescent="0.15">
      <c r="A346" s="50">
        <f>'Vulnerability Assessment (pre)'!D166</f>
        <v>0</v>
      </c>
      <c r="B346" s="50">
        <f>'Vulnerability Assessment (pre)'!E166</f>
        <v>0</v>
      </c>
      <c r="C346" s="50">
        <f>'Vulnerability Assessment (pre)'!F166</f>
        <v>0</v>
      </c>
      <c r="D346" s="50">
        <f>'Vulnerability Assessment (pre)'!G166</f>
        <v>0</v>
      </c>
      <c r="E346" s="31">
        <f>'Vulnerability Assessment (pre)'!AK166</f>
        <v>0</v>
      </c>
      <c r="F346" s="31">
        <f>'Vulnerability Assessment (post)'!W352</f>
        <v>0</v>
      </c>
    </row>
    <row r="347" spans="1:6" ht="18" x14ac:dyDescent="0.15">
      <c r="A347" s="50">
        <f>'Vulnerability Assessment (pre)'!D167</f>
        <v>0</v>
      </c>
      <c r="B347" s="50">
        <f>'Vulnerability Assessment (pre)'!E167</f>
        <v>0</v>
      </c>
      <c r="C347" s="50">
        <f>'Vulnerability Assessment (pre)'!F167</f>
        <v>0</v>
      </c>
      <c r="D347" s="50">
        <f>'Vulnerability Assessment (pre)'!G167</f>
        <v>0</v>
      </c>
      <c r="E347" s="31">
        <f>'Vulnerability Assessment (pre)'!AK167</f>
        <v>0</v>
      </c>
      <c r="F347" s="31">
        <f>'Vulnerability Assessment (post)'!W353</f>
        <v>0</v>
      </c>
    </row>
    <row r="348" spans="1:6" ht="18" x14ac:dyDescent="0.15">
      <c r="A348" s="50">
        <f>'Vulnerability Assessment (pre)'!D168</f>
        <v>0</v>
      </c>
      <c r="B348" s="50">
        <f>'Vulnerability Assessment (pre)'!E168</f>
        <v>0</v>
      </c>
      <c r="C348" s="50">
        <f>'Vulnerability Assessment (pre)'!F168</f>
        <v>0</v>
      </c>
      <c r="D348" s="50">
        <f>'Vulnerability Assessment (pre)'!G168</f>
        <v>0</v>
      </c>
      <c r="E348" s="31">
        <f>'Vulnerability Assessment (pre)'!AK168</f>
        <v>0</v>
      </c>
      <c r="F348" s="31">
        <f>'Vulnerability Assessment (post)'!W354</f>
        <v>0</v>
      </c>
    </row>
  </sheetData>
  <mergeCells count="2">
    <mergeCell ref="A1:D1"/>
    <mergeCell ref="E1:F1"/>
  </mergeCells>
  <conditionalFormatting sqref="E3:F3">
    <cfRule type="cellIs" dxfId="9" priority="7" operator="equal">
      <formula>"INCOMPLETE"</formula>
    </cfRule>
  </conditionalFormatting>
  <conditionalFormatting sqref="E4:F348">
    <cfRule type="cellIs" dxfId="8" priority="2" operator="equal">
      <formula>"INCOMPLETE"</formula>
    </cfRule>
  </conditionalFormatting>
  <pageMargins left="0.7" right="0.7" top="0.75" bottom="0.75" header="0.3" footer="0.3"/>
  <pageSetup scale="10" fitToWidth="0" fitToHeight="0" orientation="portrait" r:id="rId1"/>
  <extLst>
    <ext xmlns:x14="http://schemas.microsoft.com/office/spreadsheetml/2009/9/main" uri="{78C0D931-6437-407d-A8EE-F0AAD7539E65}">
      <x14:conditionalFormattings>
        <x14:conditionalFormatting xmlns:xm="http://schemas.microsoft.com/office/excel/2006/main">
          <x14:cfRule type="cellIs" priority="8" operator="lessThan" id="{291EDEE8-E4F6-4012-9FEC-C84897E1D9ED}">
            <xm:f>'Vulnerability Assessment (pre)'!$G$3</xm:f>
            <x14:dxf>
              <fill>
                <patternFill>
                  <bgColor rgb="FF92D050"/>
                </patternFill>
              </fill>
            </x14:dxf>
          </x14:cfRule>
          <x14:cfRule type="cellIs" priority="9" operator="greaterThanOrEqual" id="{58C16084-2C79-4462-98B6-8D54274D0F32}">
            <xm:f>'Vulnerability Assessment (pre)'!$H$3</xm:f>
            <x14:dxf>
              <fill>
                <patternFill>
                  <bgColor rgb="FFFF0000"/>
                </patternFill>
              </fill>
            </x14:dxf>
          </x14:cfRule>
          <x14:cfRule type="cellIs" priority="10" operator="between" id="{5A6ED2C7-79B9-4C77-A8AF-B5C5B69C4833}">
            <xm:f>'Vulnerability Assessment (pre)'!$G$3</xm:f>
            <xm:f>'Vulnerability Assessment (pre)'!$H$3</xm:f>
            <x14:dxf>
              <fill>
                <patternFill>
                  <bgColor rgb="FFFFFF00"/>
                </patternFill>
              </fill>
            </x14:dxf>
          </x14:cfRule>
          <xm:sqref>E3:F3</xm:sqref>
        </x14:conditionalFormatting>
        <x14:conditionalFormatting xmlns:xm="http://schemas.microsoft.com/office/excel/2006/main">
          <x14:cfRule type="cellIs" priority="6" operator="equal" id="{19504962-2413-4FC6-9DCB-6B331EA468BD}">
            <xm:f>'Defined Values'!$A$65</xm:f>
            <x14:dxf>
              <font>
                <color theme="0" tint="-0.499984740745262"/>
              </font>
              <fill>
                <patternFill>
                  <bgColor theme="0" tint="-0.24994659260841701"/>
                </patternFill>
              </fill>
            </x14:dxf>
          </x14:cfRule>
          <xm:sqref>E3:F3</xm:sqref>
        </x14:conditionalFormatting>
        <x14:conditionalFormatting xmlns:xm="http://schemas.microsoft.com/office/excel/2006/main">
          <x14:cfRule type="cellIs" priority="3" operator="lessThan" id="{1CE8E697-146A-4DAE-A936-6288F5E6B038}">
            <xm:f>'Vulnerability Assessment (pre)'!$G$3</xm:f>
            <x14:dxf>
              <fill>
                <patternFill>
                  <bgColor rgb="FF92D050"/>
                </patternFill>
              </fill>
            </x14:dxf>
          </x14:cfRule>
          <x14:cfRule type="cellIs" priority="4" operator="greaterThanOrEqual" id="{59548D86-E58A-4226-8360-6B953FFDDBB2}">
            <xm:f>'Vulnerability Assessment (pre)'!$H$3</xm:f>
            <x14:dxf>
              <fill>
                <patternFill>
                  <bgColor rgb="FFFF0000"/>
                </patternFill>
              </fill>
            </x14:dxf>
          </x14:cfRule>
          <x14:cfRule type="cellIs" priority="5" operator="between" id="{92BE4514-0A5B-44B3-8268-959BDCC6E559}">
            <xm:f>'Vulnerability Assessment (pre)'!$G$3</xm:f>
            <xm:f>'Vulnerability Assessment (pre)'!$H$3</xm:f>
            <x14:dxf>
              <fill>
                <patternFill>
                  <bgColor rgb="FFFFFF00"/>
                </patternFill>
              </fill>
            </x14:dxf>
          </x14:cfRule>
          <xm:sqref>E4:F348</xm:sqref>
        </x14:conditionalFormatting>
        <x14:conditionalFormatting xmlns:xm="http://schemas.microsoft.com/office/excel/2006/main">
          <x14:cfRule type="cellIs" priority="1" operator="equal" id="{84815BAD-1FD5-4BEE-8843-8CA120780847}">
            <xm:f>'Defined Values'!$A$65</xm:f>
            <x14:dxf>
              <font>
                <color theme="0" tint="-0.499984740745262"/>
              </font>
              <fill>
                <patternFill>
                  <bgColor theme="0" tint="-0.24994659260841701"/>
                </patternFill>
              </fill>
            </x14:dxf>
          </x14:cfRule>
          <xm:sqref>E4:F348</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D77"/>
  <sheetViews>
    <sheetView zoomScaleNormal="100" workbookViewId="0">
      <selection activeCell="B83" sqref="B83"/>
    </sheetView>
  </sheetViews>
  <sheetFormatPr baseColWidth="10" defaultColWidth="8.83203125" defaultRowHeight="13" x14ac:dyDescent="0.15"/>
  <cols>
    <col min="1" max="1" width="29.5" style="1" customWidth="1"/>
    <col min="2" max="2" width="114.1640625" style="2" bestFit="1" customWidth="1"/>
    <col min="3" max="3" width="20.1640625" style="16" bestFit="1" customWidth="1"/>
  </cols>
  <sheetData>
    <row r="1" spans="1:3" ht="14" x14ac:dyDescent="0.15">
      <c r="A1" s="5" t="s">
        <v>122</v>
      </c>
      <c r="B1" s="2" t="str">
        <f>'Vulnerability Assessment (pre)'!A3</f>
        <v>SABTE</v>
      </c>
    </row>
    <row r="2" spans="1:3" ht="14" x14ac:dyDescent="0.15">
      <c r="A2" t="s">
        <v>118</v>
      </c>
      <c r="B2" s="2" t="str">
        <f>'Vulnerability Assessment (pre)'!D3</f>
        <v>Medium</v>
      </c>
    </row>
    <row r="3" spans="1:3" ht="14" x14ac:dyDescent="0.15">
      <c r="A3" t="s">
        <v>119</v>
      </c>
      <c r="B3" s="2" t="str">
        <f>'Vulnerability Assessment (pre)'!E3</f>
        <v>High</v>
      </c>
    </row>
    <row r="4" spans="1:3" ht="14" x14ac:dyDescent="0.15">
      <c r="A4" t="s">
        <v>15</v>
      </c>
      <c r="B4" s="2" t="str">
        <f>'Vulnerability Assessment (pre)'!F3</f>
        <v>Medium</v>
      </c>
    </row>
    <row r="8" spans="1:3" ht="14" x14ac:dyDescent="0.15">
      <c r="A8" s="3" t="s">
        <v>19</v>
      </c>
      <c r="B8" s="4" t="s">
        <v>4</v>
      </c>
      <c r="C8" s="17" t="s">
        <v>75</v>
      </c>
    </row>
    <row r="9" spans="1:3" ht="28" x14ac:dyDescent="0.15">
      <c r="A9" s="5" t="s">
        <v>73</v>
      </c>
      <c r="B9" s="29" t="s">
        <v>123</v>
      </c>
    </row>
    <row r="10" spans="1:3" ht="28" x14ac:dyDescent="0.15">
      <c r="A10" s="1" t="s">
        <v>21</v>
      </c>
      <c r="B10" s="2" t="s">
        <v>25</v>
      </c>
      <c r="C10" s="16">
        <v>1</v>
      </c>
    </row>
    <row r="11" spans="1:3" ht="14" x14ac:dyDescent="0.15">
      <c r="A11" s="1" t="s">
        <v>3</v>
      </c>
      <c r="B11" s="2" t="s">
        <v>22</v>
      </c>
      <c r="C11" s="16">
        <v>0.5</v>
      </c>
    </row>
    <row r="12" spans="1:3" ht="14" x14ac:dyDescent="0.15">
      <c r="A12" s="1" t="s">
        <v>20</v>
      </c>
      <c r="B12" s="2" t="s">
        <v>23</v>
      </c>
      <c r="C12" s="16">
        <v>1</v>
      </c>
    </row>
    <row r="13" spans="1:3" ht="15" thickBot="1" x14ac:dyDescent="0.2">
      <c r="A13" s="1" t="s">
        <v>2</v>
      </c>
      <c r="B13" s="2" t="s">
        <v>24</v>
      </c>
      <c r="C13" s="16">
        <v>1.51</v>
      </c>
    </row>
    <row r="14" spans="1:3" ht="28" x14ac:dyDescent="0.15">
      <c r="A14" s="6" t="s">
        <v>7</v>
      </c>
      <c r="B14" s="7" t="s">
        <v>43</v>
      </c>
    </row>
    <row r="15" spans="1:3" ht="14" x14ac:dyDescent="0.15">
      <c r="A15" s="8" t="s">
        <v>26</v>
      </c>
      <c r="B15" s="9" t="s">
        <v>29</v>
      </c>
      <c r="C15" s="16">
        <v>0.39500000000000002</v>
      </c>
    </row>
    <row r="16" spans="1:3" ht="42" x14ac:dyDescent="0.15">
      <c r="A16" s="8" t="s">
        <v>27</v>
      </c>
      <c r="B16" s="9" t="s">
        <v>30</v>
      </c>
      <c r="C16" s="16">
        <v>0.64600000000000002</v>
      </c>
    </row>
    <row r="17" spans="1:3" ht="43" thickBot="1" x14ac:dyDescent="0.2">
      <c r="A17" s="10" t="s">
        <v>28</v>
      </c>
      <c r="B17" s="11" t="s">
        <v>31</v>
      </c>
      <c r="C17" s="16">
        <v>1</v>
      </c>
    </row>
    <row r="18" spans="1:3" ht="56" x14ac:dyDescent="0.15">
      <c r="A18" s="6" t="s">
        <v>8</v>
      </c>
      <c r="B18" s="7" t="s">
        <v>42</v>
      </c>
    </row>
    <row r="19" spans="1:3" ht="84" x14ac:dyDescent="0.15">
      <c r="A19" s="12" t="s">
        <v>3</v>
      </c>
      <c r="B19" s="13" t="s">
        <v>34</v>
      </c>
      <c r="C19" s="16">
        <v>0.71</v>
      </c>
    </row>
    <row r="20" spans="1:3" ht="84" x14ac:dyDescent="0.15">
      <c r="A20" s="12" t="s">
        <v>20</v>
      </c>
      <c r="B20" s="13" t="s">
        <v>33</v>
      </c>
      <c r="C20" s="16">
        <v>0.61</v>
      </c>
    </row>
    <row r="21" spans="1:3" ht="71" thickBot="1" x14ac:dyDescent="0.2">
      <c r="A21" s="14" t="s">
        <v>2</v>
      </c>
      <c r="B21" s="11" t="s">
        <v>32</v>
      </c>
      <c r="C21" s="16">
        <v>0.35</v>
      </c>
    </row>
    <row r="22" spans="1:3" ht="14" x14ac:dyDescent="0.15">
      <c r="A22" s="6" t="s">
        <v>9</v>
      </c>
      <c r="B22" s="7" t="s">
        <v>41</v>
      </c>
    </row>
    <row r="23" spans="1:3" ht="14" x14ac:dyDescent="0.15">
      <c r="A23" s="12" t="s">
        <v>35</v>
      </c>
      <c r="B23" s="13" t="s">
        <v>38</v>
      </c>
      <c r="C23" s="16">
        <v>0.70399999999999996</v>
      </c>
    </row>
    <row r="24" spans="1:3" ht="56" x14ac:dyDescent="0.15">
      <c r="A24" s="12" t="s">
        <v>36</v>
      </c>
      <c r="B24" s="13" t="s">
        <v>39</v>
      </c>
      <c r="C24" s="16">
        <v>0.56000000000000005</v>
      </c>
    </row>
    <row r="25" spans="1:3" ht="57" thickBot="1" x14ac:dyDescent="0.2">
      <c r="A25" s="14" t="s">
        <v>37</v>
      </c>
      <c r="B25" s="11" t="s">
        <v>40</v>
      </c>
      <c r="C25" s="16">
        <v>0.45</v>
      </c>
    </row>
    <row r="26" spans="1:3" ht="42" x14ac:dyDescent="0.15">
      <c r="A26" s="6" t="s">
        <v>10</v>
      </c>
      <c r="B26" s="7" t="s">
        <v>44</v>
      </c>
    </row>
    <row r="27" spans="1:3" ht="14" x14ac:dyDescent="0.15">
      <c r="A27" s="12" t="s">
        <v>35</v>
      </c>
      <c r="B27" s="9" t="s">
        <v>47</v>
      </c>
      <c r="C27" s="15">
        <v>0</v>
      </c>
    </row>
    <row r="28" spans="1:3" ht="28" x14ac:dyDescent="0.15">
      <c r="A28" s="12" t="s">
        <v>45</v>
      </c>
      <c r="B28" s="13" t="s">
        <v>48</v>
      </c>
      <c r="C28" s="16">
        <v>0.27500000000000002</v>
      </c>
    </row>
    <row r="29" spans="1:3" ht="29" thickBot="1" x14ac:dyDescent="0.2">
      <c r="A29" s="14" t="s">
        <v>46</v>
      </c>
      <c r="B29" s="11" t="s">
        <v>49</v>
      </c>
      <c r="C29" s="16">
        <v>0.66</v>
      </c>
    </row>
    <row r="30" spans="1:3" ht="28" x14ac:dyDescent="0.15">
      <c r="A30" s="6" t="s">
        <v>11</v>
      </c>
      <c r="B30" s="7" t="s">
        <v>50</v>
      </c>
    </row>
    <row r="31" spans="1:3" ht="14" x14ac:dyDescent="0.15">
      <c r="A31" s="12" t="s">
        <v>35</v>
      </c>
      <c r="B31" s="13" t="s">
        <v>51</v>
      </c>
      <c r="C31" s="16">
        <v>0</v>
      </c>
    </row>
    <row r="32" spans="1:3" ht="42" x14ac:dyDescent="0.15">
      <c r="A32" s="12" t="s">
        <v>45</v>
      </c>
      <c r="B32" s="13" t="s">
        <v>52</v>
      </c>
      <c r="C32" s="16">
        <v>0.27500000000000002</v>
      </c>
    </row>
    <row r="33" spans="1:3" ht="43" thickBot="1" x14ac:dyDescent="0.2">
      <c r="A33" s="14" t="s">
        <v>46</v>
      </c>
      <c r="B33" s="11" t="s">
        <v>53</v>
      </c>
      <c r="C33" s="16">
        <v>0.66</v>
      </c>
    </row>
    <row r="34" spans="1:3" ht="42" x14ac:dyDescent="0.15">
      <c r="A34" s="6" t="s">
        <v>12</v>
      </c>
      <c r="B34" s="7" t="s">
        <v>54</v>
      </c>
    </row>
    <row r="35" spans="1:3" ht="14" x14ac:dyDescent="0.15">
      <c r="A35" s="12" t="s">
        <v>35</v>
      </c>
      <c r="B35" s="13" t="s">
        <v>55</v>
      </c>
      <c r="C35" s="16">
        <v>0</v>
      </c>
    </row>
    <row r="36" spans="1:3" ht="28" x14ac:dyDescent="0.15">
      <c r="A36" s="12" t="s">
        <v>45</v>
      </c>
      <c r="B36" s="13" t="s">
        <v>56</v>
      </c>
      <c r="C36" s="16">
        <v>0.27500000000000002</v>
      </c>
    </row>
    <row r="37" spans="1:3" ht="43" thickBot="1" x14ac:dyDescent="0.2">
      <c r="A37" s="14" t="s">
        <v>46</v>
      </c>
      <c r="B37" s="11" t="s">
        <v>57</v>
      </c>
      <c r="C37" s="16">
        <v>0.66</v>
      </c>
    </row>
    <row r="38" spans="1:3" ht="42" x14ac:dyDescent="0.15">
      <c r="A38" s="47" t="s">
        <v>824</v>
      </c>
      <c r="B38" s="13" t="s">
        <v>831</v>
      </c>
      <c r="C38" s="15"/>
    </row>
    <row r="39" spans="1:3" ht="14" x14ac:dyDescent="0.15">
      <c r="A39" s="48" t="s">
        <v>35</v>
      </c>
      <c r="B39" s="13" t="s">
        <v>825</v>
      </c>
      <c r="C39" s="49" t="s">
        <v>828</v>
      </c>
    </row>
    <row r="40" spans="1:3" ht="28" x14ac:dyDescent="0.15">
      <c r="A40" s="12" t="s">
        <v>3</v>
      </c>
      <c r="B40" s="13" t="s">
        <v>829</v>
      </c>
      <c r="C40" s="49" t="s">
        <v>828</v>
      </c>
    </row>
    <row r="41" spans="1:3" ht="42" x14ac:dyDescent="0.15">
      <c r="A41" s="12" t="s">
        <v>20</v>
      </c>
      <c r="B41" s="13" t="s">
        <v>826</v>
      </c>
      <c r="C41" s="49" t="s">
        <v>828</v>
      </c>
    </row>
    <row r="42" spans="1:3" ht="43" thickBot="1" x14ac:dyDescent="0.2">
      <c r="A42" s="12" t="s">
        <v>2</v>
      </c>
      <c r="B42" s="13" t="s">
        <v>827</v>
      </c>
      <c r="C42" s="49" t="s">
        <v>828</v>
      </c>
    </row>
    <row r="43" spans="1:3" ht="56" x14ac:dyDescent="0.15">
      <c r="A43" s="6" t="s">
        <v>13</v>
      </c>
      <c r="B43" s="7" t="s">
        <v>816</v>
      </c>
    </row>
    <row r="44" spans="1:3" ht="28" x14ac:dyDescent="0.15">
      <c r="A44" s="12" t="s">
        <v>21</v>
      </c>
      <c r="B44" s="13" t="s">
        <v>60</v>
      </c>
      <c r="C44" s="16">
        <v>0</v>
      </c>
    </row>
    <row r="45" spans="1:3" ht="14" x14ac:dyDescent="0.15">
      <c r="A45" s="12" t="s">
        <v>35</v>
      </c>
      <c r="B45" s="13" t="s">
        <v>61</v>
      </c>
      <c r="C45" s="16">
        <v>0</v>
      </c>
    </row>
    <row r="46" spans="1:3" ht="28" x14ac:dyDescent="0.15">
      <c r="A46" s="12" t="s">
        <v>3</v>
      </c>
      <c r="B46" s="13" t="s">
        <v>62</v>
      </c>
      <c r="C46" s="16">
        <v>0.1</v>
      </c>
    </row>
    <row r="47" spans="1:3" ht="28" x14ac:dyDescent="0.15">
      <c r="A47" s="12" t="s">
        <v>58</v>
      </c>
      <c r="B47" s="13" t="s">
        <v>63</v>
      </c>
      <c r="C47" s="16">
        <v>0.3</v>
      </c>
    </row>
    <row r="48" spans="1:3" ht="28" x14ac:dyDescent="0.15">
      <c r="A48" s="12" t="s">
        <v>59</v>
      </c>
      <c r="B48" s="13" t="s">
        <v>64</v>
      </c>
      <c r="C48" s="16">
        <v>0.4</v>
      </c>
    </row>
    <row r="49" spans="1:4" ht="29" thickBot="1" x14ac:dyDescent="0.2">
      <c r="A49" s="14" t="s">
        <v>2</v>
      </c>
      <c r="B49" s="11" t="s">
        <v>65</v>
      </c>
      <c r="C49" s="16">
        <v>0.5</v>
      </c>
    </row>
    <row r="50" spans="1:4" ht="28" x14ac:dyDescent="0.15">
      <c r="A50" s="6" t="s">
        <v>14</v>
      </c>
      <c r="B50" s="7" t="s">
        <v>66</v>
      </c>
    </row>
    <row r="51" spans="1:4" ht="28" x14ac:dyDescent="0.15">
      <c r="A51" s="12" t="s">
        <v>21</v>
      </c>
      <c r="B51" s="13" t="s">
        <v>60</v>
      </c>
      <c r="C51" s="32">
        <v>1</v>
      </c>
      <c r="D51" s="21"/>
    </row>
    <row r="52" spans="1:4" ht="14" x14ac:dyDescent="0.15">
      <c r="A52" s="12" t="s">
        <v>35</v>
      </c>
      <c r="B52" s="13" t="s">
        <v>69</v>
      </c>
      <c r="C52" s="32">
        <v>0</v>
      </c>
      <c r="D52" s="21"/>
    </row>
    <row r="53" spans="1:4" ht="14" x14ac:dyDescent="0.15">
      <c r="A53" s="12" t="s">
        <v>67</v>
      </c>
      <c r="B53" s="13" t="s">
        <v>70</v>
      </c>
      <c r="C53" s="32">
        <v>0.51</v>
      </c>
      <c r="D53" s="21"/>
    </row>
    <row r="54" spans="1:4" ht="14" x14ac:dyDescent="0.15">
      <c r="A54" s="12" t="s">
        <v>68</v>
      </c>
      <c r="B54" s="13" t="s">
        <v>71</v>
      </c>
      <c r="C54" s="32">
        <v>0.68</v>
      </c>
      <c r="D54" s="21"/>
    </row>
    <row r="55" spans="1:4" ht="15" thickBot="1" x14ac:dyDescent="0.2">
      <c r="A55" s="14" t="s">
        <v>46</v>
      </c>
      <c r="B55" s="11" t="s">
        <v>72</v>
      </c>
      <c r="C55" s="32">
        <v>0.84</v>
      </c>
      <c r="D55" s="21"/>
    </row>
    <row r="56" spans="1:4" x14ac:dyDescent="0.15">
      <c r="A56" s="6" t="s">
        <v>6</v>
      </c>
      <c r="B56" s="27"/>
    </row>
    <row r="57" spans="1:4" x14ac:dyDescent="0.15">
      <c r="A57" s="12" t="s">
        <v>121</v>
      </c>
      <c r="B57" s="9"/>
    </row>
    <row r="58" spans="1:4" ht="14" thickBot="1" x14ac:dyDescent="0.2">
      <c r="A58" s="14" t="s">
        <v>120</v>
      </c>
      <c r="B58" s="28"/>
    </row>
    <row r="60" spans="1:4" x14ac:dyDescent="0.15">
      <c r="A60" s="1" t="s">
        <v>76</v>
      </c>
      <c r="C60" s="16">
        <v>1.1759999999999999</v>
      </c>
    </row>
    <row r="62" spans="1:4" x14ac:dyDescent="0.15">
      <c r="A62" s="3" t="s">
        <v>801</v>
      </c>
    </row>
    <row r="63" spans="1:4" x14ac:dyDescent="0.15">
      <c r="A63" s="5" t="s">
        <v>803</v>
      </c>
    </row>
    <row r="64" spans="1:4" x14ac:dyDescent="0.15">
      <c r="A64" s="5" t="s">
        <v>804</v>
      </c>
    </row>
    <row r="65" spans="1:3" x14ac:dyDescent="0.15">
      <c r="A65" s="5" t="s">
        <v>805</v>
      </c>
    </row>
    <row r="69" spans="1:3" x14ac:dyDescent="0.15">
      <c r="A69" s="5" t="s">
        <v>9</v>
      </c>
    </row>
    <row r="70" spans="1:3" x14ac:dyDescent="0.15">
      <c r="A70" s="5" t="s">
        <v>1721</v>
      </c>
    </row>
    <row r="71" spans="1:3" x14ac:dyDescent="0.15">
      <c r="A71" s="5" t="s">
        <v>1724</v>
      </c>
    </row>
    <row r="72" spans="1:3" x14ac:dyDescent="0.15">
      <c r="A72" s="5" t="s">
        <v>1722</v>
      </c>
    </row>
    <row r="73" spans="1:3" x14ac:dyDescent="0.15">
      <c r="A73" s="5" t="s">
        <v>1723</v>
      </c>
    </row>
    <row r="74" spans="1:3" x14ac:dyDescent="0.15">
      <c r="A74" s="5" t="s">
        <v>1725</v>
      </c>
    </row>
    <row r="75" spans="1:3" s="79" customFormat="1" x14ac:dyDescent="0.15">
      <c r="A75" s="5" t="s">
        <v>1728</v>
      </c>
      <c r="B75" s="2"/>
      <c r="C75" s="16"/>
    </row>
    <row r="76" spans="1:3" x14ac:dyDescent="0.15">
      <c r="A76" s="5" t="s">
        <v>1726</v>
      </c>
    </row>
    <row r="77" spans="1:3" x14ac:dyDescent="0.15">
      <c r="A77" s="5" t="s">
        <v>1727</v>
      </c>
    </row>
  </sheetData>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3">
        <x14:dataValidation type="list" showDropDown="1" showInputMessage="1" showErrorMessage="1" xr:uid="{00000000-0002-0000-0400-000000000000}">
          <x14:formula1>
            <xm:f>'Vulnerability Assessment (pre)'!$D$3</xm:f>
          </x14:formula1>
          <xm:sqref>B2</xm:sqref>
        </x14:dataValidation>
        <x14:dataValidation type="list" showDropDown="1" showInputMessage="1" showErrorMessage="1" xr:uid="{00000000-0002-0000-0400-000001000000}">
          <x14:formula1>
            <xm:f>'Vulnerability Assessment (pre)'!$E$3</xm:f>
          </x14:formula1>
          <xm:sqref>B3</xm:sqref>
        </x14:dataValidation>
        <x14:dataValidation type="custom" showInputMessage="1" showErrorMessage="1" xr:uid="{00000000-0002-0000-0400-000002000000}">
          <x14:formula1>
            <xm:f>'Vulnerability Assessment (pre)'!F3</xm:f>
          </x14:formula1>
          <xm:sqref>B4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B27D8-A321-4AFE-97D2-94370B1FB9BE}">
  <dimension ref="A1:CZ1328"/>
  <sheetViews>
    <sheetView workbookViewId="0"/>
  </sheetViews>
  <sheetFormatPr baseColWidth="10" defaultColWidth="8.83203125" defaultRowHeight="13" x14ac:dyDescent="0.15"/>
  <cols>
    <col min="1" max="1" width="8.5" bestFit="1" customWidth="1"/>
    <col min="2" max="2" width="19.5" bestFit="1" customWidth="1"/>
    <col min="3" max="3" width="34.5" bestFit="1" customWidth="1"/>
    <col min="4" max="4" width="18.1640625" bestFit="1" customWidth="1"/>
    <col min="5" max="5" width="11.6640625" bestFit="1" customWidth="1"/>
    <col min="6" max="6" width="11.83203125" bestFit="1" customWidth="1"/>
    <col min="7" max="7" width="19" bestFit="1" customWidth="1"/>
    <col min="8" max="8" width="18.6640625" bestFit="1" customWidth="1"/>
    <col min="9" max="9" width="35.33203125" bestFit="1" customWidth="1"/>
    <col min="10" max="10" width="9.5" bestFit="1" customWidth="1"/>
    <col min="11" max="11" width="35.1640625" bestFit="1" customWidth="1"/>
    <col min="12" max="12" width="35.33203125" bestFit="1" customWidth="1"/>
    <col min="13" max="13" width="41" bestFit="1" customWidth="1"/>
    <col min="14" max="14" width="35.83203125" bestFit="1" customWidth="1"/>
    <col min="15" max="15" width="48.1640625" bestFit="1" customWidth="1"/>
    <col min="16" max="16" width="20" bestFit="1" customWidth="1"/>
    <col min="17" max="17" width="35.1640625" bestFit="1" customWidth="1"/>
    <col min="18" max="18" width="12.5" bestFit="1" customWidth="1"/>
    <col min="19" max="19" width="10.1640625" bestFit="1" customWidth="1"/>
    <col min="20" max="20" width="21.6640625" bestFit="1" customWidth="1"/>
    <col min="21" max="21" width="21.5" bestFit="1" customWidth="1"/>
    <col min="22" max="22" width="10.1640625" bestFit="1" customWidth="1"/>
    <col min="23" max="23" width="11.83203125" bestFit="1" customWidth="1"/>
    <col min="24" max="25" width="14" bestFit="1" customWidth="1"/>
    <col min="26" max="26" width="16.5" bestFit="1" customWidth="1"/>
    <col min="27" max="27" width="16" bestFit="1" customWidth="1"/>
    <col min="28" max="28" width="17.1640625" bestFit="1" customWidth="1"/>
    <col min="29" max="29" width="14.1640625" bestFit="1" customWidth="1"/>
    <col min="30" max="30" width="14.33203125" bestFit="1" customWidth="1"/>
    <col min="31" max="31" width="16.5" bestFit="1" customWidth="1"/>
    <col min="32" max="32" width="13.5" bestFit="1" customWidth="1"/>
    <col min="33" max="33" width="13.6640625" bestFit="1" customWidth="1"/>
    <col min="34" max="34" width="12.83203125" bestFit="1" customWidth="1"/>
    <col min="35" max="35" width="35.33203125" bestFit="1" customWidth="1"/>
    <col min="36" max="36" width="10.5" bestFit="1" customWidth="1"/>
    <col min="37" max="37" width="21.5" bestFit="1" customWidth="1"/>
    <col min="38" max="38" width="35.33203125" bestFit="1" customWidth="1"/>
    <col min="39" max="39" width="42" bestFit="1" customWidth="1"/>
    <col min="40" max="40" width="35" bestFit="1" customWidth="1"/>
    <col min="41" max="41" width="46.5" bestFit="1" customWidth="1"/>
    <col min="42" max="42" width="21" bestFit="1" customWidth="1"/>
    <col min="43" max="43" width="21.33203125" bestFit="1" customWidth="1"/>
    <col min="44" max="44" width="14.5" bestFit="1" customWidth="1"/>
    <col min="45" max="45" width="12.1640625" bestFit="1" customWidth="1"/>
    <col min="46" max="46" width="23.6640625" bestFit="1" customWidth="1"/>
    <col min="47" max="47" width="23.5" bestFit="1" customWidth="1"/>
    <col min="48" max="48" width="12.1640625" bestFit="1" customWidth="1"/>
    <col min="49" max="49" width="13.83203125" bestFit="1" customWidth="1"/>
    <col min="50" max="50" width="16" bestFit="1" customWidth="1"/>
    <col min="51" max="51" width="16.1640625" bestFit="1" customWidth="1"/>
    <col min="52" max="52" width="18.5" bestFit="1" customWidth="1"/>
    <col min="53" max="53" width="18" bestFit="1" customWidth="1"/>
    <col min="54" max="54" width="35.5" bestFit="1" customWidth="1"/>
    <col min="55" max="56" width="16.33203125" bestFit="1" customWidth="1"/>
    <col min="57" max="57" width="35.5" bestFit="1" customWidth="1"/>
    <col min="58" max="59" width="15.6640625" bestFit="1" customWidth="1"/>
    <col min="60" max="60" width="11.83203125" bestFit="1" customWidth="1"/>
    <col min="61" max="61" width="18.33203125" bestFit="1" customWidth="1"/>
    <col min="62" max="62" width="17.83203125" bestFit="1" customWidth="1"/>
    <col min="63" max="63" width="26.33203125" bestFit="1" customWidth="1"/>
    <col min="64" max="64" width="32.1640625" bestFit="1" customWidth="1"/>
    <col min="65" max="65" width="12.5" bestFit="1" customWidth="1"/>
    <col min="66" max="66" width="14.6640625" bestFit="1" customWidth="1"/>
    <col min="67" max="67" width="22.6640625" bestFit="1" customWidth="1"/>
    <col min="68" max="68" width="11.6640625" bestFit="1" customWidth="1"/>
    <col min="69" max="69" width="80.83203125" bestFit="1" customWidth="1"/>
    <col min="70" max="70" width="17" bestFit="1" customWidth="1"/>
    <col min="71" max="71" width="34.5" bestFit="1" customWidth="1"/>
    <col min="72" max="72" width="35.33203125" bestFit="1" customWidth="1"/>
    <col min="73" max="73" width="8.5" bestFit="1" customWidth="1"/>
    <col min="74" max="74" width="80.83203125" bestFit="1" customWidth="1"/>
    <col min="75" max="75" width="21.5" bestFit="1" customWidth="1"/>
    <col min="76" max="76" width="18.33203125" bestFit="1" customWidth="1"/>
    <col min="77" max="77" width="13.1640625" bestFit="1" customWidth="1"/>
    <col min="78" max="78" width="23.1640625" bestFit="1" customWidth="1"/>
    <col min="79" max="79" width="80.83203125" bestFit="1" customWidth="1"/>
    <col min="80" max="80" width="35.33203125" bestFit="1" customWidth="1"/>
    <col min="81" max="81" width="12.6640625" bestFit="1" customWidth="1"/>
    <col min="82" max="82" width="21.33203125" bestFit="1" customWidth="1"/>
    <col min="83" max="83" width="35.33203125" bestFit="1" customWidth="1"/>
    <col min="84" max="84" width="10.5" bestFit="1" customWidth="1"/>
    <col min="85" max="85" width="35.1640625" bestFit="1" customWidth="1"/>
    <col min="86" max="86" width="15.33203125" bestFit="1" customWidth="1"/>
    <col min="87" max="87" width="24.5" bestFit="1" customWidth="1"/>
    <col min="88" max="88" width="26.5" bestFit="1" customWidth="1"/>
    <col min="89" max="89" width="31.5" bestFit="1" customWidth="1"/>
    <col min="90" max="90" width="11.1640625" bestFit="1" customWidth="1"/>
    <col min="91" max="91" width="29.33203125" bestFit="1" customWidth="1"/>
    <col min="92" max="92" width="10.5" bestFit="1" customWidth="1"/>
    <col min="93" max="93" width="34.33203125" bestFit="1" customWidth="1"/>
    <col min="94" max="94" width="13.83203125" bestFit="1" customWidth="1"/>
    <col min="95" max="95" width="35.5" bestFit="1" customWidth="1"/>
    <col min="96" max="96" width="35" bestFit="1" customWidth="1"/>
    <col min="97" max="97" width="11.5" bestFit="1" customWidth="1"/>
    <col min="98" max="98" width="54.33203125" bestFit="1" customWidth="1"/>
    <col min="99" max="99" width="13" bestFit="1" customWidth="1"/>
    <col min="100" max="100" width="34.5" bestFit="1" customWidth="1"/>
    <col min="101" max="101" width="13.5" bestFit="1" customWidth="1"/>
    <col min="102" max="102" width="10.5" bestFit="1" customWidth="1"/>
    <col min="103" max="103" width="17" bestFit="1" customWidth="1"/>
    <col min="104" max="104" width="19" bestFit="1" customWidth="1"/>
    <col min="105" max="105" width="48.1640625" bestFit="1" customWidth="1"/>
    <col min="106" max="106" width="42" bestFit="1" customWidth="1"/>
    <col min="107" max="107" width="16.5" bestFit="1" customWidth="1"/>
    <col min="108" max="108" width="11.5" bestFit="1" customWidth="1"/>
    <col min="109" max="109" width="35.83203125" bestFit="1" customWidth="1"/>
    <col min="110" max="110" width="11.1640625" bestFit="1" customWidth="1"/>
    <col min="111" max="111" width="27.83203125" bestFit="1" customWidth="1"/>
    <col min="112" max="112" width="14.5" bestFit="1" customWidth="1"/>
    <col min="113" max="113" width="55" bestFit="1" customWidth="1"/>
    <col min="114" max="114" width="12.83203125" bestFit="1" customWidth="1"/>
    <col min="115" max="115" width="35.1640625" bestFit="1" customWidth="1"/>
    <col min="116" max="116" width="19.6640625" bestFit="1" customWidth="1"/>
    <col min="117" max="117" width="80.83203125" bestFit="1" customWidth="1"/>
    <col min="118" max="118" width="18.33203125" bestFit="1" customWidth="1"/>
    <col min="119" max="119" width="30.6640625" bestFit="1" customWidth="1"/>
    <col min="120" max="120" width="14" bestFit="1" customWidth="1"/>
    <col min="121" max="121" width="20.1640625" bestFit="1" customWidth="1"/>
    <col min="122" max="122" width="12.33203125" bestFit="1" customWidth="1"/>
    <col min="123" max="123" width="15.5" bestFit="1" customWidth="1"/>
    <col min="124" max="124" width="33.6640625" bestFit="1" customWidth="1"/>
    <col min="125" max="125" width="38.6640625" bestFit="1" customWidth="1"/>
    <col min="126" max="126" width="13.5" bestFit="1" customWidth="1"/>
    <col min="127" max="128" width="19" bestFit="1" customWidth="1"/>
    <col min="129" max="129" width="20.83203125" bestFit="1" customWidth="1"/>
    <col min="130" max="130" width="41" bestFit="1" customWidth="1"/>
    <col min="131" max="131" width="18.5" bestFit="1" customWidth="1"/>
    <col min="132" max="132" width="13.5" bestFit="1" customWidth="1"/>
    <col min="133" max="133" width="35.83203125" bestFit="1" customWidth="1"/>
    <col min="134" max="134" width="13.1640625" bestFit="1" customWidth="1"/>
    <col min="135" max="135" width="29.83203125" bestFit="1" customWidth="1"/>
    <col min="136" max="136" width="16.5" bestFit="1" customWidth="1"/>
    <col min="137" max="137" width="79.83203125" bestFit="1" customWidth="1"/>
    <col min="138" max="138" width="14.83203125" bestFit="1" customWidth="1"/>
    <col min="139" max="139" width="35.1640625" bestFit="1" customWidth="1"/>
    <col min="140" max="140" width="21.6640625" bestFit="1" customWidth="1"/>
    <col min="141" max="141" width="80.83203125" bestFit="1" customWidth="1"/>
    <col min="142" max="142" width="20.33203125" bestFit="1" customWidth="1"/>
    <col min="143" max="143" width="36.33203125" bestFit="1" customWidth="1"/>
    <col min="144" max="144" width="35.1640625" bestFit="1" customWidth="1"/>
    <col min="145" max="145" width="22.1640625" bestFit="1" customWidth="1"/>
    <col min="146" max="146" width="14.33203125" bestFit="1" customWidth="1"/>
    <col min="147" max="147" width="19" bestFit="1" customWidth="1"/>
    <col min="148" max="148" width="34.6640625" bestFit="1" customWidth="1"/>
    <col min="149" max="149" width="21.33203125" bestFit="1" customWidth="1"/>
    <col min="150" max="150" width="18.6640625" bestFit="1" customWidth="1"/>
    <col min="151" max="151" width="80.83203125" bestFit="1" customWidth="1"/>
    <col min="152" max="152" width="19.1640625" bestFit="1" customWidth="1"/>
    <col min="153" max="153" width="18.33203125" bestFit="1" customWidth="1"/>
    <col min="154" max="154" width="23.1640625" bestFit="1" customWidth="1"/>
    <col min="155" max="155" width="14.5" bestFit="1" customWidth="1"/>
    <col min="156" max="156" width="17" bestFit="1" customWidth="1"/>
    <col min="157" max="157" width="80.83203125" bestFit="1" customWidth="1"/>
    <col min="158" max="158" width="34.83203125" bestFit="1" customWidth="1"/>
    <col min="159" max="159" width="19" bestFit="1" customWidth="1"/>
    <col min="160" max="160" width="34.6640625" bestFit="1" customWidth="1"/>
    <col min="161" max="163" width="80.83203125" bestFit="1" customWidth="1"/>
    <col min="164" max="164" width="35.33203125" bestFit="1" customWidth="1"/>
    <col min="165" max="165" width="23.1640625" bestFit="1" customWidth="1"/>
    <col min="166" max="166" width="14.5" bestFit="1" customWidth="1"/>
    <col min="167" max="167" width="19" bestFit="1" customWidth="1"/>
    <col min="168" max="168" width="80.83203125" bestFit="1" customWidth="1"/>
    <col min="169" max="169" width="34.83203125" bestFit="1" customWidth="1"/>
    <col min="170" max="170" width="21.5" bestFit="1" customWidth="1"/>
    <col min="171" max="171" width="68.83203125" bestFit="1" customWidth="1"/>
    <col min="172" max="172" width="14" bestFit="1" customWidth="1"/>
  </cols>
  <sheetData>
    <row r="1" spans="1:104" x14ac:dyDescent="0.15">
      <c r="A1" s="79" t="s">
        <v>182</v>
      </c>
      <c r="B1" s="79" t="s">
        <v>129</v>
      </c>
      <c r="C1" s="79" t="s">
        <v>130</v>
      </c>
      <c r="D1" s="79" t="s">
        <v>131</v>
      </c>
      <c r="E1" s="79" t="s">
        <v>132</v>
      </c>
      <c r="F1" s="79" t="s">
        <v>133</v>
      </c>
      <c r="G1" s="79" t="s">
        <v>134</v>
      </c>
      <c r="H1" s="79" t="s">
        <v>135</v>
      </c>
      <c r="I1" s="79" t="s">
        <v>136</v>
      </c>
      <c r="J1" s="79" t="s">
        <v>183</v>
      </c>
      <c r="K1" s="79" t="s">
        <v>137</v>
      </c>
      <c r="L1" s="79" t="s">
        <v>138</v>
      </c>
      <c r="M1" s="79" t="s">
        <v>139</v>
      </c>
      <c r="N1" s="79" t="s">
        <v>140</v>
      </c>
      <c r="O1" s="79" t="s">
        <v>141</v>
      </c>
      <c r="P1" s="79" t="s">
        <v>142</v>
      </c>
      <c r="Q1" s="79" t="s">
        <v>143</v>
      </c>
      <c r="R1" s="79" t="s">
        <v>144</v>
      </c>
      <c r="S1" s="79" t="s">
        <v>145</v>
      </c>
      <c r="T1" s="79" t="s">
        <v>146</v>
      </c>
      <c r="U1" s="79" t="s">
        <v>147</v>
      </c>
      <c r="V1" s="79" t="s">
        <v>148</v>
      </c>
      <c r="W1" s="79" t="s">
        <v>149</v>
      </c>
      <c r="X1" s="79" t="s">
        <v>184</v>
      </c>
      <c r="Y1" s="79" t="s">
        <v>1301</v>
      </c>
      <c r="Z1" s="79" t="s">
        <v>1302</v>
      </c>
      <c r="AA1" s="79" t="s">
        <v>1303</v>
      </c>
      <c r="AB1" s="79" t="s">
        <v>1304</v>
      </c>
      <c r="AC1" s="79" t="s">
        <v>1305</v>
      </c>
      <c r="AD1" s="79" t="s">
        <v>1306</v>
      </c>
      <c r="AE1" s="79" t="s">
        <v>1307</v>
      </c>
      <c r="AF1" s="79" t="s">
        <v>1308</v>
      </c>
      <c r="AG1" s="79" t="s">
        <v>150</v>
      </c>
      <c r="AH1" s="79" t="s">
        <v>1309</v>
      </c>
      <c r="AI1" s="79" t="s">
        <v>151</v>
      </c>
      <c r="AJ1" s="79" t="s">
        <v>1310</v>
      </c>
      <c r="AK1" s="79" t="s">
        <v>152</v>
      </c>
      <c r="AL1" s="79" t="s">
        <v>1311</v>
      </c>
      <c r="AM1" s="79" t="s">
        <v>153</v>
      </c>
      <c r="AN1" s="79" t="s">
        <v>154</v>
      </c>
      <c r="AO1" s="79" t="s">
        <v>185</v>
      </c>
      <c r="AP1" s="79" t="s">
        <v>155</v>
      </c>
      <c r="AQ1" s="79" t="s">
        <v>156</v>
      </c>
      <c r="AR1" s="79" t="s">
        <v>157</v>
      </c>
      <c r="AS1" s="79" t="s">
        <v>158</v>
      </c>
      <c r="AT1" s="79" t="s">
        <v>159</v>
      </c>
      <c r="AU1" s="79" t="s">
        <v>186</v>
      </c>
      <c r="AV1" s="79" t="s">
        <v>160</v>
      </c>
      <c r="AW1" s="79" t="s">
        <v>161</v>
      </c>
      <c r="AX1" s="79" t="s">
        <v>162</v>
      </c>
      <c r="AY1" s="79" t="s">
        <v>187</v>
      </c>
      <c r="AZ1" s="79" t="s">
        <v>163</v>
      </c>
      <c r="BA1" s="79" t="s">
        <v>164</v>
      </c>
      <c r="BB1" s="79" t="s">
        <v>165</v>
      </c>
      <c r="BC1" s="79" t="s">
        <v>166</v>
      </c>
      <c r="BD1" s="79" t="s">
        <v>1312</v>
      </c>
      <c r="BE1" s="79" t="s">
        <v>1313</v>
      </c>
      <c r="BF1" s="79" t="s">
        <v>167</v>
      </c>
      <c r="BG1" s="79" t="s">
        <v>1314</v>
      </c>
      <c r="BH1" s="79" t="s">
        <v>1315</v>
      </c>
      <c r="BI1" s="79" t="s">
        <v>1316</v>
      </c>
      <c r="BJ1" s="79" t="s">
        <v>1317</v>
      </c>
      <c r="BK1" s="79" t="s">
        <v>1318</v>
      </c>
      <c r="BL1" s="79" t="s">
        <v>1319</v>
      </c>
      <c r="BM1" s="79" t="s">
        <v>1320</v>
      </c>
      <c r="BN1" s="79" t="s">
        <v>1321</v>
      </c>
      <c r="BO1" s="79" t="s">
        <v>1322</v>
      </c>
      <c r="BP1" s="79" t="s">
        <v>1323</v>
      </c>
      <c r="BQ1" s="79" t="s">
        <v>1324</v>
      </c>
      <c r="BR1" s="79" t="s">
        <v>1325</v>
      </c>
      <c r="BS1" s="79" t="s">
        <v>1326</v>
      </c>
      <c r="BT1" s="79" t="s">
        <v>1327</v>
      </c>
      <c r="BU1" s="79" t="s">
        <v>1328</v>
      </c>
      <c r="BV1" s="79" t="s">
        <v>1329</v>
      </c>
      <c r="BW1" s="79" t="s">
        <v>1330</v>
      </c>
      <c r="BX1" s="79" t="s">
        <v>1331</v>
      </c>
      <c r="BY1" s="79" t="s">
        <v>1332</v>
      </c>
      <c r="BZ1" s="79" t="s">
        <v>1333</v>
      </c>
      <c r="CA1" s="79" t="s">
        <v>1334</v>
      </c>
      <c r="CB1" s="79" t="s">
        <v>1335</v>
      </c>
      <c r="CC1" s="79" t="s">
        <v>168</v>
      </c>
      <c r="CD1" s="79" t="s">
        <v>1336</v>
      </c>
      <c r="CE1" s="79" t="s">
        <v>169</v>
      </c>
      <c r="CF1" s="79" t="s">
        <v>170</v>
      </c>
      <c r="CG1" s="79" t="s">
        <v>171</v>
      </c>
      <c r="CH1" s="79" t="s">
        <v>172</v>
      </c>
      <c r="CI1" s="79" t="s">
        <v>173</v>
      </c>
      <c r="CJ1" s="79" t="s">
        <v>174</v>
      </c>
      <c r="CK1" s="79" t="s">
        <v>1337</v>
      </c>
      <c r="CL1" s="79" t="s">
        <v>175</v>
      </c>
      <c r="CM1" s="79" t="s">
        <v>1338</v>
      </c>
      <c r="CN1" s="79" t="s">
        <v>176</v>
      </c>
      <c r="CO1" s="79" t="s">
        <v>1339</v>
      </c>
      <c r="CP1" s="79" t="s">
        <v>177</v>
      </c>
      <c r="CQ1" s="79" t="s">
        <v>178</v>
      </c>
      <c r="CR1" s="79" t="s">
        <v>1340</v>
      </c>
      <c r="CS1" s="79" t="s">
        <v>1341</v>
      </c>
      <c r="CT1" s="79" t="s">
        <v>1342</v>
      </c>
      <c r="CU1" s="79" t="s">
        <v>1343</v>
      </c>
      <c r="CV1" s="79" t="s">
        <v>1344</v>
      </c>
      <c r="CW1" s="79" t="s">
        <v>1345</v>
      </c>
      <c r="CX1" s="79" t="s">
        <v>179</v>
      </c>
      <c r="CY1" s="79" t="s">
        <v>180</v>
      </c>
      <c r="CZ1" s="79" t="s">
        <v>181</v>
      </c>
    </row>
    <row r="2" spans="1:104" x14ac:dyDescent="0.15">
      <c r="A2" s="34" t="s">
        <v>1371</v>
      </c>
      <c r="B2" s="34"/>
      <c r="C2" s="34" t="s">
        <v>1346</v>
      </c>
      <c r="D2" s="34" t="s">
        <v>1359</v>
      </c>
      <c r="E2">
        <v>50</v>
      </c>
      <c r="F2" s="34" t="s">
        <v>1465</v>
      </c>
      <c r="G2" s="34"/>
      <c r="H2" s="84" t="s">
        <v>306</v>
      </c>
      <c r="I2" s="34" t="s">
        <v>2</v>
      </c>
      <c r="J2" s="34" t="s">
        <v>307</v>
      </c>
      <c r="K2" s="34" t="s">
        <v>793</v>
      </c>
      <c r="L2" s="34" t="s">
        <v>1351</v>
      </c>
      <c r="M2" s="34" t="s">
        <v>330</v>
      </c>
      <c r="N2" s="34"/>
      <c r="O2" s="34" t="s">
        <v>1353</v>
      </c>
      <c r="P2" s="34"/>
      <c r="Q2" s="34" t="s">
        <v>752</v>
      </c>
      <c r="R2" t="b">
        <v>0</v>
      </c>
      <c r="S2" s="34"/>
      <c r="T2" s="34"/>
      <c r="U2" s="34"/>
      <c r="V2" t="b">
        <v>0</v>
      </c>
      <c r="W2" t="b">
        <v>1</v>
      </c>
      <c r="X2" s="34"/>
      <c r="Y2" s="34"/>
      <c r="AA2" s="34"/>
      <c r="AB2" s="34"/>
      <c r="AC2" s="34"/>
      <c r="AD2" s="34"/>
      <c r="AE2" s="34"/>
      <c r="AF2" s="34"/>
      <c r="AG2">
        <v>4.3</v>
      </c>
      <c r="AH2" s="34"/>
      <c r="AK2" s="34"/>
      <c r="AL2" s="34"/>
      <c r="AM2" s="34"/>
      <c r="AN2" s="34"/>
      <c r="AO2" s="34"/>
      <c r="AP2" s="34"/>
      <c r="AQ2" s="34"/>
      <c r="AR2" s="34"/>
      <c r="AS2" s="34"/>
      <c r="AU2" s="34"/>
      <c r="AV2" s="34"/>
      <c r="AW2" s="34"/>
      <c r="AX2" s="34"/>
      <c r="AY2" s="34"/>
      <c r="AZ2" s="34"/>
      <c r="BA2" s="34"/>
      <c r="BB2" s="34"/>
      <c r="BC2" s="34"/>
      <c r="BD2" s="34"/>
      <c r="BE2" s="34"/>
      <c r="BF2" s="34"/>
      <c r="BI2" s="34"/>
      <c r="BJ2" s="34"/>
      <c r="BK2" s="34"/>
      <c r="BL2" s="34"/>
      <c r="BM2" s="34"/>
      <c r="BN2" s="34"/>
      <c r="BO2" s="34"/>
      <c r="BP2" s="34"/>
      <c r="BQ2" s="34"/>
      <c r="BS2" s="34"/>
      <c r="BT2" s="34"/>
      <c r="BU2" s="34"/>
      <c r="BV2" s="34"/>
      <c r="BW2" s="34"/>
      <c r="BX2" s="34"/>
      <c r="BY2" s="34"/>
      <c r="BZ2" s="34"/>
      <c r="CB2" s="34"/>
      <c r="CC2" s="34"/>
      <c r="CD2" s="34"/>
      <c r="CE2" s="34"/>
      <c r="CH2" s="34"/>
      <c r="CI2" s="34"/>
      <c r="CK2" s="34"/>
      <c r="CL2" s="34"/>
      <c r="CN2" s="34"/>
      <c r="CO2" s="34"/>
      <c r="CP2" s="34"/>
      <c r="CQ2" s="34"/>
      <c r="CR2" s="34"/>
      <c r="CS2" s="34"/>
      <c r="CT2" s="34"/>
      <c r="CV2" s="34"/>
      <c r="CW2" s="34"/>
      <c r="CX2" s="34"/>
      <c r="CY2" s="34"/>
      <c r="CZ2" s="34"/>
    </row>
    <row r="3" spans="1:104" x14ac:dyDescent="0.15">
      <c r="A3" s="34" t="s">
        <v>1371</v>
      </c>
      <c r="B3" s="34"/>
      <c r="C3" s="34" t="s">
        <v>1346</v>
      </c>
      <c r="D3" s="34" t="s">
        <v>1359</v>
      </c>
      <c r="E3">
        <v>50</v>
      </c>
      <c r="F3" s="34" t="s">
        <v>1465</v>
      </c>
      <c r="G3" s="34"/>
      <c r="H3" s="84" t="s">
        <v>306</v>
      </c>
      <c r="I3" s="34" t="s">
        <v>2</v>
      </c>
      <c r="J3" s="34" t="s">
        <v>308</v>
      </c>
      <c r="K3" s="34" t="s">
        <v>318</v>
      </c>
      <c r="L3" s="34" t="s">
        <v>1351</v>
      </c>
      <c r="M3" s="34" t="s">
        <v>330</v>
      </c>
      <c r="N3" s="34"/>
      <c r="O3" s="34" t="s">
        <v>1353</v>
      </c>
      <c r="P3" s="34"/>
      <c r="Q3" s="34" t="s">
        <v>752</v>
      </c>
      <c r="R3" t="b">
        <v>0</v>
      </c>
      <c r="S3" s="34"/>
      <c r="T3" s="34"/>
      <c r="U3" s="34"/>
      <c r="V3" t="b">
        <v>0</v>
      </c>
      <c r="W3" t="b">
        <v>1</v>
      </c>
      <c r="X3" s="34"/>
      <c r="Y3" s="34"/>
      <c r="AA3" s="34"/>
      <c r="AB3" s="34"/>
      <c r="AC3" s="34"/>
      <c r="AD3" s="34"/>
      <c r="AE3" s="34"/>
      <c r="AF3" s="34"/>
      <c r="AG3">
        <v>4.3</v>
      </c>
      <c r="AH3" s="34"/>
      <c r="AK3" s="34"/>
      <c r="AL3" s="34"/>
      <c r="AM3" s="34"/>
      <c r="AN3" s="34"/>
      <c r="AO3" s="34"/>
      <c r="AP3" s="34"/>
      <c r="AQ3" s="34"/>
      <c r="AR3" s="34"/>
      <c r="AS3" s="34"/>
      <c r="AU3" s="34"/>
      <c r="AV3" s="34"/>
      <c r="AW3" s="34"/>
      <c r="AX3" s="34"/>
      <c r="AY3" s="34"/>
      <c r="AZ3" s="34"/>
      <c r="BA3" s="34"/>
      <c r="BB3" s="34"/>
      <c r="BC3" s="34"/>
      <c r="BD3" s="34"/>
      <c r="BE3" s="34"/>
      <c r="BF3" s="34"/>
      <c r="BI3" s="34"/>
      <c r="BJ3" s="34"/>
      <c r="BK3" s="34"/>
      <c r="BL3" s="34"/>
      <c r="BM3" s="34"/>
      <c r="BN3" s="34"/>
      <c r="BO3" s="34"/>
      <c r="BP3" s="34"/>
      <c r="BQ3" s="34"/>
      <c r="BS3" s="34"/>
      <c r="BT3" s="34"/>
      <c r="BU3" s="34"/>
      <c r="BV3" s="34"/>
      <c r="BW3" s="34"/>
      <c r="BX3" s="34"/>
      <c r="BY3" s="34"/>
      <c r="BZ3" s="34"/>
      <c r="CB3" s="34"/>
      <c r="CC3" s="34"/>
      <c r="CD3" s="34"/>
      <c r="CE3" s="34"/>
      <c r="CH3" s="34"/>
      <c r="CI3" s="34"/>
      <c r="CK3" s="34"/>
      <c r="CL3" s="34"/>
      <c r="CN3" s="34"/>
      <c r="CO3" s="34"/>
      <c r="CP3" s="34"/>
      <c r="CQ3" s="34"/>
      <c r="CR3" s="34"/>
      <c r="CS3" s="34"/>
      <c r="CT3" s="34"/>
      <c r="CV3" s="34"/>
      <c r="CW3" s="34"/>
      <c r="CX3" s="34"/>
      <c r="CY3" s="34"/>
      <c r="CZ3" s="34"/>
    </row>
    <row r="4" spans="1:104" x14ac:dyDescent="0.15">
      <c r="A4" s="34" t="s">
        <v>1371</v>
      </c>
      <c r="B4" s="34"/>
      <c r="C4" s="34" t="s">
        <v>1346</v>
      </c>
      <c r="D4" s="34" t="s">
        <v>1359</v>
      </c>
      <c r="E4">
        <v>50</v>
      </c>
      <c r="F4" s="34" t="s">
        <v>1465</v>
      </c>
      <c r="G4" s="34"/>
      <c r="H4" s="84" t="s">
        <v>306</v>
      </c>
      <c r="I4" s="34" t="s">
        <v>2</v>
      </c>
      <c r="J4" s="34" t="s">
        <v>309</v>
      </c>
      <c r="K4" s="34" t="s">
        <v>319</v>
      </c>
      <c r="L4" s="34" t="s">
        <v>1351</v>
      </c>
      <c r="M4" s="34" t="s">
        <v>330</v>
      </c>
      <c r="N4" s="34"/>
      <c r="O4" s="34" t="s">
        <v>1353</v>
      </c>
      <c r="P4" s="34"/>
      <c r="Q4" s="34" t="s">
        <v>752</v>
      </c>
      <c r="R4" t="b">
        <v>0</v>
      </c>
      <c r="S4" s="34"/>
      <c r="T4" s="34"/>
      <c r="U4" s="34"/>
      <c r="V4" t="b">
        <v>0</v>
      </c>
      <c r="W4" t="b">
        <v>1</v>
      </c>
      <c r="X4" s="34"/>
      <c r="Y4" s="34"/>
      <c r="AA4" s="34"/>
      <c r="AB4" s="34"/>
      <c r="AC4" s="34"/>
      <c r="AD4" s="34"/>
      <c r="AE4" s="34"/>
      <c r="AF4" s="34"/>
      <c r="AG4">
        <v>4.3</v>
      </c>
      <c r="AH4" s="34"/>
      <c r="AK4" s="34"/>
      <c r="AL4" s="34"/>
      <c r="AM4" s="34"/>
      <c r="AN4" s="34"/>
      <c r="AO4" s="34"/>
      <c r="AP4" s="34"/>
      <c r="AQ4" s="34"/>
      <c r="AR4" s="34"/>
      <c r="AS4" s="34"/>
      <c r="AU4" s="34"/>
      <c r="AV4" s="34"/>
      <c r="AW4" s="34"/>
      <c r="AX4" s="34"/>
      <c r="AY4" s="34"/>
      <c r="AZ4" s="34"/>
      <c r="BA4" s="34"/>
      <c r="BB4" s="34"/>
      <c r="BC4" s="34"/>
      <c r="BD4" s="34"/>
      <c r="BE4" s="34"/>
      <c r="BF4" s="34"/>
      <c r="BI4" s="34"/>
      <c r="BJ4" s="34"/>
      <c r="BK4" s="34"/>
      <c r="BL4" s="34"/>
      <c r="BM4" s="34"/>
      <c r="BN4" s="34"/>
      <c r="BO4" s="34"/>
      <c r="BP4" s="34"/>
      <c r="BQ4" s="34"/>
      <c r="BS4" s="34"/>
      <c r="BT4" s="34"/>
      <c r="BU4" s="34"/>
      <c r="BV4" s="34"/>
      <c r="BW4" s="34"/>
      <c r="BX4" s="34"/>
      <c r="BY4" s="34"/>
      <c r="BZ4" s="34"/>
      <c r="CB4" s="34"/>
      <c r="CC4" s="34"/>
      <c r="CD4" s="34"/>
      <c r="CE4" s="34"/>
      <c r="CH4" s="34"/>
      <c r="CI4" s="34"/>
      <c r="CK4" s="34"/>
      <c r="CL4" s="34"/>
      <c r="CN4" s="34"/>
      <c r="CO4" s="34"/>
      <c r="CP4" s="34"/>
      <c r="CQ4" s="34"/>
      <c r="CR4" s="34"/>
      <c r="CS4" s="34"/>
      <c r="CT4" s="34"/>
      <c r="CV4" s="34"/>
      <c r="CW4" s="34"/>
      <c r="CX4" s="34"/>
      <c r="CY4" s="34"/>
      <c r="CZ4" s="34"/>
    </row>
    <row r="5" spans="1:104" x14ac:dyDescent="0.15">
      <c r="A5" s="34" t="s">
        <v>1371</v>
      </c>
      <c r="B5" s="34"/>
      <c r="C5" s="34" t="s">
        <v>1346</v>
      </c>
      <c r="D5" s="34" t="s">
        <v>1359</v>
      </c>
      <c r="E5">
        <v>50</v>
      </c>
      <c r="F5" s="34" t="s">
        <v>1465</v>
      </c>
      <c r="G5" s="34"/>
      <c r="H5" s="84" t="s">
        <v>306</v>
      </c>
      <c r="I5" s="34" t="s">
        <v>2</v>
      </c>
      <c r="J5" s="34" t="s">
        <v>310</v>
      </c>
      <c r="K5" s="34" t="s">
        <v>682</v>
      </c>
      <c r="L5" s="34" t="s">
        <v>1351</v>
      </c>
      <c r="M5" s="34" t="s">
        <v>330</v>
      </c>
      <c r="N5" s="34"/>
      <c r="O5" s="34" t="s">
        <v>1353</v>
      </c>
      <c r="P5" s="34"/>
      <c r="Q5" s="34" t="s">
        <v>752</v>
      </c>
      <c r="R5" t="b">
        <v>0</v>
      </c>
      <c r="S5" s="34"/>
      <c r="T5" s="34"/>
      <c r="U5" s="34"/>
      <c r="V5" t="b">
        <v>0</v>
      </c>
      <c r="W5" t="b">
        <v>1</v>
      </c>
      <c r="X5" s="34"/>
      <c r="Y5" s="34"/>
      <c r="AA5" s="34"/>
      <c r="AB5" s="34"/>
      <c r="AC5" s="34"/>
      <c r="AD5" s="34"/>
      <c r="AE5" s="34"/>
      <c r="AF5" s="34"/>
      <c r="AG5">
        <v>4.3</v>
      </c>
      <c r="AH5" s="34"/>
      <c r="AK5" s="34"/>
      <c r="AL5" s="34"/>
      <c r="AM5" s="34"/>
      <c r="AN5" s="34"/>
      <c r="AO5" s="34"/>
      <c r="AP5" s="34"/>
      <c r="AQ5" s="34"/>
      <c r="AR5" s="34"/>
      <c r="AS5" s="34"/>
      <c r="AU5" s="34"/>
      <c r="AV5" s="34"/>
      <c r="AW5" s="34"/>
      <c r="AX5" s="34"/>
      <c r="AY5" s="34"/>
      <c r="AZ5" s="34"/>
      <c r="BA5" s="34"/>
      <c r="BB5" s="34"/>
      <c r="BC5" s="34"/>
      <c r="BD5" s="34"/>
      <c r="BE5" s="34"/>
      <c r="BF5" s="34"/>
      <c r="BI5" s="34"/>
      <c r="BJ5" s="34"/>
      <c r="BK5" s="34"/>
      <c r="BL5" s="34"/>
      <c r="BM5" s="34"/>
      <c r="BN5" s="34"/>
      <c r="BO5" s="34"/>
      <c r="BP5" s="34"/>
      <c r="BQ5" s="34"/>
      <c r="BS5" s="34"/>
      <c r="BT5" s="34"/>
      <c r="BU5" s="34"/>
      <c r="BV5" s="34"/>
      <c r="BW5" s="34"/>
      <c r="BX5" s="34"/>
      <c r="BY5" s="34"/>
      <c r="BZ5" s="34"/>
      <c r="CB5" s="34"/>
      <c r="CC5" s="34"/>
      <c r="CD5" s="34"/>
      <c r="CE5" s="34"/>
      <c r="CH5" s="34"/>
      <c r="CI5" s="34"/>
      <c r="CK5" s="34"/>
      <c r="CL5" s="34"/>
      <c r="CN5" s="34"/>
      <c r="CO5" s="34"/>
      <c r="CP5" s="34"/>
      <c r="CQ5" s="34"/>
      <c r="CR5" s="34"/>
      <c r="CS5" s="34"/>
      <c r="CT5" s="34"/>
      <c r="CV5" s="34"/>
      <c r="CW5" s="34"/>
      <c r="CX5" s="34"/>
      <c r="CY5" s="34"/>
      <c r="CZ5" s="34"/>
    </row>
    <row r="6" spans="1:104" x14ac:dyDescent="0.15">
      <c r="A6" s="34" t="s">
        <v>1371</v>
      </c>
      <c r="B6" s="34"/>
      <c r="C6" s="34" t="s">
        <v>1346</v>
      </c>
      <c r="D6" s="34" t="s">
        <v>1359</v>
      </c>
      <c r="E6">
        <v>50</v>
      </c>
      <c r="F6" s="34" t="s">
        <v>1465</v>
      </c>
      <c r="G6" s="34"/>
      <c r="H6" s="84" t="s">
        <v>306</v>
      </c>
      <c r="I6" s="34" t="s">
        <v>2</v>
      </c>
      <c r="J6" s="34" t="s">
        <v>311</v>
      </c>
      <c r="K6" s="34" t="s">
        <v>1478</v>
      </c>
      <c r="L6" s="34" t="s">
        <v>1351</v>
      </c>
      <c r="M6" s="34" t="s">
        <v>330</v>
      </c>
      <c r="N6" s="34"/>
      <c r="O6" s="34" t="s">
        <v>1353</v>
      </c>
      <c r="P6" s="34"/>
      <c r="Q6" s="34" t="s">
        <v>752</v>
      </c>
      <c r="R6" t="b">
        <v>0</v>
      </c>
      <c r="S6" s="34"/>
      <c r="T6" s="34"/>
      <c r="U6" s="34"/>
      <c r="V6" t="b">
        <v>0</v>
      </c>
      <c r="W6" t="b">
        <v>1</v>
      </c>
      <c r="X6" s="34"/>
      <c r="Y6" s="34"/>
      <c r="AA6" s="34"/>
      <c r="AB6" s="34"/>
      <c r="AC6" s="34"/>
      <c r="AD6" s="34"/>
      <c r="AE6" s="34"/>
      <c r="AF6" s="34"/>
      <c r="AG6">
        <v>4.3</v>
      </c>
      <c r="AH6" s="34"/>
      <c r="AK6" s="34"/>
      <c r="AL6" s="34"/>
      <c r="AM6" s="34"/>
      <c r="AN6" s="34"/>
      <c r="AO6" s="34"/>
      <c r="AP6" s="34"/>
      <c r="AQ6" s="34"/>
      <c r="AR6" s="34"/>
      <c r="AS6" s="34"/>
      <c r="AU6" s="34"/>
      <c r="AV6" s="34"/>
      <c r="AW6" s="34"/>
      <c r="AX6" s="34"/>
      <c r="AY6" s="34"/>
      <c r="AZ6" s="34"/>
      <c r="BA6" s="34"/>
      <c r="BB6" s="34"/>
      <c r="BC6" s="34"/>
      <c r="BD6" s="34"/>
      <c r="BE6" s="34"/>
      <c r="BF6" s="34"/>
      <c r="BI6" s="34"/>
      <c r="BJ6" s="34"/>
      <c r="BK6" s="34"/>
      <c r="BL6" s="34"/>
      <c r="BM6" s="34"/>
      <c r="BN6" s="34"/>
      <c r="BO6" s="34"/>
      <c r="BP6" s="34"/>
      <c r="BQ6" s="34"/>
      <c r="BS6" s="34"/>
      <c r="BT6" s="34"/>
      <c r="BU6" s="34"/>
      <c r="BV6" s="34"/>
      <c r="BW6" s="34"/>
      <c r="BX6" s="34"/>
      <c r="BY6" s="34"/>
      <c r="BZ6" s="34"/>
      <c r="CB6" s="34"/>
      <c r="CC6" s="34"/>
      <c r="CD6" s="34"/>
      <c r="CE6" s="34"/>
      <c r="CH6" s="34"/>
      <c r="CI6" s="34"/>
      <c r="CK6" s="34"/>
      <c r="CL6" s="34"/>
      <c r="CN6" s="34"/>
      <c r="CO6" s="34"/>
      <c r="CP6" s="34"/>
      <c r="CQ6" s="34"/>
      <c r="CR6" s="34"/>
      <c r="CS6" s="34"/>
      <c r="CT6" s="34"/>
      <c r="CV6" s="34"/>
      <c r="CW6" s="34"/>
      <c r="CX6" s="34"/>
      <c r="CY6" s="34"/>
      <c r="CZ6" s="34"/>
    </row>
    <row r="7" spans="1:104" x14ac:dyDescent="0.15">
      <c r="A7" s="34" t="s">
        <v>1371</v>
      </c>
      <c r="B7" s="34"/>
      <c r="C7" s="34" t="s">
        <v>1346</v>
      </c>
      <c r="D7" s="34" t="s">
        <v>1359</v>
      </c>
      <c r="E7">
        <v>50</v>
      </c>
      <c r="F7" s="34" t="s">
        <v>1465</v>
      </c>
      <c r="G7" s="34"/>
      <c r="H7" s="84" t="s">
        <v>306</v>
      </c>
      <c r="I7" s="34" t="s">
        <v>2</v>
      </c>
      <c r="J7" s="34" t="s">
        <v>312</v>
      </c>
      <c r="K7" s="34" t="s">
        <v>2</v>
      </c>
      <c r="L7" s="34" t="s">
        <v>1351</v>
      </c>
      <c r="M7" s="34" t="s">
        <v>330</v>
      </c>
      <c r="N7" s="34"/>
      <c r="O7" s="34" t="s">
        <v>1353</v>
      </c>
      <c r="P7" s="34"/>
      <c r="Q7" s="34" t="s">
        <v>752</v>
      </c>
      <c r="R7" t="b">
        <v>0</v>
      </c>
      <c r="S7" s="34"/>
      <c r="T7" s="34"/>
      <c r="U7" s="34"/>
      <c r="V7" t="b">
        <v>0</v>
      </c>
      <c r="W7" t="b">
        <v>1</v>
      </c>
      <c r="X7" s="34"/>
      <c r="Y7" s="34"/>
      <c r="AA7" s="34"/>
      <c r="AB7" s="34"/>
      <c r="AC7" s="34"/>
      <c r="AD7" s="34"/>
      <c r="AE7" s="34"/>
      <c r="AF7" s="34"/>
      <c r="AG7">
        <v>4.3</v>
      </c>
      <c r="AH7" s="34"/>
      <c r="AK7" s="34"/>
      <c r="AL7" s="34"/>
      <c r="AM7" s="34"/>
      <c r="AN7" s="34"/>
      <c r="AO7" s="34"/>
      <c r="AP7" s="34"/>
      <c r="AQ7" s="34"/>
      <c r="AR7" s="34"/>
      <c r="AS7" s="34"/>
      <c r="AU7" s="34"/>
      <c r="AV7" s="34"/>
      <c r="AW7" s="34"/>
      <c r="AX7" s="34"/>
      <c r="AY7" s="34"/>
      <c r="AZ7" s="34"/>
      <c r="BA7" s="34"/>
      <c r="BB7" s="34"/>
      <c r="BC7" s="34"/>
      <c r="BD7" s="34"/>
      <c r="BE7" s="34"/>
      <c r="BF7" s="34"/>
      <c r="BI7" s="34"/>
      <c r="BJ7" s="34"/>
      <c r="BK7" s="34"/>
      <c r="BL7" s="34"/>
      <c r="BM7" s="34"/>
      <c r="BN7" s="34"/>
      <c r="BO7" s="34"/>
      <c r="BP7" s="34"/>
      <c r="BQ7" s="34"/>
      <c r="BS7" s="34"/>
      <c r="BT7" s="34"/>
      <c r="BU7" s="34"/>
      <c r="BV7" s="34"/>
      <c r="BW7" s="34"/>
      <c r="BX7" s="34"/>
      <c r="BY7" s="34"/>
      <c r="BZ7" s="34"/>
      <c r="CB7" s="34"/>
      <c r="CC7" s="34"/>
      <c r="CD7" s="34"/>
      <c r="CE7" s="34"/>
      <c r="CH7" s="34"/>
      <c r="CI7" s="34"/>
      <c r="CK7" s="34"/>
      <c r="CL7" s="34"/>
      <c r="CN7" s="34"/>
      <c r="CO7" s="34"/>
      <c r="CP7" s="34"/>
      <c r="CQ7" s="34"/>
      <c r="CR7" s="34"/>
      <c r="CS7" s="34"/>
      <c r="CT7" s="34"/>
      <c r="CV7" s="34"/>
      <c r="CW7" s="34"/>
      <c r="CX7" s="34"/>
      <c r="CY7" s="34"/>
      <c r="CZ7" s="34"/>
    </row>
    <row r="8" spans="1:104" x14ac:dyDescent="0.15">
      <c r="A8" s="34" t="s">
        <v>1372</v>
      </c>
      <c r="B8" s="34"/>
      <c r="C8" s="34" t="s">
        <v>1346</v>
      </c>
      <c r="D8" s="34" t="s">
        <v>1359</v>
      </c>
      <c r="E8">
        <v>49</v>
      </c>
      <c r="F8" s="34" t="s">
        <v>1465</v>
      </c>
      <c r="G8" s="34"/>
      <c r="H8" s="84" t="s">
        <v>306</v>
      </c>
      <c r="I8" s="34" t="s">
        <v>2</v>
      </c>
      <c r="J8" s="34" t="s">
        <v>307</v>
      </c>
      <c r="K8" s="34" t="s">
        <v>1479</v>
      </c>
      <c r="L8" s="34" t="s">
        <v>1351</v>
      </c>
      <c r="M8" s="34" t="s">
        <v>330</v>
      </c>
      <c r="N8" s="34"/>
      <c r="O8" s="34" t="s">
        <v>1353</v>
      </c>
      <c r="P8" s="34"/>
      <c r="Q8" s="34" t="s">
        <v>335</v>
      </c>
      <c r="R8" t="b">
        <v>0</v>
      </c>
      <c r="S8" s="34"/>
      <c r="T8" s="34"/>
      <c r="U8" s="34"/>
      <c r="V8" t="b">
        <v>0</v>
      </c>
      <c r="W8" t="b">
        <v>1</v>
      </c>
      <c r="X8" s="34"/>
      <c r="Y8" s="34"/>
      <c r="AA8" s="34"/>
      <c r="AB8" s="34"/>
      <c r="AC8" s="34"/>
      <c r="AD8" s="34"/>
      <c r="AE8" s="34"/>
      <c r="AF8" s="34"/>
      <c r="AG8">
        <v>4.3</v>
      </c>
      <c r="AH8" s="34"/>
      <c r="AK8" s="34"/>
      <c r="AL8" s="34"/>
      <c r="AM8" s="34"/>
      <c r="AN8" s="34"/>
      <c r="AO8" s="34"/>
      <c r="AP8" s="34"/>
      <c r="AQ8" s="34"/>
      <c r="AR8" s="34"/>
      <c r="AS8" s="34"/>
      <c r="AU8" s="34"/>
      <c r="AV8" s="34"/>
      <c r="AW8" s="34"/>
      <c r="AX8" s="34"/>
      <c r="AY8" s="34"/>
      <c r="AZ8" s="34"/>
      <c r="BA8" s="34"/>
      <c r="BB8" s="34"/>
      <c r="BC8" s="34"/>
      <c r="BD8" s="34"/>
      <c r="BE8" s="34"/>
      <c r="BF8" s="34"/>
      <c r="BI8" s="34"/>
      <c r="BJ8" s="34"/>
      <c r="BK8" s="34"/>
      <c r="BL8" s="34"/>
      <c r="BM8" s="34"/>
      <c r="BN8" s="34"/>
      <c r="BO8" s="34"/>
      <c r="BP8" s="34"/>
      <c r="BQ8" s="34"/>
      <c r="BS8" s="34"/>
      <c r="BT8" s="34"/>
      <c r="BU8" s="34"/>
      <c r="BV8" s="34"/>
      <c r="BW8" s="34"/>
      <c r="BX8" s="34"/>
      <c r="BY8" s="34"/>
      <c r="BZ8" s="34"/>
      <c r="CB8" s="34"/>
      <c r="CC8" s="34"/>
      <c r="CD8" s="34"/>
      <c r="CE8" s="34"/>
      <c r="CH8" s="34"/>
      <c r="CI8" s="34"/>
      <c r="CK8" s="34"/>
      <c r="CL8" s="34"/>
      <c r="CN8" s="34"/>
      <c r="CO8" s="34"/>
      <c r="CP8" s="34"/>
      <c r="CQ8" s="34"/>
      <c r="CR8" s="34"/>
      <c r="CS8" s="34"/>
      <c r="CT8" s="34"/>
      <c r="CV8" s="34"/>
      <c r="CW8" s="34"/>
      <c r="CX8" s="34"/>
      <c r="CY8" s="34"/>
      <c r="CZ8" s="34"/>
    </row>
    <row r="9" spans="1:104" x14ac:dyDescent="0.15">
      <c r="A9" s="34" t="s">
        <v>1372</v>
      </c>
      <c r="B9" s="34"/>
      <c r="C9" s="34" t="s">
        <v>1346</v>
      </c>
      <c r="D9" s="34" t="s">
        <v>1359</v>
      </c>
      <c r="E9">
        <v>49</v>
      </c>
      <c r="F9" s="34" t="s">
        <v>1465</v>
      </c>
      <c r="G9" s="34"/>
      <c r="H9" s="84" t="s">
        <v>306</v>
      </c>
      <c r="I9" s="34" t="s">
        <v>2</v>
      </c>
      <c r="J9" s="34" t="s">
        <v>308</v>
      </c>
      <c r="K9" s="34" t="s">
        <v>318</v>
      </c>
      <c r="L9" s="34" t="s">
        <v>1351</v>
      </c>
      <c r="M9" s="34" t="s">
        <v>330</v>
      </c>
      <c r="N9" s="34"/>
      <c r="O9" s="34" t="s">
        <v>1353</v>
      </c>
      <c r="P9" s="34"/>
      <c r="Q9" s="34" t="s">
        <v>335</v>
      </c>
      <c r="R9" t="b">
        <v>0</v>
      </c>
      <c r="S9" s="34"/>
      <c r="T9" s="34"/>
      <c r="U9" s="34"/>
      <c r="V9" t="b">
        <v>0</v>
      </c>
      <c r="W9" t="b">
        <v>1</v>
      </c>
      <c r="X9" s="34"/>
      <c r="Y9" s="34"/>
      <c r="AA9" s="34"/>
      <c r="AB9" s="34"/>
      <c r="AC9" s="34"/>
      <c r="AD9" s="34"/>
      <c r="AE9" s="34"/>
      <c r="AF9" s="34"/>
      <c r="AG9">
        <v>4.3</v>
      </c>
      <c r="AH9" s="34"/>
      <c r="AK9" s="34"/>
      <c r="AL9" s="34"/>
      <c r="AM9" s="34"/>
      <c r="AN9" s="34"/>
      <c r="AO9" s="34"/>
      <c r="AP9" s="34"/>
      <c r="AQ9" s="34"/>
      <c r="AR9" s="34"/>
      <c r="AS9" s="34"/>
      <c r="AU9" s="34"/>
      <c r="AV9" s="34"/>
      <c r="AW9" s="34"/>
      <c r="AX9" s="34"/>
      <c r="AY9" s="34"/>
      <c r="AZ9" s="34"/>
      <c r="BA9" s="34"/>
      <c r="BB9" s="34"/>
      <c r="BC9" s="34"/>
      <c r="BD9" s="34"/>
      <c r="BE9" s="34"/>
      <c r="BF9" s="34"/>
      <c r="BI9" s="34"/>
      <c r="BJ9" s="34"/>
      <c r="BK9" s="34"/>
      <c r="BL9" s="34"/>
      <c r="BM9" s="34"/>
      <c r="BN9" s="34"/>
      <c r="BO9" s="34"/>
      <c r="BP9" s="34"/>
      <c r="BQ9" s="34"/>
      <c r="BS9" s="34"/>
      <c r="BT9" s="34"/>
      <c r="BU9" s="34"/>
      <c r="BV9" s="34"/>
      <c r="BW9" s="34"/>
      <c r="BX9" s="34"/>
      <c r="BY9" s="34"/>
      <c r="BZ9" s="34"/>
      <c r="CB9" s="34"/>
      <c r="CC9" s="34"/>
      <c r="CD9" s="34"/>
      <c r="CE9" s="34"/>
      <c r="CH9" s="34"/>
      <c r="CI9" s="34"/>
      <c r="CK9" s="34"/>
      <c r="CL9" s="34"/>
      <c r="CN9" s="34"/>
      <c r="CO9" s="34"/>
      <c r="CP9" s="34"/>
      <c r="CQ9" s="34"/>
      <c r="CR9" s="34"/>
      <c r="CS9" s="34"/>
      <c r="CT9" s="34"/>
      <c r="CV9" s="34"/>
      <c r="CW9" s="34"/>
      <c r="CX9" s="34"/>
      <c r="CY9" s="34"/>
      <c r="CZ9" s="34"/>
    </row>
    <row r="10" spans="1:104" x14ac:dyDescent="0.15">
      <c r="A10" s="34" t="s">
        <v>1372</v>
      </c>
      <c r="B10" s="34"/>
      <c r="C10" s="34" t="s">
        <v>1346</v>
      </c>
      <c r="D10" s="34" t="s">
        <v>1359</v>
      </c>
      <c r="E10">
        <v>49</v>
      </c>
      <c r="F10" s="34" t="s">
        <v>1465</v>
      </c>
      <c r="G10" s="34"/>
      <c r="H10" s="84" t="s">
        <v>306</v>
      </c>
      <c r="I10" s="34" t="s">
        <v>2</v>
      </c>
      <c r="J10" s="34" t="s">
        <v>309</v>
      </c>
      <c r="K10" s="34" t="s">
        <v>319</v>
      </c>
      <c r="L10" s="34" t="s">
        <v>1351</v>
      </c>
      <c r="M10" s="34" t="s">
        <v>330</v>
      </c>
      <c r="N10" s="34"/>
      <c r="O10" s="34" t="s">
        <v>1353</v>
      </c>
      <c r="P10" s="34"/>
      <c r="Q10" s="34" t="s">
        <v>335</v>
      </c>
      <c r="R10" t="b">
        <v>0</v>
      </c>
      <c r="S10" s="34"/>
      <c r="T10" s="34"/>
      <c r="U10" s="34"/>
      <c r="V10" t="b">
        <v>0</v>
      </c>
      <c r="W10" t="b">
        <v>1</v>
      </c>
      <c r="X10" s="34"/>
      <c r="Y10" s="34"/>
      <c r="AA10" s="34"/>
      <c r="AB10" s="34"/>
      <c r="AC10" s="34"/>
      <c r="AD10" s="34"/>
      <c r="AE10" s="34"/>
      <c r="AF10" s="34"/>
      <c r="AG10">
        <v>4.3</v>
      </c>
      <c r="AH10" s="34"/>
      <c r="AK10" s="34"/>
      <c r="AL10" s="34"/>
      <c r="AM10" s="34"/>
      <c r="AN10" s="34"/>
      <c r="AO10" s="34"/>
      <c r="AP10" s="34"/>
      <c r="AQ10" s="34"/>
      <c r="AR10" s="34"/>
      <c r="AS10" s="34"/>
      <c r="AU10" s="34"/>
      <c r="AV10" s="34"/>
      <c r="AW10" s="34"/>
      <c r="AX10" s="34"/>
      <c r="AY10" s="34"/>
      <c r="AZ10" s="34"/>
      <c r="BA10" s="34"/>
      <c r="BB10" s="34"/>
      <c r="BC10" s="34"/>
      <c r="BD10" s="34"/>
      <c r="BE10" s="34"/>
      <c r="BF10" s="34"/>
      <c r="BI10" s="34"/>
      <c r="BJ10" s="34"/>
      <c r="BK10" s="34"/>
      <c r="BL10" s="34"/>
      <c r="BM10" s="34"/>
      <c r="BN10" s="34"/>
      <c r="BO10" s="34"/>
      <c r="BP10" s="34"/>
      <c r="BQ10" s="34"/>
      <c r="BS10" s="34"/>
      <c r="BT10" s="34"/>
      <c r="BU10" s="34"/>
      <c r="BV10" s="34"/>
      <c r="BW10" s="34"/>
      <c r="BX10" s="34"/>
      <c r="BY10" s="34"/>
      <c r="BZ10" s="34"/>
      <c r="CB10" s="34"/>
      <c r="CC10" s="34"/>
      <c r="CD10" s="34"/>
      <c r="CE10" s="34"/>
      <c r="CH10" s="34"/>
      <c r="CI10" s="34"/>
      <c r="CK10" s="34"/>
      <c r="CL10" s="34"/>
      <c r="CN10" s="34"/>
      <c r="CO10" s="34"/>
      <c r="CP10" s="34"/>
      <c r="CQ10" s="34"/>
      <c r="CR10" s="34"/>
      <c r="CS10" s="34"/>
      <c r="CT10" s="34"/>
      <c r="CV10" s="34"/>
      <c r="CW10" s="34"/>
      <c r="CX10" s="34"/>
      <c r="CY10" s="34"/>
      <c r="CZ10" s="34"/>
    </row>
    <row r="11" spans="1:104" x14ac:dyDescent="0.15">
      <c r="A11" s="34" t="s">
        <v>1372</v>
      </c>
      <c r="B11" s="34"/>
      <c r="C11" s="34" t="s">
        <v>1346</v>
      </c>
      <c r="D11" s="34" t="s">
        <v>1359</v>
      </c>
      <c r="E11">
        <v>49</v>
      </c>
      <c r="F11" s="34" t="s">
        <v>1465</v>
      </c>
      <c r="G11" s="34"/>
      <c r="H11" s="84" t="s">
        <v>306</v>
      </c>
      <c r="I11" s="34" t="s">
        <v>2</v>
      </c>
      <c r="J11" s="34" t="s">
        <v>310</v>
      </c>
      <c r="K11" s="34" t="s">
        <v>320</v>
      </c>
      <c r="L11" s="34" t="s">
        <v>1351</v>
      </c>
      <c r="M11" s="34" t="s">
        <v>330</v>
      </c>
      <c r="N11" s="34"/>
      <c r="O11" s="34" t="s">
        <v>1353</v>
      </c>
      <c r="P11" s="34"/>
      <c r="Q11" s="34" t="s">
        <v>335</v>
      </c>
      <c r="R11" t="b">
        <v>0</v>
      </c>
      <c r="S11" s="34"/>
      <c r="T11" s="34"/>
      <c r="U11" s="34"/>
      <c r="V11" t="b">
        <v>0</v>
      </c>
      <c r="W11" t="b">
        <v>1</v>
      </c>
      <c r="X11" s="34"/>
      <c r="Y11" s="34"/>
      <c r="AA11" s="34"/>
      <c r="AB11" s="34"/>
      <c r="AC11" s="34"/>
      <c r="AD11" s="34"/>
      <c r="AE11" s="34"/>
      <c r="AF11" s="34"/>
      <c r="AG11">
        <v>4.3</v>
      </c>
      <c r="AH11" s="34"/>
      <c r="AK11" s="34"/>
      <c r="AL11" s="34"/>
      <c r="AM11" s="34"/>
      <c r="AN11" s="34"/>
      <c r="AO11" s="34"/>
      <c r="AP11" s="34"/>
      <c r="AQ11" s="34"/>
      <c r="AR11" s="34"/>
      <c r="AS11" s="34"/>
      <c r="AU11" s="34"/>
      <c r="AV11" s="34"/>
      <c r="AW11" s="34"/>
      <c r="AX11" s="34"/>
      <c r="AY11" s="34"/>
      <c r="AZ11" s="34"/>
      <c r="BA11" s="34"/>
      <c r="BB11" s="34"/>
      <c r="BC11" s="34"/>
      <c r="BD11" s="34"/>
      <c r="BE11" s="34"/>
      <c r="BF11" s="34"/>
      <c r="BI11" s="34"/>
      <c r="BJ11" s="34"/>
      <c r="BK11" s="34"/>
      <c r="BL11" s="34"/>
      <c r="BM11" s="34"/>
      <c r="BN11" s="34"/>
      <c r="BO11" s="34"/>
      <c r="BP11" s="34"/>
      <c r="BQ11" s="34"/>
      <c r="BS11" s="34"/>
      <c r="BT11" s="34"/>
      <c r="BU11" s="34"/>
      <c r="BV11" s="34"/>
      <c r="BW11" s="34"/>
      <c r="BX11" s="34"/>
      <c r="BY11" s="34"/>
      <c r="BZ11" s="34"/>
      <c r="CB11" s="34"/>
      <c r="CC11" s="34"/>
      <c r="CD11" s="34"/>
      <c r="CE11" s="34"/>
      <c r="CH11" s="34"/>
      <c r="CI11" s="34"/>
      <c r="CK11" s="34"/>
      <c r="CL11" s="34"/>
      <c r="CN11" s="34"/>
      <c r="CO11" s="34"/>
      <c r="CP11" s="34"/>
      <c r="CQ11" s="34"/>
      <c r="CR11" s="34"/>
      <c r="CS11" s="34"/>
      <c r="CT11" s="34"/>
      <c r="CV11" s="34"/>
      <c r="CW11" s="34"/>
      <c r="CX11" s="34"/>
      <c r="CY11" s="34"/>
      <c r="CZ11" s="34"/>
    </row>
    <row r="12" spans="1:104" x14ac:dyDescent="0.15">
      <c r="A12" s="34" t="s">
        <v>1372</v>
      </c>
      <c r="B12" s="34"/>
      <c r="C12" s="34" t="s">
        <v>1346</v>
      </c>
      <c r="D12" s="34" t="s">
        <v>1359</v>
      </c>
      <c r="E12">
        <v>49</v>
      </c>
      <c r="F12" s="34" t="s">
        <v>1465</v>
      </c>
      <c r="G12" s="34"/>
      <c r="H12" s="84" t="s">
        <v>306</v>
      </c>
      <c r="I12" s="34" t="s">
        <v>2</v>
      </c>
      <c r="J12" s="34" t="s">
        <v>311</v>
      </c>
      <c r="K12" s="34" t="s">
        <v>1478</v>
      </c>
      <c r="L12" s="34" t="s">
        <v>1351</v>
      </c>
      <c r="M12" s="34" t="s">
        <v>330</v>
      </c>
      <c r="N12" s="34"/>
      <c r="O12" s="34" t="s">
        <v>1353</v>
      </c>
      <c r="P12" s="34"/>
      <c r="Q12" s="34" t="s">
        <v>335</v>
      </c>
      <c r="R12" t="b">
        <v>0</v>
      </c>
      <c r="S12" s="34"/>
      <c r="T12" s="34"/>
      <c r="U12" s="34"/>
      <c r="V12" t="b">
        <v>0</v>
      </c>
      <c r="W12" t="b">
        <v>1</v>
      </c>
      <c r="X12" s="34"/>
      <c r="Y12" s="34"/>
      <c r="AA12" s="34"/>
      <c r="AB12" s="34"/>
      <c r="AC12" s="34"/>
      <c r="AD12" s="34"/>
      <c r="AE12" s="34"/>
      <c r="AF12" s="34"/>
      <c r="AG12">
        <v>4.3</v>
      </c>
      <c r="AH12" s="34"/>
      <c r="AK12" s="34"/>
      <c r="AL12" s="34"/>
      <c r="AM12" s="34"/>
      <c r="AN12" s="34"/>
      <c r="AO12" s="34"/>
      <c r="AP12" s="34"/>
      <c r="AQ12" s="34"/>
      <c r="AR12" s="34"/>
      <c r="AS12" s="34"/>
      <c r="AU12" s="34"/>
      <c r="AV12" s="34"/>
      <c r="AW12" s="34"/>
      <c r="AX12" s="34"/>
      <c r="AY12" s="34"/>
      <c r="AZ12" s="34"/>
      <c r="BA12" s="34"/>
      <c r="BB12" s="34"/>
      <c r="BC12" s="34"/>
      <c r="BD12" s="34"/>
      <c r="BE12" s="34"/>
      <c r="BF12" s="34"/>
      <c r="BI12" s="34"/>
      <c r="BJ12" s="34"/>
      <c r="BK12" s="34"/>
      <c r="BL12" s="34"/>
      <c r="BM12" s="34"/>
      <c r="BN12" s="34"/>
      <c r="BO12" s="34"/>
      <c r="BP12" s="34"/>
      <c r="BQ12" s="34"/>
      <c r="BS12" s="34"/>
      <c r="BT12" s="34"/>
      <c r="BU12" s="34"/>
      <c r="BV12" s="34"/>
      <c r="BW12" s="34"/>
      <c r="BX12" s="34"/>
      <c r="BY12" s="34"/>
      <c r="BZ12" s="34"/>
      <c r="CB12" s="34"/>
      <c r="CC12" s="34"/>
      <c r="CD12" s="34"/>
      <c r="CE12" s="34"/>
      <c r="CH12" s="34"/>
      <c r="CI12" s="34"/>
      <c r="CK12" s="34"/>
      <c r="CL12" s="34"/>
      <c r="CN12" s="34"/>
      <c r="CO12" s="34"/>
      <c r="CP12" s="34"/>
      <c r="CQ12" s="34"/>
      <c r="CR12" s="34"/>
      <c r="CS12" s="34"/>
      <c r="CT12" s="34"/>
      <c r="CV12" s="34"/>
      <c r="CW12" s="34"/>
      <c r="CX12" s="34"/>
      <c r="CY12" s="34"/>
      <c r="CZ12" s="34"/>
    </row>
    <row r="13" spans="1:104" x14ac:dyDescent="0.15">
      <c r="A13" s="34" t="s">
        <v>1372</v>
      </c>
      <c r="B13" s="34"/>
      <c r="C13" s="34" t="s">
        <v>1346</v>
      </c>
      <c r="D13" s="34" t="s">
        <v>1359</v>
      </c>
      <c r="E13">
        <v>49</v>
      </c>
      <c r="F13" s="34" t="s">
        <v>1465</v>
      </c>
      <c r="G13" s="34"/>
      <c r="H13" s="84" t="s">
        <v>306</v>
      </c>
      <c r="I13" s="34" t="s">
        <v>2</v>
      </c>
      <c r="J13" s="34" t="s">
        <v>312</v>
      </c>
      <c r="K13" s="34" t="s">
        <v>2</v>
      </c>
      <c r="L13" s="34" t="s">
        <v>1351</v>
      </c>
      <c r="M13" s="34" t="s">
        <v>330</v>
      </c>
      <c r="N13" s="34"/>
      <c r="O13" s="34" t="s">
        <v>1353</v>
      </c>
      <c r="P13" s="34"/>
      <c r="Q13" s="34" t="s">
        <v>335</v>
      </c>
      <c r="R13" t="b">
        <v>0</v>
      </c>
      <c r="S13" s="34"/>
      <c r="T13" s="34"/>
      <c r="U13" s="34"/>
      <c r="V13" t="b">
        <v>0</v>
      </c>
      <c r="W13" t="b">
        <v>1</v>
      </c>
      <c r="X13" s="34"/>
      <c r="Y13" s="34"/>
      <c r="AA13" s="34"/>
      <c r="AB13" s="34"/>
      <c r="AC13" s="34"/>
      <c r="AD13" s="34"/>
      <c r="AE13" s="34"/>
      <c r="AF13" s="34"/>
      <c r="AG13">
        <v>4.3</v>
      </c>
      <c r="AH13" s="34"/>
      <c r="AK13" s="34"/>
      <c r="AL13" s="34"/>
      <c r="AM13" s="34"/>
      <c r="AN13" s="34"/>
      <c r="AO13" s="34"/>
      <c r="AP13" s="34"/>
      <c r="AQ13" s="34"/>
      <c r="AR13" s="34"/>
      <c r="AS13" s="34"/>
      <c r="AU13" s="34"/>
      <c r="AV13" s="34"/>
      <c r="AW13" s="34"/>
      <c r="AX13" s="34"/>
      <c r="AY13" s="34"/>
      <c r="AZ13" s="34"/>
      <c r="BA13" s="34"/>
      <c r="BB13" s="34"/>
      <c r="BC13" s="34"/>
      <c r="BD13" s="34"/>
      <c r="BE13" s="34"/>
      <c r="BF13" s="34"/>
      <c r="BI13" s="34"/>
      <c r="BJ13" s="34"/>
      <c r="BK13" s="34"/>
      <c r="BL13" s="34"/>
      <c r="BM13" s="34"/>
      <c r="BN13" s="34"/>
      <c r="BO13" s="34"/>
      <c r="BP13" s="34"/>
      <c r="BQ13" s="34"/>
      <c r="BS13" s="34"/>
      <c r="BT13" s="34"/>
      <c r="BU13" s="34"/>
      <c r="BV13" s="34"/>
      <c r="BW13" s="34"/>
      <c r="BX13" s="34"/>
      <c r="BY13" s="34"/>
      <c r="BZ13" s="34"/>
      <c r="CB13" s="34"/>
      <c r="CC13" s="34"/>
      <c r="CD13" s="34"/>
      <c r="CE13" s="34"/>
      <c r="CH13" s="34"/>
      <c r="CI13" s="34"/>
      <c r="CK13" s="34"/>
      <c r="CL13" s="34"/>
      <c r="CN13" s="34"/>
      <c r="CO13" s="34"/>
      <c r="CP13" s="34"/>
      <c r="CQ13" s="34"/>
      <c r="CR13" s="34"/>
      <c r="CS13" s="34"/>
      <c r="CT13" s="34"/>
      <c r="CV13" s="34"/>
      <c r="CW13" s="34"/>
      <c r="CX13" s="34"/>
      <c r="CY13" s="34"/>
      <c r="CZ13" s="34"/>
    </row>
    <row r="14" spans="1:104" x14ac:dyDescent="0.15">
      <c r="A14" s="34" t="s">
        <v>1373</v>
      </c>
      <c r="B14" s="34"/>
      <c r="C14" s="34" t="s">
        <v>1346</v>
      </c>
      <c r="D14" s="34" t="s">
        <v>1359</v>
      </c>
      <c r="E14">
        <v>48</v>
      </c>
      <c r="F14" s="34" t="s">
        <v>1465</v>
      </c>
      <c r="G14" s="34"/>
      <c r="H14" s="84" t="s">
        <v>306</v>
      </c>
      <c r="I14" s="34" t="s">
        <v>2</v>
      </c>
      <c r="J14" s="34" t="s">
        <v>307</v>
      </c>
      <c r="K14" s="34" t="s">
        <v>1480</v>
      </c>
      <c r="L14" s="34" t="s">
        <v>1351</v>
      </c>
      <c r="M14" s="34" t="s">
        <v>330</v>
      </c>
      <c r="N14" s="34"/>
      <c r="O14" s="34" t="s">
        <v>1353</v>
      </c>
      <c r="P14" s="34"/>
      <c r="Q14" s="34" t="s">
        <v>1181</v>
      </c>
      <c r="R14" t="b">
        <v>0</v>
      </c>
      <c r="S14" s="34"/>
      <c r="T14" s="34"/>
      <c r="U14" s="34"/>
      <c r="V14" t="b">
        <v>0</v>
      </c>
      <c r="W14" t="b">
        <v>1</v>
      </c>
      <c r="X14" s="34"/>
      <c r="Y14" s="34"/>
      <c r="AA14" s="34"/>
      <c r="AB14" s="34"/>
      <c r="AC14" s="34"/>
      <c r="AD14" s="34"/>
      <c r="AE14" s="34"/>
      <c r="AF14" s="34"/>
      <c r="AG14">
        <v>4.3</v>
      </c>
      <c r="AH14" s="34"/>
      <c r="AK14" s="34"/>
      <c r="AL14" s="34"/>
      <c r="AM14" s="34"/>
      <c r="AN14" s="34"/>
      <c r="AO14" s="34"/>
      <c r="AP14" s="34"/>
      <c r="AQ14" s="34"/>
      <c r="AR14" s="34"/>
      <c r="AS14" s="34"/>
      <c r="AU14" s="34"/>
      <c r="AV14" s="34"/>
      <c r="AW14" s="34"/>
      <c r="AX14" s="34"/>
      <c r="AY14" s="34"/>
      <c r="AZ14" s="34"/>
      <c r="BA14" s="34"/>
      <c r="BB14" s="34"/>
      <c r="BC14" s="34"/>
      <c r="BD14" s="34"/>
      <c r="BE14" s="34"/>
      <c r="BF14" s="34"/>
      <c r="BI14" s="34"/>
      <c r="BJ14" s="34"/>
      <c r="BK14" s="34"/>
      <c r="BL14" s="34"/>
      <c r="BM14" s="34"/>
      <c r="BN14" s="34"/>
      <c r="BO14" s="34"/>
      <c r="BP14" s="34"/>
      <c r="BQ14" s="34"/>
      <c r="BS14" s="34"/>
      <c r="BT14" s="34"/>
      <c r="BU14" s="34"/>
      <c r="BV14" s="34"/>
      <c r="BW14" s="34"/>
      <c r="BX14" s="34"/>
      <c r="BY14" s="34"/>
      <c r="BZ14" s="34"/>
      <c r="CB14" s="34"/>
      <c r="CC14" s="34"/>
      <c r="CD14" s="34"/>
      <c r="CE14" s="34"/>
      <c r="CH14" s="34"/>
      <c r="CI14" s="34"/>
      <c r="CK14" s="34"/>
      <c r="CL14" s="34"/>
      <c r="CN14" s="34"/>
      <c r="CO14" s="34"/>
      <c r="CP14" s="34"/>
      <c r="CQ14" s="34"/>
      <c r="CR14" s="34"/>
      <c r="CS14" s="34"/>
      <c r="CT14" s="34"/>
      <c r="CV14" s="34"/>
      <c r="CW14" s="34"/>
      <c r="CX14" s="34"/>
      <c r="CY14" s="34"/>
      <c r="CZ14" s="34"/>
    </row>
    <row r="15" spans="1:104" x14ac:dyDescent="0.15">
      <c r="A15" s="34" t="s">
        <v>1373</v>
      </c>
      <c r="B15" s="34"/>
      <c r="C15" s="34" t="s">
        <v>1346</v>
      </c>
      <c r="D15" s="34" t="s">
        <v>1359</v>
      </c>
      <c r="E15">
        <v>48</v>
      </c>
      <c r="F15" s="34" t="s">
        <v>1465</v>
      </c>
      <c r="G15" s="34"/>
      <c r="H15" s="84" t="s">
        <v>306</v>
      </c>
      <c r="I15" s="34" t="s">
        <v>2</v>
      </c>
      <c r="J15" s="34" t="s">
        <v>308</v>
      </c>
      <c r="K15" s="34" t="s">
        <v>325</v>
      </c>
      <c r="L15" s="34" t="s">
        <v>1351</v>
      </c>
      <c r="M15" s="34" t="s">
        <v>330</v>
      </c>
      <c r="N15" s="34"/>
      <c r="O15" s="34" t="s">
        <v>1353</v>
      </c>
      <c r="P15" s="34"/>
      <c r="Q15" s="34" t="s">
        <v>1181</v>
      </c>
      <c r="R15" t="b">
        <v>0</v>
      </c>
      <c r="S15" s="34"/>
      <c r="T15" s="34"/>
      <c r="U15" s="34"/>
      <c r="V15" t="b">
        <v>0</v>
      </c>
      <c r="W15" t="b">
        <v>1</v>
      </c>
      <c r="X15" s="34"/>
      <c r="Y15" s="34"/>
      <c r="AA15" s="34"/>
      <c r="AB15" s="34"/>
      <c r="AC15" s="34"/>
      <c r="AD15" s="34"/>
      <c r="AE15" s="34"/>
      <c r="AF15" s="34"/>
      <c r="AG15">
        <v>4.3</v>
      </c>
      <c r="AH15" s="34"/>
      <c r="AK15" s="34"/>
      <c r="AL15" s="34"/>
      <c r="AM15" s="34"/>
      <c r="AN15" s="34"/>
      <c r="AO15" s="34"/>
      <c r="AP15" s="34"/>
      <c r="AQ15" s="34"/>
      <c r="AR15" s="34"/>
      <c r="AS15" s="34"/>
      <c r="AU15" s="34"/>
      <c r="AV15" s="34"/>
      <c r="AW15" s="34"/>
      <c r="AX15" s="34"/>
      <c r="AY15" s="34"/>
      <c r="AZ15" s="34"/>
      <c r="BA15" s="34"/>
      <c r="BB15" s="34"/>
      <c r="BC15" s="34"/>
      <c r="BD15" s="34"/>
      <c r="BE15" s="34"/>
      <c r="BF15" s="34"/>
      <c r="BI15" s="34"/>
      <c r="BJ15" s="34"/>
      <c r="BK15" s="34"/>
      <c r="BL15" s="34"/>
      <c r="BM15" s="34"/>
      <c r="BN15" s="34"/>
      <c r="BO15" s="34"/>
      <c r="BP15" s="34"/>
      <c r="BQ15" s="34"/>
      <c r="BS15" s="34"/>
      <c r="BT15" s="34"/>
      <c r="BU15" s="34"/>
      <c r="BV15" s="34"/>
      <c r="BW15" s="34"/>
      <c r="BX15" s="34"/>
      <c r="BY15" s="34"/>
      <c r="BZ15" s="34"/>
      <c r="CB15" s="34"/>
      <c r="CC15" s="34"/>
      <c r="CD15" s="34"/>
      <c r="CE15" s="34"/>
      <c r="CH15" s="34"/>
      <c r="CI15" s="34"/>
      <c r="CK15" s="34"/>
      <c r="CL15" s="34"/>
      <c r="CN15" s="34"/>
      <c r="CO15" s="34"/>
      <c r="CP15" s="34"/>
      <c r="CQ15" s="34"/>
      <c r="CR15" s="34"/>
      <c r="CS15" s="34"/>
      <c r="CT15" s="34"/>
      <c r="CV15" s="34"/>
      <c r="CW15" s="34"/>
      <c r="CX15" s="34"/>
      <c r="CY15" s="34"/>
      <c r="CZ15" s="34"/>
    </row>
    <row r="16" spans="1:104" x14ac:dyDescent="0.15">
      <c r="A16" s="34" t="s">
        <v>1373</v>
      </c>
      <c r="B16" s="34"/>
      <c r="C16" s="34" t="s">
        <v>1346</v>
      </c>
      <c r="D16" s="34" t="s">
        <v>1359</v>
      </c>
      <c r="E16">
        <v>48</v>
      </c>
      <c r="F16" s="34" t="s">
        <v>1465</v>
      </c>
      <c r="G16" s="34"/>
      <c r="H16" s="84" t="s">
        <v>306</v>
      </c>
      <c r="I16" s="34" t="s">
        <v>2</v>
      </c>
      <c r="J16" s="34" t="s">
        <v>309</v>
      </c>
      <c r="K16" s="34" t="s">
        <v>326</v>
      </c>
      <c r="L16" s="34" t="s">
        <v>1351</v>
      </c>
      <c r="M16" s="34" t="s">
        <v>330</v>
      </c>
      <c r="N16" s="34"/>
      <c r="O16" s="34" t="s">
        <v>1353</v>
      </c>
      <c r="P16" s="34"/>
      <c r="Q16" s="34" t="s">
        <v>1181</v>
      </c>
      <c r="R16" t="b">
        <v>0</v>
      </c>
      <c r="S16" s="34"/>
      <c r="T16" s="34"/>
      <c r="U16" s="34"/>
      <c r="V16" t="b">
        <v>0</v>
      </c>
      <c r="W16" t="b">
        <v>1</v>
      </c>
      <c r="X16" s="34"/>
      <c r="Y16" s="34"/>
      <c r="AA16" s="34"/>
      <c r="AB16" s="34"/>
      <c r="AC16" s="34"/>
      <c r="AD16" s="34"/>
      <c r="AE16" s="34"/>
      <c r="AF16" s="34"/>
      <c r="AG16">
        <v>4.3</v>
      </c>
      <c r="AH16" s="34"/>
      <c r="AK16" s="34"/>
      <c r="AL16" s="34"/>
      <c r="AM16" s="34"/>
      <c r="AN16" s="34"/>
      <c r="AO16" s="34"/>
      <c r="AP16" s="34"/>
      <c r="AQ16" s="34"/>
      <c r="AR16" s="34"/>
      <c r="AS16" s="34"/>
      <c r="AU16" s="34"/>
      <c r="AV16" s="34"/>
      <c r="AW16" s="34"/>
      <c r="AX16" s="34"/>
      <c r="AY16" s="34"/>
      <c r="AZ16" s="34"/>
      <c r="BA16" s="34"/>
      <c r="BB16" s="34"/>
      <c r="BC16" s="34"/>
      <c r="BD16" s="34"/>
      <c r="BE16" s="34"/>
      <c r="BF16" s="34"/>
      <c r="BI16" s="34"/>
      <c r="BJ16" s="34"/>
      <c r="BK16" s="34"/>
      <c r="BL16" s="34"/>
      <c r="BM16" s="34"/>
      <c r="BN16" s="34"/>
      <c r="BO16" s="34"/>
      <c r="BP16" s="34"/>
      <c r="BQ16" s="34"/>
      <c r="BS16" s="34"/>
      <c r="BT16" s="34"/>
      <c r="BU16" s="34"/>
      <c r="BV16" s="34"/>
      <c r="BW16" s="34"/>
      <c r="BX16" s="34"/>
      <c r="BY16" s="34"/>
      <c r="BZ16" s="34"/>
      <c r="CB16" s="34"/>
      <c r="CC16" s="34"/>
      <c r="CD16" s="34"/>
      <c r="CE16" s="34"/>
      <c r="CH16" s="34"/>
      <c r="CI16" s="34"/>
      <c r="CK16" s="34"/>
      <c r="CL16" s="34"/>
      <c r="CN16" s="34"/>
      <c r="CO16" s="34"/>
      <c r="CP16" s="34"/>
      <c r="CQ16" s="34"/>
      <c r="CR16" s="34"/>
      <c r="CS16" s="34"/>
      <c r="CT16" s="34"/>
      <c r="CV16" s="34"/>
      <c r="CW16" s="34"/>
      <c r="CX16" s="34"/>
      <c r="CY16" s="34"/>
      <c r="CZ16" s="34"/>
    </row>
    <row r="17" spans="1:104" x14ac:dyDescent="0.15">
      <c r="A17" s="34" t="s">
        <v>1373</v>
      </c>
      <c r="B17" s="34"/>
      <c r="C17" s="34" t="s">
        <v>1346</v>
      </c>
      <c r="D17" s="34" t="s">
        <v>1359</v>
      </c>
      <c r="E17">
        <v>48</v>
      </c>
      <c r="F17" s="34" t="s">
        <v>1465</v>
      </c>
      <c r="G17" s="34"/>
      <c r="H17" s="84" t="s">
        <v>306</v>
      </c>
      <c r="I17" s="34" t="s">
        <v>2</v>
      </c>
      <c r="J17" s="34" t="s">
        <v>310</v>
      </c>
      <c r="K17" s="34" t="s">
        <v>1481</v>
      </c>
      <c r="L17" s="34" t="s">
        <v>1351</v>
      </c>
      <c r="M17" s="34" t="s">
        <v>330</v>
      </c>
      <c r="N17" s="34"/>
      <c r="O17" s="34" t="s">
        <v>1353</v>
      </c>
      <c r="P17" s="34"/>
      <c r="Q17" s="34" t="s">
        <v>1181</v>
      </c>
      <c r="R17" t="b">
        <v>0</v>
      </c>
      <c r="S17" s="34"/>
      <c r="T17" s="34"/>
      <c r="U17" s="34"/>
      <c r="V17" t="b">
        <v>0</v>
      </c>
      <c r="W17" t="b">
        <v>1</v>
      </c>
      <c r="X17" s="34"/>
      <c r="Y17" s="34"/>
      <c r="AA17" s="34"/>
      <c r="AB17" s="34"/>
      <c r="AC17" s="34"/>
      <c r="AD17" s="34"/>
      <c r="AE17" s="34"/>
      <c r="AF17" s="34"/>
      <c r="AG17">
        <v>4.3</v>
      </c>
      <c r="AH17" s="34"/>
      <c r="AK17" s="34"/>
      <c r="AL17" s="34"/>
      <c r="AM17" s="34"/>
      <c r="AN17" s="34"/>
      <c r="AO17" s="34"/>
      <c r="AP17" s="34"/>
      <c r="AQ17" s="34"/>
      <c r="AR17" s="34"/>
      <c r="AS17" s="34"/>
      <c r="AU17" s="34"/>
      <c r="AV17" s="34"/>
      <c r="AW17" s="34"/>
      <c r="AX17" s="34"/>
      <c r="AY17" s="34"/>
      <c r="AZ17" s="34"/>
      <c r="BA17" s="34"/>
      <c r="BB17" s="34"/>
      <c r="BC17" s="34"/>
      <c r="BD17" s="34"/>
      <c r="BE17" s="34"/>
      <c r="BF17" s="34"/>
      <c r="BI17" s="34"/>
      <c r="BJ17" s="34"/>
      <c r="BK17" s="34"/>
      <c r="BL17" s="34"/>
      <c r="BM17" s="34"/>
      <c r="BN17" s="34"/>
      <c r="BO17" s="34"/>
      <c r="BP17" s="34"/>
      <c r="BQ17" s="34"/>
      <c r="BS17" s="34"/>
      <c r="BT17" s="34"/>
      <c r="BU17" s="34"/>
      <c r="BV17" s="34"/>
      <c r="BW17" s="34"/>
      <c r="BX17" s="34"/>
      <c r="BY17" s="34"/>
      <c r="BZ17" s="34"/>
      <c r="CB17" s="34"/>
      <c r="CC17" s="34"/>
      <c r="CD17" s="34"/>
      <c r="CE17" s="34"/>
      <c r="CH17" s="34"/>
      <c r="CI17" s="34"/>
      <c r="CK17" s="34"/>
      <c r="CL17" s="34"/>
      <c r="CN17" s="34"/>
      <c r="CO17" s="34"/>
      <c r="CP17" s="34"/>
      <c r="CQ17" s="34"/>
      <c r="CR17" s="34"/>
      <c r="CS17" s="34"/>
      <c r="CT17" s="34"/>
      <c r="CV17" s="34"/>
      <c r="CW17" s="34"/>
      <c r="CX17" s="34"/>
      <c r="CY17" s="34"/>
      <c r="CZ17" s="34"/>
    </row>
    <row r="18" spans="1:104" x14ac:dyDescent="0.15">
      <c r="A18" s="34" t="s">
        <v>1373</v>
      </c>
      <c r="B18" s="34"/>
      <c r="C18" s="34" t="s">
        <v>1346</v>
      </c>
      <c r="D18" s="34" t="s">
        <v>1359</v>
      </c>
      <c r="E18">
        <v>48</v>
      </c>
      <c r="F18" s="34" t="s">
        <v>1465</v>
      </c>
      <c r="G18" s="34"/>
      <c r="H18" s="84" t="s">
        <v>306</v>
      </c>
      <c r="I18" s="34" t="s">
        <v>2</v>
      </c>
      <c r="J18" s="34" t="s">
        <v>311</v>
      </c>
      <c r="K18" s="34" t="s">
        <v>1478</v>
      </c>
      <c r="L18" s="34" t="s">
        <v>1351</v>
      </c>
      <c r="M18" s="34" t="s">
        <v>330</v>
      </c>
      <c r="N18" s="34"/>
      <c r="O18" s="34" t="s">
        <v>1353</v>
      </c>
      <c r="P18" s="34"/>
      <c r="Q18" s="34" t="s">
        <v>1181</v>
      </c>
      <c r="R18" t="b">
        <v>0</v>
      </c>
      <c r="S18" s="34"/>
      <c r="T18" s="34"/>
      <c r="U18" s="34"/>
      <c r="V18" t="b">
        <v>0</v>
      </c>
      <c r="W18" t="b">
        <v>1</v>
      </c>
      <c r="X18" s="34"/>
      <c r="Y18" s="34"/>
      <c r="AA18" s="34"/>
      <c r="AB18" s="34"/>
      <c r="AC18" s="34"/>
      <c r="AD18" s="34"/>
      <c r="AE18" s="34"/>
      <c r="AF18" s="34"/>
      <c r="AG18">
        <v>4.3</v>
      </c>
      <c r="AH18" s="34"/>
      <c r="AK18" s="34"/>
      <c r="AL18" s="34"/>
      <c r="AM18" s="34"/>
      <c r="AN18" s="34"/>
      <c r="AO18" s="34"/>
      <c r="AP18" s="34"/>
      <c r="AQ18" s="34"/>
      <c r="AR18" s="34"/>
      <c r="AS18" s="34"/>
      <c r="AU18" s="34"/>
      <c r="AV18" s="34"/>
      <c r="AW18" s="34"/>
      <c r="AX18" s="34"/>
      <c r="AY18" s="34"/>
      <c r="AZ18" s="34"/>
      <c r="BA18" s="34"/>
      <c r="BB18" s="34"/>
      <c r="BC18" s="34"/>
      <c r="BD18" s="34"/>
      <c r="BE18" s="34"/>
      <c r="BF18" s="34"/>
      <c r="BI18" s="34"/>
      <c r="BJ18" s="34"/>
      <c r="BK18" s="34"/>
      <c r="BL18" s="34"/>
      <c r="BM18" s="34"/>
      <c r="BN18" s="34"/>
      <c r="BO18" s="34"/>
      <c r="BP18" s="34"/>
      <c r="BQ18" s="34"/>
      <c r="BS18" s="34"/>
      <c r="BT18" s="34"/>
      <c r="BU18" s="34"/>
      <c r="BV18" s="34"/>
      <c r="BW18" s="34"/>
      <c r="BX18" s="34"/>
      <c r="BY18" s="34"/>
      <c r="BZ18" s="34"/>
      <c r="CB18" s="34"/>
      <c r="CC18" s="34"/>
      <c r="CD18" s="34"/>
      <c r="CE18" s="34"/>
      <c r="CH18" s="34"/>
      <c r="CI18" s="34"/>
      <c r="CK18" s="34"/>
      <c r="CL18" s="34"/>
      <c r="CN18" s="34"/>
      <c r="CO18" s="34"/>
      <c r="CP18" s="34"/>
      <c r="CQ18" s="34"/>
      <c r="CR18" s="34"/>
      <c r="CS18" s="34"/>
      <c r="CT18" s="34"/>
      <c r="CV18" s="34"/>
      <c r="CW18" s="34"/>
      <c r="CX18" s="34"/>
      <c r="CY18" s="34"/>
      <c r="CZ18" s="34"/>
    </row>
    <row r="19" spans="1:104" x14ac:dyDescent="0.15">
      <c r="A19" s="34" t="s">
        <v>1373</v>
      </c>
      <c r="B19" s="34"/>
      <c r="C19" s="34" t="s">
        <v>1346</v>
      </c>
      <c r="D19" s="34" t="s">
        <v>1359</v>
      </c>
      <c r="E19">
        <v>48</v>
      </c>
      <c r="F19" s="34" t="s">
        <v>1465</v>
      </c>
      <c r="G19" s="34"/>
      <c r="H19" s="84" t="s">
        <v>306</v>
      </c>
      <c r="I19" s="34" t="s">
        <v>2</v>
      </c>
      <c r="J19" s="34" t="s">
        <v>312</v>
      </c>
      <c r="K19" s="34" t="s">
        <v>2</v>
      </c>
      <c r="L19" s="34" t="s">
        <v>1351</v>
      </c>
      <c r="M19" s="34" t="s">
        <v>330</v>
      </c>
      <c r="N19" s="34"/>
      <c r="O19" s="34" t="s">
        <v>1353</v>
      </c>
      <c r="P19" s="34"/>
      <c r="Q19" s="34" t="s">
        <v>1181</v>
      </c>
      <c r="R19" t="b">
        <v>0</v>
      </c>
      <c r="S19" s="34"/>
      <c r="T19" s="34"/>
      <c r="U19" s="34"/>
      <c r="V19" t="b">
        <v>0</v>
      </c>
      <c r="W19" t="b">
        <v>1</v>
      </c>
      <c r="X19" s="34"/>
      <c r="Y19" s="34"/>
      <c r="AA19" s="34"/>
      <c r="AB19" s="34"/>
      <c r="AC19" s="34"/>
      <c r="AD19" s="34"/>
      <c r="AE19" s="34"/>
      <c r="AF19" s="34"/>
      <c r="AG19">
        <v>4.3</v>
      </c>
      <c r="AH19" s="34"/>
      <c r="AK19" s="34"/>
      <c r="AL19" s="34"/>
      <c r="AM19" s="34"/>
      <c r="AN19" s="34"/>
      <c r="AO19" s="34"/>
      <c r="AP19" s="34"/>
      <c r="AQ19" s="34"/>
      <c r="AR19" s="34"/>
      <c r="AS19" s="34"/>
      <c r="AU19" s="34"/>
      <c r="AV19" s="34"/>
      <c r="AW19" s="34"/>
      <c r="AX19" s="34"/>
      <c r="AY19" s="34"/>
      <c r="AZ19" s="34"/>
      <c r="BA19" s="34"/>
      <c r="BB19" s="34"/>
      <c r="BC19" s="34"/>
      <c r="BD19" s="34"/>
      <c r="BE19" s="34"/>
      <c r="BF19" s="34"/>
      <c r="BI19" s="34"/>
      <c r="BJ19" s="34"/>
      <c r="BK19" s="34"/>
      <c r="BL19" s="34"/>
      <c r="BM19" s="34"/>
      <c r="BN19" s="34"/>
      <c r="BO19" s="34"/>
      <c r="BP19" s="34"/>
      <c r="BQ19" s="34"/>
      <c r="BS19" s="34"/>
      <c r="BT19" s="34"/>
      <c r="BU19" s="34"/>
      <c r="BV19" s="34"/>
      <c r="BW19" s="34"/>
      <c r="BX19" s="34"/>
      <c r="BY19" s="34"/>
      <c r="BZ19" s="34"/>
      <c r="CB19" s="34"/>
      <c r="CC19" s="34"/>
      <c r="CD19" s="34"/>
      <c r="CE19" s="34"/>
      <c r="CH19" s="34"/>
      <c r="CI19" s="34"/>
      <c r="CK19" s="34"/>
      <c r="CL19" s="34"/>
      <c r="CN19" s="34"/>
      <c r="CO19" s="34"/>
      <c r="CP19" s="34"/>
      <c r="CQ19" s="34"/>
      <c r="CR19" s="34"/>
      <c r="CS19" s="34"/>
      <c r="CT19" s="34"/>
      <c r="CV19" s="34"/>
      <c r="CW19" s="34"/>
      <c r="CX19" s="34"/>
      <c r="CY19" s="34"/>
      <c r="CZ19" s="34"/>
    </row>
    <row r="20" spans="1:104" x14ac:dyDescent="0.15">
      <c r="A20" s="34" t="s">
        <v>1374</v>
      </c>
      <c r="B20" s="34"/>
      <c r="C20" s="34" t="s">
        <v>1346</v>
      </c>
      <c r="D20" s="34" t="s">
        <v>1359</v>
      </c>
      <c r="E20">
        <v>47</v>
      </c>
      <c r="F20" s="34" t="s">
        <v>1465</v>
      </c>
      <c r="G20" s="34"/>
      <c r="H20" s="84" t="s">
        <v>306</v>
      </c>
      <c r="I20" s="34" t="s">
        <v>2</v>
      </c>
      <c r="J20" s="34" t="s">
        <v>307</v>
      </c>
      <c r="K20" s="34" t="s">
        <v>851</v>
      </c>
      <c r="L20" s="34" t="s">
        <v>1351</v>
      </c>
      <c r="M20" s="34" t="s">
        <v>330</v>
      </c>
      <c r="N20" s="34"/>
      <c r="O20" s="34" t="s">
        <v>1353</v>
      </c>
      <c r="P20" s="34"/>
      <c r="Q20" s="34" t="s">
        <v>745</v>
      </c>
      <c r="R20" t="b">
        <v>0</v>
      </c>
      <c r="S20" s="34"/>
      <c r="T20" s="34"/>
      <c r="U20" s="34"/>
      <c r="V20" t="b">
        <v>0</v>
      </c>
      <c r="W20" t="b">
        <v>1</v>
      </c>
      <c r="X20" s="34"/>
      <c r="Y20" s="34"/>
      <c r="AA20" s="34"/>
      <c r="AB20" s="34"/>
      <c r="AC20" s="34"/>
      <c r="AD20" s="34"/>
      <c r="AE20" s="34"/>
      <c r="AF20" s="34"/>
      <c r="AG20">
        <v>4.3</v>
      </c>
      <c r="AH20" s="34"/>
      <c r="AK20" s="34"/>
      <c r="AL20" s="34"/>
      <c r="AM20" s="34"/>
      <c r="AN20" s="34"/>
      <c r="AO20" s="34"/>
      <c r="AP20" s="34"/>
      <c r="AQ20" s="34"/>
      <c r="AR20" s="34"/>
      <c r="AS20" s="34"/>
      <c r="AU20" s="34"/>
      <c r="AV20" s="34"/>
      <c r="AW20" s="34"/>
      <c r="AX20" s="34"/>
      <c r="AY20" s="34"/>
      <c r="AZ20" s="34"/>
      <c r="BA20" s="34"/>
      <c r="BB20" s="34"/>
      <c r="BC20" s="34"/>
      <c r="BD20" s="34"/>
      <c r="BE20" s="34"/>
      <c r="BF20" s="34"/>
      <c r="BI20" s="34"/>
      <c r="BJ20" s="34"/>
      <c r="BK20" s="34"/>
      <c r="BL20" s="34"/>
      <c r="BM20" s="34"/>
      <c r="BN20" s="34"/>
      <c r="BO20" s="34"/>
      <c r="BP20" s="34"/>
      <c r="BQ20" s="34"/>
      <c r="BS20" s="34"/>
      <c r="BT20" s="34"/>
      <c r="BU20" s="34"/>
      <c r="BV20" s="34"/>
      <c r="BW20" s="34"/>
      <c r="BX20" s="34"/>
      <c r="BY20" s="34"/>
      <c r="BZ20" s="34"/>
      <c r="CB20" s="34"/>
      <c r="CC20" s="34"/>
      <c r="CD20" s="34"/>
      <c r="CE20" s="34"/>
      <c r="CH20" s="34"/>
      <c r="CI20" s="34"/>
      <c r="CK20" s="34"/>
      <c r="CL20" s="34"/>
      <c r="CN20" s="34"/>
      <c r="CO20" s="34"/>
      <c r="CP20" s="34"/>
      <c r="CQ20" s="34"/>
      <c r="CR20" s="34"/>
      <c r="CS20" s="34"/>
      <c r="CT20" s="34"/>
      <c r="CV20" s="34"/>
      <c r="CW20" s="34"/>
      <c r="CX20" s="34"/>
      <c r="CY20" s="34"/>
      <c r="CZ20" s="34"/>
    </row>
    <row r="21" spans="1:104" x14ac:dyDescent="0.15">
      <c r="A21" s="34" t="s">
        <v>1374</v>
      </c>
      <c r="B21" s="34"/>
      <c r="C21" s="34" t="s">
        <v>1346</v>
      </c>
      <c r="D21" s="34" t="s">
        <v>1359</v>
      </c>
      <c r="E21">
        <v>47</v>
      </c>
      <c r="F21" s="34" t="s">
        <v>1465</v>
      </c>
      <c r="G21" s="34"/>
      <c r="H21" s="84" t="s">
        <v>306</v>
      </c>
      <c r="I21" s="34" t="s">
        <v>2</v>
      </c>
      <c r="J21" s="34" t="s">
        <v>308</v>
      </c>
      <c r="K21" s="34" t="s">
        <v>325</v>
      </c>
      <c r="L21" s="34" t="s">
        <v>1351</v>
      </c>
      <c r="M21" s="34" t="s">
        <v>330</v>
      </c>
      <c r="N21" s="34"/>
      <c r="O21" s="34" t="s">
        <v>1353</v>
      </c>
      <c r="P21" s="34"/>
      <c r="Q21" s="34" t="s">
        <v>745</v>
      </c>
      <c r="R21" t="b">
        <v>0</v>
      </c>
      <c r="S21" s="34"/>
      <c r="T21" s="34"/>
      <c r="U21" s="34"/>
      <c r="V21" t="b">
        <v>0</v>
      </c>
      <c r="W21" t="b">
        <v>1</v>
      </c>
      <c r="X21" s="34"/>
      <c r="Y21" s="34"/>
      <c r="AA21" s="34"/>
      <c r="AB21" s="34"/>
      <c r="AC21" s="34"/>
      <c r="AD21" s="34"/>
      <c r="AE21" s="34"/>
      <c r="AF21" s="34"/>
      <c r="AG21">
        <v>4.3</v>
      </c>
      <c r="AH21" s="34"/>
      <c r="AK21" s="34"/>
      <c r="AL21" s="34"/>
      <c r="AM21" s="34"/>
      <c r="AN21" s="34"/>
      <c r="AO21" s="34"/>
      <c r="AP21" s="34"/>
      <c r="AQ21" s="34"/>
      <c r="AR21" s="34"/>
      <c r="AS21" s="34"/>
      <c r="AU21" s="34"/>
      <c r="AV21" s="34"/>
      <c r="AW21" s="34"/>
      <c r="AX21" s="34"/>
      <c r="AY21" s="34"/>
      <c r="AZ21" s="34"/>
      <c r="BA21" s="34"/>
      <c r="BB21" s="34"/>
      <c r="BC21" s="34"/>
      <c r="BD21" s="34"/>
      <c r="BE21" s="34"/>
      <c r="BF21" s="34"/>
      <c r="BI21" s="34"/>
      <c r="BJ21" s="34"/>
      <c r="BK21" s="34"/>
      <c r="BL21" s="34"/>
      <c r="BM21" s="34"/>
      <c r="BN21" s="34"/>
      <c r="BO21" s="34"/>
      <c r="BP21" s="34"/>
      <c r="BQ21" s="34"/>
      <c r="BS21" s="34"/>
      <c r="BT21" s="34"/>
      <c r="BU21" s="34"/>
      <c r="BV21" s="34"/>
      <c r="BW21" s="34"/>
      <c r="BX21" s="34"/>
      <c r="BY21" s="34"/>
      <c r="BZ21" s="34"/>
      <c r="CB21" s="34"/>
      <c r="CC21" s="34"/>
      <c r="CD21" s="34"/>
      <c r="CE21" s="34"/>
      <c r="CH21" s="34"/>
      <c r="CI21" s="34"/>
      <c r="CK21" s="34"/>
      <c r="CL21" s="34"/>
      <c r="CN21" s="34"/>
      <c r="CO21" s="34"/>
      <c r="CP21" s="34"/>
      <c r="CQ21" s="34"/>
      <c r="CR21" s="34"/>
      <c r="CS21" s="34"/>
      <c r="CT21" s="34"/>
      <c r="CV21" s="34"/>
      <c r="CW21" s="34"/>
      <c r="CX21" s="34"/>
      <c r="CY21" s="34"/>
      <c r="CZ21" s="34"/>
    </row>
    <row r="22" spans="1:104" x14ac:dyDescent="0.15">
      <c r="A22" s="34" t="s">
        <v>1374</v>
      </c>
      <c r="B22" s="34"/>
      <c r="C22" s="34" t="s">
        <v>1346</v>
      </c>
      <c r="D22" s="34" t="s">
        <v>1359</v>
      </c>
      <c r="E22">
        <v>47</v>
      </c>
      <c r="F22" s="34" t="s">
        <v>1465</v>
      </c>
      <c r="G22" s="34"/>
      <c r="H22" s="84" t="s">
        <v>306</v>
      </c>
      <c r="I22" s="34" t="s">
        <v>2</v>
      </c>
      <c r="J22" s="34" t="s">
        <v>309</v>
      </c>
      <c r="K22" s="34" t="s">
        <v>326</v>
      </c>
      <c r="L22" s="34" t="s">
        <v>1351</v>
      </c>
      <c r="M22" s="34" t="s">
        <v>330</v>
      </c>
      <c r="N22" s="34"/>
      <c r="O22" s="34" t="s">
        <v>1353</v>
      </c>
      <c r="P22" s="34"/>
      <c r="Q22" s="34" t="s">
        <v>745</v>
      </c>
      <c r="R22" t="b">
        <v>0</v>
      </c>
      <c r="S22" s="34"/>
      <c r="T22" s="34"/>
      <c r="U22" s="34"/>
      <c r="V22" t="b">
        <v>0</v>
      </c>
      <c r="W22" t="b">
        <v>1</v>
      </c>
      <c r="X22" s="34"/>
      <c r="Y22" s="34"/>
      <c r="AA22" s="34"/>
      <c r="AB22" s="34"/>
      <c r="AC22" s="34"/>
      <c r="AD22" s="34"/>
      <c r="AE22" s="34"/>
      <c r="AF22" s="34"/>
      <c r="AG22">
        <v>4.3</v>
      </c>
      <c r="AH22" s="34"/>
      <c r="AK22" s="34"/>
      <c r="AL22" s="34"/>
      <c r="AM22" s="34"/>
      <c r="AN22" s="34"/>
      <c r="AO22" s="34"/>
      <c r="AP22" s="34"/>
      <c r="AQ22" s="34"/>
      <c r="AR22" s="34"/>
      <c r="AS22" s="34"/>
      <c r="AU22" s="34"/>
      <c r="AV22" s="34"/>
      <c r="AW22" s="34"/>
      <c r="AX22" s="34"/>
      <c r="AY22" s="34"/>
      <c r="AZ22" s="34"/>
      <c r="BA22" s="34"/>
      <c r="BB22" s="34"/>
      <c r="BC22" s="34"/>
      <c r="BD22" s="34"/>
      <c r="BE22" s="34"/>
      <c r="BF22" s="34"/>
      <c r="BI22" s="34"/>
      <c r="BJ22" s="34"/>
      <c r="BK22" s="34"/>
      <c r="BL22" s="34"/>
      <c r="BM22" s="34"/>
      <c r="BN22" s="34"/>
      <c r="BO22" s="34"/>
      <c r="BP22" s="34"/>
      <c r="BQ22" s="34"/>
      <c r="BS22" s="34"/>
      <c r="BT22" s="34"/>
      <c r="BU22" s="34"/>
      <c r="BV22" s="34"/>
      <c r="BW22" s="34"/>
      <c r="BX22" s="34"/>
      <c r="BY22" s="34"/>
      <c r="BZ22" s="34"/>
      <c r="CB22" s="34"/>
      <c r="CC22" s="34"/>
      <c r="CD22" s="34"/>
      <c r="CE22" s="34"/>
      <c r="CH22" s="34"/>
      <c r="CI22" s="34"/>
      <c r="CK22" s="34"/>
      <c r="CL22" s="34"/>
      <c r="CN22" s="34"/>
      <c r="CO22" s="34"/>
      <c r="CP22" s="34"/>
      <c r="CQ22" s="34"/>
      <c r="CR22" s="34"/>
      <c r="CS22" s="34"/>
      <c r="CT22" s="34"/>
      <c r="CV22" s="34"/>
      <c r="CW22" s="34"/>
      <c r="CX22" s="34"/>
      <c r="CY22" s="34"/>
      <c r="CZ22" s="34"/>
    </row>
    <row r="23" spans="1:104" x14ac:dyDescent="0.15">
      <c r="A23" s="34" t="s">
        <v>1374</v>
      </c>
      <c r="B23" s="34"/>
      <c r="C23" s="34" t="s">
        <v>1346</v>
      </c>
      <c r="D23" s="34" t="s">
        <v>1359</v>
      </c>
      <c r="E23">
        <v>47</v>
      </c>
      <c r="F23" s="34" t="s">
        <v>1465</v>
      </c>
      <c r="G23" s="34"/>
      <c r="H23" s="84" t="s">
        <v>306</v>
      </c>
      <c r="I23" s="34" t="s">
        <v>2</v>
      </c>
      <c r="J23" s="34" t="s">
        <v>310</v>
      </c>
      <c r="K23" s="34" t="s">
        <v>852</v>
      </c>
      <c r="L23" s="34" t="s">
        <v>1351</v>
      </c>
      <c r="M23" s="34" t="s">
        <v>330</v>
      </c>
      <c r="N23" s="34"/>
      <c r="O23" s="34" t="s">
        <v>1353</v>
      </c>
      <c r="P23" s="34"/>
      <c r="Q23" s="34" t="s">
        <v>745</v>
      </c>
      <c r="R23" t="b">
        <v>0</v>
      </c>
      <c r="S23" s="34"/>
      <c r="T23" s="34"/>
      <c r="U23" s="34"/>
      <c r="V23" t="b">
        <v>0</v>
      </c>
      <c r="W23" t="b">
        <v>1</v>
      </c>
      <c r="X23" s="34"/>
      <c r="Y23" s="34"/>
      <c r="AA23" s="34"/>
      <c r="AB23" s="34"/>
      <c r="AC23" s="34"/>
      <c r="AD23" s="34"/>
      <c r="AE23" s="34"/>
      <c r="AF23" s="34"/>
      <c r="AG23">
        <v>4.3</v>
      </c>
      <c r="AH23" s="34"/>
      <c r="AK23" s="34"/>
      <c r="AL23" s="34"/>
      <c r="AM23" s="34"/>
      <c r="AN23" s="34"/>
      <c r="AO23" s="34"/>
      <c r="AP23" s="34"/>
      <c r="AQ23" s="34"/>
      <c r="AR23" s="34"/>
      <c r="AS23" s="34"/>
      <c r="AU23" s="34"/>
      <c r="AV23" s="34"/>
      <c r="AW23" s="34"/>
      <c r="AX23" s="34"/>
      <c r="AY23" s="34"/>
      <c r="AZ23" s="34"/>
      <c r="BA23" s="34"/>
      <c r="BB23" s="34"/>
      <c r="BC23" s="34"/>
      <c r="BD23" s="34"/>
      <c r="BE23" s="34"/>
      <c r="BF23" s="34"/>
      <c r="BI23" s="34"/>
      <c r="BJ23" s="34"/>
      <c r="BK23" s="34"/>
      <c r="BL23" s="34"/>
      <c r="BM23" s="34"/>
      <c r="BN23" s="34"/>
      <c r="BO23" s="34"/>
      <c r="BP23" s="34"/>
      <c r="BQ23" s="34"/>
      <c r="BS23" s="34"/>
      <c r="BT23" s="34"/>
      <c r="BU23" s="34"/>
      <c r="BV23" s="34"/>
      <c r="BW23" s="34"/>
      <c r="BX23" s="34"/>
      <c r="BY23" s="34"/>
      <c r="BZ23" s="34"/>
      <c r="CB23" s="34"/>
      <c r="CC23" s="34"/>
      <c r="CD23" s="34"/>
      <c r="CE23" s="34"/>
      <c r="CH23" s="34"/>
      <c r="CI23" s="34"/>
      <c r="CK23" s="34"/>
      <c r="CL23" s="34"/>
      <c r="CN23" s="34"/>
      <c r="CO23" s="34"/>
      <c r="CP23" s="34"/>
      <c r="CQ23" s="34"/>
      <c r="CR23" s="34"/>
      <c r="CS23" s="34"/>
      <c r="CT23" s="34"/>
      <c r="CV23" s="34"/>
      <c r="CW23" s="34"/>
      <c r="CX23" s="34"/>
      <c r="CY23" s="34"/>
      <c r="CZ23" s="34"/>
    </row>
    <row r="24" spans="1:104" x14ac:dyDescent="0.15">
      <c r="A24" s="34" t="s">
        <v>1374</v>
      </c>
      <c r="B24" s="34"/>
      <c r="C24" s="34" t="s">
        <v>1346</v>
      </c>
      <c r="D24" s="34" t="s">
        <v>1359</v>
      </c>
      <c r="E24">
        <v>47</v>
      </c>
      <c r="F24" s="34" t="s">
        <v>1465</v>
      </c>
      <c r="G24" s="34"/>
      <c r="H24" s="84" t="s">
        <v>306</v>
      </c>
      <c r="I24" s="34" t="s">
        <v>2</v>
      </c>
      <c r="J24" s="34" t="s">
        <v>311</v>
      </c>
      <c r="K24" s="34" t="s">
        <v>1478</v>
      </c>
      <c r="L24" s="34" t="s">
        <v>1351</v>
      </c>
      <c r="M24" s="34" t="s">
        <v>330</v>
      </c>
      <c r="N24" s="34"/>
      <c r="O24" s="34" t="s">
        <v>1353</v>
      </c>
      <c r="P24" s="34"/>
      <c r="Q24" s="34" t="s">
        <v>745</v>
      </c>
      <c r="R24" t="b">
        <v>0</v>
      </c>
      <c r="S24" s="34"/>
      <c r="T24" s="34"/>
      <c r="U24" s="34"/>
      <c r="V24" t="b">
        <v>0</v>
      </c>
      <c r="W24" t="b">
        <v>1</v>
      </c>
      <c r="X24" s="34"/>
      <c r="Y24" s="34"/>
      <c r="AA24" s="34"/>
      <c r="AB24" s="34"/>
      <c r="AC24" s="34"/>
      <c r="AD24" s="34"/>
      <c r="AE24" s="34"/>
      <c r="AF24" s="34"/>
      <c r="AG24">
        <v>4.3</v>
      </c>
      <c r="AH24" s="34"/>
      <c r="AK24" s="34"/>
      <c r="AL24" s="34"/>
      <c r="AM24" s="34"/>
      <c r="AN24" s="34"/>
      <c r="AO24" s="34"/>
      <c r="AP24" s="34"/>
      <c r="AQ24" s="34"/>
      <c r="AR24" s="34"/>
      <c r="AS24" s="34"/>
      <c r="AU24" s="34"/>
      <c r="AV24" s="34"/>
      <c r="AW24" s="34"/>
      <c r="AX24" s="34"/>
      <c r="AY24" s="34"/>
      <c r="AZ24" s="34"/>
      <c r="BA24" s="34"/>
      <c r="BB24" s="34"/>
      <c r="BC24" s="34"/>
      <c r="BD24" s="34"/>
      <c r="BE24" s="34"/>
      <c r="BF24" s="34"/>
      <c r="BI24" s="34"/>
      <c r="BJ24" s="34"/>
      <c r="BK24" s="34"/>
      <c r="BL24" s="34"/>
      <c r="BM24" s="34"/>
      <c r="BN24" s="34"/>
      <c r="BO24" s="34"/>
      <c r="BP24" s="34"/>
      <c r="BQ24" s="34"/>
      <c r="BS24" s="34"/>
      <c r="BT24" s="34"/>
      <c r="BU24" s="34"/>
      <c r="BV24" s="34"/>
      <c r="BW24" s="34"/>
      <c r="BX24" s="34"/>
      <c r="BY24" s="34"/>
      <c r="BZ24" s="34"/>
      <c r="CB24" s="34"/>
      <c r="CC24" s="34"/>
      <c r="CD24" s="34"/>
      <c r="CE24" s="34"/>
      <c r="CH24" s="34"/>
      <c r="CI24" s="34"/>
      <c r="CK24" s="34"/>
      <c r="CL24" s="34"/>
      <c r="CN24" s="34"/>
      <c r="CO24" s="34"/>
      <c r="CP24" s="34"/>
      <c r="CQ24" s="34"/>
      <c r="CR24" s="34"/>
      <c r="CS24" s="34"/>
      <c r="CT24" s="34"/>
      <c r="CV24" s="34"/>
      <c r="CW24" s="34"/>
      <c r="CX24" s="34"/>
      <c r="CY24" s="34"/>
      <c r="CZ24" s="34"/>
    </row>
    <row r="25" spans="1:104" x14ac:dyDescent="0.15">
      <c r="A25" s="34" t="s">
        <v>1374</v>
      </c>
      <c r="B25" s="34"/>
      <c r="C25" s="34" t="s">
        <v>1346</v>
      </c>
      <c r="D25" s="34" t="s">
        <v>1359</v>
      </c>
      <c r="E25">
        <v>47</v>
      </c>
      <c r="F25" s="34" t="s">
        <v>1465</v>
      </c>
      <c r="G25" s="34"/>
      <c r="H25" s="84" t="s">
        <v>306</v>
      </c>
      <c r="I25" s="34" t="s">
        <v>2</v>
      </c>
      <c r="J25" s="34" t="s">
        <v>312</v>
      </c>
      <c r="K25" s="34" t="s">
        <v>2</v>
      </c>
      <c r="L25" s="34" t="s">
        <v>1351</v>
      </c>
      <c r="M25" s="34" t="s">
        <v>330</v>
      </c>
      <c r="N25" s="34"/>
      <c r="O25" s="34" t="s">
        <v>1353</v>
      </c>
      <c r="P25" s="34"/>
      <c r="Q25" s="34" t="s">
        <v>745</v>
      </c>
      <c r="R25" t="b">
        <v>0</v>
      </c>
      <c r="S25" s="34"/>
      <c r="T25" s="34"/>
      <c r="U25" s="34"/>
      <c r="V25" t="b">
        <v>0</v>
      </c>
      <c r="W25" t="b">
        <v>1</v>
      </c>
      <c r="X25" s="34"/>
      <c r="Y25" s="34"/>
      <c r="AA25" s="34"/>
      <c r="AB25" s="34"/>
      <c r="AC25" s="34"/>
      <c r="AD25" s="34"/>
      <c r="AE25" s="34"/>
      <c r="AF25" s="34"/>
      <c r="AG25">
        <v>4.3</v>
      </c>
      <c r="AH25" s="34"/>
      <c r="AK25" s="34"/>
      <c r="AL25" s="34"/>
      <c r="AM25" s="34"/>
      <c r="AN25" s="34"/>
      <c r="AO25" s="34"/>
      <c r="AP25" s="34"/>
      <c r="AQ25" s="34"/>
      <c r="AR25" s="34"/>
      <c r="AS25" s="34"/>
      <c r="AU25" s="34"/>
      <c r="AV25" s="34"/>
      <c r="AW25" s="34"/>
      <c r="AX25" s="34"/>
      <c r="AY25" s="34"/>
      <c r="AZ25" s="34"/>
      <c r="BA25" s="34"/>
      <c r="BB25" s="34"/>
      <c r="BC25" s="34"/>
      <c r="BD25" s="34"/>
      <c r="BE25" s="34"/>
      <c r="BF25" s="34"/>
      <c r="BI25" s="34"/>
      <c r="BJ25" s="34"/>
      <c r="BK25" s="34"/>
      <c r="BL25" s="34"/>
      <c r="BM25" s="34"/>
      <c r="BN25" s="34"/>
      <c r="BO25" s="34"/>
      <c r="BP25" s="34"/>
      <c r="BQ25" s="34"/>
      <c r="BS25" s="34"/>
      <c r="BT25" s="34"/>
      <c r="BU25" s="34"/>
      <c r="BV25" s="34"/>
      <c r="BW25" s="34"/>
      <c r="BX25" s="34"/>
      <c r="BY25" s="34"/>
      <c r="BZ25" s="34"/>
      <c r="CB25" s="34"/>
      <c r="CC25" s="34"/>
      <c r="CD25" s="34"/>
      <c r="CE25" s="34"/>
      <c r="CH25" s="34"/>
      <c r="CI25" s="34"/>
      <c r="CK25" s="34"/>
      <c r="CL25" s="34"/>
      <c r="CN25" s="34"/>
      <c r="CO25" s="34"/>
      <c r="CP25" s="34"/>
      <c r="CQ25" s="34"/>
      <c r="CR25" s="34"/>
      <c r="CS25" s="34"/>
      <c r="CT25" s="34"/>
      <c r="CV25" s="34"/>
      <c r="CW25" s="34"/>
      <c r="CX25" s="34"/>
      <c r="CY25" s="34"/>
      <c r="CZ25" s="34"/>
    </row>
    <row r="26" spans="1:104" x14ac:dyDescent="0.15">
      <c r="A26" s="34" t="s">
        <v>1375</v>
      </c>
      <c r="B26" s="34"/>
      <c r="C26" s="34" t="s">
        <v>1346</v>
      </c>
      <c r="D26" s="34" t="s">
        <v>1359</v>
      </c>
      <c r="E26">
        <v>46</v>
      </c>
      <c r="F26" s="34" t="s">
        <v>1465</v>
      </c>
      <c r="G26" s="34"/>
      <c r="H26" s="84" t="s">
        <v>306</v>
      </c>
      <c r="I26" s="34" t="s">
        <v>2</v>
      </c>
      <c r="J26" s="34" t="s">
        <v>307</v>
      </c>
      <c r="K26" s="34" t="s">
        <v>1246</v>
      </c>
      <c r="L26" s="34" t="s">
        <v>1351</v>
      </c>
      <c r="M26" s="34" t="s">
        <v>330</v>
      </c>
      <c r="N26" s="34"/>
      <c r="O26" s="34" t="s">
        <v>1353</v>
      </c>
      <c r="P26" s="34"/>
      <c r="Q26" s="34" t="s">
        <v>1170</v>
      </c>
      <c r="R26" t="b">
        <v>0</v>
      </c>
      <c r="S26" s="34"/>
      <c r="T26" s="34"/>
      <c r="U26" s="34"/>
      <c r="V26" t="b">
        <v>0</v>
      </c>
      <c r="W26" t="b">
        <v>1</v>
      </c>
      <c r="X26" s="34"/>
      <c r="Y26" s="34"/>
      <c r="AA26" s="34"/>
      <c r="AB26" s="34"/>
      <c r="AC26" s="34"/>
      <c r="AD26" s="34"/>
      <c r="AE26" s="34"/>
      <c r="AF26" s="34"/>
      <c r="AG26">
        <v>4.3</v>
      </c>
      <c r="AH26" s="34"/>
      <c r="AK26" s="34"/>
      <c r="AL26" s="34"/>
      <c r="AM26" s="34"/>
      <c r="AN26" s="34"/>
      <c r="AO26" s="34"/>
      <c r="AP26" s="34"/>
      <c r="AQ26" s="34"/>
      <c r="AR26" s="34"/>
      <c r="AS26" s="34"/>
      <c r="AU26" s="34"/>
      <c r="AV26" s="34"/>
      <c r="AW26" s="34"/>
      <c r="AX26" s="34"/>
      <c r="AY26" s="34"/>
      <c r="AZ26" s="34"/>
      <c r="BA26" s="34"/>
      <c r="BB26" s="34"/>
      <c r="BC26" s="34"/>
      <c r="BD26" s="34"/>
      <c r="BE26" s="34"/>
      <c r="BF26" s="34"/>
      <c r="BI26" s="34"/>
      <c r="BJ26" s="34"/>
      <c r="BK26" s="34"/>
      <c r="BL26" s="34"/>
      <c r="BM26" s="34"/>
      <c r="BN26" s="34"/>
      <c r="BO26" s="34"/>
      <c r="BP26" s="34"/>
      <c r="BQ26" s="34"/>
      <c r="BS26" s="34"/>
      <c r="BT26" s="34"/>
      <c r="BU26" s="34"/>
      <c r="BV26" s="34"/>
      <c r="BW26" s="34"/>
      <c r="BX26" s="34"/>
      <c r="BY26" s="34"/>
      <c r="BZ26" s="34"/>
      <c r="CB26" s="34"/>
      <c r="CC26" s="34"/>
      <c r="CD26" s="34"/>
      <c r="CE26" s="34"/>
      <c r="CH26" s="34"/>
      <c r="CI26" s="34"/>
      <c r="CK26" s="34"/>
      <c r="CL26" s="34"/>
      <c r="CN26" s="34"/>
      <c r="CO26" s="34"/>
      <c r="CP26" s="34"/>
      <c r="CQ26" s="34"/>
      <c r="CR26" s="34"/>
      <c r="CS26" s="34"/>
      <c r="CT26" s="34"/>
      <c r="CV26" s="34"/>
      <c r="CW26" s="34"/>
      <c r="CX26" s="34"/>
      <c r="CY26" s="34"/>
      <c r="CZ26" s="34"/>
    </row>
    <row r="27" spans="1:104" x14ac:dyDescent="0.15">
      <c r="A27" s="34" t="s">
        <v>1375</v>
      </c>
      <c r="B27" s="34"/>
      <c r="C27" s="34" t="s">
        <v>1346</v>
      </c>
      <c r="D27" s="34" t="s">
        <v>1359</v>
      </c>
      <c r="E27">
        <v>46</v>
      </c>
      <c r="F27" s="34" t="s">
        <v>1465</v>
      </c>
      <c r="G27" s="34"/>
      <c r="H27" s="84" t="s">
        <v>306</v>
      </c>
      <c r="I27" s="34" t="s">
        <v>2</v>
      </c>
      <c r="J27" s="34" t="s">
        <v>308</v>
      </c>
      <c r="K27" s="34" t="s">
        <v>988</v>
      </c>
      <c r="L27" s="34" t="s">
        <v>1351</v>
      </c>
      <c r="M27" s="34" t="s">
        <v>330</v>
      </c>
      <c r="N27" s="34"/>
      <c r="O27" s="34" t="s">
        <v>1353</v>
      </c>
      <c r="P27" s="34"/>
      <c r="Q27" s="34" t="s">
        <v>1170</v>
      </c>
      <c r="R27" t="b">
        <v>0</v>
      </c>
      <c r="S27" s="34"/>
      <c r="T27" s="34"/>
      <c r="U27" s="34"/>
      <c r="V27" t="b">
        <v>0</v>
      </c>
      <c r="W27" t="b">
        <v>1</v>
      </c>
      <c r="X27" s="34"/>
      <c r="Y27" s="34"/>
      <c r="AA27" s="34"/>
      <c r="AB27" s="34"/>
      <c r="AC27" s="34"/>
      <c r="AD27" s="34"/>
      <c r="AE27" s="34"/>
      <c r="AF27" s="34"/>
      <c r="AG27">
        <v>4.3</v>
      </c>
      <c r="AH27" s="34"/>
      <c r="AK27" s="34"/>
      <c r="AL27" s="34"/>
      <c r="AM27" s="34"/>
      <c r="AN27" s="34"/>
      <c r="AO27" s="34"/>
      <c r="AP27" s="34"/>
      <c r="AQ27" s="34"/>
      <c r="AR27" s="34"/>
      <c r="AS27" s="34"/>
      <c r="AU27" s="34"/>
      <c r="AV27" s="34"/>
      <c r="AW27" s="34"/>
      <c r="AX27" s="34"/>
      <c r="AY27" s="34"/>
      <c r="AZ27" s="34"/>
      <c r="BA27" s="34"/>
      <c r="BB27" s="34"/>
      <c r="BC27" s="34"/>
      <c r="BD27" s="34"/>
      <c r="BE27" s="34"/>
      <c r="BF27" s="34"/>
      <c r="BI27" s="34"/>
      <c r="BJ27" s="34"/>
      <c r="BK27" s="34"/>
      <c r="BL27" s="34"/>
      <c r="BM27" s="34"/>
      <c r="BN27" s="34"/>
      <c r="BO27" s="34"/>
      <c r="BP27" s="34"/>
      <c r="BQ27" s="34"/>
      <c r="BS27" s="34"/>
      <c r="BT27" s="34"/>
      <c r="BU27" s="34"/>
      <c r="BV27" s="34"/>
      <c r="BW27" s="34"/>
      <c r="BX27" s="34"/>
      <c r="BY27" s="34"/>
      <c r="BZ27" s="34"/>
      <c r="CB27" s="34"/>
      <c r="CC27" s="34"/>
      <c r="CD27" s="34"/>
      <c r="CE27" s="34"/>
      <c r="CH27" s="34"/>
      <c r="CI27" s="34"/>
      <c r="CK27" s="34"/>
      <c r="CL27" s="34"/>
      <c r="CN27" s="34"/>
      <c r="CO27" s="34"/>
      <c r="CP27" s="34"/>
      <c r="CQ27" s="34"/>
      <c r="CR27" s="34"/>
      <c r="CS27" s="34"/>
      <c r="CT27" s="34"/>
      <c r="CV27" s="34"/>
      <c r="CW27" s="34"/>
      <c r="CX27" s="34"/>
      <c r="CY27" s="34"/>
      <c r="CZ27" s="34"/>
    </row>
    <row r="28" spans="1:104" x14ac:dyDescent="0.15">
      <c r="A28" s="34" t="s">
        <v>1375</v>
      </c>
      <c r="B28" s="34"/>
      <c r="C28" s="34" t="s">
        <v>1346</v>
      </c>
      <c r="D28" s="34" t="s">
        <v>1359</v>
      </c>
      <c r="E28">
        <v>46</v>
      </c>
      <c r="F28" s="34" t="s">
        <v>1465</v>
      </c>
      <c r="G28" s="34"/>
      <c r="H28" s="84" t="s">
        <v>306</v>
      </c>
      <c r="I28" s="34" t="s">
        <v>2</v>
      </c>
      <c r="J28" s="34" t="s">
        <v>309</v>
      </c>
      <c r="K28" s="34" t="s">
        <v>990</v>
      </c>
      <c r="L28" s="34" t="s">
        <v>1351</v>
      </c>
      <c r="M28" s="34" t="s">
        <v>330</v>
      </c>
      <c r="N28" s="34"/>
      <c r="O28" s="34" t="s">
        <v>1353</v>
      </c>
      <c r="P28" s="34"/>
      <c r="Q28" s="34" t="s">
        <v>1170</v>
      </c>
      <c r="R28" t="b">
        <v>0</v>
      </c>
      <c r="S28" s="34"/>
      <c r="T28" s="34"/>
      <c r="U28" s="34"/>
      <c r="V28" t="b">
        <v>0</v>
      </c>
      <c r="W28" t="b">
        <v>1</v>
      </c>
      <c r="X28" s="34"/>
      <c r="Y28" s="34"/>
      <c r="AA28" s="34"/>
      <c r="AB28" s="34"/>
      <c r="AC28" s="34"/>
      <c r="AD28" s="34"/>
      <c r="AE28" s="34"/>
      <c r="AF28" s="34"/>
      <c r="AG28">
        <v>4.3</v>
      </c>
      <c r="AH28" s="34"/>
      <c r="AK28" s="34"/>
      <c r="AL28" s="34"/>
      <c r="AM28" s="34"/>
      <c r="AN28" s="34"/>
      <c r="AO28" s="34"/>
      <c r="AP28" s="34"/>
      <c r="AQ28" s="34"/>
      <c r="AR28" s="34"/>
      <c r="AS28" s="34"/>
      <c r="AU28" s="34"/>
      <c r="AV28" s="34"/>
      <c r="AW28" s="34"/>
      <c r="AX28" s="34"/>
      <c r="AY28" s="34"/>
      <c r="AZ28" s="34"/>
      <c r="BA28" s="34"/>
      <c r="BB28" s="34"/>
      <c r="BC28" s="34"/>
      <c r="BD28" s="34"/>
      <c r="BE28" s="34"/>
      <c r="BF28" s="34"/>
      <c r="BI28" s="34"/>
      <c r="BJ28" s="34"/>
      <c r="BK28" s="34"/>
      <c r="BL28" s="34"/>
      <c r="BM28" s="34"/>
      <c r="BN28" s="34"/>
      <c r="BO28" s="34"/>
      <c r="BP28" s="34"/>
      <c r="BQ28" s="34"/>
      <c r="BS28" s="34"/>
      <c r="BT28" s="34"/>
      <c r="BU28" s="34"/>
      <c r="BV28" s="34"/>
      <c r="BW28" s="34"/>
      <c r="BX28" s="34"/>
      <c r="BY28" s="34"/>
      <c r="BZ28" s="34"/>
      <c r="CB28" s="34"/>
      <c r="CC28" s="34"/>
      <c r="CD28" s="34"/>
      <c r="CE28" s="34"/>
      <c r="CH28" s="34"/>
      <c r="CI28" s="34"/>
      <c r="CK28" s="34"/>
      <c r="CL28" s="34"/>
      <c r="CN28" s="34"/>
      <c r="CO28" s="34"/>
      <c r="CP28" s="34"/>
      <c r="CQ28" s="34"/>
      <c r="CR28" s="34"/>
      <c r="CS28" s="34"/>
      <c r="CT28" s="34"/>
      <c r="CV28" s="34"/>
      <c r="CW28" s="34"/>
      <c r="CX28" s="34"/>
      <c r="CY28" s="34"/>
      <c r="CZ28" s="34"/>
    </row>
    <row r="29" spans="1:104" x14ac:dyDescent="0.15">
      <c r="A29" s="34" t="s">
        <v>1375</v>
      </c>
      <c r="B29" s="34"/>
      <c r="C29" s="34" t="s">
        <v>1346</v>
      </c>
      <c r="D29" s="34" t="s">
        <v>1359</v>
      </c>
      <c r="E29">
        <v>46</v>
      </c>
      <c r="F29" s="34" t="s">
        <v>1465</v>
      </c>
      <c r="G29" s="34"/>
      <c r="H29" s="84" t="s">
        <v>306</v>
      </c>
      <c r="I29" s="34" t="s">
        <v>2</v>
      </c>
      <c r="J29" s="34" t="s">
        <v>310</v>
      </c>
      <c r="K29" s="34" t="s">
        <v>1482</v>
      </c>
      <c r="L29" s="34" t="s">
        <v>1351</v>
      </c>
      <c r="M29" s="34" t="s">
        <v>330</v>
      </c>
      <c r="N29" s="34"/>
      <c r="O29" s="34" t="s">
        <v>1353</v>
      </c>
      <c r="P29" s="34"/>
      <c r="Q29" s="34" t="s">
        <v>1170</v>
      </c>
      <c r="R29" t="b">
        <v>0</v>
      </c>
      <c r="S29" s="34"/>
      <c r="T29" s="34"/>
      <c r="U29" s="34"/>
      <c r="V29" t="b">
        <v>0</v>
      </c>
      <c r="W29" t="b">
        <v>1</v>
      </c>
      <c r="X29" s="34"/>
      <c r="Y29" s="34"/>
      <c r="AA29" s="34"/>
      <c r="AB29" s="34"/>
      <c r="AC29" s="34"/>
      <c r="AD29" s="34"/>
      <c r="AE29" s="34"/>
      <c r="AF29" s="34"/>
      <c r="AG29">
        <v>4.3</v>
      </c>
      <c r="AH29" s="34"/>
      <c r="AK29" s="34"/>
      <c r="AL29" s="34"/>
      <c r="AM29" s="34"/>
      <c r="AN29" s="34"/>
      <c r="AO29" s="34"/>
      <c r="AP29" s="34"/>
      <c r="AQ29" s="34"/>
      <c r="AR29" s="34"/>
      <c r="AS29" s="34"/>
      <c r="AU29" s="34"/>
      <c r="AV29" s="34"/>
      <c r="AW29" s="34"/>
      <c r="AX29" s="34"/>
      <c r="AY29" s="34"/>
      <c r="AZ29" s="34"/>
      <c r="BA29" s="34"/>
      <c r="BB29" s="34"/>
      <c r="BC29" s="34"/>
      <c r="BD29" s="34"/>
      <c r="BE29" s="34"/>
      <c r="BF29" s="34"/>
      <c r="BI29" s="34"/>
      <c r="BJ29" s="34"/>
      <c r="BK29" s="34"/>
      <c r="BL29" s="34"/>
      <c r="BM29" s="34"/>
      <c r="BN29" s="34"/>
      <c r="BO29" s="34"/>
      <c r="BP29" s="34"/>
      <c r="BQ29" s="34"/>
      <c r="BS29" s="34"/>
      <c r="BT29" s="34"/>
      <c r="BU29" s="34"/>
      <c r="BV29" s="34"/>
      <c r="BW29" s="34"/>
      <c r="BX29" s="34"/>
      <c r="BY29" s="34"/>
      <c r="BZ29" s="34"/>
      <c r="CB29" s="34"/>
      <c r="CC29" s="34"/>
      <c r="CD29" s="34"/>
      <c r="CE29" s="34"/>
      <c r="CH29" s="34"/>
      <c r="CI29" s="34"/>
      <c r="CK29" s="34"/>
      <c r="CL29" s="34"/>
      <c r="CN29" s="34"/>
      <c r="CO29" s="34"/>
      <c r="CP29" s="34"/>
      <c r="CQ29" s="34"/>
      <c r="CR29" s="34"/>
      <c r="CS29" s="34"/>
      <c r="CT29" s="34"/>
      <c r="CV29" s="34"/>
      <c r="CW29" s="34"/>
      <c r="CX29" s="34"/>
      <c r="CY29" s="34"/>
      <c r="CZ29" s="34"/>
    </row>
    <row r="30" spans="1:104" x14ac:dyDescent="0.15">
      <c r="A30" s="34" t="s">
        <v>1375</v>
      </c>
      <c r="B30" s="34"/>
      <c r="C30" s="34" t="s">
        <v>1346</v>
      </c>
      <c r="D30" s="34" t="s">
        <v>1359</v>
      </c>
      <c r="E30">
        <v>46</v>
      </c>
      <c r="F30" s="34" t="s">
        <v>1465</v>
      </c>
      <c r="G30" s="34"/>
      <c r="H30" s="84" t="s">
        <v>306</v>
      </c>
      <c r="I30" s="34" t="s">
        <v>2</v>
      </c>
      <c r="J30" s="34" t="s">
        <v>311</v>
      </c>
      <c r="K30" s="34" t="s">
        <v>1478</v>
      </c>
      <c r="L30" s="34" t="s">
        <v>1351</v>
      </c>
      <c r="M30" s="34" t="s">
        <v>330</v>
      </c>
      <c r="N30" s="34"/>
      <c r="O30" s="34" t="s">
        <v>1353</v>
      </c>
      <c r="P30" s="34"/>
      <c r="Q30" s="34" t="s">
        <v>1170</v>
      </c>
      <c r="R30" t="b">
        <v>0</v>
      </c>
      <c r="S30" s="34"/>
      <c r="T30" s="34"/>
      <c r="U30" s="34"/>
      <c r="V30" t="b">
        <v>0</v>
      </c>
      <c r="W30" t="b">
        <v>1</v>
      </c>
      <c r="X30" s="34"/>
      <c r="Y30" s="34"/>
      <c r="AA30" s="34"/>
      <c r="AB30" s="34"/>
      <c r="AC30" s="34"/>
      <c r="AD30" s="34"/>
      <c r="AE30" s="34"/>
      <c r="AF30" s="34"/>
      <c r="AG30">
        <v>4.3</v>
      </c>
      <c r="AH30" s="34"/>
      <c r="AK30" s="34"/>
      <c r="AL30" s="34"/>
      <c r="AM30" s="34"/>
      <c r="AN30" s="34"/>
      <c r="AO30" s="34"/>
      <c r="AP30" s="34"/>
      <c r="AQ30" s="34"/>
      <c r="AR30" s="34"/>
      <c r="AS30" s="34"/>
      <c r="AU30" s="34"/>
      <c r="AV30" s="34"/>
      <c r="AW30" s="34"/>
      <c r="AX30" s="34"/>
      <c r="AY30" s="34"/>
      <c r="AZ30" s="34"/>
      <c r="BA30" s="34"/>
      <c r="BB30" s="34"/>
      <c r="BC30" s="34"/>
      <c r="BD30" s="34"/>
      <c r="BE30" s="34"/>
      <c r="BF30" s="34"/>
      <c r="BI30" s="34"/>
      <c r="BJ30" s="34"/>
      <c r="BK30" s="34"/>
      <c r="BL30" s="34"/>
      <c r="BM30" s="34"/>
      <c r="BN30" s="34"/>
      <c r="BO30" s="34"/>
      <c r="BP30" s="34"/>
      <c r="BQ30" s="34"/>
      <c r="BS30" s="34"/>
      <c r="BT30" s="34"/>
      <c r="BU30" s="34"/>
      <c r="BV30" s="34"/>
      <c r="BW30" s="34"/>
      <c r="BX30" s="34"/>
      <c r="BY30" s="34"/>
      <c r="BZ30" s="34"/>
      <c r="CB30" s="34"/>
      <c r="CC30" s="34"/>
      <c r="CD30" s="34"/>
      <c r="CE30" s="34"/>
      <c r="CH30" s="34"/>
      <c r="CI30" s="34"/>
      <c r="CK30" s="34"/>
      <c r="CL30" s="34"/>
      <c r="CN30" s="34"/>
      <c r="CO30" s="34"/>
      <c r="CP30" s="34"/>
      <c r="CQ30" s="34"/>
      <c r="CR30" s="34"/>
      <c r="CS30" s="34"/>
      <c r="CT30" s="34"/>
      <c r="CV30" s="34"/>
      <c r="CW30" s="34"/>
      <c r="CX30" s="34"/>
      <c r="CY30" s="34"/>
      <c r="CZ30" s="34"/>
    </row>
    <row r="31" spans="1:104" x14ac:dyDescent="0.15">
      <c r="A31" s="34" t="s">
        <v>1375</v>
      </c>
      <c r="B31" s="34"/>
      <c r="C31" s="34" t="s">
        <v>1346</v>
      </c>
      <c r="D31" s="34" t="s">
        <v>1359</v>
      </c>
      <c r="E31">
        <v>46</v>
      </c>
      <c r="F31" s="34" t="s">
        <v>1465</v>
      </c>
      <c r="G31" s="34"/>
      <c r="H31" s="84" t="s">
        <v>306</v>
      </c>
      <c r="I31" s="34" t="s">
        <v>2</v>
      </c>
      <c r="J31" s="34" t="s">
        <v>312</v>
      </c>
      <c r="K31" s="34" t="s">
        <v>2</v>
      </c>
      <c r="L31" s="34" t="s">
        <v>1351</v>
      </c>
      <c r="M31" s="34" t="s">
        <v>330</v>
      </c>
      <c r="N31" s="34"/>
      <c r="O31" s="34" t="s">
        <v>1353</v>
      </c>
      <c r="P31" s="34"/>
      <c r="Q31" s="34" t="s">
        <v>1170</v>
      </c>
      <c r="R31" t="b">
        <v>0</v>
      </c>
      <c r="S31" s="34"/>
      <c r="T31" s="34"/>
      <c r="U31" s="34"/>
      <c r="V31" t="b">
        <v>0</v>
      </c>
      <c r="W31" t="b">
        <v>1</v>
      </c>
      <c r="X31" s="34"/>
      <c r="Y31" s="34"/>
      <c r="AA31" s="34"/>
      <c r="AB31" s="34"/>
      <c r="AC31" s="34"/>
      <c r="AD31" s="34"/>
      <c r="AE31" s="34"/>
      <c r="AF31" s="34"/>
      <c r="AG31">
        <v>4.3</v>
      </c>
      <c r="AH31" s="34"/>
      <c r="AK31" s="34"/>
      <c r="AL31" s="34"/>
      <c r="AM31" s="34"/>
      <c r="AN31" s="34"/>
      <c r="AO31" s="34"/>
      <c r="AP31" s="34"/>
      <c r="AQ31" s="34"/>
      <c r="AR31" s="34"/>
      <c r="AS31" s="34"/>
      <c r="AU31" s="34"/>
      <c r="AV31" s="34"/>
      <c r="AW31" s="34"/>
      <c r="AX31" s="34"/>
      <c r="AY31" s="34"/>
      <c r="AZ31" s="34"/>
      <c r="BA31" s="34"/>
      <c r="BB31" s="34"/>
      <c r="BC31" s="34"/>
      <c r="BD31" s="34"/>
      <c r="BE31" s="34"/>
      <c r="BF31" s="34"/>
      <c r="BI31" s="34"/>
      <c r="BJ31" s="34"/>
      <c r="BK31" s="34"/>
      <c r="BL31" s="34"/>
      <c r="BM31" s="34"/>
      <c r="BN31" s="34"/>
      <c r="BO31" s="34"/>
      <c r="BP31" s="34"/>
      <c r="BQ31" s="34"/>
      <c r="BS31" s="34"/>
      <c r="BT31" s="34"/>
      <c r="BU31" s="34"/>
      <c r="BV31" s="34"/>
      <c r="BW31" s="34"/>
      <c r="BX31" s="34"/>
      <c r="BY31" s="34"/>
      <c r="BZ31" s="34"/>
      <c r="CB31" s="34"/>
      <c r="CC31" s="34"/>
      <c r="CD31" s="34"/>
      <c r="CE31" s="34"/>
      <c r="CH31" s="34"/>
      <c r="CI31" s="34"/>
      <c r="CK31" s="34"/>
      <c r="CL31" s="34"/>
      <c r="CN31" s="34"/>
      <c r="CO31" s="34"/>
      <c r="CP31" s="34"/>
      <c r="CQ31" s="34"/>
      <c r="CR31" s="34"/>
      <c r="CS31" s="34"/>
      <c r="CT31" s="34"/>
      <c r="CV31" s="34"/>
      <c r="CW31" s="34"/>
      <c r="CX31" s="34"/>
      <c r="CY31" s="34"/>
      <c r="CZ31" s="34"/>
    </row>
    <row r="32" spans="1:104" x14ac:dyDescent="0.15">
      <c r="A32" s="34" t="s">
        <v>1376</v>
      </c>
      <c r="B32" s="34"/>
      <c r="C32" s="34" t="s">
        <v>1346</v>
      </c>
      <c r="D32" s="34" t="s">
        <v>1359</v>
      </c>
      <c r="E32">
        <v>45</v>
      </c>
      <c r="F32" s="34" t="s">
        <v>1465</v>
      </c>
      <c r="G32" s="34"/>
      <c r="H32" s="84" t="s">
        <v>306</v>
      </c>
      <c r="I32" s="34" t="s">
        <v>2</v>
      </c>
      <c r="J32" s="34" t="s">
        <v>307</v>
      </c>
      <c r="K32" s="34" t="s">
        <v>1483</v>
      </c>
      <c r="L32" s="34" t="s">
        <v>1351</v>
      </c>
      <c r="M32" s="34" t="s">
        <v>330</v>
      </c>
      <c r="N32" s="34"/>
      <c r="O32" s="34" t="s">
        <v>1353</v>
      </c>
      <c r="P32" s="34"/>
      <c r="Q32" s="34" t="s">
        <v>1160</v>
      </c>
      <c r="R32" t="b">
        <v>0</v>
      </c>
      <c r="S32" s="34"/>
      <c r="T32" s="34"/>
      <c r="U32" s="34"/>
      <c r="V32" t="b">
        <v>0</v>
      </c>
      <c r="W32" t="b">
        <v>1</v>
      </c>
      <c r="X32" s="34"/>
      <c r="Y32" s="34"/>
      <c r="AA32" s="34"/>
      <c r="AB32" s="34"/>
      <c r="AC32" s="34"/>
      <c r="AD32" s="34"/>
      <c r="AE32" s="34"/>
      <c r="AF32" s="34"/>
      <c r="AG32">
        <v>4.3</v>
      </c>
      <c r="AH32" s="34"/>
      <c r="AK32" s="34"/>
      <c r="AL32" s="34"/>
      <c r="AM32" s="34"/>
      <c r="AN32" s="34"/>
      <c r="AO32" s="34"/>
      <c r="AP32" s="34"/>
      <c r="AQ32" s="34"/>
      <c r="AR32" s="34"/>
      <c r="AS32" s="34"/>
      <c r="AU32" s="34"/>
      <c r="AV32" s="34"/>
      <c r="AW32" s="34"/>
      <c r="AX32" s="34"/>
      <c r="AY32" s="34"/>
      <c r="AZ32" s="34"/>
      <c r="BA32" s="34"/>
      <c r="BB32" s="34"/>
      <c r="BC32" s="34"/>
      <c r="BD32" s="34"/>
      <c r="BE32" s="34"/>
      <c r="BF32" s="34"/>
      <c r="BI32" s="34"/>
      <c r="BJ32" s="34"/>
      <c r="BK32" s="34"/>
      <c r="BL32" s="34"/>
      <c r="BM32" s="34"/>
      <c r="BN32" s="34"/>
      <c r="BO32" s="34"/>
      <c r="BP32" s="34"/>
      <c r="BQ32" s="34"/>
      <c r="BS32" s="34"/>
      <c r="BT32" s="34"/>
      <c r="BU32" s="34"/>
      <c r="BV32" s="34"/>
      <c r="BW32" s="34"/>
      <c r="BX32" s="34"/>
      <c r="BY32" s="34"/>
      <c r="BZ32" s="34"/>
      <c r="CB32" s="34"/>
      <c r="CC32" s="34"/>
      <c r="CD32" s="34"/>
      <c r="CE32" s="34"/>
      <c r="CH32" s="34"/>
      <c r="CI32" s="34"/>
      <c r="CK32" s="34"/>
      <c r="CL32" s="34"/>
      <c r="CN32" s="34"/>
      <c r="CO32" s="34"/>
      <c r="CP32" s="34"/>
      <c r="CQ32" s="34"/>
      <c r="CR32" s="34"/>
      <c r="CS32" s="34"/>
      <c r="CT32" s="34"/>
      <c r="CV32" s="34"/>
      <c r="CW32" s="34"/>
      <c r="CX32" s="34"/>
      <c r="CY32" s="34"/>
      <c r="CZ32" s="34"/>
    </row>
    <row r="33" spans="1:104" x14ac:dyDescent="0.15">
      <c r="A33" s="34" t="s">
        <v>1376</v>
      </c>
      <c r="B33" s="34"/>
      <c r="C33" s="34" t="s">
        <v>1346</v>
      </c>
      <c r="D33" s="34" t="s">
        <v>1359</v>
      </c>
      <c r="E33">
        <v>45</v>
      </c>
      <c r="F33" s="34" t="s">
        <v>1465</v>
      </c>
      <c r="G33" s="34"/>
      <c r="H33" s="84" t="s">
        <v>306</v>
      </c>
      <c r="I33" s="34" t="s">
        <v>2</v>
      </c>
      <c r="J33" s="34" t="s">
        <v>308</v>
      </c>
      <c r="K33" s="34" t="s">
        <v>327</v>
      </c>
      <c r="L33" s="34" t="s">
        <v>1351</v>
      </c>
      <c r="M33" s="34" t="s">
        <v>330</v>
      </c>
      <c r="N33" s="34"/>
      <c r="O33" s="34" t="s">
        <v>1353</v>
      </c>
      <c r="P33" s="34"/>
      <c r="Q33" s="34" t="s">
        <v>1160</v>
      </c>
      <c r="R33" t="b">
        <v>0</v>
      </c>
      <c r="S33" s="34"/>
      <c r="T33" s="34"/>
      <c r="U33" s="34"/>
      <c r="V33" t="b">
        <v>0</v>
      </c>
      <c r="W33" t="b">
        <v>1</v>
      </c>
      <c r="X33" s="34"/>
      <c r="Y33" s="34"/>
      <c r="AA33" s="34"/>
      <c r="AB33" s="34"/>
      <c r="AC33" s="34"/>
      <c r="AD33" s="34"/>
      <c r="AE33" s="34"/>
      <c r="AF33" s="34"/>
      <c r="AG33">
        <v>4.3</v>
      </c>
      <c r="AH33" s="34"/>
      <c r="AK33" s="34"/>
      <c r="AL33" s="34"/>
      <c r="AM33" s="34"/>
      <c r="AN33" s="34"/>
      <c r="AO33" s="34"/>
      <c r="AP33" s="34"/>
      <c r="AQ33" s="34"/>
      <c r="AR33" s="34"/>
      <c r="AS33" s="34"/>
      <c r="AU33" s="34"/>
      <c r="AV33" s="34"/>
      <c r="AW33" s="34"/>
      <c r="AX33" s="34"/>
      <c r="AY33" s="34"/>
      <c r="AZ33" s="34"/>
      <c r="BA33" s="34"/>
      <c r="BB33" s="34"/>
      <c r="BC33" s="34"/>
      <c r="BD33" s="34"/>
      <c r="BE33" s="34"/>
      <c r="BF33" s="34"/>
      <c r="BI33" s="34"/>
      <c r="BJ33" s="34"/>
      <c r="BK33" s="34"/>
      <c r="BL33" s="34"/>
      <c r="BM33" s="34"/>
      <c r="BN33" s="34"/>
      <c r="BO33" s="34"/>
      <c r="BP33" s="34"/>
      <c r="BQ33" s="34"/>
      <c r="BS33" s="34"/>
      <c r="BT33" s="34"/>
      <c r="BU33" s="34"/>
      <c r="BV33" s="34"/>
      <c r="BW33" s="34"/>
      <c r="BX33" s="34"/>
      <c r="BY33" s="34"/>
      <c r="BZ33" s="34"/>
      <c r="CB33" s="34"/>
      <c r="CC33" s="34"/>
      <c r="CD33" s="34"/>
      <c r="CE33" s="34"/>
      <c r="CH33" s="34"/>
      <c r="CI33" s="34"/>
      <c r="CK33" s="34"/>
      <c r="CL33" s="34"/>
      <c r="CN33" s="34"/>
      <c r="CO33" s="34"/>
      <c r="CP33" s="34"/>
      <c r="CQ33" s="34"/>
      <c r="CR33" s="34"/>
      <c r="CS33" s="34"/>
      <c r="CT33" s="34"/>
      <c r="CV33" s="34"/>
      <c r="CW33" s="34"/>
      <c r="CX33" s="34"/>
      <c r="CY33" s="34"/>
      <c r="CZ33" s="34"/>
    </row>
    <row r="34" spans="1:104" x14ac:dyDescent="0.15">
      <c r="A34" s="34" t="s">
        <v>1376</v>
      </c>
      <c r="B34" s="34"/>
      <c r="C34" s="34" t="s">
        <v>1346</v>
      </c>
      <c r="D34" s="34" t="s">
        <v>1359</v>
      </c>
      <c r="E34">
        <v>45</v>
      </c>
      <c r="F34" s="34" t="s">
        <v>1465</v>
      </c>
      <c r="G34" s="34"/>
      <c r="H34" s="84" t="s">
        <v>306</v>
      </c>
      <c r="I34" s="34" t="s">
        <v>2</v>
      </c>
      <c r="J34" s="34" t="s">
        <v>309</v>
      </c>
      <c r="K34" s="34" t="s">
        <v>328</v>
      </c>
      <c r="L34" s="34" t="s">
        <v>1351</v>
      </c>
      <c r="M34" s="34" t="s">
        <v>330</v>
      </c>
      <c r="N34" s="34"/>
      <c r="O34" s="34" t="s">
        <v>1353</v>
      </c>
      <c r="P34" s="34"/>
      <c r="Q34" s="34" t="s">
        <v>1160</v>
      </c>
      <c r="R34" t="b">
        <v>0</v>
      </c>
      <c r="S34" s="34"/>
      <c r="T34" s="34"/>
      <c r="U34" s="34"/>
      <c r="V34" t="b">
        <v>0</v>
      </c>
      <c r="W34" t="b">
        <v>1</v>
      </c>
      <c r="X34" s="34"/>
      <c r="Y34" s="34"/>
      <c r="AA34" s="34"/>
      <c r="AB34" s="34"/>
      <c r="AC34" s="34"/>
      <c r="AD34" s="34"/>
      <c r="AE34" s="34"/>
      <c r="AF34" s="34"/>
      <c r="AG34">
        <v>4.3</v>
      </c>
      <c r="AH34" s="34"/>
      <c r="AK34" s="34"/>
      <c r="AL34" s="34"/>
      <c r="AM34" s="34"/>
      <c r="AN34" s="34"/>
      <c r="AO34" s="34"/>
      <c r="AP34" s="34"/>
      <c r="AQ34" s="34"/>
      <c r="AR34" s="34"/>
      <c r="AS34" s="34"/>
      <c r="AU34" s="34"/>
      <c r="AV34" s="34"/>
      <c r="AW34" s="34"/>
      <c r="AX34" s="34"/>
      <c r="AY34" s="34"/>
      <c r="AZ34" s="34"/>
      <c r="BA34" s="34"/>
      <c r="BB34" s="34"/>
      <c r="BC34" s="34"/>
      <c r="BD34" s="34"/>
      <c r="BE34" s="34"/>
      <c r="BF34" s="34"/>
      <c r="BI34" s="34"/>
      <c r="BJ34" s="34"/>
      <c r="BK34" s="34"/>
      <c r="BL34" s="34"/>
      <c r="BM34" s="34"/>
      <c r="BN34" s="34"/>
      <c r="BO34" s="34"/>
      <c r="BP34" s="34"/>
      <c r="BQ34" s="34"/>
      <c r="BS34" s="34"/>
      <c r="BT34" s="34"/>
      <c r="BU34" s="34"/>
      <c r="BV34" s="34"/>
      <c r="BW34" s="34"/>
      <c r="BX34" s="34"/>
      <c r="BY34" s="34"/>
      <c r="BZ34" s="34"/>
      <c r="CB34" s="34"/>
      <c r="CC34" s="34"/>
      <c r="CD34" s="34"/>
      <c r="CE34" s="34"/>
      <c r="CH34" s="34"/>
      <c r="CI34" s="34"/>
      <c r="CK34" s="34"/>
      <c r="CL34" s="34"/>
      <c r="CN34" s="34"/>
      <c r="CO34" s="34"/>
      <c r="CP34" s="34"/>
      <c r="CQ34" s="34"/>
      <c r="CR34" s="34"/>
      <c r="CS34" s="34"/>
      <c r="CT34" s="34"/>
      <c r="CV34" s="34"/>
      <c r="CW34" s="34"/>
      <c r="CX34" s="34"/>
      <c r="CY34" s="34"/>
      <c r="CZ34" s="34"/>
    </row>
    <row r="35" spans="1:104" x14ac:dyDescent="0.15">
      <c r="A35" s="34" t="s">
        <v>1376</v>
      </c>
      <c r="B35" s="34"/>
      <c r="C35" s="34" t="s">
        <v>1346</v>
      </c>
      <c r="D35" s="34" t="s">
        <v>1359</v>
      </c>
      <c r="E35">
        <v>45</v>
      </c>
      <c r="F35" s="34" t="s">
        <v>1465</v>
      </c>
      <c r="G35" s="34"/>
      <c r="H35" s="84" t="s">
        <v>306</v>
      </c>
      <c r="I35" s="34" t="s">
        <v>2</v>
      </c>
      <c r="J35" s="34" t="s">
        <v>310</v>
      </c>
      <c r="K35" s="34" t="s">
        <v>1484</v>
      </c>
      <c r="L35" s="34" t="s">
        <v>1351</v>
      </c>
      <c r="M35" s="34" t="s">
        <v>330</v>
      </c>
      <c r="N35" s="34"/>
      <c r="O35" s="34" t="s">
        <v>1353</v>
      </c>
      <c r="P35" s="34"/>
      <c r="Q35" s="34" t="s">
        <v>1160</v>
      </c>
      <c r="R35" t="b">
        <v>0</v>
      </c>
      <c r="S35" s="34"/>
      <c r="T35" s="34"/>
      <c r="U35" s="34"/>
      <c r="V35" t="b">
        <v>0</v>
      </c>
      <c r="W35" t="b">
        <v>1</v>
      </c>
      <c r="X35" s="34"/>
      <c r="Y35" s="34"/>
      <c r="AA35" s="34"/>
      <c r="AB35" s="34"/>
      <c r="AC35" s="34"/>
      <c r="AD35" s="34"/>
      <c r="AE35" s="34"/>
      <c r="AF35" s="34"/>
      <c r="AG35">
        <v>4.3</v>
      </c>
      <c r="AH35" s="34"/>
      <c r="AK35" s="34"/>
      <c r="AL35" s="34"/>
      <c r="AM35" s="34"/>
      <c r="AN35" s="34"/>
      <c r="AO35" s="34"/>
      <c r="AP35" s="34"/>
      <c r="AQ35" s="34"/>
      <c r="AR35" s="34"/>
      <c r="AS35" s="34"/>
      <c r="AU35" s="34"/>
      <c r="AV35" s="34"/>
      <c r="AW35" s="34"/>
      <c r="AX35" s="34"/>
      <c r="AY35" s="34"/>
      <c r="AZ35" s="34"/>
      <c r="BA35" s="34"/>
      <c r="BB35" s="34"/>
      <c r="BC35" s="34"/>
      <c r="BD35" s="34"/>
      <c r="BE35" s="34"/>
      <c r="BF35" s="34"/>
      <c r="BI35" s="34"/>
      <c r="BJ35" s="34"/>
      <c r="BK35" s="34"/>
      <c r="BL35" s="34"/>
      <c r="BM35" s="34"/>
      <c r="BN35" s="34"/>
      <c r="BO35" s="34"/>
      <c r="BP35" s="34"/>
      <c r="BQ35" s="34"/>
      <c r="BS35" s="34"/>
      <c r="BT35" s="34"/>
      <c r="BU35" s="34"/>
      <c r="BV35" s="34"/>
      <c r="BW35" s="34"/>
      <c r="BX35" s="34"/>
      <c r="BY35" s="34"/>
      <c r="BZ35" s="34"/>
      <c r="CB35" s="34"/>
      <c r="CC35" s="34"/>
      <c r="CD35" s="34"/>
      <c r="CE35" s="34"/>
      <c r="CH35" s="34"/>
      <c r="CI35" s="34"/>
      <c r="CK35" s="34"/>
      <c r="CL35" s="34"/>
      <c r="CN35" s="34"/>
      <c r="CO35" s="34"/>
      <c r="CP35" s="34"/>
      <c r="CQ35" s="34"/>
      <c r="CR35" s="34"/>
      <c r="CS35" s="34"/>
      <c r="CT35" s="34"/>
      <c r="CV35" s="34"/>
      <c r="CW35" s="34"/>
      <c r="CX35" s="34"/>
      <c r="CY35" s="34"/>
      <c r="CZ35" s="34"/>
    </row>
    <row r="36" spans="1:104" x14ac:dyDescent="0.15">
      <c r="A36" s="34" t="s">
        <v>1376</v>
      </c>
      <c r="B36" s="34"/>
      <c r="C36" s="34" t="s">
        <v>1346</v>
      </c>
      <c r="D36" s="34" t="s">
        <v>1359</v>
      </c>
      <c r="E36">
        <v>45</v>
      </c>
      <c r="F36" s="34" t="s">
        <v>1465</v>
      </c>
      <c r="G36" s="34"/>
      <c r="H36" s="84" t="s">
        <v>306</v>
      </c>
      <c r="I36" s="34" t="s">
        <v>2</v>
      </c>
      <c r="J36" s="34" t="s">
        <v>311</v>
      </c>
      <c r="K36" s="34" t="s">
        <v>1478</v>
      </c>
      <c r="L36" s="34" t="s">
        <v>1351</v>
      </c>
      <c r="M36" s="34" t="s">
        <v>330</v>
      </c>
      <c r="N36" s="34"/>
      <c r="O36" s="34" t="s">
        <v>1353</v>
      </c>
      <c r="P36" s="34"/>
      <c r="Q36" s="34" t="s">
        <v>1160</v>
      </c>
      <c r="R36" t="b">
        <v>0</v>
      </c>
      <c r="S36" s="34"/>
      <c r="T36" s="34"/>
      <c r="U36" s="34"/>
      <c r="V36" t="b">
        <v>0</v>
      </c>
      <c r="W36" t="b">
        <v>1</v>
      </c>
      <c r="X36" s="34"/>
      <c r="Y36" s="34"/>
      <c r="AA36" s="34"/>
      <c r="AB36" s="34"/>
      <c r="AC36" s="34"/>
      <c r="AD36" s="34"/>
      <c r="AE36" s="34"/>
      <c r="AF36" s="34"/>
      <c r="AG36">
        <v>4.3</v>
      </c>
      <c r="AH36" s="34"/>
      <c r="AK36" s="34"/>
      <c r="AL36" s="34"/>
      <c r="AM36" s="34"/>
      <c r="AN36" s="34"/>
      <c r="AO36" s="34"/>
      <c r="AP36" s="34"/>
      <c r="AQ36" s="34"/>
      <c r="AR36" s="34"/>
      <c r="AS36" s="34"/>
      <c r="AU36" s="34"/>
      <c r="AV36" s="34"/>
      <c r="AW36" s="34"/>
      <c r="AX36" s="34"/>
      <c r="AY36" s="34"/>
      <c r="AZ36" s="34"/>
      <c r="BA36" s="34"/>
      <c r="BB36" s="34"/>
      <c r="BC36" s="34"/>
      <c r="BD36" s="34"/>
      <c r="BE36" s="34"/>
      <c r="BF36" s="34"/>
      <c r="BI36" s="34"/>
      <c r="BJ36" s="34"/>
      <c r="BK36" s="34"/>
      <c r="BL36" s="34"/>
      <c r="BM36" s="34"/>
      <c r="BN36" s="34"/>
      <c r="BO36" s="34"/>
      <c r="BP36" s="34"/>
      <c r="BQ36" s="34"/>
      <c r="BS36" s="34"/>
      <c r="BT36" s="34"/>
      <c r="BU36" s="34"/>
      <c r="BV36" s="34"/>
      <c r="BW36" s="34"/>
      <c r="BX36" s="34"/>
      <c r="BY36" s="34"/>
      <c r="BZ36" s="34"/>
      <c r="CB36" s="34"/>
      <c r="CC36" s="34"/>
      <c r="CD36" s="34"/>
      <c r="CE36" s="34"/>
      <c r="CH36" s="34"/>
      <c r="CI36" s="34"/>
      <c r="CK36" s="34"/>
      <c r="CL36" s="34"/>
      <c r="CN36" s="34"/>
      <c r="CO36" s="34"/>
      <c r="CP36" s="34"/>
      <c r="CQ36" s="34"/>
      <c r="CR36" s="34"/>
      <c r="CS36" s="34"/>
      <c r="CT36" s="34"/>
      <c r="CV36" s="34"/>
      <c r="CW36" s="34"/>
      <c r="CX36" s="34"/>
      <c r="CY36" s="34"/>
      <c r="CZ36" s="34"/>
    </row>
    <row r="37" spans="1:104" x14ac:dyDescent="0.15">
      <c r="A37" s="34" t="s">
        <v>1376</v>
      </c>
      <c r="B37" s="34"/>
      <c r="C37" s="34" t="s">
        <v>1346</v>
      </c>
      <c r="D37" s="34" t="s">
        <v>1359</v>
      </c>
      <c r="E37">
        <v>45</v>
      </c>
      <c r="F37" s="34" t="s">
        <v>1465</v>
      </c>
      <c r="G37" s="34"/>
      <c r="H37" s="84" t="s">
        <v>306</v>
      </c>
      <c r="I37" s="34" t="s">
        <v>2</v>
      </c>
      <c r="J37" s="34" t="s">
        <v>312</v>
      </c>
      <c r="K37" s="34" t="s">
        <v>2</v>
      </c>
      <c r="L37" s="34" t="s">
        <v>1351</v>
      </c>
      <c r="M37" s="34" t="s">
        <v>330</v>
      </c>
      <c r="N37" s="34"/>
      <c r="O37" s="34" t="s">
        <v>1353</v>
      </c>
      <c r="P37" s="34"/>
      <c r="Q37" s="34" t="s">
        <v>1160</v>
      </c>
      <c r="R37" t="b">
        <v>0</v>
      </c>
      <c r="S37" s="34"/>
      <c r="T37" s="34"/>
      <c r="U37" s="34"/>
      <c r="V37" t="b">
        <v>0</v>
      </c>
      <c r="W37" t="b">
        <v>1</v>
      </c>
      <c r="X37" s="34"/>
      <c r="Y37" s="34"/>
      <c r="AA37" s="34"/>
      <c r="AB37" s="34"/>
      <c r="AC37" s="34"/>
      <c r="AD37" s="34"/>
      <c r="AE37" s="34"/>
      <c r="AF37" s="34"/>
      <c r="AG37">
        <v>4.3</v>
      </c>
      <c r="AH37" s="34"/>
      <c r="AK37" s="34"/>
      <c r="AL37" s="34"/>
      <c r="AM37" s="34"/>
      <c r="AN37" s="34"/>
      <c r="AO37" s="34"/>
      <c r="AP37" s="34"/>
      <c r="AQ37" s="34"/>
      <c r="AR37" s="34"/>
      <c r="AS37" s="34"/>
      <c r="AU37" s="34"/>
      <c r="AV37" s="34"/>
      <c r="AW37" s="34"/>
      <c r="AX37" s="34"/>
      <c r="AY37" s="34"/>
      <c r="AZ37" s="34"/>
      <c r="BA37" s="34"/>
      <c r="BB37" s="34"/>
      <c r="BC37" s="34"/>
      <c r="BD37" s="34"/>
      <c r="BE37" s="34"/>
      <c r="BF37" s="34"/>
      <c r="BI37" s="34"/>
      <c r="BJ37" s="34"/>
      <c r="BK37" s="34"/>
      <c r="BL37" s="34"/>
      <c r="BM37" s="34"/>
      <c r="BN37" s="34"/>
      <c r="BO37" s="34"/>
      <c r="BP37" s="34"/>
      <c r="BQ37" s="34"/>
      <c r="BS37" s="34"/>
      <c r="BT37" s="34"/>
      <c r="BU37" s="34"/>
      <c r="BV37" s="34"/>
      <c r="BW37" s="34"/>
      <c r="BX37" s="34"/>
      <c r="BY37" s="34"/>
      <c r="BZ37" s="34"/>
      <c r="CB37" s="34"/>
      <c r="CC37" s="34"/>
      <c r="CD37" s="34"/>
      <c r="CE37" s="34"/>
      <c r="CH37" s="34"/>
      <c r="CI37" s="34"/>
      <c r="CK37" s="34"/>
      <c r="CL37" s="34"/>
      <c r="CN37" s="34"/>
      <c r="CO37" s="34"/>
      <c r="CP37" s="34"/>
      <c r="CQ37" s="34"/>
      <c r="CR37" s="34"/>
      <c r="CS37" s="34"/>
      <c r="CT37" s="34"/>
      <c r="CV37" s="34"/>
      <c r="CW37" s="34"/>
      <c r="CX37" s="34"/>
      <c r="CY37" s="34"/>
      <c r="CZ37" s="34"/>
    </row>
    <row r="38" spans="1:104" x14ac:dyDescent="0.15">
      <c r="A38" s="34" t="s">
        <v>1377</v>
      </c>
      <c r="B38" s="34"/>
      <c r="C38" s="34" t="s">
        <v>1346</v>
      </c>
      <c r="D38" s="34" t="s">
        <v>1360</v>
      </c>
      <c r="E38">
        <v>55</v>
      </c>
      <c r="F38" s="34" t="s">
        <v>1466</v>
      </c>
      <c r="G38" s="34"/>
      <c r="H38" s="84" t="s">
        <v>306</v>
      </c>
      <c r="I38" s="34" t="s">
        <v>2</v>
      </c>
      <c r="J38" s="34" t="s">
        <v>307</v>
      </c>
      <c r="K38" s="34" t="s">
        <v>847</v>
      </c>
      <c r="L38" s="34" t="s">
        <v>1353</v>
      </c>
      <c r="M38" s="34" t="s">
        <v>330</v>
      </c>
      <c r="N38" s="34"/>
      <c r="O38" s="34" t="s">
        <v>1351</v>
      </c>
      <c r="P38" s="34"/>
      <c r="Q38" s="34" t="s">
        <v>855</v>
      </c>
      <c r="R38" t="b">
        <v>0</v>
      </c>
      <c r="S38" s="34"/>
      <c r="T38" s="34"/>
      <c r="U38" s="34"/>
      <c r="V38" t="b">
        <v>0</v>
      </c>
      <c r="W38" t="b">
        <v>1</v>
      </c>
      <c r="X38" s="34"/>
      <c r="Y38" s="34"/>
      <c r="AA38" s="34"/>
      <c r="AB38" s="34"/>
      <c r="AC38" s="34"/>
      <c r="AD38" s="34"/>
      <c r="AE38" s="34"/>
      <c r="AF38" s="34"/>
      <c r="AG38">
        <v>4.3</v>
      </c>
      <c r="AH38" s="34"/>
      <c r="AK38" s="34"/>
      <c r="AL38" s="34"/>
      <c r="AM38" s="34"/>
      <c r="AN38" s="34"/>
      <c r="AO38" s="34"/>
      <c r="AP38" s="34"/>
      <c r="AQ38" s="34"/>
      <c r="AR38" s="34"/>
      <c r="AS38" s="34"/>
      <c r="AU38" s="34"/>
      <c r="AV38" s="34"/>
      <c r="AW38" s="34"/>
      <c r="AX38" s="34"/>
      <c r="AY38" s="34"/>
      <c r="AZ38" s="34"/>
      <c r="BA38" s="34"/>
      <c r="BB38" s="34"/>
      <c r="BC38" s="34"/>
      <c r="BD38" s="34"/>
      <c r="BE38" s="34"/>
      <c r="BF38" s="34"/>
      <c r="BI38" s="34"/>
      <c r="BJ38" s="34"/>
      <c r="BK38" s="34"/>
      <c r="BL38" s="34"/>
      <c r="BM38" s="34"/>
      <c r="BN38" s="34"/>
      <c r="BO38" s="34"/>
      <c r="BP38" s="34"/>
      <c r="BQ38" s="34"/>
      <c r="BS38" s="34"/>
      <c r="BT38" s="34"/>
      <c r="BU38" s="34"/>
      <c r="BV38" s="34"/>
      <c r="BW38" s="34"/>
      <c r="BX38" s="34"/>
      <c r="BY38" s="34"/>
      <c r="BZ38" s="34"/>
      <c r="CB38" s="34"/>
      <c r="CC38" s="34"/>
      <c r="CD38" s="34"/>
      <c r="CE38" s="34"/>
      <c r="CH38" s="34"/>
      <c r="CI38" s="34"/>
      <c r="CK38" s="34"/>
      <c r="CL38" s="34"/>
      <c r="CN38" s="34"/>
      <c r="CO38" s="34"/>
      <c r="CP38" s="34"/>
      <c r="CQ38" s="34"/>
      <c r="CR38" s="34"/>
      <c r="CS38" s="34"/>
      <c r="CT38" s="34"/>
      <c r="CV38" s="34"/>
      <c r="CW38" s="34"/>
      <c r="CX38" s="34"/>
      <c r="CY38" s="34"/>
      <c r="CZ38" s="34"/>
    </row>
    <row r="39" spans="1:104" x14ac:dyDescent="0.15">
      <c r="A39" s="34" t="s">
        <v>1377</v>
      </c>
      <c r="B39" s="34"/>
      <c r="C39" s="34" t="s">
        <v>1346</v>
      </c>
      <c r="D39" s="34" t="s">
        <v>1360</v>
      </c>
      <c r="E39">
        <v>55</v>
      </c>
      <c r="F39" s="34" t="s">
        <v>1466</v>
      </c>
      <c r="G39" s="34"/>
      <c r="H39" s="84" t="s">
        <v>306</v>
      </c>
      <c r="I39" s="34" t="s">
        <v>2</v>
      </c>
      <c r="J39" s="34" t="s">
        <v>308</v>
      </c>
      <c r="K39" s="34" t="s">
        <v>327</v>
      </c>
      <c r="L39" s="34" t="s">
        <v>1353</v>
      </c>
      <c r="M39" s="34" t="s">
        <v>330</v>
      </c>
      <c r="N39" s="34"/>
      <c r="O39" s="34" t="s">
        <v>1351</v>
      </c>
      <c r="P39" s="34"/>
      <c r="Q39" s="34" t="s">
        <v>855</v>
      </c>
      <c r="R39" t="b">
        <v>0</v>
      </c>
      <c r="S39" s="34"/>
      <c r="T39" s="34"/>
      <c r="U39" s="34"/>
      <c r="V39" t="b">
        <v>0</v>
      </c>
      <c r="W39" t="b">
        <v>1</v>
      </c>
      <c r="X39" s="34"/>
      <c r="Y39" s="34"/>
      <c r="AA39" s="34"/>
      <c r="AB39" s="34"/>
      <c r="AC39" s="34"/>
      <c r="AD39" s="34"/>
      <c r="AE39" s="34"/>
      <c r="AF39" s="34"/>
      <c r="AG39">
        <v>4.3</v>
      </c>
      <c r="AH39" s="34"/>
      <c r="AK39" s="34"/>
      <c r="AL39" s="34"/>
      <c r="AM39" s="34"/>
      <c r="AN39" s="34"/>
      <c r="AO39" s="34"/>
      <c r="AP39" s="34"/>
      <c r="AQ39" s="34"/>
      <c r="AR39" s="34"/>
      <c r="AS39" s="34"/>
      <c r="AU39" s="34"/>
      <c r="AV39" s="34"/>
      <c r="AW39" s="34"/>
      <c r="AX39" s="34"/>
      <c r="AY39" s="34"/>
      <c r="AZ39" s="34"/>
      <c r="BA39" s="34"/>
      <c r="BB39" s="34"/>
      <c r="BC39" s="34"/>
      <c r="BD39" s="34"/>
      <c r="BE39" s="34"/>
      <c r="BF39" s="34"/>
      <c r="BI39" s="34"/>
      <c r="BJ39" s="34"/>
      <c r="BK39" s="34"/>
      <c r="BL39" s="34"/>
      <c r="BM39" s="34"/>
      <c r="BN39" s="34"/>
      <c r="BO39" s="34"/>
      <c r="BP39" s="34"/>
      <c r="BQ39" s="34"/>
      <c r="BS39" s="34"/>
      <c r="BT39" s="34"/>
      <c r="BU39" s="34"/>
      <c r="BV39" s="34"/>
      <c r="BW39" s="34"/>
      <c r="BX39" s="34"/>
      <c r="BY39" s="34"/>
      <c r="BZ39" s="34"/>
      <c r="CB39" s="34"/>
      <c r="CC39" s="34"/>
      <c r="CD39" s="34"/>
      <c r="CE39" s="34"/>
      <c r="CH39" s="34"/>
      <c r="CI39" s="34"/>
      <c r="CK39" s="34"/>
      <c r="CL39" s="34"/>
      <c r="CN39" s="34"/>
      <c r="CO39" s="34"/>
      <c r="CP39" s="34"/>
      <c r="CQ39" s="34"/>
      <c r="CR39" s="34"/>
      <c r="CS39" s="34"/>
      <c r="CT39" s="34"/>
      <c r="CV39" s="34"/>
      <c r="CW39" s="34"/>
      <c r="CX39" s="34"/>
      <c r="CY39" s="34"/>
      <c r="CZ39" s="34"/>
    </row>
    <row r="40" spans="1:104" x14ac:dyDescent="0.15">
      <c r="A40" s="34" t="s">
        <v>1377</v>
      </c>
      <c r="B40" s="34"/>
      <c r="C40" s="34" t="s">
        <v>1346</v>
      </c>
      <c r="D40" s="34" t="s">
        <v>1360</v>
      </c>
      <c r="E40">
        <v>55</v>
      </c>
      <c r="F40" s="34" t="s">
        <v>1466</v>
      </c>
      <c r="G40" s="34"/>
      <c r="H40" s="84" t="s">
        <v>306</v>
      </c>
      <c r="I40" s="34" t="s">
        <v>2</v>
      </c>
      <c r="J40" s="34" t="s">
        <v>309</v>
      </c>
      <c r="K40" s="34" t="s">
        <v>328</v>
      </c>
      <c r="L40" s="34" t="s">
        <v>1353</v>
      </c>
      <c r="M40" s="34" t="s">
        <v>330</v>
      </c>
      <c r="N40" s="34"/>
      <c r="O40" s="34" t="s">
        <v>1351</v>
      </c>
      <c r="P40" s="34"/>
      <c r="Q40" s="34" t="s">
        <v>855</v>
      </c>
      <c r="R40" t="b">
        <v>0</v>
      </c>
      <c r="S40" s="34"/>
      <c r="T40" s="34"/>
      <c r="U40" s="34"/>
      <c r="V40" t="b">
        <v>0</v>
      </c>
      <c r="W40" t="b">
        <v>1</v>
      </c>
      <c r="X40" s="34"/>
      <c r="Y40" s="34"/>
      <c r="AA40" s="34"/>
      <c r="AB40" s="34"/>
      <c r="AC40" s="34"/>
      <c r="AD40" s="34"/>
      <c r="AE40" s="34"/>
      <c r="AF40" s="34"/>
      <c r="AG40">
        <v>4.3</v>
      </c>
      <c r="AH40" s="34"/>
      <c r="AK40" s="34"/>
      <c r="AL40" s="34"/>
      <c r="AM40" s="34"/>
      <c r="AN40" s="34"/>
      <c r="AO40" s="34"/>
      <c r="AP40" s="34"/>
      <c r="AQ40" s="34"/>
      <c r="AR40" s="34"/>
      <c r="AS40" s="34"/>
      <c r="AU40" s="34"/>
      <c r="AV40" s="34"/>
      <c r="AW40" s="34"/>
      <c r="AX40" s="34"/>
      <c r="AY40" s="34"/>
      <c r="AZ40" s="34"/>
      <c r="BA40" s="34"/>
      <c r="BB40" s="34"/>
      <c r="BC40" s="34"/>
      <c r="BD40" s="34"/>
      <c r="BE40" s="34"/>
      <c r="BF40" s="34"/>
      <c r="BI40" s="34"/>
      <c r="BJ40" s="34"/>
      <c r="BK40" s="34"/>
      <c r="BL40" s="34"/>
      <c r="BM40" s="34"/>
      <c r="BN40" s="34"/>
      <c r="BO40" s="34"/>
      <c r="BP40" s="34"/>
      <c r="BQ40" s="34"/>
      <c r="BS40" s="34"/>
      <c r="BT40" s="34"/>
      <c r="BU40" s="34"/>
      <c r="BV40" s="34"/>
      <c r="BW40" s="34"/>
      <c r="BX40" s="34"/>
      <c r="BY40" s="34"/>
      <c r="BZ40" s="34"/>
      <c r="CB40" s="34"/>
      <c r="CC40" s="34"/>
      <c r="CD40" s="34"/>
      <c r="CE40" s="34"/>
      <c r="CH40" s="34"/>
      <c r="CI40" s="34"/>
      <c r="CK40" s="34"/>
      <c r="CL40" s="34"/>
      <c r="CN40" s="34"/>
      <c r="CO40" s="34"/>
      <c r="CP40" s="34"/>
      <c r="CQ40" s="34"/>
      <c r="CR40" s="34"/>
      <c r="CS40" s="34"/>
      <c r="CT40" s="34"/>
      <c r="CV40" s="34"/>
      <c r="CW40" s="34"/>
      <c r="CX40" s="34"/>
      <c r="CY40" s="34"/>
      <c r="CZ40" s="34"/>
    </row>
    <row r="41" spans="1:104" x14ac:dyDescent="0.15">
      <c r="A41" s="34" t="s">
        <v>1377</v>
      </c>
      <c r="B41" s="34"/>
      <c r="C41" s="34" t="s">
        <v>1346</v>
      </c>
      <c r="D41" s="34" t="s">
        <v>1360</v>
      </c>
      <c r="E41">
        <v>55</v>
      </c>
      <c r="F41" s="34" t="s">
        <v>1466</v>
      </c>
      <c r="G41" s="34"/>
      <c r="H41" s="84" t="s">
        <v>306</v>
      </c>
      <c r="I41" s="34" t="s">
        <v>2</v>
      </c>
      <c r="J41" s="34" t="s">
        <v>310</v>
      </c>
      <c r="K41" s="34" t="s">
        <v>848</v>
      </c>
      <c r="L41" s="34" t="s">
        <v>1353</v>
      </c>
      <c r="M41" s="34" t="s">
        <v>330</v>
      </c>
      <c r="N41" s="34"/>
      <c r="O41" s="34" t="s">
        <v>1351</v>
      </c>
      <c r="P41" s="34"/>
      <c r="Q41" s="34" t="s">
        <v>855</v>
      </c>
      <c r="R41" t="b">
        <v>0</v>
      </c>
      <c r="S41" s="34"/>
      <c r="T41" s="34"/>
      <c r="U41" s="34"/>
      <c r="V41" t="b">
        <v>0</v>
      </c>
      <c r="W41" t="b">
        <v>1</v>
      </c>
      <c r="X41" s="34"/>
      <c r="Y41" s="34"/>
      <c r="AA41" s="34"/>
      <c r="AB41" s="34"/>
      <c r="AC41" s="34"/>
      <c r="AD41" s="34"/>
      <c r="AE41" s="34"/>
      <c r="AF41" s="34"/>
      <c r="AG41">
        <v>4.3</v>
      </c>
      <c r="AH41" s="34"/>
      <c r="AK41" s="34"/>
      <c r="AL41" s="34"/>
      <c r="AM41" s="34"/>
      <c r="AN41" s="34"/>
      <c r="AO41" s="34"/>
      <c r="AP41" s="34"/>
      <c r="AQ41" s="34"/>
      <c r="AR41" s="34"/>
      <c r="AS41" s="34"/>
      <c r="AU41" s="34"/>
      <c r="AV41" s="34"/>
      <c r="AW41" s="34"/>
      <c r="AX41" s="34"/>
      <c r="AY41" s="34"/>
      <c r="AZ41" s="34"/>
      <c r="BA41" s="34"/>
      <c r="BB41" s="34"/>
      <c r="BC41" s="34"/>
      <c r="BD41" s="34"/>
      <c r="BE41" s="34"/>
      <c r="BF41" s="34"/>
      <c r="BI41" s="34"/>
      <c r="BJ41" s="34"/>
      <c r="BK41" s="34"/>
      <c r="BL41" s="34"/>
      <c r="BM41" s="34"/>
      <c r="BN41" s="34"/>
      <c r="BO41" s="34"/>
      <c r="BP41" s="34"/>
      <c r="BQ41" s="34"/>
      <c r="BS41" s="34"/>
      <c r="BT41" s="34"/>
      <c r="BU41" s="34"/>
      <c r="BV41" s="34"/>
      <c r="BW41" s="34"/>
      <c r="BX41" s="34"/>
      <c r="BY41" s="34"/>
      <c r="BZ41" s="34"/>
      <c r="CB41" s="34"/>
      <c r="CC41" s="34"/>
      <c r="CD41" s="34"/>
      <c r="CE41" s="34"/>
      <c r="CH41" s="34"/>
      <c r="CI41" s="34"/>
      <c r="CK41" s="34"/>
      <c r="CL41" s="34"/>
      <c r="CN41" s="34"/>
      <c r="CO41" s="34"/>
      <c r="CP41" s="34"/>
      <c r="CQ41" s="34"/>
      <c r="CR41" s="34"/>
      <c r="CS41" s="34"/>
      <c r="CT41" s="34"/>
      <c r="CV41" s="34"/>
      <c r="CW41" s="34"/>
      <c r="CX41" s="34"/>
      <c r="CY41" s="34"/>
      <c r="CZ41" s="34"/>
    </row>
    <row r="42" spans="1:104" x14ac:dyDescent="0.15">
      <c r="A42" s="34" t="s">
        <v>1377</v>
      </c>
      <c r="B42" s="34"/>
      <c r="C42" s="34" t="s">
        <v>1346</v>
      </c>
      <c r="D42" s="34" t="s">
        <v>1360</v>
      </c>
      <c r="E42">
        <v>55</v>
      </c>
      <c r="F42" s="34" t="s">
        <v>1466</v>
      </c>
      <c r="G42" s="34"/>
      <c r="H42" s="84" t="s">
        <v>306</v>
      </c>
      <c r="I42" s="34" t="s">
        <v>2</v>
      </c>
      <c r="J42" s="34" t="s">
        <v>311</v>
      </c>
      <c r="K42" s="34" t="s">
        <v>1485</v>
      </c>
      <c r="L42" s="34" t="s">
        <v>1353</v>
      </c>
      <c r="M42" s="34" t="s">
        <v>330</v>
      </c>
      <c r="N42" s="34"/>
      <c r="O42" s="34" t="s">
        <v>1351</v>
      </c>
      <c r="P42" s="34"/>
      <c r="Q42" s="34" t="s">
        <v>855</v>
      </c>
      <c r="R42" t="b">
        <v>0</v>
      </c>
      <c r="S42" s="34"/>
      <c r="T42" s="34"/>
      <c r="U42" s="34"/>
      <c r="V42" t="b">
        <v>0</v>
      </c>
      <c r="W42" t="b">
        <v>1</v>
      </c>
      <c r="X42" s="34"/>
      <c r="Y42" s="34"/>
      <c r="AA42" s="34"/>
      <c r="AB42" s="34"/>
      <c r="AC42" s="34"/>
      <c r="AD42" s="34"/>
      <c r="AE42" s="34"/>
      <c r="AF42" s="34"/>
      <c r="AG42">
        <v>4.3</v>
      </c>
      <c r="AH42" s="34"/>
      <c r="AK42" s="34"/>
      <c r="AL42" s="34"/>
      <c r="AM42" s="34"/>
      <c r="AN42" s="34"/>
      <c r="AO42" s="34"/>
      <c r="AP42" s="34"/>
      <c r="AQ42" s="34"/>
      <c r="AR42" s="34"/>
      <c r="AS42" s="34"/>
      <c r="AU42" s="34"/>
      <c r="AV42" s="34"/>
      <c r="AW42" s="34"/>
      <c r="AX42" s="34"/>
      <c r="AY42" s="34"/>
      <c r="AZ42" s="34"/>
      <c r="BA42" s="34"/>
      <c r="BB42" s="34"/>
      <c r="BC42" s="34"/>
      <c r="BD42" s="34"/>
      <c r="BE42" s="34"/>
      <c r="BF42" s="34"/>
      <c r="BI42" s="34"/>
      <c r="BJ42" s="34"/>
      <c r="BK42" s="34"/>
      <c r="BL42" s="34"/>
      <c r="BM42" s="34"/>
      <c r="BN42" s="34"/>
      <c r="BO42" s="34"/>
      <c r="BP42" s="34"/>
      <c r="BQ42" s="34"/>
      <c r="BS42" s="34"/>
      <c r="BT42" s="34"/>
      <c r="BU42" s="34"/>
      <c r="BV42" s="34"/>
      <c r="BW42" s="34"/>
      <c r="BX42" s="34"/>
      <c r="BY42" s="34"/>
      <c r="BZ42" s="34"/>
      <c r="CB42" s="34"/>
      <c r="CC42" s="34"/>
      <c r="CD42" s="34"/>
      <c r="CE42" s="34"/>
      <c r="CH42" s="34"/>
      <c r="CI42" s="34"/>
      <c r="CK42" s="34"/>
      <c r="CL42" s="34"/>
      <c r="CN42" s="34"/>
      <c r="CO42" s="34"/>
      <c r="CP42" s="34"/>
      <c r="CQ42" s="34"/>
      <c r="CR42" s="34"/>
      <c r="CS42" s="34"/>
      <c r="CT42" s="34"/>
      <c r="CV42" s="34"/>
      <c r="CW42" s="34"/>
      <c r="CX42" s="34"/>
      <c r="CY42" s="34"/>
      <c r="CZ42" s="34"/>
    </row>
    <row r="43" spans="1:104" x14ac:dyDescent="0.15">
      <c r="A43" s="34" t="s">
        <v>1377</v>
      </c>
      <c r="B43" s="34"/>
      <c r="C43" s="34" t="s">
        <v>1346</v>
      </c>
      <c r="D43" s="34" t="s">
        <v>1360</v>
      </c>
      <c r="E43">
        <v>55</v>
      </c>
      <c r="F43" s="34" t="s">
        <v>1466</v>
      </c>
      <c r="G43" s="34"/>
      <c r="H43" s="84" t="s">
        <v>306</v>
      </c>
      <c r="I43" s="34" t="s">
        <v>2</v>
      </c>
      <c r="J43" s="34" t="s">
        <v>312</v>
      </c>
      <c r="K43" s="34" t="s">
        <v>2</v>
      </c>
      <c r="L43" s="34" t="s">
        <v>1353</v>
      </c>
      <c r="M43" s="34" t="s">
        <v>330</v>
      </c>
      <c r="N43" s="34"/>
      <c r="O43" s="34" t="s">
        <v>1351</v>
      </c>
      <c r="P43" s="34"/>
      <c r="Q43" s="34" t="s">
        <v>855</v>
      </c>
      <c r="R43" t="b">
        <v>0</v>
      </c>
      <c r="S43" s="34"/>
      <c r="T43" s="34"/>
      <c r="U43" s="34"/>
      <c r="V43" t="b">
        <v>0</v>
      </c>
      <c r="W43" t="b">
        <v>1</v>
      </c>
      <c r="X43" s="34"/>
      <c r="Y43" s="34"/>
      <c r="AA43" s="34"/>
      <c r="AB43" s="34"/>
      <c r="AC43" s="34"/>
      <c r="AD43" s="34"/>
      <c r="AE43" s="34"/>
      <c r="AF43" s="34"/>
      <c r="AG43">
        <v>4.3</v>
      </c>
      <c r="AH43" s="34"/>
      <c r="AK43" s="34"/>
      <c r="AL43" s="34"/>
      <c r="AM43" s="34"/>
      <c r="AN43" s="34"/>
      <c r="AO43" s="34"/>
      <c r="AP43" s="34"/>
      <c r="AQ43" s="34"/>
      <c r="AR43" s="34"/>
      <c r="AS43" s="34"/>
      <c r="AU43" s="34"/>
      <c r="AV43" s="34"/>
      <c r="AW43" s="34"/>
      <c r="AX43" s="34"/>
      <c r="AY43" s="34"/>
      <c r="AZ43" s="34"/>
      <c r="BA43" s="34"/>
      <c r="BB43" s="34"/>
      <c r="BC43" s="34"/>
      <c r="BD43" s="34"/>
      <c r="BE43" s="34"/>
      <c r="BF43" s="34"/>
      <c r="BI43" s="34"/>
      <c r="BJ43" s="34"/>
      <c r="BK43" s="34"/>
      <c r="BL43" s="34"/>
      <c r="BM43" s="34"/>
      <c r="BN43" s="34"/>
      <c r="BO43" s="34"/>
      <c r="BP43" s="34"/>
      <c r="BQ43" s="34"/>
      <c r="BS43" s="34"/>
      <c r="BT43" s="34"/>
      <c r="BU43" s="34"/>
      <c r="BV43" s="34"/>
      <c r="BW43" s="34"/>
      <c r="BX43" s="34"/>
      <c r="BY43" s="34"/>
      <c r="BZ43" s="34"/>
      <c r="CB43" s="34"/>
      <c r="CC43" s="34"/>
      <c r="CD43" s="34"/>
      <c r="CE43" s="34"/>
      <c r="CH43" s="34"/>
      <c r="CI43" s="34"/>
      <c r="CK43" s="34"/>
      <c r="CL43" s="34"/>
      <c r="CN43" s="34"/>
      <c r="CO43" s="34"/>
      <c r="CP43" s="34"/>
      <c r="CQ43" s="34"/>
      <c r="CR43" s="34"/>
      <c r="CS43" s="34"/>
      <c r="CT43" s="34"/>
      <c r="CV43" s="34"/>
      <c r="CW43" s="34"/>
      <c r="CX43" s="34"/>
      <c r="CY43" s="34"/>
      <c r="CZ43" s="34"/>
    </row>
    <row r="44" spans="1:104" x14ac:dyDescent="0.15">
      <c r="A44" s="34" t="s">
        <v>1378</v>
      </c>
      <c r="B44" s="34"/>
      <c r="C44" s="34" t="s">
        <v>1346</v>
      </c>
      <c r="D44" s="34" t="s">
        <v>1360</v>
      </c>
      <c r="E44">
        <v>54</v>
      </c>
      <c r="F44" s="34" t="s">
        <v>1466</v>
      </c>
      <c r="G44" s="34"/>
      <c r="H44" s="84" t="s">
        <v>306</v>
      </c>
      <c r="I44" s="34" t="s">
        <v>2</v>
      </c>
      <c r="J44" s="34" t="s">
        <v>307</v>
      </c>
      <c r="K44" s="34" t="s">
        <v>1486</v>
      </c>
      <c r="L44" s="34" t="s">
        <v>1353</v>
      </c>
      <c r="M44" s="34" t="s">
        <v>330</v>
      </c>
      <c r="N44" s="34"/>
      <c r="O44" s="34" t="s">
        <v>1351</v>
      </c>
      <c r="P44" s="34"/>
      <c r="Q44" s="34" t="s">
        <v>1162</v>
      </c>
      <c r="R44" t="b">
        <v>0</v>
      </c>
      <c r="S44" s="34"/>
      <c r="T44" s="34"/>
      <c r="U44" s="34"/>
      <c r="V44" t="b">
        <v>0</v>
      </c>
      <c r="W44" t="b">
        <v>1</v>
      </c>
      <c r="X44" s="34"/>
      <c r="Y44" s="34"/>
      <c r="AA44" s="34"/>
      <c r="AB44" s="34"/>
      <c r="AC44" s="34"/>
      <c r="AD44" s="34"/>
      <c r="AE44" s="34"/>
      <c r="AF44" s="34"/>
      <c r="AG44">
        <v>4.3</v>
      </c>
      <c r="AH44" s="34"/>
      <c r="AK44" s="34"/>
      <c r="AL44" s="34"/>
      <c r="AM44" s="34"/>
      <c r="AN44" s="34"/>
      <c r="AO44" s="34"/>
      <c r="AP44" s="34"/>
      <c r="AQ44" s="34"/>
      <c r="AR44" s="34"/>
      <c r="AS44" s="34"/>
      <c r="AU44" s="34"/>
      <c r="AV44" s="34"/>
      <c r="AW44" s="34"/>
      <c r="AX44" s="34"/>
      <c r="AY44" s="34"/>
      <c r="AZ44" s="34"/>
      <c r="BA44" s="34"/>
      <c r="BB44" s="34"/>
      <c r="BC44" s="34"/>
      <c r="BD44" s="34"/>
      <c r="BE44" s="34"/>
      <c r="BF44" s="34"/>
      <c r="BI44" s="34"/>
      <c r="BJ44" s="34"/>
      <c r="BK44" s="34"/>
      <c r="BL44" s="34"/>
      <c r="BM44" s="34"/>
      <c r="BN44" s="34"/>
      <c r="BO44" s="34"/>
      <c r="BP44" s="34"/>
      <c r="BQ44" s="34"/>
      <c r="BS44" s="34"/>
      <c r="BT44" s="34"/>
      <c r="BU44" s="34"/>
      <c r="BV44" s="34"/>
      <c r="BW44" s="34"/>
      <c r="BX44" s="34"/>
      <c r="BY44" s="34"/>
      <c r="BZ44" s="34"/>
      <c r="CB44" s="34"/>
      <c r="CC44" s="34"/>
      <c r="CD44" s="34"/>
      <c r="CE44" s="34"/>
      <c r="CH44" s="34"/>
      <c r="CI44" s="34"/>
      <c r="CK44" s="34"/>
      <c r="CL44" s="34"/>
      <c r="CN44" s="34"/>
      <c r="CO44" s="34"/>
      <c r="CP44" s="34"/>
      <c r="CQ44" s="34"/>
      <c r="CR44" s="34"/>
      <c r="CS44" s="34"/>
      <c r="CT44" s="34"/>
      <c r="CV44" s="34"/>
      <c r="CW44" s="34"/>
      <c r="CX44" s="34"/>
      <c r="CY44" s="34"/>
      <c r="CZ44" s="34"/>
    </row>
    <row r="45" spans="1:104" x14ac:dyDescent="0.15">
      <c r="A45" s="34" t="s">
        <v>1378</v>
      </c>
      <c r="B45" s="34"/>
      <c r="C45" s="34" t="s">
        <v>1346</v>
      </c>
      <c r="D45" s="34" t="s">
        <v>1360</v>
      </c>
      <c r="E45">
        <v>54</v>
      </c>
      <c r="F45" s="34" t="s">
        <v>1466</v>
      </c>
      <c r="G45" s="34"/>
      <c r="H45" s="84" t="s">
        <v>306</v>
      </c>
      <c r="I45" s="34" t="s">
        <v>2</v>
      </c>
      <c r="J45" s="34" t="s">
        <v>308</v>
      </c>
      <c r="K45" s="34" t="s">
        <v>327</v>
      </c>
      <c r="L45" s="34" t="s">
        <v>1353</v>
      </c>
      <c r="M45" s="34" t="s">
        <v>330</v>
      </c>
      <c r="N45" s="34"/>
      <c r="O45" s="34" t="s">
        <v>1351</v>
      </c>
      <c r="P45" s="34"/>
      <c r="Q45" s="34" t="s">
        <v>1162</v>
      </c>
      <c r="R45" t="b">
        <v>0</v>
      </c>
      <c r="S45" s="34"/>
      <c r="T45" s="34"/>
      <c r="U45" s="34"/>
      <c r="V45" t="b">
        <v>0</v>
      </c>
      <c r="W45" t="b">
        <v>1</v>
      </c>
      <c r="X45" s="34"/>
      <c r="Y45" s="34"/>
      <c r="AA45" s="34"/>
      <c r="AB45" s="34"/>
      <c r="AC45" s="34"/>
      <c r="AD45" s="34"/>
      <c r="AE45" s="34"/>
      <c r="AF45" s="34"/>
      <c r="AG45">
        <v>4.3</v>
      </c>
      <c r="AH45" s="34"/>
      <c r="AK45" s="34"/>
      <c r="AL45" s="34"/>
      <c r="AM45" s="34"/>
      <c r="AN45" s="34"/>
      <c r="AO45" s="34"/>
      <c r="AP45" s="34"/>
      <c r="AQ45" s="34"/>
      <c r="AR45" s="34"/>
      <c r="AS45" s="34"/>
      <c r="AU45" s="34"/>
      <c r="AV45" s="34"/>
      <c r="AW45" s="34"/>
      <c r="AX45" s="34"/>
      <c r="AY45" s="34"/>
      <c r="AZ45" s="34"/>
      <c r="BA45" s="34"/>
      <c r="BB45" s="34"/>
      <c r="BC45" s="34"/>
      <c r="BD45" s="34"/>
      <c r="BE45" s="34"/>
      <c r="BF45" s="34"/>
      <c r="BI45" s="34"/>
      <c r="BJ45" s="34"/>
      <c r="BK45" s="34"/>
      <c r="BL45" s="34"/>
      <c r="BM45" s="34"/>
      <c r="BN45" s="34"/>
      <c r="BO45" s="34"/>
      <c r="BP45" s="34"/>
      <c r="BQ45" s="34"/>
      <c r="BS45" s="34"/>
      <c r="BT45" s="34"/>
      <c r="BU45" s="34"/>
      <c r="BV45" s="34"/>
      <c r="BW45" s="34"/>
      <c r="BX45" s="34"/>
      <c r="BY45" s="34"/>
      <c r="BZ45" s="34"/>
      <c r="CB45" s="34"/>
      <c r="CC45" s="34"/>
      <c r="CD45" s="34"/>
      <c r="CE45" s="34"/>
      <c r="CH45" s="34"/>
      <c r="CI45" s="34"/>
      <c r="CK45" s="34"/>
      <c r="CL45" s="34"/>
      <c r="CN45" s="34"/>
      <c r="CO45" s="34"/>
      <c r="CP45" s="34"/>
      <c r="CQ45" s="34"/>
      <c r="CR45" s="34"/>
      <c r="CS45" s="34"/>
      <c r="CT45" s="34"/>
      <c r="CV45" s="34"/>
      <c r="CW45" s="34"/>
      <c r="CX45" s="34"/>
      <c r="CY45" s="34"/>
      <c r="CZ45" s="34"/>
    </row>
    <row r="46" spans="1:104" x14ac:dyDescent="0.15">
      <c r="A46" s="34" t="s">
        <v>1378</v>
      </c>
      <c r="B46" s="34"/>
      <c r="C46" s="34" t="s">
        <v>1346</v>
      </c>
      <c r="D46" s="34" t="s">
        <v>1360</v>
      </c>
      <c r="E46">
        <v>54</v>
      </c>
      <c r="F46" s="34" t="s">
        <v>1466</v>
      </c>
      <c r="G46" s="34"/>
      <c r="H46" s="84" t="s">
        <v>306</v>
      </c>
      <c r="I46" s="34" t="s">
        <v>2</v>
      </c>
      <c r="J46" s="34" t="s">
        <v>309</v>
      </c>
      <c r="K46" s="34" t="s">
        <v>328</v>
      </c>
      <c r="L46" s="34" t="s">
        <v>1353</v>
      </c>
      <c r="M46" s="34" t="s">
        <v>330</v>
      </c>
      <c r="N46" s="34"/>
      <c r="O46" s="34" t="s">
        <v>1351</v>
      </c>
      <c r="P46" s="34"/>
      <c r="Q46" s="34" t="s">
        <v>1162</v>
      </c>
      <c r="R46" t="b">
        <v>0</v>
      </c>
      <c r="S46" s="34"/>
      <c r="T46" s="34"/>
      <c r="U46" s="34"/>
      <c r="V46" t="b">
        <v>0</v>
      </c>
      <c r="W46" t="b">
        <v>1</v>
      </c>
      <c r="X46" s="34"/>
      <c r="Y46" s="34"/>
      <c r="AA46" s="34"/>
      <c r="AB46" s="34"/>
      <c r="AC46" s="34"/>
      <c r="AD46" s="34"/>
      <c r="AE46" s="34"/>
      <c r="AF46" s="34"/>
      <c r="AG46">
        <v>4.3</v>
      </c>
      <c r="AH46" s="34"/>
      <c r="AK46" s="34"/>
      <c r="AL46" s="34"/>
      <c r="AM46" s="34"/>
      <c r="AN46" s="34"/>
      <c r="AO46" s="34"/>
      <c r="AP46" s="34"/>
      <c r="AQ46" s="34"/>
      <c r="AR46" s="34"/>
      <c r="AS46" s="34"/>
      <c r="AU46" s="34"/>
      <c r="AV46" s="34"/>
      <c r="AW46" s="34"/>
      <c r="AX46" s="34"/>
      <c r="AY46" s="34"/>
      <c r="AZ46" s="34"/>
      <c r="BA46" s="34"/>
      <c r="BB46" s="34"/>
      <c r="BC46" s="34"/>
      <c r="BD46" s="34"/>
      <c r="BE46" s="34"/>
      <c r="BF46" s="34"/>
      <c r="BI46" s="34"/>
      <c r="BJ46" s="34"/>
      <c r="BK46" s="34"/>
      <c r="BL46" s="34"/>
      <c r="BM46" s="34"/>
      <c r="BN46" s="34"/>
      <c r="BO46" s="34"/>
      <c r="BP46" s="34"/>
      <c r="BQ46" s="34"/>
      <c r="BS46" s="34"/>
      <c r="BT46" s="34"/>
      <c r="BU46" s="34"/>
      <c r="BV46" s="34"/>
      <c r="BW46" s="34"/>
      <c r="BX46" s="34"/>
      <c r="BY46" s="34"/>
      <c r="BZ46" s="34"/>
      <c r="CB46" s="34"/>
      <c r="CC46" s="34"/>
      <c r="CD46" s="34"/>
      <c r="CE46" s="34"/>
      <c r="CH46" s="34"/>
      <c r="CI46" s="34"/>
      <c r="CK46" s="34"/>
      <c r="CL46" s="34"/>
      <c r="CN46" s="34"/>
      <c r="CO46" s="34"/>
      <c r="CP46" s="34"/>
      <c r="CQ46" s="34"/>
      <c r="CR46" s="34"/>
      <c r="CS46" s="34"/>
      <c r="CT46" s="34"/>
      <c r="CV46" s="34"/>
      <c r="CW46" s="34"/>
      <c r="CX46" s="34"/>
      <c r="CY46" s="34"/>
      <c r="CZ46" s="34"/>
    </row>
    <row r="47" spans="1:104" x14ac:dyDescent="0.15">
      <c r="A47" s="34" t="s">
        <v>1378</v>
      </c>
      <c r="B47" s="34"/>
      <c r="C47" s="34" t="s">
        <v>1346</v>
      </c>
      <c r="D47" s="34" t="s">
        <v>1360</v>
      </c>
      <c r="E47">
        <v>54</v>
      </c>
      <c r="F47" s="34" t="s">
        <v>1466</v>
      </c>
      <c r="G47" s="34"/>
      <c r="H47" s="84" t="s">
        <v>306</v>
      </c>
      <c r="I47" s="34" t="s">
        <v>2</v>
      </c>
      <c r="J47" s="34" t="s">
        <v>310</v>
      </c>
      <c r="K47" s="34" t="s">
        <v>1487</v>
      </c>
      <c r="L47" s="34" t="s">
        <v>1353</v>
      </c>
      <c r="M47" s="34" t="s">
        <v>330</v>
      </c>
      <c r="N47" s="34"/>
      <c r="O47" s="34" t="s">
        <v>1351</v>
      </c>
      <c r="P47" s="34"/>
      <c r="Q47" s="34" t="s">
        <v>1162</v>
      </c>
      <c r="R47" t="b">
        <v>0</v>
      </c>
      <c r="S47" s="34"/>
      <c r="T47" s="34"/>
      <c r="U47" s="34"/>
      <c r="V47" t="b">
        <v>0</v>
      </c>
      <c r="W47" t="b">
        <v>1</v>
      </c>
      <c r="X47" s="34"/>
      <c r="Y47" s="34"/>
      <c r="AA47" s="34"/>
      <c r="AB47" s="34"/>
      <c r="AC47" s="34"/>
      <c r="AD47" s="34"/>
      <c r="AE47" s="34"/>
      <c r="AF47" s="34"/>
      <c r="AG47">
        <v>4.3</v>
      </c>
      <c r="AH47" s="34"/>
      <c r="AK47" s="34"/>
      <c r="AL47" s="34"/>
      <c r="AM47" s="34"/>
      <c r="AN47" s="34"/>
      <c r="AO47" s="34"/>
      <c r="AP47" s="34"/>
      <c r="AQ47" s="34"/>
      <c r="AR47" s="34"/>
      <c r="AS47" s="34"/>
      <c r="AU47" s="34"/>
      <c r="AV47" s="34"/>
      <c r="AW47" s="34"/>
      <c r="AX47" s="34"/>
      <c r="AY47" s="34"/>
      <c r="AZ47" s="34"/>
      <c r="BA47" s="34"/>
      <c r="BB47" s="34"/>
      <c r="BC47" s="34"/>
      <c r="BD47" s="34"/>
      <c r="BE47" s="34"/>
      <c r="BF47" s="34"/>
      <c r="BI47" s="34"/>
      <c r="BJ47" s="34"/>
      <c r="BK47" s="34"/>
      <c r="BL47" s="34"/>
      <c r="BM47" s="34"/>
      <c r="BN47" s="34"/>
      <c r="BO47" s="34"/>
      <c r="BP47" s="34"/>
      <c r="BQ47" s="34"/>
      <c r="BS47" s="34"/>
      <c r="BT47" s="34"/>
      <c r="BU47" s="34"/>
      <c r="BV47" s="34"/>
      <c r="BW47" s="34"/>
      <c r="BX47" s="34"/>
      <c r="BY47" s="34"/>
      <c r="BZ47" s="34"/>
      <c r="CB47" s="34"/>
      <c r="CC47" s="34"/>
      <c r="CD47" s="34"/>
      <c r="CE47" s="34"/>
      <c r="CH47" s="34"/>
      <c r="CI47" s="34"/>
      <c r="CK47" s="34"/>
      <c r="CL47" s="34"/>
      <c r="CN47" s="34"/>
      <c r="CO47" s="34"/>
      <c r="CP47" s="34"/>
      <c r="CQ47" s="34"/>
      <c r="CR47" s="34"/>
      <c r="CS47" s="34"/>
      <c r="CT47" s="34"/>
      <c r="CV47" s="34"/>
      <c r="CW47" s="34"/>
      <c r="CX47" s="34"/>
      <c r="CY47" s="34"/>
      <c r="CZ47" s="34"/>
    </row>
    <row r="48" spans="1:104" x14ac:dyDescent="0.15">
      <c r="A48" s="34" t="s">
        <v>1378</v>
      </c>
      <c r="B48" s="34"/>
      <c r="C48" s="34" t="s">
        <v>1346</v>
      </c>
      <c r="D48" s="34" t="s">
        <v>1360</v>
      </c>
      <c r="E48">
        <v>54</v>
      </c>
      <c r="F48" s="34" t="s">
        <v>1466</v>
      </c>
      <c r="G48" s="34"/>
      <c r="H48" s="84" t="s">
        <v>306</v>
      </c>
      <c r="I48" s="34" t="s">
        <v>2</v>
      </c>
      <c r="J48" s="34" t="s">
        <v>311</v>
      </c>
      <c r="K48" s="34" t="s">
        <v>1485</v>
      </c>
      <c r="L48" s="34" t="s">
        <v>1353</v>
      </c>
      <c r="M48" s="34" t="s">
        <v>330</v>
      </c>
      <c r="N48" s="34"/>
      <c r="O48" s="34" t="s">
        <v>1351</v>
      </c>
      <c r="P48" s="34"/>
      <c r="Q48" s="34" t="s">
        <v>1162</v>
      </c>
      <c r="R48" t="b">
        <v>0</v>
      </c>
      <c r="S48" s="34"/>
      <c r="T48" s="34"/>
      <c r="U48" s="34"/>
      <c r="V48" t="b">
        <v>0</v>
      </c>
      <c r="W48" t="b">
        <v>1</v>
      </c>
      <c r="X48" s="34"/>
      <c r="Y48" s="34"/>
      <c r="AA48" s="34"/>
      <c r="AB48" s="34"/>
      <c r="AC48" s="34"/>
      <c r="AD48" s="34"/>
      <c r="AE48" s="34"/>
      <c r="AF48" s="34"/>
      <c r="AG48">
        <v>4.3</v>
      </c>
      <c r="AH48" s="34"/>
      <c r="AK48" s="34"/>
      <c r="AL48" s="34"/>
      <c r="AM48" s="34"/>
      <c r="AN48" s="34"/>
      <c r="AO48" s="34"/>
      <c r="AP48" s="34"/>
      <c r="AQ48" s="34"/>
      <c r="AR48" s="34"/>
      <c r="AS48" s="34"/>
      <c r="AU48" s="34"/>
      <c r="AV48" s="34"/>
      <c r="AW48" s="34"/>
      <c r="AX48" s="34"/>
      <c r="AY48" s="34"/>
      <c r="AZ48" s="34"/>
      <c r="BA48" s="34"/>
      <c r="BB48" s="34"/>
      <c r="BC48" s="34"/>
      <c r="BD48" s="34"/>
      <c r="BE48" s="34"/>
      <c r="BF48" s="34"/>
      <c r="BI48" s="34"/>
      <c r="BJ48" s="34"/>
      <c r="BK48" s="34"/>
      <c r="BL48" s="34"/>
      <c r="BM48" s="34"/>
      <c r="BN48" s="34"/>
      <c r="BO48" s="34"/>
      <c r="BP48" s="34"/>
      <c r="BQ48" s="34"/>
      <c r="BS48" s="34"/>
      <c r="BT48" s="34"/>
      <c r="BU48" s="34"/>
      <c r="BV48" s="34"/>
      <c r="BW48" s="34"/>
      <c r="BX48" s="34"/>
      <c r="BY48" s="34"/>
      <c r="BZ48" s="34"/>
      <c r="CB48" s="34"/>
      <c r="CC48" s="34"/>
      <c r="CD48" s="34"/>
      <c r="CE48" s="34"/>
      <c r="CH48" s="34"/>
      <c r="CI48" s="34"/>
      <c r="CK48" s="34"/>
      <c r="CL48" s="34"/>
      <c r="CN48" s="34"/>
      <c r="CO48" s="34"/>
      <c r="CP48" s="34"/>
      <c r="CQ48" s="34"/>
      <c r="CR48" s="34"/>
      <c r="CS48" s="34"/>
      <c r="CT48" s="34"/>
      <c r="CV48" s="34"/>
      <c r="CW48" s="34"/>
      <c r="CX48" s="34"/>
      <c r="CY48" s="34"/>
      <c r="CZ48" s="34"/>
    </row>
    <row r="49" spans="1:104" x14ac:dyDescent="0.15">
      <c r="A49" s="34" t="s">
        <v>1378</v>
      </c>
      <c r="B49" s="34"/>
      <c r="C49" s="34" t="s">
        <v>1346</v>
      </c>
      <c r="D49" s="34" t="s">
        <v>1360</v>
      </c>
      <c r="E49">
        <v>54</v>
      </c>
      <c r="F49" s="34" t="s">
        <v>1466</v>
      </c>
      <c r="G49" s="34"/>
      <c r="H49" s="84" t="s">
        <v>306</v>
      </c>
      <c r="I49" s="34" t="s">
        <v>2</v>
      </c>
      <c r="J49" s="34" t="s">
        <v>312</v>
      </c>
      <c r="K49" s="34" t="s">
        <v>2</v>
      </c>
      <c r="L49" s="34" t="s">
        <v>1353</v>
      </c>
      <c r="M49" s="34" t="s">
        <v>330</v>
      </c>
      <c r="N49" s="34"/>
      <c r="O49" s="34" t="s">
        <v>1351</v>
      </c>
      <c r="P49" s="34"/>
      <c r="Q49" s="34" t="s">
        <v>1162</v>
      </c>
      <c r="R49" t="b">
        <v>0</v>
      </c>
      <c r="S49" s="34"/>
      <c r="T49" s="34"/>
      <c r="U49" s="34"/>
      <c r="V49" t="b">
        <v>0</v>
      </c>
      <c r="W49" t="b">
        <v>1</v>
      </c>
      <c r="X49" s="34"/>
      <c r="Y49" s="34"/>
      <c r="AA49" s="34"/>
      <c r="AB49" s="34"/>
      <c r="AC49" s="34"/>
      <c r="AD49" s="34"/>
      <c r="AE49" s="34"/>
      <c r="AF49" s="34"/>
      <c r="AG49">
        <v>4.3</v>
      </c>
      <c r="AH49" s="34"/>
      <c r="AK49" s="34"/>
      <c r="AL49" s="34"/>
      <c r="AM49" s="34"/>
      <c r="AN49" s="34"/>
      <c r="AO49" s="34"/>
      <c r="AP49" s="34"/>
      <c r="AQ49" s="34"/>
      <c r="AR49" s="34"/>
      <c r="AS49" s="34"/>
      <c r="AU49" s="34"/>
      <c r="AV49" s="34"/>
      <c r="AW49" s="34"/>
      <c r="AX49" s="34"/>
      <c r="AY49" s="34"/>
      <c r="AZ49" s="34"/>
      <c r="BA49" s="34"/>
      <c r="BB49" s="34"/>
      <c r="BC49" s="34"/>
      <c r="BD49" s="34"/>
      <c r="BE49" s="34"/>
      <c r="BF49" s="34"/>
      <c r="BI49" s="34"/>
      <c r="BJ49" s="34"/>
      <c r="BK49" s="34"/>
      <c r="BL49" s="34"/>
      <c r="BM49" s="34"/>
      <c r="BN49" s="34"/>
      <c r="BO49" s="34"/>
      <c r="BP49" s="34"/>
      <c r="BQ49" s="34"/>
      <c r="BS49" s="34"/>
      <c r="BT49" s="34"/>
      <c r="BU49" s="34"/>
      <c r="BV49" s="34"/>
      <c r="BW49" s="34"/>
      <c r="BX49" s="34"/>
      <c r="BY49" s="34"/>
      <c r="BZ49" s="34"/>
      <c r="CB49" s="34"/>
      <c r="CC49" s="34"/>
      <c r="CD49" s="34"/>
      <c r="CE49" s="34"/>
      <c r="CH49" s="34"/>
      <c r="CI49" s="34"/>
      <c r="CK49" s="34"/>
      <c r="CL49" s="34"/>
      <c r="CN49" s="34"/>
      <c r="CO49" s="34"/>
      <c r="CP49" s="34"/>
      <c r="CQ49" s="34"/>
      <c r="CR49" s="34"/>
      <c r="CS49" s="34"/>
      <c r="CT49" s="34"/>
      <c r="CV49" s="34"/>
      <c r="CW49" s="34"/>
      <c r="CX49" s="34"/>
      <c r="CY49" s="34"/>
      <c r="CZ49" s="34"/>
    </row>
    <row r="50" spans="1:104" x14ac:dyDescent="0.15">
      <c r="A50" s="34" t="s">
        <v>1379</v>
      </c>
      <c r="B50" s="34"/>
      <c r="C50" s="34" t="s">
        <v>1346</v>
      </c>
      <c r="D50" s="34" t="s">
        <v>1360</v>
      </c>
      <c r="E50">
        <v>53</v>
      </c>
      <c r="F50" s="34" t="s">
        <v>1466</v>
      </c>
      <c r="G50" s="34"/>
      <c r="H50" s="84" t="s">
        <v>306</v>
      </c>
      <c r="I50" s="34" t="s">
        <v>2</v>
      </c>
      <c r="J50" s="34" t="s">
        <v>307</v>
      </c>
      <c r="K50" s="34" t="s">
        <v>1483</v>
      </c>
      <c r="L50" s="34" t="s">
        <v>1353</v>
      </c>
      <c r="M50" s="34" t="s">
        <v>330</v>
      </c>
      <c r="N50" s="34"/>
      <c r="O50" s="34" t="s">
        <v>1351</v>
      </c>
      <c r="P50" s="34"/>
      <c r="Q50" s="34" t="s">
        <v>1161</v>
      </c>
      <c r="R50" t="b">
        <v>0</v>
      </c>
      <c r="S50" s="34"/>
      <c r="T50" s="34"/>
      <c r="U50" s="34"/>
      <c r="V50" t="b">
        <v>0</v>
      </c>
      <c r="W50" t="b">
        <v>1</v>
      </c>
      <c r="X50" s="34"/>
      <c r="Y50" s="34"/>
      <c r="AA50" s="34"/>
      <c r="AB50" s="34"/>
      <c r="AC50" s="34"/>
      <c r="AD50" s="34"/>
      <c r="AE50" s="34"/>
      <c r="AF50" s="34"/>
      <c r="AG50">
        <v>4.3</v>
      </c>
      <c r="AH50" s="34"/>
      <c r="AK50" s="34"/>
      <c r="AL50" s="34"/>
      <c r="AM50" s="34"/>
      <c r="AN50" s="34"/>
      <c r="AO50" s="34"/>
      <c r="AP50" s="34"/>
      <c r="AQ50" s="34"/>
      <c r="AR50" s="34"/>
      <c r="AS50" s="34"/>
      <c r="AU50" s="34"/>
      <c r="AV50" s="34"/>
      <c r="AW50" s="34"/>
      <c r="AX50" s="34"/>
      <c r="AY50" s="34"/>
      <c r="AZ50" s="34"/>
      <c r="BA50" s="34"/>
      <c r="BB50" s="34"/>
      <c r="BC50" s="34"/>
      <c r="BD50" s="34"/>
      <c r="BE50" s="34"/>
      <c r="BF50" s="34"/>
      <c r="BI50" s="34"/>
      <c r="BJ50" s="34"/>
      <c r="BK50" s="34"/>
      <c r="BL50" s="34"/>
      <c r="BM50" s="34"/>
      <c r="BN50" s="34"/>
      <c r="BO50" s="34"/>
      <c r="BP50" s="34"/>
      <c r="BQ50" s="34"/>
      <c r="BS50" s="34"/>
      <c r="BT50" s="34"/>
      <c r="BU50" s="34"/>
      <c r="BV50" s="34"/>
      <c r="BW50" s="34"/>
      <c r="BX50" s="34"/>
      <c r="BY50" s="34"/>
      <c r="BZ50" s="34"/>
      <c r="CB50" s="34"/>
      <c r="CC50" s="34"/>
      <c r="CD50" s="34"/>
      <c r="CE50" s="34"/>
      <c r="CH50" s="34"/>
      <c r="CI50" s="34"/>
      <c r="CK50" s="34"/>
      <c r="CL50" s="34"/>
      <c r="CN50" s="34"/>
      <c r="CO50" s="34"/>
      <c r="CP50" s="34"/>
      <c r="CQ50" s="34"/>
      <c r="CR50" s="34"/>
      <c r="CS50" s="34"/>
      <c r="CT50" s="34"/>
      <c r="CV50" s="34"/>
      <c r="CW50" s="34"/>
      <c r="CX50" s="34"/>
      <c r="CY50" s="34"/>
      <c r="CZ50" s="34"/>
    </row>
    <row r="51" spans="1:104" x14ac:dyDescent="0.15">
      <c r="A51" s="34" t="s">
        <v>1379</v>
      </c>
      <c r="B51" s="34"/>
      <c r="C51" s="34" t="s">
        <v>1346</v>
      </c>
      <c r="D51" s="34" t="s">
        <v>1360</v>
      </c>
      <c r="E51">
        <v>53</v>
      </c>
      <c r="F51" s="34" t="s">
        <v>1466</v>
      </c>
      <c r="G51" s="34"/>
      <c r="H51" s="84" t="s">
        <v>306</v>
      </c>
      <c r="I51" s="34" t="s">
        <v>2</v>
      </c>
      <c r="J51" s="34" t="s">
        <v>308</v>
      </c>
      <c r="K51" s="34" t="s">
        <v>327</v>
      </c>
      <c r="L51" s="34" t="s">
        <v>1353</v>
      </c>
      <c r="M51" s="34" t="s">
        <v>330</v>
      </c>
      <c r="N51" s="34"/>
      <c r="O51" s="34" t="s">
        <v>1351</v>
      </c>
      <c r="P51" s="34"/>
      <c r="Q51" s="34" t="s">
        <v>1161</v>
      </c>
      <c r="R51" t="b">
        <v>0</v>
      </c>
      <c r="S51" s="34"/>
      <c r="T51" s="34"/>
      <c r="U51" s="34"/>
      <c r="V51" t="b">
        <v>0</v>
      </c>
      <c r="W51" t="b">
        <v>1</v>
      </c>
      <c r="X51" s="34"/>
      <c r="Y51" s="34"/>
      <c r="AA51" s="34"/>
      <c r="AB51" s="34"/>
      <c r="AC51" s="34"/>
      <c r="AD51" s="34"/>
      <c r="AE51" s="34"/>
      <c r="AF51" s="34"/>
      <c r="AG51">
        <v>4.3</v>
      </c>
      <c r="AH51" s="34"/>
      <c r="AK51" s="34"/>
      <c r="AL51" s="34"/>
      <c r="AM51" s="34"/>
      <c r="AN51" s="34"/>
      <c r="AO51" s="34"/>
      <c r="AP51" s="34"/>
      <c r="AQ51" s="34"/>
      <c r="AR51" s="34"/>
      <c r="AS51" s="34"/>
      <c r="AU51" s="34"/>
      <c r="AV51" s="34"/>
      <c r="AW51" s="34"/>
      <c r="AX51" s="34"/>
      <c r="AY51" s="34"/>
      <c r="AZ51" s="34"/>
      <c r="BA51" s="34"/>
      <c r="BB51" s="34"/>
      <c r="BC51" s="34"/>
      <c r="BD51" s="34"/>
      <c r="BE51" s="34"/>
      <c r="BF51" s="34"/>
      <c r="BI51" s="34"/>
      <c r="BJ51" s="34"/>
      <c r="BK51" s="34"/>
      <c r="BL51" s="34"/>
      <c r="BM51" s="34"/>
      <c r="BN51" s="34"/>
      <c r="BO51" s="34"/>
      <c r="BP51" s="34"/>
      <c r="BQ51" s="34"/>
      <c r="BS51" s="34"/>
      <c r="BT51" s="34"/>
      <c r="BU51" s="34"/>
      <c r="BV51" s="34"/>
      <c r="BW51" s="34"/>
      <c r="BX51" s="34"/>
      <c r="BY51" s="34"/>
      <c r="BZ51" s="34"/>
      <c r="CB51" s="34"/>
      <c r="CC51" s="34"/>
      <c r="CD51" s="34"/>
      <c r="CE51" s="34"/>
      <c r="CH51" s="34"/>
      <c r="CI51" s="34"/>
      <c r="CK51" s="34"/>
      <c r="CL51" s="34"/>
      <c r="CN51" s="34"/>
      <c r="CO51" s="34"/>
      <c r="CP51" s="34"/>
      <c r="CQ51" s="34"/>
      <c r="CR51" s="34"/>
      <c r="CS51" s="34"/>
      <c r="CT51" s="34"/>
      <c r="CV51" s="34"/>
      <c r="CW51" s="34"/>
      <c r="CX51" s="34"/>
      <c r="CY51" s="34"/>
      <c r="CZ51" s="34"/>
    </row>
    <row r="52" spans="1:104" x14ac:dyDescent="0.15">
      <c r="A52" s="34" t="s">
        <v>1379</v>
      </c>
      <c r="B52" s="34"/>
      <c r="C52" s="34" t="s">
        <v>1346</v>
      </c>
      <c r="D52" s="34" t="s">
        <v>1360</v>
      </c>
      <c r="E52">
        <v>53</v>
      </c>
      <c r="F52" s="34" t="s">
        <v>1466</v>
      </c>
      <c r="G52" s="34"/>
      <c r="H52" s="84" t="s">
        <v>306</v>
      </c>
      <c r="I52" s="34" t="s">
        <v>2</v>
      </c>
      <c r="J52" s="34" t="s">
        <v>309</v>
      </c>
      <c r="K52" s="34" t="s">
        <v>328</v>
      </c>
      <c r="L52" s="34" t="s">
        <v>1353</v>
      </c>
      <c r="M52" s="34" t="s">
        <v>330</v>
      </c>
      <c r="N52" s="34"/>
      <c r="O52" s="34" t="s">
        <v>1351</v>
      </c>
      <c r="P52" s="34"/>
      <c r="Q52" s="34" t="s">
        <v>1161</v>
      </c>
      <c r="R52" t="b">
        <v>0</v>
      </c>
      <c r="S52" s="34"/>
      <c r="T52" s="34"/>
      <c r="U52" s="34"/>
      <c r="V52" t="b">
        <v>0</v>
      </c>
      <c r="W52" t="b">
        <v>1</v>
      </c>
      <c r="X52" s="34"/>
      <c r="Y52" s="34"/>
      <c r="AA52" s="34"/>
      <c r="AB52" s="34"/>
      <c r="AC52" s="34"/>
      <c r="AD52" s="34"/>
      <c r="AE52" s="34"/>
      <c r="AF52" s="34"/>
      <c r="AG52">
        <v>4.3</v>
      </c>
      <c r="AH52" s="34"/>
      <c r="AK52" s="34"/>
      <c r="AL52" s="34"/>
      <c r="AM52" s="34"/>
      <c r="AN52" s="34"/>
      <c r="AO52" s="34"/>
      <c r="AP52" s="34"/>
      <c r="AQ52" s="34"/>
      <c r="AR52" s="34"/>
      <c r="AS52" s="34"/>
      <c r="AU52" s="34"/>
      <c r="AV52" s="34"/>
      <c r="AW52" s="34"/>
      <c r="AX52" s="34"/>
      <c r="AY52" s="34"/>
      <c r="AZ52" s="34"/>
      <c r="BA52" s="34"/>
      <c r="BB52" s="34"/>
      <c r="BC52" s="34"/>
      <c r="BD52" s="34"/>
      <c r="BE52" s="34"/>
      <c r="BF52" s="34"/>
      <c r="BI52" s="34"/>
      <c r="BJ52" s="34"/>
      <c r="BK52" s="34"/>
      <c r="BL52" s="34"/>
      <c r="BM52" s="34"/>
      <c r="BN52" s="34"/>
      <c r="BO52" s="34"/>
      <c r="BP52" s="34"/>
      <c r="BQ52" s="34"/>
      <c r="BS52" s="34"/>
      <c r="BT52" s="34"/>
      <c r="BU52" s="34"/>
      <c r="BV52" s="34"/>
      <c r="BW52" s="34"/>
      <c r="BX52" s="34"/>
      <c r="BY52" s="34"/>
      <c r="BZ52" s="34"/>
      <c r="CB52" s="34"/>
      <c r="CC52" s="34"/>
      <c r="CD52" s="34"/>
      <c r="CE52" s="34"/>
      <c r="CH52" s="34"/>
      <c r="CI52" s="34"/>
      <c r="CK52" s="34"/>
      <c r="CL52" s="34"/>
      <c r="CN52" s="34"/>
      <c r="CO52" s="34"/>
      <c r="CP52" s="34"/>
      <c r="CQ52" s="34"/>
      <c r="CR52" s="34"/>
      <c r="CS52" s="34"/>
      <c r="CT52" s="34"/>
      <c r="CV52" s="34"/>
      <c r="CW52" s="34"/>
      <c r="CX52" s="34"/>
      <c r="CY52" s="34"/>
      <c r="CZ52" s="34"/>
    </row>
    <row r="53" spans="1:104" x14ac:dyDescent="0.15">
      <c r="A53" s="34" t="s">
        <v>1379</v>
      </c>
      <c r="B53" s="34"/>
      <c r="C53" s="34" t="s">
        <v>1346</v>
      </c>
      <c r="D53" s="34" t="s">
        <v>1360</v>
      </c>
      <c r="E53">
        <v>53</v>
      </c>
      <c r="F53" s="34" t="s">
        <v>1466</v>
      </c>
      <c r="G53" s="34"/>
      <c r="H53" s="84" t="s">
        <v>306</v>
      </c>
      <c r="I53" s="34" t="s">
        <v>2</v>
      </c>
      <c r="J53" s="34" t="s">
        <v>310</v>
      </c>
      <c r="K53" s="34" t="s">
        <v>1484</v>
      </c>
      <c r="L53" s="34" t="s">
        <v>1353</v>
      </c>
      <c r="M53" s="34" t="s">
        <v>330</v>
      </c>
      <c r="N53" s="34"/>
      <c r="O53" s="34" t="s">
        <v>1351</v>
      </c>
      <c r="P53" s="34"/>
      <c r="Q53" s="34" t="s">
        <v>1161</v>
      </c>
      <c r="R53" t="b">
        <v>0</v>
      </c>
      <c r="S53" s="34"/>
      <c r="T53" s="34"/>
      <c r="U53" s="34"/>
      <c r="V53" t="b">
        <v>0</v>
      </c>
      <c r="W53" t="b">
        <v>1</v>
      </c>
      <c r="X53" s="34"/>
      <c r="Y53" s="34"/>
      <c r="AA53" s="34"/>
      <c r="AB53" s="34"/>
      <c r="AC53" s="34"/>
      <c r="AD53" s="34"/>
      <c r="AE53" s="34"/>
      <c r="AF53" s="34"/>
      <c r="AG53">
        <v>4.3</v>
      </c>
      <c r="AH53" s="34"/>
      <c r="AK53" s="34"/>
      <c r="AL53" s="34"/>
      <c r="AM53" s="34"/>
      <c r="AN53" s="34"/>
      <c r="AO53" s="34"/>
      <c r="AP53" s="34"/>
      <c r="AQ53" s="34"/>
      <c r="AR53" s="34"/>
      <c r="AS53" s="34"/>
      <c r="AU53" s="34"/>
      <c r="AV53" s="34"/>
      <c r="AW53" s="34"/>
      <c r="AX53" s="34"/>
      <c r="AY53" s="34"/>
      <c r="AZ53" s="34"/>
      <c r="BA53" s="34"/>
      <c r="BB53" s="34"/>
      <c r="BC53" s="34"/>
      <c r="BD53" s="34"/>
      <c r="BE53" s="34"/>
      <c r="BF53" s="34"/>
      <c r="BI53" s="34"/>
      <c r="BJ53" s="34"/>
      <c r="BK53" s="34"/>
      <c r="BL53" s="34"/>
      <c r="BM53" s="34"/>
      <c r="BN53" s="34"/>
      <c r="BO53" s="34"/>
      <c r="BP53" s="34"/>
      <c r="BQ53" s="34"/>
      <c r="BS53" s="34"/>
      <c r="BT53" s="34"/>
      <c r="BU53" s="34"/>
      <c r="BV53" s="34"/>
      <c r="BW53" s="34"/>
      <c r="BX53" s="34"/>
      <c r="BY53" s="34"/>
      <c r="BZ53" s="34"/>
      <c r="CB53" s="34"/>
      <c r="CC53" s="34"/>
      <c r="CD53" s="34"/>
      <c r="CE53" s="34"/>
      <c r="CH53" s="34"/>
      <c r="CI53" s="34"/>
      <c r="CK53" s="34"/>
      <c r="CL53" s="34"/>
      <c r="CN53" s="34"/>
      <c r="CO53" s="34"/>
      <c r="CP53" s="34"/>
      <c r="CQ53" s="34"/>
      <c r="CR53" s="34"/>
      <c r="CS53" s="34"/>
      <c r="CT53" s="34"/>
      <c r="CV53" s="34"/>
      <c r="CW53" s="34"/>
      <c r="CX53" s="34"/>
      <c r="CY53" s="34"/>
      <c r="CZ53" s="34"/>
    </row>
    <row r="54" spans="1:104" x14ac:dyDescent="0.15">
      <c r="A54" s="34" t="s">
        <v>1379</v>
      </c>
      <c r="B54" s="34"/>
      <c r="C54" s="34" t="s">
        <v>1346</v>
      </c>
      <c r="D54" s="34" t="s">
        <v>1360</v>
      </c>
      <c r="E54">
        <v>53</v>
      </c>
      <c r="F54" s="34" t="s">
        <v>1466</v>
      </c>
      <c r="G54" s="34"/>
      <c r="H54" s="84" t="s">
        <v>306</v>
      </c>
      <c r="I54" s="34" t="s">
        <v>2</v>
      </c>
      <c r="J54" s="34" t="s">
        <v>311</v>
      </c>
      <c r="K54" s="34" t="s">
        <v>1485</v>
      </c>
      <c r="L54" s="34" t="s">
        <v>1353</v>
      </c>
      <c r="M54" s="34" t="s">
        <v>330</v>
      </c>
      <c r="N54" s="34"/>
      <c r="O54" s="34" t="s">
        <v>1351</v>
      </c>
      <c r="P54" s="34"/>
      <c r="Q54" s="34" t="s">
        <v>1161</v>
      </c>
      <c r="R54" t="b">
        <v>0</v>
      </c>
      <c r="S54" s="34"/>
      <c r="T54" s="34"/>
      <c r="U54" s="34"/>
      <c r="V54" t="b">
        <v>0</v>
      </c>
      <c r="W54" t="b">
        <v>1</v>
      </c>
      <c r="X54" s="34"/>
      <c r="Y54" s="34"/>
      <c r="AA54" s="34"/>
      <c r="AB54" s="34"/>
      <c r="AC54" s="34"/>
      <c r="AD54" s="34"/>
      <c r="AE54" s="34"/>
      <c r="AF54" s="34"/>
      <c r="AG54">
        <v>4.3</v>
      </c>
      <c r="AH54" s="34"/>
      <c r="AK54" s="34"/>
      <c r="AL54" s="34"/>
      <c r="AM54" s="34"/>
      <c r="AN54" s="34"/>
      <c r="AO54" s="34"/>
      <c r="AP54" s="34"/>
      <c r="AQ54" s="34"/>
      <c r="AR54" s="34"/>
      <c r="AS54" s="34"/>
      <c r="AU54" s="34"/>
      <c r="AV54" s="34"/>
      <c r="AW54" s="34"/>
      <c r="AX54" s="34"/>
      <c r="AY54" s="34"/>
      <c r="AZ54" s="34"/>
      <c r="BA54" s="34"/>
      <c r="BB54" s="34"/>
      <c r="BC54" s="34"/>
      <c r="BD54" s="34"/>
      <c r="BE54" s="34"/>
      <c r="BF54" s="34"/>
      <c r="BI54" s="34"/>
      <c r="BJ54" s="34"/>
      <c r="BK54" s="34"/>
      <c r="BL54" s="34"/>
      <c r="BM54" s="34"/>
      <c r="BN54" s="34"/>
      <c r="BO54" s="34"/>
      <c r="BP54" s="34"/>
      <c r="BQ54" s="34"/>
      <c r="BS54" s="34"/>
      <c r="BT54" s="34"/>
      <c r="BU54" s="34"/>
      <c r="BV54" s="34"/>
      <c r="BW54" s="34"/>
      <c r="BX54" s="34"/>
      <c r="BY54" s="34"/>
      <c r="BZ54" s="34"/>
      <c r="CB54" s="34"/>
      <c r="CC54" s="34"/>
      <c r="CD54" s="34"/>
      <c r="CE54" s="34"/>
      <c r="CH54" s="34"/>
      <c r="CI54" s="34"/>
      <c r="CK54" s="34"/>
      <c r="CL54" s="34"/>
      <c r="CN54" s="34"/>
      <c r="CO54" s="34"/>
      <c r="CP54" s="34"/>
      <c r="CQ54" s="34"/>
      <c r="CR54" s="34"/>
      <c r="CS54" s="34"/>
      <c r="CT54" s="34"/>
      <c r="CV54" s="34"/>
      <c r="CW54" s="34"/>
      <c r="CX54" s="34"/>
      <c r="CY54" s="34"/>
      <c r="CZ54" s="34"/>
    </row>
    <row r="55" spans="1:104" x14ac:dyDescent="0.15">
      <c r="A55" s="34" t="s">
        <v>1379</v>
      </c>
      <c r="B55" s="34"/>
      <c r="C55" s="34" t="s">
        <v>1346</v>
      </c>
      <c r="D55" s="34" t="s">
        <v>1360</v>
      </c>
      <c r="E55">
        <v>53</v>
      </c>
      <c r="F55" s="34" t="s">
        <v>1466</v>
      </c>
      <c r="G55" s="34"/>
      <c r="H55" s="84" t="s">
        <v>306</v>
      </c>
      <c r="I55" s="34" t="s">
        <v>2</v>
      </c>
      <c r="J55" s="34" t="s">
        <v>312</v>
      </c>
      <c r="K55" s="34" t="s">
        <v>2</v>
      </c>
      <c r="L55" s="34" t="s">
        <v>1353</v>
      </c>
      <c r="M55" s="34" t="s">
        <v>330</v>
      </c>
      <c r="N55" s="34"/>
      <c r="O55" s="34" t="s">
        <v>1351</v>
      </c>
      <c r="P55" s="34"/>
      <c r="Q55" s="34" t="s">
        <v>1161</v>
      </c>
      <c r="R55" t="b">
        <v>0</v>
      </c>
      <c r="S55" s="34"/>
      <c r="T55" s="34"/>
      <c r="U55" s="34"/>
      <c r="V55" t="b">
        <v>0</v>
      </c>
      <c r="W55" t="b">
        <v>1</v>
      </c>
      <c r="X55" s="34"/>
      <c r="Y55" s="34"/>
      <c r="AA55" s="34"/>
      <c r="AB55" s="34"/>
      <c r="AC55" s="34"/>
      <c r="AD55" s="34"/>
      <c r="AE55" s="34"/>
      <c r="AF55" s="34"/>
      <c r="AG55">
        <v>4.3</v>
      </c>
      <c r="AH55" s="34"/>
      <c r="AK55" s="34"/>
      <c r="AL55" s="34"/>
      <c r="AM55" s="34"/>
      <c r="AN55" s="34"/>
      <c r="AO55" s="34"/>
      <c r="AP55" s="34"/>
      <c r="AQ55" s="34"/>
      <c r="AR55" s="34"/>
      <c r="AS55" s="34"/>
      <c r="AU55" s="34"/>
      <c r="AV55" s="34"/>
      <c r="AW55" s="34"/>
      <c r="AX55" s="34"/>
      <c r="AY55" s="34"/>
      <c r="AZ55" s="34"/>
      <c r="BA55" s="34"/>
      <c r="BB55" s="34"/>
      <c r="BC55" s="34"/>
      <c r="BD55" s="34"/>
      <c r="BE55" s="34"/>
      <c r="BF55" s="34"/>
      <c r="BI55" s="34"/>
      <c r="BJ55" s="34"/>
      <c r="BK55" s="34"/>
      <c r="BL55" s="34"/>
      <c r="BM55" s="34"/>
      <c r="BN55" s="34"/>
      <c r="BO55" s="34"/>
      <c r="BP55" s="34"/>
      <c r="BQ55" s="34"/>
      <c r="BS55" s="34"/>
      <c r="BT55" s="34"/>
      <c r="BU55" s="34"/>
      <c r="BV55" s="34"/>
      <c r="BW55" s="34"/>
      <c r="BX55" s="34"/>
      <c r="BY55" s="34"/>
      <c r="BZ55" s="34"/>
      <c r="CB55" s="34"/>
      <c r="CC55" s="34"/>
      <c r="CD55" s="34"/>
      <c r="CE55" s="34"/>
      <c r="CH55" s="34"/>
      <c r="CI55" s="34"/>
      <c r="CK55" s="34"/>
      <c r="CL55" s="34"/>
      <c r="CN55" s="34"/>
      <c r="CO55" s="34"/>
      <c r="CP55" s="34"/>
      <c r="CQ55" s="34"/>
      <c r="CR55" s="34"/>
      <c r="CS55" s="34"/>
      <c r="CT55" s="34"/>
      <c r="CV55" s="34"/>
      <c r="CW55" s="34"/>
      <c r="CX55" s="34"/>
      <c r="CY55" s="34"/>
      <c r="CZ55" s="34"/>
    </row>
    <row r="56" spans="1:104" x14ac:dyDescent="0.15">
      <c r="A56" s="34" t="s">
        <v>1380</v>
      </c>
      <c r="B56" s="34"/>
      <c r="C56" s="34" t="s">
        <v>1346</v>
      </c>
      <c r="D56" s="34" t="s">
        <v>1360</v>
      </c>
      <c r="E56">
        <v>52</v>
      </c>
      <c r="F56" s="34" t="s">
        <v>1466</v>
      </c>
      <c r="G56" s="34"/>
      <c r="H56" s="84" t="s">
        <v>306</v>
      </c>
      <c r="I56" s="34" t="s">
        <v>2</v>
      </c>
      <c r="J56" s="34" t="s">
        <v>307</v>
      </c>
      <c r="K56" s="34" t="s">
        <v>1488</v>
      </c>
      <c r="L56" s="34" t="s">
        <v>1353</v>
      </c>
      <c r="M56" s="34" t="s">
        <v>330</v>
      </c>
      <c r="N56" s="34"/>
      <c r="O56" s="34" t="s">
        <v>1351</v>
      </c>
      <c r="P56" s="34"/>
      <c r="Q56" s="34" t="s">
        <v>1152</v>
      </c>
      <c r="R56" t="b">
        <v>0</v>
      </c>
      <c r="S56" s="34"/>
      <c r="T56" s="34"/>
      <c r="U56" s="34"/>
      <c r="V56" t="b">
        <v>0</v>
      </c>
      <c r="W56" t="b">
        <v>1</v>
      </c>
      <c r="X56" s="34"/>
      <c r="Y56" s="34"/>
      <c r="AA56" s="34"/>
      <c r="AB56" s="34"/>
      <c r="AC56" s="34"/>
      <c r="AD56" s="34"/>
      <c r="AE56" s="34"/>
      <c r="AF56" s="34"/>
      <c r="AG56">
        <v>4.3</v>
      </c>
      <c r="AH56" s="34"/>
      <c r="AK56" s="34"/>
      <c r="AL56" s="34"/>
      <c r="AM56" s="34"/>
      <c r="AN56" s="34"/>
      <c r="AO56" s="34"/>
      <c r="AP56" s="34"/>
      <c r="AQ56" s="34"/>
      <c r="AR56" s="34"/>
      <c r="AS56" s="34"/>
      <c r="AU56" s="34"/>
      <c r="AV56" s="34"/>
      <c r="AW56" s="34"/>
      <c r="AX56" s="34"/>
      <c r="AY56" s="34"/>
      <c r="AZ56" s="34"/>
      <c r="BA56" s="34"/>
      <c r="BB56" s="34"/>
      <c r="BC56" s="34"/>
      <c r="BD56" s="34"/>
      <c r="BE56" s="34"/>
      <c r="BF56" s="34"/>
      <c r="BI56" s="34"/>
      <c r="BJ56" s="34"/>
      <c r="BK56" s="34"/>
      <c r="BL56" s="34"/>
      <c r="BM56" s="34"/>
      <c r="BN56" s="34"/>
      <c r="BO56" s="34"/>
      <c r="BP56" s="34"/>
      <c r="BQ56" s="34"/>
      <c r="BS56" s="34"/>
      <c r="BT56" s="34"/>
      <c r="BU56" s="34"/>
      <c r="BV56" s="34"/>
      <c r="BW56" s="34"/>
      <c r="BX56" s="34"/>
      <c r="BY56" s="34"/>
      <c r="BZ56" s="34"/>
      <c r="CB56" s="34"/>
      <c r="CC56" s="34"/>
      <c r="CD56" s="34"/>
      <c r="CE56" s="34"/>
      <c r="CH56" s="34"/>
      <c r="CI56" s="34"/>
      <c r="CK56" s="34"/>
      <c r="CL56" s="34"/>
      <c r="CN56" s="34"/>
      <c r="CO56" s="34"/>
      <c r="CP56" s="34"/>
      <c r="CQ56" s="34"/>
      <c r="CR56" s="34"/>
      <c r="CS56" s="34"/>
      <c r="CT56" s="34"/>
      <c r="CV56" s="34"/>
      <c r="CW56" s="34"/>
      <c r="CX56" s="34"/>
      <c r="CY56" s="34"/>
      <c r="CZ56" s="34"/>
    </row>
    <row r="57" spans="1:104" x14ac:dyDescent="0.15">
      <c r="A57" s="34" t="s">
        <v>1380</v>
      </c>
      <c r="B57" s="34"/>
      <c r="C57" s="34" t="s">
        <v>1346</v>
      </c>
      <c r="D57" s="34" t="s">
        <v>1360</v>
      </c>
      <c r="E57">
        <v>52</v>
      </c>
      <c r="F57" s="34" t="s">
        <v>1466</v>
      </c>
      <c r="G57" s="34"/>
      <c r="H57" s="84" t="s">
        <v>306</v>
      </c>
      <c r="I57" s="34" t="s">
        <v>2</v>
      </c>
      <c r="J57" s="34" t="s">
        <v>308</v>
      </c>
      <c r="K57" s="34" t="s">
        <v>316</v>
      </c>
      <c r="L57" s="34" t="s">
        <v>1353</v>
      </c>
      <c r="M57" s="34" t="s">
        <v>330</v>
      </c>
      <c r="N57" s="34"/>
      <c r="O57" s="34" t="s">
        <v>1351</v>
      </c>
      <c r="P57" s="34"/>
      <c r="Q57" s="34" t="s">
        <v>1152</v>
      </c>
      <c r="R57" t="b">
        <v>0</v>
      </c>
      <c r="S57" s="34"/>
      <c r="T57" s="34"/>
      <c r="U57" s="34"/>
      <c r="V57" t="b">
        <v>0</v>
      </c>
      <c r="W57" t="b">
        <v>1</v>
      </c>
      <c r="X57" s="34"/>
      <c r="Y57" s="34"/>
      <c r="AA57" s="34"/>
      <c r="AB57" s="34"/>
      <c r="AC57" s="34"/>
      <c r="AD57" s="34"/>
      <c r="AE57" s="34"/>
      <c r="AF57" s="34"/>
      <c r="AG57">
        <v>4.3</v>
      </c>
      <c r="AH57" s="34"/>
      <c r="AK57" s="34"/>
      <c r="AL57" s="34"/>
      <c r="AM57" s="34"/>
      <c r="AN57" s="34"/>
      <c r="AO57" s="34"/>
      <c r="AP57" s="34"/>
      <c r="AQ57" s="34"/>
      <c r="AR57" s="34"/>
      <c r="AS57" s="34"/>
      <c r="AU57" s="34"/>
      <c r="AV57" s="34"/>
      <c r="AW57" s="34"/>
      <c r="AX57" s="34"/>
      <c r="AY57" s="34"/>
      <c r="AZ57" s="34"/>
      <c r="BA57" s="34"/>
      <c r="BB57" s="34"/>
      <c r="BC57" s="34"/>
      <c r="BD57" s="34"/>
      <c r="BE57" s="34"/>
      <c r="BF57" s="34"/>
      <c r="BI57" s="34"/>
      <c r="BJ57" s="34"/>
      <c r="BK57" s="34"/>
      <c r="BL57" s="34"/>
      <c r="BM57" s="34"/>
      <c r="BN57" s="34"/>
      <c r="BO57" s="34"/>
      <c r="BP57" s="34"/>
      <c r="BQ57" s="34"/>
      <c r="BS57" s="34"/>
      <c r="BT57" s="34"/>
      <c r="BU57" s="34"/>
      <c r="BV57" s="34"/>
      <c r="BW57" s="34"/>
      <c r="BX57" s="34"/>
      <c r="BY57" s="34"/>
      <c r="BZ57" s="34"/>
      <c r="CB57" s="34"/>
      <c r="CC57" s="34"/>
      <c r="CD57" s="34"/>
      <c r="CE57" s="34"/>
      <c r="CH57" s="34"/>
      <c r="CI57" s="34"/>
      <c r="CK57" s="34"/>
      <c r="CL57" s="34"/>
      <c r="CN57" s="34"/>
      <c r="CO57" s="34"/>
      <c r="CP57" s="34"/>
      <c r="CQ57" s="34"/>
      <c r="CR57" s="34"/>
      <c r="CS57" s="34"/>
      <c r="CT57" s="34"/>
      <c r="CV57" s="34"/>
      <c r="CW57" s="34"/>
      <c r="CX57" s="34"/>
      <c r="CY57" s="34"/>
      <c r="CZ57" s="34"/>
    </row>
    <row r="58" spans="1:104" x14ac:dyDescent="0.15">
      <c r="A58" s="34" t="s">
        <v>1380</v>
      </c>
      <c r="B58" s="34"/>
      <c r="C58" s="34" t="s">
        <v>1346</v>
      </c>
      <c r="D58" s="34" t="s">
        <v>1360</v>
      </c>
      <c r="E58">
        <v>52</v>
      </c>
      <c r="F58" s="34" t="s">
        <v>1466</v>
      </c>
      <c r="G58" s="34"/>
      <c r="H58" s="84" t="s">
        <v>306</v>
      </c>
      <c r="I58" s="34" t="s">
        <v>2</v>
      </c>
      <c r="J58" s="34" t="s">
        <v>309</v>
      </c>
      <c r="K58" s="34" t="s">
        <v>317</v>
      </c>
      <c r="L58" s="34" t="s">
        <v>1353</v>
      </c>
      <c r="M58" s="34" t="s">
        <v>330</v>
      </c>
      <c r="N58" s="34"/>
      <c r="O58" s="34" t="s">
        <v>1351</v>
      </c>
      <c r="P58" s="34"/>
      <c r="Q58" s="34" t="s">
        <v>1152</v>
      </c>
      <c r="R58" t="b">
        <v>0</v>
      </c>
      <c r="S58" s="34"/>
      <c r="T58" s="34"/>
      <c r="U58" s="34"/>
      <c r="V58" t="b">
        <v>0</v>
      </c>
      <c r="W58" t="b">
        <v>1</v>
      </c>
      <c r="X58" s="34"/>
      <c r="Y58" s="34"/>
      <c r="AA58" s="34"/>
      <c r="AB58" s="34"/>
      <c r="AC58" s="34"/>
      <c r="AD58" s="34"/>
      <c r="AE58" s="34"/>
      <c r="AF58" s="34"/>
      <c r="AG58">
        <v>4.3</v>
      </c>
      <c r="AH58" s="34"/>
      <c r="AK58" s="34"/>
      <c r="AL58" s="34"/>
      <c r="AM58" s="34"/>
      <c r="AN58" s="34"/>
      <c r="AO58" s="34"/>
      <c r="AP58" s="34"/>
      <c r="AQ58" s="34"/>
      <c r="AR58" s="34"/>
      <c r="AS58" s="34"/>
      <c r="AU58" s="34"/>
      <c r="AV58" s="34"/>
      <c r="AW58" s="34"/>
      <c r="AX58" s="34"/>
      <c r="AY58" s="34"/>
      <c r="AZ58" s="34"/>
      <c r="BA58" s="34"/>
      <c r="BB58" s="34"/>
      <c r="BC58" s="34"/>
      <c r="BD58" s="34"/>
      <c r="BE58" s="34"/>
      <c r="BF58" s="34"/>
      <c r="BI58" s="34"/>
      <c r="BJ58" s="34"/>
      <c r="BK58" s="34"/>
      <c r="BL58" s="34"/>
      <c r="BM58" s="34"/>
      <c r="BN58" s="34"/>
      <c r="BO58" s="34"/>
      <c r="BP58" s="34"/>
      <c r="BQ58" s="34"/>
      <c r="BS58" s="34"/>
      <c r="BT58" s="34"/>
      <c r="BU58" s="34"/>
      <c r="BV58" s="34"/>
      <c r="BW58" s="34"/>
      <c r="BX58" s="34"/>
      <c r="BY58" s="34"/>
      <c r="BZ58" s="34"/>
      <c r="CB58" s="34"/>
      <c r="CC58" s="34"/>
      <c r="CD58" s="34"/>
      <c r="CE58" s="34"/>
      <c r="CH58" s="34"/>
      <c r="CI58" s="34"/>
      <c r="CK58" s="34"/>
      <c r="CL58" s="34"/>
      <c r="CN58" s="34"/>
      <c r="CO58" s="34"/>
      <c r="CP58" s="34"/>
      <c r="CQ58" s="34"/>
      <c r="CR58" s="34"/>
      <c r="CS58" s="34"/>
      <c r="CT58" s="34"/>
      <c r="CV58" s="34"/>
      <c r="CW58" s="34"/>
      <c r="CX58" s="34"/>
      <c r="CY58" s="34"/>
      <c r="CZ58" s="34"/>
    </row>
    <row r="59" spans="1:104" x14ac:dyDescent="0.15">
      <c r="A59" s="34" t="s">
        <v>1380</v>
      </c>
      <c r="B59" s="34"/>
      <c r="C59" s="34" t="s">
        <v>1346</v>
      </c>
      <c r="D59" s="34" t="s">
        <v>1360</v>
      </c>
      <c r="E59">
        <v>52</v>
      </c>
      <c r="F59" s="34" t="s">
        <v>1466</v>
      </c>
      <c r="G59" s="34"/>
      <c r="H59" s="84" t="s">
        <v>306</v>
      </c>
      <c r="I59" s="34" t="s">
        <v>2</v>
      </c>
      <c r="J59" s="34" t="s">
        <v>310</v>
      </c>
      <c r="K59" s="34" t="s">
        <v>1489</v>
      </c>
      <c r="L59" s="34" t="s">
        <v>1353</v>
      </c>
      <c r="M59" s="34" t="s">
        <v>330</v>
      </c>
      <c r="N59" s="34"/>
      <c r="O59" s="34" t="s">
        <v>1351</v>
      </c>
      <c r="P59" s="34"/>
      <c r="Q59" s="34" t="s">
        <v>1152</v>
      </c>
      <c r="R59" t="b">
        <v>0</v>
      </c>
      <c r="S59" s="34"/>
      <c r="T59" s="34"/>
      <c r="U59" s="34"/>
      <c r="V59" t="b">
        <v>0</v>
      </c>
      <c r="W59" t="b">
        <v>1</v>
      </c>
      <c r="X59" s="34"/>
      <c r="Y59" s="34"/>
      <c r="AA59" s="34"/>
      <c r="AB59" s="34"/>
      <c r="AC59" s="34"/>
      <c r="AD59" s="34"/>
      <c r="AE59" s="34"/>
      <c r="AF59" s="34"/>
      <c r="AG59">
        <v>4.3</v>
      </c>
      <c r="AH59" s="34"/>
      <c r="AK59" s="34"/>
      <c r="AL59" s="34"/>
      <c r="AM59" s="34"/>
      <c r="AN59" s="34"/>
      <c r="AO59" s="34"/>
      <c r="AP59" s="34"/>
      <c r="AQ59" s="34"/>
      <c r="AR59" s="34"/>
      <c r="AS59" s="34"/>
      <c r="AU59" s="34"/>
      <c r="AV59" s="34"/>
      <c r="AW59" s="34"/>
      <c r="AX59" s="34"/>
      <c r="AY59" s="34"/>
      <c r="AZ59" s="34"/>
      <c r="BA59" s="34"/>
      <c r="BB59" s="34"/>
      <c r="BC59" s="34"/>
      <c r="BD59" s="34"/>
      <c r="BE59" s="34"/>
      <c r="BF59" s="34"/>
      <c r="BI59" s="34"/>
      <c r="BJ59" s="34"/>
      <c r="BK59" s="34"/>
      <c r="BL59" s="34"/>
      <c r="BM59" s="34"/>
      <c r="BN59" s="34"/>
      <c r="BO59" s="34"/>
      <c r="BP59" s="34"/>
      <c r="BQ59" s="34"/>
      <c r="BS59" s="34"/>
      <c r="BT59" s="34"/>
      <c r="BU59" s="34"/>
      <c r="BV59" s="34"/>
      <c r="BW59" s="34"/>
      <c r="BX59" s="34"/>
      <c r="BY59" s="34"/>
      <c r="BZ59" s="34"/>
      <c r="CB59" s="34"/>
      <c r="CC59" s="34"/>
      <c r="CD59" s="34"/>
      <c r="CE59" s="34"/>
      <c r="CH59" s="34"/>
      <c r="CI59" s="34"/>
      <c r="CK59" s="34"/>
      <c r="CL59" s="34"/>
      <c r="CN59" s="34"/>
      <c r="CO59" s="34"/>
      <c r="CP59" s="34"/>
      <c r="CQ59" s="34"/>
      <c r="CR59" s="34"/>
      <c r="CS59" s="34"/>
      <c r="CT59" s="34"/>
      <c r="CV59" s="34"/>
      <c r="CW59" s="34"/>
      <c r="CX59" s="34"/>
      <c r="CY59" s="34"/>
      <c r="CZ59" s="34"/>
    </row>
    <row r="60" spans="1:104" x14ac:dyDescent="0.15">
      <c r="A60" s="34" t="s">
        <v>1380</v>
      </c>
      <c r="B60" s="34"/>
      <c r="C60" s="34" t="s">
        <v>1346</v>
      </c>
      <c r="D60" s="34" t="s">
        <v>1360</v>
      </c>
      <c r="E60">
        <v>52</v>
      </c>
      <c r="F60" s="34" t="s">
        <v>1466</v>
      </c>
      <c r="G60" s="34"/>
      <c r="H60" s="84" t="s">
        <v>306</v>
      </c>
      <c r="I60" s="34" t="s">
        <v>2</v>
      </c>
      <c r="J60" s="34" t="s">
        <v>311</v>
      </c>
      <c r="K60" s="34" t="s">
        <v>1485</v>
      </c>
      <c r="L60" s="34" t="s">
        <v>1353</v>
      </c>
      <c r="M60" s="34" t="s">
        <v>330</v>
      </c>
      <c r="N60" s="34"/>
      <c r="O60" s="34" t="s">
        <v>1351</v>
      </c>
      <c r="P60" s="34"/>
      <c r="Q60" s="34" t="s">
        <v>1152</v>
      </c>
      <c r="R60" t="b">
        <v>0</v>
      </c>
      <c r="S60" s="34"/>
      <c r="T60" s="34"/>
      <c r="U60" s="34"/>
      <c r="V60" t="b">
        <v>0</v>
      </c>
      <c r="W60" t="b">
        <v>1</v>
      </c>
      <c r="X60" s="34"/>
      <c r="Y60" s="34"/>
      <c r="AA60" s="34"/>
      <c r="AB60" s="34"/>
      <c r="AC60" s="34"/>
      <c r="AD60" s="34"/>
      <c r="AE60" s="34"/>
      <c r="AF60" s="34"/>
      <c r="AG60">
        <v>4.3</v>
      </c>
      <c r="AH60" s="34"/>
      <c r="AK60" s="34"/>
      <c r="AL60" s="34"/>
      <c r="AM60" s="34"/>
      <c r="AN60" s="34"/>
      <c r="AO60" s="34"/>
      <c r="AP60" s="34"/>
      <c r="AQ60" s="34"/>
      <c r="AR60" s="34"/>
      <c r="AS60" s="34"/>
      <c r="AU60" s="34"/>
      <c r="AV60" s="34"/>
      <c r="AW60" s="34"/>
      <c r="AX60" s="34"/>
      <c r="AY60" s="34"/>
      <c r="AZ60" s="34"/>
      <c r="BA60" s="34"/>
      <c r="BB60" s="34"/>
      <c r="BC60" s="34"/>
      <c r="BD60" s="34"/>
      <c r="BE60" s="34"/>
      <c r="BF60" s="34"/>
      <c r="BI60" s="34"/>
      <c r="BJ60" s="34"/>
      <c r="BK60" s="34"/>
      <c r="BL60" s="34"/>
      <c r="BM60" s="34"/>
      <c r="BN60" s="34"/>
      <c r="BO60" s="34"/>
      <c r="BP60" s="34"/>
      <c r="BQ60" s="34"/>
      <c r="BS60" s="34"/>
      <c r="BT60" s="34"/>
      <c r="BU60" s="34"/>
      <c r="BV60" s="34"/>
      <c r="BW60" s="34"/>
      <c r="BX60" s="34"/>
      <c r="BY60" s="34"/>
      <c r="BZ60" s="34"/>
      <c r="CB60" s="34"/>
      <c r="CC60" s="34"/>
      <c r="CD60" s="34"/>
      <c r="CE60" s="34"/>
      <c r="CH60" s="34"/>
      <c r="CI60" s="34"/>
      <c r="CK60" s="34"/>
      <c r="CL60" s="34"/>
      <c r="CN60" s="34"/>
      <c r="CO60" s="34"/>
      <c r="CP60" s="34"/>
      <c r="CQ60" s="34"/>
      <c r="CR60" s="34"/>
      <c r="CS60" s="34"/>
      <c r="CT60" s="34"/>
      <c r="CV60" s="34"/>
      <c r="CW60" s="34"/>
      <c r="CX60" s="34"/>
      <c r="CY60" s="34"/>
      <c r="CZ60" s="34"/>
    </row>
    <row r="61" spans="1:104" x14ac:dyDescent="0.15">
      <c r="A61" s="34" t="s">
        <v>1380</v>
      </c>
      <c r="B61" s="34"/>
      <c r="C61" s="34" t="s">
        <v>1346</v>
      </c>
      <c r="D61" s="34" t="s">
        <v>1360</v>
      </c>
      <c r="E61">
        <v>52</v>
      </c>
      <c r="F61" s="34" t="s">
        <v>1466</v>
      </c>
      <c r="G61" s="34"/>
      <c r="H61" s="84" t="s">
        <v>306</v>
      </c>
      <c r="I61" s="34" t="s">
        <v>2</v>
      </c>
      <c r="J61" s="34" t="s">
        <v>312</v>
      </c>
      <c r="K61" s="34" t="s">
        <v>2</v>
      </c>
      <c r="L61" s="34" t="s">
        <v>1353</v>
      </c>
      <c r="M61" s="34" t="s">
        <v>330</v>
      </c>
      <c r="N61" s="34"/>
      <c r="O61" s="34" t="s">
        <v>1351</v>
      </c>
      <c r="P61" s="34"/>
      <c r="Q61" s="34" t="s">
        <v>1152</v>
      </c>
      <c r="R61" t="b">
        <v>0</v>
      </c>
      <c r="S61" s="34"/>
      <c r="T61" s="34"/>
      <c r="U61" s="34"/>
      <c r="V61" t="b">
        <v>0</v>
      </c>
      <c r="W61" t="b">
        <v>1</v>
      </c>
      <c r="X61" s="34"/>
      <c r="Y61" s="34"/>
      <c r="AA61" s="34"/>
      <c r="AB61" s="34"/>
      <c r="AC61" s="34"/>
      <c r="AD61" s="34"/>
      <c r="AE61" s="34"/>
      <c r="AF61" s="34"/>
      <c r="AG61">
        <v>4.3</v>
      </c>
      <c r="AH61" s="34"/>
      <c r="AK61" s="34"/>
      <c r="AL61" s="34"/>
      <c r="AM61" s="34"/>
      <c r="AN61" s="34"/>
      <c r="AO61" s="34"/>
      <c r="AP61" s="34"/>
      <c r="AQ61" s="34"/>
      <c r="AR61" s="34"/>
      <c r="AS61" s="34"/>
      <c r="AU61" s="34"/>
      <c r="AV61" s="34"/>
      <c r="AW61" s="34"/>
      <c r="AX61" s="34"/>
      <c r="AY61" s="34"/>
      <c r="AZ61" s="34"/>
      <c r="BA61" s="34"/>
      <c r="BB61" s="34"/>
      <c r="BC61" s="34"/>
      <c r="BD61" s="34"/>
      <c r="BE61" s="34"/>
      <c r="BF61" s="34"/>
      <c r="BI61" s="34"/>
      <c r="BJ61" s="34"/>
      <c r="BK61" s="34"/>
      <c r="BL61" s="34"/>
      <c r="BM61" s="34"/>
      <c r="BN61" s="34"/>
      <c r="BO61" s="34"/>
      <c r="BP61" s="34"/>
      <c r="BQ61" s="34"/>
      <c r="BS61" s="34"/>
      <c r="BT61" s="34"/>
      <c r="BU61" s="34"/>
      <c r="BV61" s="34"/>
      <c r="BW61" s="34"/>
      <c r="BX61" s="34"/>
      <c r="BY61" s="34"/>
      <c r="BZ61" s="34"/>
      <c r="CB61" s="34"/>
      <c r="CC61" s="34"/>
      <c r="CD61" s="34"/>
      <c r="CE61" s="34"/>
      <c r="CH61" s="34"/>
      <c r="CI61" s="34"/>
      <c r="CK61" s="34"/>
      <c r="CL61" s="34"/>
      <c r="CN61" s="34"/>
      <c r="CO61" s="34"/>
      <c r="CP61" s="34"/>
      <c r="CQ61" s="34"/>
      <c r="CR61" s="34"/>
      <c r="CS61" s="34"/>
      <c r="CT61" s="34"/>
      <c r="CV61" s="34"/>
      <c r="CW61" s="34"/>
      <c r="CX61" s="34"/>
      <c r="CY61" s="34"/>
      <c r="CZ61" s="34"/>
    </row>
    <row r="62" spans="1:104" x14ac:dyDescent="0.15">
      <c r="A62" s="34" t="s">
        <v>1381</v>
      </c>
      <c r="B62" s="34"/>
      <c r="C62" s="34" t="s">
        <v>1346</v>
      </c>
      <c r="D62" s="34" t="s">
        <v>1360</v>
      </c>
      <c r="E62">
        <v>51</v>
      </c>
      <c r="F62" s="34" t="s">
        <v>1466</v>
      </c>
      <c r="G62" s="34"/>
      <c r="H62" s="84" t="s">
        <v>306</v>
      </c>
      <c r="I62" s="34" t="s">
        <v>2</v>
      </c>
      <c r="J62" s="34" t="s">
        <v>307</v>
      </c>
      <c r="K62" s="34" t="s">
        <v>853</v>
      </c>
      <c r="L62" s="34" t="s">
        <v>1353</v>
      </c>
      <c r="M62" s="34" t="s">
        <v>330</v>
      </c>
      <c r="N62" s="34"/>
      <c r="O62" s="34" t="s">
        <v>1351</v>
      </c>
      <c r="P62" s="34"/>
      <c r="Q62" s="34" t="s">
        <v>347</v>
      </c>
      <c r="R62" t="b">
        <v>0</v>
      </c>
      <c r="S62" s="34"/>
      <c r="T62" s="34"/>
      <c r="U62" s="34"/>
      <c r="V62" t="b">
        <v>0</v>
      </c>
      <c r="W62" t="b">
        <v>1</v>
      </c>
      <c r="X62" s="34"/>
      <c r="Y62" s="34"/>
      <c r="AA62" s="34"/>
      <c r="AB62" s="34"/>
      <c r="AC62" s="34"/>
      <c r="AD62" s="34"/>
      <c r="AE62" s="34"/>
      <c r="AF62" s="34"/>
      <c r="AG62">
        <v>4.3</v>
      </c>
      <c r="AH62" s="34"/>
      <c r="AK62" s="34"/>
      <c r="AL62" s="34"/>
      <c r="AM62" s="34"/>
      <c r="AN62" s="34"/>
      <c r="AO62" s="34"/>
      <c r="AP62" s="34"/>
      <c r="AQ62" s="34"/>
      <c r="AR62" s="34"/>
      <c r="AS62" s="34"/>
      <c r="AU62" s="34"/>
      <c r="AV62" s="34"/>
      <c r="AW62" s="34"/>
      <c r="AX62" s="34"/>
      <c r="AY62" s="34"/>
      <c r="AZ62" s="34"/>
      <c r="BA62" s="34"/>
      <c r="BB62" s="34"/>
      <c r="BC62" s="34"/>
      <c r="BD62" s="34"/>
      <c r="BE62" s="34"/>
      <c r="BF62" s="34"/>
      <c r="BI62" s="34"/>
      <c r="BJ62" s="34"/>
      <c r="BK62" s="34"/>
      <c r="BL62" s="34"/>
      <c r="BM62" s="34"/>
      <c r="BN62" s="34"/>
      <c r="BO62" s="34"/>
      <c r="BP62" s="34"/>
      <c r="BQ62" s="34"/>
      <c r="BS62" s="34"/>
      <c r="BT62" s="34"/>
      <c r="BU62" s="34"/>
      <c r="BV62" s="34"/>
      <c r="BW62" s="34"/>
      <c r="BX62" s="34"/>
      <c r="BY62" s="34"/>
      <c r="BZ62" s="34"/>
      <c r="CB62" s="34"/>
      <c r="CC62" s="34"/>
      <c r="CD62" s="34"/>
      <c r="CE62" s="34"/>
      <c r="CH62" s="34"/>
      <c r="CI62" s="34"/>
      <c r="CK62" s="34"/>
      <c r="CL62" s="34"/>
      <c r="CN62" s="34"/>
      <c r="CO62" s="34"/>
      <c r="CP62" s="34"/>
      <c r="CQ62" s="34"/>
      <c r="CR62" s="34"/>
      <c r="CS62" s="34"/>
      <c r="CT62" s="34"/>
      <c r="CV62" s="34"/>
      <c r="CW62" s="34"/>
      <c r="CX62" s="34"/>
      <c r="CY62" s="34"/>
      <c r="CZ62" s="34"/>
    </row>
    <row r="63" spans="1:104" x14ac:dyDescent="0.15">
      <c r="A63" s="34" t="s">
        <v>1381</v>
      </c>
      <c r="B63" s="34"/>
      <c r="C63" s="34" t="s">
        <v>1346</v>
      </c>
      <c r="D63" s="34" t="s">
        <v>1360</v>
      </c>
      <c r="E63">
        <v>51</v>
      </c>
      <c r="F63" s="34" t="s">
        <v>1466</v>
      </c>
      <c r="G63" s="34"/>
      <c r="H63" s="84" t="s">
        <v>306</v>
      </c>
      <c r="I63" s="34" t="s">
        <v>2</v>
      </c>
      <c r="J63" s="34" t="s">
        <v>308</v>
      </c>
      <c r="K63" s="34" t="s">
        <v>316</v>
      </c>
      <c r="L63" s="34" t="s">
        <v>1353</v>
      </c>
      <c r="M63" s="34" t="s">
        <v>330</v>
      </c>
      <c r="N63" s="34"/>
      <c r="O63" s="34" t="s">
        <v>1351</v>
      </c>
      <c r="P63" s="34"/>
      <c r="Q63" s="34" t="s">
        <v>347</v>
      </c>
      <c r="R63" t="b">
        <v>0</v>
      </c>
      <c r="S63" s="34"/>
      <c r="T63" s="34"/>
      <c r="U63" s="34"/>
      <c r="V63" t="b">
        <v>0</v>
      </c>
      <c r="W63" t="b">
        <v>1</v>
      </c>
      <c r="X63" s="34"/>
      <c r="Y63" s="34"/>
      <c r="AA63" s="34"/>
      <c r="AB63" s="34"/>
      <c r="AC63" s="34"/>
      <c r="AD63" s="34"/>
      <c r="AE63" s="34"/>
      <c r="AF63" s="34"/>
      <c r="AG63">
        <v>4.3</v>
      </c>
      <c r="AH63" s="34"/>
      <c r="AK63" s="34"/>
      <c r="AL63" s="34"/>
      <c r="AM63" s="34"/>
      <c r="AN63" s="34"/>
      <c r="AO63" s="34"/>
      <c r="AP63" s="34"/>
      <c r="AQ63" s="34"/>
      <c r="AR63" s="34"/>
      <c r="AS63" s="34"/>
      <c r="AU63" s="34"/>
      <c r="AV63" s="34"/>
      <c r="AW63" s="34"/>
      <c r="AX63" s="34"/>
      <c r="AY63" s="34"/>
      <c r="AZ63" s="34"/>
      <c r="BA63" s="34"/>
      <c r="BB63" s="34"/>
      <c r="BC63" s="34"/>
      <c r="BD63" s="34"/>
      <c r="BE63" s="34"/>
      <c r="BF63" s="34"/>
      <c r="BI63" s="34"/>
      <c r="BJ63" s="34"/>
      <c r="BK63" s="34"/>
      <c r="BL63" s="34"/>
      <c r="BM63" s="34"/>
      <c r="BN63" s="34"/>
      <c r="BO63" s="34"/>
      <c r="BP63" s="34"/>
      <c r="BQ63" s="34"/>
      <c r="BS63" s="34"/>
      <c r="BT63" s="34"/>
      <c r="BU63" s="34"/>
      <c r="BV63" s="34"/>
      <c r="BW63" s="34"/>
      <c r="BX63" s="34"/>
      <c r="BY63" s="34"/>
      <c r="BZ63" s="34"/>
      <c r="CB63" s="34"/>
      <c r="CC63" s="34"/>
      <c r="CD63" s="34"/>
      <c r="CE63" s="34"/>
      <c r="CH63" s="34"/>
      <c r="CI63" s="34"/>
      <c r="CK63" s="34"/>
      <c r="CL63" s="34"/>
      <c r="CN63" s="34"/>
      <c r="CO63" s="34"/>
      <c r="CP63" s="34"/>
      <c r="CQ63" s="34"/>
      <c r="CR63" s="34"/>
      <c r="CS63" s="34"/>
      <c r="CT63" s="34"/>
      <c r="CV63" s="34"/>
      <c r="CW63" s="34"/>
      <c r="CX63" s="34"/>
      <c r="CY63" s="34"/>
      <c r="CZ63" s="34"/>
    </row>
    <row r="64" spans="1:104" x14ac:dyDescent="0.15">
      <c r="A64" s="34" t="s">
        <v>1381</v>
      </c>
      <c r="B64" s="34"/>
      <c r="C64" s="34" t="s">
        <v>1346</v>
      </c>
      <c r="D64" s="34" t="s">
        <v>1360</v>
      </c>
      <c r="E64">
        <v>51</v>
      </c>
      <c r="F64" s="34" t="s">
        <v>1466</v>
      </c>
      <c r="G64" s="34"/>
      <c r="H64" s="84" t="s">
        <v>306</v>
      </c>
      <c r="I64" s="34" t="s">
        <v>2</v>
      </c>
      <c r="J64" s="34" t="s">
        <v>309</v>
      </c>
      <c r="K64" s="34" t="s">
        <v>317</v>
      </c>
      <c r="L64" s="34" t="s">
        <v>1353</v>
      </c>
      <c r="M64" s="34" t="s">
        <v>330</v>
      </c>
      <c r="N64" s="34"/>
      <c r="O64" s="34" t="s">
        <v>1351</v>
      </c>
      <c r="P64" s="34"/>
      <c r="Q64" s="34" t="s">
        <v>347</v>
      </c>
      <c r="R64" t="b">
        <v>0</v>
      </c>
      <c r="S64" s="34"/>
      <c r="T64" s="34"/>
      <c r="U64" s="34"/>
      <c r="V64" t="b">
        <v>0</v>
      </c>
      <c r="W64" t="b">
        <v>1</v>
      </c>
      <c r="X64" s="34"/>
      <c r="Y64" s="34"/>
      <c r="AA64" s="34"/>
      <c r="AB64" s="34"/>
      <c r="AC64" s="34"/>
      <c r="AD64" s="34"/>
      <c r="AE64" s="34"/>
      <c r="AF64" s="34"/>
      <c r="AG64">
        <v>4.3</v>
      </c>
      <c r="AH64" s="34"/>
      <c r="AK64" s="34"/>
      <c r="AL64" s="34"/>
      <c r="AM64" s="34"/>
      <c r="AN64" s="34"/>
      <c r="AO64" s="34"/>
      <c r="AP64" s="34"/>
      <c r="AQ64" s="34"/>
      <c r="AR64" s="34"/>
      <c r="AS64" s="34"/>
      <c r="AU64" s="34"/>
      <c r="AV64" s="34"/>
      <c r="AW64" s="34"/>
      <c r="AX64" s="34"/>
      <c r="AY64" s="34"/>
      <c r="AZ64" s="34"/>
      <c r="BA64" s="34"/>
      <c r="BB64" s="34"/>
      <c r="BC64" s="34"/>
      <c r="BD64" s="34"/>
      <c r="BE64" s="34"/>
      <c r="BF64" s="34"/>
      <c r="BI64" s="34"/>
      <c r="BJ64" s="34"/>
      <c r="BK64" s="34"/>
      <c r="BL64" s="34"/>
      <c r="BM64" s="34"/>
      <c r="BN64" s="34"/>
      <c r="BO64" s="34"/>
      <c r="BP64" s="34"/>
      <c r="BQ64" s="34"/>
      <c r="BS64" s="34"/>
      <c r="BT64" s="34"/>
      <c r="BU64" s="34"/>
      <c r="BV64" s="34"/>
      <c r="BW64" s="34"/>
      <c r="BX64" s="34"/>
      <c r="BY64" s="34"/>
      <c r="BZ64" s="34"/>
      <c r="CB64" s="34"/>
      <c r="CC64" s="34"/>
      <c r="CD64" s="34"/>
      <c r="CE64" s="34"/>
      <c r="CH64" s="34"/>
      <c r="CI64" s="34"/>
      <c r="CK64" s="34"/>
      <c r="CL64" s="34"/>
      <c r="CN64" s="34"/>
      <c r="CO64" s="34"/>
      <c r="CP64" s="34"/>
      <c r="CQ64" s="34"/>
      <c r="CR64" s="34"/>
      <c r="CS64" s="34"/>
      <c r="CT64" s="34"/>
      <c r="CV64" s="34"/>
      <c r="CW64" s="34"/>
      <c r="CX64" s="34"/>
      <c r="CY64" s="34"/>
      <c r="CZ64" s="34"/>
    </row>
    <row r="65" spans="1:104" x14ac:dyDescent="0.15">
      <c r="A65" s="34" t="s">
        <v>1381</v>
      </c>
      <c r="B65" s="34"/>
      <c r="C65" s="34" t="s">
        <v>1346</v>
      </c>
      <c r="D65" s="34" t="s">
        <v>1360</v>
      </c>
      <c r="E65">
        <v>51</v>
      </c>
      <c r="F65" s="34" t="s">
        <v>1466</v>
      </c>
      <c r="G65" s="34"/>
      <c r="H65" s="84" t="s">
        <v>306</v>
      </c>
      <c r="I65" s="34" t="s">
        <v>2</v>
      </c>
      <c r="J65" s="34" t="s">
        <v>310</v>
      </c>
      <c r="K65" s="34" t="s">
        <v>1490</v>
      </c>
      <c r="L65" s="34" t="s">
        <v>1353</v>
      </c>
      <c r="M65" s="34" t="s">
        <v>330</v>
      </c>
      <c r="N65" s="34"/>
      <c r="O65" s="34" t="s">
        <v>1351</v>
      </c>
      <c r="P65" s="34"/>
      <c r="Q65" s="34" t="s">
        <v>347</v>
      </c>
      <c r="R65" t="b">
        <v>0</v>
      </c>
      <c r="S65" s="34"/>
      <c r="T65" s="34"/>
      <c r="U65" s="34"/>
      <c r="V65" t="b">
        <v>0</v>
      </c>
      <c r="W65" t="b">
        <v>1</v>
      </c>
      <c r="X65" s="34"/>
      <c r="Y65" s="34"/>
      <c r="AA65" s="34"/>
      <c r="AB65" s="34"/>
      <c r="AC65" s="34"/>
      <c r="AD65" s="34"/>
      <c r="AE65" s="34"/>
      <c r="AF65" s="34"/>
      <c r="AG65">
        <v>4.3</v>
      </c>
      <c r="AH65" s="34"/>
      <c r="AK65" s="34"/>
      <c r="AL65" s="34"/>
      <c r="AM65" s="34"/>
      <c r="AN65" s="34"/>
      <c r="AO65" s="34"/>
      <c r="AP65" s="34"/>
      <c r="AQ65" s="34"/>
      <c r="AR65" s="34"/>
      <c r="AS65" s="34"/>
      <c r="AU65" s="34"/>
      <c r="AV65" s="34"/>
      <c r="AW65" s="34"/>
      <c r="AX65" s="34"/>
      <c r="AY65" s="34"/>
      <c r="AZ65" s="34"/>
      <c r="BA65" s="34"/>
      <c r="BB65" s="34"/>
      <c r="BC65" s="34"/>
      <c r="BD65" s="34"/>
      <c r="BE65" s="34"/>
      <c r="BF65" s="34"/>
      <c r="BI65" s="34"/>
      <c r="BJ65" s="34"/>
      <c r="BK65" s="34"/>
      <c r="BL65" s="34"/>
      <c r="BM65" s="34"/>
      <c r="BN65" s="34"/>
      <c r="BO65" s="34"/>
      <c r="BP65" s="34"/>
      <c r="BQ65" s="34"/>
      <c r="BS65" s="34"/>
      <c r="BT65" s="34"/>
      <c r="BU65" s="34"/>
      <c r="BV65" s="34"/>
      <c r="BW65" s="34"/>
      <c r="BX65" s="34"/>
      <c r="BY65" s="34"/>
      <c r="BZ65" s="34"/>
      <c r="CB65" s="34"/>
      <c r="CC65" s="34"/>
      <c r="CD65" s="34"/>
      <c r="CE65" s="34"/>
      <c r="CH65" s="34"/>
      <c r="CI65" s="34"/>
      <c r="CK65" s="34"/>
      <c r="CL65" s="34"/>
      <c r="CN65" s="34"/>
      <c r="CO65" s="34"/>
      <c r="CP65" s="34"/>
      <c r="CQ65" s="34"/>
      <c r="CR65" s="34"/>
      <c r="CS65" s="34"/>
      <c r="CT65" s="34"/>
      <c r="CV65" s="34"/>
      <c r="CW65" s="34"/>
      <c r="CX65" s="34"/>
      <c r="CY65" s="34"/>
      <c r="CZ65" s="34"/>
    </row>
    <row r="66" spans="1:104" x14ac:dyDescent="0.15">
      <c r="A66" s="34" t="s">
        <v>1381</v>
      </c>
      <c r="B66" s="34"/>
      <c r="C66" s="34" t="s">
        <v>1346</v>
      </c>
      <c r="D66" s="34" t="s">
        <v>1360</v>
      </c>
      <c r="E66">
        <v>51</v>
      </c>
      <c r="F66" s="34" t="s">
        <v>1466</v>
      </c>
      <c r="G66" s="34"/>
      <c r="H66" s="84" t="s">
        <v>306</v>
      </c>
      <c r="I66" s="34" t="s">
        <v>2</v>
      </c>
      <c r="J66" s="34" t="s">
        <v>311</v>
      </c>
      <c r="K66" s="34" t="s">
        <v>1485</v>
      </c>
      <c r="L66" s="34" t="s">
        <v>1353</v>
      </c>
      <c r="M66" s="34" t="s">
        <v>330</v>
      </c>
      <c r="N66" s="34"/>
      <c r="O66" s="34" t="s">
        <v>1351</v>
      </c>
      <c r="P66" s="34"/>
      <c r="Q66" s="34" t="s">
        <v>347</v>
      </c>
      <c r="R66" t="b">
        <v>0</v>
      </c>
      <c r="S66" s="34"/>
      <c r="T66" s="34"/>
      <c r="U66" s="34"/>
      <c r="V66" t="b">
        <v>0</v>
      </c>
      <c r="W66" t="b">
        <v>1</v>
      </c>
      <c r="X66" s="34"/>
      <c r="Y66" s="34"/>
      <c r="AA66" s="34"/>
      <c r="AB66" s="34"/>
      <c r="AC66" s="34"/>
      <c r="AD66" s="34"/>
      <c r="AE66" s="34"/>
      <c r="AF66" s="34"/>
      <c r="AG66">
        <v>4.3</v>
      </c>
      <c r="AH66" s="34"/>
      <c r="AK66" s="34"/>
      <c r="AL66" s="34"/>
      <c r="AM66" s="34"/>
      <c r="AN66" s="34"/>
      <c r="AO66" s="34"/>
      <c r="AP66" s="34"/>
      <c r="AQ66" s="34"/>
      <c r="AR66" s="34"/>
      <c r="AS66" s="34"/>
      <c r="AU66" s="34"/>
      <c r="AV66" s="34"/>
      <c r="AW66" s="34"/>
      <c r="AX66" s="34"/>
      <c r="AY66" s="34"/>
      <c r="AZ66" s="34"/>
      <c r="BA66" s="34"/>
      <c r="BB66" s="34"/>
      <c r="BC66" s="34"/>
      <c r="BD66" s="34"/>
      <c r="BE66" s="34"/>
      <c r="BF66" s="34"/>
      <c r="BI66" s="34"/>
      <c r="BJ66" s="34"/>
      <c r="BK66" s="34"/>
      <c r="BL66" s="34"/>
      <c r="BM66" s="34"/>
      <c r="BN66" s="34"/>
      <c r="BO66" s="34"/>
      <c r="BP66" s="34"/>
      <c r="BQ66" s="34"/>
      <c r="BS66" s="34"/>
      <c r="BT66" s="34"/>
      <c r="BU66" s="34"/>
      <c r="BV66" s="34"/>
      <c r="BW66" s="34"/>
      <c r="BX66" s="34"/>
      <c r="BY66" s="34"/>
      <c r="BZ66" s="34"/>
      <c r="CB66" s="34"/>
      <c r="CC66" s="34"/>
      <c r="CD66" s="34"/>
      <c r="CE66" s="34"/>
      <c r="CH66" s="34"/>
      <c r="CI66" s="34"/>
      <c r="CK66" s="34"/>
      <c r="CL66" s="34"/>
      <c r="CN66" s="34"/>
      <c r="CO66" s="34"/>
      <c r="CP66" s="34"/>
      <c r="CQ66" s="34"/>
      <c r="CR66" s="34"/>
      <c r="CS66" s="34"/>
      <c r="CT66" s="34"/>
      <c r="CV66" s="34"/>
      <c r="CW66" s="34"/>
      <c r="CX66" s="34"/>
      <c r="CY66" s="34"/>
      <c r="CZ66" s="34"/>
    </row>
    <row r="67" spans="1:104" x14ac:dyDescent="0.15">
      <c r="A67" s="34" t="s">
        <v>1381</v>
      </c>
      <c r="B67" s="34"/>
      <c r="C67" s="34" t="s">
        <v>1346</v>
      </c>
      <c r="D67" s="34" t="s">
        <v>1360</v>
      </c>
      <c r="E67">
        <v>51</v>
      </c>
      <c r="F67" s="34" t="s">
        <v>1466</v>
      </c>
      <c r="G67" s="34"/>
      <c r="H67" s="84" t="s">
        <v>306</v>
      </c>
      <c r="I67" s="34" t="s">
        <v>2</v>
      </c>
      <c r="J67" s="34" t="s">
        <v>312</v>
      </c>
      <c r="K67" s="34" t="s">
        <v>2</v>
      </c>
      <c r="L67" s="34" t="s">
        <v>1353</v>
      </c>
      <c r="M67" s="34" t="s">
        <v>330</v>
      </c>
      <c r="N67" s="34"/>
      <c r="O67" s="34" t="s">
        <v>1351</v>
      </c>
      <c r="P67" s="34"/>
      <c r="Q67" s="34" t="s">
        <v>347</v>
      </c>
      <c r="R67" t="b">
        <v>0</v>
      </c>
      <c r="S67" s="34"/>
      <c r="T67" s="34"/>
      <c r="U67" s="34"/>
      <c r="V67" t="b">
        <v>0</v>
      </c>
      <c r="W67" t="b">
        <v>1</v>
      </c>
      <c r="X67" s="34"/>
      <c r="Y67" s="34"/>
      <c r="AA67" s="34"/>
      <c r="AB67" s="34"/>
      <c r="AC67" s="34"/>
      <c r="AD67" s="34"/>
      <c r="AE67" s="34"/>
      <c r="AF67" s="34"/>
      <c r="AG67">
        <v>4.3</v>
      </c>
      <c r="AH67" s="34"/>
      <c r="AK67" s="34"/>
      <c r="AL67" s="34"/>
      <c r="AM67" s="34"/>
      <c r="AN67" s="34"/>
      <c r="AO67" s="34"/>
      <c r="AP67" s="34"/>
      <c r="AQ67" s="34"/>
      <c r="AR67" s="34"/>
      <c r="AS67" s="34"/>
      <c r="AU67" s="34"/>
      <c r="AV67" s="34"/>
      <c r="AW67" s="34"/>
      <c r="AX67" s="34"/>
      <c r="AY67" s="34"/>
      <c r="AZ67" s="34"/>
      <c r="BA67" s="34"/>
      <c r="BB67" s="34"/>
      <c r="BC67" s="34"/>
      <c r="BD67" s="34"/>
      <c r="BE67" s="34"/>
      <c r="BF67" s="34"/>
      <c r="BI67" s="34"/>
      <c r="BJ67" s="34"/>
      <c r="BK67" s="34"/>
      <c r="BL67" s="34"/>
      <c r="BM67" s="34"/>
      <c r="BN67" s="34"/>
      <c r="BO67" s="34"/>
      <c r="BP67" s="34"/>
      <c r="BQ67" s="34"/>
      <c r="BS67" s="34"/>
      <c r="BT67" s="34"/>
      <c r="BU67" s="34"/>
      <c r="BV67" s="34"/>
      <c r="BW67" s="34"/>
      <c r="BX67" s="34"/>
      <c r="BY67" s="34"/>
      <c r="BZ67" s="34"/>
      <c r="CB67" s="34"/>
      <c r="CC67" s="34"/>
      <c r="CD67" s="34"/>
      <c r="CE67" s="34"/>
      <c r="CH67" s="34"/>
      <c r="CI67" s="34"/>
      <c r="CK67" s="34"/>
      <c r="CL67" s="34"/>
      <c r="CN67" s="34"/>
      <c r="CO67" s="34"/>
      <c r="CP67" s="34"/>
      <c r="CQ67" s="34"/>
      <c r="CR67" s="34"/>
      <c r="CS67" s="34"/>
      <c r="CT67" s="34"/>
      <c r="CV67" s="34"/>
      <c r="CW67" s="34"/>
      <c r="CX67" s="34"/>
      <c r="CY67" s="34"/>
      <c r="CZ67" s="34"/>
    </row>
    <row r="68" spans="1:104" x14ac:dyDescent="0.15">
      <c r="A68" s="34" t="s">
        <v>1382</v>
      </c>
      <c r="B68" s="34"/>
      <c r="C68" s="34" t="s">
        <v>1346</v>
      </c>
      <c r="D68" s="34" t="s">
        <v>1366</v>
      </c>
      <c r="E68">
        <v>112</v>
      </c>
      <c r="F68" s="34" t="s">
        <v>1467</v>
      </c>
      <c r="G68" s="34"/>
      <c r="H68" s="84" t="s">
        <v>306</v>
      </c>
      <c r="I68" s="34" t="s">
        <v>2</v>
      </c>
      <c r="J68" s="34" t="s">
        <v>307</v>
      </c>
      <c r="K68" s="34" t="s">
        <v>1491</v>
      </c>
      <c r="L68" s="34" t="s">
        <v>1349</v>
      </c>
      <c r="M68" s="34" t="s">
        <v>330</v>
      </c>
      <c r="N68" s="34"/>
      <c r="O68" s="34" t="s">
        <v>1354</v>
      </c>
      <c r="P68" s="34"/>
      <c r="Q68" s="34" t="s">
        <v>339</v>
      </c>
      <c r="R68" t="b">
        <v>0</v>
      </c>
      <c r="S68" s="34"/>
      <c r="T68" s="34"/>
      <c r="U68" s="34"/>
      <c r="V68" t="b">
        <v>0</v>
      </c>
      <c r="W68" t="b">
        <v>1</v>
      </c>
      <c r="X68" s="34"/>
      <c r="Y68" s="34"/>
      <c r="AA68" s="34"/>
      <c r="AB68" s="34"/>
      <c r="AC68" s="34"/>
      <c r="AD68" s="34"/>
      <c r="AE68" s="34"/>
      <c r="AF68" s="34"/>
      <c r="AG68">
        <v>4.3</v>
      </c>
      <c r="AH68" s="34"/>
      <c r="AK68" s="34"/>
      <c r="AL68" s="34"/>
      <c r="AM68" s="34"/>
      <c r="AN68" s="34"/>
      <c r="AO68" s="34"/>
      <c r="AP68" s="34"/>
      <c r="AQ68" s="34"/>
      <c r="AR68" s="34"/>
      <c r="AS68" s="34"/>
      <c r="AU68" s="34"/>
      <c r="AV68" s="34"/>
      <c r="AW68" s="34"/>
      <c r="AX68" s="34"/>
      <c r="AY68" s="34"/>
      <c r="AZ68" s="34"/>
      <c r="BA68" s="34"/>
      <c r="BB68" s="34"/>
      <c r="BC68" s="34"/>
      <c r="BD68" s="34"/>
      <c r="BE68" s="34"/>
      <c r="BF68" s="34"/>
      <c r="BI68" s="34"/>
      <c r="BJ68" s="34"/>
      <c r="BK68" s="34"/>
      <c r="BL68" s="34"/>
      <c r="BM68" s="34"/>
      <c r="BN68" s="34"/>
      <c r="BO68" s="34"/>
      <c r="BP68" s="34"/>
      <c r="BQ68" s="34"/>
      <c r="BS68" s="34"/>
      <c r="BT68" s="34"/>
      <c r="BU68" s="34"/>
      <c r="BV68" s="34"/>
      <c r="BW68" s="34"/>
      <c r="BX68" s="34"/>
      <c r="BY68" s="34"/>
      <c r="BZ68" s="34"/>
      <c r="CB68" s="34"/>
      <c r="CC68" s="34"/>
      <c r="CD68" s="34"/>
      <c r="CE68" s="34"/>
      <c r="CH68" s="34"/>
      <c r="CI68" s="34"/>
      <c r="CK68" s="34"/>
      <c r="CL68" s="34"/>
      <c r="CN68" s="34"/>
      <c r="CO68" s="34"/>
      <c r="CP68" s="34"/>
      <c r="CQ68" s="34"/>
      <c r="CR68" s="34"/>
      <c r="CS68" s="34"/>
      <c r="CT68" s="34"/>
      <c r="CV68" s="34"/>
      <c r="CW68" s="34"/>
      <c r="CX68" s="34"/>
      <c r="CY68" s="34"/>
      <c r="CZ68" s="34"/>
    </row>
    <row r="69" spans="1:104" x14ac:dyDescent="0.15">
      <c r="A69" s="34" t="s">
        <v>1382</v>
      </c>
      <c r="B69" s="34"/>
      <c r="C69" s="34" t="s">
        <v>1346</v>
      </c>
      <c r="D69" s="34" t="s">
        <v>1366</v>
      </c>
      <c r="E69">
        <v>112</v>
      </c>
      <c r="F69" s="34" t="s">
        <v>1467</v>
      </c>
      <c r="G69" s="34"/>
      <c r="H69" s="84" t="s">
        <v>306</v>
      </c>
      <c r="I69" s="34" t="s">
        <v>2</v>
      </c>
      <c r="J69" s="34" t="s">
        <v>308</v>
      </c>
      <c r="K69" s="34" t="s">
        <v>325</v>
      </c>
      <c r="L69" s="34" t="s">
        <v>1349</v>
      </c>
      <c r="M69" s="34" t="s">
        <v>330</v>
      </c>
      <c r="N69" s="34"/>
      <c r="O69" s="34" t="s">
        <v>1354</v>
      </c>
      <c r="P69" s="34"/>
      <c r="Q69" s="34" t="s">
        <v>339</v>
      </c>
      <c r="R69" t="b">
        <v>0</v>
      </c>
      <c r="S69" s="34"/>
      <c r="T69" s="34"/>
      <c r="U69" s="34"/>
      <c r="V69" t="b">
        <v>0</v>
      </c>
      <c r="W69" t="b">
        <v>1</v>
      </c>
      <c r="X69" s="34"/>
      <c r="Y69" s="34"/>
      <c r="AA69" s="34"/>
      <c r="AB69" s="34"/>
      <c r="AC69" s="34"/>
      <c r="AD69" s="34"/>
      <c r="AE69" s="34"/>
      <c r="AF69" s="34"/>
      <c r="AG69">
        <v>4.3</v>
      </c>
      <c r="AH69" s="34"/>
      <c r="AK69" s="34"/>
      <c r="AL69" s="34"/>
      <c r="AM69" s="34"/>
      <c r="AN69" s="34"/>
      <c r="AO69" s="34"/>
      <c r="AP69" s="34"/>
      <c r="AQ69" s="34"/>
      <c r="AR69" s="34"/>
      <c r="AS69" s="34"/>
      <c r="AU69" s="34"/>
      <c r="AV69" s="34"/>
      <c r="AW69" s="34"/>
      <c r="AX69" s="34"/>
      <c r="AY69" s="34"/>
      <c r="AZ69" s="34"/>
      <c r="BA69" s="34"/>
      <c r="BB69" s="34"/>
      <c r="BC69" s="34"/>
      <c r="BD69" s="34"/>
      <c r="BE69" s="34"/>
      <c r="BF69" s="34"/>
      <c r="BI69" s="34"/>
      <c r="BJ69" s="34"/>
      <c r="BK69" s="34"/>
      <c r="BL69" s="34"/>
      <c r="BM69" s="34"/>
      <c r="BN69" s="34"/>
      <c r="BO69" s="34"/>
      <c r="BP69" s="34"/>
      <c r="BQ69" s="34"/>
      <c r="BS69" s="34"/>
      <c r="BT69" s="34"/>
      <c r="BU69" s="34"/>
      <c r="BV69" s="34"/>
      <c r="BW69" s="34"/>
      <c r="BX69" s="34"/>
      <c r="BY69" s="34"/>
      <c r="BZ69" s="34"/>
      <c r="CB69" s="34"/>
      <c r="CC69" s="34"/>
      <c r="CD69" s="34"/>
      <c r="CE69" s="34"/>
      <c r="CH69" s="34"/>
      <c r="CI69" s="34"/>
      <c r="CK69" s="34"/>
      <c r="CL69" s="34"/>
      <c r="CN69" s="34"/>
      <c r="CO69" s="34"/>
      <c r="CP69" s="34"/>
      <c r="CQ69" s="34"/>
      <c r="CR69" s="34"/>
      <c r="CS69" s="34"/>
      <c r="CT69" s="34"/>
      <c r="CV69" s="34"/>
      <c r="CW69" s="34"/>
      <c r="CX69" s="34"/>
      <c r="CY69" s="34"/>
      <c r="CZ69" s="34"/>
    </row>
    <row r="70" spans="1:104" x14ac:dyDescent="0.15">
      <c r="A70" s="34" t="s">
        <v>1382</v>
      </c>
      <c r="B70" s="34"/>
      <c r="C70" s="34" t="s">
        <v>1346</v>
      </c>
      <c r="D70" s="34" t="s">
        <v>1366</v>
      </c>
      <c r="E70">
        <v>112</v>
      </c>
      <c r="F70" s="34" t="s">
        <v>1467</v>
      </c>
      <c r="G70" s="34"/>
      <c r="H70" s="84" t="s">
        <v>306</v>
      </c>
      <c r="I70" s="34" t="s">
        <v>2</v>
      </c>
      <c r="J70" s="34" t="s">
        <v>309</v>
      </c>
      <c r="K70" s="34" t="s">
        <v>326</v>
      </c>
      <c r="L70" s="34" t="s">
        <v>1349</v>
      </c>
      <c r="M70" s="34" t="s">
        <v>330</v>
      </c>
      <c r="N70" s="34"/>
      <c r="O70" s="34" t="s">
        <v>1354</v>
      </c>
      <c r="P70" s="34"/>
      <c r="Q70" s="34" t="s">
        <v>339</v>
      </c>
      <c r="R70" t="b">
        <v>0</v>
      </c>
      <c r="S70" s="34"/>
      <c r="T70" s="34"/>
      <c r="U70" s="34"/>
      <c r="V70" t="b">
        <v>0</v>
      </c>
      <c r="W70" t="b">
        <v>1</v>
      </c>
      <c r="X70" s="34"/>
      <c r="Y70" s="34"/>
      <c r="AA70" s="34"/>
      <c r="AB70" s="34"/>
      <c r="AC70" s="34"/>
      <c r="AD70" s="34"/>
      <c r="AE70" s="34"/>
      <c r="AF70" s="34"/>
      <c r="AG70">
        <v>4.3</v>
      </c>
      <c r="AH70" s="34"/>
      <c r="AK70" s="34"/>
      <c r="AL70" s="34"/>
      <c r="AM70" s="34"/>
      <c r="AN70" s="34"/>
      <c r="AO70" s="34"/>
      <c r="AP70" s="34"/>
      <c r="AQ70" s="34"/>
      <c r="AR70" s="34"/>
      <c r="AS70" s="34"/>
      <c r="AU70" s="34"/>
      <c r="AV70" s="34"/>
      <c r="AW70" s="34"/>
      <c r="AX70" s="34"/>
      <c r="AY70" s="34"/>
      <c r="AZ70" s="34"/>
      <c r="BA70" s="34"/>
      <c r="BB70" s="34"/>
      <c r="BC70" s="34"/>
      <c r="BD70" s="34"/>
      <c r="BE70" s="34"/>
      <c r="BF70" s="34"/>
      <c r="BI70" s="34"/>
      <c r="BJ70" s="34"/>
      <c r="BK70" s="34"/>
      <c r="BL70" s="34"/>
      <c r="BM70" s="34"/>
      <c r="BN70" s="34"/>
      <c r="BO70" s="34"/>
      <c r="BP70" s="34"/>
      <c r="BQ70" s="34"/>
      <c r="BS70" s="34"/>
      <c r="BT70" s="34"/>
      <c r="BU70" s="34"/>
      <c r="BV70" s="34"/>
      <c r="BW70" s="34"/>
      <c r="BX70" s="34"/>
      <c r="BY70" s="34"/>
      <c r="BZ70" s="34"/>
      <c r="CB70" s="34"/>
      <c r="CC70" s="34"/>
      <c r="CD70" s="34"/>
      <c r="CE70" s="34"/>
      <c r="CH70" s="34"/>
      <c r="CI70" s="34"/>
      <c r="CK70" s="34"/>
      <c r="CL70" s="34"/>
      <c r="CN70" s="34"/>
      <c r="CO70" s="34"/>
      <c r="CP70" s="34"/>
      <c r="CQ70" s="34"/>
      <c r="CR70" s="34"/>
      <c r="CS70" s="34"/>
      <c r="CT70" s="34"/>
      <c r="CV70" s="34"/>
      <c r="CW70" s="34"/>
      <c r="CX70" s="34"/>
      <c r="CY70" s="34"/>
      <c r="CZ70" s="34"/>
    </row>
    <row r="71" spans="1:104" x14ac:dyDescent="0.15">
      <c r="A71" s="34" t="s">
        <v>1382</v>
      </c>
      <c r="B71" s="34"/>
      <c r="C71" s="34" t="s">
        <v>1346</v>
      </c>
      <c r="D71" s="34" t="s">
        <v>1366</v>
      </c>
      <c r="E71">
        <v>112</v>
      </c>
      <c r="F71" s="34" t="s">
        <v>1467</v>
      </c>
      <c r="G71" s="34"/>
      <c r="H71" s="84" t="s">
        <v>306</v>
      </c>
      <c r="I71" s="34" t="s">
        <v>2</v>
      </c>
      <c r="J71" s="34" t="s">
        <v>310</v>
      </c>
      <c r="K71" s="34" t="s">
        <v>1492</v>
      </c>
      <c r="L71" s="34" t="s">
        <v>1349</v>
      </c>
      <c r="M71" s="34" t="s">
        <v>330</v>
      </c>
      <c r="N71" s="34"/>
      <c r="O71" s="34" t="s">
        <v>1354</v>
      </c>
      <c r="P71" s="34"/>
      <c r="Q71" s="34" t="s">
        <v>339</v>
      </c>
      <c r="R71" t="b">
        <v>0</v>
      </c>
      <c r="S71" s="34"/>
      <c r="T71" s="34"/>
      <c r="U71" s="34"/>
      <c r="V71" t="b">
        <v>0</v>
      </c>
      <c r="W71" t="b">
        <v>1</v>
      </c>
      <c r="X71" s="34"/>
      <c r="Y71" s="34"/>
      <c r="AA71" s="34"/>
      <c r="AB71" s="34"/>
      <c r="AC71" s="34"/>
      <c r="AD71" s="34"/>
      <c r="AE71" s="34"/>
      <c r="AF71" s="34"/>
      <c r="AG71">
        <v>4.3</v>
      </c>
      <c r="AH71" s="34"/>
      <c r="AK71" s="34"/>
      <c r="AL71" s="34"/>
      <c r="AM71" s="34"/>
      <c r="AN71" s="34"/>
      <c r="AO71" s="34"/>
      <c r="AP71" s="34"/>
      <c r="AQ71" s="34"/>
      <c r="AR71" s="34"/>
      <c r="AS71" s="34"/>
      <c r="AU71" s="34"/>
      <c r="AV71" s="34"/>
      <c r="AW71" s="34"/>
      <c r="AX71" s="34"/>
      <c r="AY71" s="34"/>
      <c r="AZ71" s="34"/>
      <c r="BA71" s="34"/>
      <c r="BB71" s="34"/>
      <c r="BC71" s="34"/>
      <c r="BD71" s="34"/>
      <c r="BE71" s="34"/>
      <c r="BF71" s="34"/>
      <c r="BI71" s="34"/>
      <c r="BJ71" s="34"/>
      <c r="BK71" s="34"/>
      <c r="BL71" s="34"/>
      <c r="BM71" s="34"/>
      <c r="BN71" s="34"/>
      <c r="BO71" s="34"/>
      <c r="BP71" s="34"/>
      <c r="BQ71" s="34"/>
      <c r="BS71" s="34"/>
      <c r="BT71" s="34"/>
      <c r="BU71" s="34"/>
      <c r="BV71" s="34"/>
      <c r="BW71" s="34"/>
      <c r="BX71" s="34"/>
      <c r="BY71" s="34"/>
      <c r="BZ71" s="34"/>
      <c r="CB71" s="34"/>
      <c r="CC71" s="34"/>
      <c r="CD71" s="34"/>
      <c r="CE71" s="34"/>
      <c r="CH71" s="34"/>
      <c r="CI71" s="34"/>
      <c r="CK71" s="34"/>
      <c r="CL71" s="34"/>
      <c r="CN71" s="34"/>
      <c r="CO71" s="34"/>
      <c r="CP71" s="34"/>
      <c r="CQ71" s="34"/>
      <c r="CR71" s="34"/>
      <c r="CS71" s="34"/>
      <c r="CT71" s="34"/>
      <c r="CV71" s="34"/>
      <c r="CW71" s="34"/>
      <c r="CX71" s="34"/>
      <c r="CY71" s="34"/>
      <c r="CZ71" s="34"/>
    </row>
    <row r="72" spans="1:104" x14ac:dyDescent="0.15">
      <c r="A72" s="34" t="s">
        <v>1382</v>
      </c>
      <c r="B72" s="34"/>
      <c r="C72" s="34" t="s">
        <v>1346</v>
      </c>
      <c r="D72" s="34" t="s">
        <v>1366</v>
      </c>
      <c r="E72">
        <v>112</v>
      </c>
      <c r="F72" s="34" t="s">
        <v>1467</v>
      </c>
      <c r="G72" s="34"/>
      <c r="H72" s="84" t="s">
        <v>306</v>
      </c>
      <c r="I72" s="34" t="s">
        <v>2</v>
      </c>
      <c r="J72" s="34" t="s">
        <v>311</v>
      </c>
      <c r="K72" s="34" t="s">
        <v>1493</v>
      </c>
      <c r="L72" s="34" t="s">
        <v>1349</v>
      </c>
      <c r="M72" s="34" t="s">
        <v>330</v>
      </c>
      <c r="N72" s="34"/>
      <c r="O72" s="34" t="s">
        <v>1354</v>
      </c>
      <c r="P72" s="34"/>
      <c r="Q72" s="34" t="s">
        <v>339</v>
      </c>
      <c r="R72" t="b">
        <v>0</v>
      </c>
      <c r="S72" s="34"/>
      <c r="T72" s="34"/>
      <c r="U72" s="34"/>
      <c r="V72" t="b">
        <v>0</v>
      </c>
      <c r="W72" t="b">
        <v>1</v>
      </c>
      <c r="X72" s="34"/>
      <c r="Y72" s="34"/>
      <c r="AA72" s="34"/>
      <c r="AB72" s="34"/>
      <c r="AC72" s="34"/>
      <c r="AD72" s="34"/>
      <c r="AE72" s="34"/>
      <c r="AF72" s="34"/>
      <c r="AG72">
        <v>4.3</v>
      </c>
      <c r="AH72" s="34"/>
      <c r="AK72" s="34"/>
      <c r="AL72" s="34"/>
      <c r="AM72" s="34"/>
      <c r="AN72" s="34"/>
      <c r="AO72" s="34"/>
      <c r="AP72" s="34"/>
      <c r="AQ72" s="34"/>
      <c r="AR72" s="34"/>
      <c r="AS72" s="34"/>
      <c r="AU72" s="34"/>
      <c r="AV72" s="34"/>
      <c r="AW72" s="34"/>
      <c r="AX72" s="34"/>
      <c r="AY72" s="34"/>
      <c r="AZ72" s="34"/>
      <c r="BA72" s="34"/>
      <c r="BB72" s="34"/>
      <c r="BC72" s="34"/>
      <c r="BD72" s="34"/>
      <c r="BE72" s="34"/>
      <c r="BF72" s="34"/>
      <c r="BI72" s="34"/>
      <c r="BJ72" s="34"/>
      <c r="BK72" s="34"/>
      <c r="BL72" s="34"/>
      <c r="BM72" s="34"/>
      <c r="BN72" s="34"/>
      <c r="BO72" s="34"/>
      <c r="BP72" s="34"/>
      <c r="BQ72" s="34"/>
      <c r="BS72" s="34"/>
      <c r="BT72" s="34"/>
      <c r="BU72" s="34"/>
      <c r="BV72" s="34"/>
      <c r="BW72" s="34"/>
      <c r="BX72" s="34"/>
      <c r="BY72" s="34"/>
      <c r="BZ72" s="34"/>
      <c r="CB72" s="34"/>
      <c r="CC72" s="34"/>
      <c r="CD72" s="34"/>
      <c r="CE72" s="34"/>
      <c r="CH72" s="34"/>
      <c r="CI72" s="34"/>
      <c r="CK72" s="34"/>
      <c r="CL72" s="34"/>
      <c r="CN72" s="34"/>
      <c r="CO72" s="34"/>
      <c r="CP72" s="34"/>
      <c r="CQ72" s="34"/>
      <c r="CR72" s="34"/>
      <c r="CS72" s="34"/>
      <c r="CT72" s="34"/>
      <c r="CV72" s="34"/>
      <c r="CW72" s="34"/>
      <c r="CX72" s="34"/>
      <c r="CY72" s="34"/>
      <c r="CZ72" s="34"/>
    </row>
    <row r="73" spans="1:104" x14ac:dyDescent="0.15">
      <c r="A73" s="34" t="s">
        <v>1382</v>
      </c>
      <c r="B73" s="34"/>
      <c r="C73" s="34" t="s">
        <v>1346</v>
      </c>
      <c r="D73" s="34" t="s">
        <v>1366</v>
      </c>
      <c r="E73">
        <v>112</v>
      </c>
      <c r="F73" s="34" t="s">
        <v>1467</v>
      </c>
      <c r="G73" s="34"/>
      <c r="H73" s="84" t="s">
        <v>306</v>
      </c>
      <c r="I73" s="34" t="s">
        <v>2</v>
      </c>
      <c r="J73" s="34" t="s">
        <v>312</v>
      </c>
      <c r="K73" s="34" t="s">
        <v>2</v>
      </c>
      <c r="L73" s="34" t="s">
        <v>1349</v>
      </c>
      <c r="M73" s="34" t="s">
        <v>330</v>
      </c>
      <c r="N73" s="34"/>
      <c r="O73" s="34" t="s">
        <v>1354</v>
      </c>
      <c r="P73" s="34"/>
      <c r="Q73" s="34" t="s">
        <v>339</v>
      </c>
      <c r="R73" t="b">
        <v>0</v>
      </c>
      <c r="S73" s="34"/>
      <c r="T73" s="34"/>
      <c r="U73" s="34"/>
      <c r="V73" t="b">
        <v>0</v>
      </c>
      <c r="W73" t="b">
        <v>1</v>
      </c>
      <c r="X73" s="34"/>
      <c r="Y73" s="34"/>
      <c r="AA73" s="34"/>
      <c r="AB73" s="34"/>
      <c r="AC73" s="34"/>
      <c r="AD73" s="34"/>
      <c r="AE73" s="34"/>
      <c r="AF73" s="34"/>
      <c r="AG73">
        <v>4.3</v>
      </c>
      <c r="AH73" s="34"/>
      <c r="AK73" s="34"/>
      <c r="AL73" s="34"/>
      <c r="AM73" s="34"/>
      <c r="AN73" s="34"/>
      <c r="AO73" s="34"/>
      <c r="AP73" s="34"/>
      <c r="AQ73" s="34"/>
      <c r="AR73" s="34"/>
      <c r="AS73" s="34"/>
      <c r="AU73" s="34"/>
      <c r="AV73" s="34"/>
      <c r="AW73" s="34"/>
      <c r="AX73" s="34"/>
      <c r="AY73" s="34"/>
      <c r="AZ73" s="34"/>
      <c r="BA73" s="34"/>
      <c r="BB73" s="34"/>
      <c r="BC73" s="34"/>
      <c r="BD73" s="34"/>
      <c r="BE73" s="34"/>
      <c r="BF73" s="34"/>
      <c r="BI73" s="34"/>
      <c r="BJ73" s="34"/>
      <c r="BK73" s="34"/>
      <c r="BL73" s="34"/>
      <c r="BM73" s="34"/>
      <c r="BN73" s="34"/>
      <c r="BO73" s="34"/>
      <c r="BP73" s="34"/>
      <c r="BQ73" s="34"/>
      <c r="BS73" s="34"/>
      <c r="BT73" s="34"/>
      <c r="BU73" s="34"/>
      <c r="BV73" s="34"/>
      <c r="BW73" s="34"/>
      <c r="BX73" s="34"/>
      <c r="BY73" s="34"/>
      <c r="BZ73" s="34"/>
      <c r="CB73" s="34"/>
      <c r="CC73" s="34"/>
      <c r="CD73" s="34"/>
      <c r="CE73" s="34"/>
      <c r="CH73" s="34"/>
      <c r="CI73" s="34"/>
      <c r="CK73" s="34"/>
      <c r="CL73" s="34"/>
      <c r="CN73" s="34"/>
      <c r="CO73" s="34"/>
      <c r="CP73" s="34"/>
      <c r="CQ73" s="34"/>
      <c r="CR73" s="34"/>
      <c r="CS73" s="34"/>
      <c r="CT73" s="34"/>
      <c r="CV73" s="34"/>
      <c r="CW73" s="34"/>
      <c r="CX73" s="34"/>
      <c r="CY73" s="34"/>
      <c r="CZ73" s="34"/>
    </row>
    <row r="74" spans="1:104" x14ac:dyDescent="0.15">
      <c r="A74" s="34" t="s">
        <v>1383</v>
      </c>
      <c r="B74" s="34"/>
      <c r="C74" s="34" t="s">
        <v>1346</v>
      </c>
      <c r="D74" s="34" t="s">
        <v>1359</v>
      </c>
      <c r="E74">
        <v>44</v>
      </c>
      <c r="F74" s="34" t="s">
        <v>1465</v>
      </c>
      <c r="G74" s="34"/>
      <c r="H74" s="84" t="s">
        <v>306</v>
      </c>
      <c r="I74" s="34" t="s">
        <v>2</v>
      </c>
      <c r="J74" s="34" t="s">
        <v>307</v>
      </c>
      <c r="K74" s="34" t="s">
        <v>1494</v>
      </c>
      <c r="L74" s="34" t="s">
        <v>1351</v>
      </c>
      <c r="M74" s="34" t="s">
        <v>330</v>
      </c>
      <c r="N74" s="34"/>
      <c r="O74" s="34" t="s">
        <v>1353</v>
      </c>
      <c r="P74" s="34"/>
      <c r="Q74" s="34" t="s">
        <v>1151</v>
      </c>
      <c r="R74" t="b">
        <v>0</v>
      </c>
      <c r="S74" s="34"/>
      <c r="T74" s="34"/>
      <c r="U74" s="34"/>
      <c r="V74" t="b">
        <v>0</v>
      </c>
      <c r="W74" t="b">
        <v>1</v>
      </c>
      <c r="X74" s="34"/>
      <c r="Y74" s="34"/>
      <c r="AA74" s="34"/>
      <c r="AB74" s="34"/>
      <c r="AC74" s="34"/>
      <c r="AD74" s="34"/>
      <c r="AE74" s="34"/>
      <c r="AF74" s="34"/>
      <c r="AG74">
        <v>4.3</v>
      </c>
      <c r="AH74" s="34"/>
      <c r="AK74" s="34"/>
      <c r="AL74" s="34"/>
      <c r="AM74" s="34"/>
      <c r="AN74" s="34"/>
      <c r="AO74" s="34"/>
      <c r="AP74" s="34"/>
      <c r="AQ74" s="34"/>
      <c r="AR74" s="34"/>
      <c r="AS74" s="34"/>
      <c r="AU74" s="34"/>
      <c r="AV74" s="34"/>
      <c r="AW74" s="34"/>
      <c r="AX74" s="34"/>
      <c r="AY74" s="34"/>
      <c r="AZ74" s="34"/>
      <c r="BA74" s="34"/>
      <c r="BB74" s="34"/>
      <c r="BC74" s="34"/>
      <c r="BD74" s="34"/>
      <c r="BE74" s="34"/>
      <c r="BF74" s="34"/>
      <c r="BI74" s="34"/>
      <c r="BJ74" s="34"/>
      <c r="BK74" s="34"/>
      <c r="BL74" s="34"/>
      <c r="BM74" s="34"/>
      <c r="BN74" s="34"/>
      <c r="BO74" s="34"/>
      <c r="BP74" s="34"/>
      <c r="BQ74" s="34"/>
      <c r="BS74" s="34"/>
      <c r="BT74" s="34"/>
      <c r="BU74" s="34"/>
      <c r="BV74" s="34"/>
      <c r="BW74" s="34"/>
      <c r="BX74" s="34"/>
      <c r="BY74" s="34"/>
      <c r="BZ74" s="34"/>
      <c r="CB74" s="34"/>
      <c r="CC74" s="34"/>
      <c r="CD74" s="34"/>
      <c r="CE74" s="34"/>
      <c r="CH74" s="34"/>
      <c r="CI74" s="34"/>
      <c r="CK74" s="34"/>
      <c r="CL74" s="34"/>
      <c r="CN74" s="34"/>
      <c r="CO74" s="34"/>
      <c r="CP74" s="34"/>
      <c r="CQ74" s="34"/>
      <c r="CR74" s="34"/>
      <c r="CS74" s="34"/>
      <c r="CT74" s="34"/>
      <c r="CV74" s="34"/>
      <c r="CW74" s="34"/>
      <c r="CX74" s="34"/>
      <c r="CY74" s="34"/>
      <c r="CZ74" s="34"/>
    </row>
    <row r="75" spans="1:104" x14ac:dyDescent="0.15">
      <c r="A75" s="34" t="s">
        <v>1383</v>
      </c>
      <c r="B75" s="34"/>
      <c r="C75" s="34" t="s">
        <v>1346</v>
      </c>
      <c r="D75" s="34" t="s">
        <v>1359</v>
      </c>
      <c r="E75">
        <v>44</v>
      </c>
      <c r="F75" s="34" t="s">
        <v>1465</v>
      </c>
      <c r="G75" s="34"/>
      <c r="H75" s="84" t="s">
        <v>306</v>
      </c>
      <c r="I75" s="34" t="s">
        <v>2</v>
      </c>
      <c r="J75" s="34" t="s">
        <v>308</v>
      </c>
      <c r="K75" s="34" t="s">
        <v>316</v>
      </c>
      <c r="L75" s="34" t="s">
        <v>1351</v>
      </c>
      <c r="M75" s="34" t="s">
        <v>330</v>
      </c>
      <c r="N75" s="34"/>
      <c r="O75" s="34" t="s">
        <v>1353</v>
      </c>
      <c r="P75" s="34"/>
      <c r="Q75" s="34" t="s">
        <v>1151</v>
      </c>
      <c r="R75" t="b">
        <v>0</v>
      </c>
      <c r="S75" s="34"/>
      <c r="T75" s="34"/>
      <c r="U75" s="34"/>
      <c r="V75" t="b">
        <v>0</v>
      </c>
      <c r="W75" t="b">
        <v>1</v>
      </c>
      <c r="X75" s="34"/>
      <c r="Y75" s="34"/>
      <c r="AA75" s="34"/>
      <c r="AB75" s="34"/>
      <c r="AC75" s="34"/>
      <c r="AD75" s="34"/>
      <c r="AE75" s="34"/>
      <c r="AF75" s="34"/>
      <c r="AG75">
        <v>4.3</v>
      </c>
      <c r="AH75" s="34"/>
      <c r="AK75" s="34"/>
      <c r="AL75" s="34"/>
      <c r="AM75" s="34"/>
      <c r="AN75" s="34"/>
      <c r="AO75" s="34"/>
      <c r="AP75" s="34"/>
      <c r="AQ75" s="34"/>
      <c r="AR75" s="34"/>
      <c r="AS75" s="34"/>
      <c r="AU75" s="34"/>
      <c r="AV75" s="34"/>
      <c r="AW75" s="34"/>
      <c r="AX75" s="34"/>
      <c r="AY75" s="34"/>
      <c r="AZ75" s="34"/>
      <c r="BA75" s="34"/>
      <c r="BB75" s="34"/>
      <c r="BC75" s="34"/>
      <c r="BD75" s="34"/>
      <c r="BE75" s="34"/>
      <c r="BF75" s="34"/>
      <c r="BI75" s="34"/>
      <c r="BJ75" s="34"/>
      <c r="BK75" s="34"/>
      <c r="BL75" s="34"/>
      <c r="BM75" s="34"/>
      <c r="BN75" s="34"/>
      <c r="BO75" s="34"/>
      <c r="BP75" s="34"/>
      <c r="BQ75" s="34"/>
      <c r="BS75" s="34"/>
      <c r="BT75" s="34"/>
      <c r="BU75" s="34"/>
      <c r="BV75" s="34"/>
      <c r="BW75" s="34"/>
      <c r="BX75" s="34"/>
      <c r="BY75" s="34"/>
      <c r="BZ75" s="34"/>
      <c r="CB75" s="34"/>
      <c r="CC75" s="34"/>
      <c r="CD75" s="34"/>
      <c r="CE75" s="34"/>
      <c r="CH75" s="34"/>
      <c r="CI75" s="34"/>
      <c r="CK75" s="34"/>
      <c r="CL75" s="34"/>
      <c r="CN75" s="34"/>
      <c r="CO75" s="34"/>
      <c r="CP75" s="34"/>
      <c r="CQ75" s="34"/>
      <c r="CR75" s="34"/>
      <c r="CS75" s="34"/>
      <c r="CT75" s="34"/>
      <c r="CV75" s="34"/>
      <c r="CW75" s="34"/>
      <c r="CX75" s="34"/>
      <c r="CY75" s="34"/>
      <c r="CZ75" s="34"/>
    </row>
    <row r="76" spans="1:104" x14ac:dyDescent="0.15">
      <c r="A76" s="34" t="s">
        <v>1383</v>
      </c>
      <c r="B76" s="34"/>
      <c r="C76" s="34" t="s">
        <v>1346</v>
      </c>
      <c r="D76" s="34" t="s">
        <v>1359</v>
      </c>
      <c r="E76">
        <v>44</v>
      </c>
      <c r="F76" s="34" t="s">
        <v>1465</v>
      </c>
      <c r="G76" s="34"/>
      <c r="H76" s="84" t="s">
        <v>306</v>
      </c>
      <c r="I76" s="34" t="s">
        <v>2</v>
      </c>
      <c r="J76" s="34" t="s">
        <v>309</v>
      </c>
      <c r="K76" s="34" t="s">
        <v>317</v>
      </c>
      <c r="L76" s="34" t="s">
        <v>1351</v>
      </c>
      <c r="M76" s="34" t="s">
        <v>330</v>
      </c>
      <c r="N76" s="34"/>
      <c r="O76" s="34" t="s">
        <v>1353</v>
      </c>
      <c r="P76" s="34"/>
      <c r="Q76" s="34" t="s">
        <v>1151</v>
      </c>
      <c r="R76" t="b">
        <v>0</v>
      </c>
      <c r="S76" s="34"/>
      <c r="T76" s="34"/>
      <c r="U76" s="34"/>
      <c r="V76" t="b">
        <v>0</v>
      </c>
      <c r="W76" t="b">
        <v>1</v>
      </c>
      <c r="X76" s="34"/>
      <c r="Y76" s="34"/>
      <c r="AA76" s="34"/>
      <c r="AB76" s="34"/>
      <c r="AC76" s="34"/>
      <c r="AD76" s="34"/>
      <c r="AE76" s="34"/>
      <c r="AF76" s="34"/>
      <c r="AG76">
        <v>4.3</v>
      </c>
      <c r="AH76" s="34"/>
      <c r="AK76" s="34"/>
      <c r="AL76" s="34"/>
      <c r="AM76" s="34"/>
      <c r="AN76" s="34"/>
      <c r="AO76" s="34"/>
      <c r="AP76" s="34"/>
      <c r="AQ76" s="34"/>
      <c r="AR76" s="34"/>
      <c r="AS76" s="34"/>
      <c r="AU76" s="34"/>
      <c r="AV76" s="34"/>
      <c r="AW76" s="34"/>
      <c r="AX76" s="34"/>
      <c r="AY76" s="34"/>
      <c r="AZ76" s="34"/>
      <c r="BA76" s="34"/>
      <c r="BB76" s="34"/>
      <c r="BC76" s="34"/>
      <c r="BD76" s="34"/>
      <c r="BE76" s="34"/>
      <c r="BF76" s="34"/>
      <c r="BI76" s="34"/>
      <c r="BJ76" s="34"/>
      <c r="BK76" s="34"/>
      <c r="BL76" s="34"/>
      <c r="BM76" s="34"/>
      <c r="BN76" s="34"/>
      <c r="BO76" s="34"/>
      <c r="BP76" s="34"/>
      <c r="BQ76" s="34"/>
      <c r="BS76" s="34"/>
      <c r="BT76" s="34"/>
      <c r="BU76" s="34"/>
      <c r="BV76" s="34"/>
      <c r="BW76" s="34"/>
      <c r="BX76" s="34"/>
      <c r="BY76" s="34"/>
      <c r="BZ76" s="34"/>
      <c r="CB76" s="34"/>
      <c r="CC76" s="34"/>
      <c r="CD76" s="34"/>
      <c r="CE76" s="34"/>
      <c r="CH76" s="34"/>
      <c r="CI76" s="34"/>
      <c r="CK76" s="34"/>
      <c r="CL76" s="34"/>
      <c r="CN76" s="34"/>
      <c r="CO76" s="34"/>
      <c r="CP76" s="34"/>
      <c r="CQ76" s="34"/>
      <c r="CR76" s="34"/>
      <c r="CS76" s="34"/>
      <c r="CT76" s="34"/>
      <c r="CV76" s="34"/>
      <c r="CW76" s="34"/>
      <c r="CX76" s="34"/>
      <c r="CY76" s="34"/>
      <c r="CZ76" s="34"/>
    </row>
    <row r="77" spans="1:104" x14ac:dyDescent="0.15">
      <c r="A77" s="34" t="s">
        <v>1383</v>
      </c>
      <c r="B77" s="34"/>
      <c r="C77" s="34" t="s">
        <v>1346</v>
      </c>
      <c r="D77" s="34" t="s">
        <v>1359</v>
      </c>
      <c r="E77">
        <v>44</v>
      </c>
      <c r="F77" s="34" t="s">
        <v>1465</v>
      </c>
      <c r="G77" s="34"/>
      <c r="H77" s="84" t="s">
        <v>306</v>
      </c>
      <c r="I77" s="34" t="s">
        <v>2</v>
      </c>
      <c r="J77" s="34" t="s">
        <v>310</v>
      </c>
      <c r="K77" s="34" t="s">
        <v>1495</v>
      </c>
      <c r="L77" s="34" t="s">
        <v>1351</v>
      </c>
      <c r="M77" s="34" t="s">
        <v>330</v>
      </c>
      <c r="N77" s="34"/>
      <c r="O77" s="34" t="s">
        <v>1353</v>
      </c>
      <c r="P77" s="34"/>
      <c r="Q77" s="34" t="s">
        <v>1151</v>
      </c>
      <c r="R77" t="b">
        <v>0</v>
      </c>
      <c r="S77" s="34"/>
      <c r="T77" s="34"/>
      <c r="U77" s="34"/>
      <c r="V77" t="b">
        <v>0</v>
      </c>
      <c r="W77" t="b">
        <v>1</v>
      </c>
      <c r="X77" s="34"/>
      <c r="Y77" s="34"/>
      <c r="AA77" s="34"/>
      <c r="AB77" s="34"/>
      <c r="AC77" s="34"/>
      <c r="AD77" s="34"/>
      <c r="AE77" s="34"/>
      <c r="AF77" s="34"/>
      <c r="AG77">
        <v>4.3</v>
      </c>
      <c r="AH77" s="34"/>
      <c r="AK77" s="34"/>
      <c r="AL77" s="34"/>
      <c r="AM77" s="34"/>
      <c r="AN77" s="34"/>
      <c r="AO77" s="34"/>
      <c r="AP77" s="34"/>
      <c r="AQ77" s="34"/>
      <c r="AR77" s="34"/>
      <c r="AS77" s="34"/>
      <c r="AU77" s="34"/>
      <c r="AV77" s="34"/>
      <c r="AW77" s="34"/>
      <c r="AX77" s="34"/>
      <c r="AY77" s="34"/>
      <c r="AZ77" s="34"/>
      <c r="BA77" s="34"/>
      <c r="BB77" s="34"/>
      <c r="BC77" s="34"/>
      <c r="BD77" s="34"/>
      <c r="BE77" s="34"/>
      <c r="BF77" s="34"/>
      <c r="BI77" s="34"/>
      <c r="BJ77" s="34"/>
      <c r="BK77" s="34"/>
      <c r="BL77" s="34"/>
      <c r="BM77" s="34"/>
      <c r="BN77" s="34"/>
      <c r="BO77" s="34"/>
      <c r="BP77" s="34"/>
      <c r="BQ77" s="34"/>
      <c r="BS77" s="34"/>
      <c r="BT77" s="34"/>
      <c r="BU77" s="34"/>
      <c r="BV77" s="34"/>
      <c r="BW77" s="34"/>
      <c r="BX77" s="34"/>
      <c r="BY77" s="34"/>
      <c r="BZ77" s="34"/>
      <c r="CB77" s="34"/>
      <c r="CC77" s="34"/>
      <c r="CD77" s="34"/>
      <c r="CE77" s="34"/>
      <c r="CH77" s="34"/>
      <c r="CI77" s="34"/>
      <c r="CK77" s="34"/>
      <c r="CL77" s="34"/>
      <c r="CN77" s="34"/>
      <c r="CO77" s="34"/>
      <c r="CP77" s="34"/>
      <c r="CQ77" s="34"/>
      <c r="CR77" s="34"/>
      <c r="CS77" s="34"/>
      <c r="CT77" s="34"/>
      <c r="CV77" s="34"/>
      <c r="CW77" s="34"/>
      <c r="CX77" s="34"/>
      <c r="CY77" s="34"/>
      <c r="CZ77" s="34"/>
    </row>
    <row r="78" spans="1:104" x14ac:dyDescent="0.15">
      <c r="A78" s="34" t="s">
        <v>1383</v>
      </c>
      <c r="B78" s="34"/>
      <c r="C78" s="34" t="s">
        <v>1346</v>
      </c>
      <c r="D78" s="34" t="s">
        <v>1359</v>
      </c>
      <c r="E78">
        <v>44</v>
      </c>
      <c r="F78" s="34" t="s">
        <v>1465</v>
      </c>
      <c r="G78" s="34"/>
      <c r="H78" s="84" t="s">
        <v>306</v>
      </c>
      <c r="I78" s="34" t="s">
        <v>2</v>
      </c>
      <c r="J78" s="34" t="s">
        <v>311</v>
      </c>
      <c r="K78" s="34" t="s">
        <v>1478</v>
      </c>
      <c r="L78" s="34" t="s">
        <v>1351</v>
      </c>
      <c r="M78" s="34" t="s">
        <v>330</v>
      </c>
      <c r="N78" s="34"/>
      <c r="O78" s="34" t="s">
        <v>1353</v>
      </c>
      <c r="P78" s="34"/>
      <c r="Q78" s="34" t="s">
        <v>1151</v>
      </c>
      <c r="R78" t="b">
        <v>0</v>
      </c>
      <c r="S78" s="34"/>
      <c r="T78" s="34"/>
      <c r="U78" s="34"/>
      <c r="V78" t="b">
        <v>0</v>
      </c>
      <c r="W78" t="b">
        <v>1</v>
      </c>
      <c r="X78" s="34"/>
      <c r="Y78" s="34"/>
      <c r="AA78" s="34"/>
      <c r="AB78" s="34"/>
      <c r="AC78" s="34"/>
      <c r="AD78" s="34"/>
      <c r="AE78" s="34"/>
      <c r="AF78" s="34"/>
      <c r="AG78">
        <v>4.3</v>
      </c>
      <c r="AH78" s="34"/>
      <c r="AK78" s="34"/>
      <c r="AL78" s="34"/>
      <c r="AM78" s="34"/>
      <c r="AN78" s="34"/>
      <c r="AO78" s="34"/>
      <c r="AP78" s="34"/>
      <c r="AQ78" s="34"/>
      <c r="AR78" s="34"/>
      <c r="AS78" s="34"/>
      <c r="AU78" s="34"/>
      <c r="AV78" s="34"/>
      <c r="AW78" s="34"/>
      <c r="AX78" s="34"/>
      <c r="AY78" s="34"/>
      <c r="AZ78" s="34"/>
      <c r="BA78" s="34"/>
      <c r="BB78" s="34"/>
      <c r="BC78" s="34"/>
      <c r="BD78" s="34"/>
      <c r="BE78" s="34"/>
      <c r="BF78" s="34"/>
      <c r="BI78" s="34"/>
      <c r="BJ78" s="34"/>
      <c r="BK78" s="34"/>
      <c r="BL78" s="34"/>
      <c r="BM78" s="34"/>
      <c r="BN78" s="34"/>
      <c r="BO78" s="34"/>
      <c r="BP78" s="34"/>
      <c r="BQ78" s="34"/>
      <c r="BS78" s="34"/>
      <c r="BT78" s="34"/>
      <c r="BU78" s="34"/>
      <c r="BV78" s="34"/>
      <c r="BW78" s="34"/>
      <c r="BX78" s="34"/>
      <c r="BY78" s="34"/>
      <c r="BZ78" s="34"/>
      <c r="CB78" s="34"/>
      <c r="CC78" s="34"/>
      <c r="CD78" s="34"/>
      <c r="CE78" s="34"/>
      <c r="CH78" s="34"/>
      <c r="CI78" s="34"/>
      <c r="CK78" s="34"/>
      <c r="CL78" s="34"/>
      <c r="CN78" s="34"/>
      <c r="CO78" s="34"/>
      <c r="CP78" s="34"/>
      <c r="CQ78" s="34"/>
      <c r="CR78" s="34"/>
      <c r="CS78" s="34"/>
      <c r="CT78" s="34"/>
      <c r="CV78" s="34"/>
      <c r="CW78" s="34"/>
      <c r="CX78" s="34"/>
      <c r="CY78" s="34"/>
      <c r="CZ78" s="34"/>
    </row>
    <row r="79" spans="1:104" x14ac:dyDescent="0.15">
      <c r="A79" s="34" t="s">
        <v>1383</v>
      </c>
      <c r="B79" s="34"/>
      <c r="C79" s="34" t="s">
        <v>1346</v>
      </c>
      <c r="D79" s="34" t="s">
        <v>1359</v>
      </c>
      <c r="E79">
        <v>44</v>
      </c>
      <c r="F79" s="34" t="s">
        <v>1465</v>
      </c>
      <c r="G79" s="34"/>
      <c r="H79" s="84" t="s">
        <v>306</v>
      </c>
      <c r="I79" s="34" t="s">
        <v>2</v>
      </c>
      <c r="J79" s="34" t="s">
        <v>312</v>
      </c>
      <c r="K79" s="34" t="s">
        <v>2</v>
      </c>
      <c r="L79" s="34" t="s">
        <v>1351</v>
      </c>
      <c r="M79" s="34" t="s">
        <v>330</v>
      </c>
      <c r="N79" s="34"/>
      <c r="O79" s="34" t="s">
        <v>1353</v>
      </c>
      <c r="P79" s="34"/>
      <c r="Q79" s="34" t="s">
        <v>1151</v>
      </c>
      <c r="R79" t="b">
        <v>0</v>
      </c>
      <c r="S79" s="34"/>
      <c r="T79" s="34"/>
      <c r="U79" s="34"/>
      <c r="V79" t="b">
        <v>0</v>
      </c>
      <c r="W79" t="b">
        <v>1</v>
      </c>
      <c r="X79" s="34"/>
      <c r="Y79" s="34"/>
      <c r="AA79" s="34"/>
      <c r="AB79" s="34"/>
      <c r="AC79" s="34"/>
      <c r="AD79" s="34"/>
      <c r="AE79" s="34"/>
      <c r="AF79" s="34"/>
      <c r="AG79">
        <v>4.3</v>
      </c>
      <c r="AH79" s="34"/>
      <c r="AK79" s="34"/>
      <c r="AL79" s="34"/>
      <c r="AM79" s="34"/>
      <c r="AN79" s="34"/>
      <c r="AO79" s="34"/>
      <c r="AP79" s="34"/>
      <c r="AQ79" s="34"/>
      <c r="AR79" s="34"/>
      <c r="AS79" s="34"/>
      <c r="AU79" s="34"/>
      <c r="AV79" s="34"/>
      <c r="AW79" s="34"/>
      <c r="AX79" s="34"/>
      <c r="AY79" s="34"/>
      <c r="AZ79" s="34"/>
      <c r="BA79" s="34"/>
      <c r="BB79" s="34"/>
      <c r="BC79" s="34"/>
      <c r="BD79" s="34"/>
      <c r="BE79" s="34"/>
      <c r="BF79" s="34"/>
      <c r="BI79" s="34"/>
      <c r="BJ79" s="34"/>
      <c r="BK79" s="34"/>
      <c r="BL79" s="34"/>
      <c r="BM79" s="34"/>
      <c r="BN79" s="34"/>
      <c r="BO79" s="34"/>
      <c r="BP79" s="34"/>
      <c r="BQ79" s="34"/>
      <c r="BS79" s="34"/>
      <c r="BT79" s="34"/>
      <c r="BU79" s="34"/>
      <c r="BV79" s="34"/>
      <c r="BW79" s="34"/>
      <c r="BX79" s="34"/>
      <c r="BY79" s="34"/>
      <c r="BZ79" s="34"/>
      <c r="CB79" s="34"/>
      <c r="CC79" s="34"/>
      <c r="CD79" s="34"/>
      <c r="CE79" s="34"/>
      <c r="CH79" s="34"/>
      <c r="CI79" s="34"/>
      <c r="CK79" s="34"/>
      <c r="CL79" s="34"/>
      <c r="CN79" s="34"/>
      <c r="CO79" s="34"/>
      <c r="CP79" s="34"/>
      <c r="CQ79" s="34"/>
      <c r="CR79" s="34"/>
      <c r="CS79" s="34"/>
      <c r="CT79" s="34"/>
      <c r="CV79" s="34"/>
      <c r="CW79" s="34"/>
      <c r="CX79" s="34"/>
      <c r="CY79" s="34"/>
      <c r="CZ79" s="34"/>
    </row>
    <row r="80" spans="1:104" x14ac:dyDescent="0.15">
      <c r="A80" s="34" t="s">
        <v>1384</v>
      </c>
      <c r="B80" s="34"/>
      <c r="C80" s="34" t="s">
        <v>1346</v>
      </c>
      <c r="D80" s="34" t="s">
        <v>1359</v>
      </c>
      <c r="E80">
        <v>43</v>
      </c>
      <c r="F80" s="34" t="s">
        <v>1465</v>
      </c>
      <c r="G80" s="34"/>
      <c r="H80" s="84" t="s">
        <v>306</v>
      </c>
      <c r="I80" s="34" t="s">
        <v>2</v>
      </c>
      <c r="J80" s="34" t="s">
        <v>307</v>
      </c>
      <c r="K80" s="34" t="s">
        <v>849</v>
      </c>
      <c r="L80" s="34" t="s">
        <v>1351</v>
      </c>
      <c r="M80" s="34" t="s">
        <v>330</v>
      </c>
      <c r="N80" s="34"/>
      <c r="O80" s="34" t="s">
        <v>1353</v>
      </c>
      <c r="P80" s="34"/>
      <c r="Q80" s="34" t="s">
        <v>343</v>
      </c>
      <c r="R80" t="b">
        <v>0</v>
      </c>
      <c r="S80" s="34"/>
      <c r="T80" s="34"/>
      <c r="U80" s="34"/>
      <c r="V80" t="b">
        <v>0</v>
      </c>
      <c r="W80" t="b">
        <v>1</v>
      </c>
      <c r="X80" s="34"/>
      <c r="Y80" s="34"/>
      <c r="AA80" s="34"/>
      <c r="AB80" s="34"/>
      <c r="AC80" s="34"/>
      <c r="AD80" s="34"/>
      <c r="AE80" s="34"/>
      <c r="AF80" s="34"/>
      <c r="AG80">
        <v>4.3</v>
      </c>
      <c r="AH80" s="34"/>
      <c r="AK80" s="34"/>
      <c r="AL80" s="34"/>
      <c r="AM80" s="34"/>
      <c r="AN80" s="34"/>
      <c r="AO80" s="34"/>
      <c r="AP80" s="34"/>
      <c r="AQ80" s="34"/>
      <c r="AR80" s="34"/>
      <c r="AS80" s="34"/>
      <c r="AU80" s="34"/>
      <c r="AV80" s="34"/>
      <c r="AW80" s="34"/>
      <c r="AX80" s="34"/>
      <c r="AY80" s="34"/>
      <c r="AZ80" s="34"/>
      <c r="BA80" s="34"/>
      <c r="BB80" s="34"/>
      <c r="BC80" s="34"/>
      <c r="BD80" s="34"/>
      <c r="BE80" s="34"/>
      <c r="BF80" s="34"/>
      <c r="BI80" s="34"/>
      <c r="BJ80" s="34"/>
      <c r="BK80" s="34"/>
      <c r="BL80" s="34"/>
      <c r="BM80" s="34"/>
      <c r="BN80" s="34"/>
      <c r="BO80" s="34"/>
      <c r="BP80" s="34"/>
      <c r="BQ80" s="34"/>
      <c r="BS80" s="34"/>
      <c r="BT80" s="34"/>
      <c r="BU80" s="34"/>
      <c r="BV80" s="34"/>
      <c r="BW80" s="34"/>
      <c r="BX80" s="34"/>
      <c r="BY80" s="34"/>
      <c r="BZ80" s="34"/>
      <c r="CB80" s="34"/>
      <c r="CC80" s="34"/>
      <c r="CD80" s="34"/>
      <c r="CE80" s="34"/>
      <c r="CH80" s="34"/>
      <c r="CI80" s="34"/>
      <c r="CK80" s="34"/>
      <c r="CL80" s="34"/>
      <c r="CN80" s="34"/>
      <c r="CO80" s="34"/>
      <c r="CP80" s="34"/>
      <c r="CQ80" s="34"/>
      <c r="CR80" s="34"/>
      <c r="CS80" s="34"/>
      <c r="CT80" s="34"/>
      <c r="CV80" s="34"/>
      <c r="CW80" s="34"/>
      <c r="CX80" s="34"/>
      <c r="CY80" s="34"/>
      <c r="CZ80" s="34"/>
    </row>
    <row r="81" spans="1:104" x14ac:dyDescent="0.15">
      <c r="A81" s="34" t="s">
        <v>1384</v>
      </c>
      <c r="B81" s="34"/>
      <c r="C81" s="34" t="s">
        <v>1346</v>
      </c>
      <c r="D81" s="34" t="s">
        <v>1359</v>
      </c>
      <c r="E81">
        <v>43</v>
      </c>
      <c r="F81" s="34" t="s">
        <v>1465</v>
      </c>
      <c r="G81" s="34"/>
      <c r="H81" s="84" t="s">
        <v>306</v>
      </c>
      <c r="I81" s="34" t="s">
        <v>2</v>
      </c>
      <c r="J81" s="34" t="s">
        <v>308</v>
      </c>
      <c r="K81" s="34" t="s">
        <v>316</v>
      </c>
      <c r="L81" s="34" t="s">
        <v>1351</v>
      </c>
      <c r="M81" s="34" t="s">
        <v>330</v>
      </c>
      <c r="N81" s="34"/>
      <c r="O81" s="34" t="s">
        <v>1353</v>
      </c>
      <c r="P81" s="34"/>
      <c r="Q81" s="34" t="s">
        <v>343</v>
      </c>
      <c r="R81" t="b">
        <v>0</v>
      </c>
      <c r="S81" s="34"/>
      <c r="T81" s="34"/>
      <c r="U81" s="34"/>
      <c r="V81" t="b">
        <v>0</v>
      </c>
      <c r="W81" t="b">
        <v>1</v>
      </c>
      <c r="X81" s="34"/>
      <c r="Y81" s="34"/>
      <c r="AA81" s="34"/>
      <c r="AB81" s="34"/>
      <c r="AC81" s="34"/>
      <c r="AD81" s="34"/>
      <c r="AE81" s="34"/>
      <c r="AF81" s="34"/>
      <c r="AG81">
        <v>4.3</v>
      </c>
      <c r="AH81" s="34"/>
      <c r="AK81" s="34"/>
      <c r="AL81" s="34"/>
      <c r="AM81" s="34"/>
      <c r="AN81" s="34"/>
      <c r="AO81" s="34"/>
      <c r="AP81" s="34"/>
      <c r="AQ81" s="34"/>
      <c r="AR81" s="34"/>
      <c r="AS81" s="34"/>
      <c r="AU81" s="34"/>
      <c r="AV81" s="34"/>
      <c r="AW81" s="34"/>
      <c r="AX81" s="34"/>
      <c r="AY81" s="34"/>
      <c r="AZ81" s="34"/>
      <c r="BA81" s="34"/>
      <c r="BB81" s="34"/>
      <c r="BC81" s="34"/>
      <c r="BD81" s="34"/>
      <c r="BE81" s="34"/>
      <c r="BF81" s="34"/>
      <c r="BI81" s="34"/>
      <c r="BJ81" s="34"/>
      <c r="BK81" s="34"/>
      <c r="BL81" s="34"/>
      <c r="BM81" s="34"/>
      <c r="BN81" s="34"/>
      <c r="BO81" s="34"/>
      <c r="BP81" s="34"/>
      <c r="BQ81" s="34"/>
      <c r="BS81" s="34"/>
      <c r="BT81" s="34"/>
      <c r="BU81" s="34"/>
      <c r="BV81" s="34"/>
      <c r="BW81" s="34"/>
      <c r="BX81" s="34"/>
      <c r="BY81" s="34"/>
      <c r="BZ81" s="34"/>
      <c r="CB81" s="34"/>
      <c r="CC81" s="34"/>
      <c r="CD81" s="34"/>
      <c r="CE81" s="34"/>
      <c r="CH81" s="34"/>
      <c r="CI81" s="34"/>
      <c r="CK81" s="34"/>
      <c r="CL81" s="34"/>
      <c r="CN81" s="34"/>
      <c r="CO81" s="34"/>
      <c r="CP81" s="34"/>
      <c r="CQ81" s="34"/>
      <c r="CR81" s="34"/>
      <c r="CS81" s="34"/>
      <c r="CT81" s="34"/>
      <c r="CV81" s="34"/>
      <c r="CW81" s="34"/>
      <c r="CX81" s="34"/>
      <c r="CY81" s="34"/>
      <c r="CZ81" s="34"/>
    </row>
    <row r="82" spans="1:104" x14ac:dyDescent="0.15">
      <c r="A82" s="34" t="s">
        <v>1384</v>
      </c>
      <c r="B82" s="34"/>
      <c r="C82" s="34" t="s">
        <v>1346</v>
      </c>
      <c r="D82" s="34" t="s">
        <v>1359</v>
      </c>
      <c r="E82">
        <v>43</v>
      </c>
      <c r="F82" s="34" t="s">
        <v>1465</v>
      </c>
      <c r="G82" s="34"/>
      <c r="H82" s="84" t="s">
        <v>306</v>
      </c>
      <c r="I82" s="34" t="s">
        <v>2</v>
      </c>
      <c r="J82" s="34" t="s">
        <v>309</v>
      </c>
      <c r="K82" s="34" t="s">
        <v>317</v>
      </c>
      <c r="L82" s="34" t="s">
        <v>1351</v>
      </c>
      <c r="M82" s="34" t="s">
        <v>330</v>
      </c>
      <c r="N82" s="34"/>
      <c r="O82" s="34" t="s">
        <v>1353</v>
      </c>
      <c r="P82" s="34"/>
      <c r="Q82" s="34" t="s">
        <v>343</v>
      </c>
      <c r="R82" t="b">
        <v>0</v>
      </c>
      <c r="S82" s="34"/>
      <c r="T82" s="34"/>
      <c r="U82" s="34"/>
      <c r="V82" t="b">
        <v>0</v>
      </c>
      <c r="W82" t="b">
        <v>1</v>
      </c>
      <c r="X82" s="34"/>
      <c r="Y82" s="34"/>
      <c r="AA82" s="34"/>
      <c r="AB82" s="34"/>
      <c r="AC82" s="34"/>
      <c r="AD82" s="34"/>
      <c r="AE82" s="34"/>
      <c r="AF82" s="34"/>
      <c r="AG82">
        <v>4.3</v>
      </c>
      <c r="AH82" s="34"/>
      <c r="AK82" s="34"/>
      <c r="AL82" s="34"/>
      <c r="AM82" s="34"/>
      <c r="AN82" s="34"/>
      <c r="AO82" s="34"/>
      <c r="AP82" s="34"/>
      <c r="AQ82" s="34"/>
      <c r="AR82" s="34"/>
      <c r="AS82" s="34"/>
      <c r="AU82" s="34"/>
      <c r="AV82" s="34"/>
      <c r="AW82" s="34"/>
      <c r="AX82" s="34"/>
      <c r="AY82" s="34"/>
      <c r="AZ82" s="34"/>
      <c r="BA82" s="34"/>
      <c r="BB82" s="34"/>
      <c r="BC82" s="34"/>
      <c r="BD82" s="34"/>
      <c r="BE82" s="34"/>
      <c r="BF82" s="34"/>
      <c r="BI82" s="34"/>
      <c r="BJ82" s="34"/>
      <c r="BK82" s="34"/>
      <c r="BL82" s="34"/>
      <c r="BM82" s="34"/>
      <c r="BN82" s="34"/>
      <c r="BO82" s="34"/>
      <c r="BP82" s="34"/>
      <c r="BQ82" s="34"/>
      <c r="BS82" s="34"/>
      <c r="BT82" s="34"/>
      <c r="BU82" s="34"/>
      <c r="BV82" s="34"/>
      <c r="BW82" s="34"/>
      <c r="BX82" s="34"/>
      <c r="BY82" s="34"/>
      <c r="BZ82" s="34"/>
      <c r="CB82" s="34"/>
      <c r="CC82" s="34"/>
      <c r="CD82" s="34"/>
      <c r="CE82" s="34"/>
      <c r="CH82" s="34"/>
      <c r="CI82" s="34"/>
      <c r="CK82" s="34"/>
      <c r="CL82" s="34"/>
      <c r="CN82" s="34"/>
      <c r="CO82" s="34"/>
      <c r="CP82" s="34"/>
      <c r="CQ82" s="34"/>
      <c r="CR82" s="34"/>
      <c r="CS82" s="34"/>
      <c r="CT82" s="34"/>
      <c r="CV82" s="34"/>
      <c r="CW82" s="34"/>
      <c r="CX82" s="34"/>
      <c r="CY82" s="34"/>
      <c r="CZ82" s="34"/>
    </row>
    <row r="83" spans="1:104" x14ac:dyDescent="0.15">
      <c r="A83" s="34" t="s">
        <v>1384</v>
      </c>
      <c r="B83" s="34"/>
      <c r="C83" s="34" t="s">
        <v>1346</v>
      </c>
      <c r="D83" s="34" t="s">
        <v>1359</v>
      </c>
      <c r="E83">
        <v>43</v>
      </c>
      <c r="F83" s="34" t="s">
        <v>1465</v>
      </c>
      <c r="G83" s="34"/>
      <c r="H83" s="84" t="s">
        <v>306</v>
      </c>
      <c r="I83" s="34" t="s">
        <v>2</v>
      </c>
      <c r="J83" s="34" t="s">
        <v>310</v>
      </c>
      <c r="K83" s="34" t="s">
        <v>850</v>
      </c>
      <c r="L83" s="34" t="s">
        <v>1351</v>
      </c>
      <c r="M83" s="34" t="s">
        <v>330</v>
      </c>
      <c r="N83" s="34"/>
      <c r="O83" s="34" t="s">
        <v>1353</v>
      </c>
      <c r="P83" s="34"/>
      <c r="Q83" s="34" t="s">
        <v>343</v>
      </c>
      <c r="R83" t="b">
        <v>0</v>
      </c>
      <c r="S83" s="34"/>
      <c r="T83" s="34"/>
      <c r="U83" s="34"/>
      <c r="V83" t="b">
        <v>0</v>
      </c>
      <c r="W83" t="b">
        <v>1</v>
      </c>
      <c r="X83" s="34"/>
      <c r="Y83" s="34"/>
      <c r="AA83" s="34"/>
      <c r="AB83" s="34"/>
      <c r="AC83" s="34"/>
      <c r="AD83" s="34"/>
      <c r="AE83" s="34"/>
      <c r="AF83" s="34"/>
      <c r="AG83">
        <v>4.3</v>
      </c>
      <c r="AH83" s="34"/>
      <c r="AK83" s="34"/>
      <c r="AL83" s="34"/>
      <c r="AM83" s="34"/>
      <c r="AN83" s="34"/>
      <c r="AO83" s="34"/>
      <c r="AP83" s="34"/>
      <c r="AQ83" s="34"/>
      <c r="AR83" s="34"/>
      <c r="AS83" s="34"/>
      <c r="AU83" s="34"/>
      <c r="AV83" s="34"/>
      <c r="AW83" s="34"/>
      <c r="AX83" s="34"/>
      <c r="AY83" s="34"/>
      <c r="AZ83" s="34"/>
      <c r="BA83" s="34"/>
      <c r="BB83" s="34"/>
      <c r="BC83" s="34"/>
      <c r="BD83" s="34"/>
      <c r="BE83" s="34"/>
      <c r="BF83" s="34"/>
      <c r="BI83" s="34"/>
      <c r="BJ83" s="34"/>
      <c r="BK83" s="34"/>
      <c r="BL83" s="34"/>
      <c r="BM83" s="34"/>
      <c r="BN83" s="34"/>
      <c r="BO83" s="34"/>
      <c r="BP83" s="34"/>
      <c r="BQ83" s="34"/>
      <c r="BS83" s="34"/>
      <c r="BT83" s="34"/>
      <c r="BU83" s="34"/>
      <c r="BV83" s="34"/>
      <c r="BW83" s="34"/>
      <c r="BX83" s="34"/>
      <c r="BY83" s="34"/>
      <c r="BZ83" s="34"/>
      <c r="CB83" s="34"/>
      <c r="CC83" s="34"/>
      <c r="CD83" s="34"/>
      <c r="CE83" s="34"/>
      <c r="CH83" s="34"/>
      <c r="CI83" s="34"/>
      <c r="CK83" s="34"/>
      <c r="CL83" s="34"/>
      <c r="CN83" s="34"/>
      <c r="CO83" s="34"/>
      <c r="CP83" s="34"/>
      <c r="CQ83" s="34"/>
      <c r="CR83" s="34"/>
      <c r="CS83" s="34"/>
      <c r="CT83" s="34"/>
      <c r="CV83" s="34"/>
      <c r="CW83" s="34"/>
      <c r="CX83" s="34"/>
      <c r="CY83" s="34"/>
      <c r="CZ83" s="34"/>
    </row>
    <row r="84" spans="1:104" x14ac:dyDescent="0.15">
      <c r="A84" s="34" t="s">
        <v>1384</v>
      </c>
      <c r="B84" s="34"/>
      <c r="C84" s="34" t="s">
        <v>1346</v>
      </c>
      <c r="D84" s="34" t="s">
        <v>1359</v>
      </c>
      <c r="E84">
        <v>43</v>
      </c>
      <c r="F84" s="34" t="s">
        <v>1465</v>
      </c>
      <c r="G84" s="34"/>
      <c r="H84" s="84" t="s">
        <v>306</v>
      </c>
      <c r="I84" s="34" t="s">
        <v>2</v>
      </c>
      <c r="J84" s="34" t="s">
        <v>311</v>
      </c>
      <c r="K84" s="34" t="s">
        <v>1478</v>
      </c>
      <c r="L84" s="34" t="s">
        <v>1351</v>
      </c>
      <c r="M84" s="34" t="s">
        <v>330</v>
      </c>
      <c r="N84" s="34"/>
      <c r="O84" s="34" t="s">
        <v>1353</v>
      </c>
      <c r="P84" s="34"/>
      <c r="Q84" s="34" t="s">
        <v>343</v>
      </c>
      <c r="R84" t="b">
        <v>0</v>
      </c>
      <c r="S84" s="34"/>
      <c r="T84" s="34"/>
      <c r="U84" s="34"/>
      <c r="V84" t="b">
        <v>0</v>
      </c>
      <c r="W84" t="b">
        <v>1</v>
      </c>
      <c r="X84" s="34"/>
      <c r="Y84" s="34"/>
      <c r="AA84" s="34"/>
      <c r="AB84" s="34"/>
      <c r="AC84" s="34"/>
      <c r="AD84" s="34"/>
      <c r="AE84" s="34"/>
      <c r="AF84" s="34"/>
      <c r="AG84">
        <v>4.3</v>
      </c>
      <c r="AH84" s="34"/>
      <c r="AK84" s="34"/>
      <c r="AL84" s="34"/>
      <c r="AM84" s="34"/>
      <c r="AN84" s="34"/>
      <c r="AO84" s="34"/>
      <c r="AP84" s="34"/>
      <c r="AQ84" s="34"/>
      <c r="AR84" s="34"/>
      <c r="AS84" s="34"/>
      <c r="AU84" s="34"/>
      <c r="AV84" s="34"/>
      <c r="AW84" s="34"/>
      <c r="AX84" s="34"/>
      <c r="AY84" s="34"/>
      <c r="AZ84" s="34"/>
      <c r="BA84" s="34"/>
      <c r="BB84" s="34"/>
      <c r="BC84" s="34"/>
      <c r="BD84" s="34"/>
      <c r="BE84" s="34"/>
      <c r="BF84" s="34"/>
      <c r="BI84" s="34"/>
      <c r="BJ84" s="34"/>
      <c r="BK84" s="34"/>
      <c r="BL84" s="34"/>
      <c r="BM84" s="34"/>
      <c r="BN84" s="34"/>
      <c r="BO84" s="34"/>
      <c r="BP84" s="34"/>
      <c r="BQ84" s="34"/>
      <c r="BS84" s="34"/>
      <c r="BT84" s="34"/>
      <c r="BU84" s="34"/>
      <c r="BV84" s="34"/>
      <c r="BW84" s="34"/>
      <c r="BX84" s="34"/>
      <c r="BY84" s="34"/>
      <c r="BZ84" s="34"/>
      <c r="CB84" s="34"/>
      <c r="CC84" s="34"/>
      <c r="CD84" s="34"/>
      <c r="CE84" s="34"/>
      <c r="CH84" s="34"/>
      <c r="CI84" s="34"/>
      <c r="CK84" s="34"/>
      <c r="CL84" s="34"/>
      <c r="CN84" s="34"/>
      <c r="CO84" s="34"/>
      <c r="CP84" s="34"/>
      <c r="CQ84" s="34"/>
      <c r="CR84" s="34"/>
      <c r="CS84" s="34"/>
      <c r="CT84" s="34"/>
      <c r="CV84" s="34"/>
      <c r="CW84" s="34"/>
      <c r="CX84" s="34"/>
      <c r="CY84" s="34"/>
      <c r="CZ84" s="34"/>
    </row>
    <row r="85" spans="1:104" x14ac:dyDescent="0.15">
      <c r="A85" s="34" t="s">
        <v>1384</v>
      </c>
      <c r="B85" s="34"/>
      <c r="C85" s="34" t="s">
        <v>1346</v>
      </c>
      <c r="D85" s="34" t="s">
        <v>1359</v>
      </c>
      <c r="E85">
        <v>43</v>
      </c>
      <c r="F85" s="34" t="s">
        <v>1465</v>
      </c>
      <c r="G85" s="34"/>
      <c r="H85" s="84" t="s">
        <v>306</v>
      </c>
      <c r="I85" s="34" t="s">
        <v>2</v>
      </c>
      <c r="J85" s="34" t="s">
        <v>312</v>
      </c>
      <c r="K85" s="34" t="s">
        <v>2</v>
      </c>
      <c r="L85" s="34" t="s">
        <v>1351</v>
      </c>
      <c r="M85" s="34" t="s">
        <v>330</v>
      </c>
      <c r="N85" s="34"/>
      <c r="O85" s="34" t="s">
        <v>1353</v>
      </c>
      <c r="P85" s="34"/>
      <c r="Q85" s="34" t="s">
        <v>343</v>
      </c>
      <c r="R85" t="b">
        <v>0</v>
      </c>
      <c r="S85" s="34"/>
      <c r="T85" s="34"/>
      <c r="U85" s="34"/>
      <c r="V85" t="b">
        <v>0</v>
      </c>
      <c r="W85" t="b">
        <v>1</v>
      </c>
      <c r="X85" s="34"/>
      <c r="Y85" s="34"/>
      <c r="AA85" s="34"/>
      <c r="AB85" s="34"/>
      <c r="AC85" s="34"/>
      <c r="AD85" s="34"/>
      <c r="AE85" s="34"/>
      <c r="AF85" s="34"/>
      <c r="AG85">
        <v>4.3</v>
      </c>
      <c r="AH85" s="34"/>
      <c r="AK85" s="34"/>
      <c r="AL85" s="34"/>
      <c r="AM85" s="34"/>
      <c r="AN85" s="34"/>
      <c r="AO85" s="34"/>
      <c r="AP85" s="34"/>
      <c r="AQ85" s="34"/>
      <c r="AR85" s="34"/>
      <c r="AS85" s="34"/>
      <c r="AU85" s="34"/>
      <c r="AV85" s="34"/>
      <c r="AW85" s="34"/>
      <c r="AX85" s="34"/>
      <c r="AY85" s="34"/>
      <c r="AZ85" s="34"/>
      <c r="BA85" s="34"/>
      <c r="BB85" s="34"/>
      <c r="BC85" s="34"/>
      <c r="BD85" s="34"/>
      <c r="BE85" s="34"/>
      <c r="BF85" s="34"/>
      <c r="BI85" s="34"/>
      <c r="BJ85" s="34"/>
      <c r="BK85" s="34"/>
      <c r="BL85" s="34"/>
      <c r="BM85" s="34"/>
      <c r="BN85" s="34"/>
      <c r="BO85" s="34"/>
      <c r="BP85" s="34"/>
      <c r="BQ85" s="34"/>
      <c r="BS85" s="34"/>
      <c r="BT85" s="34"/>
      <c r="BU85" s="34"/>
      <c r="BV85" s="34"/>
      <c r="BW85" s="34"/>
      <c r="BX85" s="34"/>
      <c r="BY85" s="34"/>
      <c r="BZ85" s="34"/>
      <c r="CB85" s="34"/>
      <c r="CC85" s="34"/>
      <c r="CD85" s="34"/>
      <c r="CE85" s="34"/>
      <c r="CH85" s="34"/>
      <c r="CI85" s="34"/>
      <c r="CK85" s="34"/>
      <c r="CL85" s="34"/>
      <c r="CN85" s="34"/>
      <c r="CO85" s="34"/>
      <c r="CP85" s="34"/>
      <c r="CQ85" s="34"/>
      <c r="CR85" s="34"/>
      <c r="CS85" s="34"/>
      <c r="CT85" s="34"/>
      <c r="CV85" s="34"/>
      <c r="CW85" s="34"/>
      <c r="CX85" s="34"/>
      <c r="CY85" s="34"/>
      <c r="CZ85" s="34"/>
    </row>
    <row r="86" spans="1:104" x14ac:dyDescent="0.15">
      <c r="A86" s="34" t="s">
        <v>1385</v>
      </c>
      <c r="B86" s="34"/>
      <c r="C86" s="34" t="s">
        <v>1346</v>
      </c>
      <c r="D86" s="34" t="s">
        <v>1366</v>
      </c>
      <c r="E86">
        <v>111</v>
      </c>
      <c r="F86" s="34" t="s">
        <v>1467</v>
      </c>
      <c r="G86" s="34"/>
      <c r="H86" s="84" t="s">
        <v>306</v>
      </c>
      <c r="I86" s="34" t="s">
        <v>2</v>
      </c>
      <c r="J86" s="34" t="s">
        <v>307</v>
      </c>
      <c r="K86" s="34" t="s">
        <v>1496</v>
      </c>
      <c r="L86" s="34" t="s">
        <v>1349</v>
      </c>
      <c r="M86" s="34" t="s">
        <v>330</v>
      </c>
      <c r="N86" s="34"/>
      <c r="O86" s="34" t="s">
        <v>1354</v>
      </c>
      <c r="P86" s="34"/>
      <c r="Q86" s="34" t="s">
        <v>340</v>
      </c>
      <c r="R86" t="b">
        <v>0</v>
      </c>
      <c r="S86" s="34"/>
      <c r="T86" s="34"/>
      <c r="U86" s="34"/>
      <c r="V86" t="b">
        <v>0</v>
      </c>
      <c r="W86" t="b">
        <v>1</v>
      </c>
      <c r="X86" s="34"/>
      <c r="Y86" s="34"/>
      <c r="AA86" s="34"/>
      <c r="AB86" s="34"/>
      <c r="AC86" s="34"/>
      <c r="AD86" s="34"/>
      <c r="AE86" s="34"/>
      <c r="AF86" s="34"/>
      <c r="AG86">
        <v>4.3</v>
      </c>
      <c r="AH86" s="34"/>
      <c r="AK86" s="34"/>
      <c r="AL86" s="34"/>
      <c r="AM86" s="34"/>
      <c r="AN86" s="34"/>
      <c r="AO86" s="34"/>
      <c r="AP86" s="34"/>
      <c r="AQ86" s="34"/>
      <c r="AR86" s="34"/>
      <c r="AS86" s="34"/>
      <c r="AU86" s="34"/>
      <c r="AV86" s="34"/>
      <c r="AW86" s="34"/>
      <c r="AX86" s="34"/>
      <c r="AY86" s="34"/>
      <c r="AZ86" s="34"/>
      <c r="BA86" s="34"/>
      <c r="BB86" s="34"/>
      <c r="BC86" s="34"/>
      <c r="BD86" s="34"/>
      <c r="BE86" s="34"/>
      <c r="BF86" s="34"/>
      <c r="BI86" s="34"/>
      <c r="BJ86" s="34"/>
      <c r="BK86" s="34"/>
      <c r="BL86" s="34"/>
      <c r="BM86" s="34"/>
      <c r="BN86" s="34"/>
      <c r="BO86" s="34"/>
      <c r="BP86" s="34"/>
      <c r="BQ86" s="34"/>
      <c r="BS86" s="34"/>
      <c r="BT86" s="34"/>
      <c r="BU86" s="34"/>
      <c r="BV86" s="34"/>
      <c r="BW86" s="34"/>
      <c r="BX86" s="34"/>
      <c r="BY86" s="34"/>
      <c r="BZ86" s="34"/>
      <c r="CB86" s="34"/>
      <c r="CC86" s="34"/>
      <c r="CD86" s="34"/>
      <c r="CE86" s="34"/>
      <c r="CH86" s="34"/>
      <c r="CI86" s="34"/>
      <c r="CK86" s="34"/>
      <c r="CL86" s="34"/>
      <c r="CN86" s="34"/>
      <c r="CO86" s="34"/>
      <c r="CP86" s="34"/>
      <c r="CQ86" s="34"/>
      <c r="CR86" s="34"/>
      <c r="CS86" s="34"/>
      <c r="CT86" s="34"/>
      <c r="CV86" s="34"/>
      <c r="CW86" s="34"/>
      <c r="CX86" s="34"/>
      <c r="CY86" s="34"/>
      <c r="CZ86" s="34"/>
    </row>
    <row r="87" spans="1:104" x14ac:dyDescent="0.15">
      <c r="A87" s="34" t="s">
        <v>1385</v>
      </c>
      <c r="B87" s="34"/>
      <c r="C87" s="34" t="s">
        <v>1346</v>
      </c>
      <c r="D87" s="34" t="s">
        <v>1366</v>
      </c>
      <c r="E87">
        <v>111</v>
      </c>
      <c r="F87" s="34" t="s">
        <v>1467</v>
      </c>
      <c r="G87" s="34"/>
      <c r="H87" s="84" t="s">
        <v>306</v>
      </c>
      <c r="I87" s="34" t="s">
        <v>2</v>
      </c>
      <c r="J87" s="34" t="s">
        <v>308</v>
      </c>
      <c r="K87" s="34" t="s">
        <v>327</v>
      </c>
      <c r="L87" s="34" t="s">
        <v>1349</v>
      </c>
      <c r="M87" s="34" t="s">
        <v>330</v>
      </c>
      <c r="N87" s="34"/>
      <c r="O87" s="34" t="s">
        <v>1354</v>
      </c>
      <c r="P87" s="34"/>
      <c r="Q87" s="34" t="s">
        <v>340</v>
      </c>
      <c r="R87" t="b">
        <v>0</v>
      </c>
      <c r="S87" s="34"/>
      <c r="T87" s="34"/>
      <c r="U87" s="34"/>
      <c r="V87" t="b">
        <v>0</v>
      </c>
      <c r="W87" t="b">
        <v>1</v>
      </c>
      <c r="X87" s="34"/>
      <c r="Y87" s="34"/>
      <c r="AA87" s="34"/>
      <c r="AB87" s="34"/>
      <c r="AC87" s="34"/>
      <c r="AD87" s="34"/>
      <c r="AE87" s="34"/>
      <c r="AF87" s="34"/>
      <c r="AG87">
        <v>4.3</v>
      </c>
      <c r="AH87" s="34"/>
      <c r="AK87" s="34"/>
      <c r="AL87" s="34"/>
      <c r="AM87" s="34"/>
      <c r="AN87" s="34"/>
      <c r="AO87" s="34"/>
      <c r="AP87" s="34"/>
      <c r="AQ87" s="34"/>
      <c r="AR87" s="34"/>
      <c r="AS87" s="34"/>
      <c r="AU87" s="34"/>
      <c r="AV87" s="34"/>
      <c r="AW87" s="34"/>
      <c r="AX87" s="34"/>
      <c r="AY87" s="34"/>
      <c r="AZ87" s="34"/>
      <c r="BA87" s="34"/>
      <c r="BB87" s="34"/>
      <c r="BC87" s="34"/>
      <c r="BD87" s="34"/>
      <c r="BE87" s="34"/>
      <c r="BF87" s="34"/>
      <c r="BI87" s="34"/>
      <c r="BJ87" s="34"/>
      <c r="BK87" s="34"/>
      <c r="BL87" s="34"/>
      <c r="BM87" s="34"/>
      <c r="BN87" s="34"/>
      <c r="BO87" s="34"/>
      <c r="BP87" s="34"/>
      <c r="BQ87" s="34"/>
      <c r="BS87" s="34"/>
      <c r="BT87" s="34"/>
      <c r="BU87" s="34"/>
      <c r="BV87" s="34"/>
      <c r="BW87" s="34"/>
      <c r="BX87" s="34"/>
      <c r="BY87" s="34"/>
      <c r="BZ87" s="34"/>
      <c r="CB87" s="34"/>
      <c r="CC87" s="34"/>
      <c r="CD87" s="34"/>
      <c r="CE87" s="34"/>
      <c r="CH87" s="34"/>
      <c r="CI87" s="34"/>
      <c r="CK87" s="34"/>
      <c r="CL87" s="34"/>
      <c r="CN87" s="34"/>
      <c r="CO87" s="34"/>
      <c r="CP87" s="34"/>
      <c r="CQ87" s="34"/>
      <c r="CR87" s="34"/>
      <c r="CS87" s="34"/>
      <c r="CT87" s="34"/>
      <c r="CV87" s="34"/>
      <c r="CW87" s="34"/>
      <c r="CX87" s="34"/>
      <c r="CY87" s="34"/>
      <c r="CZ87" s="34"/>
    </row>
    <row r="88" spans="1:104" x14ac:dyDescent="0.15">
      <c r="A88" s="34" t="s">
        <v>1385</v>
      </c>
      <c r="B88" s="34"/>
      <c r="C88" s="34" t="s">
        <v>1346</v>
      </c>
      <c r="D88" s="34" t="s">
        <v>1366</v>
      </c>
      <c r="E88">
        <v>111</v>
      </c>
      <c r="F88" s="34" t="s">
        <v>1467</v>
      </c>
      <c r="G88" s="34"/>
      <c r="H88" s="84" t="s">
        <v>306</v>
      </c>
      <c r="I88" s="34" t="s">
        <v>2</v>
      </c>
      <c r="J88" s="34" t="s">
        <v>309</v>
      </c>
      <c r="K88" s="34" t="s">
        <v>328</v>
      </c>
      <c r="L88" s="34" t="s">
        <v>1349</v>
      </c>
      <c r="M88" s="34" t="s">
        <v>330</v>
      </c>
      <c r="N88" s="34"/>
      <c r="O88" s="34" t="s">
        <v>1354</v>
      </c>
      <c r="P88" s="34"/>
      <c r="Q88" s="34" t="s">
        <v>340</v>
      </c>
      <c r="R88" t="b">
        <v>0</v>
      </c>
      <c r="S88" s="34"/>
      <c r="T88" s="34"/>
      <c r="U88" s="34"/>
      <c r="V88" t="b">
        <v>0</v>
      </c>
      <c r="W88" t="b">
        <v>1</v>
      </c>
      <c r="X88" s="34"/>
      <c r="Y88" s="34"/>
      <c r="AA88" s="34"/>
      <c r="AB88" s="34"/>
      <c r="AC88" s="34"/>
      <c r="AD88" s="34"/>
      <c r="AE88" s="34"/>
      <c r="AF88" s="34"/>
      <c r="AG88">
        <v>4.3</v>
      </c>
      <c r="AH88" s="34"/>
      <c r="AK88" s="34"/>
      <c r="AL88" s="34"/>
      <c r="AM88" s="34"/>
      <c r="AN88" s="34"/>
      <c r="AO88" s="34"/>
      <c r="AP88" s="34"/>
      <c r="AQ88" s="34"/>
      <c r="AR88" s="34"/>
      <c r="AS88" s="34"/>
      <c r="AU88" s="34"/>
      <c r="AV88" s="34"/>
      <c r="AW88" s="34"/>
      <c r="AX88" s="34"/>
      <c r="AY88" s="34"/>
      <c r="AZ88" s="34"/>
      <c r="BA88" s="34"/>
      <c r="BB88" s="34"/>
      <c r="BC88" s="34"/>
      <c r="BD88" s="34"/>
      <c r="BE88" s="34"/>
      <c r="BF88" s="34"/>
      <c r="BI88" s="34"/>
      <c r="BJ88" s="34"/>
      <c r="BK88" s="34"/>
      <c r="BL88" s="34"/>
      <c r="BM88" s="34"/>
      <c r="BN88" s="34"/>
      <c r="BO88" s="34"/>
      <c r="BP88" s="34"/>
      <c r="BQ88" s="34"/>
      <c r="BS88" s="34"/>
      <c r="BT88" s="34"/>
      <c r="BU88" s="34"/>
      <c r="BV88" s="34"/>
      <c r="BW88" s="34"/>
      <c r="BX88" s="34"/>
      <c r="BY88" s="34"/>
      <c r="BZ88" s="34"/>
      <c r="CB88" s="34"/>
      <c r="CC88" s="34"/>
      <c r="CD88" s="34"/>
      <c r="CE88" s="34"/>
      <c r="CH88" s="34"/>
      <c r="CI88" s="34"/>
      <c r="CK88" s="34"/>
      <c r="CL88" s="34"/>
      <c r="CN88" s="34"/>
      <c r="CO88" s="34"/>
      <c r="CP88" s="34"/>
      <c r="CQ88" s="34"/>
      <c r="CR88" s="34"/>
      <c r="CS88" s="34"/>
      <c r="CT88" s="34"/>
      <c r="CV88" s="34"/>
      <c r="CW88" s="34"/>
      <c r="CX88" s="34"/>
      <c r="CY88" s="34"/>
      <c r="CZ88" s="34"/>
    </row>
    <row r="89" spans="1:104" x14ac:dyDescent="0.15">
      <c r="A89" s="34" t="s">
        <v>1385</v>
      </c>
      <c r="B89" s="34"/>
      <c r="C89" s="34" t="s">
        <v>1346</v>
      </c>
      <c r="D89" s="34" t="s">
        <v>1366</v>
      </c>
      <c r="E89">
        <v>111</v>
      </c>
      <c r="F89" s="34" t="s">
        <v>1467</v>
      </c>
      <c r="G89" s="34"/>
      <c r="H89" s="84" t="s">
        <v>306</v>
      </c>
      <c r="I89" s="34" t="s">
        <v>2</v>
      </c>
      <c r="J89" s="34" t="s">
        <v>310</v>
      </c>
      <c r="K89" s="34" t="s">
        <v>1497</v>
      </c>
      <c r="L89" s="34" t="s">
        <v>1349</v>
      </c>
      <c r="M89" s="34" t="s">
        <v>330</v>
      </c>
      <c r="N89" s="34"/>
      <c r="O89" s="34" t="s">
        <v>1354</v>
      </c>
      <c r="P89" s="34"/>
      <c r="Q89" s="34" t="s">
        <v>340</v>
      </c>
      <c r="R89" t="b">
        <v>0</v>
      </c>
      <c r="S89" s="34"/>
      <c r="T89" s="34"/>
      <c r="U89" s="34"/>
      <c r="V89" t="b">
        <v>0</v>
      </c>
      <c r="W89" t="b">
        <v>1</v>
      </c>
      <c r="X89" s="34"/>
      <c r="Y89" s="34"/>
      <c r="AA89" s="34"/>
      <c r="AB89" s="34"/>
      <c r="AC89" s="34"/>
      <c r="AD89" s="34"/>
      <c r="AE89" s="34"/>
      <c r="AF89" s="34"/>
      <c r="AG89">
        <v>4.3</v>
      </c>
      <c r="AH89" s="34"/>
      <c r="AK89" s="34"/>
      <c r="AL89" s="34"/>
      <c r="AM89" s="34"/>
      <c r="AN89" s="34"/>
      <c r="AO89" s="34"/>
      <c r="AP89" s="34"/>
      <c r="AQ89" s="34"/>
      <c r="AR89" s="34"/>
      <c r="AS89" s="34"/>
      <c r="AU89" s="34"/>
      <c r="AV89" s="34"/>
      <c r="AW89" s="34"/>
      <c r="AX89" s="34"/>
      <c r="AY89" s="34"/>
      <c r="AZ89" s="34"/>
      <c r="BA89" s="34"/>
      <c r="BB89" s="34"/>
      <c r="BC89" s="34"/>
      <c r="BD89" s="34"/>
      <c r="BE89" s="34"/>
      <c r="BF89" s="34"/>
      <c r="BI89" s="34"/>
      <c r="BJ89" s="34"/>
      <c r="BK89" s="34"/>
      <c r="BL89" s="34"/>
      <c r="BM89" s="34"/>
      <c r="BN89" s="34"/>
      <c r="BO89" s="34"/>
      <c r="BP89" s="34"/>
      <c r="BQ89" s="34"/>
      <c r="BS89" s="34"/>
      <c r="BT89" s="34"/>
      <c r="BU89" s="34"/>
      <c r="BV89" s="34"/>
      <c r="BW89" s="34"/>
      <c r="BX89" s="34"/>
      <c r="BY89" s="34"/>
      <c r="BZ89" s="34"/>
      <c r="CB89" s="34"/>
      <c r="CC89" s="34"/>
      <c r="CD89" s="34"/>
      <c r="CE89" s="34"/>
      <c r="CH89" s="34"/>
      <c r="CI89" s="34"/>
      <c r="CK89" s="34"/>
      <c r="CL89" s="34"/>
      <c r="CN89" s="34"/>
      <c r="CO89" s="34"/>
      <c r="CP89" s="34"/>
      <c r="CQ89" s="34"/>
      <c r="CR89" s="34"/>
      <c r="CS89" s="34"/>
      <c r="CT89" s="34"/>
      <c r="CV89" s="34"/>
      <c r="CW89" s="34"/>
      <c r="CX89" s="34"/>
      <c r="CY89" s="34"/>
      <c r="CZ89" s="34"/>
    </row>
    <row r="90" spans="1:104" x14ac:dyDescent="0.15">
      <c r="A90" s="34" t="s">
        <v>1385</v>
      </c>
      <c r="B90" s="34"/>
      <c r="C90" s="34" t="s">
        <v>1346</v>
      </c>
      <c r="D90" s="34" t="s">
        <v>1366</v>
      </c>
      <c r="E90">
        <v>111</v>
      </c>
      <c r="F90" s="34" t="s">
        <v>1467</v>
      </c>
      <c r="G90" s="34"/>
      <c r="H90" s="84" t="s">
        <v>306</v>
      </c>
      <c r="I90" s="34" t="s">
        <v>2</v>
      </c>
      <c r="J90" s="34" t="s">
        <v>311</v>
      </c>
      <c r="K90" s="34" t="s">
        <v>1493</v>
      </c>
      <c r="L90" s="34" t="s">
        <v>1349</v>
      </c>
      <c r="M90" s="34" t="s">
        <v>330</v>
      </c>
      <c r="N90" s="34"/>
      <c r="O90" s="34" t="s">
        <v>1354</v>
      </c>
      <c r="P90" s="34"/>
      <c r="Q90" s="34" t="s">
        <v>340</v>
      </c>
      <c r="R90" t="b">
        <v>0</v>
      </c>
      <c r="S90" s="34"/>
      <c r="T90" s="34"/>
      <c r="U90" s="34"/>
      <c r="V90" t="b">
        <v>0</v>
      </c>
      <c r="W90" t="b">
        <v>1</v>
      </c>
      <c r="X90" s="34"/>
      <c r="Y90" s="34"/>
      <c r="AA90" s="34"/>
      <c r="AB90" s="34"/>
      <c r="AC90" s="34"/>
      <c r="AD90" s="34"/>
      <c r="AE90" s="34"/>
      <c r="AF90" s="34"/>
      <c r="AG90">
        <v>4.3</v>
      </c>
      <c r="AH90" s="34"/>
      <c r="AK90" s="34"/>
      <c r="AL90" s="34"/>
      <c r="AM90" s="34"/>
      <c r="AN90" s="34"/>
      <c r="AO90" s="34"/>
      <c r="AP90" s="34"/>
      <c r="AQ90" s="34"/>
      <c r="AR90" s="34"/>
      <c r="AS90" s="34"/>
      <c r="AU90" s="34"/>
      <c r="AV90" s="34"/>
      <c r="AW90" s="34"/>
      <c r="AX90" s="34"/>
      <c r="AY90" s="34"/>
      <c r="AZ90" s="34"/>
      <c r="BA90" s="34"/>
      <c r="BB90" s="34"/>
      <c r="BC90" s="34"/>
      <c r="BD90" s="34"/>
      <c r="BE90" s="34"/>
      <c r="BF90" s="34"/>
      <c r="BI90" s="34"/>
      <c r="BJ90" s="34"/>
      <c r="BK90" s="34"/>
      <c r="BL90" s="34"/>
      <c r="BM90" s="34"/>
      <c r="BN90" s="34"/>
      <c r="BO90" s="34"/>
      <c r="BP90" s="34"/>
      <c r="BQ90" s="34"/>
      <c r="BS90" s="34"/>
      <c r="BT90" s="34"/>
      <c r="BU90" s="34"/>
      <c r="BV90" s="34"/>
      <c r="BW90" s="34"/>
      <c r="BX90" s="34"/>
      <c r="BY90" s="34"/>
      <c r="BZ90" s="34"/>
      <c r="CB90" s="34"/>
      <c r="CC90" s="34"/>
      <c r="CD90" s="34"/>
      <c r="CE90" s="34"/>
      <c r="CH90" s="34"/>
      <c r="CI90" s="34"/>
      <c r="CK90" s="34"/>
      <c r="CL90" s="34"/>
      <c r="CN90" s="34"/>
      <c r="CO90" s="34"/>
      <c r="CP90" s="34"/>
      <c r="CQ90" s="34"/>
      <c r="CR90" s="34"/>
      <c r="CS90" s="34"/>
      <c r="CT90" s="34"/>
      <c r="CV90" s="34"/>
      <c r="CW90" s="34"/>
      <c r="CX90" s="34"/>
      <c r="CY90" s="34"/>
      <c r="CZ90" s="34"/>
    </row>
    <row r="91" spans="1:104" x14ac:dyDescent="0.15">
      <c r="A91" s="34" t="s">
        <v>1385</v>
      </c>
      <c r="B91" s="34"/>
      <c r="C91" s="34" t="s">
        <v>1346</v>
      </c>
      <c r="D91" s="34" t="s">
        <v>1366</v>
      </c>
      <c r="E91">
        <v>111</v>
      </c>
      <c r="F91" s="34" t="s">
        <v>1467</v>
      </c>
      <c r="G91" s="34"/>
      <c r="H91" s="84" t="s">
        <v>306</v>
      </c>
      <c r="I91" s="34" t="s">
        <v>2</v>
      </c>
      <c r="J91" s="34" t="s">
        <v>312</v>
      </c>
      <c r="K91" s="34" t="s">
        <v>2</v>
      </c>
      <c r="L91" s="34" t="s">
        <v>1349</v>
      </c>
      <c r="M91" s="34" t="s">
        <v>330</v>
      </c>
      <c r="N91" s="34"/>
      <c r="O91" s="34" t="s">
        <v>1354</v>
      </c>
      <c r="P91" s="34"/>
      <c r="Q91" s="34" t="s">
        <v>340</v>
      </c>
      <c r="R91" t="b">
        <v>0</v>
      </c>
      <c r="S91" s="34"/>
      <c r="T91" s="34"/>
      <c r="U91" s="34"/>
      <c r="V91" t="b">
        <v>0</v>
      </c>
      <c r="W91" t="b">
        <v>1</v>
      </c>
      <c r="X91" s="34"/>
      <c r="Y91" s="34"/>
      <c r="AA91" s="34"/>
      <c r="AB91" s="34"/>
      <c r="AC91" s="34"/>
      <c r="AD91" s="34"/>
      <c r="AE91" s="34"/>
      <c r="AF91" s="34"/>
      <c r="AG91">
        <v>4.3</v>
      </c>
      <c r="AH91" s="34"/>
      <c r="AK91" s="34"/>
      <c r="AL91" s="34"/>
      <c r="AM91" s="34"/>
      <c r="AN91" s="34"/>
      <c r="AO91" s="34"/>
      <c r="AP91" s="34"/>
      <c r="AQ91" s="34"/>
      <c r="AR91" s="34"/>
      <c r="AS91" s="34"/>
      <c r="AU91" s="34"/>
      <c r="AV91" s="34"/>
      <c r="AW91" s="34"/>
      <c r="AX91" s="34"/>
      <c r="AY91" s="34"/>
      <c r="AZ91" s="34"/>
      <c r="BA91" s="34"/>
      <c r="BB91" s="34"/>
      <c r="BC91" s="34"/>
      <c r="BD91" s="34"/>
      <c r="BE91" s="34"/>
      <c r="BF91" s="34"/>
      <c r="BI91" s="34"/>
      <c r="BJ91" s="34"/>
      <c r="BK91" s="34"/>
      <c r="BL91" s="34"/>
      <c r="BM91" s="34"/>
      <c r="BN91" s="34"/>
      <c r="BO91" s="34"/>
      <c r="BP91" s="34"/>
      <c r="BQ91" s="34"/>
      <c r="BS91" s="34"/>
      <c r="BT91" s="34"/>
      <c r="BU91" s="34"/>
      <c r="BV91" s="34"/>
      <c r="BW91" s="34"/>
      <c r="BX91" s="34"/>
      <c r="BY91" s="34"/>
      <c r="BZ91" s="34"/>
      <c r="CB91" s="34"/>
      <c r="CC91" s="34"/>
      <c r="CD91" s="34"/>
      <c r="CE91" s="34"/>
      <c r="CH91" s="34"/>
      <c r="CI91" s="34"/>
      <c r="CK91" s="34"/>
      <c r="CL91" s="34"/>
      <c r="CN91" s="34"/>
      <c r="CO91" s="34"/>
      <c r="CP91" s="34"/>
      <c r="CQ91" s="34"/>
      <c r="CR91" s="34"/>
      <c r="CS91" s="34"/>
      <c r="CT91" s="34"/>
      <c r="CV91" s="34"/>
      <c r="CW91" s="34"/>
      <c r="CX91" s="34"/>
      <c r="CY91" s="34"/>
      <c r="CZ91" s="34"/>
    </row>
    <row r="92" spans="1:104" x14ac:dyDescent="0.15">
      <c r="A92" s="34" t="s">
        <v>1386</v>
      </c>
      <c r="B92" s="34"/>
      <c r="C92" s="34" t="s">
        <v>1346</v>
      </c>
      <c r="D92" s="34" t="s">
        <v>1366</v>
      </c>
      <c r="E92">
        <v>110</v>
      </c>
      <c r="F92" s="34" t="s">
        <v>1467</v>
      </c>
      <c r="G92" s="34"/>
      <c r="H92" s="84" t="s">
        <v>306</v>
      </c>
      <c r="I92" s="34" t="s">
        <v>2</v>
      </c>
      <c r="J92" s="34" t="s">
        <v>307</v>
      </c>
      <c r="K92" s="34" t="s">
        <v>1498</v>
      </c>
      <c r="L92" s="34" t="s">
        <v>1349</v>
      </c>
      <c r="M92" s="34" t="s">
        <v>330</v>
      </c>
      <c r="N92" s="34"/>
      <c r="O92" s="34" t="s">
        <v>1354</v>
      </c>
      <c r="P92" s="34"/>
      <c r="Q92" s="34" t="s">
        <v>332</v>
      </c>
      <c r="R92" t="b">
        <v>0</v>
      </c>
      <c r="S92" s="34"/>
      <c r="T92" s="34"/>
      <c r="U92" s="34"/>
      <c r="V92" t="b">
        <v>0</v>
      </c>
      <c r="W92" t="b">
        <v>1</v>
      </c>
      <c r="X92" s="34"/>
      <c r="Y92" s="34"/>
      <c r="AA92" s="34"/>
      <c r="AB92" s="34"/>
      <c r="AC92" s="34"/>
      <c r="AD92" s="34"/>
      <c r="AE92" s="34"/>
      <c r="AF92" s="34"/>
      <c r="AG92">
        <v>4.3</v>
      </c>
      <c r="AH92" s="34"/>
      <c r="AK92" s="34"/>
      <c r="AL92" s="34"/>
      <c r="AM92" s="34"/>
      <c r="AN92" s="34"/>
      <c r="AO92" s="34"/>
      <c r="AP92" s="34"/>
      <c r="AQ92" s="34"/>
      <c r="AR92" s="34"/>
      <c r="AS92" s="34"/>
      <c r="AU92" s="34"/>
      <c r="AV92" s="34"/>
      <c r="AW92" s="34"/>
      <c r="AX92" s="34"/>
      <c r="AY92" s="34"/>
      <c r="AZ92" s="34"/>
      <c r="BA92" s="34"/>
      <c r="BB92" s="34"/>
      <c r="BC92" s="34"/>
      <c r="BD92" s="34"/>
      <c r="BE92" s="34"/>
      <c r="BF92" s="34"/>
      <c r="BI92" s="34"/>
      <c r="BJ92" s="34"/>
      <c r="BK92" s="34"/>
      <c r="BL92" s="34"/>
      <c r="BM92" s="34"/>
      <c r="BN92" s="34"/>
      <c r="BO92" s="34"/>
      <c r="BP92" s="34"/>
      <c r="BQ92" s="34"/>
      <c r="BS92" s="34"/>
      <c r="BT92" s="34"/>
      <c r="BU92" s="34"/>
      <c r="BV92" s="34"/>
      <c r="BW92" s="34"/>
      <c r="BX92" s="34"/>
      <c r="BY92" s="34"/>
      <c r="BZ92" s="34"/>
      <c r="CB92" s="34"/>
      <c r="CC92" s="34"/>
      <c r="CD92" s="34"/>
      <c r="CE92" s="34"/>
      <c r="CH92" s="34"/>
      <c r="CI92" s="34"/>
      <c r="CK92" s="34"/>
      <c r="CL92" s="34"/>
      <c r="CN92" s="34"/>
      <c r="CO92" s="34"/>
      <c r="CP92" s="34"/>
      <c r="CQ92" s="34"/>
      <c r="CR92" s="34"/>
      <c r="CS92" s="34"/>
      <c r="CT92" s="34"/>
      <c r="CV92" s="34"/>
      <c r="CW92" s="34"/>
      <c r="CX92" s="34"/>
      <c r="CY92" s="34"/>
      <c r="CZ92" s="34"/>
    </row>
    <row r="93" spans="1:104" x14ac:dyDescent="0.15">
      <c r="A93" s="34" t="s">
        <v>1386</v>
      </c>
      <c r="B93" s="34"/>
      <c r="C93" s="34" t="s">
        <v>1346</v>
      </c>
      <c r="D93" s="34" t="s">
        <v>1366</v>
      </c>
      <c r="E93">
        <v>110</v>
      </c>
      <c r="F93" s="34" t="s">
        <v>1467</v>
      </c>
      <c r="G93" s="34"/>
      <c r="H93" s="84" t="s">
        <v>306</v>
      </c>
      <c r="I93" s="34" t="s">
        <v>2</v>
      </c>
      <c r="J93" s="34" t="s">
        <v>308</v>
      </c>
      <c r="K93" s="34" t="s">
        <v>316</v>
      </c>
      <c r="L93" s="34" t="s">
        <v>1349</v>
      </c>
      <c r="M93" s="34" t="s">
        <v>330</v>
      </c>
      <c r="N93" s="34"/>
      <c r="O93" s="34" t="s">
        <v>1354</v>
      </c>
      <c r="P93" s="34"/>
      <c r="Q93" s="34" t="s">
        <v>332</v>
      </c>
      <c r="R93" t="b">
        <v>0</v>
      </c>
      <c r="S93" s="34"/>
      <c r="T93" s="34"/>
      <c r="U93" s="34"/>
      <c r="V93" t="b">
        <v>0</v>
      </c>
      <c r="W93" t="b">
        <v>1</v>
      </c>
      <c r="X93" s="34"/>
      <c r="Y93" s="34"/>
      <c r="AA93" s="34"/>
      <c r="AB93" s="34"/>
      <c r="AC93" s="34"/>
      <c r="AD93" s="34"/>
      <c r="AE93" s="34"/>
      <c r="AF93" s="34"/>
      <c r="AG93">
        <v>4.3</v>
      </c>
      <c r="AH93" s="34"/>
      <c r="AK93" s="34"/>
      <c r="AL93" s="34"/>
      <c r="AM93" s="34"/>
      <c r="AN93" s="34"/>
      <c r="AO93" s="34"/>
      <c r="AP93" s="34"/>
      <c r="AQ93" s="34"/>
      <c r="AR93" s="34"/>
      <c r="AS93" s="34"/>
      <c r="AU93" s="34"/>
      <c r="AV93" s="34"/>
      <c r="AW93" s="34"/>
      <c r="AX93" s="34"/>
      <c r="AY93" s="34"/>
      <c r="AZ93" s="34"/>
      <c r="BA93" s="34"/>
      <c r="BB93" s="34"/>
      <c r="BC93" s="34"/>
      <c r="BD93" s="34"/>
      <c r="BE93" s="34"/>
      <c r="BF93" s="34"/>
      <c r="BI93" s="34"/>
      <c r="BJ93" s="34"/>
      <c r="BK93" s="34"/>
      <c r="BL93" s="34"/>
      <c r="BM93" s="34"/>
      <c r="BN93" s="34"/>
      <c r="BO93" s="34"/>
      <c r="BP93" s="34"/>
      <c r="BQ93" s="34"/>
      <c r="BS93" s="34"/>
      <c r="BT93" s="34"/>
      <c r="BU93" s="34"/>
      <c r="BV93" s="34"/>
      <c r="BW93" s="34"/>
      <c r="BX93" s="34"/>
      <c r="BY93" s="34"/>
      <c r="BZ93" s="34"/>
      <c r="CB93" s="34"/>
      <c r="CC93" s="34"/>
      <c r="CD93" s="34"/>
      <c r="CE93" s="34"/>
      <c r="CH93" s="34"/>
      <c r="CI93" s="34"/>
      <c r="CK93" s="34"/>
      <c r="CL93" s="34"/>
      <c r="CN93" s="34"/>
      <c r="CO93" s="34"/>
      <c r="CP93" s="34"/>
      <c r="CQ93" s="34"/>
      <c r="CR93" s="34"/>
      <c r="CS93" s="34"/>
      <c r="CT93" s="34"/>
      <c r="CV93" s="34"/>
      <c r="CW93" s="34"/>
      <c r="CX93" s="34"/>
      <c r="CY93" s="34"/>
      <c r="CZ93" s="34"/>
    </row>
    <row r="94" spans="1:104" x14ac:dyDescent="0.15">
      <c r="A94" s="34" t="s">
        <v>1386</v>
      </c>
      <c r="B94" s="34"/>
      <c r="C94" s="34" t="s">
        <v>1346</v>
      </c>
      <c r="D94" s="34" t="s">
        <v>1366</v>
      </c>
      <c r="E94">
        <v>110</v>
      </c>
      <c r="F94" s="34" t="s">
        <v>1467</v>
      </c>
      <c r="G94" s="34"/>
      <c r="H94" s="84" t="s">
        <v>306</v>
      </c>
      <c r="I94" s="34" t="s">
        <v>2</v>
      </c>
      <c r="J94" s="34" t="s">
        <v>309</v>
      </c>
      <c r="K94" s="34" t="s">
        <v>317</v>
      </c>
      <c r="L94" s="34" t="s">
        <v>1349</v>
      </c>
      <c r="M94" s="34" t="s">
        <v>330</v>
      </c>
      <c r="N94" s="34"/>
      <c r="O94" s="34" t="s">
        <v>1354</v>
      </c>
      <c r="P94" s="34"/>
      <c r="Q94" s="34" t="s">
        <v>332</v>
      </c>
      <c r="R94" t="b">
        <v>0</v>
      </c>
      <c r="S94" s="34"/>
      <c r="T94" s="34"/>
      <c r="U94" s="34"/>
      <c r="V94" t="b">
        <v>0</v>
      </c>
      <c r="W94" t="b">
        <v>1</v>
      </c>
      <c r="X94" s="34"/>
      <c r="Y94" s="34"/>
      <c r="AA94" s="34"/>
      <c r="AB94" s="34"/>
      <c r="AC94" s="34"/>
      <c r="AD94" s="34"/>
      <c r="AE94" s="34"/>
      <c r="AF94" s="34"/>
      <c r="AG94">
        <v>4.3</v>
      </c>
      <c r="AH94" s="34"/>
      <c r="AK94" s="34"/>
      <c r="AL94" s="34"/>
      <c r="AM94" s="34"/>
      <c r="AN94" s="34"/>
      <c r="AO94" s="34"/>
      <c r="AP94" s="34"/>
      <c r="AQ94" s="34"/>
      <c r="AR94" s="34"/>
      <c r="AS94" s="34"/>
      <c r="AU94" s="34"/>
      <c r="AV94" s="34"/>
      <c r="AW94" s="34"/>
      <c r="AX94" s="34"/>
      <c r="AY94" s="34"/>
      <c r="AZ94" s="34"/>
      <c r="BA94" s="34"/>
      <c r="BB94" s="34"/>
      <c r="BC94" s="34"/>
      <c r="BD94" s="34"/>
      <c r="BE94" s="34"/>
      <c r="BF94" s="34"/>
      <c r="BI94" s="34"/>
      <c r="BJ94" s="34"/>
      <c r="BK94" s="34"/>
      <c r="BL94" s="34"/>
      <c r="BM94" s="34"/>
      <c r="BN94" s="34"/>
      <c r="BO94" s="34"/>
      <c r="BP94" s="34"/>
      <c r="BQ94" s="34"/>
      <c r="BS94" s="34"/>
      <c r="BT94" s="34"/>
      <c r="BU94" s="34"/>
      <c r="BV94" s="34"/>
      <c r="BW94" s="34"/>
      <c r="BX94" s="34"/>
      <c r="BY94" s="34"/>
      <c r="BZ94" s="34"/>
      <c r="CB94" s="34"/>
      <c r="CC94" s="34"/>
      <c r="CD94" s="34"/>
      <c r="CE94" s="34"/>
      <c r="CH94" s="34"/>
      <c r="CI94" s="34"/>
      <c r="CK94" s="34"/>
      <c r="CL94" s="34"/>
      <c r="CN94" s="34"/>
      <c r="CO94" s="34"/>
      <c r="CP94" s="34"/>
      <c r="CQ94" s="34"/>
      <c r="CR94" s="34"/>
      <c r="CS94" s="34"/>
      <c r="CT94" s="34"/>
      <c r="CV94" s="34"/>
      <c r="CW94" s="34"/>
      <c r="CX94" s="34"/>
      <c r="CY94" s="34"/>
      <c r="CZ94" s="34"/>
    </row>
    <row r="95" spans="1:104" x14ac:dyDescent="0.15">
      <c r="A95" s="34" t="s">
        <v>1386</v>
      </c>
      <c r="B95" s="34"/>
      <c r="C95" s="34" t="s">
        <v>1346</v>
      </c>
      <c r="D95" s="34" t="s">
        <v>1366</v>
      </c>
      <c r="E95">
        <v>110</v>
      </c>
      <c r="F95" s="34" t="s">
        <v>1467</v>
      </c>
      <c r="G95" s="34"/>
      <c r="H95" s="84" t="s">
        <v>306</v>
      </c>
      <c r="I95" s="34" t="s">
        <v>2</v>
      </c>
      <c r="J95" s="34" t="s">
        <v>310</v>
      </c>
      <c r="K95" s="34" t="s">
        <v>1499</v>
      </c>
      <c r="L95" s="34" t="s">
        <v>1349</v>
      </c>
      <c r="M95" s="34" t="s">
        <v>330</v>
      </c>
      <c r="N95" s="34"/>
      <c r="O95" s="34" t="s">
        <v>1354</v>
      </c>
      <c r="P95" s="34"/>
      <c r="Q95" s="34" t="s">
        <v>332</v>
      </c>
      <c r="R95" t="b">
        <v>0</v>
      </c>
      <c r="S95" s="34"/>
      <c r="T95" s="34"/>
      <c r="U95" s="34"/>
      <c r="V95" t="b">
        <v>0</v>
      </c>
      <c r="W95" t="b">
        <v>1</v>
      </c>
      <c r="X95" s="34"/>
      <c r="Y95" s="34"/>
      <c r="AA95" s="34"/>
      <c r="AB95" s="34"/>
      <c r="AC95" s="34"/>
      <c r="AD95" s="34"/>
      <c r="AE95" s="34"/>
      <c r="AF95" s="34"/>
      <c r="AG95">
        <v>4.3</v>
      </c>
      <c r="AH95" s="34"/>
      <c r="AK95" s="34"/>
      <c r="AL95" s="34"/>
      <c r="AM95" s="34"/>
      <c r="AN95" s="34"/>
      <c r="AO95" s="34"/>
      <c r="AP95" s="34"/>
      <c r="AQ95" s="34"/>
      <c r="AR95" s="34"/>
      <c r="AS95" s="34"/>
      <c r="AU95" s="34"/>
      <c r="AV95" s="34"/>
      <c r="AW95" s="34"/>
      <c r="AX95" s="34"/>
      <c r="AY95" s="34"/>
      <c r="AZ95" s="34"/>
      <c r="BA95" s="34"/>
      <c r="BB95" s="34"/>
      <c r="BC95" s="34"/>
      <c r="BD95" s="34"/>
      <c r="BE95" s="34"/>
      <c r="BF95" s="34"/>
      <c r="BI95" s="34"/>
      <c r="BJ95" s="34"/>
      <c r="BK95" s="34"/>
      <c r="BL95" s="34"/>
      <c r="BM95" s="34"/>
      <c r="BN95" s="34"/>
      <c r="BO95" s="34"/>
      <c r="BP95" s="34"/>
      <c r="BQ95" s="34"/>
      <c r="BS95" s="34"/>
      <c r="BT95" s="34"/>
      <c r="BU95" s="34"/>
      <c r="BV95" s="34"/>
      <c r="BW95" s="34"/>
      <c r="BX95" s="34"/>
      <c r="BY95" s="34"/>
      <c r="BZ95" s="34"/>
      <c r="CB95" s="34"/>
      <c r="CC95" s="34"/>
      <c r="CD95" s="34"/>
      <c r="CE95" s="34"/>
      <c r="CH95" s="34"/>
      <c r="CI95" s="34"/>
      <c r="CK95" s="34"/>
      <c r="CL95" s="34"/>
      <c r="CN95" s="34"/>
      <c r="CO95" s="34"/>
      <c r="CP95" s="34"/>
      <c r="CQ95" s="34"/>
      <c r="CR95" s="34"/>
      <c r="CS95" s="34"/>
      <c r="CT95" s="34"/>
      <c r="CV95" s="34"/>
      <c r="CW95" s="34"/>
      <c r="CX95" s="34"/>
      <c r="CY95" s="34"/>
      <c r="CZ95" s="34"/>
    </row>
    <row r="96" spans="1:104" x14ac:dyDescent="0.15">
      <c r="A96" s="34" t="s">
        <v>1386</v>
      </c>
      <c r="B96" s="34"/>
      <c r="C96" s="34" t="s">
        <v>1346</v>
      </c>
      <c r="D96" s="34" t="s">
        <v>1366</v>
      </c>
      <c r="E96">
        <v>110</v>
      </c>
      <c r="F96" s="34" t="s">
        <v>1467</v>
      </c>
      <c r="G96" s="34"/>
      <c r="H96" s="84" t="s">
        <v>306</v>
      </c>
      <c r="I96" s="34" t="s">
        <v>2</v>
      </c>
      <c r="J96" s="34" t="s">
        <v>311</v>
      </c>
      <c r="K96" s="34" t="s">
        <v>1493</v>
      </c>
      <c r="L96" s="34" t="s">
        <v>1349</v>
      </c>
      <c r="M96" s="34" t="s">
        <v>330</v>
      </c>
      <c r="N96" s="34"/>
      <c r="O96" s="34" t="s">
        <v>1354</v>
      </c>
      <c r="P96" s="34"/>
      <c r="Q96" s="34" t="s">
        <v>332</v>
      </c>
      <c r="R96" t="b">
        <v>0</v>
      </c>
      <c r="S96" s="34"/>
      <c r="T96" s="34"/>
      <c r="U96" s="34"/>
      <c r="V96" t="b">
        <v>0</v>
      </c>
      <c r="W96" t="b">
        <v>1</v>
      </c>
      <c r="X96" s="34"/>
      <c r="Y96" s="34"/>
      <c r="AA96" s="34"/>
      <c r="AB96" s="34"/>
      <c r="AC96" s="34"/>
      <c r="AD96" s="34"/>
      <c r="AE96" s="34"/>
      <c r="AF96" s="34"/>
      <c r="AG96">
        <v>4.3</v>
      </c>
      <c r="AH96" s="34"/>
      <c r="AK96" s="34"/>
      <c r="AL96" s="34"/>
      <c r="AM96" s="34"/>
      <c r="AN96" s="34"/>
      <c r="AO96" s="34"/>
      <c r="AP96" s="34"/>
      <c r="AQ96" s="34"/>
      <c r="AR96" s="34"/>
      <c r="AS96" s="34"/>
      <c r="AU96" s="34"/>
      <c r="AV96" s="34"/>
      <c r="AW96" s="34"/>
      <c r="AX96" s="34"/>
      <c r="AY96" s="34"/>
      <c r="AZ96" s="34"/>
      <c r="BA96" s="34"/>
      <c r="BB96" s="34"/>
      <c r="BC96" s="34"/>
      <c r="BD96" s="34"/>
      <c r="BE96" s="34"/>
      <c r="BF96" s="34"/>
      <c r="BI96" s="34"/>
      <c r="BJ96" s="34"/>
      <c r="BK96" s="34"/>
      <c r="BL96" s="34"/>
      <c r="BM96" s="34"/>
      <c r="BN96" s="34"/>
      <c r="BO96" s="34"/>
      <c r="BP96" s="34"/>
      <c r="BQ96" s="34"/>
      <c r="BS96" s="34"/>
      <c r="BT96" s="34"/>
      <c r="BU96" s="34"/>
      <c r="BV96" s="34"/>
      <c r="BW96" s="34"/>
      <c r="BX96" s="34"/>
      <c r="BY96" s="34"/>
      <c r="BZ96" s="34"/>
      <c r="CB96" s="34"/>
      <c r="CC96" s="34"/>
      <c r="CD96" s="34"/>
      <c r="CE96" s="34"/>
      <c r="CH96" s="34"/>
      <c r="CI96" s="34"/>
      <c r="CK96" s="34"/>
      <c r="CL96" s="34"/>
      <c r="CN96" s="34"/>
      <c r="CO96" s="34"/>
      <c r="CP96" s="34"/>
      <c r="CQ96" s="34"/>
      <c r="CR96" s="34"/>
      <c r="CS96" s="34"/>
      <c r="CT96" s="34"/>
      <c r="CV96" s="34"/>
      <c r="CW96" s="34"/>
      <c r="CX96" s="34"/>
      <c r="CY96" s="34"/>
      <c r="CZ96" s="34"/>
    </row>
    <row r="97" spans="1:104" x14ac:dyDescent="0.15">
      <c r="A97" s="34" t="s">
        <v>1386</v>
      </c>
      <c r="B97" s="34"/>
      <c r="C97" s="34" t="s">
        <v>1346</v>
      </c>
      <c r="D97" s="34" t="s">
        <v>1366</v>
      </c>
      <c r="E97">
        <v>110</v>
      </c>
      <c r="F97" s="34" t="s">
        <v>1467</v>
      </c>
      <c r="G97" s="34"/>
      <c r="H97" s="84" t="s">
        <v>306</v>
      </c>
      <c r="I97" s="34" t="s">
        <v>2</v>
      </c>
      <c r="J97" s="34" t="s">
        <v>312</v>
      </c>
      <c r="K97" s="34" t="s">
        <v>2</v>
      </c>
      <c r="L97" s="34" t="s">
        <v>1349</v>
      </c>
      <c r="M97" s="34" t="s">
        <v>330</v>
      </c>
      <c r="N97" s="34"/>
      <c r="O97" s="34" t="s">
        <v>1354</v>
      </c>
      <c r="P97" s="34"/>
      <c r="Q97" s="34" t="s">
        <v>332</v>
      </c>
      <c r="R97" t="b">
        <v>0</v>
      </c>
      <c r="S97" s="34"/>
      <c r="T97" s="34"/>
      <c r="U97" s="34"/>
      <c r="V97" t="b">
        <v>0</v>
      </c>
      <c r="W97" t="b">
        <v>1</v>
      </c>
      <c r="X97" s="34"/>
      <c r="Y97" s="34"/>
      <c r="AA97" s="34"/>
      <c r="AB97" s="34"/>
      <c r="AC97" s="34"/>
      <c r="AD97" s="34"/>
      <c r="AE97" s="34"/>
      <c r="AF97" s="34"/>
      <c r="AG97">
        <v>4.3</v>
      </c>
      <c r="AH97" s="34"/>
      <c r="AK97" s="34"/>
      <c r="AL97" s="34"/>
      <c r="AM97" s="34"/>
      <c r="AN97" s="34"/>
      <c r="AO97" s="34"/>
      <c r="AP97" s="34"/>
      <c r="AQ97" s="34"/>
      <c r="AR97" s="34"/>
      <c r="AS97" s="34"/>
      <c r="AU97" s="34"/>
      <c r="AV97" s="34"/>
      <c r="AW97" s="34"/>
      <c r="AX97" s="34"/>
      <c r="AY97" s="34"/>
      <c r="AZ97" s="34"/>
      <c r="BA97" s="34"/>
      <c r="BB97" s="34"/>
      <c r="BC97" s="34"/>
      <c r="BD97" s="34"/>
      <c r="BE97" s="34"/>
      <c r="BF97" s="34"/>
      <c r="BI97" s="34"/>
      <c r="BJ97" s="34"/>
      <c r="BK97" s="34"/>
      <c r="BL97" s="34"/>
      <c r="BM97" s="34"/>
      <c r="BN97" s="34"/>
      <c r="BO97" s="34"/>
      <c r="BP97" s="34"/>
      <c r="BQ97" s="34"/>
      <c r="BS97" s="34"/>
      <c r="BT97" s="34"/>
      <c r="BU97" s="34"/>
      <c r="BV97" s="34"/>
      <c r="BW97" s="34"/>
      <c r="BX97" s="34"/>
      <c r="BY97" s="34"/>
      <c r="BZ97" s="34"/>
      <c r="CB97" s="34"/>
      <c r="CC97" s="34"/>
      <c r="CD97" s="34"/>
      <c r="CE97" s="34"/>
      <c r="CH97" s="34"/>
      <c r="CI97" s="34"/>
      <c r="CK97" s="34"/>
      <c r="CL97" s="34"/>
      <c r="CN97" s="34"/>
      <c r="CO97" s="34"/>
      <c r="CP97" s="34"/>
      <c r="CQ97" s="34"/>
      <c r="CR97" s="34"/>
      <c r="CS97" s="34"/>
      <c r="CT97" s="34"/>
      <c r="CV97" s="34"/>
      <c r="CW97" s="34"/>
      <c r="CX97" s="34"/>
      <c r="CY97" s="34"/>
      <c r="CZ97" s="34"/>
    </row>
    <row r="98" spans="1:104" x14ac:dyDescent="0.15">
      <c r="A98" s="34" t="s">
        <v>1387</v>
      </c>
      <c r="B98" s="34"/>
      <c r="C98" s="34" t="s">
        <v>1346</v>
      </c>
      <c r="D98" s="34" t="s">
        <v>1366</v>
      </c>
      <c r="E98">
        <v>109</v>
      </c>
      <c r="F98" s="34" t="s">
        <v>1467</v>
      </c>
      <c r="G98" s="34"/>
      <c r="H98" s="84" t="s">
        <v>306</v>
      </c>
      <c r="I98" s="34" t="s">
        <v>2</v>
      </c>
      <c r="J98" s="34" t="s">
        <v>307</v>
      </c>
      <c r="K98" s="34" t="s">
        <v>1500</v>
      </c>
      <c r="L98" s="34" t="s">
        <v>1349</v>
      </c>
      <c r="M98" s="34" t="s">
        <v>330</v>
      </c>
      <c r="N98" s="34"/>
      <c r="O98" s="34" t="s">
        <v>1354</v>
      </c>
      <c r="P98" s="34"/>
      <c r="Q98" s="34" t="s">
        <v>341</v>
      </c>
      <c r="R98" t="b">
        <v>0</v>
      </c>
      <c r="S98" s="34"/>
      <c r="T98" s="34"/>
      <c r="U98" s="34"/>
      <c r="V98" t="b">
        <v>0</v>
      </c>
      <c r="W98" t="b">
        <v>1</v>
      </c>
      <c r="X98" s="34"/>
      <c r="Y98" s="34"/>
      <c r="AA98" s="34"/>
      <c r="AB98" s="34"/>
      <c r="AC98" s="34"/>
      <c r="AD98" s="34"/>
      <c r="AE98" s="34"/>
      <c r="AF98" s="34"/>
      <c r="AG98">
        <v>4.3</v>
      </c>
      <c r="AH98" s="34"/>
      <c r="AK98" s="34"/>
      <c r="AL98" s="34"/>
      <c r="AM98" s="34"/>
      <c r="AN98" s="34"/>
      <c r="AO98" s="34"/>
      <c r="AP98" s="34"/>
      <c r="AQ98" s="34"/>
      <c r="AR98" s="34"/>
      <c r="AS98" s="34"/>
      <c r="AU98" s="34"/>
      <c r="AV98" s="34"/>
      <c r="AW98" s="34"/>
      <c r="AX98" s="34"/>
      <c r="AY98" s="34"/>
      <c r="AZ98" s="34"/>
      <c r="BA98" s="34"/>
      <c r="BB98" s="34"/>
      <c r="BC98" s="34"/>
      <c r="BD98" s="34"/>
      <c r="BE98" s="34"/>
      <c r="BF98" s="34"/>
      <c r="BI98" s="34"/>
      <c r="BJ98" s="34"/>
      <c r="BK98" s="34"/>
      <c r="BL98" s="34"/>
      <c r="BM98" s="34"/>
      <c r="BN98" s="34"/>
      <c r="BO98" s="34"/>
      <c r="BP98" s="34"/>
      <c r="BQ98" s="34"/>
      <c r="BS98" s="34"/>
      <c r="BT98" s="34"/>
      <c r="BU98" s="34"/>
      <c r="BV98" s="34"/>
      <c r="BW98" s="34"/>
      <c r="BX98" s="34"/>
      <c r="BY98" s="34"/>
      <c r="BZ98" s="34"/>
      <c r="CB98" s="34"/>
      <c r="CC98" s="34"/>
      <c r="CD98" s="34"/>
      <c r="CE98" s="34"/>
      <c r="CH98" s="34"/>
      <c r="CI98" s="34"/>
      <c r="CK98" s="34"/>
      <c r="CL98" s="34"/>
      <c r="CN98" s="34"/>
      <c r="CO98" s="34"/>
      <c r="CP98" s="34"/>
      <c r="CQ98" s="34"/>
      <c r="CR98" s="34"/>
      <c r="CS98" s="34"/>
      <c r="CT98" s="34"/>
      <c r="CV98" s="34"/>
      <c r="CW98" s="34"/>
      <c r="CX98" s="34"/>
      <c r="CY98" s="34"/>
      <c r="CZ98" s="34"/>
    </row>
    <row r="99" spans="1:104" x14ac:dyDescent="0.15">
      <c r="A99" s="34" t="s">
        <v>1387</v>
      </c>
      <c r="B99" s="34"/>
      <c r="C99" s="34" t="s">
        <v>1346</v>
      </c>
      <c r="D99" s="34" t="s">
        <v>1366</v>
      </c>
      <c r="E99">
        <v>109</v>
      </c>
      <c r="F99" s="34" t="s">
        <v>1467</v>
      </c>
      <c r="G99" s="34"/>
      <c r="H99" s="84" t="s">
        <v>306</v>
      </c>
      <c r="I99" s="34" t="s">
        <v>2</v>
      </c>
      <c r="J99" s="34" t="s">
        <v>308</v>
      </c>
      <c r="K99" s="34" t="s">
        <v>316</v>
      </c>
      <c r="L99" s="34" t="s">
        <v>1349</v>
      </c>
      <c r="M99" s="34" t="s">
        <v>330</v>
      </c>
      <c r="N99" s="34"/>
      <c r="O99" s="34" t="s">
        <v>1354</v>
      </c>
      <c r="P99" s="34"/>
      <c r="Q99" s="34" t="s">
        <v>341</v>
      </c>
      <c r="R99" t="b">
        <v>0</v>
      </c>
      <c r="S99" s="34"/>
      <c r="T99" s="34"/>
      <c r="U99" s="34"/>
      <c r="V99" t="b">
        <v>0</v>
      </c>
      <c r="W99" t="b">
        <v>1</v>
      </c>
      <c r="X99" s="34"/>
      <c r="Y99" s="34"/>
      <c r="AA99" s="34"/>
      <c r="AB99" s="34"/>
      <c r="AC99" s="34"/>
      <c r="AD99" s="34"/>
      <c r="AE99" s="34"/>
      <c r="AF99" s="34"/>
      <c r="AG99">
        <v>4.3</v>
      </c>
      <c r="AH99" s="34"/>
      <c r="AK99" s="34"/>
      <c r="AL99" s="34"/>
      <c r="AM99" s="34"/>
      <c r="AN99" s="34"/>
      <c r="AO99" s="34"/>
      <c r="AP99" s="34"/>
      <c r="AQ99" s="34"/>
      <c r="AR99" s="34"/>
      <c r="AS99" s="34"/>
      <c r="AU99" s="34"/>
      <c r="AV99" s="34"/>
      <c r="AW99" s="34"/>
      <c r="AX99" s="34"/>
      <c r="AY99" s="34"/>
      <c r="AZ99" s="34"/>
      <c r="BA99" s="34"/>
      <c r="BB99" s="34"/>
      <c r="BC99" s="34"/>
      <c r="BD99" s="34"/>
      <c r="BE99" s="34"/>
      <c r="BF99" s="34"/>
      <c r="BI99" s="34"/>
      <c r="BJ99" s="34"/>
      <c r="BK99" s="34"/>
      <c r="BL99" s="34"/>
      <c r="BM99" s="34"/>
      <c r="BN99" s="34"/>
      <c r="BO99" s="34"/>
      <c r="BP99" s="34"/>
      <c r="BQ99" s="34"/>
      <c r="BS99" s="34"/>
      <c r="BT99" s="34"/>
      <c r="BU99" s="34"/>
      <c r="BV99" s="34"/>
      <c r="BW99" s="34"/>
      <c r="BX99" s="34"/>
      <c r="BY99" s="34"/>
      <c r="BZ99" s="34"/>
      <c r="CB99" s="34"/>
      <c r="CC99" s="34"/>
      <c r="CD99" s="34"/>
      <c r="CE99" s="34"/>
      <c r="CH99" s="34"/>
      <c r="CI99" s="34"/>
      <c r="CK99" s="34"/>
      <c r="CL99" s="34"/>
      <c r="CN99" s="34"/>
      <c r="CO99" s="34"/>
      <c r="CP99" s="34"/>
      <c r="CQ99" s="34"/>
      <c r="CR99" s="34"/>
      <c r="CS99" s="34"/>
      <c r="CT99" s="34"/>
      <c r="CV99" s="34"/>
      <c r="CW99" s="34"/>
      <c r="CX99" s="34"/>
      <c r="CY99" s="34"/>
      <c r="CZ99" s="34"/>
    </row>
    <row r="100" spans="1:104" x14ac:dyDescent="0.15">
      <c r="A100" s="34" t="s">
        <v>1387</v>
      </c>
      <c r="B100" s="34"/>
      <c r="C100" s="34" t="s">
        <v>1346</v>
      </c>
      <c r="D100" s="34" t="s">
        <v>1366</v>
      </c>
      <c r="E100">
        <v>109</v>
      </c>
      <c r="F100" s="34" t="s">
        <v>1467</v>
      </c>
      <c r="G100" s="34"/>
      <c r="H100" s="84" t="s">
        <v>306</v>
      </c>
      <c r="I100" s="34" t="s">
        <v>2</v>
      </c>
      <c r="J100" s="34" t="s">
        <v>309</v>
      </c>
      <c r="K100" s="34" t="s">
        <v>317</v>
      </c>
      <c r="L100" s="34" t="s">
        <v>1349</v>
      </c>
      <c r="M100" s="34" t="s">
        <v>330</v>
      </c>
      <c r="N100" s="34"/>
      <c r="O100" s="34" t="s">
        <v>1354</v>
      </c>
      <c r="P100" s="34"/>
      <c r="Q100" s="34" t="s">
        <v>341</v>
      </c>
      <c r="R100" t="b">
        <v>0</v>
      </c>
      <c r="S100" s="34"/>
      <c r="T100" s="34"/>
      <c r="U100" s="34"/>
      <c r="V100" t="b">
        <v>0</v>
      </c>
      <c r="W100" t="b">
        <v>1</v>
      </c>
      <c r="X100" s="34"/>
      <c r="Y100" s="34"/>
      <c r="AA100" s="34"/>
      <c r="AB100" s="34"/>
      <c r="AC100" s="34"/>
      <c r="AD100" s="34"/>
      <c r="AE100" s="34"/>
      <c r="AF100" s="34"/>
      <c r="AG100">
        <v>4.3</v>
      </c>
      <c r="AH100" s="34"/>
      <c r="AK100" s="34"/>
      <c r="AL100" s="34"/>
      <c r="AM100" s="34"/>
      <c r="AN100" s="34"/>
      <c r="AO100" s="34"/>
      <c r="AP100" s="34"/>
      <c r="AQ100" s="34"/>
      <c r="AR100" s="34"/>
      <c r="AS100" s="34"/>
      <c r="AU100" s="34"/>
      <c r="AV100" s="34"/>
      <c r="AW100" s="34"/>
      <c r="AX100" s="34"/>
      <c r="AY100" s="34"/>
      <c r="AZ100" s="34"/>
      <c r="BA100" s="34"/>
      <c r="BB100" s="34"/>
      <c r="BC100" s="34"/>
      <c r="BD100" s="34"/>
      <c r="BE100" s="34"/>
      <c r="BF100" s="34"/>
      <c r="BI100" s="34"/>
      <c r="BJ100" s="34"/>
      <c r="BK100" s="34"/>
      <c r="BL100" s="34"/>
      <c r="BM100" s="34"/>
      <c r="BN100" s="34"/>
      <c r="BO100" s="34"/>
      <c r="BP100" s="34"/>
      <c r="BQ100" s="34"/>
      <c r="BS100" s="34"/>
      <c r="BT100" s="34"/>
      <c r="BU100" s="34"/>
      <c r="BV100" s="34"/>
      <c r="BW100" s="34"/>
      <c r="BX100" s="34"/>
      <c r="BY100" s="34"/>
      <c r="BZ100" s="34"/>
      <c r="CB100" s="34"/>
      <c r="CC100" s="34"/>
      <c r="CD100" s="34"/>
      <c r="CE100" s="34"/>
      <c r="CH100" s="34"/>
      <c r="CI100" s="34"/>
      <c r="CK100" s="34"/>
      <c r="CL100" s="34"/>
      <c r="CN100" s="34"/>
      <c r="CO100" s="34"/>
      <c r="CP100" s="34"/>
      <c r="CQ100" s="34"/>
      <c r="CR100" s="34"/>
      <c r="CS100" s="34"/>
      <c r="CT100" s="34"/>
      <c r="CV100" s="34"/>
      <c r="CW100" s="34"/>
      <c r="CX100" s="34"/>
      <c r="CY100" s="34"/>
      <c r="CZ100" s="34"/>
    </row>
    <row r="101" spans="1:104" x14ac:dyDescent="0.15">
      <c r="A101" s="34" t="s">
        <v>1387</v>
      </c>
      <c r="B101" s="34"/>
      <c r="C101" s="34" t="s">
        <v>1346</v>
      </c>
      <c r="D101" s="34" t="s">
        <v>1366</v>
      </c>
      <c r="E101">
        <v>109</v>
      </c>
      <c r="F101" s="34" t="s">
        <v>1467</v>
      </c>
      <c r="G101" s="34"/>
      <c r="H101" s="84" t="s">
        <v>306</v>
      </c>
      <c r="I101" s="34" t="s">
        <v>2</v>
      </c>
      <c r="J101" s="34" t="s">
        <v>310</v>
      </c>
      <c r="K101" s="34" t="s">
        <v>1501</v>
      </c>
      <c r="L101" s="34" t="s">
        <v>1349</v>
      </c>
      <c r="M101" s="34" t="s">
        <v>330</v>
      </c>
      <c r="N101" s="34"/>
      <c r="O101" s="34" t="s">
        <v>1354</v>
      </c>
      <c r="P101" s="34"/>
      <c r="Q101" s="34" t="s">
        <v>341</v>
      </c>
      <c r="R101" t="b">
        <v>0</v>
      </c>
      <c r="S101" s="34"/>
      <c r="T101" s="34"/>
      <c r="U101" s="34"/>
      <c r="V101" t="b">
        <v>0</v>
      </c>
      <c r="W101" t="b">
        <v>1</v>
      </c>
      <c r="X101" s="34"/>
      <c r="Y101" s="34"/>
      <c r="AA101" s="34"/>
      <c r="AB101" s="34"/>
      <c r="AC101" s="34"/>
      <c r="AD101" s="34"/>
      <c r="AE101" s="34"/>
      <c r="AF101" s="34"/>
      <c r="AG101">
        <v>4.3</v>
      </c>
      <c r="AH101" s="34"/>
      <c r="AK101" s="34"/>
      <c r="AL101" s="34"/>
      <c r="AM101" s="34"/>
      <c r="AN101" s="34"/>
      <c r="AO101" s="34"/>
      <c r="AP101" s="34"/>
      <c r="AQ101" s="34"/>
      <c r="AR101" s="34"/>
      <c r="AS101" s="34"/>
      <c r="AU101" s="34"/>
      <c r="AV101" s="34"/>
      <c r="AW101" s="34"/>
      <c r="AX101" s="34"/>
      <c r="AY101" s="34"/>
      <c r="AZ101" s="34"/>
      <c r="BA101" s="34"/>
      <c r="BB101" s="34"/>
      <c r="BC101" s="34"/>
      <c r="BD101" s="34"/>
      <c r="BE101" s="34"/>
      <c r="BF101" s="34"/>
      <c r="BI101" s="34"/>
      <c r="BJ101" s="34"/>
      <c r="BK101" s="34"/>
      <c r="BL101" s="34"/>
      <c r="BM101" s="34"/>
      <c r="BN101" s="34"/>
      <c r="BO101" s="34"/>
      <c r="BP101" s="34"/>
      <c r="BQ101" s="34"/>
      <c r="BS101" s="34"/>
      <c r="BT101" s="34"/>
      <c r="BU101" s="34"/>
      <c r="BV101" s="34"/>
      <c r="BW101" s="34"/>
      <c r="BX101" s="34"/>
      <c r="BY101" s="34"/>
      <c r="BZ101" s="34"/>
      <c r="CB101" s="34"/>
      <c r="CC101" s="34"/>
      <c r="CD101" s="34"/>
      <c r="CE101" s="34"/>
      <c r="CH101" s="34"/>
      <c r="CI101" s="34"/>
      <c r="CK101" s="34"/>
      <c r="CL101" s="34"/>
      <c r="CN101" s="34"/>
      <c r="CO101" s="34"/>
      <c r="CP101" s="34"/>
      <c r="CQ101" s="34"/>
      <c r="CR101" s="34"/>
      <c r="CS101" s="34"/>
      <c r="CT101" s="34"/>
      <c r="CV101" s="34"/>
      <c r="CW101" s="34"/>
      <c r="CX101" s="34"/>
      <c r="CY101" s="34"/>
      <c r="CZ101" s="34"/>
    </row>
    <row r="102" spans="1:104" x14ac:dyDescent="0.15">
      <c r="A102" s="34" t="s">
        <v>1387</v>
      </c>
      <c r="B102" s="34"/>
      <c r="C102" s="34" t="s">
        <v>1346</v>
      </c>
      <c r="D102" s="34" t="s">
        <v>1366</v>
      </c>
      <c r="E102">
        <v>109</v>
      </c>
      <c r="F102" s="34" t="s">
        <v>1467</v>
      </c>
      <c r="G102" s="34"/>
      <c r="H102" s="84" t="s">
        <v>306</v>
      </c>
      <c r="I102" s="34" t="s">
        <v>2</v>
      </c>
      <c r="J102" s="34" t="s">
        <v>311</v>
      </c>
      <c r="K102" s="34" t="s">
        <v>1493</v>
      </c>
      <c r="L102" s="34" t="s">
        <v>1349</v>
      </c>
      <c r="M102" s="34" t="s">
        <v>330</v>
      </c>
      <c r="N102" s="34"/>
      <c r="O102" s="34" t="s">
        <v>1354</v>
      </c>
      <c r="P102" s="34"/>
      <c r="Q102" s="34" t="s">
        <v>341</v>
      </c>
      <c r="R102" t="b">
        <v>0</v>
      </c>
      <c r="S102" s="34"/>
      <c r="T102" s="34"/>
      <c r="U102" s="34"/>
      <c r="V102" t="b">
        <v>0</v>
      </c>
      <c r="W102" t="b">
        <v>1</v>
      </c>
      <c r="X102" s="34"/>
      <c r="Y102" s="34"/>
      <c r="AA102" s="34"/>
      <c r="AB102" s="34"/>
      <c r="AC102" s="34"/>
      <c r="AD102" s="34"/>
      <c r="AE102" s="34"/>
      <c r="AF102" s="34"/>
      <c r="AG102">
        <v>4.3</v>
      </c>
      <c r="AH102" s="34"/>
      <c r="AK102" s="34"/>
      <c r="AL102" s="34"/>
      <c r="AM102" s="34"/>
      <c r="AN102" s="34"/>
      <c r="AO102" s="34"/>
      <c r="AP102" s="34"/>
      <c r="AQ102" s="34"/>
      <c r="AR102" s="34"/>
      <c r="AS102" s="34"/>
      <c r="AU102" s="34"/>
      <c r="AV102" s="34"/>
      <c r="AW102" s="34"/>
      <c r="AX102" s="34"/>
      <c r="AY102" s="34"/>
      <c r="AZ102" s="34"/>
      <c r="BA102" s="34"/>
      <c r="BB102" s="34"/>
      <c r="BC102" s="34"/>
      <c r="BD102" s="34"/>
      <c r="BE102" s="34"/>
      <c r="BF102" s="34"/>
      <c r="BI102" s="34"/>
      <c r="BJ102" s="34"/>
      <c r="BK102" s="34"/>
      <c r="BL102" s="34"/>
      <c r="BM102" s="34"/>
      <c r="BN102" s="34"/>
      <c r="BO102" s="34"/>
      <c r="BP102" s="34"/>
      <c r="BQ102" s="34"/>
      <c r="BS102" s="34"/>
      <c r="BT102" s="34"/>
      <c r="BU102" s="34"/>
      <c r="BV102" s="34"/>
      <c r="BW102" s="34"/>
      <c r="BX102" s="34"/>
      <c r="BY102" s="34"/>
      <c r="BZ102" s="34"/>
      <c r="CB102" s="34"/>
      <c r="CC102" s="34"/>
      <c r="CD102" s="34"/>
      <c r="CE102" s="34"/>
      <c r="CH102" s="34"/>
      <c r="CI102" s="34"/>
      <c r="CK102" s="34"/>
      <c r="CL102" s="34"/>
      <c r="CN102" s="34"/>
      <c r="CO102" s="34"/>
      <c r="CP102" s="34"/>
      <c r="CQ102" s="34"/>
      <c r="CR102" s="34"/>
      <c r="CS102" s="34"/>
      <c r="CT102" s="34"/>
      <c r="CV102" s="34"/>
      <c r="CW102" s="34"/>
      <c r="CX102" s="34"/>
      <c r="CY102" s="34"/>
      <c r="CZ102" s="34"/>
    </row>
    <row r="103" spans="1:104" x14ac:dyDescent="0.15">
      <c r="A103" s="34" t="s">
        <v>1387</v>
      </c>
      <c r="B103" s="34"/>
      <c r="C103" s="34" t="s">
        <v>1346</v>
      </c>
      <c r="D103" s="34" t="s">
        <v>1366</v>
      </c>
      <c r="E103">
        <v>109</v>
      </c>
      <c r="F103" s="34" t="s">
        <v>1467</v>
      </c>
      <c r="G103" s="34"/>
      <c r="H103" s="84" t="s">
        <v>306</v>
      </c>
      <c r="I103" s="34" t="s">
        <v>2</v>
      </c>
      <c r="J103" s="34" t="s">
        <v>312</v>
      </c>
      <c r="K103" s="34" t="s">
        <v>2</v>
      </c>
      <c r="L103" s="34" t="s">
        <v>1349</v>
      </c>
      <c r="M103" s="34" t="s">
        <v>330</v>
      </c>
      <c r="N103" s="34"/>
      <c r="O103" s="34" t="s">
        <v>1354</v>
      </c>
      <c r="P103" s="34"/>
      <c r="Q103" s="34" t="s">
        <v>341</v>
      </c>
      <c r="R103" t="b">
        <v>0</v>
      </c>
      <c r="S103" s="34"/>
      <c r="T103" s="34"/>
      <c r="U103" s="34"/>
      <c r="V103" t="b">
        <v>0</v>
      </c>
      <c r="W103" t="b">
        <v>1</v>
      </c>
      <c r="X103" s="34"/>
      <c r="Y103" s="34"/>
      <c r="AA103" s="34"/>
      <c r="AB103" s="34"/>
      <c r="AC103" s="34"/>
      <c r="AD103" s="34"/>
      <c r="AE103" s="34"/>
      <c r="AF103" s="34"/>
      <c r="AG103">
        <v>4.3</v>
      </c>
      <c r="AH103" s="34"/>
      <c r="AK103" s="34"/>
      <c r="AL103" s="34"/>
      <c r="AM103" s="34"/>
      <c r="AN103" s="34"/>
      <c r="AO103" s="34"/>
      <c r="AP103" s="34"/>
      <c r="AQ103" s="34"/>
      <c r="AR103" s="34"/>
      <c r="AS103" s="34"/>
      <c r="AU103" s="34"/>
      <c r="AV103" s="34"/>
      <c r="AW103" s="34"/>
      <c r="AX103" s="34"/>
      <c r="AY103" s="34"/>
      <c r="AZ103" s="34"/>
      <c r="BA103" s="34"/>
      <c r="BB103" s="34"/>
      <c r="BC103" s="34"/>
      <c r="BD103" s="34"/>
      <c r="BE103" s="34"/>
      <c r="BF103" s="34"/>
      <c r="BI103" s="34"/>
      <c r="BJ103" s="34"/>
      <c r="BK103" s="34"/>
      <c r="BL103" s="34"/>
      <c r="BM103" s="34"/>
      <c r="BN103" s="34"/>
      <c r="BO103" s="34"/>
      <c r="BP103" s="34"/>
      <c r="BQ103" s="34"/>
      <c r="BS103" s="34"/>
      <c r="BT103" s="34"/>
      <c r="BU103" s="34"/>
      <c r="BV103" s="34"/>
      <c r="BW103" s="34"/>
      <c r="BX103" s="34"/>
      <c r="BY103" s="34"/>
      <c r="BZ103" s="34"/>
      <c r="CB103" s="34"/>
      <c r="CC103" s="34"/>
      <c r="CD103" s="34"/>
      <c r="CE103" s="34"/>
      <c r="CH103" s="34"/>
      <c r="CI103" s="34"/>
      <c r="CK103" s="34"/>
      <c r="CL103" s="34"/>
      <c r="CN103" s="34"/>
      <c r="CO103" s="34"/>
      <c r="CP103" s="34"/>
      <c r="CQ103" s="34"/>
      <c r="CR103" s="34"/>
      <c r="CS103" s="34"/>
      <c r="CT103" s="34"/>
      <c r="CV103" s="34"/>
      <c r="CW103" s="34"/>
      <c r="CX103" s="34"/>
      <c r="CY103" s="34"/>
      <c r="CZ103" s="34"/>
    </row>
    <row r="104" spans="1:104" x14ac:dyDescent="0.15">
      <c r="A104" s="34" t="s">
        <v>1388</v>
      </c>
      <c r="B104" s="34"/>
      <c r="C104" s="34" t="s">
        <v>1346</v>
      </c>
      <c r="D104" s="34" t="s">
        <v>1365</v>
      </c>
      <c r="E104">
        <v>108</v>
      </c>
      <c r="F104" s="34" t="s">
        <v>1468</v>
      </c>
      <c r="G104" s="34"/>
      <c r="H104" s="84" t="s">
        <v>306</v>
      </c>
      <c r="I104" s="34" t="s">
        <v>2</v>
      </c>
      <c r="J104" s="34" t="s">
        <v>307</v>
      </c>
      <c r="K104" s="34" t="s">
        <v>1502</v>
      </c>
      <c r="L104" s="34" t="s">
        <v>1348</v>
      </c>
      <c r="M104" s="34" t="s">
        <v>330</v>
      </c>
      <c r="N104" s="34"/>
      <c r="O104" s="34" t="s">
        <v>1347</v>
      </c>
      <c r="P104" s="34"/>
      <c r="Q104" s="34" t="s">
        <v>1160</v>
      </c>
      <c r="R104" t="b">
        <v>0</v>
      </c>
      <c r="S104" s="34"/>
      <c r="T104" s="34"/>
      <c r="U104" s="34"/>
      <c r="V104" t="b">
        <v>0</v>
      </c>
      <c r="W104" t="b">
        <v>1</v>
      </c>
      <c r="X104" s="34"/>
      <c r="Y104" s="34"/>
      <c r="AA104" s="34"/>
      <c r="AB104" s="34"/>
      <c r="AC104" s="34"/>
      <c r="AD104" s="34"/>
      <c r="AE104" s="34"/>
      <c r="AF104" s="34"/>
      <c r="AG104">
        <v>4.3</v>
      </c>
      <c r="AH104" s="34"/>
      <c r="AK104" s="34"/>
      <c r="AL104" s="34"/>
      <c r="AM104" s="34"/>
      <c r="AN104" s="34"/>
      <c r="AO104" s="34"/>
      <c r="AP104" s="34"/>
      <c r="AQ104" s="34"/>
      <c r="AR104" s="34"/>
      <c r="AS104" s="34"/>
      <c r="AU104" s="34"/>
      <c r="AV104" s="34"/>
      <c r="AW104" s="34"/>
      <c r="AX104" s="34"/>
      <c r="AY104" s="34"/>
      <c r="AZ104" s="34"/>
      <c r="BA104" s="34"/>
      <c r="BB104" s="34"/>
      <c r="BC104" s="34"/>
      <c r="BD104" s="34"/>
      <c r="BE104" s="34"/>
      <c r="BF104" s="34"/>
      <c r="BI104" s="34"/>
      <c r="BJ104" s="34"/>
      <c r="BK104" s="34"/>
      <c r="BL104" s="34"/>
      <c r="BM104" s="34"/>
      <c r="BN104" s="34"/>
      <c r="BO104" s="34"/>
      <c r="BP104" s="34"/>
      <c r="BQ104" s="34"/>
      <c r="BS104" s="34"/>
      <c r="BT104" s="34"/>
      <c r="BU104" s="34"/>
      <c r="BV104" s="34"/>
      <c r="BW104" s="34"/>
      <c r="BX104" s="34"/>
      <c r="BY104" s="34"/>
      <c r="BZ104" s="34"/>
      <c r="CB104" s="34"/>
      <c r="CC104" s="34"/>
      <c r="CD104" s="34"/>
      <c r="CE104" s="34"/>
      <c r="CH104" s="34"/>
      <c r="CI104" s="34"/>
      <c r="CK104" s="34"/>
      <c r="CL104" s="34"/>
      <c r="CN104" s="34"/>
      <c r="CO104" s="34"/>
      <c r="CP104" s="34"/>
      <c r="CQ104" s="34"/>
      <c r="CR104" s="34"/>
      <c r="CS104" s="34"/>
      <c r="CT104" s="34"/>
      <c r="CV104" s="34"/>
      <c r="CW104" s="34"/>
      <c r="CX104" s="34"/>
      <c r="CY104" s="34"/>
      <c r="CZ104" s="34"/>
    </row>
    <row r="105" spans="1:104" x14ac:dyDescent="0.15">
      <c r="A105" s="34" t="s">
        <v>1388</v>
      </c>
      <c r="B105" s="34"/>
      <c r="C105" s="34" t="s">
        <v>1346</v>
      </c>
      <c r="D105" s="34" t="s">
        <v>1365</v>
      </c>
      <c r="E105">
        <v>108</v>
      </c>
      <c r="F105" s="34" t="s">
        <v>1468</v>
      </c>
      <c r="G105" s="34"/>
      <c r="H105" s="84" t="s">
        <v>306</v>
      </c>
      <c r="I105" s="34" t="s">
        <v>2</v>
      </c>
      <c r="J105" s="34" t="s">
        <v>308</v>
      </c>
      <c r="K105" s="34" t="s">
        <v>327</v>
      </c>
      <c r="L105" s="34" t="s">
        <v>1348</v>
      </c>
      <c r="M105" s="34" t="s">
        <v>330</v>
      </c>
      <c r="N105" s="34"/>
      <c r="O105" s="34" t="s">
        <v>1347</v>
      </c>
      <c r="P105" s="34"/>
      <c r="Q105" s="34" t="s">
        <v>1160</v>
      </c>
      <c r="R105" t="b">
        <v>0</v>
      </c>
      <c r="S105" s="34"/>
      <c r="T105" s="34"/>
      <c r="U105" s="34"/>
      <c r="V105" t="b">
        <v>0</v>
      </c>
      <c r="W105" t="b">
        <v>1</v>
      </c>
      <c r="X105" s="34"/>
      <c r="Y105" s="34"/>
      <c r="AA105" s="34"/>
      <c r="AB105" s="34"/>
      <c r="AC105" s="34"/>
      <c r="AD105" s="34"/>
      <c r="AE105" s="34"/>
      <c r="AF105" s="34"/>
      <c r="AG105">
        <v>4.3</v>
      </c>
      <c r="AH105" s="34"/>
      <c r="AK105" s="34"/>
      <c r="AL105" s="34"/>
      <c r="AM105" s="34"/>
      <c r="AN105" s="34"/>
      <c r="AO105" s="34"/>
      <c r="AP105" s="34"/>
      <c r="AQ105" s="34"/>
      <c r="AR105" s="34"/>
      <c r="AS105" s="34"/>
      <c r="AU105" s="34"/>
      <c r="AV105" s="34"/>
      <c r="AW105" s="34"/>
      <c r="AX105" s="34"/>
      <c r="AY105" s="34"/>
      <c r="AZ105" s="34"/>
      <c r="BA105" s="34"/>
      <c r="BB105" s="34"/>
      <c r="BC105" s="34"/>
      <c r="BD105" s="34"/>
      <c r="BE105" s="34"/>
      <c r="BF105" s="34"/>
      <c r="BI105" s="34"/>
      <c r="BJ105" s="34"/>
      <c r="BK105" s="34"/>
      <c r="BL105" s="34"/>
      <c r="BM105" s="34"/>
      <c r="BN105" s="34"/>
      <c r="BO105" s="34"/>
      <c r="BP105" s="34"/>
      <c r="BQ105" s="34"/>
      <c r="BS105" s="34"/>
      <c r="BT105" s="34"/>
      <c r="BU105" s="34"/>
      <c r="BV105" s="34"/>
      <c r="BW105" s="34"/>
      <c r="BX105" s="34"/>
      <c r="BY105" s="34"/>
      <c r="BZ105" s="34"/>
      <c r="CB105" s="34"/>
      <c r="CC105" s="34"/>
      <c r="CD105" s="34"/>
      <c r="CE105" s="34"/>
      <c r="CH105" s="34"/>
      <c r="CI105" s="34"/>
      <c r="CK105" s="34"/>
      <c r="CL105" s="34"/>
      <c r="CN105" s="34"/>
      <c r="CO105" s="34"/>
      <c r="CP105" s="34"/>
      <c r="CQ105" s="34"/>
      <c r="CR105" s="34"/>
      <c r="CS105" s="34"/>
      <c r="CT105" s="34"/>
      <c r="CV105" s="34"/>
      <c r="CW105" s="34"/>
      <c r="CX105" s="34"/>
      <c r="CY105" s="34"/>
      <c r="CZ105" s="34"/>
    </row>
    <row r="106" spans="1:104" x14ac:dyDescent="0.15">
      <c r="A106" s="34" t="s">
        <v>1388</v>
      </c>
      <c r="B106" s="34"/>
      <c r="C106" s="34" t="s">
        <v>1346</v>
      </c>
      <c r="D106" s="34" t="s">
        <v>1365</v>
      </c>
      <c r="E106">
        <v>108</v>
      </c>
      <c r="F106" s="34" t="s">
        <v>1468</v>
      </c>
      <c r="G106" s="34"/>
      <c r="H106" s="84" t="s">
        <v>306</v>
      </c>
      <c r="I106" s="34" t="s">
        <v>2</v>
      </c>
      <c r="J106" s="34" t="s">
        <v>309</v>
      </c>
      <c r="K106" s="34" t="s">
        <v>328</v>
      </c>
      <c r="L106" s="34" t="s">
        <v>1348</v>
      </c>
      <c r="M106" s="34" t="s">
        <v>330</v>
      </c>
      <c r="N106" s="34"/>
      <c r="O106" s="34" t="s">
        <v>1347</v>
      </c>
      <c r="P106" s="34"/>
      <c r="Q106" s="34" t="s">
        <v>1160</v>
      </c>
      <c r="R106" t="b">
        <v>0</v>
      </c>
      <c r="S106" s="34"/>
      <c r="T106" s="34"/>
      <c r="U106" s="34"/>
      <c r="V106" t="b">
        <v>0</v>
      </c>
      <c r="W106" t="b">
        <v>1</v>
      </c>
      <c r="X106" s="34"/>
      <c r="Y106" s="34"/>
      <c r="AA106" s="34"/>
      <c r="AB106" s="34"/>
      <c r="AC106" s="34"/>
      <c r="AD106" s="34"/>
      <c r="AE106" s="34"/>
      <c r="AF106" s="34"/>
      <c r="AG106">
        <v>4.3</v>
      </c>
      <c r="AH106" s="34"/>
      <c r="AK106" s="34"/>
      <c r="AL106" s="34"/>
      <c r="AM106" s="34"/>
      <c r="AN106" s="34"/>
      <c r="AO106" s="34"/>
      <c r="AP106" s="34"/>
      <c r="AQ106" s="34"/>
      <c r="AR106" s="34"/>
      <c r="AS106" s="34"/>
      <c r="AU106" s="34"/>
      <c r="AV106" s="34"/>
      <c r="AW106" s="34"/>
      <c r="AX106" s="34"/>
      <c r="AY106" s="34"/>
      <c r="AZ106" s="34"/>
      <c r="BA106" s="34"/>
      <c r="BB106" s="34"/>
      <c r="BC106" s="34"/>
      <c r="BD106" s="34"/>
      <c r="BE106" s="34"/>
      <c r="BF106" s="34"/>
      <c r="BI106" s="34"/>
      <c r="BJ106" s="34"/>
      <c r="BK106" s="34"/>
      <c r="BL106" s="34"/>
      <c r="BM106" s="34"/>
      <c r="BN106" s="34"/>
      <c r="BO106" s="34"/>
      <c r="BP106" s="34"/>
      <c r="BQ106" s="34"/>
      <c r="BS106" s="34"/>
      <c r="BT106" s="34"/>
      <c r="BU106" s="34"/>
      <c r="BV106" s="34"/>
      <c r="BW106" s="34"/>
      <c r="BX106" s="34"/>
      <c r="BY106" s="34"/>
      <c r="BZ106" s="34"/>
      <c r="CB106" s="34"/>
      <c r="CC106" s="34"/>
      <c r="CD106" s="34"/>
      <c r="CE106" s="34"/>
      <c r="CH106" s="34"/>
      <c r="CI106" s="34"/>
      <c r="CK106" s="34"/>
      <c r="CL106" s="34"/>
      <c r="CN106" s="34"/>
      <c r="CO106" s="34"/>
      <c r="CP106" s="34"/>
      <c r="CQ106" s="34"/>
      <c r="CR106" s="34"/>
      <c r="CS106" s="34"/>
      <c r="CT106" s="34"/>
      <c r="CV106" s="34"/>
      <c r="CW106" s="34"/>
      <c r="CX106" s="34"/>
      <c r="CY106" s="34"/>
      <c r="CZ106" s="34"/>
    </row>
    <row r="107" spans="1:104" x14ac:dyDescent="0.15">
      <c r="A107" s="34" t="s">
        <v>1388</v>
      </c>
      <c r="B107" s="34"/>
      <c r="C107" s="34" t="s">
        <v>1346</v>
      </c>
      <c r="D107" s="34" t="s">
        <v>1365</v>
      </c>
      <c r="E107">
        <v>108</v>
      </c>
      <c r="F107" s="34" t="s">
        <v>1468</v>
      </c>
      <c r="G107" s="34"/>
      <c r="H107" s="84" t="s">
        <v>306</v>
      </c>
      <c r="I107" s="34" t="s">
        <v>2</v>
      </c>
      <c r="J107" s="34" t="s">
        <v>310</v>
      </c>
      <c r="K107" s="34" t="s">
        <v>1503</v>
      </c>
      <c r="L107" s="34" t="s">
        <v>1348</v>
      </c>
      <c r="M107" s="34" t="s">
        <v>330</v>
      </c>
      <c r="N107" s="34"/>
      <c r="O107" s="34" t="s">
        <v>1347</v>
      </c>
      <c r="P107" s="34"/>
      <c r="Q107" s="34" t="s">
        <v>1160</v>
      </c>
      <c r="R107" t="b">
        <v>0</v>
      </c>
      <c r="S107" s="34"/>
      <c r="T107" s="34"/>
      <c r="U107" s="34"/>
      <c r="V107" t="b">
        <v>0</v>
      </c>
      <c r="W107" t="b">
        <v>1</v>
      </c>
      <c r="X107" s="34"/>
      <c r="Y107" s="34"/>
      <c r="AA107" s="34"/>
      <c r="AB107" s="34"/>
      <c r="AC107" s="34"/>
      <c r="AD107" s="34"/>
      <c r="AE107" s="34"/>
      <c r="AF107" s="34"/>
      <c r="AG107">
        <v>4.3</v>
      </c>
      <c r="AH107" s="34"/>
      <c r="AK107" s="34"/>
      <c r="AL107" s="34"/>
      <c r="AM107" s="34"/>
      <c r="AN107" s="34"/>
      <c r="AO107" s="34"/>
      <c r="AP107" s="34"/>
      <c r="AQ107" s="34"/>
      <c r="AR107" s="34"/>
      <c r="AS107" s="34"/>
      <c r="AU107" s="34"/>
      <c r="AV107" s="34"/>
      <c r="AW107" s="34"/>
      <c r="AX107" s="34"/>
      <c r="AY107" s="34"/>
      <c r="AZ107" s="34"/>
      <c r="BA107" s="34"/>
      <c r="BB107" s="34"/>
      <c r="BC107" s="34"/>
      <c r="BD107" s="34"/>
      <c r="BE107" s="34"/>
      <c r="BF107" s="34"/>
      <c r="BI107" s="34"/>
      <c r="BJ107" s="34"/>
      <c r="BK107" s="34"/>
      <c r="BL107" s="34"/>
      <c r="BM107" s="34"/>
      <c r="BN107" s="34"/>
      <c r="BO107" s="34"/>
      <c r="BP107" s="34"/>
      <c r="BQ107" s="34"/>
      <c r="BS107" s="34"/>
      <c r="BT107" s="34"/>
      <c r="BU107" s="34"/>
      <c r="BV107" s="34"/>
      <c r="BW107" s="34"/>
      <c r="BX107" s="34"/>
      <c r="BY107" s="34"/>
      <c r="BZ107" s="34"/>
      <c r="CB107" s="34"/>
      <c r="CC107" s="34"/>
      <c r="CD107" s="34"/>
      <c r="CE107" s="34"/>
      <c r="CH107" s="34"/>
      <c r="CI107" s="34"/>
      <c r="CK107" s="34"/>
      <c r="CL107" s="34"/>
      <c r="CN107" s="34"/>
      <c r="CO107" s="34"/>
      <c r="CP107" s="34"/>
      <c r="CQ107" s="34"/>
      <c r="CR107" s="34"/>
      <c r="CS107" s="34"/>
      <c r="CT107" s="34"/>
      <c r="CV107" s="34"/>
      <c r="CW107" s="34"/>
      <c r="CX107" s="34"/>
      <c r="CY107" s="34"/>
      <c r="CZ107" s="34"/>
    </row>
    <row r="108" spans="1:104" x14ac:dyDescent="0.15">
      <c r="A108" s="34" t="s">
        <v>1388</v>
      </c>
      <c r="B108" s="34"/>
      <c r="C108" s="34" t="s">
        <v>1346</v>
      </c>
      <c r="D108" s="34" t="s">
        <v>1365</v>
      </c>
      <c r="E108">
        <v>108</v>
      </c>
      <c r="F108" s="34" t="s">
        <v>1468</v>
      </c>
      <c r="G108" s="34"/>
      <c r="H108" s="84" t="s">
        <v>306</v>
      </c>
      <c r="I108" s="34" t="s">
        <v>2</v>
      </c>
      <c r="J108" s="34" t="s">
        <v>311</v>
      </c>
      <c r="K108" s="34" t="s">
        <v>1504</v>
      </c>
      <c r="L108" s="34" t="s">
        <v>1348</v>
      </c>
      <c r="M108" s="34" t="s">
        <v>330</v>
      </c>
      <c r="N108" s="34"/>
      <c r="O108" s="34" t="s">
        <v>1347</v>
      </c>
      <c r="P108" s="34"/>
      <c r="Q108" s="34" t="s">
        <v>1160</v>
      </c>
      <c r="R108" t="b">
        <v>0</v>
      </c>
      <c r="S108" s="34"/>
      <c r="T108" s="34"/>
      <c r="U108" s="34"/>
      <c r="V108" t="b">
        <v>0</v>
      </c>
      <c r="W108" t="b">
        <v>1</v>
      </c>
      <c r="X108" s="34"/>
      <c r="Y108" s="34"/>
      <c r="AA108" s="34"/>
      <c r="AB108" s="34"/>
      <c r="AC108" s="34"/>
      <c r="AD108" s="34"/>
      <c r="AE108" s="34"/>
      <c r="AF108" s="34"/>
      <c r="AG108">
        <v>4.3</v>
      </c>
      <c r="AH108" s="34"/>
      <c r="AK108" s="34"/>
      <c r="AL108" s="34"/>
      <c r="AM108" s="34"/>
      <c r="AN108" s="34"/>
      <c r="AO108" s="34"/>
      <c r="AP108" s="34"/>
      <c r="AQ108" s="34"/>
      <c r="AR108" s="34"/>
      <c r="AS108" s="34"/>
      <c r="AU108" s="34"/>
      <c r="AV108" s="34"/>
      <c r="AW108" s="34"/>
      <c r="AX108" s="34"/>
      <c r="AY108" s="34"/>
      <c r="AZ108" s="34"/>
      <c r="BA108" s="34"/>
      <c r="BB108" s="34"/>
      <c r="BC108" s="34"/>
      <c r="BD108" s="34"/>
      <c r="BE108" s="34"/>
      <c r="BF108" s="34"/>
      <c r="BI108" s="34"/>
      <c r="BJ108" s="34"/>
      <c r="BK108" s="34"/>
      <c r="BL108" s="34"/>
      <c r="BM108" s="34"/>
      <c r="BN108" s="34"/>
      <c r="BO108" s="34"/>
      <c r="BP108" s="34"/>
      <c r="BQ108" s="34"/>
      <c r="BS108" s="34"/>
      <c r="BT108" s="34"/>
      <c r="BU108" s="34"/>
      <c r="BV108" s="34"/>
      <c r="BW108" s="34"/>
      <c r="BX108" s="34"/>
      <c r="BY108" s="34"/>
      <c r="BZ108" s="34"/>
      <c r="CB108" s="34"/>
      <c r="CC108" s="34"/>
      <c r="CD108" s="34"/>
      <c r="CE108" s="34"/>
      <c r="CH108" s="34"/>
      <c r="CI108" s="34"/>
      <c r="CK108" s="34"/>
      <c r="CL108" s="34"/>
      <c r="CN108" s="34"/>
      <c r="CO108" s="34"/>
      <c r="CP108" s="34"/>
      <c r="CQ108" s="34"/>
      <c r="CR108" s="34"/>
      <c r="CS108" s="34"/>
      <c r="CT108" s="34"/>
      <c r="CV108" s="34"/>
      <c r="CW108" s="34"/>
      <c r="CX108" s="34"/>
      <c r="CY108" s="34"/>
      <c r="CZ108" s="34"/>
    </row>
    <row r="109" spans="1:104" x14ac:dyDescent="0.15">
      <c r="A109" s="34" t="s">
        <v>1388</v>
      </c>
      <c r="B109" s="34"/>
      <c r="C109" s="34" t="s">
        <v>1346</v>
      </c>
      <c r="D109" s="34" t="s">
        <v>1365</v>
      </c>
      <c r="E109">
        <v>108</v>
      </c>
      <c r="F109" s="34" t="s">
        <v>1468</v>
      </c>
      <c r="G109" s="34"/>
      <c r="H109" s="84" t="s">
        <v>306</v>
      </c>
      <c r="I109" s="34" t="s">
        <v>2</v>
      </c>
      <c r="J109" s="34" t="s">
        <v>312</v>
      </c>
      <c r="K109" s="34" t="s">
        <v>2</v>
      </c>
      <c r="L109" s="34" t="s">
        <v>1348</v>
      </c>
      <c r="M109" s="34" t="s">
        <v>330</v>
      </c>
      <c r="N109" s="34"/>
      <c r="O109" s="34" t="s">
        <v>1347</v>
      </c>
      <c r="P109" s="34"/>
      <c r="Q109" s="34" t="s">
        <v>1160</v>
      </c>
      <c r="R109" t="b">
        <v>0</v>
      </c>
      <c r="S109" s="34"/>
      <c r="T109" s="34"/>
      <c r="U109" s="34"/>
      <c r="V109" t="b">
        <v>0</v>
      </c>
      <c r="W109" t="b">
        <v>1</v>
      </c>
      <c r="X109" s="34"/>
      <c r="Y109" s="34"/>
      <c r="AA109" s="34"/>
      <c r="AB109" s="34"/>
      <c r="AC109" s="34"/>
      <c r="AD109" s="34"/>
      <c r="AE109" s="34"/>
      <c r="AF109" s="34"/>
      <c r="AG109">
        <v>4.3</v>
      </c>
      <c r="AH109" s="34"/>
      <c r="AK109" s="34"/>
      <c r="AL109" s="34"/>
      <c r="AM109" s="34"/>
      <c r="AN109" s="34"/>
      <c r="AO109" s="34"/>
      <c r="AP109" s="34"/>
      <c r="AQ109" s="34"/>
      <c r="AR109" s="34"/>
      <c r="AS109" s="34"/>
      <c r="AU109" s="34"/>
      <c r="AV109" s="34"/>
      <c r="AW109" s="34"/>
      <c r="AX109" s="34"/>
      <c r="AY109" s="34"/>
      <c r="AZ109" s="34"/>
      <c r="BA109" s="34"/>
      <c r="BB109" s="34"/>
      <c r="BC109" s="34"/>
      <c r="BD109" s="34"/>
      <c r="BE109" s="34"/>
      <c r="BF109" s="34"/>
      <c r="BI109" s="34"/>
      <c r="BJ109" s="34"/>
      <c r="BK109" s="34"/>
      <c r="BL109" s="34"/>
      <c r="BM109" s="34"/>
      <c r="BN109" s="34"/>
      <c r="BO109" s="34"/>
      <c r="BP109" s="34"/>
      <c r="BQ109" s="34"/>
      <c r="BS109" s="34"/>
      <c r="BT109" s="34"/>
      <c r="BU109" s="34"/>
      <c r="BV109" s="34"/>
      <c r="BW109" s="34"/>
      <c r="BX109" s="34"/>
      <c r="BY109" s="34"/>
      <c r="BZ109" s="34"/>
      <c r="CB109" s="34"/>
      <c r="CC109" s="34"/>
      <c r="CD109" s="34"/>
      <c r="CE109" s="34"/>
      <c r="CH109" s="34"/>
      <c r="CI109" s="34"/>
      <c r="CK109" s="34"/>
      <c r="CL109" s="34"/>
      <c r="CN109" s="34"/>
      <c r="CO109" s="34"/>
      <c r="CP109" s="34"/>
      <c r="CQ109" s="34"/>
      <c r="CR109" s="34"/>
      <c r="CS109" s="34"/>
      <c r="CT109" s="34"/>
      <c r="CV109" s="34"/>
      <c r="CW109" s="34"/>
      <c r="CX109" s="34"/>
      <c r="CY109" s="34"/>
      <c r="CZ109" s="34"/>
    </row>
    <row r="110" spans="1:104" x14ac:dyDescent="0.15">
      <c r="A110" s="34" t="s">
        <v>1389</v>
      </c>
      <c r="B110" s="34"/>
      <c r="C110" s="34" t="s">
        <v>1346</v>
      </c>
      <c r="D110" s="34" t="s">
        <v>1360</v>
      </c>
      <c r="E110">
        <v>56</v>
      </c>
      <c r="F110" s="34" t="s">
        <v>1466</v>
      </c>
      <c r="G110" s="34"/>
      <c r="H110" s="84" t="s">
        <v>306</v>
      </c>
      <c r="I110" s="34" t="s">
        <v>2</v>
      </c>
      <c r="J110" s="34" t="s">
        <v>307</v>
      </c>
      <c r="K110" s="34" t="s">
        <v>1246</v>
      </c>
      <c r="L110" s="34" t="s">
        <v>1353</v>
      </c>
      <c r="M110" s="34" t="s">
        <v>330</v>
      </c>
      <c r="N110" s="34"/>
      <c r="O110" s="34" t="s">
        <v>1351</v>
      </c>
      <c r="P110" s="34"/>
      <c r="Q110" s="34" t="s">
        <v>1170</v>
      </c>
      <c r="R110" t="b">
        <v>0</v>
      </c>
      <c r="S110" s="34"/>
      <c r="T110" s="34"/>
      <c r="U110" s="34"/>
      <c r="V110" t="b">
        <v>0</v>
      </c>
      <c r="W110" t="b">
        <v>1</v>
      </c>
      <c r="X110" s="34"/>
      <c r="Y110" s="34"/>
      <c r="AA110" s="34"/>
      <c r="AB110" s="34"/>
      <c r="AC110" s="34"/>
      <c r="AD110" s="34"/>
      <c r="AE110" s="34"/>
      <c r="AF110" s="34"/>
      <c r="AG110">
        <v>4.3</v>
      </c>
      <c r="AH110" s="34"/>
      <c r="AK110" s="34"/>
      <c r="AL110" s="34"/>
      <c r="AM110" s="34"/>
      <c r="AN110" s="34"/>
      <c r="AO110" s="34"/>
      <c r="AP110" s="34"/>
      <c r="AQ110" s="34"/>
      <c r="AR110" s="34"/>
      <c r="AS110" s="34"/>
      <c r="AU110" s="34"/>
      <c r="AV110" s="34"/>
      <c r="AW110" s="34"/>
      <c r="AX110" s="34"/>
      <c r="AY110" s="34"/>
      <c r="AZ110" s="34"/>
      <c r="BA110" s="34"/>
      <c r="BB110" s="34"/>
      <c r="BC110" s="34"/>
      <c r="BD110" s="34"/>
      <c r="BE110" s="34"/>
      <c r="BF110" s="34"/>
      <c r="BI110" s="34"/>
      <c r="BJ110" s="34"/>
      <c r="BK110" s="34"/>
      <c r="BL110" s="34"/>
      <c r="BM110" s="34"/>
      <c r="BN110" s="34"/>
      <c r="BO110" s="34"/>
      <c r="BP110" s="34"/>
      <c r="BQ110" s="34"/>
      <c r="BS110" s="34"/>
      <c r="BT110" s="34"/>
      <c r="BU110" s="34"/>
      <c r="BV110" s="34"/>
      <c r="BW110" s="34"/>
      <c r="BX110" s="34"/>
      <c r="BY110" s="34"/>
      <c r="BZ110" s="34"/>
      <c r="CB110" s="34"/>
      <c r="CC110" s="34"/>
      <c r="CD110" s="34"/>
      <c r="CE110" s="34"/>
      <c r="CH110" s="34"/>
      <c r="CI110" s="34"/>
      <c r="CK110" s="34"/>
      <c r="CL110" s="34"/>
      <c r="CN110" s="34"/>
      <c r="CO110" s="34"/>
      <c r="CP110" s="34"/>
      <c r="CQ110" s="34"/>
      <c r="CR110" s="34"/>
      <c r="CS110" s="34"/>
      <c r="CT110" s="34"/>
      <c r="CV110" s="34"/>
      <c r="CW110" s="34"/>
      <c r="CX110" s="34"/>
      <c r="CY110" s="34"/>
      <c r="CZ110" s="34"/>
    </row>
    <row r="111" spans="1:104" x14ac:dyDescent="0.15">
      <c r="A111" s="34" t="s">
        <v>1389</v>
      </c>
      <c r="B111" s="34"/>
      <c r="C111" s="34" t="s">
        <v>1346</v>
      </c>
      <c r="D111" s="34" t="s">
        <v>1360</v>
      </c>
      <c r="E111">
        <v>56</v>
      </c>
      <c r="F111" s="34" t="s">
        <v>1466</v>
      </c>
      <c r="G111" s="34"/>
      <c r="H111" s="84" t="s">
        <v>306</v>
      </c>
      <c r="I111" s="34" t="s">
        <v>2</v>
      </c>
      <c r="J111" s="34" t="s">
        <v>308</v>
      </c>
      <c r="K111" s="34" t="s">
        <v>988</v>
      </c>
      <c r="L111" s="34" t="s">
        <v>1353</v>
      </c>
      <c r="M111" s="34" t="s">
        <v>330</v>
      </c>
      <c r="N111" s="34"/>
      <c r="O111" s="34" t="s">
        <v>1351</v>
      </c>
      <c r="P111" s="34"/>
      <c r="Q111" s="34" t="s">
        <v>1170</v>
      </c>
      <c r="R111" t="b">
        <v>0</v>
      </c>
      <c r="S111" s="34"/>
      <c r="T111" s="34"/>
      <c r="U111" s="34"/>
      <c r="V111" t="b">
        <v>0</v>
      </c>
      <c r="W111" t="b">
        <v>1</v>
      </c>
      <c r="X111" s="34"/>
      <c r="Y111" s="34"/>
      <c r="AA111" s="34"/>
      <c r="AB111" s="34"/>
      <c r="AC111" s="34"/>
      <c r="AD111" s="34"/>
      <c r="AE111" s="34"/>
      <c r="AF111" s="34"/>
      <c r="AG111">
        <v>4.3</v>
      </c>
      <c r="AH111" s="34"/>
      <c r="AK111" s="34"/>
      <c r="AL111" s="34"/>
      <c r="AM111" s="34"/>
      <c r="AN111" s="34"/>
      <c r="AO111" s="34"/>
      <c r="AP111" s="34"/>
      <c r="AQ111" s="34"/>
      <c r="AR111" s="34"/>
      <c r="AS111" s="34"/>
      <c r="AU111" s="34"/>
      <c r="AV111" s="34"/>
      <c r="AW111" s="34"/>
      <c r="AX111" s="34"/>
      <c r="AY111" s="34"/>
      <c r="AZ111" s="34"/>
      <c r="BA111" s="34"/>
      <c r="BB111" s="34"/>
      <c r="BC111" s="34"/>
      <c r="BD111" s="34"/>
      <c r="BE111" s="34"/>
      <c r="BF111" s="34"/>
      <c r="BI111" s="34"/>
      <c r="BJ111" s="34"/>
      <c r="BK111" s="34"/>
      <c r="BL111" s="34"/>
      <c r="BM111" s="34"/>
      <c r="BN111" s="34"/>
      <c r="BO111" s="34"/>
      <c r="BP111" s="34"/>
      <c r="BQ111" s="34"/>
      <c r="BS111" s="34"/>
      <c r="BT111" s="34"/>
      <c r="BU111" s="34"/>
      <c r="BV111" s="34"/>
      <c r="BW111" s="34"/>
      <c r="BX111" s="34"/>
      <c r="BY111" s="34"/>
      <c r="BZ111" s="34"/>
      <c r="CB111" s="34"/>
      <c r="CC111" s="34"/>
      <c r="CD111" s="34"/>
      <c r="CE111" s="34"/>
      <c r="CH111" s="34"/>
      <c r="CI111" s="34"/>
      <c r="CK111" s="34"/>
      <c r="CL111" s="34"/>
      <c r="CN111" s="34"/>
      <c r="CO111" s="34"/>
      <c r="CP111" s="34"/>
      <c r="CQ111" s="34"/>
      <c r="CR111" s="34"/>
      <c r="CS111" s="34"/>
      <c r="CT111" s="34"/>
      <c r="CV111" s="34"/>
      <c r="CW111" s="34"/>
      <c r="CX111" s="34"/>
      <c r="CY111" s="34"/>
      <c r="CZ111" s="34"/>
    </row>
    <row r="112" spans="1:104" x14ac:dyDescent="0.15">
      <c r="A112" s="34" t="s">
        <v>1389</v>
      </c>
      <c r="B112" s="34"/>
      <c r="C112" s="34" t="s">
        <v>1346</v>
      </c>
      <c r="D112" s="34" t="s">
        <v>1360</v>
      </c>
      <c r="E112">
        <v>56</v>
      </c>
      <c r="F112" s="34" t="s">
        <v>1466</v>
      </c>
      <c r="G112" s="34"/>
      <c r="H112" s="84" t="s">
        <v>306</v>
      </c>
      <c r="I112" s="34" t="s">
        <v>2</v>
      </c>
      <c r="J112" s="34" t="s">
        <v>309</v>
      </c>
      <c r="K112" s="34" t="s">
        <v>990</v>
      </c>
      <c r="L112" s="34" t="s">
        <v>1353</v>
      </c>
      <c r="M112" s="34" t="s">
        <v>330</v>
      </c>
      <c r="N112" s="34"/>
      <c r="O112" s="34" t="s">
        <v>1351</v>
      </c>
      <c r="P112" s="34"/>
      <c r="Q112" s="34" t="s">
        <v>1170</v>
      </c>
      <c r="R112" t="b">
        <v>0</v>
      </c>
      <c r="S112" s="34"/>
      <c r="T112" s="34"/>
      <c r="U112" s="34"/>
      <c r="V112" t="b">
        <v>0</v>
      </c>
      <c r="W112" t="b">
        <v>1</v>
      </c>
      <c r="X112" s="34"/>
      <c r="Y112" s="34"/>
      <c r="AA112" s="34"/>
      <c r="AB112" s="34"/>
      <c r="AC112" s="34"/>
      <c r="AD112" s="34"/>
      <c r="AE112" s="34"/>
      <c r="AF112" s="34"/>
      <c r="AG112">
        <v>4.3</v>
      </c>
      <c r="AH112" s="34"/>
      <c r="AK112" s="34"/>
      <c r="AL112" s="34"/>
      <c r="AM112" s="34"/>
      <c r="AN112" s="34"/>
      <c r="AO112" s="34"/>
      <c r="AP112" s="34"/>
      <c r="AQ112" s="34"/>
      <c r="AR112" s="34"/>
      <c r="AS112" s="34"/>
      <c r="AU112" s="34"/>
      <c r="AV112" s="34"/>
      <c r="AW112" s="34"/>
      <c r="AX112" s="34"/>
      <c r="AY112" s="34"/>
      <c r="AZ112" s="34"/>
      <c r="BA112" s="34"/>
      <c r="BB112" s="34"/>
      <c r="BC112" s="34"/>
      <c r="BD112" s="34"/>
      <c r="BE112" s="34"/>
      <c r="BF112" s="34"/>
      <c r="BI112" s="34"/>
      <c r="BJ112" s="34"/>
      <c r="BK112" s="34"/>
      <c r="BL112" s="34"/>
      <c r="BM112" s="34"/>
      <c r="BN112" s="34"/>
      <c r="BO112" s="34"/>
      <c r="BP112" s="34"/>
      <c r="BQ112" s="34"/>
      <c r="BS112" s="34"/>
      <c r="BT112" s="34"/>
      <c r="BU112" s="34"/>
      <c r="BV112" s="34"/>
      <c r="BW112" s="34"/>
      <c r="BX112" s="34"/>
      <c r="BY112" s="34"/>
      <c r="BZ112" s="34"/>
      <c r="CB112" s="34"/>
      <c r="CC112" s="34"/>
      <c r="CD112" s="34"/>
      <c r="CE112" s="34"/>
      <c r="CH112" s="34"/>
      <c r="CI112" s="34"/>
      <c r="CK112" s="34"/>
      <c r="CL112" s="34"/>
      <c r="CN112" s="34"/>
      <c r="CO112" s="34"/>
      <c r="CP112" s="34"/>
      <c r="CQ112" s="34"/>
      <c r="CR112" s="34"/>
      <c r="CS112" s="34"/>
      <c r="CT112" s="34"/>
      <c r="CV112" s="34"/>
      <c r="CW112" s="34"/>
      <c r="CX112" s="34"/>
      <c r="CY112" s="34"/>
      <c r="CZ112" s="34"/>
    </row>
    <row r="113" spans="1:104" x14ac:dyDescent="0.15">
      <c r="A113" s="34" t="s">
        <v>1389</v>
      </c>
      <c r="B113" s="34"/>
      <c r="C113" s="34" t="s">
        <v>1346</v>
      </c>
      <c r="D113" s="34" t="s">
        <v>1360</v>
      </c>
      <c r="E113">
        <v>56</v>
      </c>
      <c r="F113" s="34" t="s">
        <v>1466</v>
      </c>
      <c r="G113" s="34"/>
      <c r="H113" s="84" t="s">
        <v>306</v>
      </c>
      <c r="I113" s="34" t="s">
        <v>2</v>
      </c>
      <c r="J113" s="34" t="s">
        <v>310</v>
      </c>
      <c r="K113" s="34" t="s">
        <v>1505</v>
      </c>
      <c r="L113" s="34" t="s">
        <v>1353</v>
      </c>
      <c r="M113" s="34" t="s">
        <v>330</v>
      </c>
      <c r="N113" s="34"/>
      <c r="O113" s="34" t="s">
        <v>1351</v>
      </c>
      <c r="P113" s="34"/>
      <c r="Q113" s="34" t="s">
        <v>1170</v>
      </c>
      <c r="R113" t="b">
        <v>0</v>
      </c>
      <c r="S113" s="34"/>
      <c r="T113" s="34"/>
      <c r="U113" s="34"/>
      <c r="V113" t="b">
        <v>0</v>
      </c>
      <c r="W113" t="b">
        <v>1</v>
      </c>
      <c r="X113" s="34"/>
      <c r="Y113" s="34"/>
      <c r="AA113" s="34"/>
      <c r="AB113" s="34"/>
      <c r="AC113" s="34"/>
      <c r="AD113" s="34"/>
      <c r="AE113" s="34"/>
      <c r="AF113" s="34"/>
      <c r="AG113">
        <v>4.3</v>
      </c>
      <c r="AH113" s="34"/>
      <c r="AK113" s="34"/>
      <c r="AL113" s="34"/>
      <c r="AM113" s="34"/>
      <c r="AN113" s="34"/>
      <c r="AO113" s="34"/>
      <c r="AP113" s="34"/>
      <c r="AQ113" s="34"/>
      <c r="AR113" s="34"/>
      <c r="AS113" s="34"/>
      <c r="AU113" s="34"/>
      <c r="AV113" s="34"/>
      <c r="AW113" s="34"/>
      <c r="AX113" s="34"/>
      <c r="AY113" s="34"/>
      <c r="AZ113" s="34"/>
      <c r="BA113" s="34"/>
      <c r="BB113" s="34"/>
      <c r="BC113" s="34"/>
      <c r="BD113" s="34"/>
      <c r="BE113" s="34"/>
      <c r="BF113" s="34"/>
      <c r="BI113" s="34"/>
      <c r="BJ113" s="34"/>
      <c r="BK113" s="34"/>
      <c r="BL113" s="34"/>
      <c r="BM113" s="34"/>
      <c r="BN113" s="34"/>
      <c r="BO113" s="34"/>
      <c r="BP113" s="34"/>
      <c r="BQ113" s="34"/>
      <c r="BS113" s="34"/>
      <c r="BT113" s="34"/>
      <c r="BU113" s="34"/>
      <c r="BV113" s="34"/>
      <c r="BW113" s="34"/>
      <c r="BX113" s="34"/>
      <c r="BY113" s="34"/>
      <c r="BZ113" s="34"/>
      <c r="CB113" s="34"/>
      <c r="CC113" s="34"/>
      <c r="CD113" s="34"/>
      <c r="CE113" s="34"/>
      <c r="CH113" s="34"/>
      <c r="CI113" s="34"/>
      <c r="CK113" s="34"/>
      <c r="CL113" s="34"/>
      <c r="CN113" s="34"/>
      <c r="CO113" s="34"/>
      <c r="CP113" s="34"/>
      <c r="CQ113" s="34"/>
      <c r="CR113" s="34"/>
      <c r="CS113" s="34"/>
      <c r="CT113" s="34"/>
      <c r="CV113" s="34"/>
      <c r="CW113" s="34"/>
      <c r="CX113" s="34"/>
      <c r="CY113" s="34"/>
      <c r="CZ113" s="34"/>
    </row>
    <row r="114" spans="1:104" x14ac:dyDescent="0.15">
      <c r="A114" s="34" t="s">
        <v>1389</v>
      </c>
      <c r="B114" s="34"/>
      <c r="C114" s="34" t="s">
        <v>1346</v>
      </c>
      <c r="D114" s="34" t="s">
        <v>1360</v>
      </c>
      <c r="E114">
        <v>56</v>
      </c>
      <c r="F114" s="34" t="s">
        <v>1466</v>
      </c>
      <c r="G114" s="34"/>
      <c r="H114" s="84" t="s">
        <v>306</v>
      </c>
      <c r="I114" s="34" t="s">
        <v>2</v>
      </c>
      <c r="J114" s="34" t="s">
        <v>311</v>
      </c>
      <c r="K114" s="34" t="s">
        <v>1485</v>
      </c>
      <c r="L114" s="34" t="s">
        <v>1353</v>
      </c>
      <c r="M114" s="34" t="s">
        <v>330</v>
      </c>
      <c r="N114" s="34"/>
      <c r="O114" s="34" t="s">
        <v>1351</v>
      </c>
      <c r="P114" s="34"/>
      <c r="Q114" s="34" t="s">
        <v>1170</v>
      </c>
      <c r="R114" t="b">
        <v>0</v>
      </c>
      <c r="S114" s="34"/>
      <c r="T114" s="34"/>
      <c r="U114" s="34"/>
      <c r="V114" t="b">
        <v>0</v>
      </c>
      <c r="W114" t="b">
        <v>1</v>
      </c>
      <c r="X114" s="34"/>
      <c r="Y114" s="34"/>
      <c r="AA114" s="34"/>
      <c r="AB114" s="34"/>
      <c r="AC114" s="34"/>
      <c r="AD114" s="34"/>
      <c r="AE114" s="34"/>
      <c r="AF114" s="34"/>
      <c r="AG114">
        <v>4.3</v>
      </c>
      <c r="AH114" s="34"/>
      <c r="AK114" s="34"/>
      <c r="AL114" s="34"/>
      <c r="AM114" s="34"/>
      <c r="AN114" s="34"/>
      <c r="AO114" s="34"/>
      <c r="AP114" s="34"/>
      <c r="AQ114" s="34"/>
      <c r="AR114" s="34"/>
      <c r="AS114" s="34"/>
      <c r="AU114" s="34"/>
      <c r="AV114" s="34"/>
      <c r="AW114" s="34"/>
      <c r="AX114" s="34"/>
      <c r="AY114" s="34"/>
      <c r="AZ114" s="34"/>
      <c r="BA114" s="34"/>
      <c r="BB114" s="34"/>
      <c r="BC114" s="34"/>
      <c r="BD114" s="34"/>
      <c r="BE114" s="34"/>
      <c r="BF114" s="34"/>
      <c r="BI114" s="34"/>
      <c r="BJ114" s="34"/>
      <c r="BK114" s="34"/>
      <c r="BL114" s="34"/>
      <c r="BM114" s="34"/>
      <c r="BN114" s="34"/>
      <c r="BO114" s="34"/>
      <c r="BP114" s="34"/>
      <c r="BQ114" s="34"/>
      <c r="BS114" s="34"/>
      <c r="BT114" s="34"/>
      <c r="BU114" s="34"/>
      <c r="BV114" s="34"/>
      <c r="BW114" s="34"/>
      <c r="BX114" s="34"/>
      <c r="BY114" s="34"/>
      <c r="BZ114" s="34"/>
      <c r="CB114" s="34"/>
      <c r="CC114" s="34"/>
      <c r="CD114" s="34"/>
      <c r="CE114" s="34"/>
      <c r="CH114" s="34"/>
      <c r="CI114" s="34"/>
      <c r="CK114" s="34"/>
      <c r="CL114" s="34"/>
      <c r="CN114" s="34"/>
      <c r="CO114" s="34"/>
      <c r="CP114" s="34"/>
      <c r="CQ114" s="34"/>
      <c r="CR114" s="34"/>
      <c r="CS114" s="34"/>
      <c r="CT114" s="34"/>
      <c r="CV114" s="34"/>
      <c r="CW114" s="34"/>
      <c r="CX114" s="34"/>
      <c r="CY114" s="34"/>
      <c r="CZ114" s="34"/>
    </row>
    <row r="115" spans="1:104" x14ac:dyDescent="0.15">
      <c r="A115" s="34" t="s">
        <v>1389</v>
      </c>
      <c r="B115" s="34"/>
      <c r="C115" s="34" t="s">
        <v>1346</v>
      </c>
      <c r="D115" s="34" t="s">
        <v>1360</v>
      </c>
      <c r="E115">
        <v>56</v>
      </c>
      <c r="F115" s="34" t="s">
        <v>1466</v>
      </c>
      <c r="G115" s="34"/>
      <c r="H115" s="84" t="s">
        <v>306</v>
      </c>
      <c r="I115" s="34" t="s">
        <v>2</v>
      </c>
      <c r="J115" s="34" t="s">
        <v>312</v>
      </c>
      <c r="K115" s="34" t="s">
        <v>2</v>
      </c>
      <c r="L115" s="34" t="s">
        <v>1353</v>
      </c>
      <c r="M115" s="34" t="s">
        <v>330</v>
      </c>
      <c r="N115" s="34"/>
      <c r="O115" s="34" t="s">
        <v>1351</v>
      </c>
      <c r="P115" s="34"/>
      <c r="Q115" s="34" t="s">
        <v>1170</v>
      </c>
      <c r="R115" t="b">
        <v>0</v>
      </c>
      <c r="S115" s="34"/>
      <c r="T115" s="34"/>
      <c r="U115" s="34"/>
      <c r="V115" t="b">
        <v>0</v>
      </c>
      <c r="W115" t="b">
        <v>1</v>
      </c>
      <c r="X115" s="34"/>
      <c r="Y115" s="34"/>
      <c r="AA115" s="34"/>
      <c r="AB115" s="34"/>
      <c r="AC115" s="34"/>
      <c r="AD115" s="34"/>
      <c r="AE115" s="34"/>
      <c r="AF115" s="34"/>
      <c r="AG115">
        <v>4.3</v>
      </c>
      <c r="AH115" s="34"/>
      <c r="AK115" s="34"/>
      <c r="AL115" s="34"/>
      <c r="AM115" s="34"/>
      <c r="AN115" s="34"/>
      <c r="AO115" s="34"/>
      <c r="AP115" s="34"/>
      <c r="AQ115" s="34"/>
      <c r="AR115" s="34"/>
      <c r="AS115" s="34"/>
      <c r="AU115" s="34"/>
      <c r="AV115" s="34"/>
      <c r="AW115" s="34"/>
      <c r="AX115" s="34"/>
      <c r="AY115" s="34"/>
      <c r="AZ115" s="34"/>
      <c r="BA115" s="34"/>
      <c r="BB115" s="34"/>
      <c r="BC115" s="34"/>
      <c r="BD115" s="34"/>
      <c r="BE115" s="34"/>
      <c r="BF115" s="34"/>
      <c r="BI115" s="34"/>
      <c r="BJ115" s="34"/>
      <c r="BK115" s="34"/>
      <c r="BL115" s="34"/>
      <c r="BM115" s="34"/>
      <c r="BN115" s="34"/>
      <c r="BO115" s="34"/>
      <c r="BP115" s="34"/>
      <c r="BQ115" s="34"/>
      <c r="BS115" s="34"/>
      <c r="BT115" s="34"/>
      <c r="BU115" s="34"/>
      <c r="BV115" s="34"/>
      <c r="BW115" s="34"/>
      <c r="BX115" s="34"/>
      <c r="BY115" s="34"/>
      <c r="BZ115" s="34"/>
      <c r="CB115" s="34"/>
      <c r="CC115" s="34"/>
      <c r="CD115" s="34"/>
      <c r="CE115" s="34"/>
      <c r="CH115" s="34"/>
      <c r="CI115" s="34"/>
      <c r="CK115" s="34"/>
      <c r="CL115" s="34"/>
      <c r="CN115" s="34"/>
      <c r="CO115" s="34"/>
      <c r="CP115" s="34"/>
      <c r="CQ115" s="34"/>
      <c r="CR115" s="34"/>
      <c r="CS115" s="34"/>
      <c r="CT115" s="34"/>
      <c r="CV115" s="34"/>
      <c r="CW115" s="34"/>
      <c r="CX115" s="34"/>
      <c r="CY115" s="34"/>
      <c r="CZ115" s="34"/>
    </row>
    <row r="116" spans="1:104" x14ac:dyDescent="0.15">
      <c r="A116" s="34" t="s">
        <v>1390</v>
      </c>
      <c r="B116" s="34"/>
      <c r="C116" s="34" t="s">
        <v>1346</v>
      </c>
      <c r="D116" s="34" t="s">
        <v>1360</v>
      </c>
      <c r="E116">
        <v>57</v>
      </c>
      <c r="F116" s="34" t="s">
        <v>1466</v>
      </c>
      <c r="G116" s="34"/>
      <c r="H116" s="84" t="s">
        <v>306</v>
      </c>
      <c r="I116" s="34" t="s">
        <v>2</v>
      </c>
      <c r="J116" s="34" t="s">
        <v>307</v>
      </c>
      <c r="K116" s="34" t="s">
        <v>1506</v>
      </c>
      <c r="L116" s="34" t="s">
        <v>1353</v>
      </c>
      <c r="M116" s="34" t="s">
        <v>330</v>
      </c>
      <c r="N116" s="34"/>
      <c r="O116" s="34" t="s">
        <v>1351</v>
      </c>
      <c r="P116" s="34"/>
      <c r="Q116" s="34" t="s">
        <v>1180</v>
      </c>
      <c r="R116" t="b">
        <v>0</v>
      </c>
      <c r="S116" s="34"/>
      <c r="T116" s="34"/>
      <c r="U116" s="34"/>
      <c r="V116" t="b">
        <v>0</v>
      </c>
      <c r="W116" t="b">
        <v>1</v>
      </c>
      <c r="X116" s="34"/>
      <c r="Y116" s="34"/>
      <c r="AA116" s="34"/>
      <c r="AB116" s="34"/>
      <c r="AC116" s="34"/>
      <c r="AD116" s="34"/>
      <c r="AE116" s="34"/>
      <c r="AF116" s="34"/>
      <c r="AG116">
        <v>4.3</v>
      </c>
      <c r="AH116" s="34"/>
      <c r="AK116" s="34"/>
      <c r="AL116" s="34"/>
      <c r="AM116" s="34"/>
      <c r="AN116" s="34"/>
      <c r="AO116" s="34"/>
      <c r="AP116" s="34"/>
      <c r="AQ116" s="34"/>
      <c r="AR116" s="34"/>
      <c r="AS116" s="34"/>
      <c r="AU116" s="34"/>
      <c r="AV116" s="34"/>
      <c r="AW116" s="34"/>
      <c r="AX116" s="34"/>
      <c r="AY116" s="34"/>
      <c r="AZ116" s="34"/>
      <c r="BA116" s="34"/>
      <c r="BB116" s="34"/>
      <c r="BC116" s="34"/>
      <c r="BD116" s="34"/>
      <c r="BE116" s="34"/>
      <c r="BF116" s="34"/>
      <c r="BI116" s="34"/>
      <c r="BJ116" s="34"/>
      <c r="BK116" s="34"/>
      <c r="BL116" s="34"/>
      <c r="BM116" s="34"/>
      <c r="BN116" s="34"/>
      <c r="BO116" s="34"/>
      <c r="BP116" s="34"/>
      <c r="BQ116" s="34"/>
      <c r="BS116" s="34"/>
      <c r="BT116" s="34"/>
      <c r="BU116" s="34"/>
      <c r="BV116" s="34"/>
      <c r="BW116" s="34"/>
      <c r="BX116" s="34"/>
      <c r="BY116" s="34"/>
      <c r="BZ116" s="34"/>
      <c r="CB116" s="34"/>
      <c r="CC116" s="34"/>
      <c r="CD116" s="34"/>
      <c r="CE116" s="34"/>
      <c r="CH116" s="34"/>
      <c r="CI116" s="34"/>
      <c r="CK116" s="34"/>
      <c r="CL116" s="34"/>
      <c r="CN116" s="34"/>
      <c r="CO116" s="34"/>
      <c r="CP116" s="34"/>
      <c r="CQ116" s="34"/>
      <c r="CR116" s="34"/>
      <c r="CS116" s="34"/>
      <c r="CT116" s="34"/>
      <c r="CV116" s="34"/>
      <c r="CW116" s="34"/>
      <c r="CX116" s="34"/>
      <c r="CY116" s="34"/>
      <c r="CZ116" s="34"/>
    </row>
    <row r="117" spans="1:104" x14ac:dyDescent="0.15">
      <c r="A117" s="34" t="s">
        <v>1390</v>
      </c>
      <c r="B117" s="34"/>
      <c r="C117" s="34" t="s">
        <v>1346</v>
      </c>
      <c r="D117" s="34" t="s">
        <v>1360</v>
      </c>
      <c r="E117">
        <v>57</v>
      </c>
      <c r="F117" s="34" t="s">
        <v>1466</v>
      </c>
      <c r="G117" s="34"/>
      <c r="H117" s="84" t="s">
        <v>306</v>
      </c>
      <c r="I117" s="34" t="s">
        <v>2</v>
      </c>
      <c r="J117" s="34" t="s">
        <v>308</v>
      </c>
      <c r="K117" s="34" t="s">
        <v>325</v>
      </c>
      <c r="L117" s="34" t="s">
        <v>1353</v>
      </c>
      <c r="M117" s="34" t="s">
        <v>330</v>
      </c>
      <c r="N117" s="34"/>
      <c r="O117" s="34" t="s">
        <v>1351</v>
      </c>
      <c r="P117" s="34"/>
      <c r="Q117" s="34" t="s">
        <v>1180</v>
      </c>
      <c r="R117" t="b">
        <v>0</v>
      </c>
      <c r="S117" s="34"/>
      <c r="T117" s="34"/>
      <c r="U117" s="34"/>
      <c r="V117" t="b">
        <v>0</v>
      </c>
      <c r="W117" t="b">
        <v>1</v>
      </c>
      <c r="X117" s="34"/>
      <c r="Y117" s="34"/>
      <c r="AA117" s="34"/>
      <c r="AB117" s="34"/>
      <c r="AC117" s="34"/>
      <c r="AD117" s="34"/>
      <c r="AE117" s="34"/>
      <c r="AF117" s="34"/>
      <c r="AG117">
        <v>4.3</v>
      </c>
      <c r="AH117" s="34"/>
      <c r="AK117" s="34"/>
      <c r="AL117" s="34"/>
      <c r="AM117" s="34"/>
      <c r="AN117" s="34"/>
      <c r="AO117" s="34"/>
      <c r="AP117" s="34"/>
      <c r="AQ117" s="34"/>
      <c r="AR117" s="34"/>
      <c r="AS117" s="34"/>
      <c r="AU117" s="34"/>
      <c r="AV117" s="34"/>
      <c r="AW117" s="34"/>
      <c r="AX117" s="34"/>
      <c r="AY117" s="34"/>
      <c r="AZ117" s="34"/>
      <c r="BA117" s="34"/>
      <c r="BB117" s="34"/>
      <c r="BC117" s="34"/>
      <c r="BD117" s="34"/>
      <c r="BE117" s="34"/>
      <c r="BF117" s="34"/>
      <c r="BI117" s="34"/>
      <c r="BJ117" s="34"/>
      <c r="BK117" s="34"/>
      <c r="BL117" s="34"/>
      <c r="BM117" s="34"/>
      <c r="BN117" s="34"/>
      <c r="BO117" s="34"/>
      <c r="BP117" s="34"/>
      <c r="BQ117" s="34"/>
      <c r="BS117" s="34"/>
      <c r="BT117" s="34"/>
      <c r="BU117" s="34"/>
      <c r="BV117" s="34"/>
      <c r="BW117" s="34"/>
      <c r="BX117" s="34"/>
      <c r="BY117" s="34"/>
      <c r="BZ117" s="34"/>
      <c r="CB117" s="34"/>
      <c r="CC117" s="34"/>
      <c r="CD117" s="34"/>
      <c r="CE117" s="34"/>
      <c r="CH117" s="34"/>
      <c r="CI117" s="34"/>
      <c r="CK117" s="34"/>
      <c r="CL117" s="34"/>
      <c r="CN117" s="34"/>
      <c r="CO117" s="34"/>
      <c r="CP117" s="34"/>
      <c r="CQ117" s="34"/>
      <c r="CR117" s="34"/>
      <c r="CS117" s="34"/>
      <c r="CT117" s="34"/>
      <c r="CV117" s="34"/>
      <c r="CW117" s="34"/>
      <c r="CX117" s="34"/>
      <c r="CY117" s="34"/>
      <c r="CZ117" s="34"/>
    </row>
    <row r="118" spans="1:104" x14ac:dyDescent="0.15">
      <c r="A118" s="34" t="s">
        <v>1390</v>
      </c>
      <c r="B118" s="34"/>
      <c r="C118" s="34" t="s">
        <v>1346</v>
      </c>
      <c r="D118" s="34" t="s">
        <v>1360</v>
      </c>
      <c r="E118">
        <v>57</v>
      </c>
      <c r="F118" s="34" t="s">
        <v>1466</v>
      </c>
      <c r="G118" s="34"/>
      <c r="H118" s="84" t="s">
        <v>306</v>
      </c>
      <c r="I118" s="34" t="s">
        <v>2</v>
      </c>
      <c r="J118" s="34" t="s">
        <v>309</v>
      </c>
      <c r="K118" s="34" t="s">
        <v>326</v>
      </c>
      <c r="L118" s="34" t="s">
        <v>1353</v>
      </c>
      <c r="M118" s="34" t="s">
        <v>330</v>
      </c>
      <c r="N118" s="34"/>
      <c r="O118" s="34" t="s">
        <v>1351</v>
      </c>
      <c r="P118" s="34"/>
      <c r="Q118" s="34" t="s">
        <v>1180</v>
      </c>
      <c r="R118" t="b">
        <v>0</v>
      </c>
      <c r="S118" s="34"/>
      <c r="T118" s="34"/>
      <c r="U118" s="34"/>
      <c r="V118" t="b">
        <v>0</v>
      </c>
      <c r="W118" t="b">
        <v>1</v>
      </c>
      <c r="X118" s="34"/>
      <c r="Y118" s="34"/>
      <c r="AA118" s="34"/>
      <c r="AB118" s="34"/>
      <c r="AC118" s="34"/>
      <c r="AD118" s="34"/>
      <c r="AE118" s="34"/>
      <c r="AF118" s="34"/>
      <c r="AG118">
        <v>4.3</v>
      </c>
      <c r="AH118" s="34"/>
      <c r="AK118" s="34"/>
      <c r="AL118" s="34"/>
      <c r="AM118" s="34"/>
      <c r="AN118" s="34"/>
      <c r="AO118" s="34"/>
      <c r="AP118" s="34"/>
      <c r="AQ118" s="34"/>
      <c r="AR118" s="34"/>
      <c r="AS118" s="34"/>
      <c r="AU118" s="34"/>
      <c r="AV118" s="34"/>
      <c r="AW118" s="34"/>
      <c r="AX118" s="34"/>
      <c r="AY118" s="34"/>
      <c r="AZ118" s="34"/>
      <c r="BA118" s="34"/>
      <c r="BB118" s="34"/>
      <c r="BC118" s="34"/>
      <c r="BD118" s="34"/>
      <c r="BE118" s="34"/>
      <c r="BF118" s="34"/>
      <c r="BI118" s="34"/>
      <c r="BJ118" s="34"/>
      <c r="BK118" s="34"/>
      <c r="BL118" s="34"/>
      <c r="BM118" s="34"/>
      <c r="BN118" s="34"/>
      <c r="BO118" s="34"/>
      <c r="BP118" s="34"/>
      <c r="BQ118" s="34"/>
      <c r="BS118" s="34"/>
      <c r="BT118" s="34"/>
      <c r="BU118" s="34"/>
      <c r="BV118" s="34"/>
      <c r="BW118" s="34"/>
      <c r="BX118" s="34"/>
      <c r="BY118" s="34"/>
      <c r="BZ118" s="34"/>
      <c r="CB118" s="34"/>
      <c r="CC118" s="34"/>
      <c r="CD118" s="34"/>
      <c r="CE118" s="34"/>
      <c r="CH118" s="34"/>
      <c r="CI118" s="34"/>
      <c r="CK118" s="34"/>
      <c r="CL118" s="34"/>
      <c r="CN118" s="34"/>
      <c r="CO118" s="34"/>
      <c r="CP118" s="34"/>
      <c r="CQ118" s="34"/>
      <c r="CR118" s="34"/>
      <c r="CS118" s="34"/>
      <c r="CT118" s="34"/>
      <c r="CV118" s="34"/>
      <c r="CW118" s="34"/>
      <c r="CX118" s="34"/>
      <c r="CY118" s="34"/>
      <c r="CZ118" s="34"/>
    </row>
    <row r="119" spans="1:104" x14ac:dyDescent="0.15">
      <c r="A119" s="34" t="s">
        <v>1390</v>
      </c>
      <c r="B119" s="34"/>
      <c r="C119" s="34" t="s">
        <v>1346</v>
      </c>
      <c r="D119" s="34" t="s">
        <v>1360</v>
      </c>
      <c r="E119">
        <v>57</v>
      </c>
      <c r="F119" s="34" t="s">
        <v>1466</v>
      </c>
      <c r="G119" s="34"/>
      <c r="H119" s="84" t="s">
        <v>306</v>
      </c>
      <c r="I119" s="34" t="s">
        <v>2</v>
      </c>
      <c r="J119" s="34" t="s">
        <v>310</v>
      </c>
      <c r="K119" s="34" t="s">
        <v>1507</v>
      </c>
      <c r="L119" s="34" t="s">
        <v>1353</v>
      </c>
      <c r="M119" s="34" t="s">
        <v>330</v>
      </c>
      <c r="N119" s="34"/>
      <c r="O119" s="34" t="s">
        <v>1351</v>
      </c>
      <c r="P119" s="34"/>
      <c r="Q119" s="34" t="s">
        <v>1180</v>
      </c>
      <c r="R119" t="b">
        <v>0</v>
      </c>
      <c r="S119" s="34"/>
      <c r="T119" s="34"/>
      <c r="U119" s="34"/>
      <c r="V119" t="b">
        <v>0</v>
      </c>
      <c r="W119" t="b">
        <v>1</v>
      </c>
      <c r="X119" s="34"/>
      <c r="Y119" s="34"/>
      <c r="AA119" s="34"/>
      <c r="AB119" s="34"/>
      <c r="AC119" s="34"/>
      <c r="AD119" s="34"/>
      <c r="AE119" s="34"/>
      <c r="AF119" s="34"/>
      <c r="AG119">
        <v>4.3</v>
      </c>
      <c r="AH119" s="34"/>
      <c r="AK119" s="34"/>
      <c r="AL119" s="34"/>
      <c r="AM119" s="34"/>
      <c r="AN119" s="34"/>
      <c r="AO119" s="34"/>
      <c r="AP119" s="34"/>
      <c r="AQ119" s="34"/>
      <c r="AR119" s="34"/>
      <c r="AS119" s="34"/>
      <c r="AU119" s="34"/>
      <c r="AV119" s="34"/>
      <c r="AW119" s="34"/>
      <c r="AX119" s="34"/>
      <c r="AY119" s="34"/>
      <c r="AZ119" s="34"/>
      <c r="BA119" s="34"/>
      <c r="BB119" s="34"/>
      <c r="BC119" s="34"/>
      <c r="BD119" s="34"/>
      <c r="BE119" s="34"/>
      <c r="BF119" s="34"/>
      <c r="BI119" s="34"/>
      <c r="BJ119" s="34"/>
      <c r="BK119" s="34"/>
      <c r="BL119" s="34"/>
      <c r="BM119" s="34"/>
      <c r="BN119" s="34"/>
      <c r="BO119" s="34"/>
      <c r="BP119" s="34"/>
      <c r="BQ119" s="34"/>
      <c r="BS119" s="34"/>
      <c r="BT119" s="34"/>
      <c r="BU119" s="34"/>
      <c r="BV119" s="34"/>
      <c r="BW119" s="34"/>
      <c r="BX119" s="34"/>
      <c r="BY119" s="34"/>
      <c r="BZ119" s="34"/>
      <c r="CB119" s="34"/>
      <c r="CC119" s="34"/>
      <c r="CD119" s="34"/>
      <c r="CE119" s="34"/>
      <c r="CH119" s="34"/>
      <c r="CI119" s="34"/>
      <c r="CK119" s="34"/>
      <c r="CL119" s="34"/>
      <c r="CN119" s="34"/>
      <c r="CO119" s="34"/>
      <c r="CP119" s="34"/>
      <c r="CQ119" s="34"/>
      <c r="CR119" s="34"/>
      <c r="CS119" s="34"/>
      <c r="CT119" s="34"/>
      <c r="CV119" s="34"/>
      <c r="CW119" s="34"/>
      <c r="CX119" s="34"/>
      <c r="CY119" s="34"/>
      <c r="CZ119" s="34"/>
    </row>
    <row r="120" spans="1:104" x14ac:dyDescent="0.15">
      <c r="A120" s="34" t="s">
        <v>1390</v>
      </c>
      <c r="B120" s="34"/>
      <c r="C120" s="34" t="s">
        <v>1346</v>
      </c>
      <c r="D120" s="34" t="s">
        <v>1360</v>
      </c>
      <c r="E120">
        <v>57</v>
      </c>
      <c r="F120" s="34" t="s">
        <v>1466</v>
      </c>
      <c r="G120" s="34"/>
      <c r="H120" s="84" t="s">
        <v>306</v>
      </c>
      <c r="I120" s="34" t="s">
        <v>2</v>
      </c>
      <c r="J120" s="34" t="s">
        <v>311</v>
      </c>
      <c r="K120" s="34" t="s">
        <v>1485</v>
      </c>
      <c r="L120" s="34" t="s">
        <v>1353</v>
      </c>
      <c r="M120" s="34" t="s">
        <v>330</v>
      </c>
      <c r="N120" s="34"/>
      <c r="O120" s="34" t="s">
        <v>1351</v>
      </c>
      <c r="P120" s="34"/>
      <c r="Q120" s="34" t="s">
        <v>1180</v>
      </c>
      <c r="R120" t="b">
        <v>0</v>
      </c>
      <c r="S120" s="34"/>
      <c r="T120" s="34"/>
      <c r="U120" s="34"/>
      <c r="V120" t="b">
        <v>0</v>
      </c>
      <c r="W120" t="b">
        <v>1</v>
      </c>
      <c r="X120" s="34"/>
      <c r="Y120" s="34"/>
      <c r="AA120" s="34"/>
      <c r="AB120" s="34"/>
      <c r="AC120" s="34"/>
      <c r="AD120" s="34"/>
      <c r="AE120" s="34"/>
      <c r="AF120" s="34"/>
      <c r="AG120">
        <v>4.3</v>
      </c>
      <c r="AH120" s="34"/>
      <c r="AK120" s="34"/>
      <c r="AL120" s="34"/>
      <c r="AM120" s="34"/>
      <c r="AN120" s="34"/>
      <c r="AO120" s="34"/>
      <c r="AP120" s="34"/>
      <c r="AQ120" s="34"/>
      <c r="AR120" s="34"/>
      <c r="AS120" s="34"/>
      <c r="AU120" s="34"/>
      <c r="AV120" s="34"/>
      <c r="AW120" s="34"/>
      <c r="AX120" s="34"/>
      <c r="AY120" s="34"/>
      <c r="AZ120" s="34"/>
      <c r="BA120" s="34"/>
      <c r="BB120" s="34"/>
      <c r="BC120" s="34"/>
      <c r="BD120" s="34"/>
      <c r="BE120" s="34"/>
      <c r="BF120" s="34"/>
      <c r="BI120" s="34"/>
      <c r="BJ120" s="34"/>
      <c r="BK120" s="34"/>
      <c r="BL120" s="34"/>
      <c r="BM120" s="34"/>
      <c r="BN120" s="34"/>
      <c r="BO120" s="34"/>
      <c r="BP120" s="34"/>
      <c r="BQ120" s="34"/>
      <c r="BS120" s="34"/>
      <c r="BT120" s="34"/>
      <c r="BU120" s="34"/>
      <c r="BV120" s="34"/>
      <c r="BW120" s="34"/>
      <c r="BX120" s="34"/>
      <c r="BY120" s="34"/>
      <c r="BZ120" s="34"/>
      <c r="CB120" s="34"/>
      <c r="CC120" s="34"/>
      <c r="CD120" s="34"/>
      <c r="CE120" s="34"/>
      <c r="CH120" s="34"/>
      <c r="CI120" s="34"/>
      <c r="CK120" s="34"/>
      <c r="CL120" s="34"/>
      <c r="CN120" s="34"/>
      <c r="CO120" s="34"/>
      <c r="CP120" s="34"/>
      <c r="CQ120" s="34"/>
      <c r="CR120" s="34"/>
      <c r="CS120" s="34"/>
      <c r="CT120" s="34"/>
      <c r="CV120" s="34"/>
      <c r="CW120" s="34"/>
      <c r="CX120" s="34"/>
      <c r="CY120" s="34"/>
      <c r="CZ120" s="34"/>
    </row>
    <row r="121" spans="1:104" x14ac:dyDescent="0.15">
      <c r="A121" s="34" t="s">
        <v>1390</v>
      </c>
      <c r="B121" s="34"/>
      <c r="C121" s="34" t="s">
        <v>1346</v>
      </c>
      <c r="D121" s="34" t="s">
        <v>1360</v>
      </c>
      <c r="E121">
        <v>57</v>
      </c>
      <c r="F121" s="34" t="s">
        <v>1466</v>
      </c>
      <c r="G121" s="34"/>
      <c r="H121" s="84" t="s">
        <v>306</v>
      </c>
      <c r="I121" s="34" t="s">
        <v>2</v>
      </c>
      <c r="J121" s="34" t="s">
        <v>312</v>
      </c>
      <c r="K121" s="34" t="s">
        <v>2</v>
      </c>
      <c r="L121" s="34" t="s">
        <v>1353</v>
      </c>
      <c r="M121" s="34" t="s">
        <v>330</v>
      </c>
      <c r="N121" s="34"/>
      <c r="O121" s="34" t="s">
        <v>1351</v>
      </c>
      <c r="P121" s="34"/>
      <c r="Q121" s="34" t="s">
        <v>1180</v>
      </c>
      <c r="R121" t="b">
        <v>0</v>
      </c>
      <c r="S121" s="34"/>
      <c r="T121" s="34"/>
      <c r="U121" s="34"/>
      <c r="V121" t="b">
        <v>0</v>
      </c>
      <c r="W121" t="b">
        <v>1</v>
      </c>
      <c r="X121" s="34"/>
      <c r="Y121" s="34"/>
      <c r="AA121" s="34"/>
      <c r="AB121" s="34"/>
      <c r="AC121" s="34"/>
      <c r="AD121" s="34"/>
      <c r="AE121" s="34"/>
      <c r="AF121" s="34"/>
      <c r="AG121">
        <v>4.3</v>
      </c>
      <c r="AH121" s="34"/>
      <c r="AK121" s="34"/>
      <c r="AL121" s="34"/>
      <c r="AM121" s="34"/>
      <c r="AN121" s="34"/>
      <c r="AO121" s="34"/>
      <c r="AP121" s="34"/>
      <c r="AQ121" s="34"/>
      <c r="AR121" s="34"/>
      <c r="AS121" s="34"/>
      <c r="AU121" s="34"/>
      <c r="AV121" s="34"/>
      <c r="AW121" s="34"/>
      <c r="AX121" s="34"/>
      <c r="AY121" s="34"/>
      <c r="AZ121" s="34"/>
      <c r="BA121" s="34"/>
      <c r="BB121" s="34"/>
      <c r="BC121" s="34"/>
      <c r="BD121" s="34"/>
      <c r="BE121" s="34"/>
      <c r="BF121" s="34"/>
      <c r="BI121" s="34"/>
      <c r="BJ121" s="34"/>
      <c r="BK121" s="34"/>
      <c r="BL121" s="34"/>
      <c r="BM121" s="34"/>
      <c r="BN121" s="34"/>
      <c r="BO121" s="34"/>
      <c r="BP121" s="34"/>
      <c r="BQ121" s="34"/>
      <c r="BS121" s="34"/>
      <c r="BT121" s="34"/>
      <c r="BU121" s="34"/>
      <c r="BV121" s="34"/>
      <c r="BW121" s="34"/>
      <c r="BX121" s="34"/>
      <c r="BY121" s="34"/>
      <c r="BZ121" s="34"/>
      <c r="CB121" s="34"/>
      <c r="CC121" s="34"/>
      <c r="CD121" s="34"/>
      <c r="CE121" s="34"/>
      <c r="CH121" s="34"/>
      <c r="CI121" s="34"/>
      <c r="CK121" s="34"/>
      <c r="CL121" s="34"/>
      <c r="CN121" s="34"/>
      <c r="CO121" s="34"/>
      <c r="CP121" s="34"/>
      <c r="CQ121" s="34"/>
      <c r="CR121" s="34"/>
      <c r="CS121" s="34"/>
      <c r="CT121" s="34"/>
      <c r="CV121" s="34"/>
      <c r="CW121" s="34"/>
      <c r="CX121" s="34"/>
      <c r="CY121" s="34"/>
      <c r="CZ121" s="34"/>
    </row>
    <row r="122" spans="1:104" x14ac:dyDescent="0.15">
      <c r="A122" s="34" t="s">
        <v>1391</v>
      </c>
      <c r="B122" s="34"/>
      <c r="C122" s="34" t="s">
        <v>1346</v>
      </c>
      <c r="D122" s="34" t="s">
        <v>1360</v>
      </c>
      <c r="E122">
        <v>58</v>
      </c>
      <c r="F122" s="34" t="s">
        <v>1466</v>
      </c>
      <c r="G122" s="34"/>
      <c r="H122" s="84" t="s">
        <v>306</v>
      </c>
      <c r="I122" s="34" t="s">
        <v>2</v>
      </c>
      <c r="J122" s="34" t="s">
        <v>307</v>
      </c>
      <c r="K122" s="34" t="s">
        <v>793</v>
      </c>
      <c r="L122" s="34" t="s">
        <v>1353</v>
      </c>
      <c r="M122" s="34" t="s">
        <v>330</v>
      </c>
      <c r="N122" s="34"/>
      <c r="O122" s="34" t="s">
        <v>1351</v>
      </c>
      <c r="P122" s="34"/>
      <c r="Q122" s="34" t="s">
        <v>752</v>
      </c>
      <c r="R122" t="b">
        <v>0</v>
      </c>
      <c r="S122" s="34"/>
      <c r="T122" s="34"/>
      <c r="U122" s="34"/>
      <c r="V122" t="b">
        <v>0</v>
      </c>
      <c r="W122" t="b">
        <v>1</v>
      </c>
      <c r="X122" s="34"/>
      <c r="Y122" s="34"/>
      <c r="AA122" s="34"/>
      <c r="AB122" s="34"/>
      <c r="AC122" s="34"/>
      <c r="AD122" s="34"/>
      <c r="AE122" s="34"/>
      <c r="AF122" s="34"/>
      <c r="AG122">
        <v>4.3</v>
      </c>
      <c r="AH122" s="34"/>
      <c r="AK122" s="34"/>
      <c r="AL122" s="34"/>
      <c r="AM122" s="34"/>
      <c r="AN122" s="34"/>
      <c r="AO122" s="34"/>
      <c r="AP122" s="34"/>
      <c r="AQ122" s="34"/>
      <c r="AR122" s="34"/>
      <c r="AS122" s="34"/>
      <c r="AU122" s="34"/>
      <c r="AV122" s="34"/>
      <c r="AW122" s="34"/>
      <c r="AX122" s="34"/>
      <c r="AY122" s="34"/>
      <c r="AZ122" s="34"/>
      <c r="BA122" s="34"/>
      <c r="BB122" s="34"/>
      <c r="BC122" s="34"/>
      <c r="BD122" s="34"/>
      <c r="BE122" s="34"/>
      <c r="BF122" s="34"/>
      <c r="BI122" s="34"/>
      <c r="BJ122" s="34"/>
      <c r="BK122" s="34"/>
      <c r="BL122" s="34"/>
      <c r="BM122" s="34"/>
      <c r="BN122" s="34"/>
      <c r="BO122" s="34"/>
      <c r="BP122" s="34"/>
      <c r="BQ122" s="34"/>
      <c r="BS122" s="34"/>
      <c r="BT122" s="34"/>
      <c r="BU122" s="34"/>
      <c r="BV122" s="34"/>
      <c r="BW122" s="34"/>
      <c r="BX122" s="34"/>
      <c r="BY122" s="34"/>
      <c r="BZ122" s="34"/>
      <c r="CB122" s="34"/>
      <c r="CC122" s="34"/>
      <c r="CD122" s="34"/>
      <c r="CE122" s="34"/>
      <c r="CH122" s="34"/>
      <c r="CI122" s="34"/>
      <c r="CK122" s="34"/>
      <c r="CL122" s="34"/>
      <c r="CN122" s="34"/>
      <c r="CO122" s="34"/>
      <c r="CP122" s="34"/>
      <c r="CQ122" s="34"/>
      <c r="CR122" s="34"/>
      <c r="CS122" s="34"/>
      <c r="CT122" s="34"/>
      <c r="CV122" s="34"/>
      <c r="CW122" s="34"/>
      <c r="CX122" s="34"/>
      <c r="CY122" s="34"/>
      <c r="CZ122" s="34"/>
    </row>
    <row r="123" spans="1:104" x14ac:dyDescent="0.15">
      <c r="A123" s="34" t="s">
        <v>1391</v>
      </c>
      <c r="B123" s="34"/>
      <c r="C123" s="34" t="s">
        <v>1346</v>
      </c>
      <c r="D123" s="34" t="s">
        <v>1360</v>
      </c>
      <c r="E123">
        <v>58</v>
      </c>
      <c r="F123" s="34" t="s">
        <v>1466</v>
      </c>
      <c r="G123" s="34"/>
      <c r="H123" s="84" t="s">
        <v>306</v>
      </c>
      <c r="I123" s="34" t="s">
        <v>2</v>
      </c>
      <c r="J123" s="34" t="s">
        <v>308</v>
      </c>
      <c r="K123" s="34" t="s">
        <v>318</v>
      </c>
      <c r="L123" s="34" t="s">
        <v>1353</v>
      </c>
      <c r="M123" s="34" t="s">
        <v>330</v>
      </c>
      <c r="N123" s="34"/>
      <c r="O123" s="34" t="s">
        <v>1351</v>
      </c>
      <c r="P123" s="34"/>
      <c r="Q123" s="34" t="s">
        <v>752</v>
      </c>
      <c r="R123" t="b">
        <v>0</v>
      </c>
      <c r="S123" s="34"/>
      <c r="T123" s="34"/>
      <c r="U123" s="34"/>
      <c r="V123" t="b">
        <v>0</v>
      </c>
      <c r="W123" t="b">
        <v>1</v>
      </c>
      <c r="X123" s="34"/>
      <c r="Y123" s="34"/>
      <c r="AA123" s="34"/>
      <c r="AB123" s="34"/>
      <c r="AC123" s="34"/>
      <c r="AD123" s="34"/>
      <c r="AE123" s="34"/>
      <c r="AF123" s="34"/>
      <c r="AG123">
        <v>4.3</v>
      </c>
      <c r="AH123" s="34"/>
      <c r="AK123" s="34"/>
      <c r="AL123" s="34"/>
      <c r="AM123" s="34"/>
      <c r="AN123" s="34"/>
      <c r="AO123" s="34"/>
      <c r="AP123" s="34"/>
      <c r="AQ123" s="34"/>
      <c r="AR123" s="34"/>
      <c r="AS123" s="34"/>
      <c r="AU123" s="34"/>
      <c r="AV123" s="34"/>
      <c r="AW123" s="34"/>
      <c r="AX123" s="34"/>
      <c r="AY123" s="34"/>
      <c r="AZ123" s="34"/>
      <c r="BA123" s="34"/>
      <c r="BB123" s="34"/>
      <c r="BC123" s="34"/>
      <c r="BD123" s="34"/>
      <c r="BE123" s="34"/>
      <c r="BF123" s="34"/>
      <c r="BI123" s="34"/>
      <c r="BJ123" s="34"/>
      <c r="BK123" s="34"/>
      <c r="BL123" s="34"/>
      <c r="BM123" s="34"/>
      <c r="BN123" s="34"/>
      <c r="BO123" s="34"/>
      <c r="BP123" s="34"/>
      <c r="BQ123" s="34"/>
      <c r="BS123" s="34"/>
      <c r="BT123" s="34"/>
      <c r="BU123" s="34"/>
      <c r="BV123" s="34"/>
      <c r="BW123" s="34"/>
      <c r="BX123" s="34"/>
      <c r="BY123" s="34"/>
      <c r="BZ123" s="34"/>
      <c r="CB123" s="34"/>
      <c r="CC123" s="34"/>
      <c r="CD123" s="34"/>
      <c r="CE123" s="34"/>
      <c r="CH123" s="34"/>
      <c r="CI123" s="34"/>
      <c r="CK123" s="34"/>
      <c r="CL123" s="34"/>
      <c r="CN123" s="34"/>
      <c r="CO123" s="34"/>
      <c r="CP123" s="34"/>
      <c r="CQ123" s="34"/>
      <c r="CR123" s="34"/>
      <c r="CS123" s="34"/>
      <c r="CT123" s="34"/>
      <c r="CV123" s="34"/>
      <c r="CW123" s="34"/>
      <c r="CX123" s="34"/>
      <c r="CY123" s="34"/>
      <c r="CZ123" s="34"/>
    </row>
    <row r="124" spans="1:104" x14ac:dyDescent="0.15">
      <c r="A124" s="34" t="s">
        <v>1391</v>
      </c>
      <c r="B124" s="34"/>
      <c r="C124" s="34" t="s">
        <v>1346</v>
      </c>
      <c r="D124" s="34" t="s">
        <v>1360</v>
      </c>
      <c r="E124">
        <v>58</v>
      </c>
      <c r="F124" s="34" t="s">
        <v>1466</v>
      </c>
      <c r="G124" s="34"/>
      <c r="H124" s="84" t="s">
        <v>306</v>
      </c>
      <c r="I124" s="34" t="s">
        <v>2</v>
      </c>
      <c r="J124" s="34" t="s">
        <v>309</v>
      </c>
      <c r="K124" s="34" t="s">
        <v>319</v>
      </c>
      <c r="L124" s="34" t="s">
        <v>1353</v>
      </c>
      <c r="M124" s="34" t="s">
        <v>330</v>
      </c>
      <c r="N124" s="34"/>
      <c r="O124" s="34" t="s">
        <v>1351</v>
      </c>
      <c r="P124" s="34"/>
      <c r="Q124" s="34" t="s">
        <v>752</v>
      </c>
      <c r="R124" t="b">
        <v>0</v>
      </c>
      <c r="S124" s="34"/>
      <c r="T124" s="34"/>
      <c r="U124" s="34"/>
      <c r="V124" t="b">
        <v>0</v>
      </c>
      <c r="W124" t="b">
        <v>1</v>
      </c>
      <c r="X124" s="34"/>
      <c r="Y124" s="34"/>
      <c r="AA124" s="34"/>
      <c r="AB124" s="34"/>
      <c r="AC124" s="34"/>
      <c r="AD124" s="34"/>
      <c r="AE124" s="34"/>
      <c r="AF124" s="34"/>
      <c r="AG124">
        <v>4.3</v>
      </c>
      <c r="AH124" s="34"/>
      <c r="AK124" s="34"/>
      <c r="AL124" s="34"/>
      <c r="AM124" s="34"/>
      <c r="AN124" s="34"/>
      <c r="AO124" s="34"/>
      <c r="AP124" s="34"/>
      <c r="AQ124" s="34"/>
      <c r="AR124" s="34"/>
      <c r="AS124" s="34"/>
      <c r="AU124" s="34"/>
      <c r="AV124" s="34"/>
      <c r="AW124" s="34"/>
      <c r="AX124" s="34"/>
      <c r="AY124" s="34"/>
      <c r="AZ124" s="34"/>
      <c r="BA124" s="34"/>
      <c r="BB124" s="34"/>
      <c r="BC124" s="34"/>
      <c r="BD124" s="34"/>
      <c r="BE124" s="34"/>
      <c r="BF124" s="34"/>
      <c r="BI124" s="34"/>
      <c r="BJ124" s="34"/>
      <c r="BK124" s="34"/>
      <c r="BL124" s="34"/>
      <c r="BM124" s="34"/>
      <c r="BN124" s="34"/>
      <c r="BO124" s="34"/>
      <c r="BP124" s="34"/>
      <c r="BQ124" s="34"/>
      <c r="BS124" s="34"/>
      <c r="BT124" s="34"/>
      <c r="BU124" s="34"/>
      <c r="BV124" s="34"/>
      <c r="BW124" s="34"/>
      <c r="BX124" s="34"/>
      <c r="BY124" s="34"/>
      <c r="BZ124" s="34"/>
      <c r="CB124" s="34"/>
      <c r="CC124" s="34"/>
      <c r="CD124" s="34"/>
      <c r="CE124" s="34"/>
      <c r="CH124" s="34"/>
      <c r="CI124" s="34"/>
      <c r="CK124" s="34"/>
      <c r="CL124" s="34"/>
      <c r="CN124" s="34"/>
      <c r="CO124" s="34"/>
      <c r="CP124" s="34"/>
      <c r="CQ124" s="34"/>
      <c r="CR124" s="34"/>
      <c r="CS124" s="34"/>
      <c r="CT124" s="34"/>
      <c r="CV124" s="34"/>
      <c r="CW124" s="34"/>
      <c r="CX124" s="34"/>
      <c r="CY124" s="34"/>
      <c r="CZ124" s="34"/>
    </row>
    <row r="125" spans="1:104" x14ac:dyDescent="0.15">
      <c r="A125" s="34" t="s">
        <v>1391</v>
      </c>
      <c r="B125" s="34"/>
      <c r="C125" s="34" t="s">
        <v>1346</v>
      </c>
      <c r="D125" s="34" t="s">
        <v>1360</v>
      </c>
      <c r="E125">
        <v>58</v>
      </c>
      <c r="F125" s="34" t="s">
        <v>1466</v>
      </c>
      <c r="G125" s="34"/>
      <c r="H125" s="84" t="s">
        <v>306</v>
      </c>
      <c r="I125" s="34" t="s">
        <v>2</v>
      </c>
      <c r="J125" s="34" t="s">
        <v>310</v>
      </c>
      <c r="K125" s="34" t="s">
        <v>682</v>
      </c>
      <c r="L125" s="34" t="s">
        <v>1353</v>
      </c>
      <c r="M125" s="34" t="s">
        <v>330</v>
      </c>
      <c r="N125" s="34"/>
      <c r="O125" s="34" t="s">
        <v>1351</v>
      </c>
      <c r="P125" s="34"/>
      <c r="Q125" s="34" t="s">
        <v>752</v>
      </c>
      <c r="R125" t="b">
        <v>0</v>
      </c>
      <c r="S125" s="34"/>
      <c r="T125" s="34"/>
      <c r="U125" s="34"/>
      <c r="V125" t="b">
        <v>0</v>
      </c>
      <c r="W125" t="b">
        <v>1</v>
      </c>
      <c r="X125" s="34"/>
      <c r="Y125" s="34"/>
      <c r="AA125" s="34"/>
      <c r="AB125" s="34"/>
      <c r="AC125" s="34"/>
      <c r="AD125" s="34"/>
      <c r="AE125" s="34"/>
      <c r="AF125" s="34"/>
      <c r="AG125">
        <v>4.3</v>
      </c>
      <c r="AH125" s="34"/>
      <c r="AK125" s="34"/>
      <c r="AL125" s="34"/>
      <c r="AM125" s="34"/>
      <c r="AN125" s="34"/>
      <c r="AO125" s="34"/>
      <c r="AP125" s="34"/>
      <c r="AQ125" s="34"/>
      <c r="AR125" s="34"/>
      <c r="AS125" s="34"/>
      <c r="AU125" s="34"/>
      <c r="AV125" s="34"/>
      <c r="AW125" s="34"/>
      <c r="AX125" s="34"/>
      <c r="AY125" s="34"/>
      <c r="AZ125" s="34"/>
      <c r="BA125" s="34"/>
      <c r="BB125" s="34"/>
      <c r="BC125" s="34"/>
      <c r="BD125" s="34"/>
      <c r="BE125" s="34"/>
      <c r="BF125" s="34"/>
      <c r="BI125" s="34"/>
      <c r="BJ125" s="34"/>
      <c r="BK125" s="34"/>
      <c r="BL125" s="34"/>
      <c r="BM125" s="34"/>
      <c r="BN125" s="34"/>
      <c r="BO125" s="34"/>
      <c r="BP125" s="34"/>
      <c r="BQ125" s="34"/>
      <c r="BS125" s="34"/>
      <c r="BT125" s="34"/>
      <c r="BU125" s="34"/>
      <c r="BV125" s="34"/>
      <c r="BW125" s="34"/>
      <c r="BX125" s="34"/>
      <c r="BY125" s="34"/>
      <c r="BZ125" s="34"/>
      <c r="CB125" s="34"/>
      <c r="CC125" s="34"/>
      <c r="CD125" s="34"/>
      <c r="CE125" s="34"/>
      <c r="CH125" s="34"/>
      <c r="CI125" s="34"/>
      <c r="CK125" s="34"/>
      <c r="CL125" s="34"/>
      <c r="CN125" s="34"/>
      <c r="CO125" s="34"/>
      <c r="CP125" s="34"/>
      <c r="CQ125" s="34"/>
      <c r="CR125" s="34"/>
      <c r="CS125" s="34"/>
      <c r="CT125" s="34"/>
      <c r="CV125" s="34"/>
      <c r="CW125" s="34"/>
      <c r="CX125" s="34"/>
      <c r="CY125" s="34"/>
      <c r="CZ125" s="34"/>
    </row>
    <row r="126" spans="1:104" x14ac:dyDescent="0.15">
      <c r="A126" s="34" t="s">
        <v>1391</v>
      </c>
      <c r="B126" s="34"/>
      <c r="C126" s="34" t="s">
        <v>1346</v>
      </c>
      <c r="D126" s="34" t="s">
        <v>1360</v>
      </c>
      <c r="E126">
        <v>58</v>
      </c>
      <c r="F126" s="34" t="s">
        <v>1466</v>
      </c>
      <c r="G126" s="34"/>
      <c r="H126" s="84" t="s">
        <v>306</v>
      </c>
      <c r="I126" s="34" t="s">
        <v>2</v>
      </c>
      <c r="J126" s="34" t="s">
        <v>311</v>
      </c>
      <c r="K126" s="34" t="s">
        <v>1485</v>
      </c>
      <c r="L126" s="34" t="s">
        <v>1353</v>
      </c>
      <c r="M126" s="34" t="s">
        <v>330</v>
      </c>
      <c r="N126" s="34"/>
      <c r="O126" s="34" t="s">
        <v>1351</v>
      </c>
      <c r="P126" s="34"/>
      <c r="Q126" s="34" t="s">
        <v>752</v>
      </c>
      <c r="R126" t="b">
        <v>0</v>
      </c>
      <c r="S126" s="34"/>
      <c r="T126" s="34"/>
      <c r="U126" s="34"/>
      <c r="V126" t="b">
        <v>0</v>
      </c>
      <c r="W126" t="b">
        <v>1</v>
      </c>
      <c r="X126" s="34"/>
      <c r="Y126" s="34"/>
      <c r="AA126" s="34"/>
      <c r="AB126" s="34"/>
      <c r="AC126" s="34"/>
      <c r="AD126" s="34"/>
      <c r="AE126" s="34"/>
      <c r="AF126" s="34"/>
      <c r="AG126">
        <v>4.3</v>
      </c>
      <c r="AH126" s="34"/>
      <c r="AK126" s="34"/>
      <c r="AL126" s="34"/>
      <c r="AM126" s="34"/>
      <c r="AN126" s="34"/>
      <c r="AO126" s="34"/>
      <c r="AP126" s="34"/>
      <c r="AQ126" s="34"/>
      <c r="AR126" s="34"/>
      <c r="AS126" s="34"/>
      <c r="AU126" s="34"/>
      <c r="AV126" s="34"/>
      <c r="AW126" s="34"/>
      <c r="AX126" s="34"/>
      <c r="AY126" s="34"/>
      <c r="AZ126" s="34"/>
      <c r="BA126" s="34"/>
      <c r="BB126" s="34"/>
      <c r="BC126" s="34"/>
      <c r="BD126" s="34"/>
      <c r="BE126" s="34"/>
      <c r="BF126" s="34"/>
      <c r="BI126" s="34"/>
      <c r="BJ126" s="34"/>
      <c r="BK126" s="34"/>
      <c r="BL126" s="34"/>
      <c r="BM126" s="34"/>
      <c r="BN126" s="34"/>
      <c r="BO126" s="34"/>
      <c r="BP126" s="34"/>
      <c r="BQ126" s="34"/>
      <c r="BS126" s="34"/>
      <c r="BT126" s="34"/>
      <c r="BU126" s="34"/>
      <c r="BV126" s="34"/>
      <c r="BW126" s="34"/>
      <c r="BX126" s="34"/>
      <c r="BY126" s="34"/>
      <c r="BZ126" s="34"/>
      <c r="CB126" s="34"/>
      <c r="CC126" s="34"/>
      <c r="CD126" s="34"/>
      <c r="CE126" s="34"/>
      <c r="CH126" s="34"/>
      <c r="CI126" s="34"/>
      <c r="CK126" s="34"/>
      <c r="CL126" s="34"/>
      <c r="CN126" s="34"/>
      <c r="CO126" s="34"/>
      <c r="CP126" s="34"/>
      <c r="CQ126" s="34"/>
      <c r="CR126" s="34"/>
      <c r="CS126" s="34"/>
      <c r="CT126" s="34"/>
      <c r="CV126" s="34"/>
      <c r="CW126" s="34"/>
      <c r="CX126" s="34"/>
      <c r="CY126" s="34"/>
      <c r="CZ126" s="34"/>
    </row>
    <row r="127" spans="1:104" x14ac:dyDescent="0.15">
      <c r="A127" s="34" t="s">
        <v>1391</v>
      </c>
      <c r="B127" s="34"/>
      <c r="C127" s="34" t="s">
        <v>1346</v>
      </c>
      <c r="D127" s="34" t="s">
        <v>1360</v>
      </c>
      <c r="E127">
        <v>58</v>
      </c>
      <c r="F127" s="34" t="s">
        <v>1466</v>
      </c>
      <c r="G127" s="34"/>
      <c r="H127" s="84" t="s">
        <v>306</v>
      </c>
      <c r="I127" s="34" t="s">
        <v>2</v>
      </c>
      <c r="J127" s="34" t="s">
        <v>312</v>
      </c>
      <c r="K127" s="34" t="s">
        <v>2</v>
      </c>
      <c r="L127" s="34" t="s">
        <v>1353</v>
      </c>
      <c r="M127" s="34" t="s">
        <v>330</v>
      </c>
      <c r="N127" s="34"/>
      <c r="O127" s="34" t="s">
        <v>1351</v>
      </c>
      <c r="P127" s="34"/>
      <c r="Q127" s="34" t="s">
        <v>752</v>
      </c>
      <c r="R127" t="b">
        <v>0</v>
      </c>
      <c r="S127" s="34"/>
      <c r="T127" s="34"/>
      <c r="U127" s="34"/>
      <c r="V127" t="b">
        <v>0</v>
      </c>
      <c r="W127" t="b">
        <v>1</v>
      </c>
      <c r="X127" s="34"/>
      <c r="Y127" s="34"/>
      <c r="AA127" s="34"/>
      <c r="AB127" s="34"/>
      <c r="AC127" s="34"/>
      <c r="AD127" s="34"/>
      <c r="AE127" s="34"/>
      <c r="AF127" s="34"/>
      <c r="AG127">
        <v>4.3</v>
      </c>
      <c r="AH127" s="34"/>
      <c r="AK127" s="34"/>
      <c r="AL127" s="34"/>
      <c r="AM127" s="34"/>
      <c r="AN127" s="34"/>
      <c r="AO127" s="34"/>
      <c r="AP127" s="34"/>
      <c r="AQ127" s="34"/>
      <c r="AR127" s="34"/>
      <c r="AS127" s="34"/>
      <c r="AU127" s="34"/>
      <c r="AV127" s="34"/>
      <c r="AW127" s="34"/>
      <c r="AX127" s="34"/>
      <c r="AY127" s="34"/>
      <c r="AZ127" s="34"/>
      <c r="BA127" s="34"/>
      <c r="BB127" s="34"/>
      <c r="BC127" s="34"/>
      <c r="BD127" s="34"/>
      <c r="BE127" s="34"/>
      <c r="BF127" s="34"/>
      <c r="BI127" s="34"/>
      <c r="BJ127" s="34"/>
      <c r="BK127" s="34"/>
      <c r="BL127" s="34"/>
      <c r="BM127" s="34"/>
      <c r="BN127" s="34"/>
      <c r="BO127" s="34"/>
      <c r="BP127" s="34"/>
      <c r="BQ127" s="34"/>
      <c r="BS127" s="34"/>
      <c r="BT127" s="34"/>
      <c r="BU127" s="34"/>
      <c r="BV127" s="34"/>
      <c r="BW127" s="34"/>
      <c r="BX127" s="34"/>
      <c r="BY127" s="34"/>
      <c r="BZ127" s="34"/>
      <c r="CB127" s="34"/>
      <c r="CC127" s="34"/>
      <c r="CD127" s="34"/>
      <c r="CE127" s="34"/>
      <c r="CH127" s="34"/>
      <c r="CI127" s="34"/>
      <c r="CK127" s="34"/>
      <c r="CL127" s="34"/>
      <c r="CN127" s="34"/>
      <c r="CO127" s="34"/>
      <c r="CP127" s="34"/>
      <c r="CQ127" s="34"/>
      <c r="CR127" s="34"/>
      <c r="CS127" s="34"/>
      <c r="CT127" s="34"/>
      <c r="CV127" s="34"/>
      <c r="CW127" s="34"/>
      <c r="CX127" s="34"/>
      <c r="CY127" s="34"/>
      <c r="CZ127" s="34"/>
    </row>
    <row r="128" spans="1:104" x14ac:dyDescent="0.15">
      <c r="A128" s="34" t="s">
        <v>1392</v>
      </c>
      <c r="B128" s="34"/>
      <c r="C128" s="34" t="s">
        <v>1346</v>
      </c>
      <c r="D128" s="34" t="s">
        <v>1360</v>
      </c>
      <c r="E128">
        <v>59</v>
      </c>
      <c r="F128" s="34" t="s">
        <v>1466</v>
      </c>
      <c r="G128" s="34"/>
      <c r="H128" s="84" t="s">
        <v>306</v>
      </c>
      <c r="I128" s="34" t="s">
        <v>2</v>
      </c>
      <c r="J128" s="34" t="s">
        <v>307</v>
      </c>
      <c r="K128" s="34" t="s">
        <v>1508</v>
      </c>
      <c r="L128" s="34" t="s">
        <v>1353</v>
      </c>
      <c r="M128" s="34" t="s">
        <v>330</v>
      </c>
      <c r="N128" s="34"/>
      <c r="O128" s="34" t="s">
        <v>1351</v>
      </c>
      <c r="P128" s="34"/>
      <c r="Q128" s="34" t="s">
        <v>1213</v>
      </c>
      <c r="R128" t="b">
        <v>0</v>
      </c>
      <c r="S128" s="34"/>
      <c r="T128" s="34"/>
      <c r="U128" s="34"/>
      <c r="V128" t="b">
        <v>0</v>
      </c>
      <c r="W128" t="b">
        <v>1</v>
      </c>
      <c r="X128" s="34"/>
      <c r="Y128" s="34"/>
      <c r="AA128" s="34"/>
      <c r="AB128" s="34"/>
      <c r="AC128" s="34"/>
      <c r="AD128" s="34"/>
      <c r="AE128" s="34"/>
      <c r="AF128" s="34"/>
      <c r="AG128">
        <v>4.3</v>
      </c>
      <c r="AH128" s="34"/>
      <c r="AK128" s="34"/>
      <c r="AL128" s="34"/>
      <c r="AM128" s="34"/>
      <c r="AN128" s="34"/>
      <c r="AO128" s="34"/>
      <c r="AP128" s="34"/>
      <c r="AQ128" s="34"/>
      <c r="AR128" s="34"/>
      <c r="AS128" s="34"/>
      <c r="AU128" s="34"/>
      <c r="AV128" s="34"/>
      <c r="AW128" s="34"/>
      <c r="AX128" s="34"/>
      <c r="AY128" s="34"/>
      <c r="AZ128" s="34"/>
      <c r="BA128" s="34"/>
      <c r="BB128" s="34"/>
      <c r="BC128" s="34"/>
      <c r="BD128" s="34"/>
      <c r="BE128" s="34"/>
      <c r="BF128" s="34"/>
      <c r="BI128" s="34"/>
      <c r="BJ128" s="34"/>
      <c r="BK128" s="34"/>
      <c r="BL128" s="34"/>
      <c r="BM128" s="34"/>
      <c r="BN128" s="34"/>
      <c r="BO128" s="34"/>
      <c r="BP128" s="34"/>
      <c r="BQ128" s="34"/>
      <c r="BS128" s="34"/>
      <c r="BT128" s="34"/>
      <c r="BU128" s="34"/>
      <c r="BV128" s="34"/>
      <c r="BW128" s="34"/>
      <c r="BX128" s="34"/>
      <c r="BY128" s="34"/>
      <c r="BZ128" s="34"/>
      <c r="CB128" s="34"/>
      <c r="CC128" s="34"/>
      <c r="CD128" s="34"/>
      <c r="CE128" s="34"/>
      <c r="CH128" s="34"/>
      <c r="CI128" s="34"/>
      <c r="CK128" s="34"/>
      <c r="CL128" s="34"/>
      <c r="CN128" s="34"/>
      <c r="CO128" s="34"/>
      <c r="CP128" s="34"/>
      <c r="CQ128" s="34"/>
      <c r="CR128" s="34"/>
      <c r="CS128" s="34"/>
      <c r="CT128" s="34"/>
      <c r="CV128" s="34"/>
      <c r="CW128" s="34"/>
      <c r="CX128" s="34"/>
      <c r="CY128" s="34"/>
      <c r="CZ128" s="34"/>
    </row>
    <row r="129" spans="1:104" x14ac:dyDescent="0.15">
      <c r="A129" s="34" t="s">
        <v>1392</v>
      </c>
      <c r="B129" s="34"/>
      <c r="C129" s="34" t="s">
        <v>1346</v>
      </c>
      <c r="D129" s="34" t="s">
        <v>1360</v>
      </c>
      <c r="E129">
        <v>59</v>
      </c>
      <c r="F129" s="34" t="s">
        <v>1466</v>
      </c>
      <c r="G129" s="34"/>
      <c r="H129" s="84" t="s">
        <v>306</v>
      </c>
      <c r="I129" s="34" t="s">
        <v>2</v>
      </c>
      <c r="J129" s="34" t="s">
        <v>308</v>
      </c>
      <c r="K129" s="34" t="s">
        <v>314</v>
      </c>
      <c r="L129" s="34" t="s">
        <v>1353</v>
      </c>
      <c r="M129" s="34" t="s">
        <v>330</v>
      </c>
      <c r="N129" s="34"/>
      <c r="O129" s="34" t="s">
        <v>1351</v>
      </c>
      <c r="P129" s="34"/>
      <c r="Q129" s="34" t="s">
        <v>1213</v>
      </c>
      <c r="R129" t="b">
        <v>0</v>
      </c>
      <c r="S129" s="34"/>
      <c r="T129" s="34"/>
      <c r="U129" s="34"/>
      <c r="V129" t="b">
        <v>0</v>
      </c>
      <c r="W129" t="b">
        <v>1</v>
      </c>
      <c r="X129" s="34"/>
      <c r="Y129" s="34"/>
      <c r="AA129" s="34"/>
      <c r="AB129" s="34"/>
      <c r="AC129" s="34"/>
      <c r="AD129" s="34"/>
      <c r="AE129" s="34"/>
      <c r="AF129" s="34"/>
      <c r="AG129">
        <v>4.3</v>
      </c>
      <c r="AH129" s="34"/>
      <c r="AK129" s="34"/>
      <c r="AL129" s="34"/>
      <c r="AM129" s="34"/>
      <c r="AN129" s="34"/>
      <c r="AO129" s="34"/>
      <c r="AP129" s="34"/>
      <c r="AQ129" s="34"/>
      <c r="AR129" s="34"/>
      <c r="AS129" s="34"/>
      <c r="AU129" s="34"/>
      <c r="AV129" s="34"/>
      <c r="AW129" s="34"/>
      <c r="AX129" s="34"/>
      <c r="AY129" s="34"/>
      <c r="AZ129" s="34"/>
      <c r="BA129" s="34"/>
      <c r="BB129" s="34"/>
      <c r="BC129" s="34"/>
      <c r="BD129" s="34"/>
      <c r="BE129" s="34"/>
      <c r="BF129" s="34"/>
      <c r="BI129" s="34"/>
      <c r="BJ129" s="34"/>
      <c r="BK129" s="34"/>
      <c r="BL129" s="34"/>
      <c r="BM129" s="34"/>
      <c r="BN129" s="34"/>
      <c r="BO129" s="34"/>
      <c r="BP129" s="34"/>
      <c r="BQ129" s="34"/>
      <c r="BS129" s="34"/>
      <c r="BT129" s="34"/>
      <c r="BU129" s="34"/>
      <c r="BV129" s="34"/>
      <c r="BW129" s="34"/>
      <c r="BX129" s="34"/>
      <c r="BY129" s="34"/>
      <c r="BZ129" s="34"/>
      <c r="CB129" s="34"/>
      <c r="CC129" s="34"/>
      <c r="CD129" s="34"/>
      <c r="CE129" s="34"/>
      <c r="CH129" s="34"/>
      <c r="CI129" s="34"/>
      <c r="CK129" s="34"/>
      <c r="CL129" s="34"/>
      <c r="CN129" s="34"/>
      <c r="CO129" s="34"/>
      <c r="CP129" s="34"/>
      <c r="CQ129" s="34"/>
      <c r="CR129" s="34"/>
      <c r="CS129" s="34"/>
      <c r="CT129" s="34"/>
      <c r="CV129" s="34"/>
      <c r="CW129" s="34"/>
      <c r="CX129" s="34"/>
      <c r="CY129" s="34"/>
      <c r="CZ129" s="34"/>
    </row>
    <row r="130" spans="1:104" x14ac:dyDescent="0.15">
      <c r="A130" s="34" t="s">
        <v>1392</v>
      </c>
      <c r="B130" s="34"/>
      <c r="C130" s="34" t="s">
        <v>1346</v>
      </c>
      <c r="D130" s="34" t="s">
        <v>1360</v>
      </c>
      <c r="E130">
        <v>59</v>
      </c>
      <c r="F130" s="34" t="s">
        <v>1466</v>
      </c>
      <c r="G130" s="34"/>
      <c r="H130" s="84" t="s">
        <v>306</v>
      </c>
      <c r="I130" s="34" t="s">
        <v>2</v>
      </c>
      <c r="J130" s="34" t="s">
        <v>309</v>
      </c>
      <c r="K130" s="34" t="s">
        <v>315</v>
      </c>
      <c r="L130" s="34" t="s">
        <v>1353</v>
      </c>
      <c r="M130" s="34" t="s">
        <v>330</v>
      </c>
      <c r="N130" s="34"/>
      <c r="O130" s="34" t="s">
        <v>1351</v>
      </c>
      <c r="P130" s="34"/>
      <c r="Q130" s="34" t="s">
        <v>1213</v>
      </c>
      <c r="R130" t="b">
        <v>0</v>
      </c>
      <c r="S130" s="34"/>
      <c r="T130" s="34"/>
      <c r="U130" s="34"/>
      <c r="V130" t="b">
        <v>0</v>
      </c>
      <c r="W130" t="b">
        <v>1</v>
      </c>
      <c r="X130" s="34"/>
      <c r="Y130" s="34"/>
      <c r="AA130" s="34"/>
      <c r="AB130" s="34"/>
      <c r="AC130" s="34"/>
      <c r="AD130" s="34"/>
      <c r="AE130" s="34"/>
      <c r="AF130" s="34"/>
      <c r="AG130">
        <v>4.3</v>
      </c>
      <c r="AH130" s="34"/>
      <c r="AK130" s="34"/>
      <c r="AL130" s="34"/>
      <c r="AM130" s="34"/>
      <c r="AN130" s="34"/>
      <c r="AO130" s="34"/>
      <c r="AP130" s="34"/>
      <c r="AQ130" s="34"/>
      <c r="AR130" s="34"/>
      <c r="AS130" s="34"/>
      <c r="AU130" s="34"/>
      <c r="AV130" s="34"/>
      <c r="AW130" s="34"/>
      <c r="AX130" s="34"/>
      <c r="AY130" s="34"/>
      <c r="AZ130" s="34"/>
      <c r="BA130" s="34"/>
      <c r="BB130" s="34"/>
      <c r="BC130" s="34"/>
      <c r="BD130" s="34"/>
      <c r="BE130" s="34"/>
      <c r="BF130" s="34"/>
      <c r="BI130" s="34"/>
      <c r="BJ130" s="34"/>
      <c r="BK130" s="34"/>
      <c r="BL130" s="34"/>
      <c r="BM130" s="34"/>
      <c r="BN130" s="34"/>
      <c r="BO130" s="34"/>
      <c r="BP130" s="34"/>
      <c r="BQ130" s="34"/>
      <c r="BS130" s="34"/>
      <c r="BT130" s="34"/>
      <c r="BU130" s="34"/>
      <c r="BV130" s="34"/>
      <c r="BW130" s="34"/>
      <c r="BX130" s="34"/>
      <c r="BY130" s="34"/>
      <c r="BZ130" s="34"/>
      <c r="CB130" s="34"/>
      <c r="CC130" s="34"/>
      <c r="CD130" s="34"/>
      <c r="CE130" s="34"/>
      <c r="CH130" s="34"/>
      <c r="CI130" s="34"/>
      <c r="CK130" s="34"/>
      <c r="CL130" s="34"/>
      <c r="CN130" s="34"/>
      <c r="CO130" s="34"/>
      <c r="CP130" s="34"/>
      <c r="CQ130" s="34"/>
      <c r="CR130" s="34"/>
      <c r="CS130" s="34"/>
      <c r="CT130" s="34"/>
      <c r="CV130" s="34"/>
      <c r="CW130" s="34"/>
      <c r="CX130" s="34"/>
      <c r="CY130" s="34"/>
      <c r="CZ130" s="34"/>
    </row>
    <row r="131" spans="1:104" x14ac:dyDescent="0.15">
      <c r="A131" s="34" t="s">
        <v>1392</v>
      </c>
      <c r="B131" s="34"/>
      <c r="C131" s="34" t="s">
        <v>1346</v>
      </c>
      <c r="D131" s="34" t="s">
        <v>1360</v>
      </c>
      <c r="E131">
        <v>59</v>
      </c>
      <c r="F131" s="34" t="s">
        <v>1466</v>
      </c>
      <c r="G131" s="34"/>
      <c r="H131" s="84" t="s">
        <v>306</v>
      </c>
      <c r="I131" s="34" t="s">
        <v>2</v>
      </c>
      <c r="J131" s="34" t="s">
        <v>310</v>
      </c>
      <c r="K131" s="34" t="s">
        <v>1509</v>
      </c>
      <c r="L131" s="34" t="s">
        <v>1353</v>
      </c>
      <c r="M131" s="34" t="s">
        <v>330</v>
      </c>
      <c r="N131" s="34"/>
      <c r="O131" s="34" t="s">
        <v>1351</v>
      </c>
      <c r="P131" s="34"/>
      <c r="Q131" s="34" t="s">
        <v>1213</v>
      </c>
      <c r="R131" t="b">
        <v>0</v>
      </c>
      <c r="S131" s="34"/>
      <c r="T131" s="34"/>
      <c r="U131" s="34"/>
      <c r="V131" t="b">
        <v>0</v>
      </c>
      <c r="W131" t="b">
        <v>1</v>
      </c>
      <c r="X131" s="34"/>
      <c r="Y131" s="34"/>
      <c r="AA131" s="34"/>
      <c r="AB131" s="34"/>
      <c r="AC131" s="34"/>
      <c r="AD131" s="34"/>
      <c r="AE131" s="34"/>
      <c r="AF131" s="34"/>
      <c r="AG131">
        <v>4.3</v>
      </c>
      <c r="AH131" s="34"/>
      <c r="AK131" s="34"/>
      <c r="AL131" s="34"/>
      <c r="AM131" s="34"/>
      <c r="AN131" s="34"/>
      <c r="AO131" s="34"/>
      <c r="AP131" s="34"/>
      <c r="AQ131" s="34"/>
      <c r="AR131" s="34"/>
      <c r="AS131" s="34"/>
      <c r="AU131" s="34"/>
      <c r="AV131" s="34"/>
      <c r="AW131" s="34"/>
      <c r="AX131" s="34"/>
      <c r="AY131" s="34"/>
      <c r="AZ131" s="34"/>
      <c r="BA131" s="34"/>
      <c r="BB131" s="34"/>
      <c r="BC131" s="34"/>
      <c r="BD131" s="34"/>
      <c r="BE131" s="34"/>
      <c r="BF131" s="34"/>
      <c r="BI131" s="34"/>
      <c r="BJ131" s="34"/>
      <c r="BK131" s="34"/>
      <c r="BL131" s="34"/>
      <c r="BM131" s="34"/>
      <c r="BN131" s="34"/>
      <c r="BO131" s="34"/>
      <c r="BP131" s="34"/>
      <c r="BQ131" s="34"/>
      <c r="BS131" s="34"/>
      <c r="BT131" s="34"/>
      <c r="BU131" s="34"/>
      <c r="BV131" s="34"/>
      <c r="BW131" s="34"/>
      <c r="BX131" s="34"/>
      <c r="BY131" s="34"/>
      <c r="BZ131" s="34"/>
      <c r="CB131" s="34"/>
      <c r="CC131" s="34"/>
      <c r="CD131" s="34"/>
      <c r="CE131" s="34"/>
      <c r="CH131" s="34"/>
      <c r="CI131" s="34"/>
      <c r="CK131" s="34"/>
      <c r="CL131" s="34"/>
      <c r="CN131" s="34"/>
      <c r="CO131" s="34"/>
      <c r="CP131" s="34"/>
      <c r="CQ131" s="34"/>
      <c r="CR131" s="34"/>
      <c r="CS131" s="34"/>
      <c r="CT131" s="34"/>
      <c r="CV131" s="34"/>
      <c r="CW131" s="34"/>
      <c r="CX131" s="34"/>
      <c r="CY131" s="34"/>
      <c r="CZ131" s="34"/>
    </row>
    <row r="132" spans="1:104" x14ac:dyDescent="0.15">
      <c r="A132" s="34" t="s">
        <v>1392</v>
      </c>
      <c r="B132" s="34"/>
      <c r="C132" s="34" t="s">
        <v>1346</v>
      </c>
      <c r="D132" s="34" t="s">
        <v>1360</v>
      </c>
      <c r="E132">
        <v>59</v>
      </c>
      <c r="F132" s="34" t="s">
        <v>1466</v>
      </c>
      <c r="G132" s="34"/>
      <c r="H132" s="84" t="s">
        <v>306</v>
      </c>
      <c r="I132" s="34" t="s">
        <v>2</v>
      </c>
      <c r="J132" s="34" t="s">
        <v>311</v>
      </c>
      <c r="K132" s="34" t="s">
        <v>1485</v>
      </c>
      <c r="L132" s="34" t="s">
        <v>1353</v>
      </c>
      <c r="M132" s="34" t="s">
        <v>330</v>
      </c>
      <c r="N132" s="34"/>
      <c r="O132" s="34" t="s">
        <v>1351</v>
      </c>
      <c r="P132" s="34"/>
      <c r="Q132" s="34" t="s">
        <v>1213</v>
      </c>
      <c r="R132" t="b">
        <v>0</v>
      </c>
      <c r="S132" s="34"/>
      <c r="T132" s="34"/>
      <c r="U132" s="34"/>
      <c r="V132" t="b">
        <v>0</v>
      </c>
      <c r="W132" t="b">
        <v>1</v>
      </c>
      <c r="X132" s="34"/>
      <c r="Y132" s="34"/>
      <c r="AA132" s="34"/>
      <c r="AB132" s="34"/>
      <c r="AC132" s="34"/>
      <c r="AD132" s="34"/>
      <c r="AE132" s="34"/>
      <c r="AF132" s="34"/>
      <c r="AG132">
        <v>4.3</v>
      </c>
      <c r="AH132" s="34"/>
      <c r="AK132" s="34"/>
      <c r="AL132" s="34"/>
      <c r="AM132" s="34"/>
      <c r="AN132" s="34"/>
      <c r="AO132" s="34"/>
      <c r="AP132" s="34"/>
      <c r="AQ132" s="34"/>
      <c r="AR132" s="34"/>
      <c r="AS132" s="34"/>
      <c r="AU132" s="34"/>
      <c r="AV132" s="34"/>
      <c r="AW132" s="34"/>
      <c r="AX132" s="34"/>
      <c r="AY132" s="34"/>
      <c r="AZ132" s="34"/>
      <c r="BA132" s="34"/>
      <c r="BB132" s="34"/>
      <c r="BC132" s="34"/>
      <c r="BD132" s="34"/>
      <c r="BE132" s="34"/>
      <c r="BF132" s="34"/>
      <c r="BI132" s="34"/>
      <c r="BJ132" s="34"/>
      <c r="BK132" s="34"/>
      <c r="BL132" s="34"/>
      <c r="BM132" s="34"/>
      <c r="BN132" s="34"/>
      <c r="BO132" s="34"/>
      <c r="BP132" s="34"/>
      <c r="BQ132" s="34"/>
      <c r="BS132" s="34"/>
      <c r="BT132" s="34"/>
      <c r="BU132" s="34"/>
      <c r="BV132" s="34"/>
      <c r="BW132" s="34"/>
      <c r="BX132" s="34"/>
      <c r="BY132" s="34"/>
      <c r="BZ132" s="34"/>
      <c r="CB132" s="34"/>
      <c r="CC132" s="34"/>
      <c r="CD132" s="34"/>
      <c r="CE132" s="34"/>
      <c r="CH132" s="34"/>
      <c r="CI132" s="34"/>
      <c r="CK132" s="34"/>
      <c r="CL132" s="34"/>
      <c r="CN132" s="34"/>
      <c r="CO132" s="34"/>
      <c r="CP132" s="34"/>
      <c r="CQ132" s="34"/>
      <c r="CR132" s="34"/>
      <c r="CS132" s="34"/>
      <c r="CT132" s="34"/>
      <c r="CV132" s="34"/>
      <c r="CW132" s="34"/>
      <c r="CX132" s="34"/>
      <c r="CY132" s="34"/>
      <c r="CZ132" s="34"/>
    </row>
    <row r="133" spans="1:104" x14ac:dyDescent="0.15">
      <c r="A133" s="34" t="s">
        <v>1392</v>
      </c>
      <c r="B133" s="34"/>
      <c r="C133" s="34" t="s">
        <v>1346</v>
      </c>
      <c r="D133" s="34" t="s">
        <v>1360</v>
      </c>
      <c r="E133">
        <v>59</v>
      </c>
      <c r="F133" s="34" t="s">
        <v>1466</v>
      </c>
      <c r="G133" s="34"/>
      <c r="H133" s="84" t="s">
        <v>306</v>
      </c>
      <c r="I133" s="34" t="s">
        <v>2</v>
      </c>
      <c r="J133" s="34" t="s">
        <v>312</v>
      </c>
      <c r="K133" s="34" t="s">
        <v>2</v>
      </c>
      <c r="L133" s="34" t="s">
        <v>1353</v>
      </c>
      <c r="M133" s="34" t="s">
        <v>330</v>
      </c>
      <c r="N133" s="34"/>
      <c r="O133" s="34" t="s">
        <v>1351</v>
      </c>
      <c r="P133" s="34"/>
      <c r="Q133" s="34" t="s">
        <v>1213</v>
      </c>
      <c r="R133" t="b">
        <v>0</v>
      </c>
      <c r="S133" s="34"/>
      <c r="T133" s="34"/>
      <c r="U133" s="34"/>
      <c r="V133" t="b">
        <v>0</v>
      </c>
      <c r="W133" t="b">
        <v>1</v>
      </c>
      <c r="X133" s="34"/>
      <c r="Y133" s="34"/>
      <c r="AA133" s="34"/>
      <c r="AB133" s="34"/>
      <c r="AC133" s="34"/>
      <c r="AD133" s="34"/>
      <c r="AE133" s="34"/>
      <c r="AF133" s="34"/>
      <c r="AG133">
        <v>4.3</v>
      </c>
      <c r="AH133" s="34"/>
      <c r="AK133" s="34"/>
      <c r="AL133" s="34"/>
      <c r="AM133" s="34"/>
      <c r="AN133" s="34"/>
      <c r="AO133" s="34"/>
      <c r="AP133" s="34"/>
      <c r="AQ133" s="34"/>
      <c r="AR133" s="34"/>
      <c r="AS133" s="34"/>
      <c r="AU133" s="34"/>
      <c r="AV133" s="34"/>
      <c r="AW133" s="34"/>
      <c r="AX133" s="34"/>
      <c r="AY133" s="34"/>
      <c r="AZ133" s="34"/>
      <c r="BA133" s="34"/>
      <c r="BB133" s="34"/>
      <c r="BC133" s="34"/>
      <c r="BD133" s="34"/>
      <c r="BE133" s="34"/>
      <c r="BF133" s="34"/>
      <c r="BI133" s="34"/>
      <c r="BJ133" s="34"/>
      <c r="BK133" s="34"/>
      <c r="BL133" s="34"/>
      <c r="BM133" s="34"/>
      <c r="BN133" s="34"/>
      <c r="BO133" s="34"/>
      <c r="BP133" s="34"/>
      <c r="BQ133" s="34"/>
      <c r="BS133" s="34"/>
      <c r="BT133" s="34"/>
      <c r="BU133" s="34"/>
      <c r="BV133" s="34"/>
      <c r="BW133" s="34"/>
      <c r="BX133" s="34"/>
      <c r="BY133" s="34"/>
      <c r="BZ133" s="34"/>
      <c r="CB133" s="34"/>
      <c r="CC133" s="34"/>
      <c r="CD133" s="34"/>
      <c r="CE133" s="34"/>
      <c r="CH133" s="34"/>
      <c r="CI133" s="34"/>
      <c r="CK133" s="34"/>
      <c r="CL133" s="34"/>
      <c r="CN133" s="34"/>
      <c r="CO133" s="34"/>
      <c r="CP133" s="34"/>
      <c r="CQ133" s="34"/>
      <c r="CR133" s="34"/>
      <c r="CS133" s="34"/>
      <c r="CT133" s="34"/>
      <c r="CV133" s="34"/>
      <c r="CW133" s="34"/>
      <c r="CX133" s="34"/>
      <c r="CY133" s="34"/>
      <c r="CZ133" s="34"/>
    </row>
    <row r="134" spans="1:104" x14ac:dyDescent="0.15">
      <c r="A134" s="34" t="s">
        <v>1393</v>
      </c>
      <c r="B134" s="34"/>
      <c r="C134" s="34" t="s">
        <v>1346</v>
      </c>
      <c r="D134" s="34" t="s">
        <v>1361</v>
      </c>
      <c r="E134">
        <v>60</v>
      </c>
      <c r="F134" s="34" t="s">
        <v>1469</v>
      </c>
      <c r="G134" s="34"/>
      <c r="H134" s="84" t="s">
        <v>306</v>
      </c>
      <c r="I134" s="34" t="s">
        <v>2</v>
      </c>
      <c r="J134" s="34" t="s">
        <v>307</v>
      </c>
      <c r="K134" s="34" t="s">
        <v>1510</v>
      </c>
      <c r="L134" s="34" t="s">
        <v>1352</v>
      </c>
      <c r="M134" s="34" t="s">
        <v>330</v>
      </c>
      <c r="N134" s="34"/>
      <c r="O134" s="34" t="s">
        <v>1356</v>
      </c>
      <c r="P134" s="34"/>
      <c r="Q134" s="34" t="s">
        <v>1151</v>
      </c>
      <c r="R134" t="b">
        <v>0</v>
      </c>
      <c r="S134" s="34"/>
      <c r="T134" s="34"/>
      <c r="U134" s="34"/>
      <c r="V134" t="b">
        <v>0</v>
      </c>
      <c r="W134" t="b">
        <v>1</v>
      </c>
      <c r="X134" s="34"/>
      <c r="Y134" s="34"/>
      <c r="AA134" s="34"/>
      <c r="AB134" s="34"/>
      <c r="AC134" s="34"/>
      <c r="AD134" s="34"/>
      <c r="AE134" s="34"/>
      <c r="AF134" s="34"/>
      <c r="AG134">
        <v>4.3</v>
      </c>
      <c r="AH134" s="34"/>
      <c r="AK134" s="34"/>
      <c r="AL134" s="34"/>
      <c r="AM134" s="34"/>
      <c r="AN134" s="34"/>
      <c r="AO134" s="34"/>
      <c r="AP134" s="34"/>
      <c r="AQ134" s="34"/>
      <c r="AR134" s="34"/>
      <c r="AS134" s="34"/>
      <c r="AU134" s="34"/>
      <c r="AV134" s="34"/>
      <c r="AW134" s="34"/>
      <c r="AX134" s="34"/>
      <c r="AY134" s="34"/>
      <c r="AZ134" s="34"/>
      <c r="BA134" s="34"/>
      <c r="BB134" s="34"/>
      <c r="BC134" s="34"/>
      <c r="BD134" s="34"/>
      <c r="BE134" s="34"/>
      <c r="BF134" s="34"/>
      <c r="BI134" s="34"/>
      <c r="BJ134" s="34"/>
      <c r="BK134" s="34"/>
      <c r="BL134" s="34"/>
      <c r="BM134" s="34"/>
      <c r="BN134" s="34"/>
      <c r="BO134" s="34"/>
      <c r="BP134" s="34"/>
      <c r="BQ134" s="34"/>
      <c r="BS134" s="34"/>
      <c r="BT134" s="34"/>
      <c r="BU134" s="34"/>
      <c r="BV134" s="34"/>
      <c r="BW134" s="34"/>
      <c r="BX134" s="34"/>
      <c r="BY134" s="34"/>
      <c r="BZ134" s="34"/>
      <c r="CB134" s="34"/>
      <c r="CC134" s="34"/>
      <c r="CD134" s="34"/>
      <c r="CE134" s="34"/>
      <c r="CH134" s="34"/>
      <c r="CI134" s="34"/>
      <c r="CK134" s="34"/>
      <c r="CL134" s="34"/>
      <c r="CN134" s="34"/>
      <c r="CO134" s="34"/>
      <c r="CP134" s="34"/>
      <c r="CQ134" s="34"/>
      <c r="CR134" s="34"/>
      <c r="CS134" s="34"/>
      <c r="CT134" s="34"/>
      <c r="CV134" s="34"/>
      <c r="CW134" s="34"/>
      <c r="CX134" s="34"/>
      <c r="CY134" s="34"/>
      <c r="CZ134" s="34"/>
    </row>
    <row r="135" spans="1:104" x14ac:dyDescent="0.15">
      <c r="A135" s="34" t="s">
        <v>1393</v>
      </c>
      <c r="B135" s="34"/>
      <c r="C135" s="34" t="s">
        <v>1346</v>
      </c>
      <c r="D135" s="34" t="s">
        <v>1361</v>
      </c>
      <c r="E135">
        <v>60</v>
      </c>
      <c r="F135" s="34" t="s">
        <v>1469</v>
      </c>
      <c r="G135" s="34"/>
      <c r="H135" s="84" t="s">
        <v>306</v>
      </c>
      <c r="I135" s="34" t="s">
        <v>2</v>
      </c>
      <c r="J135" s="34" t="s">
        <v>308</v>
      </c>
      <c r="K135" s="34" t="s">
        <v>316</v>
      </c>
      <c r="L135" s="34" t="s">
        <v>1352</v>
      </c>
      <c r="M135" s="34" t="s">
        <v>330</v>
      </c>
      <c r="N135" s="34"/>
      <c r="O135" s="34" t="s">
        <v>1356</v>
      </c>
      <c r="P135" s="34"/>
      <c r="Q135" s="34" t="s">
        <v>1151</v>
      </c>
      <c r="R135" t="b">
        <v>0</v>
      </c>
      <c r="S135" s="34"/>
      <c r="T135" s="34"/>
      <c r="U135" s="34"/>
      <c r="V135" t="b">
        <v>0</v>
      </c>
      <c r="W135" t="b">
        <v>1</v>
      </c>
      <c r="X135" s="34"/>
      <c r="Y135" s="34"/>
      <c r="AA135" s="34"/>
      <c r="AB135" s="34"/>
      <c r="AC135" s="34"/>
      <c r="AD135" s="34"/>
      <c r="AE135" s="34"/>
      <c r="AF135" s="34"/>
      <c r="AG135">
        <v>4.3</v>
      </c>
      <c r="AH135" s="34"/>
      <c r="AK135" s="34"/>
      <c r="AL135" s="34"/>
      <c r="AM135" s="34"/>
      <c r="AN135" s="34"/>
      <c r="AO135" s="34"/>
      <c r="AP135" s="34"/>
      <c r="AQ135" s="34"/>
      <c r="AR135" s="34"/>
      <c r="AS135" s="34"/>
      <c r="AU135" s="34"/>
      <c r="AV135" s="34"/>
      <c r="AW135" s="34"/>
      <c r="AX135" s="34"/>
      <c r="AY135" s="34"/>
      <c r="AZ135" s="34"/>
      <c r="BA135" s="34"/>
      <c r="BB135" s="34"/>
      <c r="BC135" s="34"/>
      <c r="BD135" s="34"/>
      <c r="BE135" s="34"/>
      <c r="BF135" s="34"/>
      <c r="BI135" s="34"/>
      <c r="BJ135" s="34"/>
      <c r="BK135" s="34"/>
      <c r="BL135" s="34"/>
      <c r="BM135" s="34"/>
      <c r="BN135" s="34"/>
      <c r="BO135" s="34"/>
      <c r="BP135" s="34"/>
      <c r="BQ135" s="34"/>
      <c r="BS135" s="34"/>
      <c r="BT135" s="34"/>
      <c r="BU135" s="34"/>
      <c r="BV135" s="34"/>
      <c r="BW135" s="34"/>
      <c r="BX135" s="34"/>
      <c r="BY135" s="34"/>
      <c r="BZ135" s="34"/>
      <c r="CB135" s="34"/>
      <c r="CC135" s="34"/>
      <c r="CD135" s="34"/>
      <c r="CE135" s="34"/>
      <c r="CH135" s="34"/>
      <c r="CI135" s="34"/>
      <c r="CK135" s="34"/>
      <c r="CL135" s="34"/>
      <c r="CN135" s="34"/>
      <c r="CO135" s="34"/>
      <c r="CP135" s="34"/>
      <c r="CQ135" s="34"/>
      <c r="CR135" s="34"/>
      <c r="CS135" s="34"/>
      <c r="CT135" s="34"/>
      <c r="CV135" s="34"/>
      <c r="CW135" s="34"/>
      <c r="CX135" s="34"/>
      <c r="CY135" s="34"/>
      <c r="CZ135" s="34"/>
    </row>
    <row r="136" spans="1:104" x14ac:dyDescent="0.15">
      <c r="A136" s="34" t="s">
        <v>1393</v>
      </c>
      <c r="B136" s="34"/>
      <c r="C136" s="34" t="s">
        <v>1346</v>
      </c>
      <c r="D136" s="34" t="s">
        <v>1361</v>
      </c>
      <c r="E136">
        <v>60</v>
      </c>
      <c r="F136" s="34" t="s">
        <v>1469</v>
      </c>
      <c r="G136" s="34"/>
      <c r="H136" s="84" t="s">
        <v>306</v>
      </c>
      <c r="I136" s="34" t="s">
        <v>2</v>
      </c>
      <c r="J136" s="34" t="s">
        <v>309</v>
      </c>
      <c r="K136" s="34" t="s">
        <v>317</v>
      </c>
      <c r="L136" s="34" t="s">
        <v>1352</v>
      </c>
      <c r="M136" s="34" t="s">
        <v>330</v>
      </c>
      <c r="N136" s="34"/>
      <c r="O136" s="34" t="s">
        <v>1356</v>
      </c>
      <c r="P136" s="34"/>
      <c r="Q136" s="34" t="s">
        <v>1151</v>
      </c>
      <c r="R136" t="b">
        <v>0</v>
      </c>
      <c r="S136" s="34"/>
      <c r="T136" s="34"/>
      <c r="U136" s="34"/>
      <c r="V136" t="b">
        <v>0</v>
      </c>
      <c r="W136" t="b">
        <v>1</v>
      </c>
      <c r="X136" s="34"/>
      <c r="Y136" s="34"/>
      <c r="AA136" s="34"/>
      <c r="AB136" s="34"/>
      <c r="AC136" s="34"/>
      <c r="AD136" s="34"/>
      <c r="AE136" s="34"/>
      <c r="AF136" s="34"/>
      <c r="AG136">
        <v>4.3</v>
      </c>
      <c r="AH136" s="34"/>
      <c r="AK136" s="34"/>
      <c r="AL136" s="34"/>
      <c r="AM136" s="34"/>
      <c r="AN136" s="34"/>
      <c r="AO136" s="34"/>
      <c r="AP136" s="34"/>
      <c r="AQ136" s="34"/>
      <c r="AR136" s="34"/>
      <c r="AS136" s="34"/>
      <c r="AU136" s="34"/>
      <c r="AV136" s="34"/>
      <c r="AW136" s="34"/>
      <c r="AX136" s="34"/>
      <c r="AY136" s="34"/>
      <c r="AZ136" s="34"/>
      <c r="BA136" s="34"/>
      <c r="BB136" s="34"/>
      <c r="BC136" s="34"/>
      <c r="BD136" s="34"/>
      <c r="BE136" s="34"/>
      <c r="BF136" s="34"/>
      <c r="BI136" s="34"/>
      <c r="BJ136" s="34"/>
      <c r="BK136" s="34"/>
      <c r="BL136" s="34"/>
      <c r="BM136" s="34"/>
      <c r="BN136" s="34"/>
      <c r="BO136" s="34"/>
      <c r="BP136" s="34"/>
      <c r="BQ136" s="34"/>
      <c r="BS136" s="34"/>
      <c r="BT136" s="34"/>
      <c r="BU136" s="34"/>
      <c r="BV136" s="34"/>
      <c r="BW136" s="34"/>
      <c r="BX136" s="34"/>
      <c r="BY136" s="34"/>
      <c r="BZ136" s="34"/>
      <c r="CB136" s="34"/>
      <c r="CC136" s="34"/>
      <c r="CD136" s="34"/>
      <c r="CE136" s="34"/>
      <c r="CH136" s="34"/>
      <c r="CI136" s="34"/>
      <c r="CK136" s="34"/>
      <c r="CL136" s="34"/>
      <c r="CN136" s="34"/>
      <c r="CO136" s="34"/>
      <c r="CP136" s="34"/>
      <c r="CQ136" s="34"/>
      <c r="CR136" s="34"/>
      <c r="CS136" s="34"/>
      <c r="CT136" s="34"/>
      <c r="CV136" s="34"/>
      <c r="CW136" s="34"/>
      <c r="CX136" s="34"/>
      <c r="CY136" s="34"/>
      <c r="CZ136" s="34"/>
    </row>
    <row r="137" spans="1:104" x14ac:dyDescent="0.15">
      <c r="A137" s="34" t="s">
        <v>1393</v>
      </c>
      <c r="B137" s="34"/>
      <c r="C137" s="34" t="s">
        <v>1346</v>
      </c>
      <c r="D137" s="34" t="s">
        <v>1361</v>
      </c>
      <c r="E137">
        <v>60</v>
      </c>
      <c r="F137" s="34" t="s">
        <v>1469</v>
      </c>
      <c r="G137" s="34"/>
      <c r="H137" s="84" t="s">
        <v>306</v>
      </c>
      <c r="I137" s="34" t="s">
        <v>2</v>
      </c>
      <c r="J137" s="34" t="s">
        <v>310</v>
      </c>
      <c r="K137" s="34" t="s">
        <v>1511</v>
      </c>
      <c r="L137" s="34" t="s">
        <v>1352</v>
      </c>
      <c r="M137" s="34" t="s">
        <v>330</v>
      </c>
      <c r="N137" s="34"/>
      <c r="O137" s="34" t="s">
        <v>1356</v>
      </c>
      <c r="P137" s="34"/>
      <c r="Q137" s="34" t="s">
        <v>1151</v>
      </c>
      <c r="R137" t="b">
        <v>0</v>
      </c>
      <c r="S137" s="34"/>
      <c r="T137" s="34"/>
      <c r="U137" s="34"/>
      <c r="V137" t="b">
        <v>0</v>
      </c>
      <c r="W137" t="b">
        <v>1</v>
      </c>
      <c r="X137" s="34"/>
      <c r="Y137" s="34"/>
      <c r="AA137" s="34"/>
      <c r="AB137" s="34"/>
      <c r="AC137" s="34"/>
      <c r="AD137" s="34"/>
      <c r="AE137" s="34"/>
      <c r="AF137" s="34"/>
      <c r="AG137">
        <v>4.3</v>
      </c>
      <c r="AH137" s="34"/>
      <c r="AK137" s="34"/>
      <c r="AL137" s="34"/>
      <c r="AM137" s="34"/>
      <c r="AN137" s="34"/>
      <c r="AO137" s="34"/>
      <c r="AP137" s="34"/>
      <c r="AQ137" s="34"/>
      <c r="AR137" s="34"/>
      <c r="AS137" s="34"/>
      <c r="AU137" s="34"/>
      <c r="AV137" s="34"/>
      <c r="AW137" s="34"/>
      <c r="AX137" s="34"/>
      <c r="AY137" s="34"/>
      <c r="AZ137" s="34"/>
      <c r="BA137" s="34"/>
      <c r="BB137" s="34"/>
      <c r="BC137" s="34"/>
      <c r="BD137" s="34"/>
      <c r="BE137" s="34"/>
      <c r="BF137" s="34"/>
      <c r="BI137" s="34"/>
      <c r="BJ137" s="34"/>
      <c r="BK137" s="34"/>
      <c r="BL137" s="34"/>
      <c r="BM137" s="34"/>
      <c r="BN137" s="34"/>
      <c r="BO137" s="34"/>
      <c r="BP137" s="34"/>
      <c r="BQ137" s="34"/>
      <c r="BS137" s="34"/>
      <c r="BT137" s="34"/>
      <c r="BU137" s="34"/>
      <c r="BV137" s="34"/>
      <c r="BW137" s="34"/>
      <c r="BX137" s="34"/>
      <c r="BY137" s="34"/>
      <c r="BZ137" s="34"/>
      <c r="CB137" s="34"/>
      <c r="CC137" s="34"/>
      <c r="CD137" s="34"/>
      <c r="CE137" s="34"/>
      <c r="CH137" s="34"/>
      <c r="CI137" s="34"/>
      <c r="CK137" s="34"/>
      <c r="CL137" s="34"/>
      <c r="CN137" s="34"/>
      <c r="CO137" s="34"/>
      <c r="CP137" s="34"/>
      <c r="CQ137" s="34"/>
      <c r="CR137" s="34"/>
      <c r="CS137" s="34"/>
      <c r="CT137" s="34"/>
      <c r="CV137" s="34"/>
      <c r="CW137" s="34"/>
      <c r="CX137" s="34"/>
      <c r="CY137" s="34"/>
      <c r="CZ137" s="34"/>
    </row>
    <row r="138" spans="1:104" x14ac:dyDescent="0.15">
      <c r="A138" s="34" t="s">
        <v>1393</v>
      </c>
      <c r="B138" s="34"/>
      <c r="C138" s="34" t="s">
        <v>1346</v>
      </c>
      <c r="D138" s="34" t="s">
        <v>1361</v>
      </c>
      <c r="E138">
        <v>60</v>
      </c>
      <c r="F138" s="34" t="s">
        <v>1469</v>
      </c>
      <c r="G138" s="34"/>
      <c r="H138" s="84" t="s">
        <v>306</v>
      </c>
      <c r="I138" s="34" t="s">
        <v>2</v>
      </c>
      <c r="J138" s="34" t="s">
        <v>311</v>
      </c>
      <c r="K138" s="34" t="s">
        <v>1512</v>
      </c>
      <c r="L138" s="34" t="s">
        <v>1352</v>
      </c>
      <c r="M138" s="34" t="s">
        <v>330</v>
      </c>
      <c r="N138" s="34"/>
      <c r="O138" s="34" t="s">
        <v>1356</v>
      </c>
      <c r="P138" s="34"/>
      <c r="Q138" s="34" t="s">
        <v>1151</v>
      </c>
      <c r="R138" t="b">
        <v>0</v>
      </c>
      <c r="S138" s="34"/>
      <c r="T138" s="34"/>
      <c r="U138" s="34"/>
      <c r="V138" t="b">
        <v>0</v>
      </c>
      <c r="W138" t="b">
        <v>1</v>
      </c>
      <c r="X138" s="34"/>
      <c r="Y138" s="34"/>
      <c r="AA138" s="34"/>
      <c r="AB138" s="34"/>
      <c r="AC138" s="34"/>
      <c r="AD138" s="34"/>
      <c r="AE138" s="34"/>
      <c r="AF138" s="34"/>
      <c r="AG138">
        <v>4.3</v>
      </c>
      <c r="AH138" s="34"/>
      <c r="AK138" s="34"/>
      <c r="AL138" s="34"/>
      <c r="AM138" s="34"/>
      <c r="AN138" s="34"/>
      <c r="AO138" s="34"/>
      <c r="AP138" s="34"/>
      <c r="AQ138" s="34"/>
      <c r="AR138" s="34"/>
      <c r="AS138" s="34"/>
      <c r="AU138" s="34"/>
      <c r="AV138" s="34"/>
      <c r="AW138" s="34"/>
      <c r="AX138" s="34"/>
      <c r="AY138" s="34"/>
      <c r="AZ138" s="34"/>
      <c r="BA138" s="34"/>
      <c r="BB138" s="34"/>
      <c r="BC138" s="34"/>
      <c r="BD138" s="34"/>
      <c r="BE138" s="34"/>
      <c r="BF138" s="34"/>
      <c r="BI138" s="34"/>
      <c r="BJ138" s="34"/>
      <c r="BK138" s="34"/>
      <c r="BL138" s="34"/>
      <c r="BM138" s="34"/>
      <c r="BN138" s="34"/>
      <c r="BO138" s="34"/>
      <c r="BP138" s="34"/>
      <c r="BQ138" s="34"/>
      <c r="BS138" s="34"/>
      <c r="BT138" s="34"/>
      <c r="BU138" s="34"/>
      <c r="BV138" s="34"/>
      <c r="BW138" s="34"/>
      <c r="BX138" s="34"/>
      <c r="BY138" s="34"/>
      <c r="BZ138" s="34"/>
      <c r="CB138" s="34"/>
      <c r="CC138" s="34"/>
      <c r="CD138" s="34"/>
      <c r="CE138" s="34"/>
      <c r="CH138" s="34"/>
      <c r="CI138" s="34"/>
      <c r="CK138" s="34"/>
      <c r="CL138" s="34"/>
      <c r="CN138" s="34"/>
      <c r="CO138" s="34"/>
      <c r="CP138" s="34"/>
      <c r="CQ138" s="34"/>
      <c r="CR138" s="34"/>
      <c r="CS138" s="34"/>
      <c r="CT138" s="34"/>
      <c r="CV138" s="34"/>
      <c r="CW138" s="34"/>
      <c r="CX138" s="34"/>
      <c r="CY138" s="34"/>
      <c r="CZ138" s="34"/>
    </row>
    <row r="139" spans="1:104" x14ac:dyDescent="0.15">
      <c r="A139" s="34" t="s">
        <v>1393</v>
      </c>
      <c r="B139" s="34"/>
      <c r="C139" s="34" t="s">
        <v>1346</v>
      </c>
      <c r="D139" s="34" t="s">
        <v>1361</v>
      </c>
      <c r="E139">
        <v>60</v>
      </c>
      <c r="F139" s="34" t="s">
        <v>1469</v>
      </c>
      <c r="G139" s="34"/>
      <c r="H139" s="84" t="s">
        <v>306</v>
      </c>
      <c r="I139" s="34" t="s">
        <v>2</v>
      </c>
      <c r="J139" s="34" t="s">
        <v>312</v>
      </c>
      <c r="K139" s="34" t="s">
        <v>2</v>
      </c>
      <c r="L139" s="34" t="s">
        <v>1352</v>
      </c>
      <c r="M139" s="34" t="s">
        <v>330</v>
      </c>
      <c r="N139" s="34"/>
      <c r="O139" s="34" t="s">
        <v>1356</v>
      </c>
      <c r="P139" s="34"/>
      <c r="Q139" s="34" t="s">
        <v>1151</v>
      </c>
      <c r="R139" t="b">
        <v>0</v>
      </c>
      <c r="S139" s="34"/>
      <c r="T139" s="34"/>
      <c r="U139" s="34"/>
      <c r="V139" t="b">
        <v>0</v>
      </c>
      <c r="W139" t="b">
        <v>1</v>
      </c>
      <c r="X139" s="34"/>
      <c r="Y139" s="34"/>
      <c r="AA139" s="34"/>
      <c r="AB139" s="34"/>
      <c r="AC139" s="34"/>
      <c r="AD139" s="34"/>
      <c r="AE139" s="34"/>
      <c r="AF139" s="34"/>
      <c r="AG139">
        <v>4.3</v>
      </c>
      <c r="AH139" s="34"/>
      <c r="AK139" s="34"/>
      <c r="AL139" s="34"/>
      <c r="AM139" s="34"/>
      <c r="AN139" s="34"/>
      <c r="AO139" s="34"/>
      <c r="AP139" s="34"/>
      <c r="AQ139" s="34"/>
      <c r="AR139" s="34"/>
      <c r="AS139" s="34"/>
      <c r="AU139" s="34"/>
      <c r="AV139" s="34"/>
      <c r="AW139" s="34"/>
      <c r="AX139" s="34"/>
      <c r="AY139" s="34"/>
      <c r="AZ139" s="34"/>
      <c r="BA139" s="34"/>
      <c r="BB139" s="34"/>
      <c r="BC139" s="34"/>
      <c r="BD139" s="34"/>
      <c r="BE139" s="34"/>
      <c r="BF139" s="34"/>
      <c r="BI139" s="34"/>
      <c r="BJ139" s="34"/>
      <c r="BK139" s="34"/>
      <c r="BL139" s="34"/>
      <c r="BM139" s="34"/>
      <c r="BN139" s="34"/>
      <c r="BO139" s="34"/>
      <c r="BP139" s="34"/>
      <c r="BQ139" s="34"/>
      <c r="BS139" s="34"/>
      <c r="BT139" s="34"/>
      <c r="BU139" s="34"/>
      <c r="BV139" s="34"/>
      <c r="BW139" s="34"/>
      <c r="BX139" s="34"/>
      <c r="BY139" s="34"/>
      <c r="BZ139" s="34"/>
      <c r="CB139" s="34"/>
      <c r="CC139" s="34"/>
      <c r="CD139" s="34"/>
      <c r="CE139" s="34"/>
      <c r="CH139" s="34"/>
      <c r="CI139" s="34"/>
      <c r="CK139" s="34"/>
      <c r="CL139" s="34"/>
      <c r="CN139" s="34"/>
      <c r="CO139" s="34"/>
      <c r="CP139" s="34"/>
      <c r="CQ139" s="34"/>
      <c r="CR139" s="34"/>
      <c r="CS139" s="34"/>
      <c r="CT139" s="34"/>
      <c r="CV139" s="34"/>
      <c r="CW139" s="34"/>
      <c r="CX139" s="34"/>
      <c r="CY139" s="34"/>
      <c r="CZ139" s="34"/>
    </row>
    <row r="140" spans="1:104" x14ac:dyDescent="0.15">
      <c r="A140" s="34" t="s">
        <v>1394</v>
      </c>
      <c r="B140" s="34"/>
      <c r="C140" s="34" t="s">
        <v>1346</v>
      </c>
      <c r="D140" s="34" t="s">
        <v>1361</v>
      </c>
      <c r="E140">
        <v>61</v>
      </c>
      <c r="F140" s="34" t="s">
        <v>1469</v>
      </c>
      <c r="G140" s="34"/>
      <c r="H140" s="84" t="s">
        <v>306</v>
      </c>
      <c r="I140" s="34" t="s">
        <v>2</v>
      </c>
      <c r="J140" s="34" t="s">
        <v>307</v>
      </c>
      <c r="K140" s="34" t="s">
        <v>1510</v>
      </c>
      <c r="L140" s="34" t="s">
        <v>1352</v>
      </c>
      <c r="M140" s="34" t="s">
        <v>330</v>
      </c>
      <c r="N140" s="34"/>
      <c r="O140" s="34" t="s">
        <v>1356</v>
      </c>
      <c r="P140" s="34"/>
      <c r="Q140" s="34" t="s">
        <v>1152</v>
      </c>
      <c r="R140" t="b">
        <v>0</v>
      </c>
      <c r="S140" s="34"/>
      <c r="T140" s="34"/>
      <c r="U140" s="34"/>
      <c r="V140" t="b">
        <v>0</v>
      </c>
      <c r="W140" t="b">
        <v>1</v>
      </c>
      <c r="X140" s="34"/>
      <c r="Y140" s="34"/>
      <c r="AA140" s="34"/>
      <c r="AB140" s="34"/>
      <c r="AC140" s="34"/>
      <c r="AD140" s="34"/>
      <c r="AE140" s="34"/>
      <c r="AF140" s="34"/>
      <c r="AG140">
        <v>4.3</v>
      </c>
      <c r="AH140" s="34"/>
      <c r="AK140" s="34"/>
      <c r="AL140" s="34"/>
      <c r="AM140" s="34"/>
      <c r="AN140" s="34"/>
      <c r="AO140" s="34"/>
      <c r="AP140" s="34"/>
      <c r="AQ140" s="34"/>
      <c r="AR140" s="34"/>
      <c r="AS140" s="34"/>
      <c r="AU140" s="34"/>
      <c r="AV140" s="34"/>
      <c r="AW140" s="34"/>
      <c r="AX140" s="34"/>
      <c r="AY140" s="34"/>
      <c r="AZ140" s="34"/>
      <c r="BA140" s="34"/>
      <c r="BB140" s="34"/>
      <c r="BC140" s="34"/>
      <c r="BD140" s="34"/>
      <c r="BE140" s="34"/>
      <c r="BF140" s="34"/>
      <c r="BI140" s="34"/>
      <c r="BJ140" s="34"/>
      <c r="BK140" s="34"/>
      <c r="BL140" s="34"/>
      <c r="BM140" s="34"/>
      <c r="BN140" s="34"/>
      <c r="BO140" s="34"/>
      <c r="BP140" s="34"/>
      <c r="BQ140" s="34"/>
      <c r="BS140" s="34"/>
      <c r="BT140" s="34"/>
      <c r="BU140" s="34"/>
      <c r="BV140" s="34"/>
      <c r="BW140" s="34"/>
      <c r="BX140" s="34"/>
      <c r="BY140" s="34"/>
      <c r="BZ140" s="34"/>
      <c r="CB140" s="34"/>
      <c r="CC140" s="34"/>
      <c r="CD140" s="34"/>
      <c r="CE140" s="34"/>
      <c r="CH140" s="34"/>
      <c r="CI140" s="34"/>
      <c r="CK140" s="34"/>
      <c r="CL140" s="34"/>
      <c r="CN140" s="34"/>
      <c r="CO140" s="34"/>
      <c r="CP140" s="34"/>
      <c r="CQ140" s="34"/>
      <c r="CR140" s="34"/>
      <c r="CS140" s="34"/>
      <c r="CT140" s="34"/>
      <c r="CV140" s="34"/>
      <c r="CW140" s="34"/>
      <c r="CX140" s="34"/>
      <c r="CY140" s="34"/>
      <c r="CZ140" s="34"/>
    </row>
    <row r="141" spans="1:104" x14ac:dyDescent="0.15">
      <c r="A141" s="34" t="s">
        <v>1394</v>
      </c>
      <c r="B141" s="34"/>
      <c r="C141" s="34" t="s">
        <v>1346</v>
      </c>
      <c r="D141" s="34" t="s">
        <v>1361</v>
      </c>
      <c r="E141">
        <v>61</v>
      </c>
      <c r="F141" s="34" t="s">
        <v>1469</v>
      </c>
      <c r="G141" s="34"/>
      <c r="H141" s="84" t="s">
        <v>306</v>
      </c>
      <c r="I141" s="34" t="s">
        <v>2</v>
      </c>
      <c r="J141" s="34" t="s">
        <v>308</v>
      </c>
      <c r="K141" s="34" t="s">
        <v>316</v>
      </c>
      <c r="L141" s="34" t="s">
        <v>1352</v>
      </c>
      <c r="M141" s="34" t="s">
        <v>330</v>
      </c>
      <c r="N141" s="34"/>
      <c r="O141" s="34" t="s">
        <v>1356</v>
      </c>
      <c r="P141" s="34"/>
      <c r="Q141" s="34" t="s">
        <v>1152</v>
      </c>
      <c r="R141" t="b">
        <v>0</v>
      </c>
      <c r="S141" s="34"/>
      <c r="T141" s="34"/>
      <c r="U141" s="34"/>
      <c r="V141" t="b">
        <v>0</v>
      </c>
      <c r="W141" t="b">
        <v>1</v>
      </c>
      <c r="X141" s="34"/>
      <c r="Y141" s="34"/>
      <c r="AA141" s="34"/>
      <c r="AB141" s="34"/>
      <c r="AC141" s="34"/>
      <c r="AD141" s="34"/>
      <c r="AE141" s="34"/>
      <c r="AF141" s="34"/>
      <c r="AG141">
        <v>4.3</v>
      </c>
      <c r="AH141" s="34"/>
      <c r="AK141" s="34"/>
      <c r="AL141" s="34"/>
      <c r="AM141" s="34"/>
      <c r="AN141" s="34"/>
      <c r="AO141" s="34"/>
      <c r="AP141" s="34"/>
      <c r="AQ141" s="34"/>
      <c r="AR141" s="34"/>
      <c r="AS141" s="34"/>
      <c r="AU141" s="34"/>
      <c r="AV141" s="34"/>
      <c r="AW141" s="34"/>
      <c r="AX141" s="34"/>
      <c r="AY141" s="34"/>
      <c r="AZ141" s="34"/>
      <c r="BA141" s="34"/>
      <c r="BB141" s="34"/>
      <c r="BC141" s="34"/>
      <c r="BD141" s="34"/>
      <c r="BE141" s="34"/>
      <c r="BF141" s="34"/>
      <c r="BI141" s="34"/>
      <c r="BJ141" s="34"/>
      <c r="BK141" s="34"/>
      <c r="BL141" s="34"/>
      <c r="BM141" s="34"/>
      <c r="BN141" s="34"/>
      <c r="BO141" s="34"/>
      <c r="BP141" s="34"/>
      <c r="BQ141" s="34"/>
      <c r="BS141" s="34"/>
      <c r="BT141" s="34"/>
      <c r="BU141" s="34"/>
      <c r="BV141" s="34"/>
      <c r="BW141" s="34"/>
      <c r="BX141" s="34"/>
      <c r="BY141" s="34"/>
      <c r="BZ141" s="34"/>
      <c r="CB141" s="34"/>
      <c r="CC141" s="34"/>
      <c r="CD141" s="34"/>
      <c r="CE141" s="34"/>
      <c r="CH141" s="34"/>
      <c r="CI141" s="34"/>
      <c r="CK141" s="34"/>
      <c r="CL141" s="34"/>
      <c r="CN141" s="34"/>
      <c r="CO141" s="34"/>
      <c r="CP141" s="34"/>
      <c r="CQ141" s="34"/>
      <c r="CR141" s="34"/>
      <c r="CS141" s="34"/>
      <c r="CT141" s="34"/>
      <c r="CV141" s="34"/>
      <c r="CW141" s="34"/>
      <c r="CX141" s="34"/>
      <c r="CY141" s="34"/>
      <c r="CZ141" s="34"/>
    </row>
    <row r="142" spans="1:104" x14ac:dyDescent="0.15">
      <c r="A142" s="34" t="s">
        <v>1394</v>
      </c>
      <c r="B142" s="34"/>
      <c r="C142" s="34" t="s">
        <v>1346</v>
      </c>
      <c r="D142" s="34" t="s">
        <v>1361</v>
      </c>
      <c r="E142">
        <v>61</v>
      </c>
      <c r="F142" s="34" t="s">
        <v>1469</v>
      </c>
      <c r="G142" s="34"/>
      <c r="H142" s="84" t="s">
        <v>306</v>
      </c>
      <c r="I142" s="34" t="s">
        <v>2</v>
      </c>
      <c r="J142" s="34" t="s">
        <v>309</v>
      </c>
      <c r="K142" s="34" t="s">
        <v>317</v>
      </c>
      <c r="L142" s="34" t="s">
        <v>1352</v>
      </c>
      <c r="M142" s="34" t="s">
        <v>330</v>
      </c>
      <c r="N142" s="34"/>
      <c r="O142" s="34" t="s">
        <v>1356</v>
      </c>
      <c r="P142" s="34"/>
      <c r="Q142" s="34" t="s">
        <v>1152</v>
      </c>
      <c r="R142" t="b">
        <v>0</v>
      </c>
      <c r="S142" s="34"/>
      <c r="T142" s="34"/>
      <c r="U142" s="34"/>
      <c r="V142" t="b">
        <v>0</v>
      </c>
      <c r="W142" t="b">
        <v>1</v>
      </c>
      <c r="X142" s="34"/>
      <c r="Y142" s="34"/>
      <c r="AA142" s="34"/>
      <c r="AB142" s="34"/>
      <c r="AC142" s="34"/>
      <c r="AD142" s="34"/>
      <c r="AE142" s="34"/>
      <c r="AF142" s="34"/>
      <c r="AG142">
        <v>4.3</v>
      </c>
      <c r="AH142" s="34"/>
      <c r="AK142" s="34"/>
      <c r="AL142" s="34"/>
      <c r="AM142" s="34"/>
      <c r="AN142" s="34"/>
      <c r="AO142" s="34"/>
      <c r="AP142" s="34"/>
      <c r="AQ142" s="34"/>
      <c r="AR142" s="34"/>
      <c r="AS142" s="34"/>
      <c r="AU142" s="34"/>
      <c r="AV142" s="34"/>
      <c r="AW142" s="34"/>
      <c r="AX142" s="34"/>
      <c r="AY142" s="34"/>
      <c r="AZ142" s="34"/>
      <c r="BA142" s="34"/>
      <c r="BB142" s="34"/>
      <c r="BC142" s="34"/>
      <c r="BD142" s="34"/>
      <c r="BE142" s="34"/>
      <c r="BF142" s="34"/>
      <c r="BI142" s="34"/>
      <c r="BJ142" s="34"/>
      <c r="BK142" s="34"/>
      <c r="BL142" s="34"/>
      <c r="BM142" s="34"/>
      <c r="BN142" s="34"/>
      <c r="BO142" s="34"/>
      <c r="BP142" s="34"/>
      <c r="BQ142" s="34"/>
      <c r="BS142" s="34"/>
      <c r="BT142" s="34"/>
      <c r="BU142" s="34"/>
      <c r="BV142" s="34"/>
      <c r="BW142" s="34"/>
      <c r="BX142" s="34"/>
      <c r="BY142" s="34"/>
      <c r="BZ142" s="34"/>
      <c r="CB142" s="34"/>
      <c r="CC142" s="34"/>
      <c r="CD142" s="34"/>
      <c r="CE142" s="34"/>
      <c r="CH142" s="34"/>
      <c r="CI142" s="34"/>
      <c r="CK142" s="34"/>
      <c r="CL142" s="34"/>
      <c r="CN142" s="34"/>
      <c r="CO142" s="34"/>
      <c r="CP142" s="34"/>
      <c r="CQ142" s="34"/>
      <c r="CR142" s="34"/>
      <c r="CS142" s="34"/>
      <c r="CT142" s="34"/>
      <c r="CV142" s="34"/>
      <c r="CW142" s="34"/>
      <c r="CX142" s="34"/>
      <c r="CY142" s="34"/>
      <c r="CZ142" s="34"/>
    </row>
    <row r="143" spans="1:104" x14ac:dyDescent="0.15">
      <c r="A143" s="34" t="s">
        <v>1394</v>
      </c>
      <c r="B143" s="34"/>
      <c r="C143" s="34" t="s">
        <v>1346</v>
      </c>
      <c r="D143" s="34" t="s">
        <v>1361</v>
      </c>
      <c r="E143">
        <v>61</v>
      </c>
      <c r="F143" s="34" t="s">
        <v>1469</v>
      </c>
      <c r="G143" s="34"/>
      <c r="H143" s="84" t="s">
        <v>306</v>
      </c>
      <c r="I143" s="34" t="s">
        <v>2</v>
      </c>
      <c r="J143" s="34" t="s">
        <v>310</v>
      </c>
      <c r="K143" s="34" t="s">
        <v>1513</v>
      </c>
      <c r="L143" s="34" t="s">
        <v>1352</v>
      </c>
      <c r="M143" s="34" t="s">
        <v>330</v>
      </c>
      <c r="N143" s="34"/>
      <c r="O143" s="34" t="s">
        <v>1356</v>
      </c>
      <c r="P143" s="34"/>
      <c r="Q143" s="34" t="s">
        <v>1152</v>
      </c>
      <c r="R143" t="b">
        <v>0</v>
      </c>
      <c r="S143" s="34"/>
      <c r="T143" s="34"/>
      <c r="U143" s="34"/>
      <c r="V143" t="b">
        <v>0</v>
      </c>
      <c r="W143" t="b">
        <v>1</v>
      </c>
      <c r="X143" s="34"/>
      <c r="Y143" s="34"/>
      <c r="AA143" s="34"/>
      <c r="AB143" s="34"/>
      <c r="AC143" s="34"/>
      <c r="AD143" s="34"/>
      <c r="AE143" s="34"/>
      <c r="AF143" s="34"/>
      <c r="AG143">
        <v>4.3</v>
      </c>
      <c r="AH143" s="34"/>
      <c r="AK143" s="34"/>
      <c r="AL143" s="34"/>
      <c r="AM143" s="34"/>
      <c r="AN143" s="34"/>
      <c r="AO143" s="34"/>
      <c r="AP143" s="34"/>
      <c r="AQ143" s="34"/>
      <c r="AR143" s="34"/>
      <c r="AS143" s="34"/>
      <c r="AU143" s="34"/>
      <c r="AV143" s="34"/>
      <c r="AW143" s="34"/>
      <c r="AX143" s="34"/>
      <c r="AY143" s="34"/>
      <c r="AZ143" s="34"/>
      <c r="BA143" s="34"/>
      <c r="BB143" s="34"/>
      <c r="BC143" s="34"/>
      <c r="BD143" s="34"/>
      <c r="BE143" s="34"/>
      <c r="BF143" s="34"/>
      <c r="BI143" s="34"/>
      <c r="BJ143" s="34"/>
      <c r="BK143" s="34"/>
      <c r="BL143" s="34"/>
      <c r="BM143" s="34"/>
      <c r="BN143" s="34"/>
      <c r="BO143" s="34"/>
      <c r="BP143" s="34"/>
      <c r="BQ143" s="34"/>
      <c r="BS143" s="34"/>
      <c r="BT143" s="34"/>
      <c r="BU143" s="34"/>
      <c r="BV143" s="34"/>
      <c r="BW143" s="34"/>
      <c r="BX143" s="34"/>
      <c r="BY143" s="34"/>
      <c r="BZ143" s="34"/>
      <c r="CB143" s="34"/>
      <c r="CC143" s="34"/>
      <c r="CD143" s="34"/>
      <c r="CE143" s="34"/>
      <c r="CH143" s="34"/>
      <c r="CI143" s="34"/>
      <c r="CK143" s="34"/>
      <c r="CL143" s="34"/>
      <c r="CN143" s="34"/>
      <c r="CO143" s="34"/>
      <c r="CP143" s="34"/>
      <c r="CQ143" s="34"/>
      <c r="CR143" s="34"/>
      <c r="CS143" s="34"/>
      <c r="CT143" s="34"/>
      <c r="CV143" s="34"/>
      <c r="CW143" s="34"/>
      <c r="CX143" s="34"/>
      <c r="CY143" s="34"/>
      <c r="CZ143" s="34"/>
    </row>
    <row r="144" spans="1:104" x14ac:dyDescent="0.15">
      <c r="A144" s="34" t="s">
        <v>1394</v>
      </c>
      <c r="B144" s="34"/>
      <c r="C144" s="34" t="s">
        <v>1346</v>
      </c>
      <c r="D144" s="34" t="s">
        <v>1361</v>
      </c>
      <c r="E144">
        <v>61</v>
      </c>
      <c r="F144" s="34" t="s">
        <v>1469</v>
      </c>
      <c r="G144" s="34"/>
      <c r="H144" s="84" t="s">
        <v>306</v>
      </c>
      <c r="I144" s="34" t="s">
        <v>2</v>
      </c>
      <c r="J144" s="34" t="s">
        <v>311</v>
      </c>
      <c r="K144" s="34" t="s">
        <v>1512</v>
      </c>
      <c r="L144" s="34" t="s">
        <v>1352</v>
      </c>
      <c r="M144" s="34" t="s">
        <v>330</v>
      </c>
      <c r="N144" s="34"/>
      <c r="O144" s="34" t="s">
        <v>1356</v>
      </c>
      <c r="P144" s="34"/>
      <c r="Q144" s="34" t="s">
        <v>1152</v>
      </c>
      <c r="R144" t="b">
        <v>0</v>
      </c>
      <c r="S144" s="34"/>
      <c r="T144" s="34"/>
      <c r="U144" s="34"/>
      <c r="V144" t="b">
        <v>0</v>
      </c>
      <c r="W144" t="b">
        <v>1</v>
      </c>
      <c r="X144" s="34"/>
      <c r="Y144" s="34"/>
      <c r="AA144" s="34"/>
      <c r="AB144" s="34"/>
      <c r="AC144" s="34"/>
      <c r="AD144" s="34"/>
      <c r="AE144" s="34"/>
      <c r="AF144" s="34"/>
      <c r="AG144">
        <v>4.3</v>
      </c>
      <c r="AH144" s="34"/>
      <c r="AK144" s="34"/>
      <c r="AL144" s="34"/>
      <c r="AM144" s="34"/>
      <c r="AN144" s="34"/>
      <c r="AO144" s="34"/>
      <c r="AP144" s="34"/>
      <c r="AQ144" s="34"/>
      <c r="AR144" s="34"/>
      <c r="AS144" s="34"/>
      <c r="AU144" s="34"/>
      <c r="AV144" s="34"/>
      <c r="AW144" s="34"/>
      <c r="AX144" s="34"/>
      <c r="AY144" s="34"/>
      <c r="AZ144" s="34"/>
      <c r="BA144" s="34"/>
      <c r="BB144" s="34"/>
      <c r="BC144" s="34"/>
      <c r="BD144" s="34"/>
      <c r="BE144" s="34"/>
      <c r="BF144" s="34"/>
      <c r="BI144" s="34"/>
      <c r="BJ144" s="34"/>
      <c r="BK144" s="34"/>
      <c r="BL144" s="34"/>
      <c r="BM144" s="34"/>
      <c r="BN144" s="34"/>
      <c r="BO144" s="34"/>
      <c r="BP144" s="34"/>
      <c r="BQ144" s="34"/>
      <c r="BS144" s="34"/>
      <c r="BT144" s="34"/>
      <c r="BU144" s="34"/>
      <c r="BV144" s="34"/>
      <c r="BW144" s="34"/>
      <c r="BX144" s="34"/>
      <c r="BY144" s="34"/>
      <c r="BZ144" s="34"/>
      <c r="CB144" s="34"/>
      <c r="CC144" s="34"/>
      <c r="CD144" s="34"/>
      <c r="CE144" s="34"/>
      <c r="CH144" s="34"/>
      <c r="CI144" s="34"/>
      <c r="CK144" s="34"/>
      <c r="CL144" s="34"/>
      <c r="CN144" s="34"/>
      <c r="CO144" s="34"/>
      <c r="CP144" s="34"/>
      <c r="CQ144" s="34"/>
      <c r="CR144" s="34"/>
      <c r="CS144" s="34"/>
      <c r="CT144" s="34"/>
      <c r="CV144" s="34"/>
      <c r="CW144" s="34"/>
      <c r="CX144" s="34"/>
      <c r="CY144" s="34"/>
      <c r="CZ144" s="34"/>
    </row>
    <row r="145" spans="1:104" x14ac:dyDescent="0.15">
      <c r="A145" s="34" t="s">
        <v>1394</v>
      </c>
      <c r="B145" s="34"/>
      <c r="C145" s="34" t="s">
        <v>1346</v>
      </c>
      <c r="D145" s="34" t="s">
        <v>1361</v>
      </c>
      <c r="E145">
        <v>61</v>
      </c>
      <c r="F145" s="34" t="s">
        <v>1469</v>
      </c>
      <c r="G145" s="34"/>
      <c r="H145" s="84" t="s">
        <v>306</v>
      </c>
      <c r="I145" s="34" t="s">
        <v>2</v>
      </c>
      <c r="J145" s="34" t="s">
        <v>312</v>
      </c>
      <c r="K145" s="34" t="s">
        <v>2</v>
      </c>
      <c r="L145" s="34" t="s">
        <v>1352</v>
      </c>
      <c r="M145" s="34" t="s">
        <v>330</v>
      </c>
      <c r="N145" s="34"/>
      <c r="O145" s="34" t="s">
        <v>1356</v>
      </c>
      <c r="P145" s="34"/>
      <c r="Q145" s="34" t="s">
        <v>1152</v>
      </c>
      <c r="R145" t="b">
        <v>0</v>
      </c>
      <c r="S145" s="34"/>
      <c r="T145" s="34"/>
      <c r="U145" s="34"/>
      <c r="V145" t="b">
        <v>0</v>
      </c>
      <c r="W145" t="b">
        <v>1</v>
      </c>
      <c r="X145" s="34"/>
      <c r="Y145" s="34"/>
      <c r="AA145" s="34"/>
      <c r="AB145" s="34"/>
      <c r="AC145" s="34"/>
      <c r="AD145" s="34"/>
      <c r="AE145" s="34"/>
      <c r="AF145" s="34"/>
      <c r="AG145">
        <v>4.3</v>
      </c>
      <c r="AH145" s="34"/>
      <c r="AK145" s="34"/>
      <c r="AL145" s="34"/>
      <c r="AM145" s="34"/>
      <c r="AN145" s="34"/>
      <c r="AO145" s="34"/>
      <c r="AP145" s="34"/>
      <c r="AQ145" s="34"/>
      <c r="AR145" s="34"/>
      <c r="AS145" s="34"/>
      <c r="AU145" s="34"/>
      <c r="AV145" s="34"/>
      <c r="AW145" s="34"/>
      <c r="AX145" s="34"/>
      <c r="AY145" s="34"/>
      <c r="AZ145" s="34"/>
      <c r="BA145" s="34"/>
      <c r="BB145" s="34"/>
      <c r="BC145" s="34"/>
      <c r="BD145" s="34"/>
      <c r="BE145" s="34"/>
      <c r="BF145" s="34"/>
      <c r="BI145" s="34"/>
      <c r="BJ145" s="34"/>
      <c r="BK145" s="34"/>
      <c r="BL145" s="34"/>
      <c r="BM145" s="34"/>
      <c r="BN145" s="34"/>
      <c r="BO145" s="34"/>
      <c r="BP145" s="34"/>
      <c r="BQ145" s="34"/>
      <c r="BS145" s="34"/>
      <c r="BT145" s="34"/>
      <c r="BU145" s="34"/>
      <c r="BV145" s="34"/>
      <c r="BW145" s="34"/>
      <c r="BX145" s="34"/>
      <c r="BY145" s="34"/>
      <c r="BZ145" s="34"/>
      <c r="CB145" s="34"/>
      <c r="CC145" s="34"/>
      <c r="CD145" s="34"/>
      <c r="CE145" s="34"/>
      <c r="CH145" s="34"/>
      <c r="CI145" s="34"/>
      <c r="CK145" s="34"/>
      <c r="CL145" s="34"/>
      <c r="CN145" s="34"/>
      <c r="CO145" s="34"/>
      <c r="CP145" s="34"/>
      <c r="CQ145" s="34"/>
      <c r="CR145" s="34"/>
      <c r="CS145" s="34"/>
      <c r="CT145" s="34"/>
      <c r="CV145" s="34"/>
      <c r="CW145" s="34"/>
      <c r="CX145" s="34"/>
      <c r="CY145" s="34"/>
      <c r="CZ145" s="34"/>
    </row>
    <row r="146" spans="1:104" x14ac:dyDescent="0.15">
      <c r="A146" s="34" t="s">
        <v>1395</v>
      </c>
      <c r="B146" s="34"/>
      <c r="C146" s="34" t="s">
        <v>1346</v>
      </c>
      <c r="D146" s="34" t="s">
        <v>1361</v>
      </c>
      <c r="E146">
        <v>62</v>
      </c>
      <c r="F146" s="34" t="s">
        <v>1469</v>
      </c>
      <c r="G146" s="34"/>
      <c r="H146" s="84" t="s">
        <v>306</v>
      </c>
      <c r="I146" s="34" t="s">
        <v>2</v>
      </c>
      <c r="J146" s="34" t="s">
        <v>307</v>
      </c>
      <c r="K146" s="34" t="s">
        <v>1514</v>
      </c>
      <c r="L146" s="34" t="s">
        <v>1352</v>
      </c>
      <c r="M146" s="34" t="s">
        <v>330</v>
      </c>
      <c r="N146" s="34"/>
      <c r="O146" s="34" t="s">
        <v>1356</v>
      </c>
      <c r="P146" s="34"/>
      <c r="Q146" s="34" t="s">
        <v>1160</v>
      </c>
      <c r="R146" t="b">
        <v>0</v>
      </c>
      <c r="S146" s="34"/>
      <c r="T146" s="34"/>
      <c r="U146" s="34"/>
      <c r="V146" t="b">
        <v>0</v>
      </c>
      <c r="W146" t="b">
        <v>1</v>
      </c>
      <c r="X146" s="34"/>
      <c r="Y146" s="34"/>
      <c r="AA146" s="34"/>
      <c r="AB146" s="34"/>
      <c r="AC146" s="34"/>
      <c r="AD146" s="34"/>
      <c r="AE146" s="34"/>
      <c r="AF146" s="34"/>
      <c r="AG146">
        <v>4.3</v>
      </c>
      <c r="AH146" s="34"/>
      <c r="AK146" s="34"/>
      <c r="AL146" s="34"/>
      <c r="AM146" s="34"/>
      <c r="AN146" s="34"/>
      <c r="AO146" s="34"/>
      <c r="AP146" s="34"/>
      <c r="AQ146" s="34"/>
      <c r="AR146" s="34"/>
      <c r="AS146" s="34"/>
      <c r="AU146" s="34"/>
      <c r="AV146" s="34"/>
      <c r="AW146" s="34"/>
      <c r="AX146" s="34"/>
      <c r="AY146" s="34"/>
      <c r="AZ146" s="34"/>
      <c r="BA146" s="34"/>
      <c r="BB146" s="34"/>
      <c r="BC146" s="34"/>
      <c r="BD146" s="34"/>
      <c r="BE146" s="34"/>
      <c r="BF146" s="34"/>
      <c r="BI146" s="34"/>
      <c r="BJ146" s="34"/>
      <c r="BK146" s="34"/>
      <c r="BL146" s="34"/>
      <c r="BM146" s="34"/>
      <c r="BN146" s="34"/>
      <c r="BO146" s="34"/>
      <c r="BP146" s="34"/>
      <c r="BQ146" s="34"/>
      <c r="BS146" s="34"/>
      <c r="BT146" s="34"/>
      <c r="BU146" s="34"/>
      <c r="BV146" s="34"/>
      <c r="BW146" s="34"/>
      <c r="BX146" s="34"/>
      <c r="BY146" s="34"/>
      <c r="BZ146" s="34"/>
      <c r="CB146" s="34"/>
      <c r="CC146" s="34"/>
      <c r="CD146" s="34"/>
      <c r="CE146" s="34"/>
      <c r="CH146" s="34"/>
      <c r="CI146" s="34"/>
      <c r="CK146" s="34"/>
      <c r="CL146" s="34"/>
      <c r="CN146" s="34"/>
      <c r="CO146" s="34"/>
      <c r="CP146" s="34"/>
      <c r="CQ146" s="34"/>
      <c r="CR146" s="34"/>
      <c r="CS146" s="34"/>
      <c r="CT146" s="34"/>
      <c r="CV146" s="34"/>
      <c r="CW146" s="34"/>
      <c r="CX146" s="34"/>
      <c r="CY146" s="34"/>
      <c r="CZ146" s="34"/>
    </row>
    <row r="147" spans="1:104" x14ac:dyDescent="0.15">
      <c r="A147" s="34" t="s">
        <v>1395</v>
      </c>
      <c r="B147" s="34"/>
      <c r="C147" s="34" t="s">
        <v>1346</v>
      </c>
      <c r="D147" s="34" t="s">
        <v>1361</v>
      </c>
      <c r="E147">
        <v>62</v>
      </c>
      <c r="F147" s="34" t="s">
        <v>1469</v>
      </c>
      <c r="G147" s="34"/>
      <c r="H147" s="84" t="s">
        <v>306</v>
      </c>
      <c r="I147" s="34" t="s">
        <v>2</v>
      </c>
      <c r="J147" s="34" t="s">
        <v>308</v>
      </c>
      <c r="K147" s="34" t="s">
        <v>327</v>
      </c>
      <c r="L147" s="34" t="s">
        <v>1352</v>
      </c>
      <c r="M147" s="34" t="s">
        <v>330</v>
      </c>
      <c r="N147" s="34"/>
      <c r="O147" s="34" t="s">
        <v>1356</v>
      </c>
      <c r="P147" s="34"/>
      <c r="Q147" s="34" t="s">
        <v>1160</v>
      </c>
      <c r="R147" t="b">
        <v>0</v>
      </c>
      <c r="S147" s="34"/>
      <c r="T147" s="34"/>
      <c r="U147" s="34"/>
      <c r="V147" t="b">
        <v>0</v>
      </c>
      <c r="W147" t="b">
        <v>1</v>
      </c>
      <c r="X147" s="34"/>
      <c r="Y147" s="34"/>
      <c r="AA147" s="34"/>
      <c r="AB147" s="34"/>
      <c r="AC147" s="34"/>
      <c r="AD147" s="34"/>
      <c r="AE147" s="34"/>
      <c r="AF147" s="34"/>
      <c r="AG147">
        <v>4.3</v>
      </c>
      <c r="AH147" s="34"/>
      <c r="AK147" s="34"/>
      <c r="AL147" s="34"/>
      <c r="AM147" s="34"/>
      <c r="AN147" s="34"/>
      <c r="AO147" s="34"/>
      <c r="AP147" s="34"/>
      <c r="AQ147" s="34"/>
      <c r="AR147" s="34"/>
      <c r="AS147" s="34"/>
      <c r="AU147" s="34"/>
      <c r="AV147" s="34"/>
      <c r="AW147" s="34"/>
      <c r="AX147" s="34"/>
      <c r="AY147" s="34"/>
      <c r="AZ147" s="34"/>
      <c r="BA147" s="34"/>
      <c r="BB147" s="34"/>
      <c r="BC147" s="34"/>
      <c r="BD147" s="34"/>
      <c r="BE147" s="34"/>
      <c r="BF147" s="34"/>
      <c r="BI147" s="34"/>
      <c r="BJ147" s="34"/>
      <c r="BK147" s="34"/>
      <c r="BL147" s="34"/>
      <c r="BM147" s="34"/>
      <c r="BN147" s="34"/>
      <c r="BO147" s="34"/>
      <c r="BP147" s="34"/>
      <c r="BQ147" s="34"/>
      <c r="BS147" s="34"/>
      <c r="BT147" s="34"/>
      <c r="BU147" s="34"/>
      <c r="BV147" s="34"/>
      <c r="BW147" s="34"/>
      <c r="BX147" s="34"/>
      <c r="BY147" s="34"/>
      <c r="BZ147" s="34"/>
      <c r="CB147" s="34"/>
      <c r="CC147" s="34"/>
      <c r="CD147" s="34"/>
      <c r="CE147" s="34"/>
      <c r="CH147" s="34"/>
      <c r="CI147" s="34"/>
      <c r="CK147" s="34"/>
      <c r="CL147" s="34"/>
      <c r="CN147" s="34"/>
      <c r="CO147" s="34"/>
      <c r="CP147" s="34"/>
      <c r="CQ147" s="34"/>
      <c r="CR147" s="34"/>
      <c r="CS147" s="34"/>
      <c r="CT147" s="34"/>
      <c r="CV147" s="34"/>
      <c r="CW147" s="34"/>
      <c r="CX147" s="34"/>
      <c r="CY147" s="34"/>
      <c r="CZ147" s="34"/>
    </row>
    <row r="148" spans="1:104" x14ac:dyDescent="0.15">
      <c r="A148" s="34" t="s">
        <v>1395</v>
      </c>
      <c r="B148" s="34"/>
      <c r="C148" s="34" t="s">
        <v>1346</v>
      </c>
      <c r="D148" s="34" t="s">
        <v>1361</v>
      </c>
      <c r="E148">
        <v>62</v>
      </c>
      <c r="F148" s="34" t="s">
        <v>1469</v>
      </c>
      <c r="G148" s="34"/>
      <c r="H148" s="84" t="s">
        <v>306</v>
      </c>
      <c r="I148" s="34" t="s">
        <v>2</v>
      </c>
      <c r="J148" s="34" t="s">
        <v>309</v>
      </c>
      <c r="K148" s="34" t="s">
        <v>328</v>
      </c>
      <c r="L148" s="34" t="s">
        <v>1352</v>
      </c>
      <c r="M148" s="34" t="s">
        <v>330</v>
      </c>
      <c r="N148" s="34"/>
      <c r="O148" s="34" t="s">
        <v>1356</v>
      </c>
      <c r="P148" s="34"/>
      <c r="Q148" s="34" t="s">
        <v>1160</v>
      </c>
      <c r="R148" t="b">
        <v>0</v>
      </c>
      <c r="S148" s="34"/>
      <c r="T148" s="34"/>
      <c r="U148" s="34"/>
      <c r="V148" t="b">
        <v>0</v>
      </c>
      <c r="W148" t="b">
        <v>1</v>
      </c>
      <c r="X148" s="34"/>
      <c r="Y148" s="34"/>
      <c r="AA148" s="34"/>
      <c r="AB148" s="34"/>
      <c r="AC148" s="34"/>
      <c r="AD148" s="34"/>
      <c r="AE148" s="34"/>
      <c r="AF148" s="34"/>
      <c r="AG148">
        <v>4.3</v>
      </c>
      <c r="AH148" s="34"/>
      <c r="AK148" s="34"/>
      <c r="AL148" s="34"/>
      <c r="AM148" s="34"/>
      <c r="AN148" s="34"/>
      <c r="AO148" s="34"/>
      <c r="AP148" s="34"/>
      <c r="AQ148" s="34"/>
      <c r="AR148" s="34"/>
      <c r="AS148" s="34"/>
      <c r="AU148" s="34"/>
      <c r="AV148" s="34"/>
      <c r="AW148" s="34"/>
      <c r="AX148" s="34"/>
      <c r="AY148" s="34"/>
      <c r="AZ148" s="34"/>
      <c r="BA148" s="34"/>
      <c r="BB148" s="34"/>
      <c r="BC148" s="34"/>
      <c r="BD148" s="34"/>
      <c r="BE148" s="34"/>
      <c r="BF148" s="34"/>
      <c r="BI148" s="34"/>
      <c r="BJ148" s="34"/>
      <c r="BK148" s="34"/>
      <c r="BL148" s="34"/>
      <c r="BM148" s="34"/>
      <c r="BN148" s="34"/>
      <c r="BO148" s="34"/>
      <c r="BP148" s="34"/>
      <c r="BQ148" s="34"/>
      <c r="BS148" s="34"/>
      <c r="BT148" s="34"/>
      <c r="BU148" s="34"/>
      <c r="BV148" s="34"/>
      <c r="BW148" s="34"/>
      <c r="BX148" s="34"/>
      <c r="BY148" s="34"/>
      <c r="BZ148" s="34"/>
      <c r="CB148" s="34"/>
      <c r="CC148" s="34"/>
      <c r="CD148" s="34"/>
      <c r="CE148" s="34"/>
      <c r="CH148" s="34"/>
      <c r="CI148" s="34"/>
      <c r="CK148" s="34"/>
      <c r="CL148" s="34"/>
      <c r="CN148" s="34"/>
      <c r="CO148" s="34"/>
      <c r="CP148" s="34"/>
      <c r="CQ148" s="34"/>
      <c r="CR148" s="34"/>
      <c r="CS148" s="34"/>
      <c r="CT148" s="34"/>
      <c r="CV148" s="34"/>
      <c r="CW148" s="34"/>
      <c r="CX148" s="34"/>
      <c r="CY148" s="34"/>
      <c r="CZ148" s="34"/>
    </row>
    <row r="149" spans="1:104" x14ac:dyDescent="0.15">
      <c r="A149" s="34" t="s">
        <v>1395</v>
      </c>
      <c r="B149" s="34"/>
      <c r="C149" s="34" t="s">
        <v>1346</v>
      </c>
      <c r="D149" s="34" t="s">
        <v>1361</v>
      </c>
      <c r="E149">
        <v>62</v>
      </c>
      <c r="F149" s="34" t="s">
        <v>1469</v>
      </c>
      <c r="G149" s="34"/>
      <c r="H149" s="84" t="s">
        <v>306</v>
      </c>
      <c r="I149" s="34" t="s">
        <v>2</v>
      </c>
      <c r="J149" s="34" t="s">
        <v>310</v>
      </c>
      <c r="K149" s="34" t="s">
        <v>1515</v>
      </c>
      <c r="L149" s="34" t="s">
        <v>1352</v>
      </c>
      <c r="M149" s="34" t="s">
        <v>330</v>
      </c>
      <c r="N149" s="34"/>
      <c r="O149" s="34" t="s">
        <v>1356</v>
      </c>
      <c r="P149" s="34"/>
      <c r="Q149" s="34" t="s">
        <v>1160</v>
      </c>
      <c r="R149" t="b">
        <v>0</v>
      </c>
      <c r="S149" s="34"/>
      <c r="T149" s="34"/>
      <c r="U149" s="34"/>
      <c r="V149" t="b">
        <v>0</v>
      </c>
      <c r="W149" t="b">
        <v>1</v>
      </c>
      <c r="X149" s="34"/>
      <c r="Y149" s="34"/>
      <c r="AA149" s="34"/>
      <c r="AB149" s="34"/>
      <c r="AC149" s="34"/>
      <c r="AD149" s="34"/>
      <c r="AE149" s="34"/>
      <c r="AF149" s="34"/>
      <c r="AG149">
        <v>4.3</v>
      </c>
      <c r="AH149" s="34"/>
      <c r="AK149" s="34"/>
      <c r="AL149" s="34"/>
      <c r="AM149" s="34"/>
      <c r="AN149" s="34"/>
      <c r="AO149" s="34"/>
      <c r="AP149" s="34"/>
      <c r="AQ149" s="34"/>
      <c r="AR149" s="34"/>
      <c r="AS149" s="34"/>
      <c r="AU149" s="34"/>
      <c r="AV149" s="34"/>
      <c r="AW149" s="34"/>
      <c r="AX149" s="34"/>
      <c r="AY149" s="34"/>
      <c r="AZ149" s="34"/>
      <c r="BA149" s="34"/>
      <c r="BB149" s="34"/>
      <c r="BC149" s="34"/>
      <c r="BD149" s="34"/>
      <c r="BE149" s="34"/>
      <c r="BF149" s="34"/>
      <c r="BI149" s="34"/>
      <c r="BJ149" s="34"/>
      <c r="BK149" s="34"/>
      <c r="BL149" s="34"/>
      <c r="BM149" s="34"/>
      <c r="BN149" s="34"/>
      <c r="BO149" s="34"/>
      <c r="BP149" s="34"/>
      <c r="BQ149" s="34"/>
      <c r="BS149" s="34"/>
      <c r="BT149" s="34"/>
      <c r="BU149" s="34"/>
      <c r="BV149" s="34"/>
      <c r="BW149" s="34"/>
      <c r="BX149" s="34"/>
      <c r="BY149" s="34"/>
      <c r="BZ149" s="34"/>
      <c r="CB149" s="34"/>
      <c r="CC149" s="34"/>
      <c r="CD149" s="34"/>
      <c r="CE149" s="34"/>
      <c r="CH149" s="34"/>
      <c r="CI149" s="34"/>
      <c r="CK149" s="34"/>
      <c r="CL149" s="34"/>
      <c r="CN149" s="34"/>
      <c r="CO149" s="34"/>
      <c r="CP149" s="34"/>
      <c r="CQ149" s="34"/>
      <c r="CR149" s="34"/>
      <c r="CS149" s="34"/>
      <c r="CT149" s="34"/>
      <c r="CV149" s="34"/>
      <c r="CW149" s="34"/>
      <c r="CX149" s="34"/>
      <c r="CY149" s="34"/>
      <c r="CZ149" s="34"/>
    </row>
    <row r="150" spans="1:104" x14ac:dyDescent="0.15">
      <c r="A150" s="34" t="s">
        <v>1395</v>
      </c>
      <c r="B150" s="34"/>
      <c r="C150" s="34" t="s">
        <v>1346</v>
      </c>
      <c r="D150" s="34" t="s">
        <v>1361</v>
      </c>
      <c r="E150">
        <v>62</v>
      </c>
      <c r="F150" s="34" t="s">
        <v>1469</v>
      </c>
      <c r="G150" s="34"/>
      <c r="H150" s="84" t="s">
        <v>306</v>
      </c>
      <c r="I150" s="34" t="s">
        <v>2</v>
      </c>
      <c r="J150" s="34" t="s">
        <v>311</v>
      </c>
      <c r="K150" s="34" t="s">
        <v>1512</v>
      </c>
      <c r="L150" s="34" t="s">
        <v>1352</v>
      </c>
      <c r="M150" s="34" t="s">
        <v>330</v>
      </c>
      <c r="N150" s="34"/>
      <c r="O150" s="34" t="s">
        <v>1356</v>
      </c>
      <c r="P150" s="34"/>
      <c r="Q150" s="34" t="s">
        <v>1160</v>
      </c>
      <c r="R150" t="b">
        <v>0</v>
      </c>
      <c r="S150" s="34"/>
      <c r="T150" s="34"/>
      <c r="U150" s="34"/>
      <c r="V150" t="b">
        <v>0</v>
      </c>
      <c r="W150" t="b">
        <v>1</v>
      </c>
      <c r="X150" s="34"/>
      <c r="Y150" s="34"/>
      <c r="AA150" s="34"/>
      <c r="AB150" s="34"/>
      <c r="AC150" s="34"/>
      <c r="AD150" s="34"/>
      <c r="AE150" s="34"/>
      <c r="AF150" s="34"/>
      <c r="AG150">
        <v>4.3</v>
      </c>
      <c r="AH150" s="34"/>
      <c r="AK150" s="34"/>
      <c r="AL150" s="34"/>
      <c r="AM150" s="34"/>
      <c r="AN150" s="34"/>
      <c r="AO150" s="34"/>
      <c r="AP150" s="34"/>
      <c r="AQ150" s="34"/>
      <c r="AR150" s="34"/>
      <c r="AS150" s="34"/>
      <c r="AU150" s="34"/>
      <c r="AV150" s="34"/>
      <c r="AW150" s="34"/>
      <c r="AX150" s="34"/>
      <c r="AY150" s="34"/>
      <c r="AZ150" s="34"/>
      <c r="BA150" s="34"/>
      <c r="BB150" s="34"/>
      <c r="BC150" s="34"/>
      <c r="BD150" s="34"/>
      <c r="BE150" s="34"/>
      <c r="BF150" s="34"/>
      <c r="BI150" s="34"/>
      <c r="BJ150" s="34"/>
      <c r="BK150" s="34"/>
      <c r="BL150" s="34"/>
      <c r="BM150" s="34"/>
      <c r="BN150" s="34"/>
      <c r="BO150" s="34"/>
      <c r="BP150" s="34"/>
      <c r="BQ150" s="34"/>
      <c r="BS150" s="34"/>
      <c r="BT150" s="34"/>
      <c r="BU150" s="34"/>
      <c r="BV150" s="34"/>
      <c r="BW150" s="34"/>
      <c r="BX150" s="34"/>
      <c r="BY150" s="34"/>
      <c r="BZ150" s="34"/>
      <c r="CB150" s="34"/>
      <c r="CC150" s="34"/>
      <c r="CD150" s="34"/>
      <c r="CE150" s="34"/>
      <c r="CH150" s="34"/>
      <c r="CI150" s="34"/>
      <c r="CK150" s="34"/>
      <c r="CL150" s="34"/>
      <c r="CN150" s="34"/>
      <c r="CO150" s="34"/>
      <c r="CP150" s="34"/>
      <c r="CQ150" s="34"/>
      <c r="CR150" s="34"/>
      <c r="CS150" s="34"/>
      <c r="CT150" s="34"/>
      <c r="CV150" s="34"/>
      <c r="CW150" s="34"/>
      <c r="CX150" s="34"/>
      <c r="CY150" s="34"/>
      <c r="CZ150" s="34"/>
    </row>
    <row r="151" spans="1:104" x14ac:dyDescent="0.15">
      <c r="A151" s="34" t="s">
        <v>1395</v>
      </c>
      <c r="B151" s="34"/>
      <c r="C151" s="34" t="s">
        <v>1346</v>
      </c>
      <c r="D151" s="34" t="s">
        <v>1361</v>
      </c>
      <c r="E151">
        <v>62</v>
      </c>
      <c r="F151" s="34" t="s">
        <v>1469</v>
      </c>
      <c r="G151" s="34"/>
      <c r="H151" s="84" t="s">
        <v>306</v>
      </c>
      <c r="I151" s="34" t="s">
        <v>2</v>
      </c>
      <c r="J151" s="34" t="s">
        <v>312</v>
      </c>
      <c r="K151" s="34" t="s">
        <v>2</v>
      </c>
      <c r="L151" s="34" t="s">
        <v>1352</v>
      </c>
      <c r="M151" s="34" t="s">
        <v>330</v>
      </c>
      <c r="N151" s="34"/>
      <c r="O151" s="34" t="s">
        <v>1356</v>
      </c>
      <c r="P151" s="34"/>
      <c r="Q151" s="34" t="s">
        <v>1160</v>
      </c>
      <c r="R151" t="b">
        <v>0</v>
      </c>
      <c r="S151" s="34"/>
      <c r="T151" s="34"/>
      <c r="U151" s="34"/>
      <c r="V151" t="b">
        <v>0</v>
      </c>
      <c r="W151" t="b">
        <v>1</v>
      </c>
      <c r="X151" s="34"/>
      <c r="Y151" s="34"/>
      <c r="AA151" s="34"/>
      <c r="AB151" s="34"/>
      <c r="AC151" s="34"/>
      <c r="AD151" s="34"/>
      <c r="AE151" s="34"/>
      <c r="AF151" s="34"/>
      <c r="AG151">
        <v>4.3</v>
      </c>
      <c r="AH151" s="34"/>
      <c r="AK151" s="34"/>
      <c r="AL151" s="34"/>
      <c r="AM151" s="34"/>
      <c r="AN151" s="34"/>
      <c r="AO151" s="34"/>
      <c r="AP151" s="34"/>
      <c r="AQ151" s="34"/>
      <c r="AR151" s="34"/>
      <c r="AS151" s="34"/>
      <c r="AU151" s="34"/>
      <c r="AV151" s="34"/>
      <c r="AW151" s="34"/>
      <c r="AX151" s="34"/>
      <c r="AY151" s="34"/>
      <c r="AZ151" s="34"/>
      <c r="BA151" s="34"/>
      <c r="BB151" s="34"/>
      <c r="BC151" s="34"/>
      <c r="BD151" s="34"/>
      <c r="BE151" s="34"/>
      <c r="BF151" s="34"/>
      <c r="BI151" s="34"/>
      <c r="BJ151" s="34"/>
      <c r="BK151" s="34"/>
      <c r="BL151" s="34"/>
      <c r="BM151" s="34"/>
      <c r="BN151" s="34"/>
      <c r="BO151" s="34"/>
      <c r="BP151" s="34"/>
      <c r="BQ151" s="34"/>
      <c r="BS151" s="34"/>
      <c r="BT151" s="34"/>
      <c r="BU151" s="34"/>
      <c r="BV151" s="34"/>
      <c r="BW151" s="34"/>
      <c r="BX151" s="34"/>
      <c r="BY151" s="34"/>
      <c r="BZ151" s="34"/>
      <c r="CB151" s="34"/>
      <c r="CC151" s="34"/>
      <c r="CD151" s="34"/>
      <c r="CE151" s="34"/>
      <c r="CH151" s="34"/>
      <c r="CI151" s="34"/>
      <c r="CK151" s="34"/>
      <c r="CL151" s="34"/>
      <c r="CN151" s="34"/>
      <c r="CO151" s="34"/>
      <c r="CP151" s="34"/>
      <c r="CQ151" s="34"/>
      <c r="CR151" s="34"/>
      <c r="CS151" s="34"/>
      <c r="CT151" s="34"/>
      <c r="CV151" s="34"/>
      <c r="CW151" s="34"/>
      <c r="CX151" s="34"/>
      <c r="CY151" s="34"/>
      <c r="CZ151" s="34"/>
    </row>
    <row r="152" spans="1:104" x14ac:dyDescent="0.15">
      <c r="A152" s="34" t="s">
        <v>1396</v>
      </c>
      <c r="B152" s="34"/>
      <c r="C152" s="34" t="s">
        <v>1346</v>
      </c>
      <c r="D152" s="34" t="s">
        <v>1361</v>
      </c>
      <c r="E152">
        <v>63</v>
      </c>
      <c r="F152" s="34" t="s">
        <v>1469</v>
      </c>
      <c r="G152" s="34"/>
      <c r="H152" s="84" t="s">
        <v>306</v>
      </c>
      <c r="I152" s="34" t="s">
        <v>2</v>
      </c>
      <c r="J152" s="34" t="s">
        <v>307</v>
      </c>
      <c r="K152" s="34" t="s">
        <v>1516</v>
      </c>
      <c r="L152" s="34" t="s">
        <v>1352</v>
      </c>
      <c r="M152" s="34" t="s">
        <v>330</v>
      </c>
      <c r="N152" s="34"/>
      <c r="O152" s="34" t="s">
        <v>1356</v>
      </c>
      <c r="P152" s="34"/>
      <c r="Q152" s="34" t="s">
        <v>1161</v>
      </c>
      <c r="R152" t="b">
        <v>0</v>
      </c>
      <c r="S152" s="34"/>
      <c r="T152" s="34"/>
      <c r="U152" s="34"/>
      <c r="V152" t="b">
        <v>0</v>
      </c>
      <c r="W152" t="b">
        <v>1</v>
      </c>
      <c r="X152" s="34"/>
      <c r="Y152" s="34"/>
      <c r="AA152" s="34"/>
      <c r="AB152" s="34"/>
      <c r="AC152" s="34"/>
      <c r="AD152" s="34"/>
      <c r="AE152" s="34"/>
      <c r="AF152" s="34"/>
      <c r="AG152">
        <v>4.3</v>
      </c>
      <c r="AH152" s="34"/>
      <c r="AK152" s="34"/>
      <c r="AL152" s="34"/>
      <c r="AM152" s="34"/>
      <c r="AN152" s="34"/>
      <c r="AO152" s="34"/>
      <c r="AP152" s="34"/>
      <c r="AQ152" s="34"/>
      <c r="AR152" s="34"/>
      <c r="AS152" s="34"/>
      <c r="AU152" s="34"/>
      <c r="AV152" s="34"/>
      <c r="AW152" s="34"/>
      <c r="AX152" s="34"/>
      <c r="AY152" s="34"/>
      <c r="AZ152" s="34"/>
      <c r="BA152" s="34"/>
      <c r="BB152" s="34"/>
      <c r="BC152" s="34"/>
      <c r="BD152" s="34"/>
      <c r="BE152" s="34"/>
      <c r="BF152" s="34"/>
      <c r="BI152" s="34"/>
      <c r="BJ152" s="34"/>
      <c r="BK152" s="34"/>
      <c r="BL152" s="34"/>
      <c r="BM152" s="34"/>
      <c r="BN152" s="34"/>
      <c r="BO152" s="34"/>
      <c r="BP152" s="34"/>
      <c r="BQ152" s="34"/>
      <c r="BS152" s="34"/>
      <c r="BT152" s="34"/>
      <c r="BU152" s="34"/>
      <c r="BV152" s="34"/>
      <c r="BW152" s="34"/>
      <c r="BX152" s="34"/>
      <c r="BY152" s="34"/>
      <c r="BZ152" s="34"/>
      <c r="CB152" s="34"/>
      <c r="CC152" s="34"/>
      <c r="CD152" s="34"/>
      <c r="CE152" s="34"/>
      <c r="CH152" s="34"/>
      <c r="CI152" s="34"/>
      <c r="CK152" s="34"/>
      <c r="CL152" s="34"/>
      <c r="CN152" s="34"/>
      <c r="CO152" s="34"/>
      <c r="CP152" s="34"/>
      <c r="CQ152" s="34"/>
      <c r="CR152" s="34"/>
      <c r="CS152" s="34"/>
      <c r="CT152" s="34"/>
      <c r="CV152" s="34"/>
      <c r="CW152" s="34"/>
      <c r="CX152" s="34"/>
      <c r="CY152" s="34"/>
      <c r="CZ152" s="34"/>
    </row>
    <row r="153" spans="1:104" x14ac:dyDescent="0.15">
      <c r="A153" s="34" t="s">
        <v>1396</v>
      </c>
      <c r="B153" s="34"/>
      <c r="C153" s="34" t="s">
        <v>1346</v>
      </c>
      <c r="D153" s="34" t="s">
        <v>1361</v>
      </c>
      <c r="E153">
        <v>63</v>
      </c>
      <c r="F153" s="34" t="s">
        <v>1469</v>
      </c>
      <c r="G153" s="34"/>
      <c r="H153" s="84" t="s">
        <v>306</v>
      </c>
      <c r="I153" s="34" t="s">
        <v>2</v>
      </c>
      <c r="J153" s="34" t="s">
        <v>308</v>
      </c>
      <c r="K153" s="34" t="s">
        <v>327</v>
      </c>
      <c r="L153" s="34" t="s">
        <v>1352</v>
      </c>
      <c r="M153" s="34" t="s">
        <v>330</v>
      </c>
      <c r="N153" s="34"/>
      <c r="O153" s="34" t="s">
        <v>1356</v>
      </c>
      <c r="P153" s="34"/>
      <c r="Q153" s="34" t="s">
        <v>1161</v>
      </c>
      <c r="R153" t="b">
        <v>0</v>
      </c>
      <c r="S153" s="34"/>
      <c r="T153" s="34"/>
      <c r="U153" s="34"/>
      <c r="V153" t="b">
        <v>0</v>
      </c>
      <c r="W153" t="b">
        <v>1</v>
      </c>
      <c r="X153" s="34"/>
      <c r="Y153" s="34"/>
      <c r="AA153" s="34"/>
      <c r="AB153" s="34"/>
      <c r="AC153" s="34"/>
      <c r="AD153" s="34"/>
      <c r="AE153" s="34"/>
      <c r="AF153" s="34"/>
      <c r="AG153">
        <v>4.3</v>
      </c>
      <c r="AH153" s="34"/>
      <c r="AK153" s="34"/>
      <c r="AL153" s="34"/>
      <c r="AM153" s="34"/>
      <c r="AN153" s="34"/>
      <c r="AO153" s="34"/>
      <c r="AP153" s="34"/>
      <c r="AQ153" s="34"/>
      <c r="AR153" s="34"/>
      <c r="AS153" s="34"/>
      <c r="AU153" s="34"/>
      <c r="AV153" s="34"/>
      <c r="AW153" s="34"/>
      <c r="AX153" s="34"/>
      <c r="AY153" s="34"/>
      <c r="AZ153" s="34"/>
      <c r="BA153" s="34"/>
      <c r="BB153" s="34"/>
      <c r="BC153" s="34"/>
      <c r="BD153" s="34"/>
      <c r="BE153" s="34"/>
      <c r="BF153" s="34"/>
      <c r="BI153" s="34"/>
      <c r="BJ153" s="34"/>
      <c r="BK153" s="34"/>
      <c r="BL153" s="34"/>
      <c r="BM153" s="34"/>
      <c r="BN153" s="34"/>
      <c r="BO153" s="34"/>
      <c r="BP153" s="34"/>
      <c r="BQ153" s="34"/>
      <c r="BS153" s="34"/>
      <c r="BT153" s="34"/>
      <c r="BU153" s="34"/>
      <c r="BV153" s="34"/>
      <c r="BW153" s="34"/>
      <c r="BX153" s="34"/>
      <c r="BY153" s="34"/>
      <c r="BZ153" s="34"/>
      <c r="CB153" s="34"/>
      <c r="CC153" s="34"/>
      <c r="CD153" s="34"/>
      <c r="CE153" s="34"/>
      <c r="CH153" s="34"/>
      <c r="CI153" s="34"/>
      <c r="CK153" s="34"/>
      <c r="CL153" s="34"/>
      <c r="CN153" s="34"/>
      <c r="CO153" s="34"/>
      <c r="CP153" s="34"/>
      <c r="CQ153" s="34"/>
      <c r="CR153" s="34"/>
      <c r="CS153" s="34"/>
      <c r="CT153" s="34"/>
      <c r="CV153" s="34"/>
      <c r="CW153" s="34"/>
      <c r="CX153" s="34"/>
      <c r="CY153" s="34"/>
      <c r="CZ153" s="34"/>
    </row>
    <row r="154" spans="1:104" x14ac:dyDescent="0.15">
      <c r="A154" s="34" t="s">
        <v>1396</v>
      </c>
      <c r="B154" s="34"/>
      <c r="C154" s="34" t="s">
        <v>1346</v>
      </c>
      <c r="D154" s="34" t="s">
        <v>1361</v>
      </c>
      <c r="E154">
        <v>63</v>
      </c>
      <c r="F154" s="34" t="s">
        <v>1469</v>
      </c>
      <c r="G154" s="34"/>
      <c r="H154" s="84" t="s">
        <v>306</v>
      </c>
      <c r="I154" s="34" t="s">
        <v>2</v>
      </c>
      <c r="J154" s="34" t="s">
        <v>309</v>
      </c>
      <c r="K154" s="34" t="s">
        <v>328</v>
      </c>
      <c r="L154" s="34" t="s">
        <v>1352</v>
      </c>
      <c r="M154" s="34" t="s">
        <v>330</v>
      </c>
      <c r="N154" s="34"/>
      <c r="O154" s="34" t="s">
        <v>1356</v>
      </c>
      <c r="P154" s="34"/>
      <c r="Q154" s="34" t="s">
        <v>1161</v>
      </c>
      <c r="R154" t="b">
        <v>0</v>
      </c>
      <c r="S154" s="34"/>
      <c r="T154" s="34"/>
      <c r="U154" s="34"/>
      <c r="V154" t="b">
        <v>0</v>
      </c>
      <c r="W154" t="b">
        <v>1</v>
      </c>
      <c r="X154" s="34"/>
      <c r="Y154" s="34"/>
      <c r="AA154" s="34"/>
      <c r="AB154" s="34"/>
      <c r="AC154" s="34"/>
      <c r="AD154" s="34"/>
      <c r="AE154" s="34"/>
      <c r="AF154" s="34"/>
      <c r="AG154">
        <v>4.3</v>
      </c>
      <c r="AH154" s="34"/>
      <c r="AK154" s="34"/>
      <c r="AL154" s="34"/>
      <c r="AM154" s="34"/>
      <c r="AN154" s="34"/>
      <c r="AO154" s="34"/>
      <c r="AP154" s="34"/>
      <c r="AQ154" s="34"/>
      <c r="AR154" s="34"/>
      <c r="AS154" s="34"/>
      <c r="AU154" s="34"/>
      <c r="AV154" s="34"/>
      <c r="AW154" s="34"/>
      <c r="AX154" s="34"/>
      <c r="AY154" s="34"/>
      <c r="AZ154" s="34"/>
      <c r="BA154" s="34"/>
      <c r="BB154" s="34"/>
      <c r="BC154" s="34"/>
      <c r="BD154" s="34"/>
      <c r="BE154" s="34"/>
      <c r="BF154" s="34"/>
      <c r="BI154" s="34"/>
      <c r="BJ154" s="34"/>
      <c r="BK154" s="34"/>
      <c r="BL154" s="34"/>
      <c r="BM154" s="34"/>
      <c r="BN154" s="34"/>
      <c r="BO154" s="34"/>
      <c r="BP154" s="34"/>
      <c r="BQ154" s="34"/>
      <c r="BS154" s="34"/>
      <c r="BT154" s="34"/>
      <c r="BU154" s="34"/>
      <c r="BV154" s="34"/>
      <c r="BW154" s="34"/>
      <c r="BX154" s="34"/>
      <c r="BY154" s="34"/>
      <c r="BZ154" s="34"/>
      <c r="CB154" s="34"/>
      <c r="CC154" s="34"/>
      <c r="CD154" s="34"/>
      <c r="CE154" s="34"/>
      <c r="CH154" s="34"/>
      <c r="CI154" s="34"/>
      <c r="CK154" s="34"/>
      <c r="CL154" s="34"/>
      <c r="CN154" s="34"/>
      <c r="CO154" s="34"/>
      <c r="CP154" s="34"/>
      <c r="CQ154" s="34"/>
      <c r="CR154" s="34"/>
      <c r="CS154" s="34"/>
      <c r="CT154" s="34"/>
      <c r="CV154" s="34"/>
      <c r="CW154" s="34"/>
      <c r="CX154" s="34"/>
      <c r="CY154" s="34"/>
      <c r="CZ154" s="34"/>
    </row>
    <row r="155" spans="1:104" x14ac:dyDescent="0.15">
      <c r="A155" s="34" t="s">
        <v>1396</v>
      </c>
      <c r="B155" s="34"/>
      <c r="C155" s="34" t="s">
        <v>1346</v>
      </c>
      <c r="D155" s="34" t="s">
        <v>1361</v>
      </c>
      <c r="E155">
        <v>63</v>
      </c>
      <c r="F155" s="34" t="s">
        <v>1469</v>
      </c>
      <c r="G155" s="34"/>
      <c r="H155" s="84" t="s">
        <v>306</v>
      </c>
      <c r="I155" s="34" t="s">
        <v>2</v>
      </c>
      <c r="J155" s="34" t="s">
        <v>310</v>
      </c>
      <c r="K155" s="34" t="s">
        <v>1517</v>
      </c>
      <c r="L155" s="34" t="s">
        <v>1352</v>
      </c>
      <c r="M155" s="34" t="s">
        <v>330</v>
      </c>
      <c r="N155" s="34"/>
      <c r="O155" s="34" t="s">
        <v>1356</v>
      </c>
      <c r="P155" s="34"/>
      <c r="Q155" s="34" t="s">
        <v>1161</v>
      </c>
      <c r="R155" t="b">
        <v>0</v>
      </c>
      <c r="S155" s="34"/>
      <c r="T155" s="34"/>
      <c r="U155" s="34"/>
      <c r="V155" t="b">
        <v>0</v>
      </c>
      <c r="W155" t="b">
        <v>1</v>
      </c>
      <c r="X155" s="34"/>
      <c r="Y155" s="34"/>
      <c r="AA155" s="34"/>
      <c r="AB155" s="34"/>
      <c r="AC155" s="34"/>
      <c r="AD155" s="34"/>
      <c r="AE155" s="34"/>
      <c r="AF155" s="34"/>
      <c r="AG155">
        <v>4.3</v>
      </c>
      <c r="AH155" s="34"/>
      <c r="AK155" s="34"/>
      <c r="AL155" s="34"/>
      <c r="AM155" s="34"/>
      <c r="AN155" s="34"/>
      <c r="AO155" s="34"/>
      <c r="AP155" s="34"/>
      <c r="AQ155" s="34"/>
      <c r="AR155" s="34"/>
      <c r="AS155" s="34"/>
      <c r="AU155" s="34"/>
      <c r="AV155" s="34"/>
      <c r="AW155" s="34"/>
      <c r="AX155" s="34"/>
      <c r="AY155" s="34"/>
      <c r="AZ155" s="34"/>
      <c r="BA155" s="34"/>
      <c r="BB155" s="34"/>
      <c r="BC155" s="34"/>
      <c r="BD155" s="34"/>
      <c r="BE155" s="34"/>
      <c r="BF155" s="34"/>
      <c r="BI155" s="34"/>
      <c r="BJ155" s="34"/>
      <c r="BK155" s="34"/>
      <c r="BL155" s="34"/>
      <c r="BM155" s="34"/>
      <c r="BN155" s="34"/>
      <c r="BO155" s="34"/>
      <c r="BP155" s="34"/>
      <c r="BQ155" s="34"/>
      <c r="BS155" s="34"/>
      <c r="BT155" s="34"/>
      <c r="BU155" s="34"/>
      <c r="BV155" s="34"/>
      <c r="BW155" s="34"/>
      <c r="BX155" s="34"/>
      <c r="BY155" s="34"/>
      <c r="BZ155" s="34"/>
      <c r="CB155" s="34"/>
      <c r="CC155" s="34"/>
      <c r="CD155" s="34"/>
      <c r="CE155" s="34"/>
      <c r="CH155" s="34"/>
      <c r="CI155" s="34"/>
      <c r="CK155" s="34"/>
      <c r="CL155" s="34"/>
      <c r="CN155" s="34"/>
      <c r="CO155" s="34"/>
      <c r="CP155" s="34"/>
      <c r="CQ155" s="34"/>
      <c r="CR155" s="34"/>
      <c r="CS155" s="34"/>
      <c r="CT155" s="34"/>
      <c r="CV155" s="34"/>
      <c r="CW155" s="34"/>
      <c r="CX155" s="34"/>
      <c r="CY155" s="34"/>
      <c r="CZ155" s="34"/>
    </row>
    <row r="156" spans="1:104" x14ac:dyDescent="0.15">
      <c r="A156" s="34" t="s">
        <v>1396</v>
      </c>
      <c r="B156" s="34"/>
      <c r="C156" s="34" t="s">
        <v>1346</v>
      </c>
      <c r="D156" s="34" t="s">
        <v>1361</v>
      </c>
      <c r="E156">
        <v>63</v>
      </c>
      <c r="F156" s="34" t="s">
        <v>1469</v>
      </c>
      <c r="G156" s="34"/>
      <c r="H156" s="84" t="s">
        <v>306</v>
      </c>
      <c r="I156" s="34" t="s">
        <v>2</v>
      </c>
      <c r="J156" s="34" t="s">
        <v>311</v>
      </c>
      <c r="K156" s="34" t="s">
        <v>1512</v>
      </c>
      <c r="L156" s="34" t="s">
        <v>1352</v>
      </c>
      <c r="M156" s="34" t="s">
        <v>330</v>
      </c>
      <c r="N156" s="34"/>
      <c r="O156" s="34" t="s">
        <v>1356</v>
      </c>
      <c r="P156" s="34"/>
      <c r="Q156" s="34" t="s">
        <v>1161</v>
      </c>
      <c r="R156" t="b">
        <v>0</v>
      </c>
      <c r="S156" s="34"/>
      <c r="T156" s="34"/>
      <c r="U156" s="34"/>
      <c r="V156" t="b">
        <v>0</v>
      </c>
      <c r="W156" t="b">
        <v>1</v>
      </c>
      <c r="X156" s="34"/>
      <c r="Y156" s="34"/>
      <c r="AA156" s="34"/>
      <c r="AB156" s="34"/>
      <c r="AC156" s="34"/>
      <c r="AD156" s="34"/>
      <c r="AE156" s="34"/>
      <c r="AF156" s="34"/>
      <c r="AG156">
        <v>4.3</v>
      </c>
      <c r="AH156" s="34"/>
      <c r="AK156" s="34"/>
      <c r="AL156" s="34"/>
      <c r="AM156" s="34"/>
      <c r="AN156" s="34"/>
      <c r="AO156" s="34"/>
      <c r="AP156" s="34"/>
      <c r="AQ156" s="34"/>
      <c r="AR156" s="34"/>
      <c r="AS156" s="34"/>
      <c r="AU156" s="34"/>
      <c r="AV156" s="34"/>
      <c r="AW156" s="34"/>
      <c r="AX156" s="34"/>
      <c r="AY156" s="34"/>
      <c r="AZ156" s="34"/>
      <c r="BA156" s="34"/>
      <c r="BB156" s="34"/>
      <c r="BC156" s="34"/>
      <c r="BD156" s="34"/>
      <c r="BE156" s="34"/>
      <c r="BF156" s="34"/>
      <c r="BI156" s="34"/>
      <c r="BJ156" s="34"/>
      <c r="BK156" s="34"/>
      <c r="BL156" s="34"/>
      <c r="BM156" s="34"/>
      <c r="BN156" s="34"/>
      <c r="BO156" s="34"/>
      <c r="BP156" s="34"/>
      <c r="BQ156" s="34"/>
      <c r="BS156" s="34"/>
      <c r="BT156" s="34"/>
      <c r="BU156" s="34"/>
      <c r="BV156" s="34"/>
      <c r="BW156" s="34"/>
      <c r="BX156" s="34"/>
      <c r="BY156" s="34"/>
      <c r="BZ156" s="34"/>
      <c r="CB156" s="34"/>
      <c r="CC156" s="34"/>
      <c r="CD156" s="34"/>
      <c r="CE156" s="34"/>
      <c r="CH156" s="34"/>
      <c r="CI156" s="34"/>
      <c r="CK156" s="34"/>
      <c r="CL156" s="34"/>
      <c r="CN156" s="34"/>
      <c r="CO156" s="34"/>
      <c r="CP156" s="34"/>
      <c r="CQ156" s="34"/>
      <c r="CR156" s="34"/>
      <c r="CS156" s="34"/>
      <c r="CT156" s="34"/>
      <c r="CV156" s="34"/>
      <c r="CW156" s="34"/>
      <c r="CX156" s="34"/>
      <c r="CY156" s="34"/>
      <c r="CZ156" s="34"/>
    </row>
    <row r="157" spans="1:104" x14ac:dyDescent="0.15">
      <c r="A157" s="34" t="s">
        <v>1396</v>
      </c>
      <c r="B157" s="34"/>
      <c r="C157" s="34" t="s">
        <v>1346</v>
      </c>
      <c r="D157" s="34" t="s">
        <v>1361</v>
      </c>
      <c r="E157">
        <v>63</v>
      </c>
      <c r="F157" s="34" t="s">
        <v>1469</v>
      </c>
      <c r="G157" s="34"/>
      <c r="H157" s="84" t="s">
        <v>306</v>
      </c>
      <c r="I157" s="34" t="s">
        <v>2</v>
      </c>
      <c r="J157" s="34" t="s">
        <v>312</v>
      </c>
      <c r="K157" s="34" t="s">
        <v>2</v>
      </c>
      <c r="L157" s="34" t="s">
        <v>1352</v>
      </c>
      <c r="M157" s="34" t="s">
        <v>330</v>
      </c>
      <c r="N157" s="34"/>
      <c r="O157" s="34" t="s">
        <v>1356</v>
      </c>
      <c r="P157" s="34"/>
      <c r="Q157" s="34" t="s">
        <v>1161</v>
      </c>
      <c r="R157" t="b">
        <v>0</v>
      </c>
      <c r="S157" s="34"/>
      <c r="T157" s="34"/>
      <c r="U157" s="34"/>
      <c r="V157" t="b">
        <v>0</v>
      </c>
      <c r="W157" t="b">
        <v>1</v>
      </c>
      <c r="X157" s="34"/>
      <c r="Y157" s="34"/>
      <c r="AA157" s="34"/>
      <c r="AB157" s="34"/>
      <c r="AC157" s="34"/>
      <c r="AD157" s="34"/>
      <c r="AE157" s="34"/>
      <c r="AF157" s="34"/>
      <c r="AG157">
        <v>4.3</v>
      </c>
      <c r="AH157" s="34"/>
      <c r="AK157" s="34"/>
      <c r="AL157" s="34"/>
      <c r="AM157" s="34"/>
      <c r="AN157" s="34"/>
      <c r="AO157" s="34"/>
      <c r="AP157" s="34"/>
      <c r="AQ157" s="34"/>
      <c r="AR157" s="34"/>
      <c r="AS157" s="34"/>
      <c r="AU157" s="34"/>
      <c r="AV157" s="34"/>
      <c r="AW157" s="34"/>
      <c r="AX157" s="34"/>
      <c r="AY157" s="34"/>
      <c r="AZ157" s="34"/>
      <c r="BA157" s="34"/>
      <c r="BB157" s="34"/>
      <c r="BC157" s="34"/>
      <c r="BD157" s="34"/>
      <c r="BE157" s="34"/>
      <c r="BF157" s="34"/>
      <c r="BI157" s="34"/>
      <c r="BJ157" s="34"/>
      <c r="BK157" s="34"/>
      <c r="BL157" s="34"/>
      <c r="BM157" s="34"/>
      <c r="BN157" s="34"/>
      <c r="BO157" s="34"/>
      <c r="BP157" s="34"/>
      <c r="BQ157" s="34"/>
      <c r="BS157" s="34"/>
      <c r="BT157" s="34"/>
      <c r="BU157" s="34"/>
      <c r="BV157" s="34"/>
      <c r="BW157" s="34"/>
      <c r="BX157" s="34"/>
      <c r="BY157" s="34"/>
      <c r="BZ157" s="34"/>
      <c r="CB157" s="34"/>
      <c r="CC157" s="34"/>
      <c r="CD157" s="34"/>
      <c r="CE157" s="34"/>
      <c r="CH157" s="34"/>
      <c r="CI157" s="34"/>
      <c r="CK157" s="34"/>
      <c r="CL157" s="34"/>
      <c r="CN157" s="34"/>
      <c r="CO157" s="34"/>
      <c r="CP157" s="34"/>
      <c r="CQ157" s="34"/>
      <c r="CR157" s="34"/>
      <c r="CS157" s="34"/>
      <c r="CT157" s="34"/>
      <c r="CV157" s="34"/>
      <c r="CW157" s="34"/>
      <c r="CX157" s="34"/>
      <c r="CY157" s="34"/>
      <c r="CZ157" s="34"/>
    </row>
    <row r="158" spans="1:104" x14ac:dyDescent="0.15">
      <c r="A158" s="34" t="s">
        <v>1397</v>
      </c>
      <c r="B158" s="34"/>
      <c r="C158" s="34" t="s">
        <v>1346</v>
      </c>
      <c r="D158" s="34" t="s">
        <v>1361</v>
      </c>
      <c r="E158">
        <v>64</v>
      </c>
      <c r="F158" s="34" t="s">
        <v>1469</v>
      </c>
      <c r="G158" s="34"/>
      <c r="H158" s="84" t="s">
        <v>306</v>
      </c>
      <c r="I158" s="34" t="s">
        <v>2</v>
      </c>
      <c r="J158" s="34" t="s">
        <v>307</v>
      </c>
      <c r="K158" s="34" t="s">
        <v>1518</v>
      </c>
      <c r="L158" s="34" t="s">
        <v>1352</v>
      </c>
      <c r="M158" s="34" t="s">
        <v>330</v>
      </c>
      <c r="N158" s="34"/>
      <c r="O158" s="34" t="s">
        <v>1356</v>
      </c>
      <c r="P158" s="34"/>
      <c r="Q158" s="34" t="s">
        <v>1162</v>
      </c>
      <c r="R158" t="b">
        <v>0</v>
      </c>
      <c r="S158" s="34"/>
      <c r="T158" s="34"/>
      <c r="U158" s="34"/>
      <c r="V158" t="b">
        <v>0</v>
      </c>
      <c r="W158" t="b">
        <v>1</v>
      </c>
      <c r="X158" s="34"/>
      <c r="Y158" s="34"/>
      <c r="AA158" s="34"/>
      <c r="AB158" s="34"/>
      <c r="AC158" s="34"/>
      <c r="AD158" s="34"/>
      <c r="AE158" s="34"/>
      <c r="AF158" s="34"/>
      <c r="AG158">
        <v>4.3</v>
      </c>
      <c r="AH158" s="34"/>
      <c r="AK158" s="34"/>
      <c r="AL158" s="34"/>
      <c r="AM158" s="34"/>
      <c r="AN158" s="34"/>
      <c r="AO158" s="34"/>
      <c r="AP158" s="34"/>
      <c r="AQ158" s="34"/>
      <c r="AR158" s="34"/>
      <c r="AS158" s="34"/>
      <c r="AU158" s="34"/>
      <c r="AV158" s="34"/>
      <c r="AW158" s="34"/>
      <c r="AX158" s="34"/>
      <c r="AY158" s="34"/>
      <c r="AZ158" s="34"/>
      <c r="BA158" s="34"/>
      <c r="BB158" s="34"/>
      <c r="BC158" s="34"/>
      <c r="BD158" s="34"/>
      <c r="BE158" s="34"/>
      <c r="BF158" s="34"/>
      <c r="BI158" s="34"/>
      <c r="BJ158" s="34"/>
      <c r="BK158" s="34"/>
      <c r="BL158" s="34"/>
      <c r="BM158" s="34"/>
      <c r="BN158" s="34"/>
      <c r="BO158" s="34"/>
      <c r="BP158" s="34"/>
      <c r="BQ158" s="34"/>
      <c r="BS158" s="34"/>
      <c r="BT158" s="34"/>
      <c r="BU158" s="34"/>
      <c r="BV158" s="34"/>
      <c r="BW158" s="34"/>
      <c r="BX158" s="34"/>
      <c r="BY158" s="34"/>
      <c r="BZ158" s="34"/>
      <c r="CB158" s="34"/>
      <c r="CC158" s="34"/>
      <c r="CD158" s="34"/>
      <c r="CE158" s="34"/>
      <c r="CH158" s="34"/>
      <c r="CI158" s="34"/>
      <c r="CK158" s="34"/>
      <c r="CL158" s="34"/>
      <c r="CN158" s="34"/>
      <c r="CO158" s="34"/>
      <c r="CP158" s="34"/>
      <c r="CQ158" s="34"/>
      <c r="CR158" s="34"/>
      <c r="CS158" s="34"/>
      <c r="CT158" s="34"/>
      <c r="CV158" s="34"/>
      <c r="CW158" s="34"/>
      <c r="CX158" s="34"/>
      <c r="CY158" s="34"/>
      <c r="CZ158" s="34"/>
    </row>
    <row r="159" spans="1:104" x14ac:dyDescent="0.15">
      <c r="A159" s="34" t="s">
        <v>1397</v>
      </c>
      <c r="B159" s="34"/>
      <c r="C159" s="34" t="s">
        <v>1346</v>
      </c>
      <c r="D159" s="34" t="s">
        <v>1361</v>
      </c>
      <c r="E159">
        <v>64</v>
      </c>
      <c r="F159" s="34" t="s">
        <v>1469</v>
      </c>
      <c r="G159" s="34"/>
      <c r="H159" s="84" t="s">
        <v>306</v>
      </c>
      <c r="I159" s="34" t="s">
        <v>2</v>
      </c>
      <c r="J159" s="34" t="s">
        <v>308</v>
      </c>
      <c r="K159" s="34" t="s">
        <v>327</v>
      </c>
      <c r="L159" s="34" t="s">
        <v>1352</v>
      </c>
      <c r="M159" s="34" t="s">
        <v>330</v>
      </c>
      <c r="N159" s="34"/>
      <c r="O159" s="34" t="s">
        <v>1356</v>
      </c>
      <c r="P159" s="34"/>
      <c r="Q159" s="34" t="s">
        <v>1162</v>
      </c>
      <c r="R159" t="b">
        <v>0</v>
      </c>
      <c r="S159" s="34"/>
      <c r="T159" s="34"/>
      <c r="U159" s="34"/>
      <c r="V159" t="b">
        <v>0</v>
      </c>
      <c r="W159" t="b">
        <v>1</v>
      </c>
      <c r="X159" s="34"/>
      <c r="Y159" s="34"/>
      <c r="AA159" s="34"/>
      <c r="AB159" s="34"/>
      <c r="AC159" s="34"/>
      <c r="AD159" s="34"/>
      <c r="AE159" s="34"/>
      <c r="AF159" s="34"/>
      <c r="AG159">
        <v>4.3</v>
      </c>
      <c r="AH159" s="34"/>
      <c r="AK159" s="34"/>
      <c r="AL159" s="34"/>
      <c r="AM159" s="34"/>
      <c r="AN159" s="34"/>
      <c r="AO159" s="34"/>
      <c r="AP159" s="34"/>
      <c r="AQ159" s="34"/>
      <c r="AR159" s="34"/>
      <c r="AS159" s="34"/>
      <c r="AU159" s="34"/>
      <c r="AV159" s="34"/>
      <c r="AW159" s="34"/>
      <c r="AX159" s="34"/>
      <c r="AY159" s="34"/>
      <c r="AZ159" s="34"/>
      <c r="BA159" s="34"/>
      <c r="BB159" s="34"/>
      <c r="BC159" s="34"/>
      <c r="BD159" s="34"/>
      <c r="BE159" s="34"/>
      <c r="BF159" s="34"/>
      <c r="BI159" s="34"/>
      <c r="BJ159" s="34"/>
      <c r="BK159" s="34"/>
      <c r="BL159" s="34"/>
      <c r="BM159" s="34"/>
      <c r="BN159" s="34"/>
      <c r="BO159" s="34"/>
      <c r="BP159" s="34"/>
      <c r="BQ159" s="34"/>
      <c r="BS159" s="34"/>
      <c r="BT159" s="34"/>
      <c r="BU159" s="34"/>
      <c r="BV159" s="34"/>
      <c r="BW159" s="34"/>
      <c r="BX159" s="34"/>
      <c r="BY159" s="34"/>
      <c r="BZ159" s="34"/>
      <c r="CB159" s="34"/>
      <c r="CC159" s="34"/>
      <c r="CD159" s="34"/>
      <c r="CE159" s="34"/>
      <c r="CH159" s="34"/>
      <c r="CI159" s="34"/>
      <c r="CK159" s="34"/>
      <c r="CL159" s="34"/>
      <c r="CN159" s="34"/>
      <c r="CO159" s="34"/>
      <c r="CP159" s="34"/>
      <c r="CQ159" s="34"/>
      <c r="CR159" s="34"/>
      <c r="CS159" s="34"/>
      <c r="CT159" s="34"/>
      <c r="CV159" s="34"/>
      <c r="CW159" s="34"/>
      <c r="CX159" s="34"/>
      <c r="CY159" s="34"/>
      <c r="CZ159" s="34"/>
    </row>
    <row r="160" spans="1:104" x14ac:dyDescent="0.15">
      <c r="A160" s="34" t="s">
        <v>1397</v>
      </c>
      <c r="B160" s="34"/>
      <c r="C160" s="34" t="s">
        <v>1346</v>
      </c>
      <c r="D160" s="34" t="s">
        <v>1361</v>
      </c>
      <c r="E160">
        <v>64</v>
      </c>
      <c r="F160" s="34" t="s">
        <v>1469</v>
      </c>
      <c r="G160" s="34"/>
      <c r="H160" s="84" t="s">
        <v>306</v>
      </c>
      <c r="I160" s="34" t="s">
        <v>2</v>
      </c>
      <c r="J160" s="34" t="s">
        <v>309</v>
      </c>
      <c r="K160" s="34" t="s">
        <v>328</v>
      </c>
      <c r="L160" s="34" t="s">
        <v>1352</v>
      </c>
      <c r="M160" s="34" t="s">
        <v>330</v>
      </c>
      <c r="N160" s="34"/>
      <c r="O160" s="34" t="s">
        <v>1356</v>
      </c>
      <c r="P160" s="34"/>
      <c r="Q160" s="34" t="s">
        <v>1162</v>
      </c>
      <c r="R160" t="b">
        <v>0</v>
      </c>
      <c r="S160" s="34"/>
      <c r="T160" s="34"/>
      <c r="U160" s="34"/>
      <c r="V160" t="b">
        <v>0</v>
      </c>
      <c r="W160" t="b">
        <v>1</v>
      </c>
      <c r="X160" s="34"/>
      <c r="Y160" s="34"/>
      <c r="AA160" s="34"/>
      <c r="AB160" s="34"/>
      <c r="AC160" s="34"/>
      <c r="AD160" s="34"/>
      <c r="AE160" s="34"/>
      <c r="AF160" s="34"/>
      <c r="AG160">
        <v>4.3</v>
      </c>
      <c r="AH160" s="34"/>
      <c r="AK160" s="34"/>
      <c r="AL160" s="34"/>
      <c r="AM160" s="34"/>
      <c r="AN160" s="34"/>
      <c r="AO160" s="34"/>
      <c r="AP160" s="34"/>
      <c r="AQ160" s="34"/>
      <c r="AR160" s="34"/>
      <c r="AS160" s="34"/>
      <c r="AU160" s="34"/>
      <c r="AV160" s="34"/>
      <c r="AW160" s="34"/>
      <c r="AX160" s="34"/>
      <c r="AY160" s="34"/>
      <c r="AZ160" s="34"/>
      <c r="BA160" s="34"/>
      <c r="BB160" s="34"/>
      <c r="BC160" s="34"/>
      <c r="BD160" s="34"/>
      <c r="BE160" s="34"/>
      <c r="BF160" s="34"/>
      <c r="BI160" s="34"/>
      <c r="BJ160" s="34"/>
      <c r="BK160" s="34"/>
      <c r="BL160" s="34"/>
      <c r="BM160" s="34"/>
      <c r="BN160" s="34"/>
      <c r="BO160" s="34"/>
      <c r="BP160" s="34"/>
      <c r="BQ160" s="34"/>
      <c r="BS160" s="34"/>
      <c r="BT160" s="34"/>
      <c r="BU160" s="34"/>
      <c r="BV160" s="34"/>
      <c r="BW160" s="34"/>
      <c r="BX160" s="34"/>
      <c r="BY160" s="34"/>
      <c r="BZ160" s="34"/>
      <c r="CB160" s="34"/>
      <c r="CC160" s="34"/>
      <c r="CD160" s="34"/>
      <c r="CE160" s="34"/>
      <c r="CH160" s="34"/>
      <c r="CI160" s="34"/>
      <c r="CK160" s="34"/>
      <c r="CL160" s="34"/>
      <c r="CN160" s="34"/>
      <c r="CO160" s="34"/>
      <c r="CP160" s="34"/>
      <c r="CQ160" s="34"/>
      <c r="CR160" s="34"/>
      <c r="CS160" s="34"/>
      <c r="CT160" s="34"/>
      <c r="CV160" s="34"/>
      <c r="CW160" s="34"/>
      <c r="CX160" s="34"/>
      <c r="CY160" s="34"/>
      <c r="CZ160" s="34"/>
    </row>
    <row r="161" spans="1:104" x14ac:dyDescent="0.15">
      <c r="A161" s="34" t="s">
        <v>1397</v>
      </c>
      <c r="B161" s="34"/>
      <c r="C161" s="34" t="s">
        <v>1346</v>
      </c>
      <c r="D161" s="34" t="s">
        <v>1361</v>
      </c>
      <c r="E161">
        <v>64</v>
      </c>
      <c r="F161" s="34" t="s">
        <v>1469</v>
      </c>
      <c r="G161" s="34"/>
      <c r="H161" s="84" t="s">
        <v>306</v>
      </c>
      <c r="I161" s="34" t="s">
        <v>2</v>
      </c>
      <c r="J161" s="34" t="s">
        <v>310</v>
      </c>
      <c r="K161" s="34" t="s">
        <v>1519</v>
      </c>
      <c r="L161" s="34" t="s">
        <v>1352</v>
      </c>
      <c r="M161" s="34" t="s">
        <v>330</v>
      </c>
      <c r="N161" s="34"/>
      <c r="O161" s="34" t="s">
        <v>1356</v>
      </c>
      <c r="P161" s="34"/>
      <c r="Q161" s="34" t="s">
        <v>1162</v>
      </c>
      <c r="R161" t="b">
        <v>0</v>
      </c>
      <c r="S161" s="34"/>
      <c r="T161" s="34"/>
      <c r="U161" s="34"/>
      <c r="V161" t="b">
        <v>0</v>
      </c>
      <c r="W161" t="b">
        <v>1</v>
      </c>
      <c r="X161" s="34"/>
      <c r="Y161" s="34"/>
      <c r="AA161" s="34"/>
      <c r="AB161" s="34"/>
      <c r="AC161" s="34"/>
      <c r="AD161" s="34"/>
      <c r="AE161" s="34"/>
      <c r="AF161" s="34"/>
      <c r="AG161">
        <v>4.3</v>
      </c>
      <c r="AH161" s="34"/>
      <c r="AK161" s="34"/>
      <c r="AL161" s="34"/>
      <c r="AM161" s="34"/>
      <c r="AN161" s="34"/>
      <c r="AO161" s="34"/>
      <c r="AP161" s="34"/>
      <c r="AQ161" s="34"/>
      <c r="AR161" s="34"/>
      <c r="AS161" s="34"/>
      <c r="AU161" s="34"/>
      <c r="AV161" s="34"/>
      <c r="AW161" s="34"/>
      <c r="AX161" s="34"/>
      <c r="AY161" s="34"/>
      <c r="AZ161" s="34"/>
      <c r="BA161" s="34"/>
      <c r="BB161" s="34"/>
      <c r="BC161" s="34"/>
      <c r="BD161" s="34"/>
      <c r="BE161" s="34"/>
      <c r="BF161" s="34"/>
      <c r="BI161" s="34"/>
      <c r="BJ161" s="34"/>
      <c r="BK161" s="34"/>
      <c r="BL161" s="34"/>
      <c r="BM161" s="34"/>
      <c r="BN161" s="34"/>
      <c r="BO161" s="34"/>
      <c r="BP161" s="34"/>
      <c r="BQ161" s="34"/>
      <c r="BS161" s="34"/>
      <c r="BT161" s="34"/>
      <c r="BU161" s="34"/>
      <c r="BV161" s="34"/>
      <c r="BW161" s="34"/>
      <c r="BX161" s="34"/>
      <c r="BY161" s="34"/>
      <c r="BZ161" s="34"/>
      <c r="CB161" s="34"/>
      <c r="CC161" s="34"/>
      <c r="CD161" s="34"/>
      <c r="CE161" s="34"/>
      <c r="CH161" s="34"/>
      <c r="CI161" s="34"/>
      <c r="CK161" s="34"/>
      <c r="CL161" s="34"/>
      <c r="CN161" s="34"/>
      <c r="CO161" s="34"/>
      <c r="CP161" s="34"/>
      <c r="CQ161" s="34"/>
      <c r="CR161" s="34"/>
      <c r="CS161" s="34"/>
      <c r="CT161" s="34"/>
      <c r="CV161" s="34"/>
      <c r="CW161" s="34"/>
      <c r="CX161" s="34"/>
      <c r="CY161" s="34"/>
      <c r="CZ161" s="34"/>
    </row>
    <row r="162" spans="1:104" x14ac:dyDescent="0.15">
      <c r="A162" s="34" t="s">
        <v>1397</v>
      </c>
      <c r="B162" s="34"/>
      <c r="C162" s="34" t="s">
        <v>1346</v>
      </c>
      <c r="D162" s="34" t="s">
        <v>1361</v>
      </c>
      <c r="E162">
        <v>64</v>
      </c>
      <c r="F162" s="34" t="s">
        <v>1469</v>
      </c>
      <c r="G162" s="34"/>
      <c r="H162" s="84" t="s">
        <v>306</v>
      </c>
      <c r="I162" s="34" t="s">
        <v>2</v>
      </c>
      <c r="J162" s="34" t="s">
        <v>311</v>
      </c>
      <c r="K162" s="34" t="s">
        <v>1512</v>
      </c>
      <c r="L162" s="34" t="s">
        <v>1352</v>
      </c>
      <c r="M162" s="34" t="s">
        <v>330</v>
      </c>
      <c r="N162" s="34"/>
      <c r="O162" s="34" t="s">
        <v>1356</v>
      </c>
      <c r="P162" s="34"/>
      <c r="Q162" s="34" t="s">
        <v>1162</v>
      </c>
      <c r="R162" t="b">
        <v>0</v>
      </c>
      <c r="S162" s="34"/>
      <c r="T162" s="34"/>
      <c r="U162" s="34"/>
      <c r="V162" t="b">
        <v>0</v>
      </c>
      <c r="W162" t="b">
        <v>1</v>
      </c>
      <c r="X162" s="34"/>
      <c r="Y162" s="34"/>
      <c r="AA162" s="34"/>
      <c r="AB162" s="34"/>
      <c r="AC162" s="34"/>
      <c r="AD162" s="34"/>
      <c r="AE162" s="34"/>
      <c r="AF162" s="34"/>
      <c r="AG162">
        <v>4.3</v>
      </c>
      <c r="AH162" s="34"/>
      <c r="AK162" s="34"/>
      <c r="AL162" s="34"/>
      <c r="AM162" s="34"/>
      <c r="AN162" s="34"/>
      <c r="AO162" s="34"/>
      <c r="AP162" s="34"/>
      <c r="AQ162" s="34"/>
      <c r="AR162" s="34"/>
      <c r="AS162" s="34"/>
      <c r="AU162" s="34"/>
      <c r="AV162" s="34"/>
      <c r="AW162" s="34"/>
      <c r="AX162" s="34"/>
      <c r="AY162" s="34"/>
      <c r="AZ162" s="34"/>
      <c r="BA162" s="34"/>
      <c r="BB162" s="34"/>
      <c r="BC162" s="34"/>
      <c r="BD162" s="34"/>
      <c r="BE162" s="34"/>
      <c r="BF162" s="34"/>
      <c r="BI162" s="34"/>
      <c r="BJ162" s="34"/>
      <c r="BK162" s="34"/>
      <c r="BL162" s="34"/>
      <c r="BM162" s="34"/>
      <c r="BN162" s="34"/>
      <c r="BO162" s="34"/>
      <c r="BP162" s="34"/>
      <c r="BQ162" s="34"/>
      <c r="BS162" s="34"/>
      <c r="BT162" s="34"/>
      <c r="BU162" s="34"/>
      <c r="BV162" s="34"/>
      <c r="BW162" s="34"/>
      <c r="BX162" s="34"/>
      <c r="BY162" s="34"/>
      <c r="BZ162" s="34"/>
      <c r="CB162" s="34"/>
      <c r="CC162" s="34"/>
      <c r="CD162" s="34"/>
      <c r="CE162" s="34"/>
      <c r="CH162" s="34"/>
      <c r="CI162" s="34"/>
      <c r="CK162" s="34"/>
      <c r="CL162" s="34"/>
      <c r="CN162" s="34"/>
      <c r="CO162" s="34"/>
      <c r="CP162" s="34"/>
      <c r="CQ162" s="34"/>
      <c r="CR162" s="34"/>
      <c r="CS162" s="34"/>
      <c r="CT162" s="34"/>
      <c r="CV162" s="34"/>
      <c r="CW162" s="34"/>
      <c r="CX162" s="34"/>
      <c r="CY162" s="34"/>
      <c r="CZ162" s="34"/>
    </row>
    <row r="163" spans="1:104" x14ac:dyDescent="0.15">
      <c r="A163" s="34" t="s">
        <v>1397</v>
      </c>
      <c r="B163" s="34"/>
      <c r="C163" s="34" t="s">
        <v>1346</v>
      </c>
      <c r="D163" s="34" t="s">
        <v>1361</v>
      </c>
      <c r="E163">
        <v>64</v>
      </c>
      <c r="F163" s="34" t="s">
        <v>1469</v>
      </c>
      <c r="G163" s="34"/>
      <c r="H163" s="84" t="s">
        <v>306</v>
      </c>
      <c r="I163" s="34" t="s">
        <v>2</v>
      </c>
      <c r="J163" s="34" t="s">
        <v>312</v>
      </c>
      <c r="K163" s="34" t="s">
        <v>2</v>
      </c>
      <c r="L163" s="34" t="s">
        <v>1352</v>
      </c>
      <c r="M163" s="34" t="s">
        <v>330</v>
      </c>
      <c r="N163" s="34"/>
      <c r="O163" s="34" t="s">
        <v>1356</v>
      </c>
      <c r="P163" s="34"/>
      <c r="Q163" s="34" t="s">
        <v>1162</v>
      </c>
      <c r="R163" t="b">
        <v>0</v>
      </c>
      <c r="S163" s="34"/>
      <c r="T163" s="34"/>
      <c r="U163" s="34"/>
      <c r="V163" t="b">
        <v>0</v>
      </c>
      <c r="W163" t="b">
        <v>1</v>
      </c>
      <c r="X163" s="34"/>
      <c r="Y163" s="34"/>
      <c r="AA163" s="34"/>
      <c r="AB163" s="34"/>
      <c r="AC163" s="34"/>
      <c r="AD163" s="34"/>
      <c r="AE163" s="34"/>
      <c r="AF163" s="34"/>
      <c r="AG163">
        <v>4.3</v>
      </c>
      <c r="AH163" s="34"/>
      <c r="AK163" s="34"/>
      <c r="AL163" s="34"/>
      <c r="AM163" s="34"/>
      <c r="AN163" s="34"/>
      <c r="AO163" s="34"/>
      <c r="AP163" s="34"/>
      <c r="AQ163" s="34"/>
      <c r="AR163" s="34"/>
      <c r="AS163" s="34"/>
      <c r="AU163" s="34"/>
      <c r="AV163" s="34"/>
      <c r="AW163" s="34"/>
      <c r="AX163" s="34"/>
      <c r="AY163" s="34"/>
      <c r="AZ163" s="34"/>
      <c r="BA163" s="34"/>
      <c r="BB163" s="34"/>
      <c r="BC163" s="34"/>
      <c r="BD163" s="34"/>
      <c r="BE163" s="34"/>
      <c r="BF163" s="34"/>
      <c r="BI163" s="34"/>
      <c r="BJ163" s="34"/>
      <c r="BK163" s="34"/>
      <c r="BL163" s="34"/>
      <c r="BM163" s="34"/>
      <c r="BN163" s="34"/>
      <c r="BO163" s="34"/>
      <c r="BP163" s="34"/>
      <c r="BQ163" s="34"/>
      <c r="BS163" s="34"/>
      <c r="BT163" s="34"/>
      <c r="BU163" s="34"/>
      <c r="BV163" s="34"/>
      <c r="BW163" s="34"/>
      <c r="BX163" s="34"/>
      <c r="BY163" s="34"/>
      <c r="BZ163" s="34"/>
      <c r="CB163" s="34"/>
      <c r="CC163" s="34"/>
      <c r="CD163" s="34"/>
      <c r="CE163" s="34"/>
      <c r="CH163" s="34"/>
      <c r="CI163" s="34"/>
      <c r="CK163" s="34"/>
      <c r="CL163" s="34"/>
      <c r="CN163" s="34"/>
      <c r="CO163" s="34"/>
      <c r="CP163" s="34"/>
      <c r="CQ163" s="34"/>
      <c r="CR163" s="34"/>
      <c r="CS163" s="34"/>
      <c r="CT163" s="34"/>
      <c r="CV163" s="34"/>
      <c r="CW163" s="34"/>
      <c r="CX163" s="34"/>
      <c r="CY163" s="34"/>
      <c r="CZ163" s="34"/>
    </row>
    <row r="164" spans="1:104" x14ac:dyDescent="0.15">
      <c r="A164" s="34" t="s">
        <v>1398</v>
      </c>
      <c r="B164" s="34"/>
      <c r="C164" s="34" t="s">
        <v>1346</v>
      </c>
      <c r="D164" s="34" t="s">
        <v>1361</v>
      </c>
      <c r="E164">
        <v>65</v>
      </c>
      <c r="F164" s="34" t="s">
        <v>1469</v>
      </c>
      <c r="G164" s="34"/>
      <c r="H164" s="84" t="s">
        <v>306</v>
      </c>
      <c r="I164" s="34" t="s">
        <v>2</v>
      </c>
      <c r="J164" s="34" t="s">
        <v>307</v>
      </c>
      <c r="K164" s="34" t="s">
        <v>1246</v>
      </c>
      <c r="L164" s="34" t="s">
        <v>1352</v>
      </c>
      <c r="M164" s="34" t="s">
        <v>330</v>
      </c>
      <c r="N164" s="34"/>
      <c r="O164" s="34" t="s">
        <v>1356</v>
      </c>
      <c r="P164" s="34"/>
      <c r="Q164" s="34" t="s">
        <v>1170</v>
      </c>
      <c r="R164" t="b">
        <v>0</v>
      </c>
      <c r="S164" s="34"/>
      <c r="T164" s="34"/>
      <c r="U164" s="34"/>
      <c r="V164" t="b">
        <v>0</v>
      </c>
      <c r="W164" t="b">
        <v>1</v>
      </c>
      <c r="X164" s="34"/>
      <c r="Y164" s="34"/>
      <c r="AA164" s="34"/>
      <c r="AB164" s="34"/>
      <c r="AC164" s="34"/>
      <c r="AD164" s="34"/>
      <c r="AE164" s="34"/>
      <c r="AF164" s="34"/>
      <c r="AG164">
        <v>4.3</v>
      </c>
      <c r="AH164" s="34"/>
      <c r="AK164" s="34"/>
      <c r="AL164" s="34"/>
      <c r="AM164" s="34"/>
      <c r="AN164" s="34"/>
      <c r="AO164" s="34"/>
      <c r="AP164" s="34"/>
      <c r="AQ164" s="34"/>
      <c r="AR164" s="34"/>
      <c r="AS164" s="34"/>
      <c r="AU164" s="34"/>
      <c r="AV164" s="34"/>
      <c r="AW164" s="34"/>
      <c r="AX164" s="34"/>
      <c r="AY164" s="34"/>
      <c r="AZ164" s="34"/>
      <c r="BA164" s="34"/>
      <c r="BB164" s="34"/>
      <c r="BC164" s="34"/>
      <c r="BD164" s="34"/>
      <c r="BE164" s="34"/>
      <c r="BF164" s="34"/>
      <c r="BI164" s="34"/>
      <c r="BJ164" s="34"/>
      <c r="BK164" s="34"/>
      <c r="BL164" s="34"/>
      <c r="BM164" s="34"/>
      <c r="BN164" s="34"/>
      <c r="BO164" s="34"/>
      <c r="BP164" s="34"/>
      <c r="BQ164" s="34"/>
      <c r="BS164" s="34"/>
      <c r="BT164" s="34"/>
      <c r="BU164" s="34"/>
      <c r="BV164" s="34"/>
      <c r="BW164" s="34"/>
      <c r="BX164" s="34"/>
      <c r="BY164" s="34"/>
      <c r="BZ164" s="34"/>
      <c r="CB164" s="34"/>
      <c r="CC164" s="34"/>
      <c r="CD164" s="34"/>
      <c r="CE164" s="34"/>
      <c r="CH164" s="34"/>
      <c r="CI164" s="34"/>
      <c r="CK164" s="34"/>
      <c r="CL164" s="34"/>
      <c r="CN164" s="34"/>
      <c r="CO164" s="34"/>
      <c r="CP164" s="34"/>
      <c r="CQ164" s="34"/>
      <c r="CR164" s="34"/>
      <c r="CS164" s="34"/>
      <c r="CT164" s="34"/>
      <c r="CV164" s="34"/>
      <c r="CW164" s="34"/>
      <c r="CX164" s="34"/>
      <c r="CY164" s="34"/>
      <c r="CZ164" s="34"/>
    </row>
    <row r="165" spans="1:104" x14ac:dyDescent="0.15">
      <c r="A165" s="34" t="s">
        <v>1398</v>
      </c>
      <c r="B165" s="34"/>
      <c r="C165" s="34" t="s">
        <v>1346</v>
      </c>
      <c r="D165" s="34" t="s">
        <v>1361</v>
      </c>
      <c r="E165">
        <v>65</v>
      </c>
      <c r="F165" s="34" t="s">
        <v>1469</v>
      </c>
      <c r="G165" s="34"/>
      <c r="H165" s="84" t="s">
        <v>306</v>
      </c>
      <c r="I165" s="34" t="s">
        <v>2</v>
      </c>
      <c r="J165" s="34" t="s">
        <v>308</v>
      </c>
      <c r="K165" s="34" t="s">
        <v>988</v>
      </c>
      <c r="L165" s="34" t="s">
        <v>1352</v>
      </c>
      <c r="M165" s="34" t="s">
        <v>330</v>
      </c>
      <c r="N165" s="34"/>
      <c r="O165" s="34" t="s">
        <v>1356</v>
      </c>
      <c r="P165" s="34"/>
      <c r="Q165" s="34" t="s">
        <v>1170</v>
      </c>
      <c r="R165" t="b">
        <v>0</v>
      </c>
      <c r="S165" s="34"/>
      <c r="T165" s="34"/>
      <c r="U165" s="34"/>
      <c r="V165" t="b">
        <v>0</v>
      </c>
      <c r="W165" t="b">
        <v>1</v>
      </c>
      <c r="X165" s="34"/>
      <c r="Y165" s="34"/>
      <c r="AA165" s="34"/>
      <c r="AB165" s="34"/>
      <c r="AC165" s="34"/>
      <c r="AD165" s="34"/>
      <c r="AE165" s="34"/>
      <c r="AF165" s="34"/>
      <c r="AG165">
        <v>4.3</v>
      </c>
      <c r="AH165" s="34"/>
      <c r="AK165" s="34"/>
      <c r="AL165" s="34"/>
      <c r="AM165" s="34"/>
      <c r="AN165" s="34"/>
      <c r="AO165" s="34"/>
      <c r="AP165" s="34"/>
      <c r="AQ165" s="34"/>
      <c r="AR165" s="34"/>
      <c r="AS165" s="34"/>
      <c r="AU165" s="34"/>
      <c r="AV165" s="34"/>
      <c r="AW165" s="34"/>
      <c r="AX165" s="34"/>
      <c r="AY165" s="34"/>
      <c r="AZ165" s="34"/>
      <c r="BA165" s="34"/>
      <c r="BB165" s="34"/>
      <c r="BC165" s="34"/>
      <c r="BD165" s="34"/>
      <c r="BE165" s="34"/>
      <c r="BF165" s="34"/>
      <c r="BI165" s="34"/>
      <c r="BJ165" s="34"/>
      <c r="BK165" s="34"/>
      <c r="BL165" s="34"/>
      <c r="BM165" s="34"/>
      <c r="BN165" s="34"/>
      <c r="BO165" s="34"/>
      <c r="BP165" s="34"/>
      <c r="BQ165" s="34"/>
      <c r="BS165" s="34"/>
      <c r="BT165" s="34"/>
      <c r="BU165" s="34"/>
      <c r="BV165" s="34"/>
      <c r="BW165" s="34"/>
      <c r="BX165" s="34"/>
      <c r="BY165" s="34"/>
      <c r="BZ165" s="34"/>
      <c r="CB165" s="34"/>
      <c r="CC165" s="34"/>
      <c r="CD165" s="34"/>
      <c r="CE165" s="34"/>
      <c r="CH165" s="34"/>
      <c r="CI165" s="34"/>
      <c r="CK165" s="34"/>
      <c r="CL165" s="34"/>
      <c r="CN165" s="34"/>
      <c r="CO165" s="34"/>
      <c r="CP165" s="34"/>
      <c r="CQ165" s="34"/>
      <c r="CR165" s="34"/>
      <c r="CS165" s="34"/>
      <c r="CT165" s="34"/>
      <c r="CV165" s="34"/>
      <c r="CW165" s="34"/>
      <c r="CX165" s="34"/>
      <c r="CY165" s="34"/>
      <c r="CZ165" s="34"/>
    </row>
    <row r="166" spans="1:104" x14ac:dyDescent="0.15">
      <c r="A166" s="34" t="s">
        <v>1398</v>
      </c>
      <c r="B166" s="34"/>
      <c r="C166" s="34" t="s">
        <v>1346</v>
      </c>
      <c r="D166" s="34" t="s">
        <v>1361</v>
      </c>
      <c r="E166">
        <v>65</v>
      </c>
      <c r="F166" s="34" t="s">
        <v>1469</v>
      </c>
      <c r="G166" s="34"/>
      <c r="H166" s="84" t="s">
        <v>306</v>
      </c>
      <c r="I166" s="34" t="s">
        <v>2</v>
      </c>
      <c r="J166" s="34" t="s">
        <v>309</v>
      </c>
      <c r="K166" s="34" t="s">
        <v>990</v>
      </c>
      <c r="L166" s="34" t="s">
        <v>1352</v>
      </c>
      <c r="M166" s="34" t="s">
        <v>330</v>
      </c>
      <c r="N166" s="34"/>
      <c r="O166" s="34" t="s">
        <v>1356</v>
      </c>
      <c r="P166" s="34"/>
      <c r="Q166" s="34" t="s">
        <v>1170</v>
      </c>
      <c r="R166" t="b">
        <v>0</v>
      </c>
      <c r="S166" s="34"/>
      <c r="T166" s="34"/>
      <c r="U166" s="34"/>
      <c r="V166" t="b">
        <v>0</v>
      </c>
      <c r="W166" t="b">
        <v>1</v>
      </c>
      <c r="X166" s="34"/>
      <c r="Y166" s="34"/>
      <c r="AA166" s="34"/>
      <c r="AB166" s="34"/>
      <c r="AC166" s="34"/>
      <c r="AD166" s="34"/>
      <c r="AE166" s="34"/>
      <c r="AF166" s="34"/>
      <c r="AG166">
        <v>4.3</v>
      </c>
      <c r="AH166" s="34"/>
      <c r="AK166" s="34"/>
      <c r="AL166" s="34"/>
      <c r="AM166" s="34"/>
      <c r="AN166" s="34"/>
      <c r="AO166" s="34"/>
      <c r="AP166" s="34"/>
      <c r="AQ166" s="34"/>
      <c r="AR166" s="34"/>
      <c r="AS166" s="34"/>
      <c r="AU166" s="34"/>
      <c r="AV166" s="34"/>
      <c r="AW166" s="34"/>
      <c r="AX166" s="34"/>
      <c r="AY166" s="34"/>
      <c r="AZ166" s="34"/>
      <c r="BA166" s="34"/>
      <c r="BB166" s="34"/>
      <c r="BC166" s="34"/>
      <c r="BD166" s="34"/>
      <c r="BE166" s="34"/>
      <c r="BF166" s="34"/>
      <c r="BI166" s="34"/>
      <c r="BJ166" s="34"/>
      <c r="BK166" s="34"/>
      <c r="BL166" s="34"/>
      <c r="BM166" s="34"/>
      <c r="BN166" s="34"/>
      <c r="BO166" s="34"/>
      <c r="BP166" s="34"/>
      <c r="BQ166" s="34"/>
      <c r="BS166" s="34"/>
      <c r="BT166" s="34"/>
      <c r="BU166" s="34"/>
      <c r="BV166" s="34"/>
      <c r="BW166" s="34"/>
      <c r="BX166" s="34"/>
      <c r="BY166" s="34"/>
      <c r="BZ166" s="34"/>
      <c r="CB166" s="34"/>
      <c r="CC166" s="34"/>
      <c r="CD166" s="34"/>
      <c r="CE166" s="34"/>
      <c r="CH166" s="34"/>
      <c r="CI166" s="34"/>
      <c r="CK166" s="34"/>
      <c r="CL166" s="34"/>
      <c r="CN166" s="34"/>
      <c r="CO166" s="34"/>
      <c r="CP166" s="34"/>
      <c r="CQ166" s="34"/>
      <c r="CR166" s="34"/>
      <c r="CS166" s="34"/>
      <c r="CT166" s="34"/>
      <c r="CV166" s="34"/>
      <c r="CW166" s="34"/>
      <c r="CX166" s="34"/>
      <c r="CY166" s="34"/>
      <c r="CZ166" s="34"/>
    </row>
    <row r="167" spans="1:104" x14ac:dyDescent="0.15">
      <c r="A167" s="34" t="s">
        <v>1398</v>
      </c>
      <c r="B167" s="34"/>
      <c r="C167" s="34" t="s">
        <v>1346</v>
      </c>
      <c r="D167" s="34" t="s">
        <v>1361</v>
      </c>
      <c r="E167">
        <v>65</v>
      </c>
      <c r="F167" s="34" t="s">
        <v>1469</v>
      </c>
      <c r="G167" s="34"/>
      <c r="H167" s="84" t="s">
        <v>306</v>
      </c>
      <c r="I167" s="34" t="s">
        <v>2</v>
      </c>
      <c r="J167" s="34" t="s">
        <v>310</v>
      </c>
      <c r="K167" s="34" t="s">
        <v>1520</v>
      </c>
      <c r="L167" s="34" t="s">
        <v>1352</v>
      </c>
      <c r="M167" s="34" t="s">
        <v>330</v>
      </c>
      <c r="N167" s="34"/>
      <c r="O167" s="34" t="s">
        <v>1356</v>
      </c>
      <c r="P167" s="34"/>
      <c r="Q167" s="34" t="s">
        <v>1170</v>
      </c>
      <c r="R167" t="b">
        <v>0</v>
      </c>
      <c r="S167" s="34"/>
      <c r="T167" s="34"/>
      <c r="U167" s="34"/>
      <c r="V167" t="b">
        <v>0</v>
      </c>
      <c r="W167" t="b">
        <v>1</v>
      </c>
      <c r="X167" s="34"/>
      <c r="Y167" s="34"/>
      <c r="AA167" s="34"/>
      <c r="AB167" s="34"/>
      <c r="AC167" s="34"/>
      <c r="AD167" s="34"/>
      <c r="AE167" s="34"/>
      <c r="AF167" s="34"/>
      <c r="AG167">
        <v>4.3</v>
      </c>
      <c r="AH167" s="34"/>
      <c r="AK167" s="34"/>
      <c r="AL167" s="34"/>
      <c r="AM167" s="34"/>
      <c r="AN167" s="34"/>
      <c r="AO167" s="34"/>
      <c r="AP167" s="34"/>
      <c r="AQ167" s="34"/>
      <c r="AR167" s="34"/>
      <c r="AS167" s="34"/>
      <c r="AU167" s="34"/>
      <c r="AV167" s="34"/>
      <c r="AW167" s="34"/>
      <c r="AX167" s="34"/>
      <c r="AY167" s="34"/>
      <c r="AZ167" s="34"/>
      <c r="BA167" s="34"/>
      <c r="BB167" s="34"/>
      <c r="BC167" s="34"/>
      <c r="BD167" s="34"/>
      <c r="BE167" s="34"/>
      <c r="BF167" s="34"/>
      <c r="BI167" s="34"/>
      <c r="BJ167" s="34"/>
      <c r="BK167" s="34"/>
      <c r="BL167" s="34"/>
      <c r="BM167" s="34"/>
      <c r="BN167" s="34"/>
      <c r="BO167" s="34"/>
      <c r="BP167" s="34"/>
      <c r="BQ167" s="34"/>
      <c r="BS167" s="34"/>
      <c r="BT167" s="34"/>
      <c r="BU167" s="34"/>
      <c r="BV167" s="34"/>
      <c r="BW167" s="34"/>
      <c r="BX167" s="34"/>
      <c r="BY167" s="34"/>
      <c r="BZ167" s="34"/>
      <c r="CB167" s="34"/>
      <c r="CC167" s="34"/>
      <c r="CD167" s="34"/>
      <c r="CE167" s="34"/>
      <c r="CH167" s="34"/>
      <c r="CI167" s="34"/>
      <c r="CK167" s="34"/>
      <c r="CL167" s="34"/>
      <c r="CN167" s="34"/>
      <c r="CO167" s="34"/>
      <c r="CP167" s="34"/>
      <c r="CQ167" s="34"/>
      <c r="CR167" s="34"/>
      <c r="CS167" s="34"/>
      <c r="CT167" s="34"/>
      <c r="CV167" s="34"/>
      <c r="CW167" s="34"/>
      <c r="CX167" s="34"/>
      <c r="CY167" s="34"/>
      <c r="CZ167" s="34"/>
    </row>
    <row r="168" spans="1:104" x14ac:dyDescent="0.15">
      <c r="A168" s="34" t="s">
        <v>1398</v>
      </c>
      <c r="B168" s="34"/>
      <c r="C168" s="34" t="s">
        <v>1346</v>
      </c>
      <c r="D168" s="34" t="s">
        <v>1361</v>
      </c>
      <c r="E168">
        <v>65</v>
      </c>
      <c r="F168" s="34" t="s">
        <v>1469</v>
      </c>
      <c r="G168" s="34"/>
      <c r="H168" s="84" t="s">
        <v>306</v>
      </c>
      <c r="I168" s="34" t="s">
        <v>2</v>
      </c>
      <c r="J168" s="34" t="s">
        <v>311</v>
      </c>
      <c r="K168" s="34" t="s">
        <v>1512</v>
      </c>
      <c r="L168" s="34" t="s">
        <v>1352</v>
      </c>
      <c r="M168" s="34" t="s">
        <v>330</v>
      </c>
      <c r="N168" s="34"/>
      <c r="O168" s="34" t="s">
        <v>1356</v>
      </c>
      <c r="P168" s="34"/>
      <c r="Q168" s="34" t="s">
        <v>1170</v>
      </c>
      <c r="R168" t="b">
        <v>0</v>
      </c>
      <c r="S168" s="34"/>
      <c r="T168" s="34"/>
      <c r="U168" s="34"/>
      <c r="V168" t="b">
        <v>0</v>
      </c>
      <c r="W168" t="b">
        <v>1</v>
      </c>
      <c r="X168" s="34"/>
      <c r="Y168" s="34"/>
      <c r="AA168" s="34"/>
      <c r="AB168" s="34"/>
      <c r="AC168" s="34"/>
      <c r="AD168" s="34"/>
      <c r="AE168" s="34"/>
      <c r="AF168" s="34"/>
      <c r="AG168">
        <v>4.3</v>
      </c>
      <c r="AH168" s="34"/>
      <c r="AK168" s="34"/>
      <c r="AL168" s="34"/>
      <c r="AM168" s="34"/>
      <c r="AN168" s="34"/>
      <c r="AO168" s="34"/>
      <c r="AP168" s="34"/>
      <c r="AQ168" s="34"/>
      <c r="AR168" s="34"/>
      <c r="AS168" s="34"/>
      <c r="AU168" s="34"/>
      <c r="AV168" s="34"/>
      <c r="AW168" s="34"/>
      <c r="AX168" s="34"/>
      <c r="AY168" s="34"/>
      <c r="AZ168" s="34"/>
      <c r="BA168" s="34"/>
      <c r="BB168" s="34"/>
      <c r="BC168" s="34"/>
      <c r="BD168" s="34"/>
      <c r="BE168" s="34"/>
      <c r="BF168" s="34"/>
      <c r="BI168" s="34"/>
      <c r="BJ168" s="34"/>
      <c r="BK168" s="34"/>
      <c r="BL168" s="34"/>
      <c r="BM168" s="34"/>
      <c r="BN168" s="34"/>
      <c r="BO168" s="34"/>
      <c r="BP168" s="34"/>
      <c r="BQ168" s="34"/>
      <c r="BS168" s="34"/>
      <c r="BT168" s="34"/>
      <c r="BU168" s="34"/>
      <c r="BV168" s="34"/>
      <c r="BW168" s="34"/>
      <c r="BX168" s="34"/>
      <c r="BY168" s="34"/>
      <c r="BZ168" s="34"/>
      <c r="CB168" s="34"/>
      <c r="CC168" s="34"/>
      <c r="CD168" s="34"/>
      <c r="CE168" s="34"/>
      <c r="CH168" s="34"/>
      <c r="CI168" s="34"/>
      <c r="CK168" s="34"/>
      <c r="CL168" s="34"/>
      <c r="CN168" s="34"/>
      <c r="CO168" s="34"/>
      <c r="CP168" s="34"/>
      <c r="CQ168" s="34"/>
      <c r="CR168" s="34"/>
      <c r="CS168" s="34"/>
      <c r="CT168" s="34"/>
      <c r="CV168" s="34"/>
      <c r="CW168" s="34"/>
      <c r="CX168" s="34"/>
      <c r="CY168" s="34"/>
      <c r="CZ168" s="34"/>
    </row>
    <row r="169" spans="1:104" x14ac:dyDescent="0.15">
      <c r="A169" s="34" t="s">
        <v>1398</v>
      </c>
      <c r="B169" s="34"/>
      <c r="C169" s="34" t="s">
        <v>1346</v>
      </c>
      <c r="D169" s="34" t="s">
        <v>1361</v>
      </c>
      <c r="E169">
        <v>65</v>
      </c>
      <c r="F169" s="34" t="s">
        <v>1469</v>
      </c>
      <c r="G169" s="34"/>
      <c r="H169" s="84" t="s">
        <v>306</v>
      </c>
      <c r="I169" s="34" t="s">
        <v>2</v>
      </c>
      <c r="J169" s="34" t="s">
        <v>312</v>
      </c>
      <c r="K169" s="34" t="s">
        <v>2</v>
      </c>
      <c r="L169" s="34" t="s">
        <v>1352</v>
      </c>
      <c r="M169" s="34" t="s">
        <v>330</v>
      </c>
      <c r="N169" s="34"/>
      <c r="O169" s="34" t="s">
        <v>1356</v>
      </c>
      <c r="P169" s="34"/>
      <c r="Q169" s="34" t="s">
        <v>1170</v>
      </c>
      <c r="R169" t="b">
        <v>0</v>
      </c>
      <c r="S169" s="34"/>
      <c r="T169" s="34"/>
      <c r="U169" s="34"/>
      <c r="V169" t="b">
        <v>0</v>
      </c>
      <c r="W169" t="b">
        <v>1</v>
      </c>
      <c r="X169" s="34"/>
      <c r="Y169" s="34"/>
      <c r="AA169" s="34"/>
      <c r="AB169" s="34"/>
      <c r="AC169" s="34"/>
      <c r="AD169" s="34"/>
      <c r="AE169" s="34"/>
      <c r="AF169" s="34"/>
      <c r="AG169">
        <v>4.3</v>
      </c>
      <c r="AH169" s="34"/>
      <c r="AK169" s="34"/>
      <c r="AL169" s="34"/>
      <c r="AM169" s="34"/>
      <c r="AN169" s="34"/>
      <c r="AO169" s="34"/>
      <c r="AP169" s="34"/>
      <c r="AQ169" s="34"/>
      <c r="AR169" s="34"/>
      <c r="AS169" s="34"/>
      <c r="AU169" s="34"/>
      <c r="AV169" s="34"/>
      <c r="AW169" s="34"/>
      <c r="AX169" s="34"/>
      <c r="AY169" s="34"/>
      <c r="AZ169" s="34"/>
      <c r="BA169" s="34"/>
      <c r="BB169" s="34"/>
      <c r="BC169" s="34"/>
      <c r="BD169" s="34"/>
      <c r="BE169" s="34"/>
      <c r="BF169" s="34"/>
      <c r="BI169" s="34"/>
      <c r="BJ169" s="34"/>
      <c r="BK169" s="34"/>
      <c r="BL169" s="34"/>
      <c r="BM169" s="34"/>
      <c r="BN169" s="34"/>
      <c r="BO169" s="34"/>
      <c r="BP169" s="34"/>
      <c r="BQ169" s="34"/>
      <c r="BS169" s="34"/>
      <c r="BT169" s="34"/>
      <c r="BU169" s="34"/>
      <c r="BV169" s="34"/>
      <c r="BW169" s="34"/>
      <c r="BX169" s="34"/>
      <c r="BY169" s="34"/>
      <c r="BZ169" s="34"/>
      <c r="CB169" s="34"/>
      <c r="CC169" s="34"/>
      <c r="CD169" s="34"/>
      <c r="CE169" s="34"/>
      <c r="CH169" s="34"/>
      <c r="CI169" s="34"/>
      <c r="CK169" s="34"/>
      <c r="CL169" s="34"/>
      <c r="CN169" s="34"/>
      <c r="CO169" s="34"/>
      <c r="CP169" s="34"/>
      <c r="CQ169" s="34"/>
      <c r="CR169" s="34"/>
      <c r="CS169" s="34"/>
      <c r="CT169" s="34"/>
      <c r="CV169" s="34"/>
      <c r="CW169" s="34"/>
      <c r="CX169" s="34"/>
      <c r="CY169" s="34"/>
      <c r="CZ169" s="34"/>
    </row>
    <row r="170" spans="1:104" x14ac:dyDescent="0.15">
      <c r="A170" s="34" t="s">
        <v>1399</v>
      </c>
      <c r="B170" s="34"/>
      <c r="C170" s="34" t="s">
        <v>1346</v>
      </c>
      <c r="D170" s="34" t="s">
        <v>1361</v>
      </c>
      <c r="E170">
        <v>66</v>
      </c>
      <c r="F170" s="34" t="s">
        <v>1469</v>
      </c>
      <c r="G170" s="34"/>
      <c r="H170" s="84" t="s">
        <v>306</v>
      </c>
      <c r="I170" s="34" t="s">
        <v>2</v>
      </c>
      <c r="J170" s="34" t="s">
        <v>307</v>
      </c>
      <c r="K170" s="34" t="s">
        <v>1521</v>
      </c>
      <c r="L170" s="34" t="s">
        <v>1352</v>
      </c>
      <c r="M170" s="34" t="s">
        <v>330</v>
      </c>
      <c r="N170" s="34"/>
      <c r="O170" s="34" t="s">
        <v>1356</v>
      </c>
      <c r="P170" s="34"/>
      <c r="Q170" s="34" t="s">
        <v>1180</v>
      </c>
      <c r="R170" t="b">
        <v>0</v>
      </c>
      <c r="S170" s="34"/>
      <c r="T170" s="34"/>
      <c r="U170" s="34"/>
      <c r="V170" t="b">
        <v>0</v>
      </c>
      <c r="W170" t="b">
        <v>1</v>
      </c>
      <c r="X170" s="34"/>
      <c r="Y170" s="34"/>
      <c r="AA170" s="34"/>
      <c r="AB170" s="34"/>
      <c r="AC170" s="34"/>
      <c r="AD170" s="34"/>
      <c r="AE170" s="34"/>
      <c r="AF170" s="34"/>
      <c r="AG170">
        <v>4.3</v>
      </c>
      <c r="AH170" s="34"/>
      <c r="AK170" s="34"/>
      <c r="AL170" s="34"/>
      <c r="AM170" s="34"/>
      <c r="AN170" s="34"/>
      <c r="AO170" s="34"/>
      <c r="AP170" s="34"/>
      <c r="AQ170" s="34"/>
      <c r="AR170" s="34"/>
      <c r="AS170" s="34"/>
      <c r="AU170" s="34"/>
      <c r="AV170" s="34"/>
      <c r="AW170" s="34"/>
      <c r="AX170" s="34"/>
      <c r="AY170" s="34"/>
      <c r="AZ170" s="34"/>
      <c r="BA170" s="34"/>
      <c r="BB170" s="34"/>
      <c r="BC170" s="34"/>
      <c r="BD170" s="34"/>
      <c r="BE170" s="34"/>
      <c r="BF170" s="34"/>
      <c r="BI170" s="34"/>
      <c r="BJ170" s="34"/>
      <c r="BK170" s="34"/>
      <c r="BL170" s="34"/>
      <c r="BM170" s="34"/>
      <c r="BN170" s="34"/>
      <c r="BO170" s="34"/>
      <c r="BP170" s="34"/>
      <c r="BQ170" s="34"/>
      <c r="BS170" s="34"/>
      <c r="BT170" s="34"/>
      <c r="BU170" s="34"/>
      <c r="BV170" s="34"/>
      <c r="BW170" s="34"/>
      <c r="BX170" s="34"/>
      <c r="BY170" s="34"/>
      <c r="BZ170" s="34"/>
      <c r="CB170" s="34"/>
      <c r="CC170" s="34"/>
      <c r="CD170" s="34"/>
      <c r="CE170" s="34"/>
      <c r="CH170" s="34"/>
      <c r="CI170" s="34"/>
      <c r="CK170" s="34"/>
      <c r="CL170" s="34"/>
      <c r="CN170" s="34"/>
      <c r="CO170" s="34"/>
      <c r="CP170" s="34"/>
      <c r="CQ170" s="34"/>
      <c r="CR170" s="34"/>
      <c r="CS170" s="34"/>
      <c r="CT170" s="34"/>
      <c r="CV170" s="34"/>
      <c r="CW170" s="34"/>
      <c r="CX170" s="34"/>
      <c r="CY170" s="34"/>
      <c r="CZ170" s="34"/>
    </row>
    <row r="171" spans="1:104" x14ac:dyDescent="0.15">
      <c r="A171" s="34" t="s">
        <v>1399</v>
      </c>
      <c r="B171" s="34"/>
      <c r="C171" s="34" t="s">
        <v>1346</v>
      </c>
      <c r="D171" s="34" t="s">
        <v>1361</v>
      </c>
      <c r="E171">
        <v>66</v>
      </c>
      <c r="F171" s="34" t="s">
        <v>1469</v>
      </c>
      <c r="G171" s="34"/>
      <c r="H171" s="84" t="s">
        <v>306</v>
      </c>
      <c r="I171" s="34" t="s">
        <v>2</v>
      </c>
      <c r="J171" s="34" t="s">
        <v>308</v>
      </c>
      <c r="K171" s="34" t="s">
        <v>325</v>
      </c>
      <c r="L171" s="34" t="s">
        <v>1352</v>
      </c>
      <c r="M171" s="34" t="s">
        <v>330</v>
      </c>
      <c r="N171" s="34"/>
      <c r="O171" s="34" t="s">
        <v>1356</v>
      </c>
      <c r="P171" s="34"/>
      <c r="Q171" s="34" t="s">
        <v>1180</v>
      </c>
      <c r="R171" t="b">
        <v>0</v>
      </c>
      <c r="S171" s="34"/>
      <c r="T171" s="34"/>
      <c r="U171" s="34"/>
      <c r="V171" t="b">
        <v>0</v>
      </c>
      <c r="W171" t="b">
        <v>1</v>
      </c>
      <c r="X171" s="34"/>
      <c r="Y171" s="34"/>
      <c r="AA171" s="34"/>
      <c r="AB171" s="34"/>
      <c r="AC171" s="34"/>
      <c r="AD171" s="34"/>
      <c r="AE171" s="34"/>
      <c r="AF171" s="34"/>
      <c r="AG171">
        <v>4.3</v>
      </c>
      <c r="AH171" s="34"/>
      <c r="AK171" s="34"/>
      <c r="AL171" s="34"/>
      <c r="AM171" s="34"/>
      <c r="AN171" s="34"/>
      <c r="AO171" s="34"/>
      <c r="AP171" s="34"/>
      <c r="AQ171" s="34"/>
      <c r="AR171" s="34"/>
      <c r="AS171" s="34"/>
      <c r="AU171" s="34"/>
      <c r="AV171" s="34"/>
      <c r="AW171" s="34"/>
      <c r="AX171" s="34"/>
      <c r="AY171" s="34"/>
      <c r="AZ171" s="34"/>
      <c r="BA171" s="34"/>
      <c r="BB171" s="34"/>
      <c r="BC171" s="34"/>
      <c r="BD171" s="34"/>
      <c r="BE171" s="34"/>
      <c r="BF171" s="34"/>
      <c r="BI171" s="34"/>
      <c r="BJ171" s="34"/>
      <c r="BK171" s="34"/>
      <c r="BL171" s="34"/>
      <c r="BM171" s="34"/>
      <c r="BN171" s="34"/>
      <c r="BO171" s="34"/>
      <c r="BP171" s="34"/>
      <c r="BQ171" s="34"/>
      <c r="BS171" s="34"/>
      <c r="BT171" s="34"/>
      <c r="BU171" s="34"/>
      <c r="BV171" s="34"/>
      <c r="BW171" s="34"/>
      <c r="BX171" s="34"/>
      <c r="BY171" s="34"/>
      <c r="BZ171" s="34"/>
      <c r="CB171" s="34"/>
      <c r="CC171" s="34"/>
      <c r="CD171" s="34"/>
      <c r="CE171" s="34"/>
      <c r="CH171" s="34"/>
      <c r="CI171" s="34"/>
      <c r="CK171" s="34"/>
      <c r="CL171" s="34"/>
      <c r="CN171" s="34"/>
      <c r="CO171" s="34"/>
      <c r="CP171" s="34"/>
      <c r="CQ171" s="34"/>
      <c r="CR171" s="34"/>
      <c r="CS171" s="34"/>
      <c r="CT171" s="34"/>
      <c r="CV171" s="34"/>
      <c r="CW171" s="34"/>
      <c r="CX171" s="34"/>
      <c r="CY171" s="34"/>
      <c r="CZ171" s="34"/>
    </row>
    <row r="172" spans="1:104" x14ac:dyDescent="0.15">
      <c r="A172" s="34" t="s">
        <v>1399</v>
      </c>
      <c r="B172" s="34"/>
      <c r="C172" s="34" t="s">
        <v>1346</v>
      </c>
      <c r="D172" s="34" t="s">
        <v>1361</v>
      </c>
      <c r="E172">
        <v>66</v>
      </c>
      <c r="F172" s="34" t="s">
        <v>1469</v>
      </c>
      <c r="G172" s="34"/>
      <c r="H172" s="84" t="s">
        <v>306</v>
      </c>
      <c r="I172" s="34" t="s">
        <v>2</v>
      </c>
      <c r="J172" s="34" t="s">
        <v>309</v>
      </c>
      <c r="K172" s="34" t="s">
        <v>326</v>
      </c>
      <c r="L172" s="34" t="s">
        <v>1352</v>
      </c>
      <c r="M172" s="34" t="s">
        <v>330</v>
      </c>
      <c r="N172" s="34"/>
      <c r="O172" s="34" t="s">
        <v>1356</v>
      </c>
      <c r="P172" s="34"/>
      <c r="Q172" s="34" t="s">
        <v>1180</v>
      </c>
      <c r="R172" t="b">
        <v>0</v>
      </c>
      <c r="S172" s="34"/>
      <c r="T172" s="34"/>
      <c r="U172" s="34"/>
      <c r="V172" t="b">
        <v>0</v>
      </c>
      <c r="W172" t="b">
        <v>1</v>
      </c>
      <c r="X172" s="34"/>
      <c r="Y172" s="34"/>
      <c r="AA172" s="34"/>
      <c r="AB172" s="34"/>
      <c r="AC172" s="34"/>
      <c r="AD172" s="34"/>
      <c r="AE172" s="34"/>
      <c r="AF172" s="34"/>
      <c r="AG172">
        <v>4.3</v>
      </c>
      <c r="AH172" s="34"/>
      <c r="AK172" s="34"/>
      <c r="AL172" s="34"/>
      <c r="AM172" s="34"/>
      <c r="AN172" s="34"/>
      <c r="AO172" s="34"/>
      <c r="AP172" s="34"/>
      <c r="AQ172" s="34"/>
      <c r="AR172" s="34"/>
      <c r="AS172" s="34"/>
      <c r="AU172" s="34"/>
      <c r="AV172" s="34"/>
      <c r="AW172" s="34"/>
      <c r="AX172" s="34"/>
      <c r="AY172" s="34"/>
      <c r="AZ172" s="34"/>
      <c r="BA172" s="34"/>
      <c r="BB172" s="34"/>
      <c r="BC172" s="34"/>
      <c r="BD172" s="34"/>
      <c r="BE172" s="34"/>
      <c r="BF172" s="34"/>
      <c r="BI172" s="34"/>
      <c r="BJ172" s="34"/>
      <c r="BK172" s="34"/>
      <c r="BL172" s="34"/>
      <c r="BM172" s="34"/>
      <c r="BN172" s="34"/>
      <c r="BO172" s="34"/>
      <c r="BP172" s="34"/>
      <c r="BQ172" s="34"/>
      <c r="BS172" s="34"/>
      <c r="BT172" s="34"/>
      <c r="BU172" s="34"/>
      <c r="BV172" s="34"/>
      <c r="BW172" s="34"/>
      <c r="BX172" s="34"/>
      <c r="BY172" s="34"/>
      <c r="BZ172" s="34"/>
      <c r="CB172" s="34"/>
      <c r="CC172" s="34"/>
      <c r="CD172" s="34"/>
      <c r="CE172" s="34"/>
      <c r="CH172" s="34"/>
      <c r="CI172" s="34"/>
      <c r="CK172" s="34"/>
      <c r="CL172" s="34"/>
      <c r="CN172" s="34"/>
      <c r="CO172" s="34"/>
      <c r="CP172" s="34"/>
      <c r="CQ172" s="34"/>
      <c r="CR172" s="34"/>
      <c r="CS172" s="34"/>
      <c r="CT172" s="34"/>
      <c r="CV172" s="34"/>
      <c r="CW172" s="34"/>
      <c r="CX172" s="34"/>
      <c r="CY172" s="34"/>
      <c r="CZ172" s="34"/>
    </row>
    <row r="173" spans="1:104" x14ac:dyDescent="0.15">
      <c r="A173" s="34" t="s">
        <v>1399</v>
      </c>
      <c r="B173" s="34"/>
      <c r="C173" s="34" t="s">
        <v>1346</v>
      </c>
      <c r="D173" s="34" t="s">
        <v>1361</v>
      </c>
      <c r="E173">
        <v>66</v>
      </c>
      <c r="F173" s="34" t="s">
        <v>1469</v>
      </c>
      <c r="G173" s="34"/>
      <c r="H173" s="84" t="s">
        <v>306</v>
      </c>
      <c r="I173" s="34" t="s">
        <v>2</v>
      </c>
      <c r="J173" s="34" t="s">
        <v>310</v>
      </c>
      <c r="K173" s="34" t="s">
        <v>1522</v>
      </c>
      <c r="L173" s="34" t="s">
        <v>1352</v>
      </c>
      <c r="M173" s="34" t="s">
        <v>330</v>
      </c>
      <c r="N173" s="34"/>
      <c r="O173" s="34" t="s">
        <v>1356</v>
      </c>
      <c r="P173" s="34"/>
      <c r="Q173" s="34" t="s">
        <v>1180</v>
      </c>
      <c r="R173" t="b">
        <v>0</v>
      </c>
      <c r="S173" s="34"/>
      <c r="T173" s="34"/>
      <c r="U173" s="34"/>
      <c r="V173" t="b">
        <v>0</v>
      </c>
      <c r="W173" t="b">
        <v>1</v>
      </c>
      <c r="X173" s="34"/>
      <c r="Y173" s="34"/>
      <c r="AA173" s="34"/>
      <c r="AB173" s="34"/>
      <c r="AC173" s="34"/>
      <c r="AD173" s="34"/>
      <c r="AE173" s="34"/>
      <c r="AF173" s="34"/>
      <c r="AG173">
        <v>4.3</v>
      </c>
      <c r="AH173" s="34"/>
      <c r="AK173" s="34"/>
      <c r="AL173" s="34"/>
      <c r="AM173" s="34"/>
      <c r="AN173" s="34"/>
      <c r="AO173" s="34"/>
      <c r="AP173" s="34"/>
      <c r="AQ173" s="34"/>
      <c r="AR173" s="34"/>
      <c r="AS173" s="34"/>
      <c r="AU173" s="34"/>
      <c r="AV173" s="34"/>
      <c r="AW173" s="34"/>
      <c r="AX173" s="34"/>
      <c r="AY173" s="34"/>
      <c r="AZ173" s="34"/>
      <c r="BA173" s="34"/>
      <c r="BB173" s="34"/>
      <c r="BC173" s="34"/>
      <c r="BD173" s="34"/>
      <c r="BE173" s="34"/>
      <c r="BF173" s="34"/>
      <c r="BI173" s="34"/>
      <c r="BJ173" s="34"/>
      <c r="BK173" s="34"/>
      <c r="BL173" s="34"/>
      <c r="BM173" s="34"/>
      <c r="BN173" s="34"/>
      <c r="BO173" s="34"/>
      <c r="BP173" s="34"/>
      <c r="BQ173" s="34"/>
      <c r="BS173" s="34"/>
      <c r="BT173" s="34"/>
      <c r="BU173" s="34"/>
      <c r="BV173" s="34"/>
      <c r="BW173" s="34"/>
      <c r="BX173" s="34"/>
      <c r="BY173" s="34"/>
      <c r="BZ173" s="34"/>
      <c r="CB173" s="34"/>
      <c r="CC173" s="34"/>
      <c r="CD173" s="34"/>
      <c r="CE173" s="34"/>
      <c r="CH173" s="34"/>
      <c r="CI173" s="34"/>
      <c r="CK173" s="34"/>
      <c r="CL173" s="34"/>
      <c r="CN173" s="34"/>
      <c r="CO173" s="34"/>
      <c r="CP173" s="34"/>
      <c r="CQ173" s="34"/>
      <c r="CR173" s="34"/>
      <c r="CS173" s="34"/>
      <c r="CT173" s="34"/>
      <c r="CV173" s="34"/>
      <c r="CW173" s="34"/>
      <c r="CX173" s="34"/>
      <c r="CY173" s="34"/>
      <c r="CZ173" s="34"/>
    </row>
    <row r="174" spans="1:104" x14ac:dyDescent="0.15">
      <c r="A174" s="34" t="s">
        <v>1399</v>
      </c>
      <c r="B174" s="34"/>
      <c r="C174" s="34" t="s">
        <v>1346</v>
      </c>
      <c r="D174" s="34" t="s">
        <v>1361</v>
      </c>
      <c r="E174">
        <v>66</v>
      </c>
      <c r="F174" s="34" t="s">
        <v>1469</v>
      </c>
      <c r="G174" s="34"/>
      <c r="H174" s="84" t="s">
        <v>306</v>
      </c>
      <c r="I174" s="34" t="s">
        <v>2</v>
      </c>
      <c r="J174" s="34" t="s">
        <v>311</v>
      </c>
      <c r="K174" s="34" t="s">
        <v>1512</v>
      </c>
      <c r="L174" s="34" t="s">
        <v>1352</v>
      </c>
      <c r="M174" s="34" t="s">
        <v>330</v>
      </c>
      <c r="N174" s="34"/>
      <c r="O174" s="34" t="s">
        <v>1356</v>
      </c>
      <c r="P174" s="34"/>
      <c r="Q174" s="34" t="s">
        <v>1180</v>
      </c>
      <c r="R174" t="b">
        <v>0</v>
      </c>
      <c r="S174" s="34"/>
      <c r="T174" s="34"/>
      <c r="U174" s="34"/>
      <c r="V174" t="b">
        <v>0</v>
      </c>
      <c r="W174" t="b">
        <v>1</v>
      </c>
      <c r="X174" s="34"/>
      <c r="Y174" s="34"/>
      <c r="AA174" s="34"/>
      <c r="AB174" s="34"/>
      <c r="AC174" s="34"/>
      <c r="AD174" s="34"/>
      <c r="AE174" s="34"/>
      <c r="AF174" s="34"/>
      <c r="AG174">
        <v>4.3</v>
      </c>
      <c r="AH174" s="34"/>
      <c r="AK174" s="34"/>
      <c r="AL174" s="34"/>
      <c r="AM174" s="34"/>
      <c r="AN174" s="34"/>
      <c r="AO174" s="34"/>
      <c r="AP174" s="34"/>
      <c r="AQ174" s="34"/>
      <c r="AR174" s="34"/>
      <c r="AS174" s="34"/>
      <c r="AU174" s="34"/>
      <c r="AV174" s="34"/>
      <c r="AW174" s="34"/>
      <c r="AX174" s="34"/>
      <c r="AY174" s="34"/>
      <c r="AZ174" s="34"/>
      <c r="BA174" s="34"/>
      <c r="BB174" s="34"/>
      <c r="BC174" s="34"/>
      <c r="BD174" s="34"/>
      <c r="BE174" s="34"/>
      <c r="BF174" s="34"/>
      <c r="BI174" s="34"/>
      <c r="BJ174" s="34"/>
      <c r="BK174" s="34"/>
      <c r="BL174" s="34"/>
      <c r="BM174" s="34"/>
      <c r="BN174" s="34"/>
      <c r="BO174" s="34"/>
      <c r="BP174" s="34"/>
      <c r="BQ174" s="34"/>
      <c r="BS174" s="34"/>
      <c r="BT174" s="34"/>
      <c r="BU174" s="34"/>
      <c r="BV174" s="34"/>
      <c r="BW174" s="34"/>
      <c r="BX174" s="34"/>
      <c r="BY174" s="34"/>
      <c r="BZ174" s="34"/>
      <c r="CB174" s="34"/>
      <c r="CC174" s="34"/>
      <c r="CD174" s="34"/>
      <c r="CE174" s="34"/>
      <c r="CH174" s="34"/>
      <c r="CI174" s="34"/>
      <c r="CK174" s="34"/>
      <c r="CL174" s="34"/>
      <c r="CN174" s="34"/>
      <c r="CO174" s="34"/>
      <c r="CP174" s="34"/>
      <c r="CQ174" s="34"/>
      <c r="CR174" s="34"/>
      <c r="CS174" s="34"/>
      <c r="CT174" s="34"/>
      <c r="CV174" s="34"/>
      <c r="CW174" s="34"/>
      <c r="CX174" s="34"/>
      <c r="CY174" s="34"/>
      <c r="CZ174" s="34"/>
    </row>
    <row r="175" spans="1:104" x14ac:dyDescent="0.15">
      <c r="A175" s="34" t="s">
        <v>1399</v>
      </c>
      <c r="B175" s="34"/>
      <c r="C175" s="34" t="s">
        <v>1346</v>
      </c>
      <c r="D175" s="34" t="s">
        <v>1361</v>
      </c>
      <c r="E175">
        <v>66</v>
      </c>
      <c r="F175" s="34" t="s">
        <v>1469</v>
      </c>
      <c r="G175" s="34"/>
      <c r="H175" s="84" t="s">
        <v>306</v>
      </c>
      <c r="I175" s="34" t="s">
        <v>2</v>
      </c>
      <c r="J175" s="34" t="s">
        <v>312</v>
      </c>
      <c r="K175" s="34" t="s">
        <v>2</v>
      </c>
      <c r="L175" s="34" t="s">
        <v>1352</v>
      </c>
      <c r="M175" s="34" t="s">
        <v>330</v>
      </c>
      <c r="N175" s="34"/>
      <c r="O175" s="34" t="s">
        <v>1356</v>
      </c>
      <c r="P175" s="34"/>
      <c r="Q175" s="34" t="s">
        <v>1180</v>
      </c>
      <c r="R175" t="b">
        <v>0</v>
      </c>
      <c r="S175" s="34"/>
      <c r="T175" s="34"/>
      <c r="U175" s="34"/>
      <c r="V175" t="b">
        <v>0</v>
      </c>
      <c r="W175" t="b">
        <v>1</v>
      </c>
      <c r="X175" s="34"/>
      <c r="Y175" s="34"/>
      <c r="AA175" s="34"/>
      <c r="AB175" s="34"/>
      <c r="AC175" s="34"/>
      <c r="AD175" s="34"/>
      <c r="AE175" s="34"/>
      <c r="AF175" s="34"/>
      <c r="AG175">
        <v>4.3</v>
      </c>
      <c r="AH175" s="34"/>
      <c r="AK175" s="34"/>
      <c r="AL175" s="34"/>
      <c r="AM175" s="34"/>
      <c r="AN175" s="34"/>
      <c r="AO175" s="34"/>
      <c r="AP175" s="34"/>
      <c r="AQ175" s="34"/>
      <c r="AR175" s="34"/>
      <c r="AS175" s="34"/>
      <c r="AU175" s="34"/>
      <c r="AV175" s="34"/>
      <c r="AW175" s="34"/>
      <c r="AX175" s="34"/>
      <c r="AY175" s="34"/>
      <c r="AZ175" s="34"/>
      <c r="BA175" s="34"/>
      <c r="BB175" s="34"/>
      <c r="BC175" s="34"/>
      <c r="BD175" s="34"/>
      <c r="BE175" s="34"/>
      <c r="BF175" s="34"/>
      <c r="BI175" s="34"/>
      <c r="BJ175" s="34"/>
      <c r="BK175" s="34"/>
      <c r="BL175" s="34"/>
      <c r="BM175" s="34"/>
      <c r="BN175" s="34"/>
      <c r="BO175" s="34"/>
      <c r="BP175" s="34"/>
      <c r="BQ175" s="34"/>
      <c r="BS175" s="34"/>
      <c r="BT175" s="34"/>
      <c r="BU175" s="34"/>
      <c r="BV175" s="34"/>
      <c r="BW175" s="34"/>
      <c r="BX175" s="34"/>
      <c r="BY175" s="34"/>
      <c r="BZ175" s="34"/>
      <c r="CB175" s="34"/>
      <c r="CC175" s="34"/>
      <c r="CD175" s="34"/>
      <c r="CE175" s="34"/>
      <c r="CH175" s="34"/>
      <c r="CI175" s="34"/>
      <c r="CK175" s="34"/>
      <c r="CL175" s="34"/>
      <c r="CN175" s="34"/>
      <c r="CO175" s="34"/>
      <c r="CP175" s="34"/>
      <c r="CQ175" s="34"/>
      <c r="CR175" s="34"/>
      <c r="CS175" s="34"/>
      <c r="CT175" s="34"/>
      <c r="CV175" s="34"/>
      <c r="CW175" s="34"/>
      <c r="CX175" s="34"/>
      <c r="CY175" s="34"/>
      <c r="CZ175" s="34"/>
    </row>
    <row r="176" spans="1:104" x14ac:dyDescent="0.15">
      <c r="A176" s="34" t="s">
        <v>1400</v>
      </c>
      <c r="B176" s="34"/>
      <c r="C176" s="34" t="s">
        <v>1346</v>
      </c>
      <c r="D176" s="34" t="s">
        <v>1361</v>
      </c>
      <c r="E176">
        <v>67</v>
      </c>
      <c r="F176" s="34" t="s">
        <v>1469</v>
      </c>
      <c r="G176" s="34"/>
      <c r="H176" s="84" t="s">
        <v>306</v>
      </c>
      <c r="I176" s="34" t="s">
        <v>2</v>
      </c>
      <c r="J176" s="34" t="s">
        <v>307</v>
      </c>
      <c r="K176" s="34" t="s">
        <v>1523</v>
      </c>
      <c r="L176" s="34" t="s">
        <v>1352</v>
      </c>
      <c r="M176" s="34" t="s">
        <v>330</v>
      </c>
      <c r="N176" s="34"/>
      <c r="O176" s="34" t="s">
        <v>1356</v>
      </c>
      <c r="P176" s="34"/>
      <c r="Q176" s="34" t="s">
        <v>1181</v>
      </c>
      <c r="R176" t="b">
        <v>0</v>
      </c>
      <c r="S176" s="34"/>
      <c r="T176" s="34"/>
      <c r="U176" s="34"/>
      <c r="V176" t="b">
        <v>0</v>
      </c>
      <c r="W176" t="b">
        <v>1</v>
      </c>
      <c r="X176" s="34"/>
      <c r="Y176" s="34"/>
      <c r="AA176" s="34"/>
      <c r="AB176" s="34"/>
      <c r="AC176" s="34"/>
      <c r="AD176" s="34"/>
      <c r="AE176" s="34"/>
      <c r="AF176" s="34"/>
      <c r="AG176">
        <v>4.3</v>
      </c>
      <c r="AH176" s="34"/>
      <c r="AK176" s="34"/>
      <c r="AL176" s="34"/>
      <c r="AM176" s="34"/>
      <c r="AN176" s="34"/>
      <c r="AO176" s="34"/>
      <c r="AP176" s="34"/>
      <c r="AQ176" s="34"/>
      <c r="AR176" s="34"/>
      <c r="AS176" s="34"/>
      <c r="AU176" s="34"/>
      <c r="AV176" s="34"/>
      <c r="AW176" s="34"/>
      <c r="AX176" s="34"/>
      <c r="AY176" s="34"/>
      <c r="AZ176" s="34"/>
      <c r="BA176" s="34"/>
      <c r="BB176" s="34"/>
      <c r="BC176" s="34"/>
      <c r="BD176" s="34"/>
      <c r="BE176" s="34"/>
      <c r="BF176" s="34"/>
      <c r="BI176" s="34"/>
      <c r="BJ176" s="34"/>
      <c r="BK176" s="34"/>
      <c r="BL176" s="34"/>
      <c r="BM176" s="34"/>
      <c r="BN176" s="34"/>
      <c r="BO176" s="34"/>
      <c r="BP176" s="34"/>
      <c r="BQ176" s="34"/>
      <c r="BS176" s="34"/>
      <c r="BT176" s="34"/>
      <c r="BU176" s="34"/>
      <c r="BV176" s="34"/>
      <c r="BW176" s="34"/>
      <c r="BX176" s="34"/>
      <c r="BY176" s="34"/>
      <c r="BZ176" s="34"/>
      <c r="CB176" s="34"/>
      <c r="CC176" s="34"/>
      <c r="CD176" s="34"/>
      <c r="CE176" s="34"/>
      <c r="CH176" s="34"/>
      <c r="CI176" s="34"/>
      <c r="CK176" s="34"/>
      <c r="CL176" s="34"/>
      <c r="CN176" s="34"/>
      <c r="CO176" s="34"/>
      <c r="CP176" s="34"/>
      <c r="CQ176" s="34"/>
      <c r="CR176" s="34"/>
      <c r="CS176" s="34"/>
      <c r="CT176" s="34"/>
      <c r="CV176" s="34"/>
      <c r="CW176" s="34"/>
      <c r="CX176" s="34"/>
      <c r="CY176" s="34"/>
      <c r="CZ176" s="34"/>
    </row>
    <row r="177" spans="1:104" x14ac:dyDescent="0.15">
      <c r="A177" s="34" t="s">
        <v>1400</v>
      </c>
      <c r="B177" s="34"/>
      <c r="C177" s="34" t="s">
        <v>1346</v>
      </c>
      <c r="D177" s="34" t="s">
        <v>1361</v>
      </c>
      <c r="E177">
        <v>67</v>
      </c>
      <c r="F177" s="34" t="s">
        <v>1469</v>
      </c>
      <c r="G177" s="34"/>
      <c r="H177" s="84" t="s">
        <v>306</v>
      </c>
      <c r="I177" s="34" t="s">
        <v>2</v>
      </c>
      <c r="J177" s="34" t="s">
        <v>308</v>
      </c>
      <c r="K177" s="34" t="s">
        <v>325</v>
      </c>
      <c r="L177" s="34" t="s">
        <v>1352</v>
      </c>
      <c r="M177" s="34" t="s">
        <v>330</v>
      </c>
      <c r="N177" s="34"/>
      <c r="O177" s="34" t="s">
        <v>1356</v>
      </c>
      <c r="P177" s="34"/>
      <c r="Q177" s="34" t="s">
        <v>1181</v>
      </c>
      <c r="R177" t="b">
        <v>0</v>
      </c>
      <c r="S177" s="34"/>
      <c r="T177" s="34"/>
      <c r="U177" s="34"/>
      <c r="V177" t="b">
        <v>0</v>
      </c>
      <c r="W177" t="b">
        <v>1</v>
      </c>
      <c r="X177" s="34"/>
      <c r="Y177" s="34"/>
      <c r="AA177" s="34"/>
      <c r="AB177" s="34"/>
      <c r="AC177" s="34"/>
      <c r="AD177" s="34"/>
      <c r="AE177" s="34"/>
      <c r="AF177" s="34"/>
      <c r="AG177">
        <v>4.3</v>
      </c>
      <c r="AH177" s="34"/>
      <c r="AK177" s="34"/>
      <c r="AL177" s="34"/>
      <c r="AM177" s="34"/>
      <c r="AN177" s="34"/>
      <c r="AO177" s="34"/>
      <c r="AP177" s="34"/>
      <c r="AQ177" s="34"/>
      <c r="AR177" s="34"/>
      <c r="AS177" s="34"/>
      <c r="AU177" s="34"/>
      <c r="AV177" s="34"/>
      <c r="AW177" s="34"/>
      <c r="AX177" s="34"/>
      <c r="AY177" s="34"/>
      <c r="AZ177" s="34"/>
      <c r="BA177" s="34"/>
      <c r="BB177" s="34"/>
      <c r="BC177" s="34"/>
      <c r="BD177" s="34"/>
      <c r="BE177" s="34"/>
      <c r="BF177" s="34"/>
      <c r="BI177" s="34"/>
      <c r="BJ177" s="34"/>
      <c r="BK177" s="34"/>
      <c r="BL177" s="34"/>
      <c r="BM177" s="34"/>
      <c r="BN177" s="34"/>
      <c r="BO177" s="34"/>
      <c r="BP177" s="34"/>
      <c r="BQ177" s="34"/>
      <c r="BS177" s="34"/>
      <c r="BT177" s="34"/>
      <c r="BU177" s="34"/>
      <c r="BV177" s="34"/>
      <c r="BW177" s="34"/>
      <c r="BX177" s="34"/>
      <c r="BY177" s="34"/>
      <c r="BZ177" s="34"/>
      <c r="CB177" s="34"/>
      <c r="CC177" s="34"/>
      <c r="CD177" s="34"/>
      <c r="CE177" s="34"/>
      <c r="CH177" s="34"/>
      <c r="CI177" s="34"/>
      <c r="CK177" s="34"/>
      <c r="CL177" s="34"/>
      <c r="CN177" s="34"/>
      <c r="CO177" s="34"/>
      <c r="CP177" s="34"/>
      <c r="CQ177" s="34"/>
      <c r="CR177" s="34"/>
      <c r="CS177" s="34"/>
      <c r="CT177" s="34"/>
      <c r="CV177" s="34"/>
      <c r="CW177" s="34"/>
      <c r="CX177" s="34"/>
      <c r="CY177" s="34"/>
      <c r="CZ177" s="34"/>
    </row>
    <row r="178" spans="1:104" x14ac:dyDescent="0.15">
      <c r="A178" s="34" t="s">
        <v>1400</v>
      </c>
      <c r="B178" s="34"/>
      <c r="C178" s="34" t="s">
        <v>1346</v>
      </c>
      <c r="D178" s="34" t="s">
        <v>1361</v>
      </c>
      <c r="E178">
        <v>67</v>
      </c>
      <c r="F178" s="34" t="s">
        <v>1469</v>
      </c>
      <c r="G178" s="34"/>
      <c r="H178" s="84" t="s">
        <v>306</v>
      </c>
      <c r="I178" s="34" t="s">
        <v>2</v>
      </c>
      <c r="J178" s="34" t="s">
        <v>309</v>
      </c>
      <c r="K178" s="34" t="s">
        <v>326</v>
      </c>
      <c r="L178" s="34" t="s">
        <v>1352</v>
      </c>
      <c r="M178" s="34" t="s">
        <v>330</v>
      </c>
      <c r="N178" s="34"/>
      <c r="O178" s="34" t="s">
        <v>1356</v>
      </c>
      <c r="P178" s="34"/>
      <c r="Q178" s="34" t="s">
        <v>1181</v>
      </c>
      <c r="R178" t="b">
        <v>0</v>
      </c>
      <c r="S178" s="34"/>
      <c r="T178" s="34"/>
      <c r="U178" s="34"/>
      <c r="V178" t="b">
        <v>0</v>
      </c>
      <c r="W178" t="b">
        <v>1</v>
      </c>
      <c r="X178" s="34"/>
      <c r="Y178" s="34"/>
      <c r="AA178" s="34"/>
      <c r="AB178" s="34"/>
      <c r="AC178" s="34"/>
      <c r="AD178" s="34"/>
      <c r="AE178" s="34"/>
      <c r="AF178" s="34"/>
      <c r="AG178">
        <v>4.3</v>
      </c>
      <c r="AH178" s="34"/>
      <c r="AK178" s="34"/>
      <c r="AL178" s="34"/>
      <c r="AM178" s="34"/>
      <c r="AN178" s="34"/>
      <c r="AO178" s="34"/>
      <c r="AP178" s="34"/>
      <c r="AQ178" s="34"/>
      <c r="AR178" s="34"/>
      <c r="AS178" s="34"/>
      <c r="AU178" s="34"/>
      <c r="AV178" s="34"/>
      <c r="AW178" s="34"/>
      <c r="AX178" s="34"/>
      <c r="AY178" s="34"/>
      <c r="AZ178" s="34"/>
      <c r="BA178" s="34"/>
      <c r="BB178" s="34"/>
      <c r="BC178" s="34"/>
      <c r="BD178" s="34"/>
      <c r="BE178" s="34"/>
      <c r="BF178" s="34"/>
      <c r="BI178" s="34"/>
      <c r="BJ178" s="34"/>
      <c r="BK178" s="34"/>
      <c r="BL178" s="34"/>
      <c r="BM178" s="34"/>
      <c r="BN178" s="34"/>
      <c r="BO178" s="34"/>
      <c r="BP178" s="34"/>
      <c r="BQ178" s="34"/>
      <c r="BS178" s="34"/>
      <c r="BT178" s="34"/>
      <c r="BU178" s="34"/>
      <c r="BV178" s="34"/>
      <c r="BW178" s="34"/>
      <c r="BX178" s="34"/>
      <c r="BY178" s="34"/>
      <c r="BZ178" s="34"/>
      <c r="CB178" s="34"/>
      <c r="CC178" s="34"/>
      <c r="CD178" s="34"/>
      <c r="CE178" s="34"/>
      <c r="CH178" s="34"/>
      <c r="CI178" s="34"/>
      <c r="CK178" s="34"/>
      <c r="CL178" s="34"/>
      <c r="CN178" s="34"/>
      <c r="CO178" s="34"/>
      <c r="CP178" s="34"/>
      <c r="CQ178" s="34"/>
      <c r="CR178" s="34"/>
      <c r="CS178" s="34"/>
      <c r="CT178" s="34"/>
      <c r="CV178" s="34"/>
      <c r="CW178" s="34"/>
      <c r="CX178" s="34"/>
      <c r="CY178" s="34"/>
      <c r="CZ178" s="34"/>
    </row>
    <row r="179" spans="1:104" x14ac:dyDescent="0.15">
      <c r="A179" s="34" t="s">
        <v>1400</v>
      </c>
      <c r="B179" s="34"/>
      <c r="C179" s="34" t="s">
        <v>1346</v>
      </c>
      <c r="D179" s="34" t="s">
        <v>1361</v>
      </c>
      <c r="E179">
        <v>67</v>
      </c>
      <c r="F179" s="34" t="s">
        <v>1469</v>
      </c>
      <c r="G179" s="34"/>
      <c r="H179" s="84" t="s">
        <v>306</v>
      </c>
      <c r="I179" s="34" t="s">
        <v>2</v>
      </c>
      <c r="J179" s="34" t="s">
        <v>310</v>
      </c>
      <c r="K179" s="34" t="s">
        <v>1524</v>
      </c>
      <c r="L179" s="34" t="s">
        <v>1352</v>
      </c>
      <c r="M179" s="34" t="s">
        <v>330</v>
      </c>
      <c r="N179" s="34"/>
      <c r="O179" s="34" t="s">
        <v>1356</v>
      </c>
      <c r="P179" s="34"/>
      <c r="Q179" s="34" t="s">
        <v>1181</v>
      </c>
      <c r="R179" t="b">
        <v>0</v>
      </c>
      <c r="S179" s="34"/>
      <c r="T179" s="34"/>
      <c r="U179" s="34"/>
      <c r="V179" t="b">
        <v>0</v>
      </c>
      <c r="W179" t="b">
        <v>1</v>
      </c>
      <c r="X179" s="34"/>
      <c r="Y179" s="34"/>
      <c r="AA179" s="34"/>
      <c r="AB179" s="34"/>
      <c r="AC179" s="34"/>
      <c r="AD179" s="34"/>
      <c r="AE179" s="34"/>
      <c r="AF179" s="34"/>
      <c r="AG179">
        <v>4.3</v>
      </c>
      <c r="AH179" s="34"/>
      <c r="AK179" s="34"/>
      <c r="AL179" s="34"/>
      <c r="AM179" s="34"/>
      <c r="AN179" s="34"/>
      <c r="AO179" s="34"/>
      <c r="AP179" s="34"/>
      <c r="AQ179" s="34"/>
      <c r="AR179" s="34"/>
      <c r="AS179" s="34"/>
      <c r="AU179" s="34"/>
      <c r="AV179" s="34"/>
      <c r="AW179" s="34"/>
      <c r="AX179" s="34"/>
      <c r="AY179" s="34"/>
      <c r="AZ179" s="34"/>
      <c r="BA179" s="34"/>
      <c r="BB179" s="34"/>
      <c r="BC179" s="34"/>
      <c r="BD179" s="34"/>
      <c r="BE179" s="34"/>
      <c r="BF179" s="34"/>
      <c r="BI179" s="34"/>
      <c r="BJ179" s="34"/>
      <c r="BK179" s="34"/>
      <c r="BL179" s="34"/>
      <c r="BM179" s="34"/>
      <c r="BN179" s="34"/>
      <c r="BO179" s="34"/>
      <c r="BP179" s="34"/>
      <c r="BQ179" s="34"/>
      <c r="BS179" s="34"/>
      <c r="BT179" s="34"/>
      <c r="BU179" s="34"/>
      <c r="BV179" s="34"/>
      <c r="BW179" s="34"/>
      <c r="BX179" s="34"/>
      <c r="BY179" s="34"/>
      <c r="BZ179" s="34"/>
      <c r="CB179" s="34"/>
      <c r="CC179" s="34"/>
      <c r="CD179" s="34"/>
      <c r="CE179" s="34"/>
      <c r="CH179" s="34"/>
      <c r="CI179" s="34"/>
      <c r="CK179" s="34"/>
      <c r="CL179" s="34"/>
      <c r="CN179" s="34"/>
      <c r="CO179" s="34"/>
      <c r="CP179" s="34"/>
      <c r="CQ179" s="34"/>
      <c r="CR179" s="34"/>
      <c r="CS179" s="34"/>
      <c r="CT179" s="34"/>
      <c r="CV179" s="34"/>
      <c r="CW179" s="34"/>
      <c r="CX179" s="34"/>
      <c r="CY179" s="34"/>
      <c r="CZ179" s="34"/>
    </row>
    <row r="180" spans="1:104" x14ac:dyDescent="0.15">
      <c r="A180" s="34" t="s">
        <v>1400</v>
      </c>
      <c r="B180" s="34"/>
      <c r="C180" s="34" t="s">
        <v>1346</v>
      </c>
      <c r="D180" s="34" t="s">
        <v>1361</v>
      </c>
      <c r="E180">
        <v>67</v>
      </c>
      <c r="F180" s="34" t="s">
        <v>1469</v>
      </c>
      <c r="G180" s="34"/>
      <c r="H180" s="84" t="s">
        <v>306</v>
      </c>
      <c r="I180" s="34" t="s">
        <v>2</v>
      </c>
      <c r="J180" s="34" t="s">
        <v>311</v>
      </c>
      <c r="K180" s="34" t="s">
        <v>1512</v>
      </c>
      <c r="L180" s="34" t="s">
        <v>1352</v>
      </c>
      <c r="M180" s="34" t="s">
        <v>330</v>
      </c>
      <c r="N180" s="34"/>
      <c r="O180" s="34" t="s">
        <v>1356</v>
      </c>
      <c r="P180" s="34"/>
      <c r="Q180" s="34" t="s">
        <v>1181</v>
      </c>
      <c r="R180" t="b">
        <v>0</v>
      </c>
      <c r="S180" s="34"/>
      <c r="T180" s="34"/>
      <c r="U180" s="34"/>
      <c r="V180" t="b">
        <v>0</v>
      </c>
      <c r="W180" t="b">
        <v>1</v>
      </c>
      <c r="X180" s="34"/>
      <c r="Y180" s="34"/>
      <c r="AA180" s="34"/>
      <c r="AB180" s="34"/>
      <c r="AC180" s="34"/>
      <c r="AD180" s="34"/>
      <c r="AE180" s="34"/>
      <c r="AF180" s="34"/>
      <c r="AG180">
        <v>4.3</v>
      </c>
      <c r="AH180" s="34"/>
      <c r="AK180" s="34"/>
      <c r="AL180" s="34"/>
      <c r="AM180" s="34"/>
      <c r="AN180" s="34"/>
      <c r="AO180" s="34"/>
      <c r="AP180" s="34"/>
      <c r="AQ180" s="34"/>
      <c r="AR180" s="34"/>
      <c r="AS180" s="34"/>
      <c r="AU180" s="34"/>
      <c r="AV180" s="34"/>
      <c r="AW180" s="34"/>
      <c r="AX180" s="34"/>
      <c r="AY180" s="34"/>
      <c r="AZ180" s="34"/>
      <c r="BA180" s="34"/>
      <c r="BB180" s="34"/>
      <c r="BC180" s="34"/>
      <c r="BD180" s="34"/>
      <c r="BE180" s="34"/>
      <c r="BF180" s="34"/>
      <c r="BI180" s="34"/>
      <c r="BJ180" s="34"/>
      <c r="BK180" s="34"/>
      <c r="BL180" s="34"/>
      <c r="BM180" s="34"/>
      <c r="BN180" s="34"/>
      <c r="BO180" s="34"/>
      <c r="BP180" s="34"/>
      <c r="BQ180" s="34"/>
      <c r="BS180" s="34"/>
      <c r="BT180" s="34"/>
      <c r="BU180" s="34"/>
      <c r="BV180" s="34"/>
      <c r="BW180" s="34"/>
      <c r="BX180" s="34"/>
      <c r="BY180" s="34"/>
      <c r="BZ180" s="34"/>
      <c r="CB180" s="34"/>
      <c r="CC180" s="34"/>
      <c r="CD180" s="34"/>
      <c r="CE180" s="34"/>
      <c r="CH180" s="34"/>
      <c r="CI180" s="34"/>
      <c r="CK180" s="34"/>
      <c r="CL180" s="34"/>
      <c r="CN180" s="34"/>
      <c r="CO180" s="34"/>
      <c r="CP180" s="34"/>
      <c r="CQ180" s="34"/>
      <c r="CR180" s="34"/>
      <c r="CS180" s="34"/>
      <c r="CT180" s="34"/>
      <c r="CV180" s="34"/>
      <c r="CW180" s="34"/>
      <c r="CX180" s="34"/>
      <c r="CY180" s="34"/>
      <c r="CZ180" s="34"/>
    </row>
    <row r="181" spans="1:104" x14ac:dyDescent="0.15">
      <c r="A181" s="34" t="s">
        <v>1400</v>
      </c>
      <c r="B181" s="34"/>
      <c r="C181" s="34" t="s">
        <v>1346</v>
      </c>
      <c r="D181" s="34" t="s">
        <v>1361</v>
      </c>
      <c r="E181">
        <v>67</v>
      </c>
      <c r="F181" s="34" t="s">
        <v>1469</v>
      </c>
      <c r="G181" s="34"/>
      <c r="H181" s="84" t="s">
        <v>306</v>
      </c>
      <c r="I181" s="34" t="s">
        <v>2</v>
      </c>
      <c r="J181" s="34" t="s">
        <v>312</v>
      </c>
      <c r="K181" s="34" t="s">
        <v>2</v>
      </c>
      <c r="L181" s="34" t="s">
        <v>1352</v>
      </c>
      <c r="M181" s="34" t="s">
        <v>330</v>
      </c>
      <c r="N181" s="34"/>
      <c r="O181" s="34" t="s">
        <v>1356</v>
      </c>
      <c r="P181" s="34"/>
      <c r="Q181" s="34" t="s">
        <v>1181</v>
      </c>
      <c r="R181" t="b">
        <v>0</v>
      </c>
      <c r="S181" s="34"/>
      <c r="T181" s="34"/>
      <c r="U181" s="34"/>
      <c r="V181" t="b">
        <v>0</v>
      </c>
      <c r="W181" t="b">
        <v>1</v>
      </c>
      <c r="X181" s="34"/>
      <c r="Y181" s="34"/>
      <c r="AA181" s="34"/>
      <c r="AB181" s="34"/>
      <c r="AC181" s="34"/>
      <c r="AD181" s="34"/>
      <c r="AE181" s="34"/>
      <c r="AF181" s="34"/>
      <c r="AG181">
        <v>4.3</v>
      </c>
      <c r="AH181" s="34"/>
      <c r="AK181" s="34"/>
      <c r="AL181" s="34"/>
      <c r="AM181" s="34"/>
      <c r="AN181" s="34"/>
      <c r="AO181" s="34"/>
      <c r="AP181" s="34"/>
      <c r="AQ181" s="34"/>
      <c r="AR181" s="34"/>
      <c r="AS181" s="34"/>
      <c r="AU181" s="34"/>
      <c r="AV181" s="34"/>
      <c r="AW181" s="34"/>
      <c r="AX181" s="34"/>
      <c r="AY181" s="34"/>
      <c r="AZ181" s="34"/>
      <c r="BA181" s="34"/>
      <c r="BB181" s="34"/>
      <c r="BC181" s="34"/>
      <c r="BD181" s="34"/>
      <c r="BE181" s="34"/>
      <c r="BF181" s="34"/>
      <c r="BI181" s="34"/>
      <c r="BJ181" s="34"/>
      <c r="BK181" s="34"/>
      <c r="BL181" s="34"/>
      <c r="BM181" s="34"/>
      <c r="BN181" s="34"/>
      <c r="BO181" s="34"/>
      <c r="BP181" s="34"/>
      <c r="BQ181" s="34"/>
      <c r="BS181" s="34"/>
      <c r="BT181" s="34"/>
      <c r="BU181" s="34"/>
      <c r="BV181" s="34"/>
      <c r="BW181" s="34"/>
      <c r="BX181" s="34"/>
      <c r="BY181" s="34"/>
      <c r="BZ181" s="34"/>
      <c r="CB181" s="34"/>
      <c r="CC181" s="34"/>
      <c r="CD181" s="34"/>
      <c r="CE181" s="34"/>
      <c r="CH181" s="34"/>
      <c r="CI181" s="34"/>
      <c r="CK181" s="34"/>
      <c r="CL181" s="34"/>
      <c r="CN181" s="34"/>
      <c r="CO181" s="34"/>
      <c r="CP181" s="34"/>
      <c r="CQ181" s="34"/>
      <c r="CR181" s="34"/>
      <c r="CS181" s="34"/>
      <c r="CT181" s="34"/>
      <c r="CV181" s="34"/>
      <c r="CW181" s="34"/>
      <c r="CX181" s="34"/>
      <c r="CY181" s="34"/>
      <c r="CZ181" s="34"/>
    </row>
    <row r="182" spans="1:104" x14ac:dyDescent="0.15">
      <c r="A182" s="34" t="s">
        <v>1401</v>
      </c>
      <c r="B182" s="34"/>
      <c r="C182" s="34" t="s">
        <v>1346</v>
      </c>
      <c r="D182" s="34" t="s">
        <v>1361</v>
      </c>
      <c r="E182">
        <v>68</v>
      </c>
      <c r="F182" s="34" t="s">
        <v>1469</v>
      </c>
      <c r="G182" s="34"/>
      <c r="H182" s="84" t="s">
        <v>306</v>
      </c>
      <c r="I182" s="34" t="s">
        <v>2</v>
      </c>
      <c r="J182" s="34" t="s">
        <v>307</v>
      </c>
      <c r="K182" s="34" t="s">
        <v>1525</v>
      </c>
      <c r="L182" s="34" t="s">
        <v>1352</v>
      </c>
      <c r="M182" s="34" t="s">
        <v>330</v>
      </c>
      <c r="N182" s="34"/>
      <c r="O182" s="34" t="s">
        <v>1356</v>
      </c>
      <c r="P182" s="34"/>
      <c r="Q182" s="34" t="s">
        <v>1213</v>
      </c>
      <c r="R182" t="b">
        <v>0</v>
      </c>
      <c r="S182" s="34"/>
      <c r="T182" s="34"/>
      <c r="U182" s="34"/>
      <c r="V182" t="b">
        <v>0</v>
      </c>
      <c r="W182" t="b">
        <v>1</v>
      </c>
      <c r="X182" s="34"/>
      <c r="Y182" s="34"/>
      <c r="AA182" s="34"/>
      <c r="AB182" s="34"/>
      <c r="AC182" s="34"/>
      <c r="AD182" s="34"/>
      <c r="AE182" s="34"/>
      <c r="AF182" s="34"/>
      <c r="AG182">
        <v>4.3</v>
      </c>
      <c r="AH182" s="34"/>
      <c r="AK182" s="34"/>
      <c r="AL182" s="34"/>
      <c r="AM182" s="34"/>
      <c r="AN182" s="34"/>
      <c r="AO182" s="34"/>
      <c r="AP182" s="34"/>
      <c r="AQ182" s="34"/>
      <c r="AR182" s="34"/>
      <c r="AS182" s="34"/>
      <c r="AU182" s="34"/>
      <c r="AV182" s="34"/>
      <c r="AW182" s="34"/>
      <c r="AX182" s="34"/>
      <c r="AY182" s="34"/>
      <c r="AZ182" s="34"/>
      <c r="BA182" s="34"/>
      <c r="BB182" s="34"/>
      <c r="BC182" s="34"/>
      <c r="BD182" s="34"/>
      <c r="BE182" s="34"/>
      <c r="BF182" s="34"/>
      <c r="BI182" s="34"/>
      <c r="BJ182" s="34"/>
      <c r="BK182" s="34"/>
      <c r="BL182" s="34"/>
      <c r="BM182" s="34"/>
      <c r="BN182" s="34"/>
      <c r="BO182" s="34"/>
      <c r="BP182" s="34"/>
      <c r="BQ182" s="34"/>
      <c r="BS182" s="34"/>
      <c r="BT182" s="34"/>
      <c r="BU182" s="34"/>
      <c r="BV182" s="34"/>
      <c r="BW182" s="34"/>
      <c r="BX182" s="34"/>
      <c r="BY182" s="34"/>
      <c r="BZ182" s="34"/>
      <c r="CB182" s="34"/>
      <c r="CC182" s="34"/>
      <c r="CD182" s="34"/>
      <c r="CE182" s="34"/>
      <c r="CH182" s="34"/>
      <c r="CI182" s="34"/>
      <c r="CK182" s="34"/>
      <c r="CL182" s="34"/>
      <c r="CN182" s="34"/>
      <c r="CO182" s="34"/>
      <c r="CP182" s="34"/>
      <c r="CQ182" s="34"/>
      <c r="CR182" s="34"/>
      <c r="CS182" s="34"/>
      <c r="CT182" s="34"/>
      <c r="CV182" s="34"/>
      <c r="CW182" s="34"/>
      <c r="CX182" s="34"/>
      <c r="CY182" s="34"/>
      <c r="CZ182" s="34"/>
    </row>
    <row r="183" spans="1:104" x14ac:dyDescent="0.15">
      <c r="A183" s="34" t="s">
        <v>1401</v>
      </c>
      <c r="B183" s="34"/>
      <c r="C183" s="34" t="s">
        <v>1346</v>
      </c>
      <c r="D183" s="34" t="s">
        <v>1361</v>
      </c>
      <c r="E183">
        <v>68</v>
      </c>
      <c r="F183" s="34" t="s">
        <v>1469</v>
      </c>
      <c r="G183" s="34"/>
      <c r="H183" s="84" t="s">
        <v>306</v>
      </c>
      <c r="I183" s="34" t="s">
        <v>2</v>
      </c>
      <c r="J183" s="34" t="s">
        <v>308</v>
      </c>
      <c r="K183" s="34" t="s">
        <v>314</v>
      </c>
      <c r="L183" s="34" t="s">
        <v>1352</v>
      </c>
      <c r="M183" s="34" t="s">
        <v>330</v>
      </c>
      <c r="N183" s="34"/>
      <c r="O183" s="34" t="s">
        <v>1356</v>
      </c>
      <c r="P183" s="34"/>
      <c r="Q183" s="34" t="s">
        <v>1213</v>
      </c>
      <c r="R183" t="b">
        <v>0</v>
      </c>
      <c r="S183" s="34"/>
      <c r="T183" s="34"/>
      <c r="U183" s="34"/>
      <c r="V183" t="b">
        <v>0</v>
      </c>
      <c r="W183" t="b">
        <v>1</v>
      </c>
      <c r="X183" s="34"/>
      <c r="Y183" s="34"/>
      <c r="AA183" s="34"/>
      <c r="AB183" s="34"/>
      <c r="AC183" s="34"/>
      <c r="AD183" s="34"/>
      <c r="AE183" s="34"/>
      <c r="AF183" s="34"/>
      <c r="AG183">
        <v>4.3</v>
      </c>
      <c r="AH183" s="34"/>
      <c r="AK183" s="34"/>
      <c r="AL183" s="34"/>
      <c r="AM183" s="34"/>
      <c r="AN183" s="34"/>
      <c r="AO183" s="34"/>
      <c r="AP183" s="34"/>
      <c r="AQ183" s="34"/>
      <c r="AR183" s="34"/>
      <c r="AS183" s="34"/>
      <c r="AU183" s="34"/>
      <c r="AV183" s="34"/>
      <c r="AW183" s="34"/>
      <c r="AX183" s="34"/>
      <c r="AY183" s="34"/>
      <c r="AZ183" s="34"/>
      <c r="BA183" s="34"/>
      <c r="BB183" s="34"/>
      <c r="BC183" s="34"/>
      <c r="BD183" s="34"/>
      <c r="BE183" s="34"/>
      <c r="BF183" s="34"/>
      <c r="BI183" s="34"/>
      <c r="BJ183" s="34"/>
      <c r="BK183" s="34"/>
      <c r="BL183" s="34"/>
      <c r="BM183" s="34"/>
      <c r="BN183" s="34"/>
      <c r="BO183" s="34"/>
      <c r="BP183" s="34"/>
      <c r="BQ183" s="34"/>
      <c r="BS183" s="34"/>
      <c r="BT183" s="34"/>
      <c r="BU183" s="34"/>
      <c r="BV183" s="34"/>
      <c r="BW183" s="34"/>
      <c r="BX183" s="34"/>
      <c r="BY183" s="34"/>
      <c r="BZ183" s="34"/>
      <c r="CB183" s="34"/>
      <c r="CC183" s="34"/>
      <c r="CD183" s="34"/>
      <c r="CE183" s="34"/>
      <c r="CH183" s="34"/>
      <c r="CI183" s="34"/>
      <c r="CK183" s="34"/>
      <c r="CL183" s="34"/>
      <c r="CN183" s="34"/>
      <c r="CO183" s="34"/>
      <c r="CP183" s="34"/>
      <c r="CQ183" s="34"/>
      <c r="CR183" s="34"/>
      <c r="CS183" s="34"/>
      <c r="CT183" s="34"/>
      <c r="CV183" s="34"/>
      <c r="CW183" s="34"/>
      <c r="CX183" s="34"/>
      <c r="CY183" s="34"/>
      <c r="CZ183" s="34"/>
    </row>
    <row r="184" spans="1:104" x14ac:dyDescent="0.15">
      <c r="A184" s="34" t="s">
        <v>1401</v>
      </c>
      <c r="B184" s="34"/>
      <c r="C184" s="34" t="s">
        <v>1346</v>
      </c>
      <c r="D184" s="34" t="s">
        <v>1361</v>
      </c>
      <c r="E184">
        <v>68</v>
      </c>
      <c r="F184" s="34" t="s">
        <v>1469</v>
      </c>
      <c r="G184" s="34"/>
      <c r="H184" s="84" t="s">
        <v>306</v>
      </c>
      <c r="I184" s="34" t="s">
        <v>2</v>
      </c>
      <c r="J184" s="34" t="s">
        <v>309</v>
      </c>
      <c r="K184" s="34" t="s">
        <v>315</v>
      </c>
      <c r="L184" s="34" t="s">
        <v>1352</v>
      </c>
      <c r="M184" s="34" t="s">
        <v>330</v>
      </c>
      <c r="N184" s="34"/>
      <c r="O184" s="34" t="s">
        <v>1356</v>
      </c>
      <c r="P184" s="34"/>
      <c r="Q184" s="34" t="s">
        <v>1213</v>
      </c>
      <c r="R184" t="b">
        <v>0</v>
      </c>
      <c r="S184" s="34"/>
      <c r="T184" s="34"/>
      <c r="U184" s="34"/>
      <c r="V184" t="b">
        <v>0</v>
      </c>
      <c r="W184" t="b">
        <v>1</v>
      </c>
      <c r="X184" s="34"/>
      <c r="Y184" s="34"/>
      <c r="AA184" s="34"/>
      <c r="AB184" s="34"/>
      <c r="AC184" s="34"/>
      <c r="AD184" s="34"/>
      <c r="AE184" s="34"/>
      <c r="AF184" s="34"/>
      <c r="AG184">
        <v>4.3</v>
      </c>
      <c r="AH184" s="34"/>
      <c r="AK184" s="34"/>
      <c r="AL184" s="34"/>
      <c r="AM184" s="34"/>
      <c r="AN184" s="34"/>
      <c r="AO184" s="34"/>
      <c r="AP184" s="34"/>
      <c r="AQ184" s="34"/>
      <c r="AR184" s="34"/>
      <c r="AS184" s="34"/>
      <c r="AU184" s="34"/>
      <c r="AV184" s="34"/>
      <c r="AW184" s="34"/>
      <c r="AX184" s="34"/>
      <c r="AY184" s="34"/>
      <c r="AZ184" s="34"/>
      <c r="BA184" s="34"/>
      <c r="BB184" s="34"/>
      <c r="BC184" s="34"/>
      <c r="BD184" s="34"/>
      <c r="BE184" s="34"/>
      <c r="BF184" s="34"/>
      <c r="BI184" s="34"/>
      <c r="BJ184" s="34"/>
      <c r="BK184" s="34"/>
      <c r="BL184" s="34"/>
      <c r="BM184" s="34"/>
      <c r="BN184" s="34"/>
      <c r="BO184" s="34"/>
      <c r="BP184" s="34"/>
      <c r="BQ184" s="34"/>
      <c r="BS184" s="34"/>
      <c r="BT184" s="34"/>
      <c r="BU184" s="34"/>
      <c r="BV184" s="34"/>
      <c r="BW184" s="34"/>
      <c r="BX184" s="34"/>
      <c r="BY184" s="34"/>
      <c r="BZ184" s="34"/>
      <c r="CB184" s="34"/>
      <c r="CC184" s="34"/>
      <c r="CD184" s="34"/>
      <c r="CE184" s="34"/>
      <c r="CH184" s="34"/>
      <c r="CI184" s="34"/>
      <c r="CK184" s="34"/>
      <c r="CL184" s="34"/>
      <c r="CN184" s="34"/>
      <c r="CO184" s="34"/>
      <c r="CP184" s="34"/>
      <c r="CQ184" s="34"/>
      <c r="CR184" s="34"/>
      <c r="CS184" s="34"/>
      <c r="CT184" s="34"/>
      <c r="CV184" s="34"/>
      <c r="CW184" s="34"/>
      <c r="CX184" s="34"/>
      <c r="CY184" s="34"/>
      <c r="CZ184" s="34"/>
    </row>
    <row r="185" spans="1:104" x14ac:dyDescent="0.15">
      <c r="A185" s="34" t="s">
        <v>1401</v>
      </c>
      <c r="B185" s="34"/>
      <c r="C185" s="34" t="s">
        <v>1346</v>
      </c>
      <c r="D185" s="34" t="s">
        <v>1361</v>
      </c>
      <c r="E185">
        <v>68</v>
      </c>
      <c r="F185" s="34" t="s">
        <v>1469</v>
      </c>
      <c r="G185" s="34"/>
      <c r="H185" s="84" t="s">
        <v>306</v>
      </c>
      <c r="I185" s="34" t="s">
        <v>2</v>
      </c>
      <c r="J185" s="34" t="s">
        <v>310</v>
      </c>
      <c r="K185" s="34" t="s">
        <v>1526</v>
      </c>
      <c r="L185" s="34" t="s">
        <v>1352</v>
      </c>
      <c r="M185" s="34" t="s">
        <v>330</v>
      </c>
      <c r="N185" s="34"/>
      <c r="O185" s="34" t="s">
        <v>1356</v>
      </c>
      <c r="P185" s="34"/>
      <c r="Q185" s="34" t="s">
        <v>1213</v>
      </c>
      <c r="R185" t="b">
        <v>0</v>
      </c>
      <c r="S185" s="34"/>
      <c r="T185" s="34"/>
      <c r="U185" s="34"/>
      <c r="V185" t="b">
        <v>0</v>
      </c>
      <c r="W185" t="b">
        <v>1</v>
      </c>
      <c r="X185" s="34"/>
      <c r="Y185" s="34"/>
      <c r="AA185" s="34"/>
      <c r="AB185" s="34"/>
      <c r="AC185" s="34"/>
      <c r="AD185" s="34"/>
      <c r="AE185" s="34"/>
      <c r="AF185" s="34"/>
      <c r="AG185">
        <v>4.3</v>
      </c>
      <c r="AH185" s="34"/>
      <c r="AK185" s="34"/>
      <c r="AL185" s="34"/>
      <c r="AM185" s="34"/>
      <c r="AN185" s="34"/>
      <c r="AO185" s="34"/>
      <c r="AP185" s="34"/>
      <c r="AQ185" s="34"/>
      <c r="AR185" s="34"/>
      <c r="AS185" s="34"/>
      <c r="AU185" s="34"/>
      <c r="AV185" s="34"/>
      <c r="AW185" s="34"/>
      <c r="AX185" s="34"/>
      <c r="AY185" s="34"/>
      <c r="AZ185" s="34"/>
      <c r="BA185" s="34"/>
      <c r="BB185" s="34"/>
      <c r="BC185" s="34"/>
      <c r="BD185" s="34"/>
      <c r="BE185" s="34"/>
      <c r="BF185" s="34"/>
      <c r="BI185" s="34"/>
      <c r="BJ185" s="34"/>
      <c r="BK185" s="34"/>
      <c r="BL185" s="34"/>
      <c r="BM185" s="34"/>
      <c r="BN185" s="34"/>
      <c r="BO185" s="34"/>
      <c r="BP185" s="34"/>
      <c r="BQ185" s="34"/>
      <c r="BS185" s="34"/>
      <c r="BT185" s="34"/>
      <c r="BU185" s="34"/>
      <c r="BV185" s="34"/>
      <c r="BW185" s="34"/>
      <c r="BX185" s="34"/>
      <c r="BY185" s="34"/>
      <c r="BZ185" s="34"/>
      <c r="CB185" s="34"/>
      <c r="CC185" s="34"/>
      <c r="CD185" s="34"/>
      <c r="CE185" s="34"/>
      <c r="CH185" s="34"/>
      <c r="CI185" s="34"/>
      <c r="CK185" s="34"/>
      <c r="CL185" s="34"/>
      <c r="CN185" s="34"/>
      <c r="CO185" s="34"/>
      <c r="CP185" s="34"/>
      <c r="CQ185" s="34"/>
      <c r="CR185" s="34"/>
      <c r="CS185" s="34"/>
      <c r="CT185" s="34"/>
      <c r="CV185" s="34"/>
      <c r="CW185" s="34"/>
      <c r="CX185" s="34"/>
      <c r="CY185" s="34"/>
      <c r="CZ185" s="34"/>
    </row>
    <row r="186" spans="1:104" x14ac:dyDescent="0.15">
      <c r="A186" s="34" t="s">
        <v>1401</v>
      </c>
      <c r="B186" s="34"/>
      <c r="C186" s="34" t="s">
        <v>1346</v>
      </c>
      <c r="D186" s="34" t="s">
        <v>1361</v>
      </c>
      <c r="E186">
        <v>68</v>
      </c>
      <c r="F186" s="34" t="s">
        <v>1469</v>
      </c>
      <c r="G186" s="34"/>
      <c r="H186" s="84" t="s">
        <v>306</v>
      </c>
      <c r="I186" s="34" t="s">
        <v>2</v>
      </c>
      <c r="J186" s="34" t="s">
        <v>311</v>
      </c>
      <c r="K186" s="34" t="s">
        <v>1512</v>
      </c>
      <c r="L186" s="34" t="s">
        <v>1352</v>
      </c>
      <c r="M186" s="34" t="s">
        <v>330</v>
      </c>
      <c r="N186" s="34"/>
      <c r="O186" s="34" t="s">
        <v>1356</v>
      </c>
      <c r="P186" s="34"/>
      <c r="Q186" s="34" t="s">
        <v>1213</v>
      </c>
      <c r="R186" t="b">
        <v>0</v>
      </c>
      <c r="S186" s="34"/>
      <c r="T186" s="34"/>
      <c r="U186" s="34"/>
      <c r="V186" t="b">
        <v>0</v>
      </c>
      <c r="W186" t="b">
        <v>1</v>
      </c>
      <c r="X186" s="34"/>
      <c r="Y186" s="34"/>
      <c r="AA186" s="34"/>
      <c r="AB186" s="34"/>
      <c r="AC186" s="34"/>
      <c r="AD186" s="34"/>
      <c r="AE186" s="34"/>
      <c r="AF186" s="34"/>
      <c r="AG186">
        <v>4.3</v>
      </c>
      <c r="AH186" s="34"/>
      <c r="AK186" s="34"/>
      <c r="AL186" s="34"/>
      <c r="AM186" s="34"/>
      <c r="AN186" s="34"/>
      <c r="AO186" s="34"/>
      <c r="AP186" s="34"/>
      <c r="AQ186" s="34"/>
      <c r="AR186" s="34"/>
      <c r="AS186" s="34"/>
      <c r="AU186" s="34"/>
      <c r="AV186" s="34"/>
      <c r="AW186" s="34"/>
      <c r="AX186" s="34"/>
      <c r="AY186" s="34"/>
      <c r="AZ186" s="34"/>
      <c r="BA186" s="34"/>
      <c r="BB186" s="34"/>
      <c r="BC186" s="34"/>
      <c r="BD186" s="34"/>
      <c r="BE186" s="34"/>
      <c r="BF186" s="34"/>
      <c r="BI186" s="34"/>
      <c r="BJ186" s="34"/>
      <c r="BK186" s="34"/>
      <c r="BL186" s="34"/>
      <c r="BM186" s="34"/>
      <c r="BN186" s="34"/>
      <c r="BO186" s="34"/>
      <c r="BP186" s="34"/>
      <c r="BQ186" s="34"/>
      <c r="BS186" s="34"/>
      <c r="BT186" s="34"/>
      <c r="BU186" s="34"/>
      <c r="BV186" s="34"/>
      <c r="BW186" s="34"/>
      <c r="BX186" s="34"/>
      <c r="BY186" s="34"/>
      <c r="BZ186" s="34"/>
      <c r="CB186" s="34"/>
      <c r="CC186" s="34"/>
      <c r="CD186" s="34"/>
      <c r="CE186" s="34"/>
      <c r="CH186" s="34"/>
      <c r="CI186" s="34"/>
      <c r="CK186" s="34"/>
      <c r="CL186" s="34"/>
      <c r="CN186" s="34"/>
      <c r="CO186" s="34"/>
      <c r="CP186" s="34"/>
      <c r="CQ186" s="34"/>
      <c r="CR186" s="34"/>
      <c r="CS186" s="34"/>
      <c r="CT186" s="34"/>
      <c r="CV186" s="34"/>
      <c r="CW186" s="34"/>
      <c r="CX186" s="34"/>
      <c r="CY186" s="34"/>
      <c r="CZ186" s="34"/>
    </row>
    <row r="187" spans="1:104" x14ac:dyDescent="0.15">
      <c r="A187" s="34" t="s">
        <v>1401</v>
      </c>
      <c r="B187" s="34"/>
      <c r="C187" s="34" t="s">
        <v>1346</v>
      </c>
      <c r="D187" s="34" t="s">
        <v>1361</v>
      </c>
      <c r="E187">
        <v>68</v>
      </c>
      <c r="F187" s="34" t="s">
        <v>1469</v>
      </c>
      <c r="G187" s="34"/>
      <c r="H187" s="84" t="s">
        <v>306</v>
      </c>
      <c r="I187" s="34" t="s">
        <v>2</v>
      </c>
      <c r="J187" s="34" t="s">
        <v>312</v>
      </c>
      <c r="K187" s="34" t="s">
        <v>2</v>
      </c>
      <c r="L187" s="34" t="s">
        <v>1352</v>
      </c>
      <c r="M187" s="34" t="s">
        <v>330</v>
      </c>
      <c r="N187" s="34"/>
      <c r="O187" s="34" t="s">
        <v>1356</v>
      </c>
      <c r="P187" s="34"/>
      <c r="Q187" s="34" t="s">
        <v>1213</v>
      </c>
      <c r="R187" t="b">
        <v>0</v>
      </c>
      <c r="S187" s="34"/>
      <c r="T187" s="34"/>
      <c r="U187" s="34"/>
      <c r="V187" t="b">
        <v>0</v>
      </c>
      <c r="W187" t="b">
        <v>1</v>
      </c>
      <c r="X187" s="34"/>
      <c r="Y187" s="34"/>
      <c r="AA187" s="34"/>
      <c r="AB187" s="34"/>
      <c r="AC187" s="34"/>
      <c r="AD187" s="34"/>
      <c r="AE187" s="34"/>
      <c r="AF187" s="34"/>
      <c r="AG187">
        <v>4.3</v>
      </c>
      <c r="AH187" s="34"/>
      <c r="AK187" s="34"/>
      <c r="AL187" s="34"/>
      <c r="AM187" s="34"/>
      <c r="AN187" s="34"/>
      <c r="AO187" s="34"/>
      <c r="AP187" s="34"/>
      <c r="AQ187" s="34"/>
      <c r="AR187" s="34"/>
      <c r="AS187" s="34"/>
      <c r="AU187" s="34"/>
      <c r="AV187" s="34"/>
      <c r="AW187" s="34"/>
      <c r="AX187" s="34"/>
      <c r="AY187" s="34"/>
      <c r="AZ187" s="34"/>
      <c r="BA187" s="34"/>
      <c r="BB187" s="34"/>
      <c r="BC187" s="34"/>
      <c r="BD187" s="34"/>
      <c r="BE187" s="34"/>
      <c r="BF187" s="34"/>
      <c r="BI187" s="34"/>
      <c r="BJ187" s="34"/>
      <c r="BK187" s="34"/>
      <c r="BL187" s="34"/>
      <c r="BM187" s="34"/>
      <c r="BN187" s="34"/>
      <c r="BO187" s="34"/>
      <c r="BP187" s="34"/>
      <c r="BQ187" s="34"/>
      <c r="BS187" s="34"/>
      <c r="BT187" s="34"/>
      <c r="BU187" s="34"/>
      <c r="BV187" s="34"/>
      <c r="BW187" s="34"/>
      <c r="BX187" s="34"/>
      <c r="BY187" s="34"/>
      <c r="BZ187" s="34"/>
      <c r="CB187" s="34"/>
      <c r="CC187" s="34"/>
      <c r="CD187" s="34"/>
      <c r="CE187" s="34"/>
      <c r="CH187" s="34"/>
      <c r="CI187" s="34"/>
      <c r="CK187" s="34"/>
      <c r="CL187" s="34"/>
      <c r="CN187" s="34"/>
      <c r="CO187" s="34"/>
      <c r="CP187" s="34"/>
      <c r="CQ187" s="34"/>
      <c r="CR187" s="34"/>
      <c r="CS187" s="34"/>
      <c r="CT187" s="34"/>
      <c r="CV187" s="34"/>
      <c r="CW187" s="34"/>
      <c r="CX187" s="34"/>
      <c r="CY187" s="34"/>
      <c r="CZ187" s="34"/>
    </row>
    <row r="188" spans="1:104" x14ac:dyDescent="0.15">
      <c r="A188" s="34" t="s">
        <v>1402</v>
      </c>
      <c r="B188" s="34"/>
      <c r="C188" s="34" t="s">
        <v>1346</v>
      </c>
      <c r="D188" s="34" t="s">
        <v>1362</v>
      </c>
      <c r="E188">
        <v>69</v>
      </c>
      <c r="F188" s="34" t="s">
        <v>1470</v>
      </c>
      <c r="G188" s="34"/>
      <c r="H188" s="84" t="s">
        <v>306</v>
      </c>
      <c r="I188" s="34" t="s">
        <v>2</v>
      </c>
      <c r="J188" s="34" t="s">
        <v>307</v>
      </c>
      <c r="K188" s="34" t="s">
        <v>1527</v>
      </c>
      <c r="L188" s="34" t="s">
        <v>1356</v>
      </c>
      <c r="M188" s="34" t="s">
        <v>330</v>
      </c>
      <c r="N188" s="34"/>
      <c r="O188" s="34" t="s">
        <v>1352</v>
      </c>
      <c r="P188" s="34"/>
      <c r="Q188" s="34" t="s">
        <v>1151</v>
      </c>
      <c r="R188" t="b">
        <v>0</v>
      </c>
      <c r="S188" s="34"/>
      <c r="T188" s="34"/>
      <c r="U188" s="34"/>
      <c r="V188" t="b">
        <v>0</v>
      </c>
      <c r="W188" t="b">
        <v>1</v>
      </c>
      <c r="X188" s="34"/>
      <c r="Y188" s="34"/>
      <c r="AA188" s="34"/>
      <c r="AB188" s="34"/>
      <c r="AC188" s="34"/>
      <c r="AD188" s="34"/>
      <c r="AE188" s="34"/>
      <c r="AF188" s="34"/>
      <c r="AG188">
        <v>4.3</v>
      </c>
      <c r="AH188" s="34"/>
      <c r="AK188" s="34"/>
      <c r="AL188" s="34"/>
      <c r="AM188" s="34"/>
      <c r="AN188" s="34"/>
      <c r="AO188" s="34"/>
      <c r="AP188" s="34"/>
      <c r="AQ188" s="34"/>
      <c r="AR188" s="34"/>
      <c r="AS188" s="34"/>
      <c r="AU188" s="34"/>
      <c r="AV188" s="34"/>
      <c r="AW188" s="34"/>
      <c r="AX188" s="34"/>
      <c r="AY188" s="34"/>
      <c r="AZ188" s="34"/>
      <c r="BA188" s="34"/>
      <c r="BB188" s="34"/>
      <c r="BC188" s="34"/>
      <c r="BD188" s="34"/>
      <c r="BE188" s="34"/>
      <c r="BF188" s="34"/>
      <c r="BI188" s="34"/>
      <c r="BJ188" s="34"/>
      <c r="BK188" s="34"/>
      <c r="BL188" s="34"/>
      <c r="BM188" s="34"/>
      <c r="BN188" s="34"/>
      <c r="BO188" s="34"/>
      <c r="BP188" s="34"/>
      <c r="BQ188" s="34"/>
      <c r="BS188" s="34"/>
      <c r="BT188" s="34"/>
      <c r="BU188" s="34"/>
      <c r="BV188" s="34"/>
      <c r="BW188" s="34"/>
      <c r="BX188" s="34"/>
      <c r="BY188" s="34"/>
      <c r="BZ188" s="34"/>
      <c r="CB188" s="34"/>
      <c r="CC188" s="34"/>
      <c r="CD188" s="34"/>
      <c r="CE188" s="34"/>
      <c r="CH188" s="34"/>
      <c r="CI188" s="34"/>
      <c r="CK188" s="34"/>
      <c r="CL188" s="34"/>
      <c r="CN188" s="34"/>
      <c r="CO188" s="34"/>
      <c r="CP188" s="34"/>
      <c r="CQ188" s="34"/>
      <c r="CR188" s="34"/>
      <c r="CS188" s="34"/>
      <c r="CT188" s="34"/>
      <c r="CV188" s="34"/>
      <c r="CW188" s="34"/>
      <c r="CX188" s="34"/>
      <c r="CY188" s="34"/>
      <c r="CZ188" s="34"/>
    </row>
    <row r="189" spans="1:104" x14ac:dyDescent="0.15">
      <c r="A189" s="34" t="s">
        <v>1402</v>
      </c>
      <c r="B189" s="34"/>
      <c r="C189" s="34" t="s">
        <v>1346</v>
      </c>
      <c r="D189" s="34" t="s">
        <v>1362</v>
      </c>
      <c r="E189">
        <v>69</v>
      </c>
      <c r="F189" s="34" t="s">
        <v>1470</v>
      </c>
      <c r="G189" s="34"/>
      <c r="H189" s="84" t="s">
        <v>306</v>
      </c>
      <c r="I189" s="34" t="s">
        <v>2</v>
      </c>
      <c r="J189" s="34" t="s">
        <v>308</v>
      </c>
      <c r="K189" s="34" t="s">
        <v>316</v>
      </c>
      <c r="L189" s="34" t="s">
        <v>1356</v>
      </c>
      <c r="M189" s="34" t="s">
        <v>330</v>
      </c>
      <c r="N189" s="34"/>
      <c r="O189" s="34" t="s">
        <v>1352</v>
      </c>
      <c r="P189" s="34"/>
      <c r="Q189" s="34" t="s">
        <v>1151</v>
      </c>
      <c r="R189" t="b">
        <v>0</v>
      </c>
      <c r="S189" s="34"/>
      <c r="T189" s="34"/>
      <c r="U189" s="34"/>
      <c r="V189" t="b">
        <v>0</v>
      </c>
      <c r="W189" t="b">
        <v>1</v>
      </c>
      <c r="X189" s="34"/>
      <c r="Y189" s="34"/>
      <c r="AA189" s="34"/>
      <c r="AB189" s="34"/>
      <c r="AC189" s="34"/>
      <c r="AD189" s="34"/>
      <c r="AE189" s="34"/>
      <c r="AF189" s="34"/>
      <c r="AG189">
        <v>4.3</v>
      </c>
      <c r="AH189" s="34"/>
      <c r="AK189" s="34"/>
      <c r="AL189" s="34"/>
      <c r="AM189" s="34"/>
      <c r="AN189" s="34"/>
      <c r="AO189" s="34"/>
      <c r="AP189" s="34"/>
      <c r="AQ189" s="34"/>
      <c r="AR189" s="34"/>
      <c r="AS189" s="34"/>
      <c r="AU189" s="34"/>
      <c r="AV189" s="34"/>
      <c r="AW189" s="34"/>
      <c r="AX189" s="34"/>
      <c r="AY189" s="34"/>
      <c r="AZ189" s="34"/>
      <c r="BA189" s="34"/>
      <c r="BB189" s="34"/>
      <c r="BC189" s="34"/>
      <c r="BD189" s="34"/>
      <c r="BE189" s="34"/>
      <c r="BF189" s="34"/>
      <c r="BI189" s="34"/>
      <c r="BJ189" s="34"/>
      <c r="BK189" s="34"/>
      <c r="BL189" s="34"/>
      <c r="BM189" s="34"/>
      <c r="BN189" s="34"/>
      <c r="BO189" s="34"/>
      <c r="BP189" s="34"/>
      <c r="BQ189" s="34"/>
      <c r="BS189" s="34"/>
      <c r="BT189" s="34"/>
      <c r="BU189" s="34"/>
      <c r="BV189" s="34"/>
      <c r="BW189" s="34"/>
      <c r="BX189" s="34"/>
      <c r="BY189" s="34"/>
      <c r="BZ189" s="34"/>
      <c r="CB189" s="34"/>
      <c r="CC189" s="34"/>
      <c r="CD189" s="34"/>
      <c r="CE189" s="34"/>
      <c r="CH189" s="34"/>
      <c r="CI189" s="34"/>
      <c r="CK189" s="34"/>
      <c r="CL189" s="34"/>
      <c r="CN189" s="34"/>
      <c r="CO189" s="34"/>
      <c r="CP189" s="34"/>
      <c r="CQ189" s="34"/>
      <c r="CR189" s="34"/>
      <c r="CS189" s="34"/>
      <c r="CT189" s="34"/>
      <c r="CV189" s="34"/>
      <c r="CW189" s="34"/>
      <c r="CX189" s="34"/>
      <c r="CY189" s="34"/>
      <c r="CZ189" s="34"/>
    </row>
    <row r="190" spans="1:104" x14ac:dyDescent="0.15">
      <c r="A190" s="34" t="s">
        <v>1402</v>
      </c>
      <c r="B190" s="34"/>
      <c r="C190" s="34" t="s">
        <v>1346</v>
      </c>
      <c r="D190" s="34" t="s">
        <v>1362</v>
      </c>
      <c r="E190">
        <v>69</v>
      </c>
      <c r="F190" s="34" t="s">
        <v>1470</v>
      </c>
      <c r="G190" s="34"/>
      <c r="H190" s="84" t="s">
        <v>306</v>
      </c>
      <c r="I190" s="34" t="s">
        <v>2</v>
      </c>
      <c r="J190" s="34" t="s">
        <v>309</v>
      </c>
      <c r="K190" s="34" t="s">
        <v>317</v>
      </c>
      <c r="L190" s="34" t="s">
        <v>1356</v>
      </c>
      <c r="M190" s="34" t="s">
        <v>330</v>
      </c>
      <c r="N190" s="34"/>
      <c r="O190" s="34" t="s">
        <v>1352</v>
      </c>
      <c r="P190" s="34"/>
      <c r="Q190" s="34" t="s">
        <v>1151</v>
      </c>
      <c r="R190" t="b">
        <v>0</v>
      </c>
      <c r="S190" s="34"/>
      <c r="T190" s="34"/>
      <c r="U190" s="34"/>
      <c r="V190" t="b">
        <v>0</v>
      </c>
      <c r="W190" t="b">
        <v>1</v>
      </c>
      <c r="X190" s="34"/>
      <c r="Y190" s="34"/>
      <c r="AA190" s="34"/>
      <c r="AB190" s="34"/>
      <c r="AC190" s="34"/>
      <c r="AD190" s="34"/>
      <c r="AE190" s="34"/>
      <c r="AF190" s="34"/>
      <c r="AG190">
        <v>4.3</v>
      </c>
      <c r="AH190" s="34"/>
      <c r="AK190" s="34"/>
      <c r="AL190" s="34"/>
      <c r="AM190" s="34"/>
      <c r="AN190" s="34"/>
      <c r="AO190" s="34"/>
      <c r="AP190" s="34"/>
      <c r="AQ190" s="34"/>
      <c r="AR190" s="34"/>
      <c r="AS190" s="34"/>
      <c r="AU190" s="34"/>
      <c r="AV190" s="34"/>
      <c r="AW190" s="34"/>
      <c r="AX190" s="34"/>
      <c r="AY190" s="34"/>
      <c r="AZ190" s="34"/>
      <c r="BA190" s="34"/>
      <c r="BB190" s="34"/>
      <c r="BC190" s="34"/>
      <c r="BD190" s="34"/>
      <c r="BE190" s="34"/>
      <c r="BF190" s="34"/>
      <c r="BI190" s="34"/>
      <c r="BJ190" s="34"/>
      <c r="BK190" s="34"/>
      <c r="BL190" s="34"/>
      <c r="BM190" s="34"/>
      <c r="BN190" s="34"/>
      <c r="BO190" s="34"/>
      <c r="BP190" s="34"/>
      <c r="BQ190" s="34"/>
      <c r="BS190" s="34"/>
      <c r="BT190" s="34"/>
      <c r="BU190" s="34"/>
      <c r="BV190" s="34"/>
      <c r="BW190" s="34"/>
      <c r="BX190" s="34"/>
      <c r="BY190" s="34"/>
      <c r="BZ190" s="34"/>
      <c r="CB190" s="34"/>
      <c r="CC190" s="34"/>
      <c r="CD190" s="34"/>
      <c r="CE190" s="34"/>
      <c r="CH190" s="34"/>
      <c r="CI190" s="34"/>
      <c r="CK190" s="34"/>
      <c r="CL190" s="34"/>
      <c r="CN190" s="34"/>
      <c r="CO190" s="34"/>
      <c r="CP190" s="34"/>
      <c r="CQ190" s="34"/>
      <c r="CR190" s="34"/>
      <c r="CS190" s="34"/>
      <c r="CT190" s="34"/>
      <c r="CV190" s="34"/>
      <c r="CW190" s="34"/>
      <c r="CX190" s="34"/>
      <c r="CY190" s="34"/>
      <c r="CZ190" s="34"/>
    </row>
    <row r="191" spans="1:104" x14ac:dyDescent="0.15">
      <c r="A191" s="34" t="s">
        <v>1402</v>
      </c>
      <c r="B191" s="34"/>
      <c r="C191" s="34" t="s">
        <v>1346</v>
      </c>
      <c r="D191" s="34" t="s">
        <v>1362</v>
      </c>
      <c r="E191">
        <v>69</v>
      </c>
      <c r="F191" s="34" t="s">
        <v>1470</v>
      </c>
      <c r="G191" s="34"/>
      <c r="H191" s="84" t="s">
        <v>306</v>
      </c>
      <c r="I191" s="34" t="s">
        <v>2</v>
      </c>
      <c r="J191" s="34" t="s">
        <v>310</v>
      </c>
      <c r="K191" s="34" t="s">
        <v>1528</v>
      </c>
      <c r="L191" s="34" t="s">
        <v>1356</v>
      </c>
      <c r="M191" s="34" t="s">
        <v>330</v>
      </c>
      <c r="N191" s="34"/>
      <c r="O191" s="34" t="s">
        <v>1352</v>
      </c>
      <c r="P191" s="34"/>
      <c r="Q191" s="34" t="s">
        <v>1151</v>
      </c>
      <c r="R191" t="b">
        <v>0</v>
      </c>
      <c r="S191" s="34"/>
      <c r="T191" s="34"/>
      <c r="U191" s="34"/>
      <c r="V191" t="b">
        <v>0</v>
      </c>
      <c r="W191" t="b">
        <v>1</v>
      </c>
      <c r="X191" s="34"/>
      <c r="Y191" s="34"/>
      <c r="AA191" s="34"/>
      <c r="AB191" s="34"/>
      <c r="AC191" s="34"/>
      <c r="AD191" s="34"/>
      <c r="AE191" s="34"/>
      <c r="AF191" s="34"/>
      <c r="AG191">
        <v>4.3</v>
      </c>
      <c r="AH191" s="34"/>
      <c r="AK191" s="34"/>
      <c r="AL191" s="34"/>
      <c r="AM191" s="34"/>
      <c r="AN191" s="34"/>
      <c r="AO191" s="34"/>
      <c r="AP191" s="34"/>
      <c r="AQ191" s="34"/>
      <c r="AR191" s="34"/>
      <c r="AS191" s="34"/>
      <c r="AU191" s="34"/>
      <c r="AV191" s="34"/>
      <c r="AW191" s="34"/>
      <c r="AX191" s="34"/>
      <c r="AY191" s="34"/>
      <c r="AZ191" s="34"/>
      <c r="BA191" s="34"/>
      <c r="BB191" s="34"/>
      <c r="BC191" s="34"/>
      <c r="BD191" s="34"/>
      <c r="BE191" s="34"/>
      <c r="BF191" s="34"/>
      <c r="BI191" s="34"/>
      <c r="BJ191" s="34"/>
      <c r="BK191" s="34"/>
      <c r="BL191" s="34"/>
      <c r="BM191" s="34"/>
      <c r="BN191" s="34"/>
      <c r="BO191" s="34"/>
      <c r="BP191" s="34"/>
      <c r="BQ191" s="34"/>
      <c r="BS191" s="34"/>
      <c r="BT191" s="34"/>
      <c r="BU191" s="34"/>
      <c r="BV191" s="34"/>
      <c r="BW191" s="34"/>
      <c r="BX191" s="34"/>
      <c r="BY191" s="34"/>
      <c r="BZ191" s="34"/>
      <c r="CB191" s="34"/>
      <c r="CC191" s="34"/>
      <c r="CD191" s="34"/>
      <c r="CE191" s="34"/>
      <c r="CH191" s="34"/>
      <c r="CI191" s="34"/>
      <c r="CK191" s="34"/>
      <c r="CL191" s="34"/>
      <c r="CN191" s="34"/>
      <c r="CO191" s="34"/>
      <c r="CP191" s="34"/>
      <c r="CQ191" s="34"/>
      <c r="CR191" s="34"/>
      <c r="CS191" s="34"/>
      <c r="CT191" s="34"/>
      <c r="CV191" s="34"/>
      <c r="CW191" s="34"/>
      <c r="CX191" s="34"/>
      <c r="CY191" s="34"/>
      <c r="CZ191" s="34"/>
    </row>
    <row r="192" spans="1:104" x14ac:dyDescent="0.15">
      <c r="A192" s="34" t="s">
        <v>1402</v>
      </c>
      <c r="B192" s="34"/>
      <c r="C192" s="34" t="s">
        <v>1346</v>
      </c>
      <c r="D192" s="34" t="s">
        <v>1362</v>
      </c>
      <c r="E192">
        <v>69</v>
      </c>
      <c r="F192" s="34" t="s">
        <v>1470</v>
      </c>
      <c r="G192" s="34"/>
      <c r="H192" s="84" t="s">
        <v>306</v>
      </c>
      <c r="I192" s="34" t="s">
        <v>2</v>
      </c>
      <c r="J192" s="34" t="s">
        <v>311</v>
      </c>
      <c r="K192" s="34" t="s">
        <v>1529</v>
      </c>
      <c r="L192" s="34" t="s">
        <v>1356</v>
      </c>
      <c r="M192" s="34" t="s">
        <v>330</v>
      </c>
      <c r="N192" s="34"/>
      <c r="O192" s="34" t="s">
        <v>1352</v>
      </c>
      <c r="P192" s="34"/>
      <c r="Q192" s="34" t="s">
        <v>1151</v>
      </c>
      <c r="R192" t="b">
        <v>0</v>
      </c>
      <c r="S192" s="34"/>
      <c r="T192" s="34"/>
      <c r="U192" s="34"/>
      <c r="V192" t="b">
        <v>0</v>
      </c>
      <c r="W192" t="b">
        <v>1</v>
      </c>
      <c r="X192" s="34"/>
      <c r="Y192" s="34"/>
      <c r="AA192" s="34"/>
      <c r="AB192" s="34"/>
      <c r="AC192" s="34"/>
      <c r="AD192" s="34"/>
      <c r="AE192" s="34"/>
      <c r="AF192" s="34"/>
      <c r="AG192">
        <v>4.3</v>
      </c>
      <c r="AH192" s="34"/>
      <c r="AK192" s="34"/>
      <c r="AL192" s="34"/>
      <c r="AM192" s="34"/>
      <c r="AN192" s="34"/>
      <c r="AO192" s="34"/>
      <c r="AP192" s="34"/>
      <c r="AQ192" s="34"/>
      <c r="AR192" s="34"/>
      <c r="AS192" s="34"/>
      <c r="AU192" s="34"/>
      <c r="AV192" s="34"/>
      <c r="AW192" s="34"/>
      <c r="AX192" s="34"/>
      <c r="AY192" s="34"/>
      <c r="AZ192" s="34"/>
      <c r="BA192" s="34"/>
      <c r="BB192" s="34"/>
      <c r="BC192" s="34"/>
      <c r="BD192" s="34"/>
      <c r="BE192" s="34"/>
      <c r="BF192" s="34"/>
      <c r="BI192" s="34"/>
      <c r="BJ192" s="34"/>
      <c r="BK192" s="34"/>
      <c r="BL192" s="34"/>
      <c r="BM192" s="34"/>
      <c r="BN192" s="34"/>
      <c r="BO192" s="34"/>
      <c r="BP192" s="34"/>
      <c r="BQ192" s="34"/>
      <c r="BS192" s="34"/>
      <c r="BT192" s="34"/>
      <c r="BU192" s="34"/>
      <c r="BV192" s="34"/>
      <c r="BW192" s="34"/>
      <c r="BX192" s="34"/>
      <c r="BY192" s="34"/>
      <c r="BZ192" s="34"/>
      <c r="CB192" s="34"/>
      <c r="CC192" s="34"/>
      <c r="CD192" s="34"/>
      <c r="CE192" s="34"/>
      <c r="CH192" s="34"/>
      <c r="CI192" s="34"/>
      <c r="CK192" s="34"/>
      <c r="CL192" s="34"/>
      <c r="CN192" s="34"/>
      <c r="CO192" s="34"/>
      <c r="CP192" s="34"/>
      <c r="CQ192" s="34"/>
      <c r="CR192" s="34"/>
      <c r="CS192" s="34"/>
      <c r="CT192" s="34"/>
      <c r="CV192" s="34"/>
      <c r="CW192" s="34"/>
      <c r="CX192" s="34"/>
      <c r="CY192" s="34"/>
      <c r="CZ192" s="34"/>
    </row>
    <row r="193" spans="1:104" x14ac:dyDescent="0.15">
      <c r="A193" s="34" t="s">
        <v>1402</v>
      </c>
      <c r="B193" s="34"/>
      <c r="C193" s="34" t="s">
        <v>1346</v>
      </c>
      <c r="D193" s="34" t="s">
        <v>1362</v>
      </c>
      <c r="E193">
        <v>69</v>
      </c>
      <c r="F193" s="34" t="s">
        <v>1470</v>
      </c>
      <c r="G193" s="34"/>
      <c r="H193" s="84" t="s">
        <v>306</v>
      </c>
      <c r="I193" s="34" t="s">
        <v>2</v>
      </c>
      <c r="J193" s="34" t="s">
        <v>312</v>
      </c>
      <c r="K193" s="34" t="s">
        <v>2</v>
      </c>
      <c r="L193" s="34" t="s">
        <v>1356</v>
      </c>
      <c r="M193" s="34" t="s">
        <v>330</v>
      </c>
      <c r="N193" s="34"/>
      <c r="O193" s="34" t="s">
        <v>1352</v>
      </c>
      <c r="P193" s="34"/>
      <c r="Q193" s="34" t="s">
        <v>1151</v>
      </c>
      <c r="R193" t="b">
        <v>0</v>
      </c>
      <c r="S193" s="34"/>
      <c r="T193" s="34"/>
      <c r="U193" s="34"/>
      <c r="V193" t="b">
        <v>0</v>
      </c>
      <c r="W193" t="b">
        <v>1</v>
      </c>
      <c r="X193" s="34"/>
      <c r="Y193" s="34"/>
      <c r="AA193" s="34"/>
      <c r="AB193" s="34"/>
      <c r="AC193" s="34"/>
      <c r="AD193" s="34"/>
      <c r="AE193" s="34"/>
      <c r="AF193" s="34"/>
      <c r="AG193">
        <v>4.3</v>
      </c>
      <c r="AH193" s="34"/>
      <c r="AK193" s="34"/>
      <c r="AL193" s="34"/>
      <c r="AM193" s="34"/>
      <c r="AN193" s="34"/>
      <c r="AO193" s="34"/>
      <c r="AP193" s="34"/>
      <c r="AQ193" s="34"/>
      <c r="AR193" s="34"/>
      <c r="AS193" s="34"/>
      <c r="AU193" s="34"/>
      <c r="AV193" s="34"/>
      <c r="AW193" s="34"/>
      <c r="AX193" s="34"/>
      <c r="AY193" s="34"/>
      <c r="AZ193" s="34"/>
      <c r="BA193" s="34"/>
      <c r="BB193" s="34"/>
      <c r="BC193" s="34"/>
      <c r="BD193" s="34"/>
      <c r="BE193" s="34"/>
      <c r="BF193" s="34"/>
      <c r="BI193" s="34"/>
      <c r="BJ193" s="34"/>
      <c r="BK193" s="34"/>
      <c r="BL193" s="34"/>
      <c r="BM193" s="34"/>
      <c r="BN193" s="34"/>
      <c r="BO193" s="34"/>
      <c r="BP193" s="34"/>
      <c r="BQ193" s="34"/>
      <c r="BS193" s="34"/>
      <c r="BT193" s="34"/>
      <c r="BU193" s="34"/>
      <c r="BV193" s="34"/>
      <c r="BW193" s="34"/>
      <c r="BX193" s="34"/>
      <c r="BY193" s="34"/>
      <c r="BZ193" s="34"/>
      <c r="CB193" s="34"/>
      <c r="CC193" s="34"/>
      <c r="CD193" s="34"/>
      <c r="CE193" s="34"/>
      <c r="CH193" s="34"/>
      <c r="CI193" s="34"/>
      <c r="CK193" s="34"/>
      <c r="CL193" s="34"/>
      <c r="CN193" s="34"/>
      <c r="CO193" s="34"/>
      <c r="CP193" s="34"/>
      <c r="CQ193" s="34"/>
      <c r="CR193" s="34"/>
      <c r="CS193" s="34"/>
      <c r="CT193" s="34"/>
      <c r="CV193" s="34"/>
      <c r="CW193" s="34"/>
      <c r="CX193" s="34"/>
      <c r="CY193" s="34"/>
      <c r="CZ193" s="34"/>
    </row>
    <row r="194" spans="1:104" x14ac:dyDescent="0.15">
      <c r="A194" s="34" t="s">
        <v>1403</v>
      </c>
      <c r="B194" s="34"/>
      <c r="C194" s="34" t="s">
        <v>1346</v>
      </c>
      <c r="D194" s="34" t="s">
        <v>1362</v>
      </c>
      <c r="E194">
        <v>70</v>
      </c>
      <c r="F194" s="34" t="s">
        <v>1470</v>
      </c>
      <c r="G194" s="34"/>
      <c r="H194" s="84" t="s">
        <v>306</v>
      </c>
      <c r="I194" s="34" t="s">
        <v>2</v>
      </c>
      <c r="J194" s="34" t="s">
        <v>307</v>
      </c>
      <c r="K194" s="34" t="s">
        <v>1527</v>
      </c>
      <c r="L194" s="34" t="s">
        <v>1356</v>
      </c>
      <c r="M194" s="34" t="s">
        <v>330</v>
      </c>
      <c r="N194" s="34"/>
      <c r="O194" s="34" t="s">
        <v>1352</v>
      </c>
      <c r="P194" s="34"/>
      <c r="Q194" s="34" t="s">
        <v>1152</v>
      </c>
      <c r="R194" t="b">
        <v>0</v>
      </c>
      <c r="S194" s="34"/>
      <c r="T194" s="34"/>
      <c r="U194" s="34"/>
      <c r="V194" t="b">
        <v>0</v>
      </c>
      <c r="W194" t="b">
        <v>1</v>
      </c>
      <c r="X194" s="34"/>
      <c r="Y194" s="34"/>
      <c r="AA194" s="34"/>
      <c r="AB194" s="34"/>
      <c r="AC194" s="34"/>
      <c r="AD194" s="34"/>
      <c r="AE194" s="34"/>
      <c r="AF194" s="34"/>
      <c r="AG194">
        <v>4.3</v>
      </c>
      <c r="AH194" s="34"/>
      <c r="AK194" s="34"/>
      <c r="AL194" s="34"/>
      <c r="AM194" s="34"/>
      <c r="AN194" s="34"/>
      <c r="AO194" s="34"/>
      <c r="AP194" s="34"/>
      <c r="AQ194" s="34"/>
      <c r="AR194" s="34"/>
      <c r="AS194" s="34"/>
      <c r="AU194" s="34"/>
      <c r="AV194" s="34"/>
      <c r="AW194" s="34"/>
      <c r="AX194" s="34"/>
      <c r="AY194" s="34"/>
      <c r="AZ194" s="34"/>
      <c r="BA194" s="34"/>
      <c r="BB194" s="34"/>
      <c r="BC194" s="34"/>
      <c r="BD194" s="34"/>
      <c r="BE194" s="34"/>
      <c r="BF194" s="34"/>
      <c r="BI194" s="34"/>
      <c r="BJ194" s="34"/>
      <c r="BK194" s="34"/>
      <c r="BL194" s="34"/>
      <c r="BM194" s="34"/>
      <c r="BN194" s="34"/>
      <c r="BO194" s="34"/>
      <c r="BP194" s="34"/>
      <c r="BQ194" s="34"/>
      <c r="BS194" s="34"/>
      <c r="BT194" s="34"/>
      <c r="BU194" s="34"/>
      <c r="BV194" s="34"/>
      <c r="BW194" s="34"/>
      <c r="BX194" s="34"/>
      <c r="BY194" s="34"/>
      <c r="BZ194" s="34"/>
      <c r="CB194" s="34"/>
      <c r="CC194" s="34"/>
      <c r="CD194" s="34"/>
      <c r="CE194" s="34"/>
      <c r="CH194" s="34"/>
      <c r="CI194" s="34"/>
      <c r="CK194" s="34"/>
      <c r="CL194" s="34"/>
      <c r="CN194" s="34"/>
      <c r="CO194" s="34"/>
      <c r="CP194" s="34"/>
      <c r="CQ194" s="34"/>
      <c r="CR194" s="34"/>
      <c r="CS194" s="34"/>
      <c r="CT194" s="34"/>
      <c r="CV194" s="34"/>
      <c r="CW194" s="34"/>
      <c r="CX194" s="34"/>
      <c r="CY194" s="34"/>
      <c r="CZ194" s="34"/>
    </row>
    <row r="195" spans="1:104" x14ac:dyDescent="0.15">
      <c r="A195" s="34" t="s">
        <v>1403</v>
      </c>
      <c r="B195" s="34"/>
      <c r="C195" s="34" t="s">
        <v>1346</v>
      </c>
      <c r="D195" s="34" t="s">
        <v>1362</v>
      </c>
      <c r="E195">
        <v>70</v>
      </c>
      <c r="F195" s="34" t="s">
        <v>1470</v>
      </c>
      <c r="G195" s="34"/>
      <c r="H195" s="84" t="s">
        <v>306</v>
      </c>
      <c r="I195" s="34" t="s">
        <v>2</v>
      </c>
      <c r="J195" s="34" t="s">
        <v>308</v>
      </c>
      <c r="K195" s="34" t="s">
        <v>316</v>
      </c>
      <c r="L195" s="34" t="s">
        <v>1356</v>
      </c>
      <c r="M195" s="34" t="s">
        <v>330</v>
      </c>
      <c r="N195" s="34"/>
      <c r="O195" s="34" t="s">
        <v>1352</v>
      </c>
      <c r="P195" s="34"/>
      <c r="Q195" s="34" t="s">
        <v>1152</v>
      </c>
      <c r="R195" t="b">
        <v>0</v>
      </c>
      <c r="S195" s="34"/>
      <c r="T195" s="34"/>
      <c r="U195" s="34"/>
      <c r="V195" t="b">
        <v>0</v>
      </c>
      <c r="W195" t="b">
        <v>1</v>
      </c>
      <c r="X195" s="34"/>
      <c r="Y195" s="34"/>
      <c r="AA195" s="34"/>
      <c r="AB195" s="34"/>
      <c r="AC195" s="34"/>
      <c r="AD195" s="34"/>
      <c r="AE195" s="34"/>
      <c r="AF195" s="34"/>
      <c r="AG195">
        <v>4.3</v>
      </c>
      <c r="AH195" s="34"/>
      <c r="AK195" s="34"/>
      <c r="AL195" s="34"/>
      <c r="AM195" s="34"/>
      <c r="AN195" s="34"/>
      <c r="AO195" s="34"/>
      <c r="AP195" s="34"/>
      <c r="AQ195" s="34"/>
      <c r="AR195" s="34"/>
      <c r="AS195" s="34"/>
      <c r="AU195" s="34"/>
      <c r="AV195" s="34"/>
      <c r="AW195" s="34"/>
      <c r="AX195" s="34"/>
      <c r="AY195" s="34"/>
      <c r="AZ195" s="34"/>
      <c r="BA195" s="34"/>
      <c r="BB195" s="34"/>
      <c r="BC195" s="34"/>
      <c r="BD195" s="34"/>
      <c r="BE195" s="34"/>
      <c r="BF195" s="34"/>
      <c r="BI195" s="34"/>
      <c r="BJ195" s="34"/>
      <c r="BK195" s="34"/>
      <c r="BL195" s="34"/>
      <c r="BM195" s="34"/>
      <c r="BN195" s="34"/>
      <c r="BO195" s="34"/>
      <c r="BP195" s="34"/>
      <c r="BQ195" s="34"/>
      <c r="BS195" s="34"/>
      <c r="BT195" s="34"/>
      <c r="BU195" s="34"/>
      <c r="BV195" s="34"/>
      <c r="BW195" s="34"/>
      <c r="BX195" s="34"/>
      <c r="BY195" s="34"/>
      <c r="BZ195" s="34"/>
      <c r="CB195" s="34"/>
      <c r="CC195" s="34"/>
      <c r="CD195" s="34"/>
      <c r="CE195" s="34"/>
      <c r="CH195" s="34"/>
      <c r="CI195" s="34"/>
      <c r="CK195" s="34"/>
      <c r="CL195" s="34"/>
      <c r="CN195" s="34"/>
      <c r="CO195" s="34"/>
      <c r="CP195" s="34"/>
      <c r="CQ195" s="34"/>
      <c r="CR195" s="34"/>
      <c r="CS195" s="34"/>
      <c r="CT195" s="34"/>
      <c r="CV195" s="34"/>
      <c r="CW195" s="34"/>
      <c r="CX195" s="34"/>
      <c r="CY195" s="34"/>
      <c r="CZ195" s="34"/>
    </row>
    <row r="196" spans="1:104" x14ac:dyDescent="0.15">
      <c r="A196" s="34" t="s">
        <v>1403</v>
      </c>
      <c r="B196" s="34"/>
      <c r="C196" s="34" t="s">
        <v>1346</v>
      </c>
      <c r="D196" s="34" t="s">
        <v>1362</v>
      </c>
      <c r="E196">
        <v>70</v>
      </c>
      <c r="F196" s="34" t="s">
        <v>1470</v>
      </c>
      <c r="G196" s="34"/>
      <c r="H196" s="84" t="s">
        <v>306</v>
      </c>
      <c r="I196" s="34" t="s">
        <v>2</v>
      </c>
      <c r="J196" s="34" t="s">
        <v>309</v>
      </c>
      <c r="K196" s="34" t="s">
        <v>317</v>
      </c>
      <c r="L196" s="34" t="s">
        <v>1356</v>
      </c>
      <c r="M196" s="34" t="s">
        <v>330</v>
      </c>
      <c r="N196" s="34"/>
      <c r="O196" s="34" t="s">
        <v>1352</v>
      </c>
      <c r="P196" s="34"/>
      <c r="Q196" s="34" t="s">
        <v>1152</v>
      </c>
      <c r="R196" t="b">
        <v>0</v>
      </c>
      <c r="S196" s="34"/>
      <c r="T196" s="34"/>
      <c r="U196" s="34"/>
      <c r="V196" t="b">
        <v>0</v>
      </c>
      <c r="W196" t="b">
        <v>1</v>
      </c>
      <c r="X196" s="34"/>
      <c r="Y196" s="34"/>
      <c r="AA196" s="34"/>
      <c r="AB196" s="34"/>
      <c r="AC196" s="34"/>
      <c r="AD196" s="34"/>
      <c r="AE196" s="34"/>
      <c r="AF196" s="34"/>
      <c r="AG196">
        <v>4.3</v>
      </c>
      <c r="AH196" s="34"/>
      <c r="AK196" s="34"/>
      <c r="AL196" s="34"/>
      <c r="AM196" s="34"/>
      <c r="AN196" s="34"/>
      <c r="AO196" s="34"/>
      <c r="AP196" s="34"/>
      <c r="AQ196" s="34"/>
      <c r="AR196" s="34"/>
      <c r="AS196" s="34"/>
      <c r="AU196" s="34"/>
      <c r="AV196" s="34"/>
      <c r="AW196" s="34"/>
      <c r="AX196" s="34"/>
      <c r="AY196" s="34"/>
      <c r="AZ196" s="34"/>
      <c r="BA196" s="34"/>
      <c r="BB196" s="34"/>
      <c r="BC196" s="34"/>
      <c r="BD196" s="34"/>
      <c r="BE196" s="34"/>
      <c r="BF196" s="34"/>
      <c r="BI196" s="34"/>
      <c r="BJ196" s="34"/>
      <c r="BK196" s="34"/>
      <c r="BL196" s="34"/>
      <c r="BM196" s="34"/>
      <c r="BN196" s="34"/>
      <c r="BO196" s="34"/>
      <c r="BP196" s="34"/>
      <c r="BQ196" s="34"/>
      <c r="BS196" s="34"/>
      <c r="BT196" s="34"/>
      <c r="BU196" s="34"/>
      <c r="BV196" s="34"/>
      <c r="BW196" s="34"/>
      <c r="BX196" s="34"/>
      <c r="BY196" s="34"/>
      <c r="BZ196" s="34"/>
      <c r="CB196" s="34"/>
      <c r="CC196" s="34"/>
      <c r="CD196" s="34"/>
      <c r="CE196" s="34"/>
      <c r="CH196" s="34"/>
      <c r="CI196" s="34"/>
      <c r="CK196" s="34"/>
      <c r="CL196" s="34"/>
      <c r="CN196" s="34"/>
      <c r="CO196" s="34"/>
      <c r="CP196" s="34"/>
      <c r="CQ196" s="34"/>
      <c r="CR196" s="34"/>
      <c r="CS196" s="34"/>
      <c r="CT196" s="34"/>
      <c r="CV196" s="34"/>
      <c r="CW196" s="34"/>
      <c r="CX196" s="34"/>
      <c r="CY196" s="34"/>
      <c r="CZ196" s="34"/>
    </row>
    <row r="197" spans="1:104" x14ac:dyDescent="0.15">
      <c r="A197" s="34" t="s">
        <v>1403</v>
      </c>
      <c r="B197" s="34"/>
      <c r="C197" s="34" t="s">
        <v>1346</v>
      </c>
      <c r="D197" s="34" t="s">
        <v>1362</v>
      </c>
      <c r="E197">
        <v>70</v>
      </c>
      <c r="F197" s="34" t="s">
        <v>1470</v>
      </c>
      <c r="G197" s="34"/>
      <c r="H197" s="84" t="s">
        <v>306</v>
      </c>
      <c r="I197" s="34" t="s">
        <v>2</v>
      </c>
      <c r="J197" s="34" t="s">
        <v>310</v>
      </c>
      <c r="K197" s="34" t="s">
        <v>1530</v>
      </c>
      <c r="L197" s="34" t="s">
        <v>1356</v>
      </c>
      <c r="M197" s="34" t="s">
        <v>330</v>
      </c>
      <c r="N197" s="34"/>
      <c r="O197" s="34" t="s">
        <v>1352</v>
      </c>
      <c r="P197" s="34"/>
      <c r="Q197" s="34" t="s">
        <v>1152</v>
      </c>
      <c r="R197" t="b">
        <v>0</v>
      </c>
      <c r="S197" s="34"/>
      <c r="T197" s="34"/>
      <c r="U197" s="34"/>
      <c r="V197" t="b">
        <v>0</v>
      </c>
      <c r="W197" t="b">
        <v>1</v>
      </c>
      <c r="X197" s="34"/>
      <c r="Y197" s="34"/>
      <c r="AA197" s="34"/>
      <c r="AB197" s="34"/>
      <c r="AC197" s="34"/>
      <c r="AD197" s="34"/>
      <c r="AE197" s="34"/>
      <c r="AF197" s="34"/>
      <c r="AG197">
        <v>4.3</v>
      </c>
      <c r="AH197" s="34"/>
      <c r="AK197" s="34"/>
      <c r="AL197" s="34"/>
      <c r="AM197" s="34"/>
      <c r="AN197" s="34"/>
      <c r="AO197" s="34"/>
      <c r="AP197" s="34"/>
      <c r="AQ197" s="34"/>
      <c r="AR197" s="34"/>
      <c r="AS197" s="34"/>
      <c r="AU197" s="34"/>
      <c r="AV197" s="34"/>
      <c r="AW197" s="34"/>
      <c r="AX197" s="34"/>
      <c r="AY197" s="34"/>
      <c r="AZ197" s="34"/>
      <c r="BA197" s="34"/>
      <c r="BB197" s="34"/>
      <c r="BC197" s="34"/>
      <c r="BD197" s="34"/>
      <c r="BE197" s="34"/>
      <c r="BF197" s="34"/>
      <c r="BI197" s="34"/>
      <c r="BJ197" s="34"/>
      <c r="BK197" s="34"/>
      <c r="BL197" s="34"/>
      <c r="BM197" s="34"/>
      <c r="BN197" s="34"/>
      <c r="BO197" s="34"/>
      <c r="BP197" s="34"/>
      <c r="BQ197" s="34"/>
      <c r="BS197" s="34"/>
      <c r="BT197" s="34"/>
      <c r="BU197" s="34"/>
      <c r="BV197" s="34"/>
      <c r="BW197" s="34"/>
      <c r="BX197" s="34"/>
      <c r="BY197" s="34"/>
      <c r="BZ197" s="34"/>
      <c r="CB197" s="34"/>
      <c r="CC197" s="34"/>
      <c r="CD197" s="34"/>
      <c r="CE197" s="34"/>
      <c r="CH197" s="34"/>
      <c r="CI197" s="34"/>
      <c r="CK197" s="34"/>
      <c r="CL197" s="34"/>
      <c r="CN197" s="34"/>
      <c r="CO197" s="34"/>
      <c r="CP197" s="34"/>
      <c r="CQ197" s="34"/>
      <c r="CR197" s="34"/>
      <c r="CS197" s="34"/>
      <c r="CT197" s="34"/>
      <c r="CV197" s="34"/>
      <c r="CW197" s="34"/>
      <c r="CX197" s="34"/>
      <c r="CY197" s="34"/>
      <c r="CZ197" s="34"/>
    </row>
    <row r="198" spans="1:104" x14ac:dyDescent="0.15">
      <c r="A198" s="34" t="s">
        <v>1403</v>
      </c>
      <c r="B198" s="34"/>
      <c r="C198" s="34" t="s">
        <v>1346</v>
      </c>
      <c r="D198" s="34" t="s">
        <v>1362</v>
      </c>
      <c r="E198">
        <v>70</v>
      </c>
      <c r="F198" s="34" t="s">
        <v>1470</v>
      </c>
      <c r="G198" s="34"/>
      <c r="H198" s="84" t="s">
        <v>306</v>
      </c>
      <c r="I198" s="34" t="s">
        <v>2</v>
      </c>
      <c r="J198" s="34" t="s">
        <v>311</v>
      </c>
      <c r="K198" s="34" t="s">
        <v>1529</v>
      </c>
      <c r="L198" s="34" t="s">
        <v>1356</v>
      </c>
      <c r="M198" s="34" t="s">
        <v>330</v>
      </c>
      <c r="N198" s="34"/>
      <c r="O198" s="34" t="s">
        <v>1352</v>
      </c>
      <c r="P198" s="34"/>
      <c r="Q198" s="34" t="s">
        <v>1152</v>
      </c>
      <c r="R198" t="b">
        <v>0</v>
      </c>
      <c r="S198" s="34"/>
      <c r="T198" s="34"/>
      <c r="U198" s="34"/>
      <c r="V198" t="b">
        <v>0</v>
      </c>
      <c r="W198" t="b">
        <v>1</v>
      </c>
      <c r="X198" s="34"/>
      <c r="Y198" s="34"/>
      <c r="AA198" s="34"/>
      <c r="AB198" s="34"/>
      <c r="AC198" s="34"/>
      <c r="AD198" s="34"/>
      <c r="AE198" s="34"/>
      <c r="AF198" s="34"/>
      <c r="AG198">
        <v>4.3</v>
      </c>
      <c r="AH198" s="34"/>
      <c r="AK198" s="34"/>
      <c r="AL198" s="34"/>
      <c r="AM198" s="34"/>
      <c r="AN198" s="34"/>
      <c r="AO198" s="34"/>
      <c r="AP198" s="34"/>
      <c r="AQ198" s="34"/>
      <c r="AR198" s="34"/>
      <c r="AS198" s="34"/>
      <c r="AU198" s="34"/>
      <c r="AV198" s="34"/>
      <c r="AW198" s="34"/>
      <c r="AX198" s="34"/>
      <c r="AY198" s="34"/>
      <c r="AZ198" s="34"/>
      <c r="BA198" s="34"/>
      <c r="BB198" s="34"/>
      <c r="BC198" s="34"/>
      <c r="BD198" s="34"/>
      <c r="BE198" s="34"/>
      <c r="BF198" s="34"/>
      <c r="BI198" s="34"/>
      <c r="BJ198" s="34"/>
      <c r="BK198" s="34"/>
      <c r="BL198" s="34"/>
      <c r="BM198" s="34"/>
      <c r="BN198" s="34"/>
      <c r="BO198" s="34"/>
      <c r="BP198" s="34"/>
      <c r="BQ198" s="34"/>
      <c r="BS198" s="34"/>
      <c r="BT198" s="34"/>
      <c r="BU198" s="34"/>
      <c r="BV198" s="34"/>
      <c r="BW198" s="34"/>
      <c r="BX198" s="34"/>
      <c r="BY198" s="34"/>
      <c r="BZ198" s="34"/>
      <c r="CB198" s="34"/>
      <c r="CC198" s="34"/>
      <c r="CD198" s="34"/>
      <c r="CE198" s="34"/>
      <c r="CH198" s="34"/>
      <c r="CI198" s="34"/>
      <c r="CK198" s="34"/>
      <c r="CL198" s="34"/>
      <c r="CN198" s="34"/>
      <c r="CO198" s="34"/>
      <c r="CP198" s="34"/>
      <c r="CQ198" s="34"/>
      <c r="CR198" s="34"/>
      <c r="CS198" s="34"/>
      <c r="CT198" s="34"/>
      <c r="CV198" s="34"/>
      <c r="CW198" s="34"/>
      <c r="CX198" s="34"/>
      <c r="CY198" s="34"/>
      <c r="CZ198" s="34"/>
    </row>
    <row r="199" spans="1:104" x14ac:dyDescent="0.15">
      <c r="A199" s="34" t="s">
        <v>1403</v>
      </c>
      <c r="B199" s="34"/>
      <c r="C199" s="34" t="s">
        <v>1346</v>
      </c>
      <c r="D199" s="34" t="s">
        <v>1362</v>
      </c>
      <c r="E199">
        <v>70</v>
      </c>
      <c r="F199" s="34" t="s">
        <v>1470</v>
      </c>
      <c r="G199" s="34"/>
      <c r="H199" s="84" t="s">
        <v>306</v>
      </c>
      <c r="I199" s="34" t="s">
        <v>2</v>
      </c>
      <c r="J199" s="34" t="s">
        <v>312</v>
      </c>
      <c r="K199" s="34" t="s">
        <v>2</v>
      </c>
      <c r="L199" s="34" t="s">
        <v>1356</v>
      </c>
      <c r="M199" s="34" t="s">
        <v>330</v>
      </c>
      <c r="N199" s="34"/>
      <c r="O199" s="34" t="s">
        <v>1352</v>
      </c>
      <c r="P199" s="34"/>
      <c r="Q199" s="34" t="s">
        <v>1152</v>
      </c>
      <c r="R199" t="b">
        <v>0</v>
      </c>
      <c r="S199" s="34"/>
      <c r="T199" s="34"/>
      <c r="U199" s="34"/>
      <c r="V199" t="b">
        <v>0</v>
      </c>
      <c r="W199" t="b">
        <v>1</v>
      </c>
      <c r="X199" s="34"/>
      <c r="Y199" s="34"/>
      <c r="AA199" s="34"/>
      <c r="AB199" s="34"/>
      <c r="AC199" s="34"/>
      <c r="AD199" s="34"/>
      <c r="AE199" s="34"/>
      <c r="AF199" s="34"/>
      <c r="AG199">
        <v>4.3</v>
      </c>
      <c r="AH199" s="34"/>
      <c r="AK199" s="34"/>
      <c r="AL199" s="34"/>
      <c r="AM199" s="34"/>
      <c r="AN199" s="34"/>
      <c r="AO199" s="34"/>
      <c r="AP199" s="34"/>
      <c r="AQ199" s="34"/>
      <c r="AR199" s="34"/>
      <c r="AS199" s="34"/>
      <c r="AU199" s="34"/>
      <c r="AV199" s="34"/>
      <c r="AW199" s="34"/>
      <c r="AX199" s="34"/>
      <c r="AY199" s="34"/>
      <c r="AZ199" s="34"/>
      <c r="BA199" s="34"/>
      <c r="BB199" s="34"/>
      <c r="BC199" s="34"/>
      <c r="BD199" s="34"/>
      <c r="BE199" s="34"/>
      <c r="BF199" s="34"/>
      <c r="BI199" s="34"/>
      <c r="BJ199" s="34"/>
      <c r="BK199" s="34"/>
      <c r="BL199" s="34"/>
      <c r="BM199" s="34"/>
      <c r="BN199" s="34"/>
      <c r="BO199" s="34"/>
      <c r="BP199" s="34"/>
      <c r="BQ199" s="34"/>
      <c r="BS199" s="34"/>
      <c r="BT199" s="34"/>
      <c r="BU199" s="34"/>
      <c r="BV199" s="34"/>
      <c r="BW199" s="34"/>
      <c r="BX199" s="34"/>
      <c r="BY199" s="34"/>
      <c r="BZ199" s="34"/>
      <c r="CB199" s="34"/>
      <c r="CC199" s="34"/>
      <c r="CD199" s="34"/>
      <c r="CE199" s="34"/>
      <c r="CH199" s="34"/>
      <c r="CI199" s="34"/>
      <c r="CK199" s="34"/>
      <c r="CL199" s="34"/>
      <c r="CN199" s="34"/>
      <c r="CO199" s="34"/>
      <c r="CP199" s="34"/>
      <c r="CQ199" s="34"/>
      <c r="CR199" s="34"/>
      <c r="CS199" s="34"/>
      <c r="CT199" s="34"/>
      <c r="CV199" s="34"/>
      <c r="CW199" s="34"/>
      <c r="CX199" s="34"/>
      <c r="CY199" s="34"/>
      <c r="CZ199" s="34"/>
    </row>
    <row r="200" spans="1:104" x14ac:dyDescent="0.15">
      <c r="A200" s="34" t="s">
        <v>1404</v>
      </c>
      <c r="B200" s="34"/>
      <c r="C200" s="34" t="s">
        <v>1346</v>
      </c>
      <c r="D200" s="34" t="s">
        <v>1362</v>
      </c>
      <c r="E200">
        <v>71</v>
      </c>
      <c r="F200" s="34" t="s">
        <v>1470</v>
      </c>
      <c r="G200" s="34"/>
      <c r="H200" s="84" t="s">
        <v>306</v>
      </c>
      <c r="I200" s="34" t="s">
        <v>2</v>
      </c>
      <c r="J200" s="34" t="s">
        <v>307</v>
      </c>
      <c r="K200" s="34" t="s">
        <v>1516</v>
      </c>
      <c r="L200" s="34" t="s">
        <v>1356</v>
      </c>
      <c r="M200" s="34" t="s">
        <v>330</v>
      </c>
      <c r="N200" s="34"/>
      <c r="O200" s="34" t="s">
        <v>1352</v>
      </c>
      <c r="P200" s="34"/>
      <c r="Q200" s="34" t="s">
        <v>1160</v>
      </c>
      <c r="R200" t="b">
        <v>0</v>
      </c>
      <c r="S200" s="34"/>
      <c r="T200" s="34"/>
      <c r="U200" s="34"/>
      <c r="V200" t="b">
        <v>0</v>
      </c>
      <c r="W200" t="b">
        <v>1</v>
      </c>
      <c r="X200" s="34"/>
      <c r="Y200" s="34"/>
      <c r="AA200" s="34"/>
      <c r="AB200" s="34"/>
      <c r="AC200" s="34"/>
      <c r="AD200" s="34"/>
      <c r="AE200" s="34"/>
      <c r="AF200" s="34"/>
      <c r="AG200">
        <v>4.3</v>
      </c>
      <c r="AH200" s="34"/>
      <c r="AK200" s="34"/>
      <c r="AL200" s="34"/>
      <c r="AM200" s="34"/>
      <c r="AN200" s="34"/>
      <c r="AO200" s="34"/>
      <c r="AP200" s="34"/>
      <c r="AQ200" s="34"/>
      <c r="AR200" s="34"/>
      <c r="AS200" s="34"/>
      <c r="AU200" s="34"/>
      <c r="AV200" s="34"/>
      <c r="AW200" s="34"/>
      <c r="AX200" s="34"/>
      <c r="AY200" s="34"/>
      <c r="AZ200" s="34"/>
      <c r="BA200" s="34"/>
      <c r="BB200" s="34"/>
      <c r="BC200" s="34"/>
      <c r="BD200" s="34"/>
      <c r="BE200" s="34"/>
      <c r="BF200" s="34"/>
      <c r="BI200" s="34"/>
      <c r="BJ200" s="34"/>
      <c r="BK200" s="34"/>
      <c r="BL200" s="34"/>
      <c r="BM200" s="34"/>
      <c r="BN200" s="34"/>
      <c r="BO200" s="34"/>
      <c r="BP200" s="34"/>
      <c r="BQ200" s="34"/>
      <c r="BS200" s="34"/>
      <c r="BT200" s="34"/>
      <c r="BU200" s="34"/>
      <c r="BV200" s="34"/>
      <c r="BW200" s="34"/>
      <c r="BX200" s="34"/>
      <c r="BY200" s="34"/>
      <c r="BZ200" s="34"/>
      <c r="CB200" s="34"/>
      <c r="CC200" s="34"/>
      <c r="CD200" s="34"/>
      <c r="CE200" s="34"/>
      <c r="CH200" s="34"/>
      <c r="CI200" s="34"/>
      <c r="CK200" s="34"/>
      <c r="CL200" s="34"/>
      <c r="CN200" s="34"/>
      <c r="CO200" s="34"/>
      <c r="CP200" s="34"/>
      <c r="CQ200" s="34"/>
      <c r="CR200" s="34"/>
      <c r="CS200" s="34"/>
      <c r="CT200" s="34"/>
      <c r="CV200" s="34"/>
      <c r="CW200" s="34"/>
      <c r="CX200" s="34"/>
      <c r="CY200" s="34"/>
      <c r="CZ200" s="34"/>
    </row>
    <row r="201" spans="1:104" x14ac:dyDescent="0.15">
      <c r="A201" s="34" t="s">
        <v>1404</v>
      </c>
      <c r="B201" s="34"/>
      <c r="C201" s="34" t="s">
        <v>1346</v>
      </c>
      <c r="D201" s="34" t="s">
        <v>1362</v>
      </c>
      <c r="E201">
        <v>71</v>
      </c>
      <c r="F201" s="34" t="s">
        <v>1470</v>
      </c>
      <c r="G201" s="34"/>
      <c r="H201" s="84" t="s">
        <v>306</v>
      </c>
      <c r="I201" s="34" t="s">
        <v>2</v>
      </c>
      <c r="J201" s="34" t="s">
        <v>308</v>
      </c>
      <c r="K201" s="34" t="s">
        <v>327</v>
      </c>
      <c r="L201" s="34" t="s">
        <v>1356</v>
      </c>
      <c r="M201" s="34" t="s">
        <v>330</v>
      </c>
      <c r="N201" s="34"/>
      <c r="O201" s="34" t="s">
        <v>1352</v>
      </c>
      <c r="P201" s="34"/>
      <c r="Q201" s="34" t="s">
        <v>1160</v>
      </c>
      <c r="R201" t="b">
        <v>0</v>
      </c>
      <c r="S201" s="34"/>
      <c r="T201" s="34"/>
      <c r="U201" s="34"/>
      <c r="V201" t="b">
        <v>0</v>
      </c>
      <c r="W201" t="b">
        <v>1</v>
      </c>
      <c r="X201" s="34"/>
      <c r="Y201" s="34"/>
      <c r="AA201" s="34"/>
      <c r="AB201" s="34"/>
      <c r="AC201" s="34"/>
      <c r="AD201" s="34"/>
      <c r="AE201" s="34"/>
      <c r="AF201" s="34"/>
      <c r="AG201">
        <v>4.3</v>
      </c>
      <c r="AH201" s="34"/>
      <c r="AK201" s="34"/>
      <c r="AL201" s="34"/>
      <c r="AM201" s="34"/>
      <c r="AN201" s="34"/>
      <c r="AO201" s="34"/>
      <c r="AP201" s="34"/>
      <c r="AQ201" s="34"/>
      <c r="AR201" s="34"/>
      <c r="AS201" s="34"/>
      <c r="AU201" s="34"/>
      <c r="AV201" s="34"/>
      <c r="AW201" s="34"/>
      <c r="AX201" s="34"/>
      <c r="AY201" s="34"/>
      <c r="AZ201" s="34"/>
      <c r="BA201" s="34"/>
      <c r="BB201" s="34"/>
      <c r="BC201" s="34"/>
      <c r="BD201" s="34"/>
      <c r="BE201" s="34"/>
      <c r="BF201" s="34"/>
      <c r="BI201" s="34"/>
      <c r="BJ201" s="34"/>
      <c r="BK201" s="34"/>
      <c r="BL201" s="34"/>
      <c r="BM201" s="34"/>
      <c r="BN201" s="34"/>
      <c r="BO201" s="34"/>
      <c r="BP201" s="34"/>
      <c r="BQ201" s="34"/>
      <c r="BS201" s="34"/>
      <c r="BT201" s="34"/>
      <c r="BU201" s="34"/>
      <c r="BV201" s="34"/>
      <c r="BW201" s="34"/>
      <c r="BX201" s="34"/>
      <c r="BY201" s="34"/>
      <c r="BZ201" s="34"/>
      <c r="CB201" s="34"/>
      <c r="CC201" s="34"/>
      <c r="CD201" s="34"/>
      <c r="CE201" s="34"/>
      <c r="CH201" s="34"/>
      <c r="CI201" s="34"/>
      <c r="CK201" s="34"/>
      <c r="CL201" s="34"/>
      <c r="CN201" s="34"/>
      <c r="CO201" s="34"/>
      <c r="CP201" s="34"/>
      <c r="CQ201" s="34"/>
      <c r="CR201" s="34"/>
      <c r="CS201" s="34"/>
      <c r="CT201" s="34"/>
      <c r="CV201" s="34"/>
      <c r="CW201" s="34"/>
      <c r="CX201" s="34"/>
      <c r="CY201" s="34"/>
      <c r="CZ201" s="34"/>
    </row>
    <row r="202" spans="1:104" x14ac:dyDescent="0.15">
      <c r="A202" s="34" t="s">
        <v>1404</v>
      </c>
      <c r="B202" s="34"/>
      <c r="C202" s="34" t="s">
        <v>1346</v>
      </c>
      <c r="D202" s="34" t="s">
        <v>1362</v>
      </c>
      <c r="E202">
        <v>71</v>
      </c>
      <c r="F202" s="34" t="s">
        <v>1470</v>
      </c>
      <c r="G202" s="34"/>
      <c r="H202" s="84" t="s">
        <v>306</v>
      </c>
      <c r="I202" s="34" t="s">
        <v>2</v>
      </c>
      <c r="J202" s="34" t="s">
        <v>309</v>
      </c>
      <c r="K202" s="34" t="s">
        <v>328</v>
      </c>
      <c r="L202" s="34" t="s">
        <v>1356</v>
      </c>
      <c r="M202" s="34" t="s">
        <v>330</v>
      </c>
      <c r="N202" s="34"/>
      <c r="O202" s="34" t="s">
        <v>1352</v>
      </c>
      <c r="P202" s="34"/>
      <c r="Q202" s="34" t="s">
        <v>1160</v>
      </c>
      <c r="R202" t="b">
        <v>0</v>
      </c>
      <c r="S202" s="34"/>
      <c r="T202" s="34"/>
      <c r="U202" s="34"/>
      <c r="V202" t="b">
        <v>0</v>
      </c>
      <c r="W202" t="b">
        <v>1</v>
      </c>
      <c r="X202" s="34"/>
      <c r="Y202" s="34"/>
      <c r="AA202" s="34"/>
      <c r="AB202" s="34"/>
      <c r="AC202" s="34"/>
      <c r="AD202" s="34"/>
      <c r="AE202" s="34"/>
      <c r="AF202" s="34"/>
      <c r="AG202">
        <v>4.3</v>
      </c>
      <c r="AH202" s="34"/>
      <c r="AK202" s="34"/>
      <c r="AL202" s="34"/>
      <c r="AM202" s="34"/>
      <c r="AN202" s="34"/>
      <c r="AO202" s="34"/>
      <c r="AP202" s="34"/>
      <c r="AQ202" s="34"/>
      <c r="AR202" s="34"/>
      <c r="AS202" s="34"/>
      <c r="AU202" s="34"/>
      <c r="AV202" s="34"/>
      <c r="AW202" s="34"/>
      <c r="AX202" s="34"/>
      <c r="AY202" s="34"/>
      <c r="AZ202" s="34"/>
      <c r="BA202" s="34"/>
      <c r="BB202" s="34"/>
      <c r="BC202" s="34"/>
      <c r="BD202" s="34"/>
      <c r="BE202" s="34"/>
      <c r="BF202" s="34"/>
      <c r="BI202" s="34"/>
      <c r="BJ202" s="34"/>
      <c r="BK202" s="34"/>
      <c r="BL202" s="34"/>
      <c r="BM202" s="34"/>
      <c r="BN202" s="34"/>
      <c r="BO202" s="34"/>
      <c r="BP202" s="34"/>
      <c r="BQ202" s="34"/>
      <c r="BS202" s="34"/>
      <c r="BT202" s="34"/>
      <c r="BU202" s="34"/>
      <c r="BV202" s="34"/>
      <c r="BW202" s="34"/>
      <c r="BX202" s="34"/>
      <c r="BY202" s="34"/>
      <c r="BZ202" s="34"/>
      <c r="CB202" s="34"/>
      <c r="CC202" s="34"/>
      <c r="CD202" s="34"/>
      <c r="CE202" s="34"/>
      <c r="CH202" s="34"/>
      <c r="CI202" s="34"/>
      <c r="CK202" s="34"/>
      <c r="CL202" s="34"/>
      <c r="CN202" s="34"/>
      <c r="CO202" s="34"/>
      <c r="CP202" s="34"/>
      <c r="CQ202" s="34"/>
      <c r="CR202" s="34"/>
      <c r="CS202" s="34"/>
      <c r="CT202" s="34"/>
      <c r="CV202" s="34"/>
      <c r="CW202" s="34"/>
      <c r="CX202" s="34"/>
      <c r="CY202" s="34"/>
      <c r="CZ202" s="34"/>
    </row>
    <row r="203" spans="1:104" x14ac:dyDescent="0.15">
      <c r="A203" s="34" t="s">
        <v>1404</v>
      </c>
      <c r="B203" s="34"/>
      <c r="C203" s="34" t="s">
        <v>1346</v>
      </c>
      <c r="D203" s="34" t="s">
        <v>1362</v>
      </c>
      <c r="E203">
        <v>71</v>
      </c>
      <c r="F203" s="34" t="s">
        <v>1470</v>
      </c>
      <c r="G203" s="34"/>
      <c r="H203" s="84" t="s">
        <v>306</v>
      </c>
      <c r="I203" s="34" t="s">
        <v>2</v>
      </c>
      <c r="J203" s="34" t="s">
        <v>310</v>
      </c>
      <c r="K203" s="34" t="s">
        <v>1517</v>
      </c>
      <c r="L203" s="34" t="s">
        <v>1356</v>
      </c>
      <c r="M203" s="34" t="s">
        <v>330</v>
      </c>
      <c r="N203" s="34"/>
      <c r="O203" s="34" t="s">
        <v>1352</v>
      </c>
      <c r="P203" s="34"/>
      <c r="Q203" s="34" t="s">
        <v>1160</v>
      </c>
      <c r="R203" t="b">
        <v>0</v>
      </c>
      <c r="S203" s="34"/>
      <c r="T203" s="34"/>
      <c r="U203" s="34"/>
      <c r="V203" t="b">
        <v>0</v>
      </c>
      <c r="W203" t="b">
        <v>1</v>
      </c>
      <c r="X203" s="34"/>
      <c r="Y203" s="34"/>
      <c r="AA203" s="34"/>
      <c r="AB203" s="34"/>
      <c r="AC203" s="34"/>
      <c r="AD203" s="34"/>
      <c r="AE203" s="34"/>
      <c r="AF203" s="34"/>
      <c r="AG203">
        <v>4.3</v>
      </c>
      <c r="AH203" s="34"/>
      <c r="AK203" s="34"/>
      <c r="AL203" s="34"/>
      <c r="AM203" s="34"/>
      <c r="AN203" s="34"/>
      <c r="AO203" s="34"/>
      <c r="AP203" s="34"/>
      <c r="AQ203" s="34"/>
      <c r="AR203" s="34"/>
      <c r="AS203" s="34"/>
      <c r="AU203" s="34"/>
      <c r="AV203" s="34"/>
      <c r="AW203" s="34"/>
      <c r="AX203" s="34"/>
      <c r="AY203" s="34"/>
      <c r="AZ203" s="34"/>
      <c r="BA203" s="34"/>
      <c r="BB203" s="34"/>
      <c r="BC203" s="34"/>
      <c r="BD203" s="34"/>
      <c r="BE203" s="34"/>
      <c r="BF203" s="34"/>
      <c r="BI203" s="34"/>
      <c r="BJ203" s="34"/>
      <c r="BK203" s="34"/>
      <c r="BL203" s="34"/>
      <c r="BM203" s="34"/>
      <c r="BN203" s="34"/>
      <c r="BO203" s="34"/>
      <c r="BP203" s="34"/>
      <c r="BQ203" s="34"/>
      <c r="BS203" s="34"/>
      <c r="BT203" s="34"/>
      <c r="BU203" s="34"/>
      <c r="BV203" s="34"/>
      <c r="BW203" s="34"/>
      <c r="BX203" s="34"/>
      <c r="BY203" s="34"/>
      <c r="BZ203" s="34"/>
      <c r="CB203" s="34"/>
      <c r="CC203" s="34"/>
      <c r="CD203" s="34"/>
      <c r="CE203" s="34"/>
      <c r="CH203" s="34"/>
      <c r="CI203" s="34"/>
      <c r="CK203" s="34"/>
      <c r="CL203" s="34"/>
      <c r="CN203" s="34"/>
      <c r="CO203" s="34"/>
      <c r="CP203" s="34"/>
      <c r="CQ203" s="34"/>
      <c r="CR203" s="34"/>
      <c r="CS203" s="34"/>
      <c r="CT203" s="34"/>
      <c r="CV203" s="34"/>
      <c r="CW203" s="34"/>
      <c r="CX203" s="34"/>
      <c r="CY203" s="34"/>
      <c r="CZ203" s="34"/>
    </row>
    <row r="204" spans="1:104" x14ac:dyDescent="0.15">
      <c r="A204" s="34" t="s">
        <v>1404</v>
      </c>
      <c r="B204" s="34"/>
      <c r="C204" s="34" t="s">
        <v>1346</v>
      </c>
      <c r="D204" s="34" t="s">
        <v>1362</v>
      </c>
      <c r="E204">
        <v>71</v>
      </c>
      <c r="F204" s="34" t="s">
        <v>1470</v>
      </c>
      <c r="G204" s="34"/>
      <c r="H204" s="84" t="s">
        <v>306</v>
      </c>
      <c r="I204" s="34" t="s">
        <v>2</v>
      </c>
      <c r="J204" s="34" t="s">
        <v>311</v>
      </c>
      <c r="K204" s="34" t="s">
        <v>1529</v>
      </c>
      <c r="L204" s="34" t="s">
        <v>1356</v>
      </c>
      <c r="M204" s="34" t="s">
        <v>330</v>
      </c>
      <c r="N204" s="34"/>
      <c r="O204" s="34" t="s">
        <v>1352</v>
      </c>
      <c r="P204" s="34"/>
      <c r="Q204" s="34" t="s">
        <v>1160</v>
      </c>
      <c r="R204" t="b">
        <v>0</v>
      </c>
      <c r="S204" s="34"/>
      <c r="T204" s="34"/>
      <c r="U204" s="34"/>
      <c r="V204" t="b">
        <v>0</v>
      </c>
      <c r="W204" t="b">
        <v>1</v>
      </c>
      <c r="X204" s="34"/>
      <c r="Y204" s="34"/>
      <c r="AA204" s="34"/>
      <c r="AB204" s="34"/>
      <c r="AC204" s="34"/>
      <c r="AD204" s="34"/>
      <c r="AE204" s="34"/>
      <c r="AF204" s="34"/>
      <c r="AG204">
        <v>4.3</v>
      </c>
      <c r="AH204" s="34"/>
      <c r="AK204" s="34"/>
      <c r="AL204" s="34"/>
      <c r="AM204" s="34"/>
      <c r="AN204" s="34"/>
      <c r="AO204" s="34"/>
      <c r="AP204" s="34"/>
      <c r="AQ204" s="34"/>
      <c r="AR204" s="34"/>
      <c r="AS204" s="34"/>
      <c r="AU204" s="34"/>
      <c r="AV204" s="34"/>
      <c r="AW204" s="34"/>
      <c r="AX204" s="34"/>
      <c r="AY204" s="34"/>
      <c r="AZ204" s="34"/>
      <c r="BA204" s="34"/>
      <c r="BB204" s="34"/>
      <c r="BC204" s="34"/>
      <c r="BD204" s="34"/>
      <c r="BE204" s="34"/>
      <c r="BF204" s="34"/>
      <c r="BI204" s="34"/>
      <c r="BJ204" s="34"/>
      <c r="BK204" s="34"/>
      <c r="BL204" s="34"/>
      <c r="BM204" s="34"/>
      <c r="BN204" s="34"/>
      <c r="BO204" s="34"/>
      <c r="BP204" s="34"/>
      <c r="BQ204" s="34"/>
      <c r="BS204" s="34"/>
      <c r="BT204" s="34"/>
      <c r="BU204" s="34"/>
      <c r="BV204" s="34"/>
      <c r="BW204" s="34"/>
      <c r="BX204" s="34"/>
      <c r="BY204" s="34"/>
      <c r="BZ204" s="34"/>
      <c r="CB204" s="34"/>
      <c r="CC204" s="34"/>
      <c r="CD204" s="34"/>
      <c r="CE204" s="34"/>
      <c r="CH204" s="34"/>
      <c r="CI204" s="34"/>
      <c r="CK204" s="34"/>
      <c r="CL204" s="34"/>
      <c r="CN204" s="34"/>
      <c r="CO204" s="34"/>
      <c r="CP204" s="34"/>
      <c r="CQ204" s="34"/>
      <c r="CR204" s="34"/>
      <c r="CS204" s="34"/>
      <c r="CT204" s="34"/>
      <c r="CV204" s="34"/>
      <c r="CW204" s="34"/>
      <c r="CX204" s="34"/>
      <c r="CY204" s="34"/>
      <c r="CZ204" s="34"/>
    </row>
    <row r="205" spans="1:104" x14ac:dyDescent="0.15">
      <c r="A205" s="34" t="s">
        <v>1404</v>
      </c>
      <c r="B205" s="34"/>
      <c r="C205" s="34" t="s">
        <v>1346</v>
      </c>
      <c r="D205" s="34" t="s">
        <v>1362</v>
      </c>
      <c r="E205">
        <v>71</v>
      </c>
      <c r="F205" s="34" t="s">
        <v>1470</v>
      </c>
      <c r="G205" s="34"/>
      <c r="H205" s="84" t="s">
        <v>306</v>
      </c>
      <c r="I205" s="34" t="s">
        <v>2</v>
      </c>
      <c r="J205" s="34" t="s">
        <v>312</v>
      </c>
      <c r="K205" s="34" t="s">
        <v>2</v>
      </c>
      <c r="L205" s="34" t="s">
        <v>1356</v>
      </c>
      <c r="M205" s="34" t="s">
        <v>330</v>
      </c>
      <c r="N205" s="34"/>
      <c r="O205" s="34" t="s">
        <v>1352</v>
      </c>
      <c r="P205" s="34"/>
      <c r="Q205" s="34" t="s">
        <v>1160</v>
      </c>
      <c r="R205" t="b">
        <v>0</v>
      </c>
      <c r="S205" s="34"/>
      <c r="T205" s="34"/>
      <c r="U205" s="34"/>
      <c r="V205" t="b">
        <v>0</v>
      </c>
      <c r="W205" t="b">
        <v>1</v>
      </c>
      <c r="X205" s="34"/>
      <c r="Y205" s="34"/>
      <c r="AA205" s="34"/>
      <c r="AB205" s="34"/>
      <c r="AC205" s="34"/>
      <c r="AD205" s="34"/>
      <c r="AE205" s="34"/>
      <c r="AF205" s="34"/>
      <c r="AG205">
        <v>4.3</v>
      </c>
      <c r="AH205" s="34"/>
      <c r="AK205" s="34"/>
      <c r="AL205" s="34"/>
      <c r="AM205" s="34"/>
      <c r="AN205" s="34"/>
      <c r="AO205" s="34"/>
      <c r="AP205" s="34"/>
      <c r="AQ205" s="34"/>
      <c r="AR205" s="34"/>
      <c r="AS205" s="34"/>
      <c r="AU205" s="34"/>
      <c r="AV205" s="34"/>
      <c r="AW205" s="34"/>
      <c r="AX205" s="34"/>
      <c r="AY205" s="34"/>
      <c r="AZ205" s="34"/>
      <c r="BA205" s="34"/>
      <c r="BB205" s="34"/>
      <c r="BC205" s="34"/>
      <c r="BD205" s="34"/>
      <c r="BE205" s="34"/>
      <c r="BF205" s="34"/>
      <c r="BI205" s="34"/>
      <c r="BJ205" s="34"/>
      <c r="BK205" s="34"/>
      <c r="BL205" s="34"/>
      <c r="BM205" s="34"/>
      <c r="BN205" s="34"/>
      <c r="BO205" s="34"/>
      <c r="BP205" s="34"/>
      <c r="BQ205" s="34"/>
      <c r="BS205" s="34"/>
      <c r="BT205" s="34"/>
      <c r="BU205" s="34"/>
      <c r="BV205" s="34"/>
      <c r="BW205" s="34"/>
      <c r="BX205" s="34"/>
      <c r="BY205" s="34"/>
      <c r="BZ205" s="34"/>
      <c r="CB205" s="34"/>
      <c r="CC205" s="34"/>
      <c r="CD205" s="34"/>
      <c r="CE205" s="34"/>
      <c r="CH205" s="34"/>
      <c r="CI205" s="34"/>
      <c r="CK205" s="34"/>
      <c r="CL205" s="34"/>
      <c r="CN205" s="34"/>
      <c r="CO205" s="34"/>
      <c r="CP205" s="34"/>
      <c r="CQ205" s="34"/>
      <c r="CR205" s="34"/>
      <c r="CS205" s="34"/>
      <c r="CT205" s="34"/>
      <c r="CV205" s="34"/>
      <c r="CW205" s="34"/>
      <c r="CX205" s="34"/>
      <c r="CY205" s="34"/>
      <c r="CZ205" s="34"/>
    </row>
    <row r="206" spans="1:104" x14ac:dyDescent="0.15">
      <c r="A206" s="34" t="s">
        <v>1405</v>
      </c>
      <c r="B206" s="34"/>
      <c r="C206" s="34" t="s">
        <v>1346</v>
      </c>
      <c r="D206" s="34" t="s">
        <v>1362</v>
      </c>
      <c r="E206">
        <v>72</v>
      </c>
      <c r="F206" s="34" t="s">
        <v>1470</v>
      </c>
      <c r="G206" s="34"/>
      <c r="H206" s="84" t="s">
        <v>306</v>
      </c>
      <c r="I206" s="34" t="s">
        <v>2</v>
      </c>
      <c r="J206" s="34" t="s">
        <v>307</v>
      </c>
      <c r="K206" s="34" t="s">
        <v>1514</v>
      </c>
      <c r="L206" s="34" t="s">
        <v>1356</v>
      </c>
      <c r="M206" s="34" t="s">
        <v>330</v>
      </c>
      <c r="N206" s="34"/>
      <c r="O206" s="34" t="s">
        <v>1352</v>
      </c>
      <c r="P206" s="34"/>
      <c r="Q206" s="34" t="s">
        <v>1161</v>
      </c>
      <c r="R206" t="b">
        <v>0</v>
      </c>
      <c r="S206" s="34"/>
      <c r="T206" s="34"/>
      <c r="U206" s="34"/>
      <c r="V206" t="b">
        <v>0</v>
      </c>
      <c r="W206" t="b">
        <v>1</v>
      </c>
      <c r="X206" s="34"/>
      <c r="Y206" s="34"/>
      <c r="AA206" s="34"/>
      <c r="AB206" s="34"/>
      <c r="AC206" s="34"/>
      <c r="AD206" s="34"/>
      <c r="AE206" s="34"/>
      <c r="AF206" s="34"/>
      <c r="AG206">
        <v>4.3</v>
      </c>
      <c r="AH206" s="34"/>
      <c r="AK206" s="34"/>
      <c r="AL206" s="34"/>
      <c r="AM206" s="34"/>
      <c r="AN206" s="34"/>
      <c r="AO206" s="34"/>
      <c r="AP206" s="34"/>
      <c r="AQ206" s="34"/>
      <c r="AR206" s="34"/>
      <c r="AS206" s="34"/>
      <c r="AU206" s="34"/>
      <c r="AV206" s="34"/>
      <c r="AW206" s="34"/>
      <c r="AX206" s="34"/>
      <c r="AY206" s="34"/>
      <c r="AZ206" s="34"/>
      <c r="BA206" s="34"/>
      <c r="BB206" s="34"/>
      <c r="BC206" s="34"/>
      <c r="BD206" s="34"/>
      <c r="BE206" s="34"/>
      <c r="BF206" s="34"/>
      <c r="BI206" s="34"/>
      <c r="BJ206" s="34"/>
      <c r="BK206" s="34"/>
      <c r="BL206" s="34"/>
      <c r="BM206" s="34"/>
      <c r="BN206" s="34"/>
      <c r="BO206" s="34"/>
      <c r="BP206" s="34"/>
      <c r="BQ206" s="34"/>
      <c r="BS206" s="34"/>
      <c r="BT206" s="34"/>
      <c r="BU206" s="34"/>
      <c r="BV206" s="34"/>
      <c r="BW206" s="34"/>
      <c r="BX206" s="34"/>
      <c r="BY206" s="34"/>
      <c r="BZ206" s="34"/>
      <c r="CB206" s="34"/>
      <c r="CC206" s="34"/>
      <c r="CD206" s="34"/>
      <c r="CE206" s="34"/>
      <c r="CH206" s="34"/>
      <c r="CI206" s="34"/>
      <c r="CK206" s="34"/>
      <c r="CL206" s="34"/>
      <c r="CN206" s="34"/>
      <c r="CO206" s="34"/>
      <c r="CP206" s="34"/>
      <c r="CQ206" s="34"/>
      <c r="CR206" s="34"/>
      <c r="CS206" s="34"/>
      <c r="CT206" s="34"/>
      <c r="CV206" s="34"/>
      <c r="CW206" s="34"/>
      <c r="CX206" s="34"/>
      <c r="CY206" s="34"/>
      <c r="CZ206" s="34"/>
    </row>
    <row r="207" spans="1:104" x14ac:dyDescent="0.15">
      <c r="A207" s="34" t="s">
        <v>1405</v>
      </c>
      <c r="B207" s="34"/>
      <c r="C207" s="34" t="s">
        <v>1346</v>
      </c>
      <c r="D207" s="34" t="s">
        <v>1362</v>
      </c>
      <c r="E207">
        <v>72</v>
      </c>
      <c r="F207" s="34" t="s">
        <v>1470</v>
      </c>
      <c r="G207" s="34"/>
      <c r="H207" s="84" t="s">
        <v>306</v>
      </c>
      <c r="I207" s="34" t="s">
        <v>2</v>
      </c>
      <c r="J207" s="34" t="s">
        <v>308</v>
      </c>
      <c r="K207" s="34" t="s">
        <v>327</v>
      </c>
      <c r="L207" s="34" t="s">
        <v>1356</v>
      </c>
      <c r="M207" s="34" t="s">
        <v>330</v>
      </c>
      <c r="N207" s="34"/>
      <c r="O207" s="34" t="s">
        <v>1352</v>
      </c>
      <c r="P207" s="34"/>
      <c r="Q207" s="34" t="s">
        <v>1161</v>
      </c>
      <c r="R207" t="b">
        <v>0</v>
      </c>
      <c r="S207" s="34"/>
      <c r="T207" s="34"/>
      <c r="U207" s="34"/>
      <c r="V207" t="b">
        <v>0</v>
      </c>
      <c r="W207" t="b">
        <v>1</v>
      </c>
      <c r="X207" s="34"/>
      <c r="Y207" s="34"/>
      <c r="AA207" s="34"/>
      <c r="AB207" s="34"/>
      <c r="AC207" s="34"/>
      <c r="AD207" s="34"/>
      <c r="AE207" s="34"/>
      <c r="AF207" s="34"/>
      <c r="AG207">
        <v>4.3</v>
      </c>
      <c r="AH207" s="34"/>
      <c r="AK207" s="34"/>
      <c r="AL207" s="34"/>
      <c r="AM207" s="34"/>
      <c r="AN207" s="34"/>
      <c r="AO207" s="34"/>
      <c r="AP207" s="34"/>
      <c r="AQ207" s="34"/>
      <c r="AR207" s="34"/>
      <c r="AS207" s="34"/>
      <c r="AU207" s="34"/>
      <c r="AV207" s="34"/>
      <c r="AW207" s="34"/>
      <c r="AX207" s="34"/>
      <c r="AY207" s="34"/>
      <c r="AZ207" s="34"/>
      <c r="BA207" s="34"/>
      <c r="BB207" s="34"/>
      <c r="BC207" s="34"/>
      <c r="BD207" s="34"/>
      <c r="BE207" s="34"/>
      <c r="BF207" s="34"/>
      <c r="BI207" s="34"/>
      <c r="BJ207" s="34"/>
      <c r="BK207" s="34"/>
      <c r="BL207" s="34"/>
      <c r="BM207" s="34"/>
      <c r="BN207" s="34"/>
      <c r="BO207" s="34"/>
      <c r="BP207" s="34"/>
      <c r="BQ207" s="34"/>
      <c r="BS207" s="34"/>
      <c r="BT207" s="34"/>
      <c r="BU207" s="34"/>
      <c r="BV207" s="34"/>
      <c r="BW207" s="34"/>
      <c r="BX207" s="34"/>
      <c r="BY207" s="34"/>
      <c r="BZ207" s="34"/>
      <c r="CB207" s="34"/>
      <c r="CC207" s="34"/>
      <c r="CD207" s="34"/>
      <c r="CE207" s="34"/>
      <c r="CH207" s="34"/>
      <c r="CI207" s="34"/>
      <c r="CK207" s="34"/>
      <c r="CL207" s="34"/>
      <c r="CN207" s="34"/>
      <c r="CO207" s="34"/>
      <c r="CP207" s="34"/>
      <c r="CQ207" s="34"/>
      <c r="CR207" s="34"/>
      <c r="CS207" s="34"/>
      <c r="CT207" s="34"/>
      <c r="CV207" s="34"/>
      <c r="CW207" s="34"/>
      <c r="CX207" s="34"/>
      <c r="CY207" s="34"/>
      <c r="CZ207" s="34"/>
    </row>
    <row r="208" spans="1:104" x14ac:dyDescent="0.15">
      <c r="A208" s="34" t="s">
        <v>1405</v>
      </c>
      <c r="B208" s="34"/>
      <c r="C208" s="34" t="s">
        <v>1346</v>
      </c>
      <c r="D208" s="34" t="s">
        <v>1362</v>
      </c>
      <c r="E208">
        <v>72</v>
      </c>
      <c r="F208" s="34" t="s">
        <v>1470</v>
      </c>
      <c r="G208" s="34"/>
      <c r="H208" s="84" t="s">
        <v>306</v>
      </c>
      <c r="I208" s="34" t="s">
        <v>2</v>
      </c>
      <c r="J208" s="34" t="s">
        <v>309</v>
      </c>
      <c r="K208" s="34" t="s">
        <v>328</v>
      </c>
      <c r="L208" s="34" t="s">
        <v>1356</v>
      </c>
      <c r="M208" s="34" t="s">
        <v>330</v>
      </c>
      <c r="N208" s="34"/>
      <c r="O208" s="34" t="s">
        <v>1352</v>
      </c>
      <c r="P208" s="34"/>
      <c r="Q208" s="34" t="s">
        <v>1161</v>
      </c>
      <c r="R208" t="b">
        <v>0</v>
      </c>
      <c r="S208" s="34"/>
      <c r="T208" s="34"/>
      <c r="U208" s="34"/>
      <c r="V208" t="b">
        <v>0</v>
      </c>
      <c r="W208" t="b">
        <v>1</v>
      </c>
      <c r="X208" s="34"/>
      <c r="Y208" s="34"/>
      <c r="AA208" s="34"/>
      <c r="AB208" s="34"/>
      <c r="AC208" s="34"/>
      <c r="AD208" s="34"/>
      <c r="AE208" s="34"/>
      <c r="AF208" s="34"/>
      <c r="AG208">
        <v>4.3</v>
      </c>
      <c r="AH208" s="34"/>
      <c r="AK208" s="34"/>
      <c r="AL208" s="34"/>
      <c r="AM208" s="34"/>
      <c r="AN208" s="34"/>
      <c r="AO208" s="34"/>
      <c r="AP208" s="34"/>
      <c r="AQ208" s="34"/>
      <c r="AR208" s="34"/>
      <c r="AS208" s="34"/>
      <c r="AU208" s="34"/>
      <c r="AV208" s="34"/>
      <c r="AW208" s="34"/>
      <c r="AX208" s="34"/>
      <c r="AY208" s="34"/>
      <c r="AZ208" s="34"/>
      <c r="BA208" s="34"/>
      <c r="BB208" s="34"/>
      <c r="BC208" s="34"/>
      <c r="BD208" s="34"/>
      <c r="BE208" s="34"/>
      <c r="BF208" s="34"/>
      <c r="BI208" s="34"/>
      <c r="BJ208" s="34"/>
      <c r="BK208" s="34"/>
      <c r="BL208" s="34"/>
      <c r="BM208" s="34"/>
      <c r="BN208" s="34"/>
      <c r="BO208" s="34"/>
      <c r="BP208" s="34"/>
      <c r="BQ208" s="34"/>
      <c r="BS208" s="34"/>
      <c r="BT208" s="34"/>
      <c r="BU208" s="34"/>
      <c r="BV208" s="34"/>
      <c r="BW208" s="34"/>
      <c r="BX208" s="34"/>
      <c r="BY208" s="34"/>
      <c r="BZ208" s="34"/>
      <c r="CB208" s="34"/>
      <c r="CC208" s="34"/>
      <c r="CD208" s="34"/>
      <c r="CE208" s="34"/>
      <c r="CH208" s="34"/>
      <c r="CI208" s="34"/>
      <c r="CK208" s="34"/>
      <c r="CL208" s="34"/>
      <c r="CN208" s="34"/>
      <c r="CO208" s="34"/>
      <c r="CP208" s="34"/>
      <c r="CQ208" s="34"/>
      <c r="CR208" s="34"/>
      <c r="CS208" s="34"/>
      <c r="CT208" s="34"/>
      <c r="CV208" s="34"/>
      <c r="CW208" s="34"/>
      <c r="CX208" s="34"/>
      <c r="CY208" s="34"/>
      <c r="CZ208" s="34"/>
    </row>
    <row r="209" spans="1:104" x14ac:dyDescent="0.15">
      <c r="A209" s="34" t="s">
        <v>1405</v>
      </c>
      <c r="B209" s="34"/>
      <c r="C209" s="34" t="s">
        <v>1346</v>
      </c>
      <c r="D209" s="34" t="s">
        <v>1362</v>
      </c>
      <c r="E209">
        <v>72</v>
      </c>
      <c r="F209" s="34" t="s">
        <v>1470</v>
      </c>
      <c r="G209" s="34"/>
      <c r="H209" s="84" t="s">
        <v>306</v>
      </c>
      <c r="I209" s="34" t="s">
        <v>2</v>
      </c>
      <c r="J209" s="34" t="s">
        <v>310</v>
      </c>
      <c r="K209" s="34" t="s">
        <v>1515</v>
      </c>
      <c r="L209" s="34" t="s">
        <v>1356</v>
      </c>
      <c r="M209" s="34" t="s">
        <v>330</v>
      </c>
      <c r="N209" s="34"/>
      <c r="O209" s="34" t="s">
        <v>1352</v>
      </c>
      <c r="P209" s="34"/>
      <c r="Q209" s="34" t="s">
        <v>1161</v>
      </c>
      <c r="R209" t="b">
        <v>0</v>
      </c>
      <c r="S209" s="34"/>
      <c r="T209" s="34"/>
      <c r="U209" s="34"/>
      <c r="V209" t="b">
        <v>0</v>
      </c>
      <c r="W209" t="b">
        <v>1</v>
      </c>
      <c r="X209" s="34"/>
      <c r="Y209" s="34"/>
      <c r="AA209" s="34"/>
      <c r="AB209" s="34"/>
      <c r="AC209" s="34"/>
      <c r="AD209" s="34"/>
      <c r="AE209" s="34"/>
      <c r="AF209" s="34"/>
      <c r="AG209">
        <v>4.3</v>
      </c>
      <c r="AH209" s="34"/>
      <c r="AK209" s="34"/>
      <c r="AL209" s="34"/>
      <c r="AM209" s="34"/>
      <c r="AN209" s="34"/>
      <c r="AO209" s="34"/>
      <c r="AP209" s="34"/>
      <c r="AQ209" s="34"/>
      <c r="AR209" s="34"/>
      <c r="AS209" s="34"/>
      <c r="AU209" s="34"/>
      <c r="AV209" s="34"/>
      <c r="AW209" s="34"/>
      <c r="AX209" s="34"/>
      <c r="AY209" s="34"/>
      <c r="AZ209" s="34"/>
      <c r="BA209" s="34"/>
      <c r="BB209" s="34"/>
      <c r="BC209" s="34"/>
      <c r="BD209" s="34"/>
      <c r="BE209" s="34"/>
      <c r="BF209" s="34"/>
      <c r="BI209" s="34"/>
      <c r="BJ209" s="34"/>
      <c r="BK209" s="34"/>
      <c r="BL209" s="34"/>
      <c r="BM209" s="34"/>
      <c r="BN209" s="34"/>
      <c r="BO209" s="34"/>
      <c r="BP209" s="34"/>
      <c r="BQ209" s="34"/>
      <c r="BS209" s="34"/>
      <c r="BT209" s="34"/>
      <c r="BU209" s="34"/>
      <c r="BV209" s="34"/>
      <c r="BW209" s="34"/>
      <c r="BX209" s="34"/>
      <c r="BY209" s="34"/>
      <c r="BZ209" s="34"/>
      <c r="CB209" s="34"/>
      <c r="CC209" s="34"/>
      <c r="CD209" s="34"/>
      <c r="CE209" s="34"/>
      <c r="CH209" s="34"/>
      <c r="CI209" s="34"/>
      <c r="CK209" s="34"/>
      <c r="CL209" s="34"/>
      <c r="CN209" s="34"/>
      <c r="CO209" s="34"/>
      <c r="CP209" s="34"/>
      <c r="CQ209" s="34"/>
      <c r="CR209" s="34"/>
      <c r="CS209" s="34"/>
      <c r="CT209" s="34"/>
      <c r="CV209" s="34"/>
      <c r="CW209" s="34"/>
      <c r="CX209" s="34"/>
      <c r="CY209" s="34"/>
      <c r="CZ209" s="34"/>
    </row>
    <row r="210" spans="1:104" x14ac:dyDescent="0.15">
      <c r="A210" s="34" t="s">
        <v>1405</v>
      </c>
      <c r="B210" s="34"/>
      <c r="C210" s="34" t="s">
        <v>1346</v>
      </c>
      <c r="D210" s="34" t="s">
        <v>1362</v>
      </c>
      <c r="E210">
        <v>72</v>
      </c>
      <c r="F210" s="34" t="s">
        <v>1470</v>
      </c>
      <c r="G210" s="34"/>
      <c r="H210" s="84" t="s">
        <v>306</v>
      </c>
      <c r="I210" s="34" t="s">
        <v>2</v>
      </c>
      <c r="J210" s="34" t="s">
        <v>311</v>
      </c>
      <c r="K210" s="34" t="s">
        <v>1529</v>
      </c>
      <c r="L210" s="34" t="s">
        <v>1356</v>
      </c>
      <c r="M210" s="34" t="s">
        <v>330</v>
      </c>
      <c r="N210" s="34"/>
      <c r="O210" s="34" t="s">
        <v>1352</v>
      </c>
      <c r="P210" s="34"/>
      <c r="Q210" s="34" t="s">
        <v>1161</v>
      </c>
      <c r="R210" t="b">
        <v>0</v>
      </c>
      <c r="S210" s="34"/>
      <c r="T210" s="34"/>
      <c r="U210" s="34"/>
      <c r="V210" t="b">
        <v>0</v>
      </c>
      <c r="W210" t="b">
        <v>1</v>
      </c>
      <c r="X210" s="34"/>
      <c r="Y210" s="34"/>
      <c r="AA210" s="34"/>
      <c r="AB210" s="34"/>
      <c r="AC210" s="34"/>
      <c r="AD210" s="34"/>
      <c r="AE210" s="34"/>
      <c r="AF210" s="34"/>
      <c r="AG210">
        <v>4.3</v>
      </c>
      <c r="AH210" s="34"/>
      <c r="AK210" s="34"/>
      <c r="AL210" s="34"/>
      <c r="AM210" s="34"/>
      <c r="AN210" s="34"/>
      <c r="AO210" s="34"/>
      <c r="AP210" s="34"/>
      <c r="AQ210" s="34"/>
      <c r="AR210" s="34"/>
      <c r="AS210" s="34"/>
      <c r="AU210" s="34"/>
      <c r="AV210" s="34"/>
      <c r="AW210" s="34"/>
      <c r="AX210" s="34"/>
      <c r="AY210" s="34"/>
      <c r="AZ210" s="34"/>
      <c r="BA210" s="34"/>
      <c r="BB210" s="34"/>
      <c r="BC210" s="34"/>
      <c r="BD210" s="34"/>
      <c r="BE210" s="34"/>
      <c r="BF210" s="34"/>
      <c r="BI210" s="34"/>
      <c r="BJ210" s="34"/>
      <c r="BK210" s="34"/>
      <c r="BL210" s="34"/>
      <c r="BM210" s="34"/>
      <c r="BN210" s="34"/>
      <c r="BO210" s="34"/>
      <c r="BP210" s="34"/>
      <c r="BQ210" s="34"/>
      <c r="BS210" s="34"/>
      <c r="BT210" s="34"/>
      <c r="BU210" s="34"/>
      <c r="BV210" s="34"/>
      <c r="BW210" s="34"/>
      <c r="BX210" s="34"/>
      <c r="BY210" s="34"/>
      <c r="BZ210" s="34"/>
      <c r="CB210" s="34"/>
      <c r="CC210" s="34"/>
      <c r="CD210" s="34"/>
      <c r="CE210" s="34"/>
      <c r="CH210" s="34"/>
      <c r="CI210" s="34"/>
      <c r="CK210" s="34"/>
      <c r="CL210" s="34"/>
      <c r="CN210" s="34"/>
      <c r="CO210" s="34"/>
      <c r="CP210" s="34"/>
      <c r="CQ210" s="34"/>
      <c r="CR210" s="34"/>
      <c r="CS210" s="34"/>
      <c r="CT210" s="34"/>
      <c r="CV210" s="34"/>
      <c r="CW210" s="34"/>
      <c r="CX210" s="34"/>
      <c r="CY210" s="34"/>
      <c r="CZ210" s="34"/>
    </row>
    <row r="211" spans="1:104" x14ac:dyDescent="0.15">
      <c r="A211" s="34" t="s">
        <v>1405</v>
      </c>
      <c r="B211" s="34"/>
      <c r="C211" s="34" t="s">
        <v>1346</v>
      </c>
      <c r="D211" s="34" t="s">
        <v>1362</v>
      </c>
      <c r="E211">
        <v>72</v>
      </c>
      <c r="F211" s="34" t="s">
        <v>1470</v>
      </c>
      <c r="G211" s="34"/>
      <c r="H211" s="84" t="s">
        <v>306</v>
      </c>
      <c r="I211" s="34" t="s">
        <v>2</v>
      </c>
      <c r="J211" s="34" t="s">
        <v>312</v>
      </c>
      <c r="K211" s="34" t="s">
        <v>2</v>
      </c>
      <c r="L211" s="34" t="s">
        <v>1356</v>
      </c>
      <c r="M211" s="34" t="s">
        <v>330</v>
      </c>
      <c r="N211" s="34"/>
      <c r="O211" s="34" t="s">
        <v>1352</v>
      </c>
      <c r="P211" s="34"/>
      <c r="Q211" s="34" t="s">
        <v>1161</v>
      </c>
      <c r="R211" t="b">
        <v>0</v>
      </c>
      <c r="S211" s="34"/>
      <c r="T211" s="34"/>
      <c r="U211" s="34"/>
      <c r="V211" t="b">
        <v>0</v>
      </c>
      <c r="W211" t="b">
        <v>1</v>
      </c>
      <c r="X211" s="34"/>
      <c r="Y211" s="34"/>
      <c r="AA211" s="34"/>
      <c r="AB211" s="34"/>
      <c r="AC211" s="34"/>
      <c r="AD211" s="34"/>
      <c r="AE211" s="34"/>
      <c r="AF211" s="34"/>
      <c r="AG211">
        <v>4.3</v>
      </c>
      <c r="AH211" s="34"/>
      <c r="AK211" s="34"/>
      <c r="AL211" s="34"/>
      <c r="AM211" s="34"/>
      <c r="AN211" s="34"/>
      <c r="AO211" s="34"/>
      <c r="AP211" s="34"/>
      <c r="AQ211" s="34"/>
      <c r="AR211" s="34"/>
      <c r="AS211" s="34"/>
      <c r="AU211" s="34"/>
      <c r="AV211" s="34"/>
      <c r="AW211" s="34"/>
      <c r="AX211" s="34"/>
      <c r="AY211" s="34"/>
      <c r="AZ211" s="34"/>
      <c r="BA211" s="34"/>
      <c r="BB211" s="34"/>
      <c r="BC211" s="34"/>
      <c r="BD211" s="34"/>
      <c r="BE211" s="34"/>
      <c r="BF211" s="34"/>
      <c r="BI211" s="34"/>
      <c r="BJ211" s="34"/>
      <c r="BK211" s="34"/>
      <c r="BL211" s="34"/>
      <c r="BM211" s="34"/>
      <c r="BN211" s="34"/>
      <c r="BO211" s="34"/>
      <c r="BP211" s="34"/>
      <c r="BQ211" s="34"/>
      <c r="BS211" s="34"/>
      <c r="BT211" s="34"/>
      <c r="BU211" s="34"/>
      <c r="BV211" s="34"/>
      <c r="BW211" s="34"/>
      <c r="BX211" s="34"/>
      <c r="BY211" s="34"/>
      <c r="BZ211" s="34"/>
      <c r="CB211" s="34"/>
      <c r="CC211" s="34"/>
      <c r="CD211" s="34"/>
      <c r="CE211" s="34"/>
      <c r="CH211" s="34"/>
      <c r="CI211" s="34"/>
      <c r="CK211" s="34"/>
      <c r="CL211" s="34"/>
      <c r="CN211" s="34"/>
      <c r="CO211" s="34"/>
      <c r="CP211" s="34"/>
      <c r="CQ211" s="34"/>
      <c r="CR211" s="34"/>
      <c r="CS211" s="34"/>
      <c r="CT211" s="34"/>
      <c r="CV211" s="34"/>
      <c r="CW211" s="34"/>
      <c r="CX211" s="34"/>
      <c r="CY211" s="34"/>
      <c r="CZ211" s="34"/>
    </row>
    <row r="212" spans="1:104" x14ac:dyDescent="0.15">
      <c r="A212" s="34" t="s">
        <v>1406</v>
      </c>
      <c r="B212" s="34"/>
      <c r="C212" s="34" t="s">
        <v>1346</v>
      </c>
      <c r="D212" s="34" t="s">
        <v>1362</v>
      </c>
      <c r="E212">
        <v>73</v>
      </c>
      <c r="F212" s="34" t="s">
        <v>1470</v>
      </c>
      <c r="G212" s="34"/>
      <c r="H212" s="84" t="s">
        <v>306</v>
      </c>
      <c r="I212" s="34" t="s">
        <v>2</v>
      </c>
      <c r="J212" s="34" t="s">
        <v>307</v>
      </c>
      <c r="K212" s="34" t="s">
        <v>1531</v>
      </c>
      <c r="L212" s="34" t="s">
        <v>1356</v>
      </c>
      <c r="M212" s="34" t="s">
        <v>330</v>
      </c>
      <c r="N212" s="34"/>
      <c r="O212" s="34" t="s">
        <v>1352</v>
      </c>
      <c r="P212" s="34"/>
      <c r="Q212" s="34" t="s">
        <v>1162</v>
      </c>
      <c r="R212" t="b">
        <v>0</v>
      </c>
      <c r="S212" s="34"/>
      <c r="T212" s="34"/>
      <c r="U212" s="34"/>
      <c r="V212" t="b">
        <v>0</v>
      </c>
      <c r="W212" t="b">
        <v>1</v>
      </c>
      <c r="X212" s="34"/>
      <c r="Y212" s="34"/>
      <c r="AA212" s="34"/>
      <c r="AB212" s="34"/>
      <c r="AC212" s="34"/>
      <c r="AD212" s="34"/>
      <c r="AE212" s="34"/>
      <c r="AF212" s="34"/>
      <c r="AG212">
        <v>4.3</v>
      </c>
      <c r="AH212" s="34"/>
      <c r="AK212" s="34"/>
      <c r="AL212" s="34"/>
      <c r="AM212" s="34"/>
      <c r="AN212" s="34"/>
      <c r="AO212" s="34"/>
      <c r="AP212" s="34"/>
      <c r="AQ212" s="34"/>
      <c r="AR212" s="34"/>
      <c r="AS212" s="34"/>
      <c r="AU212" s="34"/>
      <c r="AV212" s="34"/>
      <c r="AW212" s="34"/>
      <c r="AX212" s="34"/>
      <c r="AY212" s="34"/>
      <c r="AZ212" s="34"/>
      <c r="BA212" s="34"/>
      <c r="BB212" s="34"/>
      <c r="BC212" s="34"/>
      <c r="BD212" s="34"/>
      <c r="BE212" s="34"/>
      <c r="BF212" s="34"/>
      <c r="BI212" s="34"/>
      <c r="BJ212" s="34"/>
      <c r="BK212" s="34"/>
      <c r="BL212" s="34"/>
      <c r="BM212" s="34"/>
      <c r="BN212" s="34"/>
      <c r="BO212" s="34"/>
      <c r="BP212" s="34"/>
      <c r="BQ212" s="34"/>
      <c r="BS212" s="34"/>
      <c r="BT212" s="34"/>
      <c r="BU212" s="34"/>
      <c r="BV212" s="34"/>
      <c r="BW212" s="34"/>
      <c r="BX212" s="34"/>
      <c r="BY212" s="34"/>
      <c r="BZ212" s="34"/>
      <c r="CB212" s="34"/>
      <c r="CC212" s="34"/>
      <c r="CD212" s="34"/>
      <c r="CE212" s="34"/>
      <c r="CH212" s="34"/>
      <c r="CI212" s="34"/>
      <c r="CK212" s="34"/>
      <c r="CL212" s="34"/>
      <c r="CN212" s="34"/>
      <c r="CO212" s="34"/>
      <c r="CP212" s="34"/>
      <c r="CQ212" s="34"/>
      <c r="CR212" s="34"/>
      <c r="CS212" s="34"/>
      <c r="CT212" s="34"/>
      <c r="CV212" s="34"/>
      <c r="CW212" s="34"/>
      <c r="CX212" s="34"/>
      <c r="CY212" s="34"/>
      <c r="CZ212" s="34"/>
    </row>
    <row r="213" spans="1:104" x14ac:dyDescent="0.15">
      <c r="A213" s="34" t="s">
        <v>1406</v>
      </c>
      <c r="B213" s="34"/>
      <c r="C213" s="34" t="s">
        <v>1346</v>
      </c>
      <c r="D213" s="34" t="s">
        <v>1362</v>
      </c>
      <c r="E213">
        <v>73</v>
      </c>
      <c r="F213" s="34" t="s">
        <v>1470</v>
      </c>
      <c r="G213" s="34"/>
      <c r="H213" s="84" t="s">
        <v>306</v>
      </c>
      <c r="I213" s="34" t="s">
        <v>2</v>
      </c>
      <c r="J213" s="34" t="s">
        <v>308</v>
      </c>
      <c r="K213" s="34" t="s">
        <v>327</v>
      </c>
      <c r="L213" s="34" t="s">
        <v>1356</v>
      </c>
      <c r="M213" s="34" t="s">
        <v>330</v>
      </c>
      <c r="N213" s="34"/>
      <c r="O213" s="34" t="s">
        <v>1352</v>
      </c>
      <c r="P213" s="34"/>
      <c r="Q213" s="34" t="s">
        <v>1162</v>
      </c>
      <c r="R213" t="b">
        <v>0</v>
      </c>
      <c r="S213" s="34"/>
      <c r="T213" s="34"/>
      <c r="U213" s="34"/>
      <c r="V213" t="b">
        <v>0</v>
      </c>
      <c r="W213" t="b">
        <v>1</v>
      </c>
      <c r="X213" s="34"/>
      <c r="Y213" s="34"/>
      <c r="AA213" s="34"/>
      <c r="AB213" s="34"/>
      <c r="AC213" s="34"/>
      <c r="AD213" s="34"/>
      <c r="AE213" s="34"/>
      <c r="AF213" s="34"/>
      <c r="AG213">
        <v>4.3</v>
      </c>
      <c r="AH213" s="34"/>
      <c r="AK213" s="34"/>
      <c r="AL213" s="34"/>
      <c r="AM213" s="34"/>
      <c r="AN213" s="34"/>
      <c r="AO213" s="34"/>
      <c r="AP213" s="34"/>
      <c r="AQ213" s="34"/>
      <c r="AR213" s="34"/>
      <c r="AS213" s="34"/>
      <c r="AU213" s="34"/>
      <c r="AV213" s="34"/>
      <c r="AW213" s="34"/>
      <c r="AX213" s="34"/>
      <c r="AY213" s="34"/>
      <c r="AZ213" s="34"/>
      <c r="BA213" s="34"/>
      <c r="BB213" s="34"/>
      <c r="BC213" s="34"/>
      <c r="BD213" s="34"/>
      <c r="BE213" s="34"/>
      <c r="BF213" s="34"/>
      <c r="BI213" s="34"/>
      <c r="BJ213" s="34"/>
      <c r="BK213" s="34"/>
      <c r="BL213" s="34"/>
      <c r="BM213" s="34"/>
      <c r="BN213" s="34"/>
      <c r="BO213" s="34"/>
      <c r="BP213" s="34"/>
      <c r="BQ213" s="34"/>
      <c r="BS213" s="34"/>
      <c r="BT213" s="34"/>
      <c r="BU213" s="34"/>
      <c r="BV213" s="34"/>
      <c r="BW213" s="34"/>
      <c r="BX213" s="34"/>
      <c r="BY213" s="34"/>
      <c r="BZ213" s="34"/>
      <c r="CB213" s="34"/>
      <c r="CC213" s="34"/>
      <c r="CD213" s="34"/>
      <c r="CE213" s="34"/>
      <c r="CH213" s="34"/>
      <c r="CI213" s="34"/>
      <c r="CK213" s="34"/>
      <c r="CL213" s="34"/>
      <c r="CN213" s="34"/>
      <c r="CO213" s="34"/>
      <c r="CP213" s="34"/>
      <c r="CQ213" s="34"/>
      <c r="CR213" s="34"/>
      <c r="CS213" s="34"/>
      <c r="CT213" s="34"/>
      <c r="CV213" s="34"/>
      <c r="CW213" s="34"/>
      <c r="CX213" s="34"/>
      <c r="CY213" s="34"/>
      <c r="CZ213" s="34"/>
    </row>
    <row r="214" spans="1:104" x14ac:dyDescent="0.15">
      <c r="A214" s="34" t="s">
        <v>1406</v>
      </c>
      <c r="B214" s="34"/>
      <c r="C214" s="34" t="s">
        <v>1346</v>
      </c>
      <c r="D214" s="34" t="s">
        <v>1362</v>
      </c>
      <c r="E214">
        <v>73</v>
      </c>
      <c r="F214" s="34" t="s">
        <v>1470</v>
      </c>
      <c r="G214" s="34"/>
      <c r="H214" s="84" t="s">
        <v>306</v>
      </c>
      <c r="I214" s="34" t="s">
        <v>2</v>
      </c>
      <c r="J214" s="34" t="s">
        <v>309</v>
      </c>
      <c r="K214" s="34" t="s">
        <v>328</v>
      </c>
      <c r="L214" s="34" t="s">
        <v>1356</v>
      </c>
      <c r="M214" s="34" t="s">
        <v>330</v>
      </c>
      <c r="N214" s="34"/>
      <c r="O214" s="34" t="s">
        <v>1352</v>
      </c>
      <c r="P214" s="34"/>
      <c r="Q214" s="34" t="s">
        <v>1162</v>
      </c>
      <c r="R214" t="b">
        <v>0</v>
      </c>
      <c r="S214" s="34"/>
      <c r="T214" s="34"/>
      <c r="U214" s="34"/>
      <c r="V214" t="b">
        <v>0</v>
      </c>
      <c r="W214" t="b">
        <v>1</v>
      </c>
      <c r="X214" s="34"/>
      <c r="Y214" s="34"/>
      <c r="AA214" s="34"/>
      <c r="AB214" s="34"/>
      <c r="AC214" s="34"/>
      <c r="AD214" s="34"/>
      <c r="AE214" s="34"/>
      <c r="AF214" s="34"/>
      <c r="AG214">
        <v>4.3</v>
      </c>
      <c r="AH214" s="34"/>
      <c r="AK214" s="34"/>
      <c r="AL214" s="34"/>
      <c r="AM214" s="34"/>
      <c r="AN214" s="34"/>
      <c r="AO214" s="34"/>
      <c r="AP214" s="34"/>
      <c r="AQ214" s="34"/>
      <c r="AR214" s="34"/>
      <c r="AS214" s="34"/>
      <c r="AU214" s="34"/>
      <c r="AV214" s="34"/>
      <c r="AW214" s="34"/>
      <c r="AX214" s="34"/>
      <c r="AY214" s="34"/>
      <c r="AZ214" s="34"/>
      <c r="BA214" s="34"/>
      <c r="BB214" s="34"/>
      <c r="BC214" s="34"/>
      <c r="BD214" s="34"/>
      <c r="BE214" s="34"/>
      <c r="BF214" s="34"/>
      <c r="BI214" s="34"/>
      <c r="BJ214" s="34"/>
      <c r="BK214" s="34"/>
      <c r="BL214" s="34"/>
      <c r="BM214" s="34"/>
      <c r="BN214" s="34"/>
      <c r="BO214" s="34"/>
      <c r="BP214" s="34"/>
      <c r="BQ214" s="34"/>
      <c r="BS214" s="34"/>
      <c r="BT214" s="34"/>
      <c r="BU214" s="34"/>
      <c r="BV214" s="34"/>
      <c r="BW214" s="34"/>
      <c r="BX214" s="34"/>
      <c r="BY214" s="34"/>
      <c r="BZ214" s="34"/>
      <c r="CB214" s="34"/>
      <c r="CC214" s="34"/>
      <c r="CD214" s="34"/>
      <c r="CE214" s="34"/>
      <c r="CH214" s="34"/>
      <c r="CI214" s="34"/>
      <c r="CK214" s="34"/>
      <c r="CL214" s="34"/>
      <c r="CN214" s="34"/>
      <c r="CO214" s="34"/>
      <c r="CP214" s="34"/>
      <c r="CQ214" s="34"/>
      <c r="CR214" s="34"/>
      <c r="CS214" s="34"/>
      <c r="CT214" s="34"/>
      <c r="CV214" s="34"/>
      <c r="CW214" s="34"/>
      <c r="CX214" s="34"/>
      <c r="CY214" s="34"/>
      <c r="CZ214" s="34"/>
    </row>
    <row r="215" spans="1:104" x14ac:dyDescent="0.15">
      <c r="A215" s="34" t="s">
        <v>1406</v>
      </c>
      <c r="B215" s="34"/>
      <c r="C215" s="34" t="s">
        <v>1346</v>
      </c>
      <c r="D215" s="34" t="s">
        <v>1362</v>
      </c>
      <c r="E215">
        <v>73</v>
      </c>
      <c r="F215" s="34" t="s">
        <v>1470</v>
      </c>
      <c r="G215" s="34"/>
      <c r="H215" s="84" t="s">
        <v>306</v>
      </c>
      <c r="I215" s="34" t="s">
        <v>2</v>
      </c>
      <c r="J215" s="34" t="s">
        <v>310</v>
      </c>
      <c r="K215" s="34" t="s">
        <v>1532</v>
      </c>
      <c r="L215" s="34" t="s">
        <v>1356</v>
      </c>
      <c r="M215" s="34" t="s">
        <v>330</v>
      </c>
      <c r="N215" s="34"/>
      <c r="O215" s="34" t="s">
        <v>1352</v>
      </c>
      <c r="P215" s="34"/>
      <c r="Q215" s="34" t="s">
        <v>1162</v>
      </c>
      <c r="R215" t="b">
        <v>0</v>
      </c>
      <c r="S215" s="34"/>
      <c r="T215" s="34"/>
      <c r="U215" s="34"/>
      <c r="V215" t="b">
        <v>0</v>
      </c>
      <c r="W215" t="b">
        <v>1</v>
      </c>
      <c r="X215" s="34"/>
      <c r="Y215" s="34"/>
      <c r="AA215" s="34"/>
      <c r="AB215" s="34"/>
      <c r="AC215" s="34"/>
      <c r="AD215" s="34"/>
      <c r="AE215" s="34"/>
      <c r="AF215" s="34"/>
      <c r="AG215">
        <v>4.3</v>
      </c>
      <c r="AH215" s="34"/>
      <c r="AK215" s="34"/>
      <c r="AL215" s="34"/>
      <c r="AM215" s="34"/>
      <c r="AN215" s="34"/>
      <c r="AO215" s="34"/>
      <c r="AP215" s="34"/>
      <c r="AQ215" s="34"/>
      <c r="AR215" s="34"/>
      <c r="AS215" s="34"/>
      <c r="AU215" s="34"/>
      <c r="AV215" s="34"/>
      <c r="AW215" s="34"/>
      <c r="AX215" s="34"/>
      <c r="AY215" s="34"/>
      <c r="AZ215" s="34"/>
      <c r="BA215" s="34"/>
      <c r="BB215" s="34"/>
      <c r="BC215" s="34"/>
      <c r="BD215" s="34"/>
      <c r="BE215" s="34"/>
      <c r="BF215" s="34"/>
      <c r="BI215" s="34"/>
      <c r="BJ215" s="34"/>
      <c r="BK215" s="34"/>
      <c r="BL215" s="34"/>
      <c r="BM215" s="34"/>
      <c r="BN215" s="34"/>
      <c r="BO215" s="34"/>
      <c r="BP215" s="34"/>
      <c r="BQ215" s="34"/>
      <c r="BS215" s="34"/>
      <c r="BT215" s="34"/>
      <c r="BU215" s="34"/>
      <c r="BV215" s="34"/>
      <c r="BW215" s="34"/>
      <c r="BX215" s="34"/>
      <c r="BY215" s="34"/>
      <c r="BZ215" s="34"/>
      <c r="CB215" s="34"/>
      <c r="CC215" s="34"/>
      <c r="CD215" s="34"/>
      <c r="CE215" s="34"/>
      <c r="CH215" s="34"/>
      <c r="CI215" s="34"/>
      <c r="CK215" s="34"/>
      <c r="CL215" s="34"/>
      <c r="CN215" s="34"/>
      <c r="CO215" s="34"/>
      <c r="CP215" s="34"/>
      <c r="CQ215" s="34"/>
      <c r="CR215" s="34"/>
      <c r="CS215" s="34"/>
      <c r="CT215" s="34"/>
      <c r="CV215" s="34"/>
      <c r="CW215" s="34"/>
      <c r="CX215" s="34"/>
      <c r="CY215" s="34"/>
      <c r="CZ215" s="34"/>
    </row>
    <row r="216" spans="1:104" x14ac:dyDescent="0.15">
      <c r="A216" s="34" t="s">
        <v>1406</v>
      </c>
      <c r="B216" s="34"/>
      <c r="C216" s="34" t="s">
        <v>1346</v>
      </c>
      <c r="D216" s="34" t="s">
        <v>1362</v>
      </c>
      <c r="E216">
        <v>73</v>
      </c>
      <c r="F216" s="34" t="s">
        <v>1470</v>
      </c>
      <c r="G216" s="34"/>
      <c r="H216" s="84" t="s">
        <v>306</v>
      </c>
      <c r="I216" s="34" t="s">
        <v>2</v>
      </c>
      <c r="J216" s="34" t="s">
        <v>311</v>
      </c>
      <c r="K216" s="34" t="s">
        <v>1529</v>
      </c>
      <c r="L216" s="34" t="s">
        <v>1356</v>
      </c>
      <c r="M216" s="34" t="s">
        <v>330</v>
      </c>
      <c r="N216" s="34"/>
      <c r="O216" s="34" t="s">
        <v>1352</v>
      </c>
      <c r="P216" s="34"/>
      <c r="Q216" s="34" t="s">
        <v>1162</v>
      </c>
      <c r="R216" t="b">
        <v>0</v>
      </c>
      <c r="S216" s="34"/>
      <c r="T216" s="34"/>
      <c r="U216" s="34"/>
      <c r="V216" t="b">
        <v>0</v>
      </c>
      <c r="W216" t="b">
        <v>1</v>
      </c>
      <c r="X216" s="34"/>
      <c r="Y216" s="34"/>
      <c r="AA216" s="34"/>
      <c r="AB216" s="34"/>
      <c r="AC216" s="34"/>
      <c r="AD216" s="34"/>
      <c r="AE216" s="34"/>
      <c r="AF216" s="34"/>
      <c r="AG216">
        <v>4.3</v>
      </c>
      <c r="AH216" s="34"/>
      <c r="AK216" s="34"/>
      <c r="AL216" s="34"/>
      <c r="AM216" s="34"/>
      <c r="AN216" s="34"/>
      <c r="AO216" s="34"/>
      <c r="AP216" s="34"/>
      <c r="AQ216" s="34"/>
      <c r="AR216" s="34"/>
      <c r="AS216" s="34"/>
      <c r="AU216" s="34"/>
      <c r="AV216" s="34"/>
      <c r="AW216" s="34"/>
      <c r="AX216" s="34"/>
      <c r="AY216" s="34"/>
      <c r="AZ216" s="34"/>
      <c r="BA216" s="34"/>
      <c r="BB216" s="34"/>
      <c r="BC216" s="34"/>
      <c r="BD216" s="34"/>
      <c r="BE216" s="34"/>
      <c r="BF216" s="34"/>
      <c r="BI216" s="34"/>
      <c r="BJ216" s="34"/>
      <c r="BK216" s="34"/>
      <c r="BL216" s="34"/>
      <c r="BM216" s="34"/>
      <c r="BN216" s="34"/>
      <c r="BO216" s="34"/>
      <c r="BP216" s="34"/>
      <c r="BQ216" s="34"/>
      <c r="BS216" s="34"/>
      <c r="BT216" s="34"/>
      <c r="BU216" s="34"/>
      <c r="BV216" s="34"/>
      <c r="BW216" s="34"/>
      <c r="BX216" s="34"/>
      <c r="BY216" s="34"/>
      <c r="BZ216" s="34"/>
      <c r="CB216" s="34"/>
      <c r="CC216" s="34"/>
      <c r="CD216" s="34"/>
      <c r="CE216" s="34"/>
      <c r="CH216" s="34"/>
      <c r="CI216" s="34"/>
      <c r="CK216" s="34"/>
      <c r="CL216" s="34"/>
      <c r="CN216" s="34"/>
      <c r="CO216" s="34"/>
      <c r="CP216" s="34"/>
      <c r="CQ216" s="34"/>
      <c r="CR216" s="34"/>
      <c r="CS216" s="34"/>
      <c r="CT216" s="34"/>
      <c r="CV216" s="34"/>
      <c r="CW216" s="34"/>
      <c r="CX216" s="34"/>
      <c r="CY216" s="34"/>
      <c r="CZ216" s="34"/>
    </row>
    <row r="217" spans="1:104" x14ac:dyDescent="0.15">
      <c r="A217" s="34" t="s">
        <v>1406</v>
      </c>
      <c r="B217" s="34"/>
      <c r="C217" s="34" t="s">
        <v>1346</v>
      </c>
      <c r="D217" s="34" t="s">
        <v>1362</v>
      </c>
      <c r="E217">
        <v>73</v>
      </c>
      <c r="F217" s="34" t="s">
        <v>1470</v>
      </c>
      <c r="G217" s="34"/>
      <c r="H217" s="84" t="s">
        <v>306</v>
      </c>
      <c r="I217" s="34" t="s">
        <v>2</v>
      </c>
      <c r="J217" s="34" t="s">
        <v>312</v>
      </c>
      <c r="K217" s="34" t="s">
        <v>2</v>
      </c>
      <c r="L217" s="34" t="s">
        <v>1356</v>
      </c>
      <c r="M217" s="34" t="s">
        <v>330</v>
      </c>
      <c r="N217" s="34"/>
      <c r="O217" s="34" t="s">
        <v>1352</v>
      </c>
      <c r="P217" s="34"/>
      <c r="Q217" s="34" t="s">
        <v>1162</v>
      </c>
      <c r="R217" t="b">
        <v>0</v>
      </c>
      <c r="S217" s="34"/>
      <c r="T217" s="34"/>
      <c r="U217" s="34"/>
      <c r="V217" t="b">
        <v>0</v>
      </c>
      <c r="W217" t="b">
        <v>1</v>
      </c>
      <c r="X217" s="34"/>
      <c r="Y217" s="34"/>
      <c r="AA217" s="34"/>
      <c r="AB217" s="34"/>
      <c r="AC217" s="34"/>
      <c r="AD217" s="34"/>
      <c r="AE217" s="34"/>
      <c r="AF217" s="34"/>
      <c r="AG217">
        <v>4.3</v>
      </c>
      <c r="AH217" s="34"/>
      <c r="AK217" s="34"/>
      <c r="AL217" s="34"/>
      <c r="AM217" s="34"/>
      <c r="AN217" s="34"/>
      <c r="AO217" s="34"/>
      <c r="AP217" s="34"/>
      <c r="AQ217" s="34"/>
      <c r="AR217" s="34"/>
      <c r="AS217" s="34"/>
      <c r="AU217" s="34"/>
      <c r="AV217" s="34"/>
      <c r="AW217" s="34"/>
      <c r="AX217" s="34"/>
      <c r="AY217" s="34"/>
      <c r="AZ217" s="34"/>
      <c r="BA217" s="34"/>
      <c r="BB217" s="34"/>
      <c r="BC217" s="34"/>
      <c r="BD217" s="34"/>
      <c r="BE217" s="34"/>
      <c r="BF217" s="34"/>
      <c r="BI217" s="34"/>
      <c r="BJ217" s="34"/>
      <c r="BK217" s="34"/>
      <c r="BL217" s="34"/>
      <c r="BM217" s="34"/>
      <c r="BN217" s="34"/>
      <c r="BO217" s="34"/>
      <c r="BP217" s="34"/>
      <c r="BQ217" s="34"/>
      <c r="BS217" s="34"/>
      <c r="BT217" s="34"/>
      <c r="BU217" s="34"/>
      <c r="BV217" s="34"/>
      <c r="BW217" s="34"/>
      <c r="BX217" s="34"/>
      <c r="BY217" s="34"/>
      <c r="BZ217" s="34"/>
      <c r="CB217" s="34"/>
      <c r="CC217" s="34"/>
      <c r="CD217" s="34"/>
      <c r="CE217" s="34"/>
      <c r="CH217" s="34"/>
      <c r="CI217" s="34"/>
      <c r="CK217" s="34"/>
      <c r="CL217" s="34"/>
      <c r="CN217" s="34"/>
      <c r="CO217" s="34"/>
      <c r="CP217" s="34"/>
      <c r="CQ217" s="34"/>
      <c r="CR217" s="34"/>
      <c r="CS217" s="34"/>
      <c r="CT217" s="34"/>
      <c r="CV217" s="34"/>
      <c r="CW217" s="34"/>
      <c r="CX217" s="34"/>
      <c r="CY217" s="34"/>
      <c r="CZ217" s="34"/>
    </row>
    <row r="218" spans="1:104" x14ac:dyDescent="0.15">
      <c r="A218" s="34" t="s">
        <v>1407</v>
      </c>
      <c r="B218" s="34"/>
      <c r="C218" s="34" t="s">
        <v>1346</v>
      </c>
      <c r="D218" s="34" t="s">
        <v>1362</v>
      </c>
      <c r="E218">
        <v>74</v>
      </c>
      <c r="F218" s="34" t="s">
        <v>1470</v>
      </c>
      <c r="G218" s="34"/>
      <c r="H218" s="84" t="s">
        <v>306</v>
      </c>
      <c r="I218" s="34" t="s">
        <v>2</v>
      </c>
      <c r="J218" s="34" t="s">
        <v>307</v>
      </c>
      <c r="K218" s="34" t="s">
        <v>1246</v>
      </c>
      <c r="L218" s="34" t="s">
        <v>1356</v>
      </c>
      <c r="M218" s="34" t="s">
        <v>330</v>
      </c>
      <c r="N218" s="34"/>
      <c r="O218" s="34" t="s">
        <v>1352</v>
      </c>
      <c r="P218" s="34"/>
      <c r="Q218" s="34" t="s">
        <v>1170</v>
      </c>
      <c r="R218" t="b">
        <v>0</v>
      </c>
      <c r="S218" s="34"/>
      <c r="T218" s="34"/>
      <c r="U218" s="34"/>
      <c r="V218" t="b">
        <v>0</v>
      </c>
      <c r="W218" t="b">
        <v>1</v>
      </c>
      <c r="X218" s="34"/>
      <c r="Y218" s="34"/>
      <c r="AA218" s="34"/>
      <c r="AB218" s="34"/>
      <c r="AC218" s="34"/>
      <c r="AD218" s="34"/>
      <c r="AE218" s="34"/>
      <c r="AF218" s="34"/>
      <c r="AG218">
        <v>4.3</v>
      </c>
      <c r="AH218" s="34"/>
      <c r="AK218" s="34"/>
      <c r="AL218" s="34"/>
      <c r="AM218" s="34"/>
      <c r="AN218" s="34"/>
      <c r="AO218" s="34"/>
      <c r="AP218" s="34"/>
      <c r="AQ218" s="34"/>
      <c r="AR218" s="34"/>
      <c r="AS218" s="34"/>
      <c r="AU218" s="34"/>
      <c r="AV218" s="34"/>
      <c r="AW218" s="34"/>
      <c r="AX218" s="34"/>
      <c r="AY218" s="34"/>
      <c r="AZ218" s="34"/>
      <c r="BA218" s="34"/>
      <c r="BB218" s="34"/>
      <c r="BC218" s="34"/>
      <c r="BD218" s="34"/>
      <c r="BE218" s="34"/>
      <c r="BF218" s="34"/>
      <c r="BI218" s="34"/>
      <c r="BJ218" s="34"/>
      <c r="BK218" s="34"/>
      <c r="BL218" s="34"/>
      <c r="BM218" s="34"/>
      <c r="BN218" s="34"/>
      <c r="BO218" s="34"/>
      <c r="BP218" s="34"/>
      <c r="BQ218" s="34"/>
      <c r="BS218" s="34"/>
      <c r="BT218" s="34"/>
      <c r="BU218" s="34"/>
      <c r="BV218" s="34"/>
      <c r="BW218" s="34"/>
      <c r="BX218" s="34"/>
      <c r="BY218" s="34"/>
      <c r="BZ218" s="34"/>
      <c r="CB218" s="34"/>
      <c r="CC218" s="34"/>
      <c r="CD218" s="34"/>
      <c r="CE218" s="34"/>
      <c r="CH218" s="34"/>
      <c r="CI218" s="34"/>
      <c r="CK218" s="34"/>
      <c r="CL218" s="34"/>
      <c r="CN218" s="34"/>
      <c r="CO218" s="34"/>
      <c r="CP218" s="34"/>
      <c r="CQ218" s="34"/>
      <c r="CR218" s="34"/>
      <c r="CS218" s="34"/>
      <c r="CT218" s="34"/>
      <c r="CV218" s="34"/>
      <c r="CW218" s="34"/>
      <c r="CX218" s="34"/>
      <c r="CY218" s="34"/>
      <c r="CZ218" s="34"/>
    </row>
    <row r="219" spans="1:104" x14ac:dyDescent="0.15">
      <c r="A219" s="34" t="s">
        <v>1407</v>
      </c>
      <c r="B219" s="34"/>
      <c r="C219" s="34" t="s">
        <v>1346</v>
      </c>
      <c r="D219" s="34" t="s">
        <v>1362</v>
      </c>
      <c r="E219">
        <v>74</v>
      </c>
      <c r="F219" s="34" t="s">
        <v>1470</v>
      </c>
      <c r="G219" s="34"/>
      <c r="H219" s="84" t="s">
        <v>306</v>
      </c>
      <c r="I219" s="34" t="s">
        <v>2</v>
      </c>
      <c r="J219" s="34" t="s">
        <v>308</v>
      </c>
      <c r="K219" s="34" t="s">
        <v>988</v>
      </c>
      <c r="L219" s="34" t="s">
        <v>1356</v>
      </c>
      <c r="M219" s="34" t="s">
        <v>330</v>
      </c>
      <c r="N219" s="34"/>
      <c r="O219" s="34" t="s">
        <v>1352</v>
      </c>
      <c r="P219" s="34"/>
      <c r="Q219" s="34" t="s">
        <v>1170</v>
      </c>
      <c r="R219" t="b">
        <v>0</v>
      </c>
      <c r="S219" s="34"/>
      <c r="T219" s="34"/>
      <c r="U219" s="34"/>
      <c r="V219" t="b">
        <v>0</v>
      </c>
      <c r="W219" t="b">
        <v>1</v>
      </c>
      <c r="X219" s="34"/>
      <c r="Y219" s="34"/>
      <c r="AA219" s="34"/>
      <c r="AB219" s="34"/>
      <c r="AC219" s="34"/>
      <c r="AD219" s="34"/>
      <c r="AE219" s="34"/>
      <c r="AF219" s="34"/>
      <c r="AG219">
        <v>4.3</v>
      </c>
      <c r="AH219" s="34"/>
      <c r="AK219" s="34"/>
      <c r="AL219" s="34"/>
      <c r="AM219" s="34"/>
      <c r="AN219" s="34"/>
      <c r="AO219" s="34"/>
      <c r="AP219" s="34"/>
      <c r="AQ219" s="34"/>
      <c r="AR219" s="34"/>
      <c r="AS219" s="34"/>
      <c r="AU219" s="34"/>
      <c r="AV219" s="34"/>
      <c r="AW219" s="34"/>
      <c r="AX219" s="34"/>
      <c r="AY219" s="34"/>
      <c r="AZ219" s="34"/>
      <c r="BA219" s="34"/>
      <c r="BB219" s="34"/>
      <c r="BC219" s="34"/>
      <c r="BD219" s="34"/>
      <c r="BE219" s="34"/>
      <c r="BF219" s="34"/>
      <c r="BI219" s="34"/>
      <c r="BJ219" s="34"/>
      <c r="BK219" s="34"/>
      <c r="BL219" s="34"/>
      <c r="BM219" s="34"/>
      <c r="BN219" s="34"/>
      <c r="BO219" s="34"/>
      <c r="BP219" s="34"/>
      <c r="BQ219" s="34"/>
      <c r="BS219" s="34"/>
      <c r="BT219" s="34"/>
      <c r="BU219" s="34"/>
      <c r="BV219" s="34"/>
      <c r="BW219" s="34"/>
      <c r="BX219" s="34"/>
      <c r="BY219" s="34"/>
      <c r="BZ219" s="34"/>
      <c r="CB219" s="34"/>
      <c r="CC219" s="34"/>
      <c r="CD219" s="34"/>
      <c r="CE219" s="34"/>
      <c r="CH219" s="34"/>
      <c r="CI219" s="34"/>
      <c r="CK219" s="34"/>
      <c r="CL219" s="34"/>
      <c r="CN219" s="34"/>
      <c r="CO219" s="34"/>
      <c r="CP219" s="34"/>
      <c r="CQ219" s="34"/>
      <c r="CR219" s="34"/>
      <c r="CS219" s="34"/>
      <c r="CT219" s="34"/>
      <c r="CV219" s="34"/>
      <c r="CW219" s="34"/>
      <c r="CX219" s="34"/>
      <c r="CY219" s="34"/>
      <c r="CZ219" s="34"/>
    </row>
    <row r="220" spans="1:104" x14ac:dyDescent="0.15">
      <c r="A220" s="34" t="s">
        <v>1407</v>
      </c>
      <c r="B220" s="34"/>
      <c r="C220" s="34" t="s">
        <v>1346</v>
      </c>
      <c r="D220" s="34" t="s">
        <v>1362</v>
      </c>
      <c r="E220">
        <v>74</v>
      </c>
      <c r="F220" s="34" t="s">
        <v>1470</v>
      </c>
      <c r="G220" s="34"/>
      <c r="H220" s="84" t="s">
        <v>306</v>
      </c>
      <c r="I220" s="34" t="s">
        <v>2</v>
      </c>
      <c r="J220" s="34" t="s">
        <v>309</v>
      </c>
      <c r="K220" s="34" t="s">
        <v>990</v>
      </c>
      <c r="L220" s="34" t="s">
        <v>1356</v>
      </c>
      <c r="M220" s="34" t="s">
        <v>330</v>
      </c>
      <c r="N220" s="34"/>
      <c r="O220" s="34" t="s">
        <v>1352</v>
      </c>
      <c r="P220" s="34"/>
      <c r="Q220" s="34" t="s">
        <v>1170</v>
      </c>
      <c r="R220" t="b">
        <v>0</v>
      </c>
      <c r="S220" s="34"/>
      <c r="T220" s="34"/>
      <c r="U220" s="34"/>
      <c r="V220" t="b">
        <v>0</v>
      </c>
      <c r="W220" t="b">
        <v>1</v>
      </c>
      <c r="X220" s="34"/>
      <c r="Y220" s="34"/>
      <c r="AA220" s="34"/>
      <c r="AB220" s="34"/>
      <c r="AC220" s="34"/>
      <c r="AD220" s="34"/>
      <c r="AE220" s="34"/>
      <c r="AF220" s="34"/>
      <c r="AG220">
        <v>4.3</v>
      </c>
      <c r="AH220" s="34"/>
      <c r="AK220" s="34"/>
      <c r="AL220" s="34"/>
      <c r="AM220" s="34"/>
      <c r="AN220" s="34"/>
      <c r="AO220" s="34"/>
      <c r="AP220" s="34"/>
      <c r="AQ220" s="34"/>
      <c r="AR220" s="34"/>
      <c r="AS220" s="34"/>
      <c r="AU220" s="34"/>
      <c r="AV220" s="34"/>
      <c r="AW220" s="34"/>
      <c r="AX220" s="34"/>
      <c r="AY220" s="34"/>
      <c r="AZ220" s="34"/>
      <c r="BA220" s="34"/>
      <c r="BB220" s="34"/>
      <c r="BC220" s="34"/>
      <c r="BD220" s="34"/>
      <c r="BE220" s="34"/>
      <c r="BF220" s="34"/>
      <c r="BI220" s="34"/>
      <c r="BJ220" s="34"/>
      <c r="BK220" s="34"/>
      <c r="BL220" s="34"/>
      <c r="BM220" s="34"/>
      <c r="BN220" s="34"/>
      <c r="BO220" s="34"/>
      <c r="BP220" s="34"/>
      <c r="BQ220" s="34"/>
      <c r="BS220" s="34"/>
      <c r="BT220" s="34"/>
      <c r="BU220" s="34"/>
      <c r="BV220" s="34"/>
      <c r="BW220" s="34"/>
      <c r="BX220" s="34"/>
      <c r="BY220" s="34"/>
      <c r="BZ220" s="34"/>
      <c r="CB220" s="34"/>
      <c r="CC220" s="34"/>
      <c r="CD220" s="34"/>
      <c r="CE220" s="34"/>
      <c r="CH220" s="34"/>
      <c r="CI220" s="34"/>
      <c r="CK220" s="34"/>
      <c r="CL220" s="34"/>
      <c r="CN220" s="34"/>
      <c r="CO220" s="34"/>
      <c r="CP220" s="34"/>
      <c r="CQ220" s="34"/>
      <c r="CR220" s="34"/>
      <c r="CS220" s="34"/>
      <c r="CT220" s="34"/>
      <c r="CV220" s="34"/>
      <c r="CW220" s="34"/>
      <c r="CX220" s="34"/>
      <c r="CY220" s="34"/>
      <c r="CZ220" s="34"/>
    </row>
    <row r="221" spans="1:104" x14ac:dyDescent="0.15">
      <c r="A221" s="34" t="s">
        <v>1407</v>
      </c>
      <c r="B221" s="34"/>
      <c r="C221" s="34" t="s">
        <v>1346</v>
      </c>
      <c r="D221" s="34" t="s">
        <v>1362</v>
      </c>
      <c r="E221">
        <v>74</v>
      </c>
      <c r="F221" s="34" t="s">
        <v>1470</v>
      </c>
      <c r="G221" s="34"/>
      <c r="H221" s="84" t="s">
        <v>306</v>
      </c>
      <c r="I221" s="34" t="s">
        <v>2</v>
      </c>
      <c r="J221" s="34" t="s">
        <v>310</v>
      </c>
      <c r="K221" s="34" t="s">
        <v>1533</v>
      </c>
      <c r="L221" s="34" t="s">
        <v>1356</v>
      </c>
      <c r="M221" s="34" t="s">
        <v>330</v>
      </c>
      <c r="N221" s="34"/>
      <c r="O221" s="34" t="s">
        <v>1352</v>
      </c>
      <c r="P221" s="34"/>
      <c r="Q221" s="34" t="s">
        <v>1170</v>
      </c>
      <c r="R221" t="b">
        <v>0</v>
      </c>
      <c r="S221" s="34"/>
      <c r="T221" s="34"/>
      <c r="U221" s="34"/>
      <c r="V221" t="b">
        <v>0</v>
      </c>
      <c r="W221" t="b">
        <v>1</v>
      </c>
      <c r="X221" s="34"/>
      <c r="Y221" s="34"/>
      <c r="AA221" s="34"/>
      <c r="AB221" s="34"/>
      <c r="AC221" s="34"/>
      <c r="AD221" s="34"/>
      <c r="AE221" s="34"/>
      <c r="AF221" s="34"/>
      <c r="AG221">
        <v>4.3</v>
      </c>
      <c r="AH221" s="34"/>
      <c r="AK221" s="34"/>
      <c r="AL221" s="34"/>
      <c r="AM221" s="34"/>
      <c r="AN221" s="34"/>
      <c r="AO221" s="34"/>
      <c r="AP221" s="34"/>
      <c r="AQ221" s="34"/>
      <c r="AR221" s="34"/>
      <c r="AS221" s="34"/>
      <c r="AU221" s="34"/>
      <c r="AV221" s="34"/>
      <c r="AW221" s="34"/>
      <c r="AX221" s="34"/>
      <c r="AY221" s="34"/>
      <c r="AZ221" s="34"/>
      <c r="BA221" s="34"/>
      <c r="BB221" s="34"/>
      <c r="BC221" s="34"/>
      <c r="BD221" s="34"/>
      <c r="BE221" s="34"/>
      <c r="BF221" s="34"/>
      <c r="BI221" s="34"/>
      <c r="BJ221" s="34"/>
      <c r="BK221" s="34"/>
      <c r="BL221" s="34"/>
      <c r="BM221" s="34"/>
      <c r="BN221" s="34"/>
      <c r="BO221" s="34"/>
      <c r="BP221" s="34"/>
      <c r="BQ221" s="34"/>
      <c r="BS221" s="34"/>
      <c r="BT221" s="34"/>
      <c r="BU221" s="34"/>
      <c r="BV221" s="34"/>
      <c r="BW221" s="34"/>
      <c r="BX221" s="34"/>
      <c r="BY221" s="34"/>
      <c r="BZ221" s="34"/>
      <c r="CB221" s="34"/>
      <c r="CC221" s="34"/>
      <c r="CD221" s="34"/>
      <c r="CE221" s="34"/>
      <c r="CH221" s="34"/>
      <c r="CI221" s="34"/>
      <c r="CK221" s="34"/>
      <c r="CL221" s="34"/>
      <c r="CN221" s="34"/>
      <c r="CO221" s="34"/>
      <c r="CP221" s="34"/>
      <c r="CQ221" s="34"/>
      <c r="CR221" s="34"/>
      <c r="CS221" s="34"/>
      <c r="CT221" s="34"/>
      <c r="CV221" s="34"/>
      <c r="CW221" s="34"/>
      <c r="CX221" s="34"/>
      <c r="CY221" s="34"/>
      <c r="CZ221" s="34"/>
    </row>
    <row r="222" spans="1:104" x14ac:dyDescent="0.15">
      <c r="A222" s="34" t="s">
        <v>1407</v>
      </c>
      <c r="B222" s="34"/>
      <c r="C222" s="34" t="s">
        <v>1346</v>
      </c>
      <c r="D222" s="34" t="s">
        <v>1362</v>
      </c>
      <c r="E222">
        <v>74</v>
      </c>
      <c r="F222" s="34" t="s">
        <v>1470</v>
      </c>
      <c r="G222" s="34"/>
      <c r="H222" s="84" t="s">
        <v>306</v>
      </c>
      <c r="I222" s="34" t="s">
        <v>2</v>
      </c>
      <c r="J222" s="34" t="s">
        <v>311</v>
      </c>
      <c r="K222" s="34" t="s">
        <v>1529</v>
      </c>
      <c r="L222" s="34" t="s">
        <v>1356</v>
      </c>
      <c r="M222" s="34" t="s">
        <v>330</v>
      </c>
      <c r="N222" s="34"/>
      <c r="O222" s="34" t="s">
        <v>1352</v>
      </c>
      <c r="P222" s="34"/>
      <c r="Q222" s="34" t="s">
        <v>1170</v>
      </c>
      <c r="R222" t="b">
        <v>0</v>
      </c>
      <c r="S222" s="34"/>
      <c r="T222" s="34"/>
      <c r="U222" s="34"/>
      <c r="V222" t="b">
        <v>0</v>
      </c>
      <c r="W222" t="b">
        <v>1</v>
      </c>
      <c r="X222" s="34"/>
      <c r="Y222" s="34"/>
      <c r="AA222" s="34"/>
      <c r="AB222" s="34"/>
      <c r="AC222" s="34"/>
      <c r="AD222" s="34"/>
      <c r="AE222" s="34"/>
      <c r="AF222" s="34"/>
      <c r="AG222">
        <v>4.3</v>
      </c>
      <c r="AH222" s="34"/>
      <c r="AK222" s="34"/>
      <c r="AL222" s="34"/>
      <c r="AM222" s="34"/>
      <c r="AN222" s="34"/>
      <c r="AO222" s="34"/>
      <c r="AP222" s="34"/>
      <c r="AQ222" s="34"/>
      <c r="AR222" s="34"/>
      <c r="AS222" s="34"/>
      <c r="AU222" s="34"/>
      <c r="AV222" s="34"/>
      <c r="AW222" s="34"/>
      <c r="AX222" s="34"/>
      <c r="AY222" s="34"/>
      <c r="AZ222" s="34"/>
      <c r="BA222" s="34"/>
      <c r="BB222" s="34"/>
      <c r="BC222" s="34"/>
      <c r="BD222" s="34"/>
      <c r="BE222" s="34"/>
      <c r="BF222" s="34"/>
      <c r="BI222" s="34"/>
      <c r="BJ222" s="34"/>
      <c r="BK222" s="34"/>
      <c r="BL222" s="34"/>
      <c r="BM222" s="34"/>
      <c r="BN222" s="34"/>
      <c r="BO222" s="34"/>
      <c r="BP222" s="34"/>
      <c r="BQ222" s="34"/>
      <c r="BS222" s="34"/>
      <c r="BT222" s="34"/>
      <c r="BU222" s="34"/>
      <c r="BV222" s="34"/>
      <c r="BW222" s="34"/>
      <c r="BX222" s="34"/>
      <c r="BY222" s="34"/>
      <c r="BZ222" s="34"/>
      <c r="CB222" s="34"/>
      <c r="CC222" s="34"/>
      <c r="CD222" s="34"/>
      <c r="CE222" s="34"/>
      <c r="CH222" s="34"/>
      <c r="CI222" s="34"/>
      <c r="CK222" s="34"/>
      <c r="CL222" s="34"/>
      <c r="CN222" s="34"/>
      <c r="CO222" s="34"/>
      <c r="CP222" s="34"/>
      <c r="CQ222" s="34"/>
      <c r="CR222" s="34"/>
      <c r="CS222" s="34"/>
      <c r="CT222" s="34"/>
      <c r="CV222" s="34"/>
      <c r="CW222" s="34"/>
      <c r="CX222" s="34"/>
      <c r="CY222" s="34"/>
      <c r="CZ222" s="34"/>
    </row>
    <row r="223" spans="1:104" x14ac:dyDescent="0.15">
      <c r="A223" s="34" t="s">
        <v>1407</v>
      </c>
      <c r="B223" s="34"/>
      <c r="C223" s="34" t="s">
        <v>1346</v>
      </c>
      <c r="D223" s="34" t="s">
        <v>1362</v>
      </c>
      <c r="E223">
        <v>74</v>
      </c>
      <c r="F223" s="34" t="s">
        <v>1470</v>
      </c>
      <c r="G223" s="34"/>
      <c r="H223" s="84" t="s">
        <v>306</v>
      </c>
      <c r="I223" s="34" t="s">
        <v>2</v>
      </c>
      <c r="J223" s="34" t="s">
        <v>312</v>
      </c>
      <c r="K223" s="34" t="s">
        <v>2</v>
      </c>
      <c r="L223" s="34" t="s">
        <v>1356</v>
      </c>
      <c r="M223" s="34" t="s">
        <v>330</v>
      </c>
      <c r="N223" s="34"/>
      <c r="O223" s="34" t="s">
        <v>1352</v>
      </c>
      <c r="P223" s="34"/>
      <c r="Q223" s="34" t="s">
        <v>1170</v>
      </c>
      <c r="R223" t="b">
        <v>0</v>
      </c>
      <c r="S223" s="34"/>
      <c r="T223" s="34"/>
      <c r="U223" s="34"/>
      <c r="V223" t="b">
        <v>0</v>
      </c>
      <c r="W223" t="b">
        <v>1</v>
      </c>
      <c r="X223" s="34"/>
      <c r="Y223" s="34"/>
      <c r="AA223" s="34"/>
      <c r="AB223" s="34"/>
      <c r="AC223" s="34"/>
      <c r="AD223" s="34"/>
      <c r="AE223" s="34"/>
      <c r="AF223" s="34"/>
      <c r="AG223">
        <v>4.3</v>
      </c>
      <c r="AH223" s="34"/>
      <c r="AK223" s="34"/>
      <c r="AL223" s="34"/>
      <c r="AM223" s="34"/>
      <c r="AN223" s="34"/>
      <c r="AO223" s="34"/>
      <c r="AP223" s="34"/>
      <c r="AQ223" s="34"/>
      <c r="AR223" s="34"/>
      <c r="AS223" s="34"/>
      <c r="AU223" s="34"/>
      <c r="AV223" s="34"/>
      <c r="AW223" s="34"/>
      <c r="AX223" s="34"/>
      <c r="AY223" s="34"/>
      <c r="AZ223" s="34"/>
      <c r="BA223" s="34"/>
      <c r="BB223" s="34"/>
      <c r="BC223" s="34"/>
      <c r="BD223" s="34"/>
      <c r="BE223" s="34"/>
      <c r="BF223" s="34"/>
      <c r="BI223" s="34"/>
      <c r="BJ223" s="34"/>
      <c r="BK223" s="34"/>
      <c r="BL223" s="34"/>
      <c r="BM223" s="34"/>
      <c r="BN223" s="34"/>
      <c r="BO223" s="34"/>
      <c r="BP223" s="34"/>
      <c r="BQ223" s="34"/>
      <c r="BS223" s="34"/>
      <c r="BT223" s="34"/>
      <c r="BU223" s="34"/>
      <c r="BV223" s="34"/>
      <c r="BW223" s="34"/>
      <c r="BX223" s="34"/>
      <c r="BY223" s="34"/>
      <c r="BZ223" s="34"/>
      <c r="CB223" s="34"/>
      <c r="CC223" s="34"/>
      <c r="CD223" s="34"/>
      <c r="CE223" s="34"/>
      <c r="CH223" s="34"/>
      <c r="CI223" s="34"/>
      <c r="CK223" s="34"/>
      <c r="CL223" s="34"/>
      <c r="CN223" s="34"/>
      <c r="CO223" s="34"/>
      <c r="CP223" s="34"/>
      <c r="CQ223" s="34"/>
      <c r="CR223" s="34"/>
      <c r="CS223" s="34"/>
      <c r="CT223" s="34"/>
      <c r="CV223" s="34"/>
      <c r="CW223" s="34"/>
      <c r="CX223" s="34"/>
      <c r="CY223" s="34"/>
      <c r="CZ223" s="34"/>
    </row>
    <row r="224" spans="1:104" x14ac:dyDescent="0.15">
      <c r="A224" s="34" t="s">
        <v>1408</v>
      </c>
      <c r="B224" s="34"/>
      <c r="C224" s="34" t="s">
        <v>1346</v>
      </c>
      <c r="D224" s="34" t="s">
        <v>1362</v>
      </c>
      <c r="E224">
        <v>75</v>
      </c>
      <c r="F224" s="34" t="s">
        <v>1470</v>
      </c>
      <c r="G224" s="34"/>
      <c r="H224" s="84" t="s">
        <v>306</v>
      </c>
      <c r="I224" s="34" t="s">
        <v>2</v>
      </c>
      <c r="J224" s="34" t="s">
        <v>307</v>
      </c>
      <c r="K224" s="34" t="s">
        <v>1534</v>
      </c>
      <c r="L224" s="34" t="s">
        <v>1356</v>
      </c>
      <c r="M224" s="34" t="s">
        <v>330</v>
      </c>
      <c r="N224" s="34"/>
      <c r="O224" s="34" t="s">
        <v>1352</v>
      </c>
      <c r="P224" s="34"/>
      <c r="Q224" s="34" t="s">
        <v>1180</v>
      </c>
      <c r="R224" t="b">
        <v>0</v>
      </c>
      <c r="S224" s="34"/>
      <c r="T224" s="34"/>
      <c r="U224" s="34"/>
      <c r="V224" t="b">
        <v>0</v>
      </c>
      <c r="W224" t="b">
        <v>1</v>
      </c>
      <c r="X224" s="34"/>
      <c r="Y224" s="34"/>
      <c r="AA224" s="34"/>
      <c r="AB224" s="34"/>
      <c r="AC224" s="34"/>
      <c r="AD224" s="34"/>
      <c r="AE224" s="34"/>
      <c r="AF224" s="34"/>
      <c r="AG224">
        <v>4.3</v>
      </c>
      <c r="AH224" s="34"/>
      <c r="AK224" s="34"/>
      <c r="AL224" s="34"/>
      <c r="AM224" s="34"/>
      <c r="AN224" s="34"/>
      <c r="AO224" s="34"/>
      <c r="AP224" s="34"/>
      <c r="AQ224" s="34"/>
      <c r="AR224" s="34"/>
      <c r="AS224" s="34"/>
      <c r="AU224" s="34"/>
      <c r="AV224" s="34"/>
      <c r="AW224" s="34"/>
      <c r="AX224" s="34"/>
      <c r="AY224" s="34"/>
      <c r="AZ224" s="34"/>
      <c r="BA224" s="34"/>
      <c r="BB224" s="34"/>
      <c r="BC224" s="34"/>
      <c r="BD224" s="34"/>
      <c r="BE224" s="34"/>
      <c r="BF224" s="34"/>
      <c r="BI224" s="34"/>
      <c r="BJ224" s="34"/>
      <c r="BK224" s="34"/>
      <c r="BL224" s="34"/>
      <c r="BM224" s="34"/>
      <c r="BN224" s="34"/>
      <c r="BO224" s="34"/>
      <c r="BP224" s="34"/>
      <c r="BQ224" s="34"/>
      <c r="BS224" s="34"/>
      <c r="BT224" s="34"/>
      <c r="BU224" s="34"/>
      <c r="BV224" s="34"/>
      <c r="BW224" s="34"/>
      <c r="BX224" s="34"/>
      <c r="BY224" s="34"/>
      <c r="BZ224" s="34"/>
      <c r="CB224" s="34"/>
      <c r="CC224" s="34"/>
      <c r="CD224" s="34"/>
      <c r="CE224" s="34"/>
      <c r="CH224" s="34"/>
      <c r="CI224" s="34"/>
      <c r="CK224" s="34"/>
      <c r="CL224" s="34"/>
      <c r="CN224" s="34"/>
      <c r="CO224" s="34"/>
      <c r="CP224" s="34"/>
      <c r="CQ224" s="34"/>
      <c r="CR224" s="34"/>
      <c r="CS224" s="34"/>
      <c r="CT224" s="34"/>
      <c r="CV224" s="34"/>
      <c r="CW224" s="34"/>
      <c r="CX224" s="34"/>
      <c r="CY224" s="34"/>
      <c r="CZ224" s="34"/>
    </row>
    <row r="225" spans="1:104" x14ac:dyDescent="0.15">
      <c r="A225" s="34" t="s">
        <v>1408</v>
      </c>
      <c r="B225" s="34"/>
      <c r="C225" s="34" t="s">
        <v>1346</v>
      </c>
      <c r="D225" s="34" t="s">
        <v>1362</v>
      </c>
      <c r="E225">
        <v>75</v>
      </c>
      <c r="F225" s="34" t="s">
        <v>1470</v>
      </c>
      <c r="G225" s="34"/>
      <c r="H225" s="84" t="s">
        <v>306</v>
      </c>
      <c r="I225" s="34" t="s">
        <v>2</v>
      </c>
      <c r="J225" s="34" t="s">
        <v>308</v>
      </c>
      <c r="K225" s="34" t="s">
        <v>325</v>
      </c>
      <c r="L225" s="34" t="s">
        <v>1356</v>
      </c>
      <c r="M225" s="34" t="s">
        <v>330</v>
      </c>
      <c r="N225" s="34"/>
      <c r="O225" s="34" t="s">
        <v>1352</v>
      </c>
      <c r="P225" s="34"/>
      <c r="Q225" s="34" t="s">
        <v>1180</v>
      </c>
      <c r="R225" t="b">
        <v>0</v>
      </c>
      <c r="S225" s="34"/>
      <c r="T225" s="34"/>
      <c r="U225" s="34"/>
      <c r="V225" t="b">
        <v>0</v>
      </c>
      <c r="W225" t="b">
        <v>1</v>
      </c>
      <c r="X225" s="34"/>
      <c r="Y225" s="34"/>
      <c r="AA225" s="34"/>
      <c r="AB225" s="34"/>
      <c r="AC225" s="34"/>
      <c r="AD225" s="34"/>
      <c r="AE225" s="34"/>
      <c r="AF225" s="34"/>
      <c r="AG225">
        <v>4.3</v>
      </c>
      <c r="AH225" s="34"/>
      <c r="AK225" s="34"/>
      <c r="AL225" s="34"/>
      <c r="AM225" s="34"/>
      <c r="AN225" s="34"/>
      <c r="AO225" s="34"/>
      <c r="AP225" s="34"/>
      <c r="AQ225" s="34"/>
      <c r="AR225" s="34"/>
      <c r="AS225" s="34"/>
      <c r="AU225" s="34"/>
      <c r="AV225" s="34"/>
      <c r="AW225" s="34"/>
      <c r="AX225" s="34"/>
      <c r="AY225" s="34"/>
      <c r="AZ225" s="34"/>
      <c r="BA225" s="34"/>
      <c r="BB225" s="34"/>
      <c r="BC225" s="34"/>
      <c r="BD225" s="34"/>
      <c r="BE225" s="34"/>
      <c r="BF225" s="34"/>
      <c r="BI225" s="34"/>
      <c r="BJ225" s="34"/>
      <c r="BK225" s="34"/>
      <c r="BL225" s="34"/>
      <c r="BM225" s="34"/>
      <c r="BN225" s="34"/>
      <c r="BO225" s="34"/>
      <c r="BP225" s="34"/>
      <c r="BQ225" s="34"/>
      <c r="BS225" s="34"/>
      <c r="BT225" s="34"/>
      <c r="BU225" s="34"/>
      <c r="BV225" s="34"/>
      <c r="BW225" s="34"/>
      <c r="BX225" s="34"/>
      <c r="BY225" s="34"/>
      <c r="BZ225" s="34"/>
      <c r="CB225" s="34"/>
      <c r="CC225" s="34"/>
      <c r="CD225" s="34"/>
      <c r="CE225" s="34"/>
      <c r="CH225" s="34"/>
      <c r="CI225" s="34"/>
      <c r="CK225" s="34"/>
      <c r="CL225" s="34"/>
      <c r="CN225" s="34"/>
      <c r="CO225" s="34"/>
      <c r="CP225" s="34"/>
      <c r="CQ225" s="34"/>
      <c r="CR225" s="34"/>
      <c r="CS225" s="34"/>
      <c r="CT225" s="34"/>
      <c r="CV225" s="34"/>
      <c r="CW225" s="34"/>
      <c r="CX225" s="34"/>
      <c r="CY225" s="34"/>
      <c r="CZ225" s="34"/>
    </row>
    <row r="226" spans="1:104" x14ac:dyDescent="0.15">
      <c r="A226" s="34" t="s">
        <v>1408</v>
      </c>
      <c r="B226" s="34"/>
      <c r="C226" s="34" t="s">
        <v>1346</v>
      </c>
      <c r="D226" s="34" t="s">
        <v>1362</v>
      </c>
      <c r="E226">
        <v>75</v>
      </c>
      <c r="F226" s="34" t="s">
        <v>1470</v>
      </c>
      <c r="G226" s="34"/>
      <c r="H226" s="84" t="s">
        <v>306</v>
      </c>
      <c r="I226" s="34" t="s">
        <v>2</v>
      </c>
      <c r="J226" s="34" t="s">
        <v>309</v>
      </c>
      <c r="K226" s="34" t="s">
        <v>326</v>
      </c>
      <c r="L226" s="34" t="s">
        <v>1356</v>
      </c>
      <c r="M226" s="34" t="s">
        <v>330</v>
      </c>
      <c r="N226" s="34"/>
      <c r="O226" s="34" t="s">
        <v>1352</v>
      </c>
      <c r="P226" s="34"/>
      <c r="Q226" s="34" t="s">
        <v>1180</v>
      </c>
      <c r="R226" t="b">
        <v>0</v>
      </c>
      <c r="S226" s="34"/>
      <c r="T226" s="34"/>
      <c r="U226" s="34"/>
      <c r="V226" t="b">
        <v>0</v>
      </c>
      <c r="W226" t="b">
        <v>1</v>
      </c>
      <c r="X226" s="34"/>
      <c r="Y226" s="34"/>
      <c r="AA226" s="34"/>
      <c r="AB226" s="34"/>
      <c r="AC226" s="34"/>
      <c r="AD226" s="34"/>
      <c r="AE226" s="34"/>
      <c r="AF226" s="34"/>
      <c r="AG226">
        <v>4.3</v>
      </c>
      <c r="AH226" s="34"/>
      <c r="AK226" s="34"/>
      <c r="AL226" s="34"/>
      <c r="AM226" s="34"/>
      <c r="AN226" s="34"/>
      <c r="AO226" s="34"/>
      <c r="AP226" s="34"/>
      <c r="AQ226" s="34"/>
      <c r="AR226" s="34"/>
      <c r="AS226" s="34"/>
      <c r="AU226" s="34"/>
      <c r="AV226" s="34"/>
      <c r="AW226" s="34"/>
      <c r="AX226" s="34"/>
      <c r="AY226" s="34"/>
      <c r="AZ226" s="34"/>
      <c r="BA226" s="34"/>
      <c r="BB226" s="34"/>
      <c r="BC226" s="34"/>
      <c r="BD226" s="34"/>
      <c r="BE226" s="34"/>
      <c r="BF226" s="34"/>
      <c r="BI226" s="34"/>
      <c r="BJ226" s="34"/>
      <c r="BK226" s="34"/>
      <c r="BL226" s="34"/>
      <c r="BM226" s="34"/>
      <c r="BN226" s="34"/>
      <c r="BO226" s="34"/>
      <c r="BP226" s="34"/>
      <c r="BQ226" s="34"/>
      <c r="BS226" s="34"/>
      <c r="BT226" s="34"/>
      <c r="BU226" s="34"/>
      <c r="BV226" s="34"/>
      <c r="BW226" s="34"/>
      <c r="BX226" s="34"/>
      <c r="BY226" s="34"/>
      <c r="BZ226" s="34"/>
      <c r="CB226" s="34"/>
      <c r="CC226" s="34"/>
      <c r="CD226" s="34"/>
      <c r="CE226" s="34"/>
      <c r="CH226" s="34"/>
      <c r="CI226" s="34"/>
      <c r="CK226" s="34"/>
      <c r="CL226" s="34"/>
      <c r="CN226" s="34"/>
      <c r="CO226" s="34"/>
      <c r="CP226" s="34"/>
      <c r="CQ226" s="34"/>
      <c r="CR226" s="34"/>
      <c r="CS226" s="34"/>
      <c r="CT226" s="34"/>
      <c r="CV226" s="34"/>
      <c r="CW226" s="34"/>
      <c r="CX226" s="34"/>
      <c r="CY226" s="34"/>
      <c r="CZ226" s="34"/>
    </row>
    <row r="227" spans="1:104" x14ac:dyDescent="0.15">
      <c r="A227" s="34" t="s">
        <v>1408</v>
      </c>
      <c r="B227" s="34"/>
      <c r="C227" s="34" t="s">
        <v>1346</v>
      </c>
      <c r="D227" s="34" t="s">
        <v>1362</v>
      </c>
      <c r="E227">
        <v>75</v>
      </c>
      <c r="F227" s="34" t="s">
        <v>1470</v>
      </c>
      <c r="G227" s="34"/>
      <c r="H227" s="84" t="s">
        <v>306</v>
      </c>
      <c r="I227" s="34" t="s">
        <v>2</v>
      </c>
      <c r="J227" s="34" t="s">
        <v>310</v>
      </c>
      <c r="K227" s="34" t="s">
        <v>1535</v>
      </c>
      <c r="L227" s="34" t="s">
        <v>1356</v>
      </c>
      <c r="M227" s="34" t="s">
        <v>330</v>
      </c>
      <c r="N227" s="34"/>
      <c r="O227" s="34" t="s">
        <v>1352</v>
      </c>
      <c r="P227" s="34"/>
      <c r="Q227" s="34" t="s">
        <v>1180</v>
      </c>
      <c r="R227" t="b">
        <v>0</v>
      </c>
      <c r="S227" s="34"/>
      <c r="T227" s="34"/>
      <c r="U227" s="34"/>
      <c r="V227" t="b">
        <v>0</v>
      </c>
      <c r="W227" t="b">
        <v>1</v>
      </c>
      <c r="X227" s="34"/>
      <c r="Y227" s="34"/>
      <c r="AA227" s="34"/>
      <c r="AB227" s="34"/>
      <c r="AC227" s="34"/>
      <c r="AD227" s="34"/>
      <c r="AE227" s="34"/>
      <c r="AF227" s="34"/>
      <c r="AG227">
        <v>4.3</v>
      </c>
      <c r="AH227" s="34"/>
      <c r="AK227" s="34"/>
      <c r="AL227" s="34"/>
      <c r="AM227" s="34"/>
      <c r="AN227" s="34"/>
      <c r="AO227" s="34"/>
      <c r="AP227" s="34"/>
      <c r="AQ227" s="34"/>
      <c r="AR227" s="34"/>
      <c r="AS227" s="34"/>
      <c r="AU227" s="34"/>
      <c r="AV227" s="34"/>
      <c r="AW227" s="34"/>
      <c r="AX227" s="34"/>
      <c r="AY227" s="34"/>
      <c r="AZ227" s="34"/>
      <c r="BA227" s="34"/>
      <c r="BB227" s="34"/>
      <c r="BC227" s="34"/>
      <c r="BD227" s="34"/>
      <c r="BE227" s="34"/>
      <c r="BF227" s="34"/>
      <c r="BI227" s="34"/>
      <c r="BJ227" s="34"/>
      <c r="BK227" s="34"/>
      <c r="BL227" s="34"/>
      <c r="BM227" s="34"/>
      <c r="BN227" s="34"/>
      <c r="BO227" s="34"/>
      <c r="BP227" s="34"/>
      <c r="BQ227" s="34"/>
      <c r="BS227" s="34"/>
      <c r="BT227" s="34"/>
      <c r="BU227" s="34"/>
      <c r="BV227" s="34"/>
      <c r="BW227" s="34"/>
      <c r="BX227" s="34"/>
      <c r="BY227" s="34"/>
      <c r="BZ227" s="34"/>
      <c r="CB227" s="34"/>
      <c r="CC227" s="34"/>
      <c r="CD227" s="34"/>
      <c r="CE227" s="34"/>
      <c r="CH227" s="34"/>
      <c r="CI227" s="34"/>
      <c r="CK227" s="34"/>
      <c r="CL227" s="34"/>
      <c r="CN227" s="34"/>
      <c r="CO227" s="34"/>
      <c r="CP227" s="34"/>
      <c r="CQ227" s="34"/>
      <c r="CR227" s="34"/>
      <c r="CS227" s="34"/>
      <c r="CT227" s="34"/>
      <c r="CV227" s="34"/>
      <c r="CW227" s="34"/>
      <c r="CX227" s="34"/>
      <c r="CY227" s="34"/>
      <c r="CZ227" s="34"/>
    </row>
    <row r="228" spans="1:104" x14ac:dyDescent="0.15">
      <c r="A228" s="34" t="s">
        <v>1408</v>
      </c>
      <c r="B228" s="34"/>
      <c r="C228" s="34" t="s">
        <v>1346</v>
      </c>
      <c r="D228" s="34" t="s">
        <v>1362</v>
      </c>
      <c r="E228">
        <v>75</v>
      </c>
      <c r="F228" s="34" t="s">
        <v>1470</v>
      </c>
      <c r="G228" s="34"/>
      <c r="H228" s="84" t="s">
        <v>306</v>
      </c>
      <c r="I228" s="34" t="s">
        <v>2</v>
      </c>
      <c r="J228" s="34" t="s">
        <v>311</v>
      </c>
      <c r="K228" s="34" t="s">
        <v>1529</v>
      </c>
      <c r="L228" s="34" t="s">
        <v>1356</v>
      </c>
      <c r="M228" s="34" t="s">
        <v>330</v>
      </c>
      <c r="N228" s="34"/>
      <c r="O228" s="34" t="s">
        <v>1352</v>
      </c>
      <c r="P228" s="34"/>
      <c r="Q228" s="34" t="s">
        <v>1180</v>
      </c>
      <c r="R228" t="b">
        <v>0</v>
      </c>
      <c r="S228" s="34"/>
      <c r="T228" s="34"/>
      <c r="U228" s="34"/>
      <c r="V228" t="b">
        <v>0</v>
      </c>
      <c r="W228" t="b">
        <v>1</v>
      </c>
      <c r="X228" s="34"/>
      <c r="Y228" s="34"/>
      <c r="AA228" s="34"/>
      <c r="AB228" s="34"/>
      <c r="AC228" s="34"/>
      <c r="AD228" s="34"/>
      <c r="AE228" s="34"/>
      <c r="AF228" s="34"/>
      <c r="AG228">
        <v>4.3</v>
      </c>
      <c r="AH228" s="34"/>
      <c r="AK228" s="34"/>
      <c r="AL228" s="34"/>
      <c r="AM228" s="34"/>
      <c r="AN228" s="34"/>
      <c r="AO228" s="34"/>
      <c r="AP228" s="34"/>
      <c r="AQ228" s="34"/>
      <c r="AR228" s="34"/>
      <c r="AS228" s="34"/>
      <c r="AU228" s="34"/>
      <c r="AV228" s="34"/>
      <c r="AW228" s="34"/>
      <c r="AX228" s="34"/>
      <c r="AY228" s="34"/>
      <c r="AZ228" s="34"/>
      <c r="BA228" s="34"/>
      <c r="BB228" s="34"/>
      <c r="BC228" s="34"/>
      <c r="BD228" s="34"/>
      <c r="BE228" s="34"/>
      <c r="BF228" s="34"/>
      <c r="BI228" s="34"/>
      <c r="BJ228" s="34"/>
      <c r="BK228" s="34"/>
      <c r="BL228" s="34"/>
      <c r="BM228" s="34"/>
      <c r="BN228" s="34"/>
      <c r="BO228" s="34"/>
      <c r="BP228" s="34"/>
      <c r="BQ228" s="34"/>
      <c r="BS228" s="34"/>
      <c r="BT228" s="34"/>
      <c r="BU228" s="34"/>
      <c r="BV228" s="34"/>
      <c r="BW228" s="34"/>
      <c r="BX228" s="34"/>
      <c r="BY228" s="34"/>
      <c r="BZ228" s="34"/>
      <c r="CB228" s="34"/>
      <c r="CC228" s="34"/>
      <c r="CD228" s="34"/>
      <c r="CE228" s="34"/>
      <c r="CH228" s="34"/>
      <c r="CI228" s="34"/>
      <c r="CK228" s="34"/>
      <c r="CL228" s="34"/>
      <c r="CN228" s="34"/>
      <c r="CO228" s="34"/>
      <c r="CP228" s="34"/>
      <c r="CQ228" s="34"/>
      <c r="CR228" s="34"/>
      <c r="CS228" s="34"/>
      <c r="CT228" s="34"/>
      <c r="CV228" s="34"/>
      <c r="CW228" s="34"/>
      <c r="CX228" s="34"/>
      <c r="CY228" s="34"/>
      <c r="CZ228" s="34"/>
    </row>
    <row r="229" spans="1:104" x14ac:dyDescent="0.15">
      <c r="A229" s="34" t="s">
        <v>1408</v>
      </c>
      <c r="B229" s="34"/>
      <c r="C229" s="34" t="s">
        <v>1346</v>
      </c>
      <c r="D229" s="34" t="s">
        <v>1362</v>
      </c>
      <c r="E229">
        <v>75</v>
      </c>
      <c r="F229" s="34" t="s">
        <v>1470</v>
      </c>
      <c r="G229" s="34"/>
      <c r="H229" s="84" t="s">
        <v>306</v>
      </c>
      <c r="I229" s="34" t="s">
        <v>2</v>
      </c>
      <c r="J229" s="34" t="s">
        <v>312</v>
      </c>
      <c r="K229" s="34" t="s">
        <v>2</v>
      </c>
      <c r="L229" s="34" t="s">
        <v>1356</v>
      </c>
      <c r="M229" s="34" t="s">
        <v>330</v>
      </c>
      <c r="N229" s="34"/>
      <c r="O229" s="34" t="s">
        <v>1352</v>
      </c>
      <c r="P229" s="34"/>
      <c r="Q229" s="34" t="s">
        <v>1180</v>
      </c>
      <c r="R229" t="b">
        <v>0</v>
      </c>
      <c r="S229" s="34"/>
      <c r="T229" s="34"/>
      <c r="U229" s="34"/>
      <c r="V229" t="b">
        <v>0</v>
      </c>
      <c r="W229" t="b">
        <v>1</v>
      </c>
      <c r="X229" s="34"/>
      <c r="Y229" s="34"/>
      <c r="AA229" s="34"/>
      <c r="AB229" s="34"/>
      <c r="AC229" s="34"/>
      <c r="AD229" s="34"/>
      <c r="AE229" s="34"/>
      <c r="AF229" s="34"/>
      <c r="AG229">
        <v>4.3</v>
      </c>
      <c r="AH229" s="34"/>
      <c r="AK229" s="34"/>
      <c r="AL229" s="34"/>
      <c r="AM229" s="34"/>
      <c r="AN229" s="34"/>
      <c r="AO229" s="34"/>
      <c r="AP229" s="34"/>
      <c r="AQ229" s="34"/>
      <c r="AR229" s="34"/>
      <c r="AS229" s="34"/>
      <c r="AU229" s="34"/>
      <c r="AV229" s="34"/>
      <c r="AW229" s="34"/>
      <c r="AX229" s="34"/>
      <c r="AY229" s="34"/>
      <c r="AZ229" s="34"/>
      <c r="BA229" s="34"/>
      <c r="BB229" s="34"/>
      <c r="BC229" s="34"/>
      <c r="BD229" s="34"/>
      <c r="BE229" s="34"/>
      <c r="BF229" s="34"/>
      <c r="BI229" s="34"/>
      <c r="BJ229" s="34"/>
      <c r="BK229" s="34"/>
      <c r="BL229" s="34"/>
      <c r="BM229" s="34"/>
      <c r="BN229" s="34"/>
      <c r="BO229" s="34"/>
      <c r="BP229" s="34"/>
      <c r="BQ229" s="34"/>
      <c r="BS229" s="34"/>
      <c r="BT229" s="34"/>
      <c r="BU229" s="34"/>
      <c r="BV229" s="34"/>
      <c r="BW229" s="34"/>
      <c r="BX229" s="34"/>
      <c r="BY229" s="34"/>
      <c r="BZ229" s="34"/>
      <c r="CB229" s="34"/>
      <c r="CC229" s="34"/>
      <c r="CD229" s="34"/>
      <c r="CE229" s="34"/>
      <c r="CH229" s="34"/>
      <c r="CI229" s="34"/>
      <c r="CK229" s="34"/>
      <c r="CL229" s="34"/>
      <c r="CN229" s="34"/>
      <c r="CO229" s="34"/>
      <c r="CP229" s="34"/>
      <c r="CQ229" s="34"/>
      <c r="CR229" s="34"/>
      <c r="CS229" s="34"/>
      <c r="CT229" s="34"/>
      <c r="CV229" s="34"/>
      <c r="CW229" s="34"/>
      <c r="CX229" s="34"/>
      <c r="CY229" s="34"/>
      <c r="CZ229" s="34"/>
    </row>
    <row r="230" spans="1:104" x14ac:dyDescent="0.15">
      <c r="A230" s="34" t="s">
        <v>1409</v>
      </c>
      <c r="B230" s="34"/>
      <c r="C230" s="34" t="s">
        <v>1346</v>
      </c>
      <c r="D230" s="34" t="s">
        <v>1362</v>
      </c>
      <c r="E230">
        <v>76</v>
      </c>
      <c r="F230" s="34" t="s">
        <v>1470</v>
      </c>
      <c r="G230" s="34"/>
      <c r="H230" s="84" t="s">
        <v>306</v>
      </c>
      <c r="I230" s="34" t="s">
        <v>2</v>
      </c>
      <c r="J230" s="34" t="s">
        <v>307</v>
      </c>
      <c r="K230" s="34" t="s">
        <v>1536</v>
      </c>
      <c r="L230" s="34" t="s">
        <v>1356</v>
      </c>
      <c r="M230" s="34" t="s">
        <v>330</v>
      </c>
      <c r="N230" s="34"/>
      <c r="O230" s="34" t="s">
        <v>1352</v>
      </c>
      <c r="P230" s="34"/>
      <c r="Q230" s="34" t="s">
        <v>1181</v>
      </c>
      <c r="R230" t="b">
        <v>0</v>
      </c>
      <c r="S230" s="34"/>
      <c r="T230" s="34"/>
      <c r="U230" s="34"/>
      <c r="V230" t="b">
        <v>0</v>
      </c>
      <c r="W230" t="b">
        <v>1</v>
      </c>
      <c r="X230" s="34"/>
      <c r="Y230" s="34"/>
      <c r="AA230" s="34"/>
      <c r="AB230" s="34"/>
      <c r="AC230" s="34"/>
      <c r="AD230" s="34"/>
      <c r="AE230" s="34"/>
      <c r="AF230" s="34"/>
      <c r="AG230">
        <v>4.3</v>
      </c>
      <c r="AH230" s="34"/>
      <c r="AK230" s="34"/>
      <c r="AL230" s="34"/>
      <c r="AM230" s="34"/>
      <c r="AN230" s="34"/>
      <c r="AO230" s="34"/>
      <c r="AP230" s="34"/>
      <c r="AQ230" s="34"/>
      <c r="AR230" s="34"/>
      <c r="AS230" s="34"/>
      <c r="AU230" s="34"/>
      <c r="AV230" s="34"/>
      <c r="AW230" s="34"/>
      <c r="AX230" s="34"/>
      <c r="AY230" s="34"/>
      <c r="AZ230" s="34"/>
      <c r="BA230" s="34"/>
      <c r="BB230" s="34"/>
      <c r="BC230" s="34"/>
      <c r="BD230" s="34"/>
      <c r="BE230" s="34"/>
      <c r="BF230" s="34"/>
      <c r="BI230" s="34"/>
      <c r="BJ230" s="34"/>
      <c r="BK230" s="34"/>
      <c r="BL230" s="34"/>
      <c r="BM230" s="34"/>
      <c r="BN230" s="34"/>
      <c r="BO230" s="34"/>
      <c r="BP230" s="34"/>
      <c r="BQ230" s="34"/>
      <c r="BS230" s="34"/>
      <c r="BT230" s="34"/>
      <c r="BU230" s="34"/>
      <c r="BV230" s="34"/>
      <c r="BW230" s="34"/>
      <c r="BX230" s="34"/>
      <c r="BY230" s="34"/>
      <c r="BZ230" s="34"/>
      <c r="CB230" s="34"/>
      <c r="CC230" s="34"/>
      <c r="CD230" s="34"/>
      <c r="CE230" s="34"/>
      <c r="CH230" s="34"/>
      <c r="CI230" s="34"/>
      <c r="CK230" s="34"/>
      <c r="CL230" s="34"/>
      <c r="CN230" s="34"/>
      <c r="CO230" s="34"/>
      <c r="CP230" s="34"/>
      <c r="CQ230" s="34"/>
      <c r="CR230" s="34"/>
      <c r="CS230" s="34"/>
      <c r="CT230" s="34"/>
      <c r="CV230" s="34"/>
      <c r="CW230" s="34"/>
      <c r="CX230" s="34"/>
      <c r="CY230" s="34"/>
      <c r="CZ230" s="34"/>
    </row>
    <row r="231" spans="1:104" x14ac:dyDescent="0.15">
      <c r="A231" s="34" t="s">
        <v>1409</v>
      </c>
      <c r="B231" s="34"/>
      <c r="C231" s="34" t="s">
        <v>1346</v>
      </c>
      <c r="D231" s="34" t="s">
        <v>1362</v>
      </c>
      <c r="E231">
        <v>76</v>
      </c>
      <c r="F231" s="34" t="s">
        <v>1470</v>
      </c>
      <c r="G231" s="34"/>
      <c r="H231" s="84" t="s">
        <v>306</v>
      </c>
      <c r="I231" s="34" t="s">
        <v>2</v>
      </c>
      <c r="J231" s="34" t="s">
        <v>308</v>
      </c>
      <c r="K231" s="34" t="s">
        <v>325</v>
      </c>
      <c r="L231" s="34" t="s">
        <v>1356</v>
      </c>
      <c r="M231" s="34" t="s">
        <v>330</v>
      </c>
      <c r="N231" s="34"/>
      <c r="O231" s="34" t="s">
        <v>1352</v>
      </c>
      <c r="P231" s="34"/>
      <c r="Q231" s="34" t="s">
        <v>1181</v>
      </c>
      <c r="R231" t="b">
        <v>0</v>
      </c>
      <c r="S231" s="34"/>
      <c r="T231" s="34"/>
      <c r="U231" s="34"/>
      <c r="V231" t="b">
        <v>0</v>
      </c>
      <c r="W231" t="b">
        <v>1</v>
      </c>
      <c r="X231" s="34"/>
      <c r="Y231" s="34"/>
      <c r="AA231" s="34"/>
      <c r="AB231" s="34"/>
      <c r="AC231" s="34"/>
      <c r="AD231" s="34"/>
      <c r="AE231" s="34"/>
      <c r="AF231" s="34"/>
      <c r="AG231">
        <v>4.3</v>
      </c>
      <c r="AH231" s="34"/>
      <c r="AK231" s="34"/>
      <c r="AL231" s="34"/>
      <c r="AM231" s="34"/>
      <c r="AN231" s="34"/>
      <c r="AO231" s="34"/>
      <c r="AP231" s="34"/>
      <c r="AQ231" s="34"/>
      <c r="AR231" s="34"/>
      <c r="AS231" s="34"/>
      <c r="AU231" s="34"/>
      <c r="AV231" s="34"/>
      <c r="AW231" s="34"/>
      <c r="AX231" s="34"/>
      <c r="AY231" s="34"/>
      <c r="AZ231" s="34"/>
      <c r="BA231" s="34"/>
      <c r="BB231" s="34"/>
      <c r="BC231" s="34"/>
      <c r="BD231" s="34"/>
      <c r="BE231" s="34"/>
      <c r="BF231" s="34"/>
      <c r="BI231" s="34"/>
      <c r="BJ231" s="34"/>
      <c r="BK231" s="34"/>
      <c r="BL231" s="34"/>
      <c r="BM231" s="34"/>
      <c r="BN231" s="34"/>
      <c r="BO231" s="34"/>
      <c r="BP231" s="34"/>
      <c r="BQ231" s="34"/>
      <c r="BS231" s="34"/>
      <c r="BT231" s="34"/>
      <c r="BU231" s="34"/>
      <c r="BV231" s="34"/>
      <c r="BW231" s="34"/>
      <c r="BX231" s="34"/>
      <c r="BY231" s="34"/>
      <c r="BZ231" s="34"/>
      <c r="CB231" s="34"/>
      <c r="CC231" s="34"/>
      <c r="CD231" s="34"/>
      <c r="CE231" s="34"/>
      <c r="CH231" s="34"/>
      <c r="CI231" s="34"/>
      <c r="CK231" s="34"/>
      <c r="CL231" s="34"/>
      <c r="CN231" s="34"/>
      <c r="CO231" s="34"/>
      <c r="CP231" s="34"/>
      <c r="CQ231" s="34"/>
      <c r="CR231" s="34"/>
      <c r="CS231" s="34"/>
      <c r="CT231" s="34"/>
      <c r="CV231" s="34"/>
      <c r="CW231" s="34"/>
      <c r="CX231" s="34"/>
      <c r="CY231" s="34"/>
      <c r="CZ231" s="34"/>
    </row>
    <row r="232" spans="1:104" x14ac:dyDescent="0.15">
      <c r="A232" s="34" t="s">
        <v>1409</v>
      </c>
      <c r="B232" s="34"/>
      <c r="C232" s="34" t="s">
        <v>1346</v>
      </c>
      <c r="D232" s="34" t="s">
        <v>1362</v>
      </c>
      <c r="E232">
        <v>76</v>
      </c>
      <c r="F232" s="34" t="s">
        <v>1470</v>
      </c>
      <c r="G232" s="34"/>
      <c r="H232" s="84" t="s">
        <v>306</v>
      </c>
      <c r="I232" s="34" t="s">
        <v>2</v>
      </c>
      <c r="J232" s="34" t="s">
        <v>309</v>
      </c>
      <c r="K232" s="34" t="s">
        <v>326</v>
      </c>
      <c r="L232" s="34" t="s">
        <v>1356</v>
      </c>
      <c r="M232" s="34" t="s">
        <v>330</v>
      </c>
      <c r="N232" s="34"/>
      <c r="O232" s="34" t="s">
        <v>1352</v>
      </c>
      <c r="P232" s="34"/>
      <c r="Q232" s="34" t="s">
        <v>1181</v>
      </c>
      <c r="R232" t="b">
        <v>0</v>
      </c>
      <c r="S232" s="34"/>
      <c r="T232" s="34"/>
      <c r="U232" s="34"/>
      <c r="V232" t="b">
        <v>0</v>
      </c>
      <c r="W232" t="b">
        <v>1</v>
      </c>
      <c r="X232" s="34"/>
      <c r="Y232" s="34"/>
      <c r="AA232" s="34"/>
      <c r="AB232" s="34"/>
      <c r="AC232" s="34"/>
      <c r="AD232" s="34"/>
      <c r="AE232" s="34"/>
      <c r="AF232" s="34"/>
      <c r="AG232">
        <v>4.3</v>
      </c>
      <c r="AH232" s="34"/>
      <c r="AK232" s="34"/>
      <c r="AL232" s="34"/>
      <c r="AM232" s="34"/>
      <c r="AN232" s="34"/>
      <c r="AO232" s="34"/>
      <c r="AP232" s="34"/>
      <c r="AQ232" s="34"/>
      <c r="AR232" s="34"/>
      <c r="AS232" s="34"/>
      <c r="AU232" s="34"/>
      <c r="AV232" s="34"/>
      <c r="AW232" s="34"/>
      <c r="AX232" s="34"/>
      <c r="AY232" s="34"/>
      <c r="AZ232" s="34"/>
      <c r="BA232" s="34"/>
      <c r="BB232" s="34"/>
      <c r="BC232" s="34"/>
      <c r="BD232" s="34"/>
      <c r="BE232" s="34"/>
      <c r="BF232" s="34"/>
      <c r="BI232" s="34"/>
      <c r="BJ232" s="34"/>
      <c r="BK232" s="34"/>
      <c r="BL232" s="34"/>
      <c r="BM232" s="34"/>
      <c r="BN232" s="34"/>
      <c r="BO232" s="34"/>
      <c r="BP232" s="34"/>
      <c r="BQ232" s="34"/>
      <c r="BS232" s="34"/>
      <c r="BT232" s="34"/>
      <c r="BU232" s="34"/>
      <c r="BV232" s="34"/>
      <c r="BW232" s="34"/>
      <c r="BX232" s="34"/>
      <c r="BY232" s="34"/>
      <c r="BZ232" s="34"/>
      <c r="CB232" s="34"/>
      <c r="CC232" s="34"/>
      <c r="CD232" s="34"/>
      <c r="CE232" s="34"/>
      <c r="CH232" s="34"/>
      <c r="CI232" s="34"/>
      <c r="CK232" s="34"/>
      <c r="CL232" s="34"/>
      <c r="CN232" s="34"/>
      <c r="CO232" s="34"/>
      <c r="CP232" s="34"/>
      <c r="CQ232" s="34"/>
      <c r="CR232" s="34"/>
      <c r="CS232" s="34"/>
      <c r="CT232" s="34"/>
      <c r="CV232" s="34"/>
      <c r="CW232" s="34"/>
      <c r="CX232" s="34"/>
      <c r="CY232" s="34"/>
      <c r="CZ232" s="34"/>
    </row>
    <row r="233" spans="1:104" x14ac:dyDescent="0.15">
      <c r="A233" s="34" t="s">
        <v>1409</v>
      </c>
      <c r="B233" s="34"/>
      <c r="C233" s="34" t="s">
        <v>1346</v>
      </c>
      <c r="D233" s="34" t="s">
        <v>1362</v>
      </c>
      <c r="E233">
        <v>76</v>
      </c>
      <c r="F233" s="34" t="s">
        <v>1470</v>
      </c>
      <c r="G233" s="34"/>
      <c r="H233" s="84" t="s">
        <v>306</v>
      </c>
      <c r="I233" s="34" t="s">
        <v>2</v>
      </c>
      <c r="J233" s="34" t="s">
        <v>310</v>
      </c>
      <c r="K233" s="34" t="s">
        <v>1537</v>
      </c>
      <c r="L233" s="34" t="s">
        <v>1356</v>
      </c>
      <c r="M233" s="34" t="s">
        <v>330</v>
      </c>
      <c r="N233" s="34"/>
      <c r="O233" s="34" t="s">
        <v>1352</v>
      </c>
      <c r="P233" s="34"/>
      <c r="Q233" s="34" t="s">
        <v>1181</v>
      </c>
      <c r="R233" t="b">
        <v>0</v>
      </c>
      <c r="S233" s="34"/>
      <c r="T233" s="34"/>
      <c r="U233" s="34"/>
      <c r="V233" t="b">
        <v>0</v>
      </c>
      <c r="W233" t="b">
        <v>1</v>
      </c>
      <c r="X233" s="34"/>
      <c r="Y233" s="34"/>
      <c r="AA233" s="34"/>
      <c r="AB233" s="34"/>
      <c r="AC233" s="34"/>
      <c r="AD233" s="34"/>
      <c r="AE233" s="34"/>
      <c r="AF233" s="34"/>
      <c r="AG233">
        <v>4.3</v>
      </c>
      <c r="AH233" s="34"/>
      <c r="AK233" s="34"/>
      <c r="AL233" s="34"/>
      <c r="AM233" s="34"/>
      <c r="AN233" s="34"/>
      <c r="AO233" s="34"/>
      <c r="AP233" s="34"/>
      <c r="AQ233" s="34"/>
      <c r="AR233" s="34"/>
      <c r="AS233" s="34"/>
      <c r="AU233" s="34"/>
      <c r="AV233" s="34"/>
      <c r="AW233" s="34"/>
      <c r="AX233" s="34"/>
      <c r="AY233" s="34"/>
      <c r="AZ233" s="34"/>
      <c r="BA233" s="34"/>
      <c r="BB233" s="34"/>
      <c r="BC233" s="34"/>
      <c r="BD233" s="34"/>
      <c r="BE233" s="34"/>
      <c r="BF233" s="34"/>
      <c r="BI233" s="34"/>
      <c r="BJ233" s="34"/>
      <c r="BK233" s="34"/>
      <c r="BL233" s="34"/>
      <c r="BM233" s="34"/>
      <c r="BN233" s="34"/>
      <c r="BO233" s="34"/>
      <c r="BP233" s="34"/>
      <c r="BQ233" s="34"/>
      <c r="BS233" s="34"/>
      <c r="BT233" s="34"/>
      <c r="BU233" s="34"/>
      <c r="BV233" s="34"/>
      <c r="BW233" s="34"/>
      <c r="BX233" s="34"/>
      <c r="BY233" s="34"/>
      <c r="BZ233" s="34"/>
      <c r="CB233" s="34"/>
      <c r="CC233" s="34"/>
      <c r="CD233" s="34"/>
      <c r="CE233" s="34"/>
      <c r="CH233" s="34"/>
      <c r="CI233" s="34"/>
      <c r="CK233" s="34"/>
      <c r="CL233" s="34"/>
      <c r="CN233" s="34"/>
      <c r="CO233" s="34"/>
      <c r="CP233" s="34"/>
      <c r="CQ233" s="34"/>
      <c r="CR233" s="34"/>
      <c r="CS233" s="34"/>
      <c r="CT233" s="34"/>
      <c r="CV233" s="34"/>
      <c r="CW233" s="34"/>
      <c r="CX233" s="34"/>
      <c r="CY233" s="34"/>
      <c r="CZ233" s="34"/>
    </row>
    <row r="234" spans="1:104" x14ac:dyDescent="0.15">
      <c r="A234" s="34" t="s">
        <v>1409</v>
      </c>
      <c r="B234" s="34"/>
      <c r="C234" s="34" t="s">
        <v>1346</v>
      </c>
      <c r="D234" s="34" t="s">
        <v>1362</v>
      </c>
      <c r="E234">
        <v>76</v>
      </c>
      <c r="F234" s="34" t="s">
        <v>1470</v>
      </c>
      <c r="G234" s="34"/>
      <c r="H234" s="84" t="s">
        <v>306</v>
      </c>
      <c r="I234" s="34" t="s">
        <v>2</v>
      </c>
      <c r="J234" s="34" t="s">
        <v>311</v>
      </c>
      <c r="K234" s="34" t="s">
        <v>1529</v>
      </c>
      <c r="L234" s="34" t="s">
        <v>1356</v>
      </c>
      <c r="M234" s="34" t="s">
        <v>330</v>
      </c>
      <c r="N234" s="34"/>
      <c r="O234" s="34" t="s">
        <v>1352</v>
      </c>
      <c r="P234" s="34"/>
      <c r="Q234" s="34" t="s">
        <v>1181</v>
      </c>
      <c r="R234" t="b">
        <v>0</v>
      </c>
      <c r="S234" s="34"/>
      <c r="T234" s="34"/>
      <c r="U234" s="34"/>
      <c r="V234" t="b">
        <v>0</v>
      </c>
      <c r="W234" t="b">
        <v>1</v>
      </c>
      <c r="X234" s="34"/>
      <c r="Y234" s="34"/>
      <c r="AA234" s="34"/>
      <c r="AB234" s="34"/>
      <c r="AC234" s="34"/>
      <c r="AD234" s="34"/>
      <c r="AE234" s="34"/>
      <c r="AF234" s="34"/>
      <c r="AG234">
        <v>4.3</v>
      </c>
      <c r="AH234" s="34"/>
      <c r="AK234" s="34"/>
      <c r="AL234" s="34"/>
      <c r="AM234" s="34"/>
      <c r="AN234" s="34"/>
      <c r="AO234" s="34"/>
      <c r="AP234" s="34"/>
      <c r="AQ234" s="34"/>
      <c r="AR234" s="34"/>
      <c r="AS234" s="34"/>
      <c r="AU234" s="34"/>
      <c r="AV234" s="34"/>
      <c r="AW234" s="34"/>
      <c r="AX234" s="34"/>
      <c r="AY234" s="34"/>
      <c r="AZ234" s="34"/>
      <c r="BA234" s="34"/>
      <c r="BB234" s="34"/>
      <c r="BC234" s="34"/>
      <c r="BD234" s="34"/>
      <c r="BE234" s="34"/>
      <c r="BF234" s="34"/>
      <c r="BI234" s="34"/>
      <c r="BJ234" s="34"/>
      <c r="BK234" s="34"/>
      <c r="BL234" s="34"/>
      <c r="BM234" s="34"/>
      <c r="BN234" s="34"/>
      <c r="BO234" s="34"/>
      <c r="BP234" s="34"/>
      <c r="BQ234" s="34"/>
      <c r="BS234" s="34"/>
      <c r="BT234" s="34"/>
      <c r="BU234" s="34"/>
      <c r="BV234" s="34"/>
      <c r="BW234" s="34"/>
      <c r="BX234" s="34"/>
      <c r="BY234" s="34"/>
      <c r="BZ234" s="34"/>
      <c r="CB234" s="34"/>
      <c r="CC234" s="34"/>
      <c r="CD234" s="34"/>
      <c r="CE234" s="34"/>
      <c r="CH234" s="34"/>
      <c r="CI234" s="34"/>
      <c r="CK234" s="34"/>
      <c r="CL234" s="34"/>
      <c r="CN234" s="34"/>
      <c r="CO234" s="34"/>
      <c r="CP234" s="34"/>
      <c r="CQ234" s="34"/>
      <c r="CR234" s="34"/>
      <c r="CS234" s="34"/>
      <c r="CT234" s="34"/>
      <c r="CV234" s="34"/>
      <c r="CW234" s="34"/>
      <c r="CX234" s="34"/>
      <c r="CY234" s="34"/>
      <c r="CZ234" s="34"/>
    </row>
    <row r="235" spans="1:104" x14ac:dyDescent="0.15">
      <c r="A235" s="34" t="s">
        <v>1409</v>
      </c>
      <c r="B235" s="34"/>
      <c r="C235" s="34" t="s">
        <v>1346</v>
      </c>
      <c r="D235" s="34" t="s">
        <v>1362</v>
      </c>
      <c r="E235">
        <v>76</v>
      </c>
      <c r="F235" s="34" t="s">
        <v>1470</v>
      </c>
      <c r="G235" s="34"/>
      <c r="H235" s="84" t="s">
        <v>306</v>
      </c>
      <c r="I235" s="34" t="s">
        <v>2</v>
      </c>
      <c r="J235" s="34" t="s">
        <v>312</v>
      </c>
      <c r="K235" s="34" t="s">
        <v>2</v>
      </c>
      <c r="L235" s="34" t="s">
        <v>1356</v>
      </c>
      <c r="M235" s="34" t="s">
        <v>330</v>
      </c>
      <c r="N235" s="34"/>
      <c r="O235" s="34" t="s">
        <v>1352</v>
      </c>
      <c r="P235" s="34"/>
      <c r="Q235" s="34" t="s">
        <v>1181</v>
      </c>
      <c r="R235" t="b">
        <v>0</v>
      </c>
      <c r="S235" s="34"/>
      <c r="T235" s="34"/>
      <c r="U235" s="34"/>
      <c r="V235" t="b">
        <v>0</v>
      </c>
      <c r="W235" t="b">
        <v>1</v>
      </c>
      <c r="X235" s="34"/>
      <c r="Y235" s="34"/>
      <c r="AA235" s="34"/>
      <c r="AB235" s="34"/>
      <c r="AC235" s="34"/>
      <c r="AD235" s="34"/>
      <c r="AE235" s="34"/>
      <c r="AF235" s="34"/>
      <c r="AG235">
        <v>4.3</v>
      </c>
      <c r="AH235" s="34"/>
      <c r="AK235" s="34"/>
      <c r="AL235" s="34"/>
      <c r="AM235" s="34"/>
      <c r="AN235" s="34"/>
      <c r="AO235" s="34"/>
      <c r="AP235" s="34"/>
      <c r="AQ235" s="34"/>
      <c r="AR235" s="34"/>
      <c r="AS235" s="34"/>
      <c r="AU235" s="34"/>
      <c r="AV235" s="34"/>
      <c r="AW235" s="34"/>
      <c r="AX235" s="34"/>
      <c r="AY235" s="34"/>
      <c r="AZ235" s="34"/>
      <c r="BA235" s="34"/>
      <c r="BB235" s="34"/>
      <c r="BC235" s="34"/>
      <c r="BD235" s="34"/>
      <c r="BE235" s="34"/>
      <c r="BF235" s="34"/>
      <c r="BI235" s="34"/>
      <c r="BJ235" s="34"/>
      <c r="BK235" s="34"/>
      <c r="BL235" s="34"/>
      <c r="BM235" s="34"/>
      <c r="BN235" s="34"/>
      <c r="BO235" s="34"/>
      <c r="BP235" s="34"/>
      <c r="BQ235" s="34"/>
      <c r="BS235" s="34"/>
      <c r="BT235" s="34"/>
      <c r="BU235" s="34"/>
      <c r="BV235" s="34"/>
      <c r="BW235" s="34"/>
      <c r="BX235" s="34"/>
      <c r="BY235" s="34"/>
      <c r="BZ235" s="34"/>
      <c r="CB235" s="34"/>
      <c r="CC235" s="34"/>
      <c r="CD235" s="34"/>
      <c r="CE235" s="34"/>
      <c r="CH235" s="34"/>
      <c r="CI235" s="34"/>
      <c r="CK235" s="34"/>
      <c r="CL235" s="34"/>
      <c r="CN235" s="34"/>
      <c r="CO235" s="34"/>
      <c r="CP235" s="34"/>
      <c r="CQ235" s="34"/>
      <c r="CR235" s="34"/>
      <c r="CS235" s="34"/>
      <c r="CT235" s="34"/>
      <c r="CV235" s="34"/>
      <c r="CW235" s="34"/>
      <c r="CX235" s="34"/>
      <c r="CY235" s="34"/>
      <c r="CZ235" s="34"/>
    </row>
    <row r="236" spans="1:104" x14ac:dyDescent="0.15">
      <c r="A236" s="34" t="s">
        <v>1410</v>
      </c>
      <c r="B236" s="34"/>
      <c r="C236" s="34" t="s">
        <v>1346</v>
      </c>
      <c r="D236" s="34" t="s">
        <v>1362</v>
      </c>
      <c r="E236">
        <v>77</v>
      </c>
      <c r="F236" s="34" t="s">
        <v>1470</v>
      </c>
      <c r="G236" s="34"/>
      <c r="H236" s="84" t="s">
        <v>306</v>
      </c>
      <c r="I236" s="34" t="s">
        <v>2</v>
      </c>
      <c r="J236" s="34" t="s">
        <v>307</v>
      </c>
      <c r="K236" s="34" t="s">
        <v>1538</v>
      </c>
      <c r="L236" s="34" t="s">
        <v>1356</v>
      </c>
      <c r="M236" s="34" t="s">
        <v>330</v>
      </c>
      <c r="N236" s="34"/>
      <c r="O236" s="34" t="s">
        <v>1352</v>
      </c>
      <c r="P236" s="34"/>
      <c r="Q236" s="34" t="s">
        <v>1213</v>
      </c>
      <c r="R236" t="b">
        <v>0</v>
      </c>
      <c r="S236" s="34"/>
      <c r="T236" s="34"/>
      <c r="U236" s="34"/>
      <c r="V236" t="b">
        <v>0</v>
      </c>
      <c r="W236" t="b">
        <v>1</v>
      </c>
      <c r="X236" s="34"/>
      <c r="Y236" s="34"/>
      <c r="AA236" s="34"/>
      <c r="AB236" s="34"/>
      <c r="AC236" s="34"/>
      <c r="AD236" s="34"/>
      <c r="AE236" s="34"/>
      <c r="AF236" s="34"/>
      <c r="AG236">
        <v>4.3</v>
      </c>
      <c r="AH236" s="34"/>
      <c r="AK236" s="34"/>
      <c r="AL236" s="34"/>
      <c r="AM236" s="34"/>
      <c r="AN236" s="34"/>
      <c r="AO236" s="34"/>
      <c r="AP236" s="34"/>
      <c r="AQ236" s="34"/>
      <c r="AR236" s="34"/>
      <c r="AS236" s="34"/>
      <c r="AU236" s="34"/>
      <c r="AV236" s="34"/>
      <c r="AW236" s="34"/>
      <c r="AX236" s="34"/>
      <c r="AY236" s="34"/>
      <c r="AZ236" s="34"/>
      <c r="BA236" s="34"/>
      <c r="BB236" s="34"/>
      <c r="BC236" s="34"/>
      <c r="BD236" s="34"/>
      <c r="BE236" s="34"/>
      <c r="BF236" s="34"/>
      <c r="BI236" s="34"/>
      <c r="BJ236" s="34"/>
      <c r="BK236" s="34"/>
      <c r="BL236" s="34"/>
      <c r="BM236" s="34"/>
      <c r="BN236" s="34"/>
      <c r="BO236" s="34"/>
      <c r="BP236" s="34"/>
      <c r="BQ236" s="34"/>
      <c r="BS236" s="34"/>
      <c r="BT236" s="34"/>
      <c r="BU236" s="34"/>
      <c r="BV236" s="34"/>
      <c r="BW236" s="34"/>
      <c r="BX236" s="34"/>
      <c r="BY236" s="34"/>
      <c r="BZ236" s="34"/>
      <c r="CB236" s="34"/>
      <c r="CC236" s="34"/>
      <c r="CD236" s="34"/>
      <c r="CE236" s="34"/>
      <c r="CH236" s="34"/>
      <c r="CI236" s="34"/>
      <c r="CK236" s="34"/>
      <c r="CL236" s="34"/>
      <c r="CN236" s="34"/>
      <c r="CO236" s="34"/>
      <c r="CP236" s="34"/>
      <c r="CQ236" s="34"/>
      <c r="CR236" s="34"/>
      <c r="CS236" s="34"/>
      <c r="CT236" s="34"/>
      <c r="CV236" s="34"/>
      <c r="CW236" s="34"/>
      <c r="CX236" s="34"/>
      <c r="CY236" s="34"/>
      <c r="CZ236" s="34"/>
    </row>
    <row r="237" spans="1:104" x14ac:dyDescent="0.15">
      <c r="A237" s="34" t="s">
        <v>1410</v>
      </c>
      <c r="B237" s="34"/>
      <c r="C237" s="34" t="s">
        <v>1346</v>
      </c>
      <c r="D237" s="34" t="s">
        <v>1362</v>
      </c>
      <c r="E237">
        <v>77</v>
      </c>
      <c r="F237" s="34" t="s">
        <v>1470</v>
      </c>
      <c r="G237" s="34"/>
      <c r="H237" s="84" t="s">
        <v>306</v>
      </c>
      <c r="I237" s="34" t="s">
        <v>2</v>
      </c>
      <c r="J237" s="34" t="s">
        <v>308</v>
      </c>
      <c r="K237" s="34" t="s">
        <v>314</v>
      </c>
      <c r="L237" s="34" t="s">
        <v>1356</v>
      </c>
      <c r="M237" s="34" t="s">
        <v>330</v>
      </c>
      <c r="N237" s="34"/>
      <c r="O237" s="34" t="s">
        <v>1352</v>
      </c>
      <c r="P237" s="34"/>
      <c r="Q237" s="34" t="s">
        <v>1213</v>
      </c>
      <c r="R237" t="b">
        <v>0</v>
      </c>
      <c r="S237" s="34"/>
      <c r="T237" s="34"/>
      <c r="U237" s="34"/>
      <c r="V237" t="b">
        <v>0</v>
      </c>
      <c r="W237" t="b">
        <v>1</v>
      </c>
      <c r="X237" s="34"/>
      <c r="Y237" s="34"/>
      <c r="AA237" s="34"/>
      <c r="AB237" s="34"/>
      <c r="AC237" s="34"/>
      <c r="AD237" s="34"/>
      <c r="AE237" s="34"/>
      <c r="AF237" s="34"/>
      <c r="AG237">
        <v>4.3</v>
      </c>
      <c r="AH237" s="34"/>
      <c r="AK237" s="34"/>
      <c r="AL237" s="34"/>
      <c r="AM237" s="34"/>
      <c r="AN237" s="34"/>
      <c r="AO237" s="34"/>
      <c r="AP237" s="34"/>
      <c r="AQ237" s="34"/>
      <c r="AR237" s="34"/>
      <c r="AS237" s="34"/>
      <c r="AU237" s="34"/>
      <c r="AV237" s="34"/>
      <c r="AW237" s="34"/>
      <c r="AX237" s="34"/>
      <c r="AY237" s="34"/>
      <c r="AZ237" s="34"/>
      <c r="BA237" s="34"/>
      <c r="BB237" s="34"/>
      <c r="BC237" s="34"/>
      <c r="BD237" s="34"/>
      <c r="BE237" s="34"/>
      <c r="BF237" s="34"/>
      <c r="BI237" s="34"/>
      <c r="BJ237" s="34"/>
      <c r="BK237" s="34"/>
      <c r="BL237" s="34"/>
      <c r="BM237" s="34"/>
      <c r="BN237" s="34"/>
      <c r="BO237" s="34"/>
      <c r="BP237" s="34"/>
      <c r="BQ237" s="34"/>
      <c r="BS237" s="34"/>
      <c r="BT237" s="34"/>
      <c r="BU237" s="34"/>
      <c r="BV237" s="34"/>
      <c r="BW237" s="34"/>
      <c r="BX237" s="34"/>
      <c r="BY237" s="34"/>
      <c r="BZ237" s="34"/>
      <c r="CB237" s="34"/>
      <c r="CC237" s="34"/>
      <c r="CD237" s="34"/>
      <c r="CE237" s="34"/>
      <c r="CH237" s="34"/>
      <c r="CI237" s="34"/>
      <c r="CK237" s="34"/>
      <c r="CL237" s="34"/>
      <c r="CN237" s="34"/>
      <c r="CO237" s="34"/>
      <c r="CP237" s="34"/>
      <c r="CQ237" s="34"/>
      <c r="CR237" s="34"/>
      <c r="CS237" s="34"/>
      <c r="CT237" s="34"/>
      <c r="CV237" s="34"/>
      <c r="CW237" s="34"/>
      <c r="CX237" s="34"/>
      <c r="CY237" s="34"/>
      <c r="CZ237" s="34"/>
    </row>
    <row r="238" spans="1:104" x14ac:dyDescent="0.15">
      <c r="A238" s="34" t="s">
        <v>1410</v>
      </c>
      <c r="B238" s="34"/>
      <c r="C238" s="34" t="s">
        <v>1346</v>
      </c>
      <c r="D238" s="34" t="s">
        <v>1362</v>
      </c>
      <c r="E238">
        <v>77</v>
      </c>
      <c r="F238" s="34" t="s">
        <v>1470</v>
      </c>
      <c r="G238" s="34"/>
      <c r="H238" s="84" t="s">
        <v>306</v>
      </c>
      <c r="I238" s="34" t="s">
        <v>2</v>
      </c>
      <c r="J238" s="34" t="s">
        <v>309</v>
      </c>
      <c r="K238" s="34" t="s">
        <v>315</v>
      </c>
      <c r="L238" s="34" t="s">
        <v>1356</v>
      </c>
      <c r="M238" s="34" t="s">
        <v>330</v>
      </c>
      <c r="N238" s="34"/>
      <c r="O238" s="34" t="s">
        <v>1352</v>
      </c>
      <c r="P238" s="34"/>
      <c r="Q238" s="34" t="s">
        <v>1213</v>
      </c>
      <c r="R238" t="b">
        <v>0</v>
      </c>
      <c r="S238" s="34"/>
      <c r="T238" s="34"/>
      <c r="U238" s="34"/>
      <c r="V238" t="b">
        <v>0</v>
      </c>
      <c r="W238" t="b">
        <v>1</v>
      </c>
      <c r="X238" s="34"/>
      <c r="Y238" s="34"/>
      <c r="AA238" s="34"/>
      <c r="AB238" s="34"/>
      <c r="AC238" s="34"/>
      <c r="AD238" s="34"/>
      <c r="AE238" s="34"/>
      <c r="AF238" s="34"/>
      <c r="AG238">
        <v>4.3</v>
      </c>
      <c r="AH238" s="34"/>
      <c r="AK238" s="34"/>
      <c r="AL238" s="34"/>
      <c r="AM238" s="34"/>
      <c r="AN238" s="34"/>
      <c r="AO238" s="34"/>
      <c r="AP238" s="34"/>
      <c r="AQ238" s="34"/>
      <c r="AR238" s="34"/>
      <c r="AS238" s="34"/>
      <c r="AU238" s="34"/>
      <c r="AV238" s="34"/>
      <c r="AW238" s="34"/>
      <c r="AX238" s="34"/>
      <c r="AY238" s="34"/>
      <c r="AZ238" s="34"/>
      <c r="BA238" s="34"/>
      <c r="BB238" s="34"/>
      <c r="BC238" s="34"/>
      <c r="BD238" s="34"/>
      <c r="BE238" s="34"/>
      <c r="BF238" s="34"/>
      <c r="BI238" s="34"/>
      <c r="BJ238" s="34"/>
      <c r="BK238" s="34"/>
      <c r="BL238" s="34"/>
      <c r="BM238" s="34"/>
      <c r="BN238" s="34"/>
      <c r="BO238" s="34"/>
      <c r="BP238" s="34"/>
      <c r="BQ238" s="34"/>
      <c r="BS238" s="34"/>
      <c r="BT238" s="34"/>
      <c r="BU238" s="34"/>
      <c r="BV238" s="34"/>
      <c r="BW238" s="34"/>
      <c r="BX238" s="34"/>
      <c r="BY238" s="34"/>
      <c r="BZ238" s="34"/>
      <c r="CB238" s="34"/>
      <c r="CC238" s="34"/>
      <c r="CD238" s="34"/>
      <c r="CE238" s="34"/>
      <c r="CH238" s="34"/>
      <c r="CI238" s="34"/>
      <c r="CK238" s="34"/>
      <c r="CL238" s="34"/>
      <c r="CN238" s="34"/>
      <c r="CO238" s="34"/>
      <c r="CP238" s="34"/>
      <c r="CQ238" s="34"/>
      <c r="CR238" s="34"/>
      <c r="CS238" s="34"/>
      <c r="CT238" s="34"/>
      <c r="CV238" s="34"/>
      <c r="CW238" s="34"/>
      <c r="CX238" s="34"/>
      <c r="CY238" s="34"/>
      <c r="CZ238" s="34"/>
    </row>
    <row r="239" spans="1:104" x14ac:dyDescent="0.15">
      <c r="A239" s="34" t="s">
        <v>1410</v>
      </c>
      <c r="B239" s="34"/>
      <c r="C239" s="34" t="s">
        <v>1346</v>
      </c>
      <c r="D239" s="34" t="s">
        <v>1362</v>
      </c>
      <c r="E239">
        <v>77</v>
      </c>
      <c r="F239" s="34" t="s">
        <v>1470</v>
      </c>
      <c r="G239" s="34"/>
      <c r="H239" s="84" t="s">
        <v>306</v>
      </c>
      <c r="I239" s="34" t="s">
        <v>2</v>
      </c>
      <c r="J239" s="34" t="s">
        <v>310</v>
      </c>
      <c r="K239" s="34" t="s">
        <v>1539</v>
      </c>
      <c r="L239" s="34" t="s">
        <v>1356</v>
      </c>
      <c r="M239" s="34" t="s">
        <v>330</v>
      </c>
      <c r="N239" s="34"/>
      <c r="O239" s="34" t="s">
        <v>1352</v>
      </c>
      <c r="P239" s="34"/>
      <c r="Q239" s="34" t="s">
        <v>1213</v>
      </c>
      <c r="R239" t="b">
        <v>0</v>
      </c>
      <c r="S239" s="34"/>
      <c r="T239" s="34"/>
      <c r="U239" s="34"/>
      <c r="V239" t="b">
        <v>0</v>
      </c>
      <c r="W239" t="b">
        <v>1</v>
      </c>
      <c r="X239" s="34"/>
      <c r="Y239" s="34"/>
      <c r="AA239" s="34"/>
      <c r="AB239" s="34"/>
      <c r="AC239" s="34"/>
      <c r="AD239" s="34"/>
      <c r="AE239" s="34"/>
      <c r="AF239" s="34"/>
      <c r="AG239">
        <v>4.3</v>
      </c>
      <c r="AH239" s="34"/>
      <c r="AK239" s="34"/>
      <c r="AL239" s="34"/>
      <c r="AM239" s="34"/>
      <c r="AN239" s="34"/>
      <c r="AO239" s="34"/>
      <c r="AP239" s="34"/>
      <c r="AQ239" s="34"/>
      <c r="AR239" s="34"/>
      <c r="AS239" s="34"/>
      <c r="AU239" s="34"/>
      <c r="AV239" s="34"/>
      <c r="AW239" s="34"/>
      <c r="AX239" s="34"/>
      <c r="AY239" s="34"/>
      <c r="AZ239" s="34"/>
      <c r="BA239" s="34"/>
      <c r="BB239" s="34"/>
      <c r="BC239" s="34"/>
      <c r="BD239" s="34"/>
      <c r="BE239" s="34"/>
      <c r="BF239" s="34"/>
      <c r="BI239" s="34"/>
      <c r="BJ239" s="34"/>
      <c r="BK239" s="34"/>
      <c r="BL239" s="34"/>
      <c r="BM239" s="34"/>
      <c r="BN239" s="34"/>
      <c r="BO239" s="34"/>
      <c r="BP239" s="34"/>
      <c r="BQ239" s="34"/>
      <c r="BS239" s="34"/>
      <c r="BT239" s="34"/>
      <c r="BU239" s="34"/>
      <c r="BV239" s="34"/>
      <c r="BW239" s="34"/>
      <c r="BX239" s="34"/>
      <c r="BY239" s="34"/>
      <c r="BZ239" s="34"/>
      <c r="CB239" s="34"/>
      <c r="CC239" s="34"/>
      <c r="CD239" s="34"/>
      <c r="CE239" s="34"/>
      <c r="CH239" s="34"/>
      <c r="CI239" s="34"/>
      <c r="CK239" s="34"/>
      <c r="CL239" s="34"/>
      <c r="CN239" s="34"/>
      <c r="CO239" s="34"/>
      <c r="CP239" s="34"/>
      <c r="CQ239" s="34"/>
      <c r="CR239" s="34"/>
      <c r="CS239" s="34"/>
      <c r="CT239" s="34"/>
      <c r="CV239" s="34"/>
      <c r="CW239" s="34"/>
      <c r="CX239" s="34"/>
      <c r="CY239" s="34"/>
      <c r="CZ239" s="34"/>
    </row>
    <row r="240" spans="1:104" x14ac:dyDescent="0.15">
      <c r="A240" s="34" t="s">
        <v>1410</v>
      </c>
      <c r="B240" s="34"/>
      <c r="C240" s="34" t="s">
        <v>1346</v>
      </c>
      <c r="D240" s="34" t="s">
        <v>1362</v>
      </c>
      <c r="E240">
        <v>77</v>
      </c>
      <c r="F240" s="34" t="s">
        <v>1470</v>
      </c>
      <c r="G240" s="34"/>
      <c r="H240" s="84" t="s">
        <v>306</v>
      </c>
      <c r="I240" s="34" t="s">
        <v>2</v>
      </c>
      <c r="J240" s="34" t="s">
        <v>311</v>
      </c>
      <c r="K240" s="34" t="s">
        <v>1529</v>
      </c>
      <c r="L240" s="34" t="s">
        <v>1356</v>
      </c>
      <c r="M240" s="34" t="s">
        <v>330</v>
      </c>
      <c r="N240" s="34"/>
      <c r="O240" s="34" t="s">
        <v>1352</v>
      </c>
      <c r="P240" s="34"/>
      <c r="Q240" s="34" t="s">
        <v>1213</v>
      </c>
      <c r="R240" t="b">
        <v>0</v>
      </c>
      <c r="S240" s="34"/>
      <c r="T240" s="34"/>
      <c r="U240" s="34"/>
      <c r="V240" t="b">
        <v>0</v>
      </c>
      <c r="W240" t="b">
        <v>1</v>
      </c>
      <c r="X240" s="34"/>
      <c r="Y240" s="34"/>
      <c r="AA240" s="34"/>
      <c r="AB240" s="34"/>
      <c r="AC240" s="34"/>
      <c r="AD240" s="34"/>
      <c r="AE240" s="34"/>
      <c r="AF240" s="34"/>
      <c r="AG240">
        <v>4.3</v>
      </c>
      <c r="AH240" s="34"/>
      <c r="AK240" s="34"/>
      <c r="AL240" s="34"/>
      <c r="AM240" s="34"/>
      <c r="AN240" s="34"/>
      <c r="AO240" s="34"/>
      <c r="AP240" s="34"/>
      <c r="AQ240" s="34"/>
      <c r="AR240" s="34"/>
      <c r="AS240" s="34"/>
      <c r="AU240" s="34"/>
      <c r="AV240" s="34"/>
      <c r="AW240" s="34"/>
      <c r="AX240" s="34"/>
      <c r="AY240" s="34"/>
      <c r="AZ240" s="34"/>
      <c r="BA240" s="34"/>
      <c r="BB240" s="34"/>
      <c r="BC240" s="34"/>
      <c r="BD240" s="34"/>
      <c r="BE240" s="34"/>
      <c r="BF240" s="34"/>
      <c r="BI240" s="34"/>
      <c r="BJ240" s="34"/>
      <c r="BK240" s="34"/>
      <c r="BL240" s="34"/>
      <c r="BM240" s="34"/>
      <c r="BN240" s="34"/>
      <c r="BO240" s="34"/>
      <c r="BP240" s="34"/>
      <c r="BQ240" s="34"/>
      <c r="BS240" s="34"/>
      <c r="BT240" s="34"/>
      <c r="BU240" s="34"/>
      <c r="BV240" s="34"/>
      <c r="BW240" s="34"/>
      <c r="BX240" s="34"/>
      <c r="BY240" s="34"/>
      <c r="BZ240" s="34"/>
      <c r="CB240" s="34"/>
      <c r="CC240" s="34"/>
      <c r="CD240" s="34"/>
      <c r="CE240" s="34"/>
      <c r="CH240" s="34"/>
      <c r="CI240" s="34"/>
      <c r="CK240" s="34"/>
      <c r="CL240" s="34"/>
      <c r="CN240" s="34"/>
      <c r="CO240" s="34"/>
      <c r="CP240" s="34"/>
      <c r="CQ240" s="34"/>
      <c r="CR240" s="34"/>
      <c r="CS240" s="34"/>
      <c r="CT240" s="34"/>
      <c r="CV240" s="34"/>
      <c r="CW240" s="34"/>
      <c r="CX240" s="34"/>
      <c r="CY240" s="34"/>
      <c r="CZ240" s="34"/>
    </row>
    <row r="241" spans="1:104" x14ac:dyDescent="0.15">
      <c r="A241" s="34" t="s">
        <v>1410</v>
      </c>
      <c r="B241" s="34"/>
      <c r="C241" s="34" t="s">
        <v>1346</v>
      </c>
      <c r="D241" s="34" t="s">
        <v>1362</v>
      </c>
      <c r="E241">
        <v>77</v>
      </c>
      <c r="F241" s="34" t="s">
        <v>1470</v>
      </c>
      <c r="G241" s="34"/>
      <c r="H241" s="84" t="s">
        <v>306</v>
      </c>
      <c r="I241" s="34" t="s">
        <v>2</v>
      </c>
      <c r="J241" s="34" t="s">
        <v>312</v>
      </c>
      <c r="K241" s="34" t="s">
        <v>2</v>
      </c>
      <c r="L241" s="34" t="s">
        <v>1356</v>
      </c>
      <c r="M241" s="34" t="s">
        <v>330</v>
      </c>
      <c r="N241" s="34"/>
      <c r="O241" s="34" t="s">
        <v>1352</v>
      </c>
      <c r="P241" s="34"/>
      <c r="Q241" s="34" t="s">
        <v>1213</v>
      </c>
      <c r="R241" t="b">
        <v>0</v>
      </c>
      <c r="S241" s="34"/>
      <c r="T241" s="34"/>
      <c r="U241" s="34"/>
      <c r="V241" t="b">
        <v>0</v>
      </c>
      <c r="W241" t="b">
        <v>1</v>
      </c>
      <c r="X241" s="34"/>
      <c r="Y241" s="34"/>
      <c r="AA241" s="34"/>
      <c r="AB241" s="34"/>
      <c r="AC241" s="34"/>
      <c r="AD241" s="34"/>
      <c r="AE241" s="34"/>
      <c r="AF241" s="34"/>
      <c r="AG241">
        <v>4.3</v>
      </c>
      <c r="AH241" s="34"/>
      <c r="AK241" s="34"/>
      <c r="AL241" s="34"/>
      <c r="AM241" s="34"/>
      <c r="AN241" s="34"/>
      <c r="AO241" s="34"/>
      <c r="AP241" s="34"/>
      <c r="AQ241" s="34"/>
      <c r="AR241" s="34"/>
      <c r="AS241" s="34"/>
      <c r="AU241" s="34"/>
      <c r="AV241" s="34"/>
      <c r="AW241" s="34"/>
      <c r="AX241" s="34"/>
      <c r="AY241" s="34"/>
      <c r="AZ241" s="34"/>
      <c r="BA241" s="34"/>
      <c r="BB241" s="34"/>
      <c r="BC241" s="34"/>
      <c r="BD241" s="34"/>
      <c r="BE241" s="34"/>
      <c r="BF241" s="34"/>
      <c r="BI241" s="34"/>
      <c r="BJ241" s="34"/>
      <c r="BK241" s="34"/>
      <c r="BL241" s="34"/>
      <c r="BM241" s="34"/>
      <c r="BN241" s="34"/>
      <c r="BO241" s="34"/>
      <c r="BP241" s="34"/>
      <c r="BQ241" s="34"/>
      <c r="BS241" s="34"/>
      <c r="BT241" s="34"/>
      <c r="BU241" s="34"/>
      <c r="BV241" s="34"/>
      <c r="BW241" s="34"/>
      <c r="BX241" s="34"/>
      <c r="BY241" s="34"/>
      <c r="BZ241" s="34"/>
      <c r="CB241" s="34"/>
      <c r="CC241" s="34"/>
      <c r="CD241" s="34"/>
      <c r="CE241" s="34"/>
      <c r="CH241" s="34"/>
      <c r="CI241" s="34"/>
      <c r="CK241" s="34"/>
      <c r="CL241" s="34"/>
      <c r="CN241" s="34"/>
      <c r="CO241" s="34"/>
      <c r="CP241" s="34"/>
      <c r="CQ241" s="34"/>
      <c r="CR241" s="34"/>
      <c r="CS241" s="34"/>
      <c r="CT241" s="34"/>
      <c r="CV241" s="34"/>
      <c r="CW241" s="34"/>
      <c r="CX241" s="34"/>
      <c r="CY241" s="34"/>
      <c r="CZ241" s="34"/>
    </row>
    <row r="242" spans="1:104" x14ac:dyDescent="0.15">
      <c r="A242" s="34" t="s">
        <v>1411</v>
      </c>
      <c r="B242" s="34"/>
      <c r="C242" s="34" t="s">
        <v>1346</v>
      </c>
      <c r="D242" s="34" t="s">
        <v>1363</v>
      </c>
      <c r="E242">
        <v>78</v>
      </c>
      <c r="F242" s="34" t="s">
        <v>1471</v>
      </c>
      <c r="G242" s="34"/>
      <c r="H242" s="84" t="s">
        <v>306</v>
      </c>
      <c r="I242" s="34" t="s">
        <v>2</v>
      </c>
      <c r="J242" s="34" t="s">
        <v>307</v>
      </c>
      <c r="K242" s="34" t="s">
        <v>849</v>
      </c>
      <c r="L242" s="34" t="s">
        <v>1355</v>
      </c>
      <c r="M242" s="34" t="s">
        <v>330</v>
      </c>
      <c r="N242" s="34"/>
      <c r="O242" s="34" t="s">
        <v>1353</v>
      </c>
      <c r="P242" s="34"/>
      <c r="Q242" s="34" t="s">
        <v>343</v>
      </c>
      <c r="R242" t="b">
        <v>0</v>
      </c>
      <c r="S242" s="34"/>
      <c r="T242" s="34"/>
      <c r="U242" s="34"/>
      <c r="V242" t="b">
        <v>0</v>
      </c>
      <c r="W242" t="b">
        <v>1</v>
      </c>
      <c r="X242" s="34"/>
      <c r="Y242" s="34"/>
      <c r="AA242" s="34"/>
      <c r="AB242" s="34"/>
      <c r="AC242" s="34"/>
      <c r="AD242" s="34"/>
      <c r="AE242" s="34"/>
      <c r="AF242" s="34"/>
      <c r="AG242">
        <v>4.3</v>
      </c>
      <c r="AH242" s="34"/>
      <c r="AK242" s="34"/>
      <c r="AL242" s="34"/>
      <c r="AM242" s="34"/>
      <c r="AN242" s="34"/>
      <c r="AO242" s="34"/>
      <c r="AP242" s="34"/>
      <c r="AQ242" s="34"/>
      <c r="AR242" s="34"/>
      <c r="AS242" s="34"/>
      <c r="AU242" s="34"/>
      <c r="AV242" s="34"/>
      <c r="AW242" s="34"/>
      <c r="AX242" s="34"/>
      <c r="AY242" s="34"/>
      <c r="AZ242" s="34"/>
      <c r="BA242" s="34"/>
      <c r="BB242" s="34"/>
      <c r="BC242" s="34"/>
      <c r="BD242" s="34"/>
      <c r="BE242" s="34"/>
      <c r="BF242" s="34"/>
      <c r="BI242" s="34"/>
      <c r="BJ242" s="34"/>
      <c r="BK242" s="34"/>
      <c r="BL242" s="34"/>
      <c r="BM242" s="34"/>
      <c r="BN242" s="34"/>
      <c r="BO242" s="34"/>
      <c r="BP242" s="34"/>
      <c r="BQ242" s="34"/>
      <c r="BS242" s="34"/>
      <c r="BT242" s="34"/>
      <c r="BU242" s="34"/>
      <c r="BV242" s="34"/>
      <c r="BW242" s="34"/>
      <c r="BX242" s="34"/>
      <c r="BY242" s="34"/>
      <c r="BZ242" s="34"/>
      <c r="CB242" s="34"/>
      <c r="CC242" s="34"/>
      <c r="CD242" s="34"/>
      <c r="CE242" s="34"/>
      <c r="CH242" s="34"/>
      <c r="CI242" s="34"/>
      <c r="CK242" s="34"/>
      <c r="CL242" s="34"/>
      <c r="CN242" s="34"/>
      <c r="CO242" s="34"/>
      <c r="CP242" s="34"/>
      <c r="CQ242" s="34"/>
      <c r="CR242" s="34"/>
      <c r="CS242" s="34"/>
      <c r="CT242" s="34"/>
      <c r="CV242" s="34"/>
      <c r="CW242" s="34"/>
      <c r="CX242" s="34"/>
      <c r="CY242" s="34"/>
      <c r="CZ242" s="34"/>
    </row>
    <row r="243" spans="1:104" x14ac:dyDescent="0.15">
      <c r="A243" s="34" t="s">
        <v>1411</v>
      </c>
      <c r="B243" s="34"/>
      <c r="C243" s="34" t="s">
        <v>1346</v>
      </c>
      <c r="D243" s="34" t="s">
        <v>1363</v>
      </c>
      <c r="E243">
        <v>78</v>
      </c>
      <c r="F243" s="34" t="s">
        <v>1471</v>
      </c>
      <c r="G243" s="34"/>
      <c r="H243" s="84" t="s">
        <v>306</v>
      </c>
      <c r="I243" s="34" t="s">
        <v>2</v>
      </c>
      <c r="J243" s="34" t="s">
        <v>308</v>
      </c>
      <c r="K243" s="34" t="s">
        <v>316</v>
      </c>
      <c r="L243" s="34" t="s">
        <v>1355</v>
      </c>
      <c r="M243" s="34" t="s">
        <v>330</v>
      </c>
      <c r="N243" s="34"/>
      <c r="O243" s="34" t="s">
        <v>1353</v>
      </c>
      <c r="P243" s="34"/>
      <c r="Q243" s="34" t="s">
        <v>343</v>
      </c>
      <c r="R243" t="b">
        <v>0</v>
      </c>
      <c r="S243" s="34"/>
      <c r="T243" s="34"/>
      <c r="U243" s="34"/>
      <c r="V243" t="b">
        <v>0</v>
      </c>
      <c r="W243" t="b">
        <v>1</v>
      </c>
      <c r="X243" s="34"/>
      <c r="Y243" s="34"/>
      <c r="AA243" s="34"/>
      <c r="AB243" s="34"/>
      <c r="AC243" s="34"/>
      <c r="AD243" s="34"/>
      <c r="AE243" s="34"/>
      <c r="AF243" s="34"/>
      <c r="AG243">
        <v>4.3</v>
      </c>
      <c r="AH243" s="34"/>
      <c r="AK243" s="34"/>
      <c r="AL243" s="34"/>
      <c r="AM243" s="34"/>
      <c r="AN243" s="34"/>
      <c r="AO243" s="34"/>
      <c r="AP243" s="34"/>
      <c r="AQ243" s="34"/>
      <c r="AR243" s="34"/>
      <c r="AS243" s="34"/>
      <c r="AU243" s="34"/>
      <c r="AV243" s="34"/>
      <c r="AW243" s="34"/>
      <c r="AX243" s="34"/>
      <c r="AY243" s="34"/>
      <c r="AZ243" s="34"/>
      <c r="BA243" s="34"/>
      <c r="BB243" s="34"/>
      <c r="BC243" s="34"/>
      <c r="BD243" s="34"/>
      <c r="BE243" s="34"/>
      <c r="BF243" s="34"/>
      <c r="BI243" s="34"/>
      <c r="BJ243" s="34"/>
      <c r="BK243" s="34"/>
      <c r="BL243" s="34"/>
      <c r="BM243" s="34"/>
      <c r="BN243" s="34"/>
      <c r="BO243" s="34"/>
      <c r="BP243" s="34"/>
      <c r="BQ243" s="34"/>
      <c r="BS243" s="34"/>
      <c r="BT243" s="34"/>
      <c r="BU243" s="34"/>
      <c r="BV243" s="34"/>
      <c r="BW243" s="34"/>
      <c r="BX243" s="34"/>
      <c r="BY243" s="34"/>
      <c r="BZ243" s="34"/>
      <c r="CB243" s="34"/>
      <c r="CC243" s="34"/>
      <c r="CD243" s="34"/>
      <c r="CE243" s="34"/>
      <c r="CH243" s="34"/>
      <c r="CI243" s="34"/>
      <c r="CK243" s="34"/>
      <c r="CL243" s="34"/>
      <c r="CN243" s="34"/>
      <c r="CO243" s="34"/>
      <c r="CP243" s="34"/>
      <c r="CQ243" s="34"/>
      <c r="CR243" s="34"/>
      <c r="CS243" s="34"/>
      <c r="CT243" s="34"/>
      <c r="CV243" s="34"/>
      <c r="CW243" s="34"/>
      <c r="CX243" s="34"/>
      <c r="CY243" s="34"/>
      <c r="CZ243" s="34"/>
    </row>
    <row r="244" spans="1:104" x14ac:dyDescent="0.15">
      <c r="A244" s="34" t="s">
        <v>1411</v>
      </c>
      <c r="B244" s="34"/>
      <c r="C244" s="34" t="s">
        <v>1346</v>
      </c>
      <c r="D244" s="34" t="s">
        <v>1363</v>
      </c>
      <c r="E244">
        <v>78</v>
      </c>
      <c r="F244" s="34" t="s">
        <v>1471</v>
      </c>
      <c r="G244" s="34"/>
      <c r="H244" s="84" t="s">
        <v>306</v>
      </c>
      <c r="I244" s="34" t="s">
        <v>2</v>
      </c>
      <c r="J244" s="34" t="s">
        <v>309</v>
      </c>
      <c r="K244" s="34" t="s">
        <v>317</v>
      </c>
      <c r="L244" s="34" t="s">
        <v>1355</v>
      </c>
      <c r="M244" s="34" t="s">
        <v>330</v>
      </c>
      <c r="N244" s="34"/>
      <c r="O244" s="34" t="s">
        <v>1353</v>
      </c>
      <c r="P244" s="34"/>
      <c r="Q244" s="34" t="s">
        <v>343</v>
      </c>
      <c r="R244" t="b">
        <v>0</v>
      </c>
      <c r="S244" s="34"/>
      <c r="T244" s="34"/>
      <c r="U244" s="34"/>
      <c r="V244" t="b">
        <v>0</v>
      </c>
      <c r="W244" t="b">
        <v>1</v>
      </c>
      <c r="X244" s="34"/>
      <c r="Y244" s="34"/>
      <c r="AA244" s="34"/>
      <c r="AB244" s="34"/>
      <c r="AC244" s="34"/>
      <c r="AD244" s="34"/>
      <c r="AE244" s="34"/>
      <c r="AF244" s="34"/>
      <c r="AG244">
        <v>4.3</v>
      </c>
      <c r="AH244" s="34"/>
      <c r="AK244" s="34"/>
      <c r="AL244" s="34"/>
      <c r="AM244" s="34"/>
      <c r="AN244" s="34"/>
      <c r="AO244" s="34"/>
      <c r="AP244" s="34"/>
      <c r="AQ244" s="34"/>
      <c r="AR244" s="34"/>
      <c r="AS244" s="34"/>
      <c r="AU244" s="34"/>
      <c r="AV244" s="34"/>
      <c r="AW244" s="34"/>
      <c r="AX244" s="34"/>
      <c r="AY244" s="34"/>
      <c r="AZ244" s="34"/>
      <c r="BA244" s="34"/>
      <c r="BB244" s="34"/>
      <c r="BC244" s="34"/>
      <c r="BD244" s="34"/>
      <c r="BE244" s="34"/>
      <c r="BF244" s="34"/>
      <c r="BI244" s="34"/>
      <c r="BJ244" s="34"/>
      <c r="BK244" s="34"/>
      <c r="BL244" s="34"/>
      <c r="BM244" s="34"/>
      <c r="BN244" s="34"/>
      <c r="BO244" s="34"/>
      <c r="BP244" s="34"/>
      <c r="BQ244" s="34"/>
      <c r="BS244" s="34"/>
      <c r="BT244" s="34"/>
      <c r="BU244" s="34"/>
      <c r="BV244" s="34"/>
      <c r="BW244" s="34"/>
      <c r="BX244" s="34"/>
      <c r="BY244" s="34"/>
      <c r="BZ244" s="34"/>
      <c r="CB244" s="34"/>
      <c r="CC244" s="34"/>
      <c r="CD244" s="34"/>
      <c r="CE244" s="34"/>
      <c r="CH244" s="34"/>
      <c r="CI244" s="34"/>
      <c r="CK244" s="34"/>
      <c r="CL244" s="34"/>
      <c r="CN244" s="34"/>
      <c r="CO244" s="34"/>
      <c r="CP244" s="34"/>
      <c r="CQ244" s="34"/>
      <c r="CR244" s="34"/>
      <c r="CS244" s="34"/>
      <c r="CT244" s="34"/>
      <c r="CV244" s="34"/>
      <c r="CW244" s="34"/>
      <c r="CX244" s="34"/>
      <c r="CY244" s="34"/>
      <c r="CZ244" s="34"/>
    </row>
    <row r="245" spans="1:104" x14ac:dyDescent="0.15">
      <c r="A245" s="34" t="s">
        <v>1411</v>
      </c>
      <c r="B245" s="34"/>
      <c r="C245" s="34" t="s">
        <v>1346</v>
      </c>
      <c r="D245" s="34" t="s">
        <v>1363</v>
      </c>
      <c r="E245">
        <v>78</v>
      </c>
      <c r="F245" s="34" t="s">
        <v>1471</v>
      </c>
      <c r="G245" s="34"/>
      <c r="H245" s="84" t="s">
        <v>306</v>
      </c>
      <c r="I245" s="34" t="s">
        <v>2</v>
      </c>
      <c r="J245" s="34" t="s">
        <v>310</v>
      </c>
      <c r="K245" s="34" t="s">
        <v>850</v>
      </c>
      <c r="L245" s="34" t="s">
        <v>1355</v>
      </c>
      <c r="M245" s="34" t="s">
        <v>330</v>
      </c>
      <c r="N245" s="34"/>
      <c r="O245" s="34" t="s">
        <v>1353</v>
      </c>
      <c r="P245" s="34"/>
      <c r="Q245" s="34" t="s">
        <v>343</v>
      </c>
      <c r="R245" t="b">
        <v>0</v>
      </c>
      <c r="S245" s="34"/>
      <c r="T245" s="34"/>
      <c r="U245" s="34"/>
      <c r="V245" t="b">
        <v>0</v>
      </c>
      <c r="W245" t="b">
        <v>1</v>
      </c>
      <c r="X245" s="34"/>
      <c r="Y245" s="34"/>
      <c r="AA245" s="34"/>
      <c r="AB245" s="34"/>
      <c r="AC245" s="34"/>
      <c r="AD245" s="34"/>
      <c r="AE245" s="34"/>
      <c r="AF245" s="34"/>
      <c r="AG245">
        <v>4.3</v>
      </c>
      <c r="AH245" s="34"/>
      <c r="AK245" s="34"/>
      <c r="AL245" s="34"/>
      <c r="AM245" s="34"/>
      <c r="AN245" s="34"/>
      <c r="AO245" s="34"/>
      <c r="AP245" s="34"/>
      <c r="AQ245" s="34"/>
      <c r="AR245" s="34"/>
      <c r="AS245" s="34"/>
      <c r="AU245" s="34"/>
      <c r="AV245" s="34"/>
      <c r="AW245" s="34"/>
      <c r="AX245" s="34"/>
      <c r="AY245" s="34"/>
      <c r="AZ245" s="34"/>
      <c r="BA245" s="34"/>
      <c r="BB245" s="34"/>
      <c r="BC245" s="34"/>
      <c r="BD245" s="34"/>
      <c r="BE245" s="34"/>
      <c r="BF245" s="34"/>
      <c r="BI245" s="34"/>
      <c r="BJ245" s="34"/>
      <c r="BK245" s="34"/>
      <c r="BL245" s="34"/>
      <c r="BM245" s="34"/>
      <c r="BN245" s="34"/>
      <c r="BO245" s="34"/>
      <c r="BP245" s="34"/>
      <c r="BQ245" s="34"/>
      <c r="BS245" s="34"/>
      <c r="BT245" s="34"/>
      <c r="BU245" s="34"/>
      <c r="BV245" s="34"/>
      <c r="BW245" s="34"/>
      <c r="BX245" s="34"/>
      <c r="BY245" s="34"/>
      <c r="BZ245" s="34"/>
      <c r="CB245" s="34"/>
      <c r="CC245" s="34"/>
      <c r="CD245" s="34"/>
      <c r="CE245" s="34"/>
      <c r="CH245" s="34"/>
      <c r="CI245" s="34"/>
      <c r="CK245" s="34"/>
      <c r="CL245" s="34"/>
      <c r="CN245" s="34"/>
      <c r="CO245" s="34"/>
      <c r="CP245" s="34"/>
      <c r="CQ245" s="34"/>
      <c r="CR245" s="34"/>
      <c r="CS245" s="34"/>
      <c r="CT245" s="34"/>
      <c r="CV245" s="34"/>
      <c r="CW245" s="34"/>
      <c r="CX245" s="34"/>
      <c r="CY245" s="34"/>
      <c r="CZ245" s="34"/>
    </row>
    <row r="246" spans="1:104" x14ac:dyDescent="0.15">
      <c r="A246" s="34" t="s">
        <v>1411</v>
      </c>
      <c r="B246" s="34"/>
      <c r="C246" s="34" t="s">
        <v>1346</v>
      </c>
      <c r="D246" s="34" t="s">
        <v>1363</v>
      </c>
      <c r="E246">
        <v>78</v>
      </c>
      <c r="F246" s="34" t="s">
        <v>1471</v>
      </c>
      <c r="G246" s="34"/>
      <c r="H246" s="84" t="s">
        <v>306</v>
      </c>
      <c r="I246" s="34" t="s">
        <v>2</v>
      </c>
      <c r="J246" s="34" t="s">
        <v>311</v>
      </c>
      <c r="K246" s="34" t="s">
        <v>1540</v>
      </c>
      <c r="L246" s="34" t="s">
        <v>1355</v>
      </c>
      <c r="M246" s="34" t="s">
        <v>330</v>
      </c>
      <c r="N246" s="34"/>
      <c r="O246" s="34" t="s">
        <v>1353</v>
      </c>
      <c r="P246" s="34"/>
      <c r="Q246" s="34" t="s">
        <v>343</v>
      </c>
      <c r="R246" t="b">
        <v>0</v>
      </c>
      <c r="S246" s="34"/>
      <c r="T246" s="34"/>
      <c r="U246" s="34"/>
      <c r="V246" t="b">
        <v>0</v>
      </c>
      <c r="W246" t="b">
        <v>1</v>
      </c>
      <c r="X246" s="34"/>
      <c r="Y246" s="34"/>
      <c r="AA246" s="34"/>
      <c r="AB246" s="34"/>
      <c r="AC246" s="34"/>
      <c r="AD246" s="34"/>
      <c r="AE246" s="34"/>
      <c r="AF246" s="34"/>
      <c r="AG246">
        <v>4.3</v>
      </c>
      <c r="AH246" s="34"/>
      <c r="AK246" s="34"/>
      <c r="AL246" s="34"/>
      <c r="AM246" s="34"/>
      <c r="AN246" s="34"/>
      <c r="AO246" s="34"/>
      <c r="AP246" s="34"/>
      <c r="AQ246" s="34"/>
      <c r="AR246" s="34"/>
      <c r="AS246" s="34"/>
      <c r="AU246" s="34"/>
      <c r="AV246" s="34"/>
      <c r="AW246" s="34"/>
      <c r="AX246" s="34"/>
      <c r="AY246" s="34"/>
      <c r="AZ246" s="34"/>
      <c r="BA246" s="34"/>
      <c r="BB246" s="34"/>
      <c r="BC246" s="34"/>
      <c r="BD246" s="34"/>
      <c r="BE246" s="34"/>
      <c r="BF246" s="34"/>
      <c r="BI246" s="34"/>
      <c r="BJ246" s="34"/>
      <c r="BK246" s="34"/>
      <c r="BL246" s="34"/>
      <c r="BM246" s="34"/>
      <c r="BN246" s="34"/>
      <c r="BO246" s="34"/>
      <c r="BP246" s="34"/>
      <c r="BQ246" s="34"/>
      <c r="BS246" s="34"/>
      <c r="BT246" s="34"/>
      <c r="BU246" s="34"/>
      <c r="BV246" s="34"/>
      <c r="BW246" s="34"/>
      <c r="BX246" s="34"/>
      <c r="BY246" s="34"/>
      <c r="BZ246" s="34"/>
      <c r="CB246" s="34"/>
      <c r="CC246" s="34"/>
      <c r="CD246" s="34"/>
      <c r="CE246" s="34"/>
      <c r="CH246" s="34"/>
      <c r="CI246" s="34"/>
      <c r="CK246" s="34"/>
      <c r="CL246" s="34"/>
      <c r="CN246" s="34"/>
      <c r="CO246" s="34"/>
      <c r="CP246" s="34"/>
      <c r="CQ246" s="34"/>
      <c r="CR246" s="34"/>
      <c r="CS246" s="34"/>
      <c r="CT246" s="34"/>
      <c r="CV246" s="34"/>
      <c r="CW246" s="34"/>
      <c r="CX246" s="34"/>
      <c r="CY246" s="34"/>
      <c r="CZ246" s="34"/>
    </row>
    <row r="247" spans="1:104" x14ac:dyDescent="0.15">
      <c r="A247" s="34" t="s">
        <v>1411</v>
      </c>
      <c r="B247" s="34"/>
      <c r="C247" s="34" t="s">
        <v>1346</v>
      </c>
      <c r="D247" s="34" t="s">
        <v>1363</v>
      </c>
      <c r="E247">
        <v>78</v>
      </c>
      <c r="F247" s="34" t="s">
        <v>1471</v>
      </c>
      <c r="G247" s="34"/>
      <c r="H247" s="84" t="s">
        <v>306</v>
      </c>
      <c r="I247" s="34" t="s">
        <v>2</v>
      </c>
      <c r="J247" s="34" t="s">
        <v>312</v>
      </c>
      <c r="K247" s="34" t="s">
        <v>2</v>
      </c>
      <c r="L247" s="34" t="s">
        <v>1355</v>
      </c>
      <c r="M247" s="34" t="s">
        <v>330</v>
      </c>
      <c r="N247" s="34"/>
      <c r="O247" s="34" t="s">
        <v>1353</v>
      </c>
      <c r="P247" s="34"/>
      <c r="Q247" s="34" t="s">
        <v>343</v>
      </c>
      <c r="R247" t="b">
        <v>0</v>
      </c>
      <c r="S247" s="34"/>
      <c r="T247" s="34"/>
      <c r="U247" s="34"/>
      <c r="V247" t="b">
        <v>0</v>
      </c>
      <c r="W247" t="b">
        <v>1</v>
      </c>
      <c r="X247" s="34"/>
      <c r="Y247" s="34"/>
      <c r="AA247" s="34"/>
      <c r="AB247" s="34"/>
      <c r="AC247" s="34"/>
      <c r="AD247" s="34"/>
      <c r="AE247" s="34"/>
      <c r="AF247" s="34"/>
      <c r="AG247">
        <v>4.3</v>
      </c>
      <c r="AH247" s="34"/>
      <c r="AK247" s="34"/>
      <c r="AL247" s="34"/>
      <c r="AM247" s="34"/>
      <c r="AN247" s="34"/>
      <c r="AO247" s="34"/>
      <c r="AP247" s="34"/>
      <c r="AQ247" s="34"/>
      <c r="AR247" s="34"/>
      <c r="AS247" s="34"/>
      <c r="AU247" s="34"/>
      <c r="AV247" s="34"/>
      <c r="AW247" s="34"/>
      <c r="AX247" s="34"/>
      <c r="AY247" s="34"/>
      <c r="AZ247" s="34"/>
      <c r="BA247" s="34"/>
      <c r="BB247" s="34"/>
      <c r="BC247" s="34"/>
      <c r="BD247" s="34"/>
      <c r="BE247" s="34"/>
      <c r="BF247" s="34"/>
      <c r="BI247" s="34"/>
      <c r="BJ247" s="34"/>
      <c r="BK247" s="34"/>
      <c r="BL247" s="34"/>
      <c r="BM247" s="34"/>
      <c r="BN247" s="34"/>
      <c r="BO247" s="34"/>
      <c r="BP247" s="34"/>
      <c r="BQ247" s="34"/>
      <c r="BS247" s="34"/>
      <c r="BT247" s="34"/>
      <c r="BU247" s="34"/>
      <c r="BV247" s="34"/>
      <c r="BW247" s="34"/>
      <c r="BX247" s="34"/>
      <c r="BY247" s="34"/>
      <c r="BZ247" s="34"/>
      <c r="CB247" s="34"/>
      <c r="CC247" s="34"/>
      <c r="CD247" s="34"/>
      <c r="CE247" s="34"/>
      <c r="CH247" s="34"/>
      <c r="CI247" s="34"/>
      <c r="CK247" s="34"/>
      <c r="CL247" s="34"/>
      <c r="CN247" s="34"/>
      <c r="CO247" s="34"/>
      <c r="CP247" s="34"/>
      <c r="CQ247" s="34"/>
      <c r="CR247" s="34"/>
      <c r="CS247" s="34"/>
      <c r="CT247" s="34"/>
      <c r="CV247" s="34"/>
      <c r="CW247" s="34"/>
      <c r="CX247" s="34"/>
      <c r="CY247" s="34"/>
      <c r="CZ247" s="34"/>
    </row>
    <row r="248" spans="1:104" x14ac:dyDescent="0.15">
      <c r="A248" s="34" t="s">
        <v>1412</v>
      </c>
      <c r="B248" s="34"/>
      <c r="C248" s="34" t="s">
        <v>1346</v>
      </c>
      <c r="D248" s="34" t="s">
        <v>1363</v>
      </c>
      <c r="E248">
        <v>79</v>
      </c>
      <c r="F248" s="34" t="s">
        <v>1471</v>
      </c>
      <c r="G248" s="34"/>
      <c r="H248" s="84" t="s">
        <v>306</v>
      </c>
      <c r="I248" s="34" t="s">
        <v>2</v>
      </c>
      <c r="J248" s="34" t="s">
        <v>307</v>
      </c>
      <c r="K248" s="34" t="s">
        <v>1541</v>
      </c>
      <c r="L248" s="34" t="s">
        <v>1355</v>
      </c>
      <c r="M248" s="34" t="s">
        <v>330</v>
      </c>
      <c r="N248" s="34"/>
      <c r="O248" s="34" t="s">
        <v>1353</v>
      </c>
      <c r="P248" s="34"/>
      <c r="Q248" s="34" t="s">
        <v>1151</v>
      </c>
      <c r="R248" t="b">
        <v>0</v>
      </c>
      <c r="S248" s="34"/>
      <c r="T248" s="34"/>
      <c r="U248" s="34"/>
      <c r="V248" t="b">
        <v>0</v>
      </c>
      <c r="W248" t="b">
        <v>1</v>
      </c>
      <c r="X248" s="34"/>
      <c r="Y248" s="34"/>
      <c r="AA248" s="34"/>
      <c r="AB248" s="34"/>
      <c r="AC248" s="34"/>
      <c r="AD248" s="34"/>
      <c r="AE248" s="34"/>
      <c r="AF248" s="34"/>
      <c r="AG248">
        <v>4.3</v>
      </c>
      <c r="AH248" s="34"/>
      <c r="AK248" s="34"/>
      <c r="AL248" s="34"/>
      <c r="AM248" s="34"/>
      <c r="AN248" s="34"/>
      <c r="AO248" s="34"/>
      <c r="AP248" s="34"/>
      <c r="AQ248" s="34"/>
      <c r="AR248" s="34"/>
      <c r="AS248" s="34"/>
      <c r="AU248" s="34"/>
      <c r="AV248" s="34"/>
      <c r="AW248" s="34"/>
      <c r="AX248" s="34"/>
      <c r="AY248" s="34"/>
      <c r="AZ248" s="34"/>
      <c r="BA248" s="34"/>
      <c r="BB248" s="34"/>
      <c r="BC248" s="34"/>
      <c r="BD248" s="34"/>
      <c r="BE248" s="34"/>
      <c r="BF248" s="34"/>
      <c r="BI248" s="34"/>
      <c r="BJ248" s="34"/>
      <c r="BK248" s="34"/>
      <c r="BL248" s="34"/>
      <c r="BM248" s="34"/>
      <c r="BN248" s="34"/>
      <c r="BO248" s="34"/>
      <c r="BP248" s="34"/>
      <c r="BQ248" s="34"/>
      <c r="BS248" s="34"/>
      <c r="BT248" s="34"/>
      <c r="BU248" s="34"/>
      <c r="BV248" s="34"/>
      <c r="BW248" s="34"/>
      <c r="BX248" s="34"/>
      <c r="BY248" s="34"/>
      <c r="BZ248" s="34"/>
      <c r="CB248" s="34"/>
      <c r="CC248" s="34"/>
      <c r="CD248" s="34"/>
      <c r="CE248" s="34"/>
      <c r="CH248" s="34"/>
      <c r="CI248" s="34"/>
      <c r="CK248" s="34"/>
      <c r="CL248" s="34"/>
      <c r="CN248" s="34"/>
      <c r="CO248" s="34"/>
      <c r="CP248" s="34"/>
      <c r="CQ248" s="34"/>
      <c r="CR248" s="34"/>
      <c r="CS248" s="34"/>
      <c r="CT248" s="34"/>
      <c r="CV248" s="34"/>
      <c r="CW248" s="34"/>
      <c r="CX248" s="34"/>
      <c r="CY248" s="34"/>
      <c r="CZ248" s="34"/>
    </row>
    <row r="249" spans="1:104" x14ac:dyDescent="0.15">
      <c r="A249" s="34" t="s">
        <v>1412</v>
      </c>
      <c r="B249" s="34"/>
      <c r="C249" s="34" t="s">
        <v>1346</v>
      </c>
      <c r="D249" s="34" t="s">
        <v>1363</v>
      </c>
      <c r="E249">
        <v>79</v>
      </c>
      <c r="F249" s="34" t="s">
        <v>1471</v>
      </c>
      <c r="G249" s="34"/>
      <c r="H249" s="84" t="s">
        <v>306</v>
      </c>
      <c r="I249" s="34" t="s">
        <v>2</v>
      </c>
      <c r="J249" s="34" t="s">
        <v>308</v>
      </c>
      <c r="K249" s="34" t="s">
        <v>316</v>
      </c>
      <c r="L249" s="34" t="s">
        <v>1355</v>
      </c>
      <c r="M249" s="34" t="s">
        <v>330</v>
      </c>
      <c r="N249" s="34"/>
      <c r="O249" s="34" t="s">
        <v>1353</v>
      </c>
      <c r="P249" s="34"/>
      <c r="Q249" s="34" t="s">
        <v>1151</v>
      </c>
      <c r="R249" t="b">
        <v>0</v>
      </c>
      <c r="S249" s="34"/>
      <c r="T249" s="34"/>
      <c r="U249" s="34"/>
      <c r="V249" t="b">
        <v>0</v>
      </c>
      <c r="W249" t="b">
        <v>1</v>
      </c>
      <c r="X249" s="34"/>
      <c r="Y249" s="34"/>
      <c r="AA249" s="34"/>
      <c r="AB249" s="34"/>
      <c r="AC249" s="34"/>
      <c r="AD249" s="34"/>
      <c r="AE249" s="34"/>
      <c r="AF249" s="34"/>
      <c r="AG249">
        <v>4.3</v>
      </c>
      <c r="AH249" s="34"/>
      <c r="AK249" s="34"/>
      <c r="AL249" s="34"/>
      <c r="AM249" s="34"/>
      <c r="AN249" s="34"/>
      <c r="AO249" s="34"/>
      <c r="AP249" s="34"/>
      <c r="AQ249" s="34"/>
      <c r="AR249" s="34"/>
      <c r="AS249" s="34"/>
      <c r="AU249" s="34"/>
      <c r="AV249" s="34"/>
      <c r="AW249" s="34"/>
      <c r="AX249" s="34"/>
      <c r="AY249" s="34"/>
      <c r="AZ249" s="34"/>
      <c r="BA249" s="34"/>
      <c r="BB249" s="34"/>
      <c r="BC249" s="34"/>
      <c r="BD249" s="34"/>
      <c r="BE249" s="34"/>
      <c r="BF249" s="34"/>
      <c r="BI249" s="34"/>
      <c r="BJ249" s="34"/>
      <c r="BK249" s="34"/>
      <c r="BL249" s="34"/>
      <c r="BM249" s="34"/>
      <c r="BN249" s="34"/>
      <c r="BO249" s="34"/>
      <c r="BP249" s="34"/>
      <c r="BQ249" s="34"/>
      <c r="BS249" s="34"/>
      <c r="BT249" s="34"/>
      <c r="BU249" s="34"/>
      <c r="BV249" s="34"/>
      <c r="BW249" s="34"/>
      <c r="BX249" s="34"/>
      <c r="BY249" s="34"/>
      <c r="BZ249" s="34"/>
      <c r="CB249" s="34"/>
      <c r="CC249" s="34"/>
      <c r="CD249" s="34"/>
      <c r="CE249" s="34"/>
      <c r="CH249" s="34"/>
      <c r="CI249" s="34"/>
      <c r="CK249" s="34"/>
      <c r="CL249" s="34"/>
      <c r="CN249" s="34"/>
      <c r="CO249" s="34"/>
      <c r="CP249" s="34"/>
      <c r="CQ249" s="34"/>
      <c r="CR249" s="34"/>
      <c r="CS249" s="34"/>
      <c r="CT249" s="34"/>
      <c r="CV249" s="34"/>
      <c r="CW249" s="34"/>
      <c r="CX249" s="34"/>
      <c r="CY249" s="34"/>
      <c r="CZ249" s="34"/>
    </row>
    <row r="250" spans="1:104" x14ac:dyDescent="0.15">
      <c r="A250" s="34" t="s">
        <v>1412</v>
      </c>
      <c r="B250" s="34"/>
      <c r="C250" s="34" t="s">
        <v>1346</v>
      </c>
      <c r="D250" s="34" t="s">
        <v>1363</v>
      </c>
      <c r="E250">
        <v>79</v>
      </c>
      <c r="F250" s="34" t="s">
        <v>1471</v>
      </c>
      <c r="G250" s="34"/>
      <c r="H250" s="84" t="s">
        <v>306</v>
      </c>
      <c r="I250" s="34" t="s">
        <v>2</v>
      </c>
      <c r="J250" s="34" t="s">
        <v>309</v>
      </c>
      <c r="K250" s="34" t="s">
        <v>317</v>
      </c>
      <c r="L250" s="34" t="s">
        <v>1355</v>
      </c>
      <c r="M250" s="34" t="s">
        <v>330</v>
      </c>
      <c r="N250" s="34"/>
      <c r="O250" s="34" t="s">
        <v>1353</v>
      </c>
      <c r="P250" s="34"/>
      <c r="Q250" s="34" t="s">
        <v>1151</v>
      </c>
      <c r="R250" t="b">
        <v>0</v>
      </c>
      <c r="S250" s="34"/>
      <c r="T250" s="34"/>
      <c r="U250" s="34"/>
      <c r="V250" t="b">
        <v>0</v>
      </c>
      <c r="W250" t="b">
        <v>1</v>
      </c>
      <c r="X250" s="34"/>
      <c r="Y250" s="34"/>
      <c r="AA250" s="34"/>
      <c r="AB250" s="34"/>
      <c r="AC250" s="34"/>
      <c r="AD250" s="34"/>
      <c r="AE250" s="34"/>
      <c r="AF250" s="34"/>
      <c r="AG250">
        <v>4.3</v>
      </c>
      <c r="AH250" s="34"/>
      <c r="AK250" s="34"/>
      <c r="AL250" s="34"/>
      <c r="AM250" s="34"/>
      <c r="AN250" s="34"/>
      <c r="AO250" s="34"/>
      <c r="AP250" s="34"/>
      <c r="AQ250" s="34"/>
      <c r="AR250" s="34"/>
      <c r="AS250" s="34"/>
      <c r="AU250" s="34"/>
      <c r="AV250" s="34"/>
      <c r="AW250" s="34"/>
      <c r="AX250" s="34"/>
      <c r="AY250" s="34"/>
      <c r="AZ250" s="34"/>
      <c r="BA250" s="34"/>
      <c r="BB250" s="34"/>
      <c r="BC250" s="34"/>
      <c r="BD250" s="34"/>
      <c r="BE250" s="34"/>
      <c r="BF250" s="34"/>
      <c r="BI250" s="34"/>
      <c r="BJ250" s="34"/>
      <c r="BK250" s="34"/>
      <c r="BL250" s="34"/>
      <c r="BM250" s="34"/>
      <c r="BN250" s="34"/>
      <c r="BO250" s="34"/>
      <c r="BP250" s="34"/>
      <c r="BQ250" s="34"/>
      <c r="BS250" s="34"/>
      <c r="BT250" s="34"/>
      <c r="BU250" s="34"/>
      <c r="BV250" s="34"/>
      <c r="BW250" s="34"/>
      <c r="BX250" s="34"/>
      <c r="BY250" s="34"/>
      <c r="BZ250" s="34"/>
      <c r="CB250" s="34"/>
      <c r="CC250" s="34"/>
      <c r="CD250" s="34"/>
      <c r="CE250" s="34"/>
      <c r="CH250" s="34"/>
      <c r="CI250" s="34"/>
      <c r="CK250" s="34"/>
      <c r="CL250" s="34"/>
      <c r="CN250" s="34"/>
      <c r="CO250" s="34"/>
      <c r="CP250" s="34"/>
      <c r="CQ250" s="34"/>
      <c r="CR250" s="34"/>
      <c r="CS250" s="34"/>
      <c r="CT250" s="34"/>
      <c r="CV250" s="34"/>
      <c r="CW250" s="34"/>
      <c r="CX250" s="34"/>
      <c r="CY250" s="34"/>
      <c r="CZ250" s="34"/>
    </row>
    <row r="251" spans="1:104" x14ac:dyDescent="0.15">
      <c r="A251" s="34" t="s">
        <v>1412</v>
      </c>
      <c r="B251" s="34"/>
      <c r="C251" s="34" t="s">
        <v>1346</v>
      </c>
      <c r="D251" s="34" t="s">
        <v>1363</v>
      </c>
      <c r="E251">
        <v>79</v>
      </c>
      <c r="F251" s="34" t="s">
        <v>1471</v>
      </c>
      <c r="G251" s="34"/>
      <c r="H251" s="84" t="s">
        <v>306</v>
      </c>
      <c r="I251" s="34" t="s">
        <v>2</v>
      </c>
      <c r="J251" s="34" t="s">
        <v>310</v>
      </c>
      <c r="K251" s="34" t="s">
        <v>1542</v>
      </c>
      <c r="L251" s="34" t="s">
        <v>1355</v>
      </c>
      <c r="M251" s="34" t="s">
        <v>330</v>
      </c>
      <c r="N251" s="34"/>
      <c r="O251" s="34" t="s">
        <v>1353</v>
      </c>
      <c r="P251" s="34"/>
      <c r="Q251" s="34" t="s">
        <v>1151</v>
      </c>
      <c r="R251" t="b">
        <v>0</v>
      </c>
      <c r="S251" s="34"/>
      <c r="T251" s="34"/>
      <c r="U251" s="34"/>
      <c r="V251" t="b">
        <v>0</v>
      </c>
      <c r="W251" t="b">
        <v>1</v>
      </c>
      <c r="X251" s="34"/>
      <c r="Y251" s="34"/>
      <c r="AA251" s="34"/>
      <c r="AB251" s="34"/>
      <c r="AC251" s="34"/>
      <c r="AD251" s="34"/>
      <c r="AE251" s="34"/>
      <c r="AF251" s="34"/>
      <c r="AG251">
        <v>4.3</v>
      </c>
      <c r="AH251" s="34"/>
      <c r="AK251" s="34"/>
      <c r="AL251" s="34"/>
      <c r="AM251" s="34"/>
      <c r="AN251" s="34"/>
      <c r="AO251" s="34"/>
      <c r="AP251" s="34"/>
      <c r="AQ251" s="34"/>
      <c r="AR251" s="34"/>
      <c r="AS251" s="34"/>
      <c r="AU251" s="34"/>
      <c r="AV251" s="34"/>
      <c r="AW251" s="34"/>
      <c r="AX251" s="34"/>
      <c r="AY251" s="34"/>
      <c r="AZ251" s="34"/>
      <c r="BA251" s="34"/>
      <c r="BB251" s="34"/>
      <c r="BC251" s="34"/>
      <c r="BD251" s="34"/>
      <c r="BE251" s="34"/>
      <c r="BF251" s="34"/>
      <c r="BI251" s="34"/>
      <c r="BJ251" s="34"/>
      <c r="BK251" s="34"/>
      <c r="BL251" s="34"/>
      <c r="BM251" s="34"/>
      <c r="BN251" s="34"/>
      <c r="BO251" s="34"/>
      <c r="BP251" s="34"/>
      <c r="BQ251" s="34"/>
      <c r="BS251" s="34"/>
      <c r="BT251" s="34"/>
      <c r="BU251" s="34"/>
      <c r="BV251" s="34"/>
      <c r="BW251" s="34"/>
      <c r="BX251" s="34"/>
      <c r="BY251" s="34"/>
      <c r="BZ251" s="34"/>
      <c r="CB251" s="34"/>
      <c r="CC251" s="34"/>
      <c r="CD251" s="34"/>
      <c r="CE251" s="34"/>
      <c r="CH251" s="34"/>
      <c r="CI251" s="34"/>
      <c r="CK251" s="34"/>
      <c r="CL251" s="34"/>
      <c r="CN251" s="34"/>
      <c r="CO251" s="34"/>
      <c r="CP251" s="34"/>
      <c r="CQ251" s="34"/>
      <c r="CR251" s="34"/>
      <c r="CS251" s="34"/>
      <c r="CT251" s="34"/>
      <c r="CV251" s="34"/>
      <c r="CW251" s="34"/>
      <c r="CX251" s="34"/>
      <c r="CY251" s="34"/>
      <c r="CZ251" s="34"/>
    </row>
    <row r="252" spans="1:104" x14ac:dyDescent="0.15">
      <c r="A252" s="34" t="s">
        <v>1412</v>
      </c>
      <c r="B252" s="34"/>
      <c r="C252" s="34" t="s">
        <v>1346</v>
      </c>
      <c r="D252" s="34" t="s">
        <v>1363</v>
      </c>
      <c r="E252">
        <v>79</v>
      </c>
      <c r="F252" s="34" t="s">
        <v>1471</v>
      </c>
      <c r="G252" s="34"/>
      <c r="H252" s="84" t="s">
        <v>306</v>
      </c>
      <c r="I252" s="34" t="s">
        <v>2</v>
      </c>
      <c r="J252" s="34" t="s">
        <v>311</v>
      </c>
      <c r="K252" s="34" t="s">
        <v>1540</v>
      </c>
      <c r="L252" s="34" t="s">
        <v>1355</v>
      </c>
      <c r="M252" s="34" t="s">
        <v>330</v>
      </c>
      <c r="N252" s="34"/>
      <c r="O252" s="34" t="s">
        <v>1353</v>
      </c>
      <c r="P252" s="34"/>
      <c r="Q252" s="34" t="s">
        <v>1151</v>
      </c>
      <c r="R252" t="b">
        <v>0</v>
      </c>
      <c r="S252" s="34"/>
      <c r="T252" s="34"/>
      <c r="U252" s="34"/>
      <c r="V252" t="b">
        <v>0</v>
      </c>
      <c r="W252" t="b">
        <v>1</v>
      </c>
      <c r="X252" s="34"/>
      <c r="Y252" s="34"/>
      <c r="AA252" s="34"/>
      <c r="AB252" s="34"/>
      <c r="AC252" s="34"/>
      <c r="AD252" s="34"/>
      <c r="AE252" s="34"/>
      <c r="AF252" s="34"/>
      <c r="AG252">
        <v>4.3</v>
      </c>
      <c r="AH252" s="34"/>
      <c r="AK252" s="34"/>
      <c r="AL252" s="34"/>
      <c r="AM252" s="34"/>
      <c r="AN252" s="34"/>
      <c r="AO252" s="34"/>
      <c r="AP252" s="34"/>
      <c r="AQ252" s="34"/>
      <c r="AR252" s="34"/>
      <c r="AS252" s="34"/>
      <c r="AU252" s="34"/>
      <c r="AV252" s="34"/>
      <c r="AW252" s="34"/>
      <c r="AX252" s="34"/>
      <c r="AY252" s="34"/>
      <c r="AZ252" s="34"/>
      <c r="BA252" s="34"/>
      <c r="BB252" s="34"/>
      <c r="BC252" s="34"/>
      <c r="BD252" s="34"/>
      <c r="BE252" s="34"/>
      <c r="BF252" s="34"/>
      <c r="BI252" s="34"/>
      <c r="BJ252" s="34"/>
      <c r="BK252" s="34"/>
      <c r="BL252" s="34"/>
      <c r="BM252" s="34"/>
      <c r="BN252" s="34"/>
      <c r="BO252" s="34"/>
      <c r="BP252" s="34"/>
      <c r="BQ252" s="34"/>
      <c r="BS252" s="34"/>
      <c r="BT252" s="34"/>
      <c r="BU252" s="34"/>
      <c r="BV252" s="34"/>
      <c r="BW252" s="34"/>
      <c r="BX252" s="34"/>
      <c r="BY252" s="34"/>
      <c r="BZ252" s="34"/>
      <c r="CB252" s="34"/>
      <c r="CC252" s="34"/>
      <c r="CD252" s="34"/>
      <c r="CE252" s="34"/>
      <c r="CH252" s="34"/>
      <c r="CI252" s="34"/>
      <c r="CK252" s="34"/>
      <c r="CL252" s="34"/>
      <c r="CN252" s="34"/>
      <c r="CO252" s="34"/>
      <c r="CP252" s="34"/>
      <c r="CQ252" s="34"/>
      <c r="CR252" s="34"/>
      <c r="CS252" s="34"/>
      <c r="CT252" s="34"/>
      <c r="CV252" s="34"/>
      <c r="CW252" s="34"/>
      <c r="CX252" s="34"/>
      <c r="CY252" s="34"/>
      <c r="CZ252" s="34"/>
    </row>
    <row r="253" spans="1:104" x14ac:dyDescent="0.15">
      <c r="A253" s="34" t="s">
        <v>1412</v>
      </c>
      <c r="B253" s="34"/>
      <c r="C253" s="34" t="s">
        <v>1346</v>
      </c>
      <c r="D253" s="34" t="s">
        <v>1363</v>
      </c>
      <c r="E253">
        <v>79</v>
      </c>
      <c r="F253" s="34" t="s">
        <v>1471</v>
      </c>
      <c r="G253" s="34"/>
      <c r="H253" s="84" t="s">
        <v>306</v>
      </c>
      <c r="I253" s="34" t="s">
        <v>2</v>
      </c>
      <c r="J253" s="34" t="s">
        <v>312</v>
      </c>
      <c r="K253" s="34" t="s">
        <v>2</v>
      </c>
      <c r="L253" s="34" t="s">
        <v>1355</v>
      </c>
      <c r="M253" s="34" t="s">
        <v>330</v>
      </c>
      <c r="N253" s="34"/>
      <c r="O253" s="34" t="s">
        <v>1353</v>
      </c>
      <c r="P253" s="34"/>
      <c r="Q253" s="34" t="s">
        <v>1151</v>
      </c>
      <c r="R253" t="b">
        <v>0</v>
      </c>
      <c r="S253" s="34"/>
      <c r="T253" s="34"/>
      <c r="U253" s="34"/>
      <c r="V253" t="b">
        <v>0</v>
      </c>
      <c r="W253" t="b">
        <v>1</v>
      </c>
      <c r="X253" s="34"/>
      <c r="Y253" s="34"/>
      <c r="AA253" s="34"/>
      <c r="AB253" s="34"/>
      <c r="AC253" s="34"/>
      <c r="AD253" s="34"/>
      <c r="AE253" s="34"/>
      <c r="AF253" s="34"/>
      <c r="AG253">
        <v>4.3</v>
      </c>
      <c r="AH253" s="34"/>
      <c r="AK253" s="34"/>
      <c r="AL253" s="34"/>
      <c r="AM253" s="34"/>
      <c r="AN253" s="34"/>
      <c r="AO253" s="34"/>
      <c r="AP253" s="34"/>
      <c r="AQ253" s="34"/>
      <c r="AR253" s="34"/>
      <c r="AS253" s="34"/>
      <c r="AU253" s="34"/>
      <c r="AV253" s="34"/>
      <c r="AW253" s="34"/>
      <c r="AX253" s="34"/>
      <c r="AY253" s="34"/>
      <c r="AZ253" s="34"/>
      <c r="BA253" s="34"/>
      <c r="BB253" s="34"/>
      <c r="BC253" s="34"/>
      <c r="BD253" s="34"/>
      <c r="BE253" s="34"/>
      <c r="BF253" s="34"/>
      <c r="BI253" s="34"/>
      <c r="BJ253" s="34"/>
      <c r="BK253" s="34"/>
      <c r="BL253" s="34"/>
      <c r="BM253" s="34"/>
      <c r="BN253" s="34"/>
      <c r="BO253" s="34"/>
      <c r="BP253" s="34"/>
      <c r="BQ253" s="34"/>
      <c r="BS253" s="34"/>
      <c r="BT253" s="34"/>
      <c r="BU253" s="34"/>
      <c r="BV253" s="34"/>
      <c r="BW253" s="34"/>
      <c r="BX253" s="34"/>
      <c r="BY253" s="34"/>
      <c r="BZ253" s="34"/>
      <c r="CB253" s="34"/>
      <c r="CC253" s="34"/>
      <c r="CD253" s="34"/>
      <c r="CE253" s="34"/>
      <c r="CH253" s="34"/>
      <c r="CI253" s="34"/>
      <c r="CK253" s="34"/>
      <c r="CL253" s="34"/>
      <c r="CN253" s="34"/>
      <c r="CO253" s="34"/>
      <c r="CP253" s="34"/>
      <c r="CQ253" s="34"/>
      <c r="CR253" s="34"/>
      <c r="CS253" s="34"/>
      <c r="CT253" s="34"/>
      <c r="CV253" s="34"/>
      <c r="CW253" s="34"/>
      <c r="CX253" s="34"/>
      <c r="CY253" s="34"/>
      <c r="CZ253" s="34"/>
    </row>
    <row r="254" spans="1:104" x14ac:dyDescent="0.15">
      <c r="A254" s="34" t="s">
        <v>1413</v>
      </c>
      <c r="B254" s="34"/>
      <c r="C254" s="34" t="s">
        <v>1346</v>
      </c>
      <c r="D254" s="34" t="s">
        <v>1363</v>
      </c>
      <c r="E254">
        <v>80</v>
      </c>
      <c r="F254" s="34" t="s">
        <v>1471</v>
      </c>
      <c r="G254" s="34"/>
      <c r="H254" s="84" t="s">
        <v>306</v>
      </c>
      <c r="I254" s="34" t="s">
        <v>2</v>
      </c>
      <c r="J254" s="34" t="s">
        <v>307</v>
      </c>
      <c r="K254" s="34" t="s">
        <v>1543</v>
      </c>
      <c r="L254" s="34" t="s">
        <v>1355</v>
      </c>
      <c r="M254" s="34" t="s">
        <v>330</v>
      </c>
      <c r="N254" s="34"/>
      <c r="O254" s="34" t="s">
        <v>1353</v>
      </c>
      <c r="P254" s="34"/>
      <c r="Q254" s="34" t="s">
        <v>1160</v>
      </c>
      <c r="R254" t="b">
        <v>0</v>
      </c>
      <c r="S254" s="34"/>
      <c r="T254" s="34"/>
      <c r="U254" s="34"/>
      <c r="V254" t="b">
        <v>0</v>
      </c>
      <c r="W254" t="b">
        <v>1</v>
      </c>
      <c r="X254" s="34"/>
      <c r="Y254" s="34"/>
      <c r="AA254" s="34"/>
      <c r="AB254" s="34"/>
      <c r="AC254" s="34"/>
      <c r="AD254" s="34"/>
      <c r="AE254" s="34"/>
      <c r="AF254" s="34"/>
      <c r="AG254">
        <v>4.3</v>
      </c>
      <c r="AH254" s="34"/>
      <c r="AK254" s="34"/>
      <c r="AL254" s="34"/>
      <c r="AM254" s="34"/>
      <c r="AN254" s="34"/>
      <c r="AO254" s="34"/>
      <c r="AP254" s="34"/>
      <c r="AQ254" s="34"/>
      <c r="AR254" s="34"/>
      <c r="AS254" s="34"/>
      <c r="AU254" s="34"/>
      <c r="AV254" s="34"/>
      <c r="AW254" s="34"/>
      <c r="AX254" s="34"/>
      <c r="AY254" s="34"/>
      <c r="AZ254" s="34"/>
      <c r="BA254" s="34"/>
      <c r="BB254" s="34"/>
      <c r="BC254" s="34"/>
      <c r="BD254" s="34"/>
      <c r="BE254" s="34"/>
      <c r="BF254" s="34"/>
      <c r="BI254" s="34"/>
      <c r="BJ254" s="34"/>
      <c r="BK254" s="34"/>
      <c r="BL254" s="34"/>
      <c r="BM254" s="34"/>
      <c r="BN254" s="34"/>
      <c r="BO254" s="34"/>
      <c r="BP254" s="34"/>
      <c r="BQ254" s="34"/>
      <c r="BS254" s="34"/>
      <c r="BT254" s="34"/>
      <c r="BU254" s="34"/>
      <c r="BV254" s="34"/>
      <c r="BW254" s="34"/>
      <c r="BX254" s="34"/>
      <c r="BY254" s="34"/>
      <c r="BZ254" s="34"/>
      <c r="CB254" s="34"/>
      <c r="CC254" s="34"/>
      <c r="CD254" s="34"/>
      <c r="CE254" s="34"/>
      <c r="CH254" s="34"/>
      <c r="CI254" s="34"/>
      <c r="CK254" s="34"/>
      <c r="CL254" s="34"/>
      <c r="CN254" s="34"/>
      <c r="CO254" s="34"/>
      <c r="CP254" s="34"/>
      <c r="CQ254" s="34"/>
      <c r="CR254" s="34"/>
      <c r="CS254" s="34"/>
      <c r="CT254" s="34"/>
      <c r="CV254" s="34"/>
      <c r="CW254" s="34"/>
      <c r="CX254" s="34"/>
      <c r="CY254" s="34"/>
      <c r="CZ254" s="34"/>
    </row>
    <row r="255" spans="1:104" x14ac:dyDescent="0.15">
      <c r="A255" s="34" t="s">
        <v>1413</v>
      </c>
      <c r="B255" s="34"/>
      <c r="C255" s="34" t="s">
        <v>1346</v>
      </c>
      <c r="D255" s="34" t="s">
        <v>1363</v>
      </c>
      <c r="E255">
        <v>80</v>
      </c>
      <c r="F255" s="34" t="s">
        <v>1471</v>
      </c>
      <c r="G255" s="34"/>
      <c r="H255" s="84" t="s">
        <v>306</v>
      </c>
      <c r="I255" s="34" t="s">
        <v>2</v>
      </c>
      <c r="J255" s="34" t="s">
        <v>308</v>
      </c>
      <c r="K255" s="34" t="s">
        <v>327</v>
      </c>
      <c r="L255" s="34" t="s">
        <v>1355</v>
      </c>
      <c r="M255" s="34" t="s">
        <v>330</v>
      </c>
      <c r="N255" s="34"/>
      <c r="O255" s="34" t="s">
        <v>1353</v>
      </c>
      <c r="P255" s="34"/>
      <c r="Q255" s="34" t="s">
        <v>1160</v>
      </c>
      <c r="R255" t="b">
        <v>0</v>
      </c>
      <c r="S255" s="34"/>
      <c r="T255" s="34"/>
      <c r="U255" s="34"/>
      <c r="V255" t="b">
        <v>0</v>
      </c>
      <c r="W255" t="b">
        <v>1</v>
      </c>
      <c r="X255" s="34"/>
      <c r="Y255" s="34"/>
      <c r="AA255" s="34"/>
      <c r="AB255" s="34"/>
      <c r="AC255" s="34"/>
      <c r="AD255" s="34"/>
      <c r="AE255" s="34"/>
      <c r="AF255" s="34"/>
      <c r="AG255">
        <v>4.3</v>
      </c>
      <c r="AH255" s="34"/>
      <c r="AK255" s="34"/>
      <c r="AL255" s="34"/>
      <c r="AM255" s="34"/>
      <c r="AN255" s="34"/>
      <c r="AO255" s="34"/>
      <c r="AP255" s="34"/>
      <c r="AQ255" s="34"/>
      <c r="AR255" s="34"/>
      <c r="AS255" s="34"/>
      <c r="AU255" s="34"/>
      <c r="AV255" s="34"/>
      <c r="AW255" s="34"/>
      <c r="AX255" s="34"/>
      <c r="AY255" s="34"/>
      <c r="AZ255" s="34"/>
      <c r="BA255" s="34"/>
      <c r="BB255" s="34"/>
      <c r="BC255" s="34"/>
      <c r="BD255" s="34"/>
      <c r="BE255" s="34"/>
      <c r="BF255" s="34"/>
      <c r="BI255" s="34"/>
      <c r="BJ255" s="34"/>
      <c r="BK255" s="34"/>
      <c r="BL255" s="34"/>
      <c r="BM255" s="34"/>
      <c r="BN255" s="34"/>
      <c r="BO255" s="34"/>
      <c r="BP255" s="34"/>
      <c r="BQ255" s="34"/>
      <c r="BS255" s="34"/>
      <c r="BT255" s="34"/>
      <c r="BU255" s="34"/>
      <c r="BV255" s="34"/>
      <c r="BW255" s="34"/>
      <c r="BX255" s="34"/>
      <c r="BY255" s="34"/>
      <c r="BZ255" s="34"/>
      <c r="CB255" s="34"/>
      <c r="CC255" s="34"/>
      <c r="CD255" s="34"/>
      <c r="CE255" s="34"/>
      <c r="CH255" s="34"/>
      <c r="CI255" s="34"/>
      <c r="CK255" s="34"/>
      <c r="CL255" s="34"/>
      <c r="CN255" s="34"/>
      <c r="CO255" s="34"/>
      <c r="CP255" s="34"/>
      <c r="CQ255" s="34"/>
      <c r="CR255" s="34"/>
      <c r="CS255" s="34"/>
      <c r="CT255" s="34"/>
      <c r="CV255" s="34"/>
      <c r="CW255" s="34"/>
      <c r="CX255" s="34"/>
      <c r="CY255" s="34"/>
      <c r="CZ255" s="34"/>
    </row>
    <row r="256" spans="1:104" x14ac:dyDescent="0.15">
      <c r="A256" s="34" t="s">
        <v>1413</v>
      </c>
      <c r="B256" s="34"/>
      <c r="C256" s="34" t="s">
        <v>1346</v>
      </c>
      <c r="D256" s="34" t="s">
        <v>1363</v>
      </c>
      <c r="E256">
        <v>80</v>
      </c>
      <c r="F256" s="34" t="s">
        <v>1471</v>
      </c>
      <c r="G256" s="34"/>
      <c r="H256" s="84" t="s">
        <v>306</v>
      </c>
      <c r="I256" s="34" t="s">
        <v>2</v>
      </c>
      <c r="J256" s="34" t="s">
        <v>309</v>
      </c>
      <c r="K256" s="34" t="s">
        <v>328</v>
      </c>
      <c r="L256" s="34" t="s">
        <v>1355</v>
      </c>
      <c r="M256" s="34" t="s">
        <v>330</v>
      </c>
      <c r="N256" s="34"/>
      <c r="O256" s="34" t="s">
        <v>1353</v>
      </c>
      <c r="P256" s="34"/>
      <c r="Q256" s="34" t="s">
        <v>1160</v>
      </c>
      <c r="R256" t="b">
        <v>0</v>
      </c>
      <c r="S256" s="34"/>
      <c r="T256" s="34"/>
      <c r="U256" s="34"/>
      <c r="V256" t="b">
        <v>0</v>
      </c>
      <c r="W256" t="b">
        <v>1</v>
      </c>
      <c r="X256" s="34"/>
      <c r="Y256" s="34"/>
      <c r="AA256" s="34"/>
      <c r="AB256" s="34"/>
      <c r="AC256" s="34"/>
      <c r="AD256" s="34"/>
      <c r="AE256" s="34"/>
      <c r="AF256" s="34"/>
      <c r="AG256">
        <v>4.3</v>
      </c>
      <c r="AH256" s="34"/>
      <c r="AK256" s="34"/>
      <c r="AL256" s="34"/>
      <c r="AM256" s="34"/>
      <c r="AN256" s="34"/>
      <c r="AO256" s="34"/>
      <c r="AP256" s="34"/>
      <c r="AQ256" s="34"/>
      <c r="AR256" s="34"/>
      <c r="AS256" s="34"/>
      <c r="AU256" s="34"/>
      <c r="AV256" s="34"/>
      <c r="AW256" s="34"/>
      <c r="AX256" s="34"/>
      <c r="AY256" s="34"/>
      <c r="AZ256" s="34"/>
      <c r="BA256" s="34"/>
      <c r="BB256" s="34"/>
      <c r="BC256" s="34"/>
      <c r="BD256" s="34"/>
      <c r="BE256" s="34"/>
      <c r="BF256" s="34"/>
      <c r="BI256" s="34"/>
      <c r="BJ256" s="34"/>
      <c r="BK256" s="34"/>
      <c r="BL256" s="34"/>
      <c r="BM256" s="34"/>
      <c r="BN256" s="34"/>
      <c r="BO256" s="34"/>
      <c r="BP256" s="34"/>
      <c r="BQ256" s="34"/>
      <c r="BS256" s="34"/>
      <c r="BT256" s="34"/>
      <c r="BU256" s="34"/>
      <c r="BV256" s="34"/>
      <c r="BW256" s="34"/>
      <c r="BX256" s="34"/>
      <c r="BY256" s="34"/>
      <c r="BZ256" s="34"/>
      <c r="CB256" s="34"/>
      <c r="CC256" s="34"/>
      <c r="CD256" s="34"/>
      <c r="CE256" s="34"/>
      <c r="CH256" s="34"/>
      <c r="CI256" s="34"/>
      <c r="CK256" s="34"/>
      <c r="CL256" s="34"/>
      <c r="CN256" s="34"/>
      <c r="CO256" s="34"/>
      <c r="CP256" s="34"/>
      <c r="CQ256" s="34"/>
      <c r="CR256" s="34"/>
      <c r="CS256" s="34"/>
      <c r="CT256" s="34"/>
      <c r="CV256" s="34"/>
      <c r="CW256" s="34"/>
      <c r="CX256" s="34"/>
      <c r="CY256" s="34"/>
      <c r="CZ256" s="34"/>
    </row>
    <row r="257" spans="1:104" x14ac:dyDescent="0.15">
      <c r="A257" s="34" t="s">
        <v>1413</v>
      </c>
      <c r="B257" s="34"/>
      <c r="C257" s="34" t="s">
        <v>1346</v>
      </c>
      <c r="D257" s="34" t="s">
        <v>1363</v>
      </c>
      <c r="E257">
        <v>80</v>
      </c>
      <c r="F257" s="34" t="s">
        <v>1471</v>
      </c>
      <c r="G257" s="34"/>
      <c r="H257" s="84" t="s">
        <v>306</v>
      </c>
      <c r="I257" s="34" t="s">
        <v>2</v>
      </c>
      <c r="J257" s="34" t="s">
        <v>310</v>
      </c>
      <c r="K257" s="34" t="s">
        <v>1544</v>
      </c>
      <c r="L257" s="34" t="s">
        <v>1355</v>
      </c>
      <c r="M257" s="34" t="s">
        <v>330</v>
      </c>
      <c r="N257" s="34"/>
      <c r="O257" s="34" t="s">
        <v>1353</v>
      </c>
      <c r="P257" s="34"/>
      <c r="Q257" s="34" t="s">
        <v>1160</v>
      </c>
      <c r="R257" t="b">
        <v>0</v>
      </c>
      <c r="S257" s="34"/>
      <c r="T257" s="34"/>
      <c r="U257" s="34"/>
      <c r="V257" t="b">
        <v>0</v>
      </c>
      <c r="W257" t="b">
        <v>1</v>
      </c>
      <c r="X257" s="34"/>
      <c r="Y257" s="34"/>
      <c r="AA257" s="34"/>
      <c r="AB257" s="34"/>
      <c r="AC257" s="34"/>
      <c r="AD257" s="34"/>
      <c r="AE257" s="34"/>
      <c r="AF257" s="34"/>
      <c r="AG257">
        <v>4.3</v>
      </c>
      <c r="AH257" s="34"/>
      <c r="AK257" s="34"/>
      <c r="AL257" s="34"/>
      <c r="AM257" s="34"/>
      <c r="AN257" s="34"/>
      <c r="AO257" s="34"/>
      <c r="AP257" s="34"/>
      <c r="AQ257" s="34"/>
      <c r="AR257" s="34"/>
      <c r="AS257" s="34"/>
      <c r="AU257" s="34"/>
      <c r="AV257" s="34"/>
      <c r="AW257" s="34"/>
      <c r="AX257" s="34"/>
      <c r="AY257" s="34"/>
      <c r="AZ257" s="34"/>
      <c r="BA257" s="34"/>
      <c r="BB257" s="34"/>
      <c r="BC257" s="34"/>
      <c r="BD257" s="34"/>
      <c r="BE257" s="34"/>
      <c r="BF257" s="34"/>
      <c r="BI257" s="34"/>
      <c r="BJ257" s="34"/>
      <c r="BK257" s="34"/>
      <c r="BL257" s="34"/>
      <c r="BM257" s="34"/>
      <c r="BN257" s="34"/>
      <c r="BO257" s="34"/>
      <c r="BP257" s="34"/>
      <c r="BQ257" s="34"/>
      <c r="BS257" s="34"/>
      <c r="BT257" s="34"/>
      <c r="BU257" s="34"/>
      <c r="BV257" s="34"/>
      <c r="BW257" s="34"/>
      <c r="BX257" s="34"/>
      <c r="BY257" s="34"/>
      <c r="BZ257" s="34"/>
      <c r="CB257" s="34"/>
      <c r="CC257" s="34"/>
      <c r="CD257" s="34"/>
      <c r="CE257" s="34"/>
      <c r="CH257" s="34"/>
      <c r="CI257" s="34"/>
      <c r="CK257" s="34"/>
      <c r="CL257" s="34"/>
      <c r="CN257" s="34"/>
      <c r="CO257" s="34"/>
      <c r="CP257" s="34"/>
      <c r="CQ257" s="34"/>
      <c r="CR257" s="34"/>
      <c r="CS257" s="34"/>
      <c r="CT257" s="34"/>
      <c r="CV257" s="34"/>
      <c r="CW257" s="34"/>
      <c r="CX257" s="34"/>
      <c r="CY257" s="34"/>
      <c r="CZ257" s="34"/>
    </row>
    <row r="258" spans="1:104" x14ac:dyDescent="0.15">
      <c r="A258" s="34" t="s">
        <v>1413</v>
      </c>
      <c r="B258" s="34"/>
      <c r="C258" s="34" t="s">
        <v>1346</v>
      </c>
      <c r="D258" s="34" t="s">
        <v>1363</v>
      </c>
      <c r="E258">
        <v>80</v>
      </c>
      <c r="F258" s="34" t="s">
        <v>1471</v>
      </c>
      <c r="G258" s="34"/>
      <c r="H258" s="84" t="s">
        <v>306</v>
      </c>
      <c r="I258" s="34" t="s">
        <v>2</v>
      </c>
      <c r="J258" s="34" t="s">
        <v>311</v>
      </c>
      <c r="K258" s="34" t="s">
        <v>1540</v>
      </c>
      <c r="L258" s="34" t="s">
        <v>1355</v>
      </c>
      <c r="M258" s="34" t="s">
        <v>330</v>
      </c>
      <c r="N258" s="34"/>
      <c r="O258" s="34" t="s">
        <v>1353</v>
      </c>
      <c r="P258" s="34"/>
      <c r="Q258" s="34" t="s">
        <v>1160</v>
      </c>
      <c r="R258" t="b">
        <v>0</v>
      </c>
      <c r="S258" s="34"/>
      <c r="T258" s="34"/>
      <c r="U258" s="34"/>
      <c r="V258" t="b">
        <v>0</v>
      </c>
      <c r="W258" t="b">
        <v>1</v>
      </c>
      <c r="X258" s="34"/>
      <c r="Y258" s="34"/>
      <c r="AA258" s="34"/>
      <c r="AB258" s="34"/>
      <c r="AC258" s="34"/>
      <c r="AD258" s="34"/>
      <c r="AE258" s="34"/>
      <c r="AF258" s="34"/>
      <c r="AG258">
        <v>4.3</v>
      </c>
      <c r="AH258" s="34"/>
      <c r="AK258" s="34"/>
      <c r="AL258" s="34"/>
      <c r="AM258" s="34"/>
      <c r="AN258" s="34"/>
      <c r="AO258" s="34"/>
      <c r="AP258" s="34"/>
      <c r="AQ258" s="34"/>
      <c r="AR258" s="34"/>
      <c r="AS258" s="34"/>
      <c r="AU258" s="34"/>
      <c r="AV258" s="34"/>
      <c r="AW258" s="34"/>
      <c r="AX258" s="34"/>
      <c r="AY258" s="34"/>
      <c r="AZ258" s="34"/>
      <c r="BA258" s="34"/>
      <c r="BB258" s="34"/>
      <c r="BC258" s="34"/>
      <c r="BD258" s="34"/>
      <c r="BE258" s="34"/>
      <c r="BF258" s="34"/>
      <c r="BI258" s="34"/>
      <c r="BJ258" s="34"/>
      <c r="BK258" s="34"/>
      <c r="BL258" s="34"/>
      <c r="BM258" s="34"/>
      <c r="BN258" s="34"/>
      <c r="BO258" s="34"/>
      <c r="BP258" s="34"/>
      <c r="BQ258" s="34"/>
      <c r="BS258" s="34"/>
      <c r="BT258" s="34"/>
      <c r="BU258" s="34"/>
      <c r="BV258" s="34"/>
      <c r="BW258" s="34"/>
      <c r="BX258" s="34"/>
      <c r="BY258" s="34"/>
      <c r="BZ258" s="34"/>
      <c r="CB258" s="34"/>
      <c r="CC258" s="34"/>
      <c r="CD258" s="34"/>
      <c r="CE258" s="34"/>
      <c r="CH258" s="34"/>
      <c r="CI258" s="34"/>
      <c r="CK258" s="34"/>
      <c r="CL258" s="34"/>
      <c r="CN258" s="34"/>
      <c r="CO258" s="34"/>
      <c r="CP258" s="34"/>
      <c r="CQ258" s="34"/>
      <c r="CR258" s="34"/>
      <c r="CS258" s="34"/>
      <c r="CT258" s="34"/>
      <c r="CV258" s="34"/>
      <c r="CW258" s="34"/>
      <c r="CX258" s="34"/>
      <c r="CY258" s="34"/>
      <c r="CZ258" s="34"/>
    </row>
    <row r="259" spans="1:104" x14ac:dyDescent="0.15">
      <c r="A259" s="34" t="s">
        <v>1413</v>
      </c>
      <c r="B259" s="34"/>
      <c r="C259" s="34" t="s">
        <v>1346</v>
      </c>
      <c r="D259" s="34" t="s">
        <v>1363</v>
      </c>
      <c r="E259">
        <v>80</v>
      </c>
      <c r="F259" s="34" t="s">
        <v>1471</v>
      </c>
      <c r="G259" s="34"/>
      <c r="H259" s="84" t="s">
        <v>306</v>
      </c>
      <c r="I259" s="34" t="s">
        <v>2</v>
      </c>
      <c r="J259" s="34" t="s">
        <v>312</v>
      </c>
      <c r="K259" s="34" t="s">
        <v>2</v>
      </c>
      <c r="L259" s="34" t="s">
        <v>1355</v>
      </c>
      <c r="M259" s="34" t="s">
        <v>330</v>
      </c>
      <c r="N259" s="34"/>
      <c r="O259" s="34" t="s">
        <v>1353</v>
      </c>
      <c r="P259" s="34"/>
      <c r="Q259" s="34" t="s">
        <v>1160</v>
      </c>
      <c r="R259" t="b">
        <v>0</v>
      </c>
      <c r="S259" s="34"/>
      <c r="T259" s="34"/>
      <c r="U259" s="34"/>
      <c r="V259" t="b">
        <v>0</v>
      </c>
      <c r="W259" t="b">
        <v>1</v>
      </c>
      <c r="X259" s="34"/>
      <c r="Y259" s="34"/>
      <c r="AA259" s="34"/>
      <c r="AB259" s="34"/>
      <c r="AC259" s="34"/>
      <c r="AD259" s="34"/>
      <c r="AE259" s="34"/>
      <c r="AF259" s="34"/>
      <c r="AG259">
        <v>4.3</v>
      </c>
      <c r="AH259" s="34"/>
      <c r="AK259" s="34"/>
      <c r="AL259" s="34"/>
      <c r="AM259" s="34"/>
      <c r="AN259" s="34"/>
      <c r="AO259" s="34"/>
      <c r="AP259" s="34"/>
      <c r="AQ259" s="34"/>
      <c r="AR259" s="34"/>
      <c r="AS259" s="34"/>
      <c r="AU259" s="34"/>
      <c r="AV259" s="34"/>
      <c r="AW259" s="34"/>
      <c r="AX259" s="34"/>
      <c r="AY259" s="34"/>
      <c r="AZ259" s="34"/>
      <c r="BA259" s="34"/>
      <c r="BB259" s="34"/>
      <c r="BC259" s="34"/>
      <c r="BD259" s="34"/>
      <c r="BE259" s="34"/>
      <c r="BF259" s="34"/>
      <c r="BI259" s="34"/>
      <c r="BJ259" s="34"/>
      <c r="BK259" s="34"/>
      <c r="BL259" s="34"/>
      <c r="BM259" s="34"/>
      <c r="BN259" s="34"/>
      <c r="BO259" s="34"/>
      <c r="BP259" s="34"/>
      <c r="BQ259" s="34"/>
      <c r="BS259" s="34"/>
      <c r="BT259" s="34"/>
      <c r="BU259" s="34"/>
      <c r="BV259" s="34"/>
      <c r="BW259" s="34"/>
      <c r="BX259" s="34"/>
      <c r="BY259" s="34"/>
      <c r="BZ259" s="34"/>
      <c r="CB259" s="34"/>
      <c r="CC259" s="34"/>
      <c r="CD259" s="34"/>
      <c r="CE259" s="34"/>
      <c r="CH259" s="34"/>
      <c r="CI259" s="34"/>
      <c r="CK259" s="34"/>
      <c r="CL259" s="34"/>
      <c r="CN259" s="34"/>
      <c r="CO259" s="34"/>
      <c r="CP259" s="34"/>
      <c r="CQ259" s="34"/>
      <c r="CR259" s="34"/>
      <c r="CS259" s="34"/>
      <c r="CT259" s="34"/>
      <c r="CV259" s="34"/>
      <c r="CW259" s="34"/>
      <c r="CX259" s="34"/>
      <c r="CY259" s="34"/>
      <c r="CZ259" s="34"/>
    </row>
    <row r="260" spans="1:104" x14ac:dyDescent="0.15">
      <c r="A260" s="34" t="s">
        <v>1414</v>
      </c>
      <c r="B260" s="34"/>
      <c r="C260" s="34" t="s">
        <v>1346</v>
      </c>
      <c r="D260" s="34" t="s">
        <v>1363</v>
      </c>
      <c r="E260">
        <v>81</v>
      </c>
      <c r="F260" s="34" t="s">
        <v>1471</v>
      </c>
      <c r="G260" s="34"/>
      <c r="H260" s="84" t="s">
        <v>306</v>
      </c>
      <c r="I260" s="34" t="s">
        <v>2</v>
      </c>
      <c r="J260" s="34" t="s">
        <v>307</v>
      </c>
      <c r="K260" s="34" t="s">
        <v>1246</v>
      </c>
      <c r="L260" s="34" t="s">
        <v>1355</v>
      </c>
      <c r="M260" s="34" t="s">
        <v>330</v>
      </c>
      <c r="N260" s="34"/>
      <c r="O260" s="34" t="s">
        <v>1353</v>
      </c>
      <c r="P260" s="34"/>
      <c r="Q260" s="34" t="s">
        <v>1170</v>
      </c>
      <c r="R260" t="b">
        <v>0</v>
      </c>
      <c r="S260" s="34"/>
      <c r="T260" s="34"/>
      <c r="U260" s="34"/>
      <c r="V260" t="b">
        <v>0</v>
      </c>
      <c r="W260" t="b">
        <v>1</v>
      </c>
      <c r="X260" s="34"/>
      <c r="Y260" s="34"/>
      <c r="AA260" s="34"/>
      <c r="AB260" s="34"/>
      <c r="AC260" s="34"/>
      <c r="AD260" s="34"/>
      <c r="AE260" s="34"/>
      <c r="AF260" s="34"/>
      <c r="AG260">
        <v>4.3</v>
      </c>
      <c r="AH260" s="34"/>
      <c r="AK260" s="34"/>
      <c r="AL260" s="34"/>
      <c r="AM260" s="34"/>
      <c r="AN260" s="34"/>
      <c r="AO260" s="34"/>
      <c r="AP260" s="34"/>
      <c r="AQ260" s="34"/>
      <c r="AR260" s="34"/>
      <c r="AS260" s="34"/>
      <c r="AU260" s="34"/>
      <c r="AV260" s="34"/>
      <c r="AW260" s="34"/>
      <c r="AX260" s="34"/>
      <c r="AY260" s="34"/>
      <c r="AZ260" s="34"/>
      <c r="BA260" s="34"/>
      <c r="BB260" s="34"/>
      <c r="BC260" s="34"/>
      <c r="BD260" s="34"/>
      <c r="BE260" s="34"/>
      <c r="BF260" s="34"/>
      <c r="BI260" s="34"/>
      <c r="BJ260" s="34"/>
      <c r="BK260" s="34"/>
      <c r="BL260" s="34"/>
      <c r="BM260" s="34"/>
      <c r="BN260" s="34"/>
      <c r="BO260" s="34"/>
      <c r="BP260" s="34"/>
      <c r="BQ260" s="34"/>
      <c r="BS260" s="34"/>
      <c r="BT260" s="34"/>
      <c r="BU260" s="34"/>
      <c r="BV260" s="34"/>
      <c r="BW260" s="34"/>
      <c r="BX260" s="34"/>
      <c r="BY260" s="34"/>
      <c r="BZ260" s="34"/>
      <c r="CB260" s="34"/>
      <c r="CC260" s="34"/>
      <c r="CD260" s="34"/>
      <c r="CE260" s="34"/>
      <c r="CH260" s="34"/>
      <c r="CI260" s="34"/>
      <c r="CK260" s="34"/>
      <c r="CL260" s="34"/>
      <c r="CN260" s="34"/>
      <c r="CO260" s="34"/>
      <c r="CP260" s="34"/>
      <c r="CQ260" s="34"/>
      <c r="CR260" s="34"/>
      <c r="CS260" s="34"/>
      <c r="CT260" s="34"/>
      <c r="CV260" s="34"/>
      <c r="CW260" s="34"/>
      <c r="CX260" s="34"/>
      <c r="CY260" s="34"/>
      <c r="CZ260" s="34"/>
    </row>
    <row r="261" spans="1:104" x14ac:dyDescent="0.15">
      <c r="A261" s="34" t="s">
        <v>1414</v>
      </c>
      <c r="B261" s="34"/>
      <c r="C261" s="34" t="s">
        <v>1346</v>
      </c>
      <c r="D261" s="34" t="s">
        <v>1363</v>
      </c>
      <c r="E261">
        <v>81</v>
      </c>
      <c r="F261" s="34" t="s">
        <v>1471</v>
      </c>
      <c r="G261" s="34"/>
      <c r="H261" s="84" t="s">
        <v>306</v>
      </c>
      <c r="I261" s="34" t="s">
        <v>2</v>
      </c>
      <c r="J261" s="34" t="s">
        <v>308</v>
      </c>
      <c r="K261" s="34" t="s">
        <v>988</v>
      </c>
      <c r="L261" s="34" t="s">
        <v>1355</v>
      </c>
      <c r="M261" s="34" t="s">
        <v>330</v>
      </c>
      <c r="N261" s="34"/>
      <c r="O261" s="34" t="s">
        <v>1353</v>
      </c>
      <c r="P261" s="34"/>
      <c r="Q261" s="34" t="s">
        <v>1170</v>
      </c>
      <c r="R261" t="b">
        <v>0</v>
      </c>
      <c r="S261" s="34"/>
      <c r="T261" s="34"/>
      <c r="U261" s="34"/>
      <c r="V261" t="b">
        <v>0</v>
      </c>
      <c r="W261" t="b">
        <v>1</v>
      </c>
      <c r="X261" s="34"/>
      <c r="Y261" s="34"/>
      <c r="AA261" s="34"/>
      <c r="AB261" s="34"/>
      <c r="AC261" s="34"/>
      <c r="AD261" s="34"/>
      <c r="AE261" s="34"/>
      <c r="AF261" s="34"/>
      <c r="AG261">
        <v>4.3</v>
      </c>
      <c r="AH261" s="34"/>
      <c r="AK261" s="34"/>
      <c r="AL261" s="34"/>
      <c r="AM261" s="34"/>
      <c r="AN261" s="34"/>
      <c r="AO261" s="34"/>
      <c r="AP261" s="34"/>
      <c r="AQ261" s="34"/>
      <c r="AR261" s="34"/>
      <c r="AS261" s="34"/>
      <c r="AU261" s="34"/>
      <c r="AV261" s="34"/>
      <c r="AW261" s="34"/>
      <c r="AX261" s="34"/>
      <c r="AY261" s="34"/>
      <c r="AZ261" s="34"/>
      <c r="BA261" s="34"/>
      <c r="BB261" s="34"/>
      <c r="BC261" s="34"/>
      <c r="BD261" s="34"/>
      <c r="BE261" s="34"/>
      <c r="BF261" s="34"/>
      <c r="BI261" s="34"/>
      <c r="BJ261" s="34"/>
      <c r="BK261" s="34"/>
      <c r="BL261" s="34"/>
      <c r="BM261" s="34"/>
      <c r="BN261" s="34"/>
      <c r="BO261" s="34"/>
      <c r="BP261" s="34"/>
      <c r="BQ261" s="34"/>
      <c r="BS261" s="34"/>
      <c r="BT261" s="34"/>
      <c r="BU261" s="34"/>
      <c r="BV261" s="34"/>
      <c r="BW261" s="34"/>
      <c r="BX261" s="34"/>
      <c r="BY261" s="34"/>
      <c r="BZ261" s="34"/>
      <c r="CB261" s="34"/>
      <c r="CC261" s="34"/>
      <c r="CD261" s="34"/>
      <c r="CE261" s="34"/>
      <c r="CH261" s="34"/>
      <c r="CI261" s="34"/>
      <c r="CK261" s="34"/>
      <c r="CL261" s="34"/>
      <c r="CN261" s="34"/>
      <c r="CO261" s="34"/>
      <c r="CP261" s="34"/>
      <c r="CQ261" s="34"/>
      <c r="CR261" s="34"/>
      <c r="CS261" s="34"/>
      <c r="CT261" s="34"/>
      <c r="CV261" s="34"/>
      <c r="CW261" s="34"/>
      <c r="CX261" s="34"/>
      <c r="CY261" s="34"/>
      <c r="CZ261" s="34"/>
    </row>
    <row r="262" spans="1:104" x14ac:dyDescent="0.15">
      <c r="A262" s="34" t="s">
        <v>1414</v>
      </c>
      <c r="B262" s="34"/>
      <c r="C262" s="34" t="s">
        <v>1346</v>
      </c>
      <c r="D262" s="34" t="s">
        <v>1363</v>
      </c>
      <c r="E262">
        <v>81</v>
      </c>
      <c r="F262" s="34" t="s">
        <v>1471</v>
      </c>
      <c r="G262" s="34"/>
      <c r="H262" s="84" t="s">
        <v>306</v>
      </c>
      <c r="I262" s="34" t="s">
        <v>2</v>
      </c>
      <c r="J262" s="34" t="s">
        <v>309</v>
      </c>
      <c r="K262" s="34" t="s">
        <v>990</v>
      </c>
      <c r="L262" s="34" t="s">
        <v>1355</v>
      </c>
      <c r="M262" s="34" t="s">
        <v>330</v>
      </c>
      <c r="N262" s="34"/>
      <c r="O262" s="34" t="s">
        <v>1353</v>
      </c>
      <c r="P262" s="34"/>
      <c r="Q262" s="34" t="s">
        <v>1170</v>
      </c>
      <c r="R262" t="b">
        <v>0</v>
      </c>
      <c r="S262" s="34"/>
      <c r="T262" s="34"/>
      <c r="U262" s="34"/>
      <c r="V262" t="b">
        <v>0</v>
      </c>
      <c r="W262" t="b">
        <v>1</v>
      </c>
      <c r="X262" s="34"/>
      <c r="Y262" s="34"/>
      <c r="AA262" s="34"/>
      <c r="AB262" s="34"/>
      <c r="AC262" s="34"/>
      <c r="AD262" s="34"/>
      <c r="AE262" s="34"/>
      <c r="AF262" s="34"/>
      <c r="AG262">
        <v>4.3</v>
      </c>
      <c r="AH262" s="34"/>
      <c r="AK262" s="34"/>
      <c r="AL262" s="34"/>
      <c r="AM262" s="34"/>
      <c r="AN262" s="34"/>
      <c r="AO262" s="34"/>
      <c r="AP262" s="34"/>
      <c r="AQ262" s="34"/>
      <c r="AR262" s="34"/>
      <c r="AS262" s="34"/>
      <c r="AU262" s="34"/>
      <c r="AV262" s="34"/>
      <c r="AW262" s="34"/>
      <c r="AX262" s="34"/>
      <c r="AY262" s="34"/>
      <c r="AZ262" s="34"/>
      <c r="BA262" s="34"/>
      <c r="BB262" s="34"/>
      <c r="BC262" s="34"/>
      <c r="BD262" s="34"/>
      <c r="BE262" s="34"/>
      <c r="BF262" s="34"/>
      <c r="BI262" s="34"/>
      <c r="BJ262" s="34"/>
      <c r="BK262" s="34"/>
      <c r="BL262" s="34"/>
      <c r="BM262" s="34"/>
      <c r="BN262" s="34"/>
      <c r="BO262" s="34"/>
      <c r="BP262" s="34"/>
      <c r="BQ262" s="34"/>
      <c r="BS262" s="34"/>
      <c r="BT262" s="34"/>
      <c r="BU262" s="34"/>
      <c r="BV262" s="34"/>
      <c r="BW262" s="34"/>
      <c r="BX262" s="34"/>
      <c r="BY262" s="34"/>
      <c r="BZ262" s="34"/>
      <c r="CB262" s="34"/>
      <c r="CC262" s="34"/>
      <c r="CD262" s="34"/>
      <c r="CE262" s="34"/>
      <c r="CH262" s="34"/>
      <c r="CI262" s="34"/>
      <c r="CK262" s="34"/>
      <c r="CL262" s="34"/>
      <c r="CN262" s="34"/>
      <c r="CO262" s="34"/>
      <c r="CP262" s="34"/>
      <c r="CQ262" s="34"/>
      <c r="CR262" s="34"/>
      <c r="CS262" s="34"/>
      <c r="CT262" s="34"/>
      <c r="CV262" s="34"/>
      <c r="CW262" s="34"/>
      <c r="CX262" s="34"/>
      <c r="CY262" s="34"/>
      <c r="CZ262" s="34"/>
    </row>
    <row r="263" spans="1:104" x14ac:dyDescent="0.15">
      <c r="A263" s="34" t="s">
        <v>1414</v>
      </c>
      <c r="B263" s="34"/>
      <c r="C263" s="34" t="s">
        <v>1346</v>
      </c>
      <c r="D263" s="34" t="s">
        <v>1363</v>
      </c>
      <c r="E263">
        <v>81</v>
      </c>
      <c r="F263" s="34" t="s">
        <v>1471</v>
      </c>
      <c r="G263" s="34"/>
      <c r="H263" s="84" t="s">
        <v>306</v>
      </c>
      <c r="I263" s="34" t="s">
        <v>2</v>
      </c>
      <c r="J263" s="34" t="s">
        <v>310</v>
      </c>
      <c r="K263" s="34" t="s">
        <v>1545</v>
      </c>
      <c r="L263" s="34" t="s">
        <v>1355</v>
      </c>
      <c r="M263" s="34" t="s">
        <v>330</v>
      </c>
      <c r="N263" s="34"/>
      <c r="O263" s="34" t="s">
        <v>1353</v>
      </c>
      <c r="P263" s="34"/>
      <c r="Q263" s="34" t="s">
        <v>1170</v>
      </c>
      <c r="R263" t="b">
        <v>0</v>
      </c>
      <c r="S263" s="34"/>
      <c r="T263" s="34"/>
      <c r="U263" s="34"/>
      <c r="V263" t="b">
        <v>0</v>
      </c>
      <c r="W263" t="b">
        <v>1</v>
      </c>
      <c r="X263" s="34"/>
      <c r="Y263" s="34"/>
      <c r="AA263" s="34"/>
      <c r="AB263" s="34"/>
      <c r="AC263" s="34"/>
      <c r="AD263" s="34"/>
      <c r="AE263" s="34"/>
      <c r="AF263" s="34"/>
      <c r="AG263">
        <v>4.3</v>
      </c>
      <c r="AH263" s="34"/>
      <c r="AK263" s="34"/>
      <c r="AL263" s="34"/>
      <c r="AM263" s="34"/>
      <c r="AN263" s="34"/>
      <c r="AO263" s="34"/>
      <c r="AP263" s="34"/>
      <c r="AQ263" s="34"/>
      <c r="AR263" s="34"/>
      <c r="AS263" s="34"/>
      <c r="AU263" s="34"/>
      <c r="AV263" s="34"/>
      <c r="AW263" s="34"/>
      <c r="AX263" s="34"/>
      <c r="AY263" s="34"/>
      <c r="AZ263" s="34"/>
      <c r="BA263" s="34"/>
      <c r="BB263" s="34"/>
      <c r="BC263" s="34"/>
      <c r="BD263" s="34"/>
      <c r="BE263" s="34"/>
      <c r="BF263" s="34"/>
      <c r="BI263" s="34"/>
      <c r="BJ263" s="34"/>
      <c r="BK263" s="34"/>
      <c r="BL263" s="34"/>
      <c r="BM263" s="34"/>
      <c r="BN263" s="34"/>
      <c r="BO263" s="34"/>
      <c r="BP263" s="34"/>
      <c r="BQ263" s="34"/>
      <c r="BS263" s="34"/>
      <c r="BT263" s="34"/>
      <c r="BU263" s="34"/>
      <c r="BV263" s="34"/>
      <c r="BW263" s="34"/>
      <c r="BX263" s="34"/>
      <c r="BY263" s="34"/>
      <c r="BZ263" s="34"/>
      <c r="CB263" s="34"/>
      <c r="CC263" s="34"/>
      <c r="CD263" s="34"/>
      <c r="CE263" s="34"/>
      <c r="CH263" s="34"/>
      <c r="CI263" s="34"/>
      <c r="CK263" s="34"/>
      <c r="CL263" s="34"/>
      <c r="CN263" s="34"/>
      <c r="CO263" s="34"/>
      <c r="CP263" s="34"/>
      <c r="CQ263" s="34"/>
      <c r="CR263" s="34"/>
      <c r="CS263" s="34"/>
      <c r="CT263" s="34"/>
      <c r="CV263" s="34"/>
      <c r="CW263" s="34"/>
      <c r="CX263" s="34"/>
      <c r="CY263" s="34"/>
      <c r="CZ263" s="34"/>
    </row>
    <row r="264" spans="1:104" x14ac:dyDescent="0.15">
      <c r="A264" s="34" t="s">
        <v>1414</v>
      </c>
      <c r="B264" s="34"/>
      <c r="C264" s="34" t="s">
        <v>1346</v>
      </c>
      <c r="D264" s="34" t="s">
        <v>1363</v>
      </c>
      <c r="E264">
        <v>81</v>
      </c>
      <c r="F264" s="34" t="s">
        <v>1471</v>
      </c>
      <c r="G264" s="34"/>
      <c r="H264" s="84" t="s">
        <v>306</v>
      </c>
      <c r="I264" s="34" t="s">
        <v>2</v>
      </c>
      <c r="J264" s="34" t="s">
        <v>311</v>
      </c>
      <c r="K264" s="34" t="s">
        <v>1540</v>
      </c>
      <c r="L264" s="34" t="s">
        <v>1355</v>
      </c>
      <c r="M264" s="34" t="s">
        <v>330</v>
      </c>
      <c r="N264" s="34"/>
      <c r="O264" s="34" t="s">
        <v>1353</v>
      </c>
      <c r="P264" s="34"/>
      <c r="Q264" s="34" t="s">
        <v>1170</v>
      </c>
      <c r="R264" t="b">
        <v>0</v>
      </c>
      <c r="S264" s="34"/>
      <c r="T264" s="34"/>
      <c r="U264" s="34"/>
      <c r="V264" t="b">
        <v>0</v>
      </c>
      <c r="W264" t="b">
        <v>1</v>
      </c>
      <c r="X264" s="34"/>
      <c r="Y264" s="34"/>
      <c r="AA264" s="34"/>
      <c r="AB264" s="34"/>
      <c r="AC264" s="34"/>
      <c r="AD264" s="34"/>
      <c r="AE264" s="34"/>
      <c r="AF264" s="34"/>
      <c r="AG264">
        <v>4.3</v>
      </c>
      <c r="AH264" s="34"/>
      <c r="AK264" s="34"/>
      <c r="AL264" s="34"/>
      <c r="AM264" s="34"/>
      <c r="AN264" s="34"/>
      <c r="AO264" s="34"/>
      <c r="AP264" s="34"/>
      <c r="AQ264" s="34"/>
      <c r="AR264" s="34"/>
      <c r="AS264" s="34"/>
      <c r="AU264" s="34"/>
      <c r="AV264" s="34"/>
      <c r="AW264" s="34"/>
      <c r="AX264" s="34"/>
      <c r="AY264" s="34"/>
      <c r="AZ264" s="34"/>
      <c r="BA264" s="34"/>
      <c r="BB264" s="34"/>
      <c r="BC264" s="34"/>
      <c r="BD264" s="34"/>
      <c r="BE264" s="34"/>
      <c r="BF264" s="34"/>
      <c r="BI264" s="34"/>
      <c r="BJ264" s="34"/>
      <c r="BK264" s="34"/>
      <c r="BL264" s="34"/>
      <c r="BM264" s="34"/>
      <c r="BN264" s="34"/>
      <c r="BO264" s="34"/>
      <c r="BP264" s="34"/>
      <c r="BQ264" s="34"/>
      <c r="BS264" s="34"/>
      <c r="BT264" s="34"/>
      <c r="BU264" s="34"/>
      <c r="BV264" s="34"/>
      <c r="BW264" s="34"/>
      <c r="BX264" s="34"/>
      <c r="BY264" s="34"/>
      <c r="BZ264" s="34"/>
      <c r="CB264" s="34"/>
      <c r="CC264" s="34"/>
      <c r="CD264" s="34"/>
      <c r="CE264" s="34"/>
      <c r="CH264" s="34"/>
      <c r="CI264" s="34"/>
      <c r="CK264" s="34"/>
      <c r="CL264" s="34"/>
      <c r="CN264" s="34"/>
      <c r="CO264" s="34"/>
      <c r="CP264" s="34"/>
      <c r="CQ264" s="34"/>
      <c r="CR264" s="34"/>
      <c r="CS264" s="34"/>
      <c r="CT264" s="34"/>
      <c r="CV264" s="34"/>
      <c r="CW264" s="34"/>
      <c r="CX264" s="34"/>
      <c r="CY264" s="34"/>
      <c r="CZ264" s="34"/>
    </row>
    <row r="265" spans="1:104" x14ac:dyDescent="0.15">
      <c r="A265" s="34" t="s">
        <v>1414</v>
      </c>
      <c r="B265" s="34"/>
      <c r="C265" s="34" t="s">
        <v>1346</v>
      </c>
      <c r="D265" s="34" t="s">
        <v>1363</v>
      </c>
      <c r="E265">
        <v>81</v>
      </c>
      <c r="F265" s="34" t="s">
        <v>1471</v>
      </c>
      <c r="G265" s="34"/>
      <c r="H265" s="84" t="s">
        <v>306</v>
      </c>
      <c r="I265" s="34" t="s">
        <v>2</v>
      </c>
      <c r="J265" s="34" t="s">
        <v>312</v>
      </c>
      <c r="K265" s="34" t="s">
        <v>2</v>
      </c>
      <c r="L265" s="34" t="s">
        <v>1355</v>
      </c>
      <c r="M265" s="34" t="s">
        <v>330</v>
      </c>
      <c r="N265" s="34"/>
      <c r="O265" s="34" t="s">
        <v>1353</v>
      </c>
      <c r="P265" s="34"/>
      <c r="Q265" s="34" t="s">
        <v>1170</v>
      </c>
      <c r="R265" t="b">
        <v>0</v>
      </c>
      <c r="S265" s="34"/>
      <c r="T265" s="34"/>
      <c r="U265" s="34"/>
      <c r="V265" t="b">
        <v>0</v>
      </c>
      <c r="W265" t="b">
        <v>1</v>
      </c>
      <c r="X265" s="34"/>
      <c r="Y265" s="34"/>
      <c r="AA265" s="34"/>
      <c r="AB265" s="34"/>
      <c r="AC265" s="34"/>
      <c r="AD265" s="34"/>
      <c r="AE265" s="34"/>
      <c r="AF265" s="34"/>
      <c r="AG265">
        <v>4.3</v>
      </c>
      <c r="AH265" s="34"/>
      <c r="AK265" s="34"/>
      <c r="AL265" s="34"/>
      <c r="AM265" s="34"/>
      <c r="AN265" s="34"/>
      <c r="AO265" s="34"/>
      <c r="AP265" s="34"/>
      <c r="AQ265" s="34"/>
      <c r="AR265" s="34"/>
      <c r="AS265" s="34"/>
      <c r="AU265" s="34"/>
      <c r="AV265" s="34"/>
      <c r="AW265" s="34"/>
      <c r="AX265" s="34"/>
      <c r="AY265" s="34"/>
      <c r="AZ265" s="34"/>
      <c r="BA265" s="34"/>
      <c r="BB265" s="34"/>
      <c r="BC265" s="34"/>
      <c r="BD265" s="34"/>
      <c r="BE265" s="34"/>
      <c r="BF265" s="34"/>
      <c r="BI265" s="34"/>
      <c r="BJ265" s="34"/>
      <c r="BK265" s="34"/>
      <c r="BL265" s="34"/>
      <c r="BM265" s="34"/>
      <c r="BN265" s="34"/>
      <c r="BO265" s="34"/>
      <c r="BP265" s="34"/>
      <c r="BQ265" s="34"/>
      <c r="BS265" s="34"/>
      <c r="BT265" s="34"/>
      <c r="BU265" s="34"/>
      <c r="BV265" s="34"/>
      <c r="BW265" s="34"/>
      <c r="BX265" s="34"/>
      <c r="BY265" s="34"/>
      <c r="BZ265" s="34"/>
      <c r="CB265" s="34"/>
      <c r="CC265" s="34"/>
      <c r="CD265" s="34"/>
      <c r="CE265" s="34"/>
      <c r="CH265" s="34"/>
      <c r="CI265" s="34"/>
      <c r="CK265" s="34"/>
      <c r="CL265" s="34"/>
      <c r="CN265" s="34"/>
      <c r="CO265" s="34"/>
      <c r="CP265" s="34"/>
      <c r="CQ265" s="34"/>
      <c r="CR265" s="34"/>
      <c r="CS265" s="34"/>
      <c r="CT265" s="34"/>
      <c r="CV265" s="34"/>
      <c r="CW265" s="34"/>
      <c r="CX265" s="34"/>
      <c r="CY265" s="34"/>
      <c r="CZ265" s="34"/>
    </row>
    <row r="266" spans="1:104" x14ac:dyDescent="0.15">
      <c r="A266" s="34" t="s">
        <v>1415</v>
      </c>
      <c r="B266" s="34"/>
      <c r="C266" s="34" t="s">
        <v>1346</v>
      </c>
      <c r="D266" s="34" t="s">
        <v>1363</v>
      </c>
      <c r="E266">
        <v>82</v>
      </c>
      <c r="F266" s="34" t="s">
        <v>1471</v>
      </c>
      <c r="G266" s="34"/>
      <c r="H266" s="84" t="s">
        <v>306</v>
      </c>
      <c r="I266" s="34" t="s">
        <v>2</v>
      </c>
      <c r="J266" s="34" t="s">
        <v>307</v>
      </c>
      <c r="K266" s="34" t="s">
        <v>851</v>
      </c>
      <c r="L266" s="34" t="s">
        <v>1355</v>
      </c>
      <c r="M266" s="34" t="s">
        <v>330</v>
      </c>
      <c r="N266" s="34"/>
      <c r="O266" s="34" t="s">
        <v>1353</v>
      </c>
      <c r="P266" s="34"/>
      <c r="Q266" s="34" t="s">
        <v>745</v>
      </c>
      <c r="R266" t="b">
        <v>0</v>
      </c>
      <c r="S266" s="34"/>
      <c r="T266" s="34"/>
      <c r="U266" s="34"/>
      <c r="V266" t="b">
        <v>0</v>
      </c>
      <c r="W266" t="b">
        <v>1</v>
      </c>
      <c r="X266" s="34"/>
      <c r="Y266" s="34"/>
      <c r="AA266" s="34"/>
      <c r="AB266" s="34"/>
      <c r="AC266" s="34"/>
      <c r="AD266" s="34"/>
      <c r="AE266" s="34"/>
      <c r="AF266" s="34"/>
      <c r="AG266">
        <v>4.3</v>
      </c>
      <c r="AH266" s="34"/>
      <c r="AK266" s="34"/>
      <c r="AL266" s="34"/>
      <c r="AM266" s="34"/>
      <c r="AN266" s="34"/>
      <c r="AO266" s="34"/>
      <c r="AP266" s="34"/>
      <c r="AQ266" s="34"/>
      <c r="AR266" s="34"/>
      <c r="AS266" s="34"/>
      <c r="AU266" s="34"/>
      <c r="AV266" s="34"/>
      <c r="AW266" s="34"/>
      <c r="AX266" s="34"/>
      <c r="AY266" s="34"/>
      <c r="AZ266" s="34"/>
      <c r="BA266" s="34"/>
      <c r="BB266" s="34"/>
      <c r="BC266" s="34"/>
      <c r="BD266" s="34"/>
      <c r="BE266" s="34"/>
      <c r="BF266" s="34"/>
      <c r="BI266" s="34"/>
      <c r="BJ266" s="34"/>
      <c r="BK266" s="34"/>
      <c r="BL266" s="34"/>
      <c r="BM266" s="34"/>
      <c r="BN266" s="34"/>
      <c r="BO266" s="34"/>
      <c r="BP266" s="34"/>
      <c r="BQ266" s="34"/>
      <c r="BS266" s="34"/>
      <c r="BT266" s="34"/>
      <c r="BU266" s="34"/>
      <c r="BV266" s="34"/>
      <c r="BW266" s="34"/>
      <c r="BX266" s="34"/>
      <c r="BY266" s="34"/>
      <c r="BZ266" s="34"/>
      <c r="CB266" s="34"/>
      <c r="CC266" s="34"/>
      <c r="CD266" s="34"/>
      <c r="CE266" s="34"/>
      <c r="CH266" s="34"/>
      <c r="CI266" s="34"/>
      <c r="CK266" s="34"/>
      <c r="CL266" s="34"/>
      <c r="CN266" s="34"/>
      <c r="CO266" s="34"/>
      <c r="CP266" s="34"/>
      <c r="CQ266" s="34"/>
      <c r="CR266" s="34"/>
      <c r="CS266" s="34"/>
      <c r="CT266" s="34"/>
      <c r="CV266" s="34"/>
      <c r="CW266" s="34"/>
      <c r="CX266" s="34"/>
      <c r="CY266" s="34"/>
      <c r="CZ266" s="34"/>
    </row>
    <row r="267" spans="1:104" x14ac:dyDescent="0.15">
      <c r="A267" s="34" t="s">
        <v>1415</v>
      </c>
      <c r="B267" s="34"/>
      <c r="C267" s="34" t="s">
        <v>1346</v>
      </c>
      <c r="D267" s="34" t="s">
        <v>1363</v>
      </c>
      <c r="E267">
        <v>82</v>
      </c>
      <c r="F267" s="34" t="s">
        <v>1471</v>
      </c>
      <c r="G267" s="34"/>
      <c r="H267" s="84" t="s">
        <v>306</v>
      </c>
      <c r="I267" s="34" t="s">
        <v>2</v>
      </c>
      <c r="J267" s="34" t="s">
        <v>308</v>
      </c>
      <c r="K267" s="34" t="s">
        <v>325</v>
      </c>
      <c r="L267" s="34" t="s">
        <v>1355</v>
      </c>
      <c r="M267" s="34" t="s">
        <v>330</v>
      </c>
      <c r="N267" s="34"/>
      <c r="O267" s="34" t="s">
        <v>1353</v>
      </c>
      <c r="P267" s="34"/>
      <c r="Q267" s="34" t="s">
        <v>745</v>
      </c>
      <c r="R267" t="b">
        <v>0</v>
      </c>
      <c r="S267" s="34"/>
      <c r="T267" s="34"/>
      <c r="U267" s="34"/>
      <c r="V267" t="b">
        <v>0</v>
      </c>
      <c r="W267" t="b">
        <v>1</v>
      </c>
      <c r="X267" s="34"/>
      <c r="Y267" s="34"/>
      <c r="AA267" s="34"/>
      <c r="AB267" s="34"/>
      <c r="AC267" s="34"/>
      <c r="AD267" s="34"/>
      <c r="AE267" s="34"/>
      <c r="AF267" s="34"/>
      <c r="AG267">
        <v>4.3</v>
      </c>
      <c r="AH267" s="34"/>
      <c r="AK267" s="34"/>
      <c r="AL267" s="34"/>
      <c r="AM267" s="34"/>
      <c r="AN267" s="34"/>
      <c r="AO267" s="34"/>
      <c r="AP267" s="34"/>
      <c r="AQ267" s="34"/>
      <c r="AR267" s="34"/>
      <c r="AS267" s="34"/>
      <c r="AU267" s="34"/>
      <c r="AV267" s="34"/>
      <c r="AW267" s="34"/>
      <c r="AX267" s="34"/>
      <c r="AY267" s="34"/>
      <c r="AZ267" s="34"/>
      <c r="BA267" s="34"/>
      <c r="BB267" s="34"/>
      <c r="BC267" s="34"/>
      <c r="BD267" s="34"/>
      <c r="BE267" s="34"/>
      <c r="BF267" s="34"/>
      <c r="BI267" s="34"/>
      <c r="BJ267" s="34"/>
      <c r="BK267" s="34"/>
      <c r="BL267" s="34"/>
      <c r="BM267" s="34"/>
      <c r="BN267" s="34"/>
      <c r="BO267" s="34"/>
      <c r="BP267" s="34"/>
      <c r="BQ267" s="34"/>
      <c r="BS267" s="34"/>
      <c r="BT267" s="34"/>
      <c r="BU267" s="34"/>
      <c r="BV267" s="34"/>
      <c r="BW267" s="34"/>
      <c r="BX267" s="34"/>
      <c r="BY267" s="34"/>
      <c r="BZ267" s="34"/>
      <c r="CB267" s="34"/>
      <c r="CC267" s="34"/>
      <c r="CD267" s="34"/>
      <c r="CE267" s="34"/>
      <c r="CH267" s="34"/>
      <c r="CI267" s="34"/>
      <c r="CK267" s="34"/>
      <c r="CL267" s="34"/>
      <c r="CN267" s="34"/>
      <c r="CO267" s="34"/>
      <c r="CP267" s="34"/>
      <c r="CQ267" s="34"/>
      <c r="CR267" s="34"/>
      <c r="CS267" s="34"/>
      <c r="CT267" s="34"/>
      <c r="CV267" s="34"/>
      <c r="CW267" s="34"/>
      <c r="CX267" s="34"/>
      <c r="CY267" s="34"/>
      <c r="CZ267" s="34"/>
    </row>
    <row r="268" spans="1:104" x14ac:dyDescent="0.15">
      <c r="A268" s="34" t="s">
        <v>1415</v>
      </c>
      <c r="B268" s="34"/>
      <c r="C268" s="34" t="s">
        <v>1346</v>
      </c>
      <c r="D268" s="34" t="s">
        <v>1363</v>
      </c>
      <c r="E268">
        <v>82</v>
      </c>
      <c r="F268" s="34" t="s">
        <v>1471</v>
      </c>
      <c r="G268" s="34"/>
      <c r="H268" s="84" t="s">
        <v>306</v>
      </c>
      <c r="I268" s="34" t="s">
        <v>2</v>
      </c>
      <c r="J268" s="34" t="s">
        <v>309</v>
      </c>
      <c r="K268" s="34" t="s">
        <v>326</v>
      </c>
      <c r="L268" s="34" t="s">
        <v>1355</v>
      </c>
      <c r="M268" s="34" t="s">
        <v>330</v>
      </c>
      <c r="N268" s="34"/>
      <c r="O268" s="34" t="s">
        <v>1353</v>
      </c>
      <c r="P268" s="34"/>
      <c r="Q268" s="34" t="s">
        <v>745</v>
      </c>
      <c r="R268" t="b">
        <v>0</v>
      </c>
      <c r="S268" s="34"/>
      <c r="T268" s="34"/>
      <c r="U268" s="34"/>
      <c r="V268" t="b">
        <v>0</v>
      </c>
      <c r="W268" t="b">
        <v>1</v>
      </c>
      <c r="X268" s="34"/>
      <c r="Y268" s="34"/>
      <c r="AA268" s="34"/>
      <c r="AB268" s="34"/>
      <c r="AC268" s="34"/>
      <c r="AD268" s="34"/>
      <c r="AE268" s="34"/>
      <c r="AF268" s="34"/>
      <c r="AG268">
        <v>4.3</v>
      </c>
      <c r="AH268" s="34"/>
      <c r="AK268" s="34"/>
      <c r="AL268" s="34"/>
      <c r="AM268" s="34"/>
      <c r="AN268" s="34"/>
      <c r="AO268" s="34"/>
      <c r="AP268" s="34"/>
      <c r="AQ268" s="34"/>
      <c r="AR268" s="34"/>
      <c r="AS268" s="34"/>
      <c r="AU268" s="34"/>
      <c r="AV268" s="34"/>
      <c r="AW268" s="34"/>
      <c r="AX268" s="34"/>
      <c r="AY268" s="34"/>
      <c r="AZ268" s="34"/>
      <c r="BA268" s="34"/>
      <c r="BB268" s="34"/>
      <c r="BC268" s="34"/>
      <c r="BD268" s="34"/>
      <c r="BE268" s="34"/>
      <c r="BF268" s="34"/>
      <c r="BI268" s="34"/>
      <c r="BJ268" s="34"/>
      <c r="BK268" s="34"/>
      <c r="BL268" s="34"/>
      <c r="BM268" s="34"/>
      <c r="BN268" s="34"/>
      <c r="BO268" s="34"/>
      <c r="BP268" s="34"/>
      <c r="BQ268" s="34"/>
      <c r="BS268" s="34"/>
      <c r="BT268" s="34"/>
      <c r="BU268" s="34"/>
      <c r="BV268" s="34"/>
      <c r="BW268" s="34"/>
      <c r="BX268" s="34"/>
      <c r="BY268" s="34"/>
      <c r="BZ268" s="34"/>
      <c r="CB268" s="34"/>
      <c r="CC268" s="34"/>
      <c r="CD268" s="34"/>
      <c r="CE268" s="34"/>
      <c r="CH268" s="34"/>
      <c r="CI268" s="34"/>
      <c r="CK268" s="34"/>
      <c r="CL268" s="34"/>
      <c r="CN268" s="34"/>
      <c r="CO268" s="34"/>
      <c r="CP268" s="34"/>
      <c r="CQ268" s="34"/>
      <c r="CR268" s="34"/>
      <c r="CS268" s="34"/>
      <c r="CT268" s="34"/>
      <c r="CV268" s="34"/>
      <c r="CW268" s="34"/>
      <c r="CX268" s="34"/>
      <c r="CY268" s="34"/>
      <c r="CZ268" s="34"/>
    </row>
    <row r="269" spans="1:104" x14ac:dyDescent="0.15">
      <c r="A269" s="34" t="s">
        <v>1415</v>
      </c>
      <c r="B269" s="34"/>
      <c r="C269" s="34" t="s">
        <v>1346</v>
      </c>
      <c r="D269" s="34" t="s">
        <v>1363</v>
      </c>
      <c r="E269">
        <v>82</v>
      </c>
      <c r="F269" s="34" t="s">
        <v>1471</v>
      </c>
      <c r="G269" s="34"/>
      <c r="H269" s="84" t="s">
        <v>306</v>
      </c>
      <c r="I269" s="34" t="s">
        <v>2</v>
      </c>
      <c r="J269" s="34" t="s">
        <v>310</v>
      </c>
      <c r="K269" s="34" t="s">
        <v>852</v>
      </c>
      <c r="L269" s="34" t="s">
        <v>1355</v>
      </c>
      <c r="M269" s="34" t="s">
        <v>330</v>
      </c>
      <c r="N269" s="34"/>
      <c r="O269" s="34" t="s">
        <v>1353</v>
      </c>
      <c r="P269" s="34"/>
      <c r="Q269" s="34" t="s">
        <v>745</v>
      </c>
      <c r="R269" t="b">
        <v>0</v>
      </c>
      <c r="S269" s="34"/>
      <c r="T269" s="34"/>
      <c r="U269" s="34"/>
      <c r="V269" t="b">
        <v>0</v>
      </c>
      <c r="W269" t="b">
        <v>1</v>
      </c>
      <c r="X269" s="34"/>
      <c r="Y269" s="34"/>
      <c r="AA269" s="34"/>
      <c r="AB269" s="34"/>
      <c r="AC269" s="34"/>
      <c r="AD269" s="34"/>
      <c r="AE269" s="34"/>
      <c r="AF269" s="34"/>
      <c r="AG269">
        <v>4.3</v>
      </c>
      <c r="AH269" s="34"/>
      <c r="AK269" s="34"/>
      <c r="AL269" s="34"/>
      <c r="AM269" s="34"/>
      <c r="AN269" s="34"/>
      <c r="AO269" s="34"/>
      <c r="AP269" s="34"/>
      <c r="AQ269" s="34"/>
      <c r="AR269" s="34"/>
      <c r="AS269" s="34"/>
      <c r="AU269" s="34"/>
      <c r="AV269" s="34"/>
      <c r="AW269" s="34"/>
      <c r="AX269" s="34"/>
      <c r="AY269" s="34"/>
      <c r="AZ269" s="34"/>
      <c r="BA269" s="34"/>
      <c r="BB269" s="34"/>
      <c r="BC269" s="34"/>
      <c r="BD269" s="34"/>
      <c r="BE269" s="34"/>
      <c r="BF269" s="34"/>
      <c r="BI269" s="34"/>
      <c r="BJ269" s="34"/>
      <c r="BK269" s="34"/>
      <c r="BL269" s="34"/>
      <c r="BM269" s="34"/>
      <c r="BN269" s="34"/>
      <c r="BO269" s="34"/>
      <c r="BP269" s="34"/>
      <c r="BQ269" s="34"/>
      <c r="BS269" s="34"/>
      <c r="BT269" s="34"/>
      <c r="BU269" s="34"/>
      <c r="BV269" s="34"/>
      <c r="BW269" s="34"/>
      <c r="BX269" s="34"/>
      <c r="BY269" s="34"/>
      <c r="BZ269" s="34"/>
      <c r="CB269" s="34"/>
      <c r="CC269" s="34"/>
      <c r="CD269" s="34"/>
      <c r="CE269" s="34"/>
      <c r="CH269" s="34"/>
      <c r="CI269" s="34"/>
      <c r="CK269" s="34"/>
      <c r="CL269" s="34"/>
      <c r="CN269" s="34"/>
      <c r="CO269" s="34"/>
      <c r="CP269" s="34"/>
      <c r="CQ269" s="34"/>
      <c r="CR269" s="34"/>
      <c r="CS269" s="34"/>
      <c r="CT269" s="34"/>
      <c r="CV269" s="34"/>
      <c r="CW269" s="34"/>
      <c r="CX269" s="34"/>
      <c r="CY269" s="34"/>
      <c r="CZ269" s="34"/>
    </row>
    <row r="270" spans="1:104" x14ac:dyDescent="0.15">
      <c r="A270" s="34" t="s">
        <v>1415</v>
      </c>
      <c r="B270" s="34"/>
      <c r="C270" s="34" t="s">
        <v>1346</v>
      </c>
      <c r="D270" s="34" t="s">
        <v>1363</v>
      </c>
      <c r="E270">
        <v>82</v>
      </c>
      <c r="F270" s="34" t="s">
        <v>1471</v>
      </c>
      <c r="G270" s="34"/>
      <c r="H270" s="84" t="s">
        <v>306</v>
      </c>
      <c r="I270" s="34" t="s">
        <v>2</v>
      </c>
      <c r="J270" s="34" t="s">
        <v>311</v>
      </c>
      <c r="K270" s="34" t="s">
        <v>1540</v>
      </c>
      <c r="L270" s="34" t="s">
        <v>1355</v>
      </c>
      <c r="M270" s="34" t="s">
        <v>330</v>
      </c>
      <c r="N270" s="34"/>
      <c r="O270" s="34" t="s">
        <v>1353</v>
      </c>
      <c r="P270" s="34"/>
      <c r="Q270" s="34" t="s">
        <v>745</v>
      </c>
      <c r="R270" t="b">
        <v>0</v>
      </c>
      <c r="S270" s="34"/>
      <c r="T270" s="34"/>
      <c r="U270" s="34"/>
      <c r="V270" t="b">
        <v>0</v>
      </c>
      <c r="W270" t="b">
        <v>1</v>
      </c>
      <c r="X270" s="34"/>
      <c r="Y270" s="34"/>
      <c r="AA270" s="34"/>
      <c r="AB270" s="34"/>
      <c r="AC270" s="34"/>
      <c r="AD270" s="34"/>
      <c r="AE270" s="34"/>
      <c r="AF270" s="34"/>
      <c r="AG270">
        <v>4.3</v>
      </c>
      <c r="AH270" s="34"/>
      <c r="AK270" s="34"/>
      <c r="AL270" s="34"/>
      <c r="AM270" s="34"/>
      <c r="AN270" s="34"/>
      <c r="AO270" s="34"/>
      <c r="AP270" s="34"/>
      <c r="AQ270" s="34"/>
      <c r="AR270" s="34"/>
      <c r="AS270" s="34"/>
      <c r="AU270" s="34"/>
      <c r="AV270" s="34"/>
      <c r="AW270" s="34"/>
      <c r="AX270" s="34"/>
      <c r="AY270" s="34"/>
      <c r="AZ270" s="34"/>
      <c r="BA270" s="34"/>
      <c r="BB270" s="34"/>
      <c r="BC270" s="34"/>
      <c r="BD270" s="34"/>
      <c r="BE270" s="34"/>
      <c r="BF270" s="34"/>
      <c r="BI270" s="34"/>
      <c r="BJ270" s="34"/>
      <c r="BK270" s="34"/>
      <c r="BL270" s="34"/>
      <c r="BM270" s="34"/>
      <c r="BN270" s="34"/>
      <c r="BO270" s="34"/>
      <c r="BP270" s="34"/>
      <c r="BQ270" s="34"/>
      <c r="BS270" s="34"/>
      <c r="BT270" s="34"/>
      <c r="BU270" s="34"/>
      <c r="BV270" s="34"/>
      <c r="BW270" s="34"/>
      <c r="BX270" s="34"/>
      <c r="BY270" s="34"/>
      <c r="BZ270" s="34"/>
      <c r="CB270" s="34"/>
      <c r="CC270" s="34"/>
      <c r="CD270" s="34"/>
      <c r="CE270" s="34"/>
      <c r="CH270" s="34"/>
      <c r="CI270" s="34"/>
      <c r="CK270" s="34"/>
      <c r="CL270" s="34"/>
      <c r="CN270" s="34"/>
      <c r="CO270" s="34"/>
      <c r="CP270" s="34"/>
      <c r="CQ270" s="34"/>
      <c r="CR270" s="34"/>
      <c r="CS270" s="34"/>
      <c r="CT270" s="34"/>
      <c r="CV270" s="34"/>
      <c r="CW270" s="34"/>
      <c r="CX270" s="34"/>
      <c r="CY270" s="34"/>
      <c r="CZ270" s="34"/>
    </row>
    <row r="271" spans="1:104" x14ac:dyDescent="0.15">
      <c r="A271" s="34" t="s">
        <v>1415</v>
      </c>
      <c r="B271" s="34"/>
      <c r="C271" s="34" t="s">
        <v>1346</v>
      </c>
      <c r="D271" s="34" t="s">
        <v>1363</v>
      </c>
      <c r="E271">
        <v>82</v>
      </c>
      <c r="F271" s="34" t="s">
        <v>1471</v>
      </c>
      <c r="G271" s="34"/>
      <c r="H271" s="84" t="s">
        <v>306</v>
      </c>
      <c r="I271" s="34" t="s">
        <v>2</v>
      </c>
      <c r="J271" s="34" t="s">
        <v>312</v>
      </c>
      <c r="K271" s="34" t="s">
        <v>2</v>
      </c>
      <c r="L271" s="34" t="s">
        <v>1355</v>
      </c>
      <c r="M271" s="34" t="s">
        <v>330</v>
      </c>
      <c r="N271" s="34"/>
      <c r="O271" s="34" t="s">
        <v>1353</v>
      </c>
      <c r="P271" s="34"/>
      <c r="Q271" s="34" t="s">
        <v>745</v>
      </c>
      <c r="R271" t="b">
        <v>0</v>
      </c>
      <c r="S271" s="34"/>
      <c r="T271" s="34"/>
      <c r="U271" s="34"/>
      <c r="V271" t="b">
        <v>0</v>
      </c>
      <c r="W271" t="b">
        <v>1</v>
      </c>
      <c r="X271" s="34"/>
      <c r="Y271" s="34"/>
      <c r="AA271" s="34"/>
      <c r="AB271" s="34"/>
      <c r="AC271" s="34"/>
      <c r="AD271" s="34"/>
      <c r="AE271" s="34"/>
      <c r="AF271" s="34"/>
      <c r="AG271">
        <v>4.3</v>
      </c>
      <c r="AH271" s="34"/>
      <c r="AK271" s="34"/>
      <c r="AL271" s="34"/>
      <c r="AM271" s="34"/>
      <c r="AN271" s="34"/>
      <c r="AO271" s="34"/>
      <c r="AP271" s="34"/>
      <c r="AQ271" s="34"/>
      <c r="AR271" s="34"/>
      <c r="AS271" s="34"/>
      <c r="AU271" s="34"/>
      <c r="AV271" s="34"/>
      <c r="AW271" s="34"/>
      <c r="AX271" s="34"/>
      <c r="AY271" s="34"/>
      <c r="AZ271" s="34"/>
      <c r="BA271" s="34"/>
      <c r="BB271" s="34"/>
      <c r="BC271" s="34"/>
      <c r="BD271" s="34"/>
      <c r="BE271" s="34"/>
      <c r="BF271" s="34"/>
      <c r="BI271" s="34"/>
      <c r="BJ271" s="34"/>
      <c r="BK271" s="34"/>
      <c r="BL271" s="34"/>
      <c r="BM271" s="34"/>
      <c r="BN271" s="34"/>
      <c r="BO271" s="34"/>
      <c r="BP271" s="34"/>
      <c r="BQ271" s="34"/>
      <c r="BS271" s="34"/>
      <c r="BT271" s="34"/>
      <c r="BU271" s="34"/>
      <c r="BV271" s="34"/>
      <c r="BW271" s="34"/>
      <c r="BX271" s="34"/>
      <c r="BY271" s="34"/>
      <c r="BZ271" s="34"/>
      <c r="CB271" s="34"/>
      <c r="CC271" s="34"/>
      <c r="CD271" s="34"/>
      <c r="CE271" s="34"/>
      <c r="CH271" s="34"/>
      <c r="CI271" s="34"/>
      <c r="CK271" s="34"/>
      <c r="CL271" s="34"/>
      <c r="CN271" s="34"/>
      <c r="CO271" s="34"/>
      <c r="CP271" s="34"/>
      <c r="CQ271" s="34"/>
      <c r="CR271" s="34"/>
      <c r="CS271" s="34"/>
      <c r="CT271" s="34"/>
      <c r="CV271" s="34"/>
      <c r="CW271" s="34"/>
      <c r="CX271" s="34"/>
      <c r="CY271" s="34"/>
      <c r="CZ271" s="34"/>
    </row>
    <row r="272" spans="1:104" x14ac:dyDescent="0.15">
      <c r="A272" s="34" t="s">
        <v>1416</v>
      </c>
      <c r="B272" s="34"/>
      <c r="C272" s="34" t="s">
        <v>1346</v>
      </c>
      <c r="D272" s="34" t="s">
        <v>1363</v>
      </c>
      <c r="E272">
        <v>83</v>
      </c>
      <c r="F272" s="34" t="s">
        <v>1471</v>
      </c>
      <c r="G272" s="34"/>
      <c r="H272" s="84" t="s">
        <v>306</v>
      </c>
      <c r="I272" s="34" t="s">
        <v>2</v>
      </c>
      <c r="J272" s="34" t="s">
        <v>307</v>
      </c>
      <c r="K272" s="34" t="s">
        <v>1546</v>
      </c>
      <c r="L272" s="34" t="s">
        <v>1355</v>
      </c>
      <c r="M272" s="34" t="s">
        <v>330</v>
      </c>
      <c r="N272" s="34"/>
      <c r="O272" s="34" t="s">
        <v>1353</v>
      </c>
      <c r="P272" s="34"/>
      <c r="Q272" s="34" t="s">
        <v>1181</v>
      </c>
      <c r="R272" t="b">
        <v>0</v>
      </c>
      <c r="S272" s="34"/>
      <c r="T272" s="34"/>
      <c r="U272" s="34"/>
      <c r="V272" t="b">
        <v>0</v>
      </c>
      <c r="W272" t="b">
        <v>1</v>
      </c>
      <c r="X272" s="34"/>
      <c r="Y272" s="34"/>
      <c r="AA272" s="34"/>
      <c r="AB272" s="34"/>
      <c r="AC272" s="34"/>
      <c r="AD272" s="34"/>
      <c r="AE272" s="34"/>
      <c r="AF272" s="34"/>
      <c r="AG272">
        <v>4.3</v>
      </c>
      <c r="AH272" s="34"/>
      <c r="AK272" s="34"/>
      <c r="AL272" s="34"/>
      <c r="AM272" s="34"/>
      <c r="AN272" s="34"/>
      <c r="AO272" s="34"/>
      <c r="AP272" s="34"/>
      <c r="AQ272" s="34"/>
      <c r="AR272" s="34"/>
      <c r="AS272" s="34"/>
      <c r="AU272" s="34"/>
      <c r="AV272" s="34"/>
      <c r="AW272" s="34"/>
      <c r="AX272" s="34"/>
      <c r="AY272" s="34"/>
      <c r="AZ272" s="34"/>
      <c r="BA272" s="34"/>
      <c r="BB272" s="34"/>
      <c r="BC272" s="34"/>
      <c r="BD272" s="34"/>
      <c r="BE272" s="34"/>
      <c r="BF272" s="34"/>
      <c r="BI272" s="34"/>
      <c r="BJ272" s="34"/>
      <c r="BK272" s="34"/>
      <c r="BL272" s="34"/>
      <c r="BM272" s="34"/>
      <c r="BN272" s="34"/>
      <c r="BO272" s="34"/>
      <c r="BP272" s="34"/>
      <c r="BQ272" s="34"/>
      <c r="BS272" s="34"/>
      <c r="BT272" s="34"/>
      <c r="BU272" s="34"/>
      <c r="BV272" s="34"/>
      <c r="BW272" s="34"/>
      <c r="BX272" s="34"/>
      <c r="BY272" s="34"/>
      <c r="BZ272" s="34"/>
      <c r="CB272" s="34"/>
      <c r="CC272" s="34"/>
      <c r="CD272" s="34"/>
      <c r="CE272" s="34"/>
      <c r="CH272" s="34"/>
      <c r="CI272" s="34"/>
      <c r="CK272" s="34"/>
      <c r="CL272" s="34"/>
      <c r="CN272" s="34"/>
      <c r="CO272" s="34"/>
      <c r="CP272" s="34"/>
      <c r="CQ272" s="34"/>
      <c r="CR272" s="34"/>
      <c r="CS272" s="34"/>
      <c r="CT272" s="34"/>
      <c r="CV272" s="34"/>
      <c r="CW272" s="34"/>
      <c r="CX272" s="34"/>
      <c r="CY272" s="34"/>
      <c r="CZ272" s="34"/>
    </row>
    <row r="273" spans="1:104" x14ac:dyDescent="0.15">
      <c r="A273" s="34" t="s">
        <v>1416</v>
      </c>
      <c r="B273" s="34"/>
      <c r="C273" s="34" t="s">
        <v>1346</v>
      </c>
      <c r="D273" s="34" t="s">
        <v>1363</v>
      </c>
      <c r="E273">
        <v>83</v>
      </c>
      <c r="F273" s="34" t="s">
        <v>1471</v>
      </c>
      <c r="G273" s="34"/>
      <c r="H273" s="84" t="s">
        <v>306</v>
      </c>
      <c r="I273" s="34" t="s">
        <v>2</v>
      </c>
      <c r="J273" s="34" t="s">
        <v>308</v>
      </c>
      <c r="K273" s="34" t="s">
        <v>325</v>
      </c>
      <c r="L273" s="34" t="s">
        <v>1355</v>
      </c>
      <c r="M273" s="34" t="s">
        <v>330</v>
      </c>
      <c r="N273" s="34"/>
      <c r="O273" s="34" t="s">
        <v>1353</v>
      </c>
      <c r="P273" s="34"/>
      <c r="Q273" s="34" t="s">
        <v>1181</v>
      </c>
      <c r="R273" t="b">
        <v>0</v>
      </c>
      <c r="S273" s="34"/>
      <c r="T273" s="34"/>
      <c r="U273" s="34"/>
      <c r="V273" t="b">
        <v>0</v>
      </c>
      <c r="W273" t="b">
        <v>1</v>
      </c>
      <c r="X273" s="34"/>
      <c r="Y273" s="34"/>
      <c r="AA273" s="34"/>
      <c r="AB273" s="34"/>
      <c r="AC273" s="34"/>
      <c r="AD273" s="34"/>
      <c r="AE273" s="34"/>
      <c r="AF273" s="34"/>
      <c r="AG273">
        <v>4.3</v>
      </c>
      <c r="AH273" s="34"/>
      <c r="AK273" s="34"/>
      <c r="AL273" s="34"/>
      <c r="AM273" s="34"/>
      <c r="AN273" s="34"/>
      <c r="AO273" s="34"/>
      <c r="AP273" s="34"/>
      <c r="AQ273" s="34"/>
      <c r="AR273" s="34"/>
      <c r="AS273" s="34"/>
      <c r="AU273" s="34"/>
      <c r="AV273" s="34"/>
      <c r="AW273" s="34"/>
      <c r="AX273" s="34"/>
      <c r="AY273" s="34"/>
      <c r="AZ273" s="34"/>
      <c r="BA273" s="34"/>
      <c r="BB273" s="34"/>
      <c r="BC273" s="34"/>
      <c r="BD273" s="34"/>
      <c r="BE273" s="34"/>
      <c r="BF273" s="34"/>
      <c r="BI273" s="34"/>
      <c r="BJ273" s="34"/>
      <c r="BK273" s="34"/>
      <c r="BL273" s="34"/>
      <c r="BM273" s="34"/>
      <c r="BN273" s="34"/>
      <c r="BO273" s="34"/>
      <c r="BP273" s="34"/>
      <c r="BQ273" s="34"/>
      <c r="BS273" s="34"/>
      <c r="BT273" s="34"/>
      <c r="BU273" s="34"/>
      <c r="BV273" s="34"/>
      <c r="BW273" s="34"/>
      <c r="BX273" s="34"/>
      <c r="BY273" s="34"/>
      <c r="BZ273" s="34"/>
      <c r="CB273" s="34"/>
      <c r="CC273" s="34"/>
      <c r="CD273" s="34"/>
      <c r="CE273" s="34"/>
      <c r="CH273" s="34"/>
      <c r="CI273" s="34"/>
      <c r="CK273" s="34"/>
      <c r="CL273" s="34"/>
      <c r="CN273" s="34"/>
      <c r="CO273" s="34"/>
      <c r="CP273" s="34"/>
      <c r="CQ273" s="34"/>
      <c r="CR273" s="34"/>
      <c r="CS273" s="34"/>
      <c r="CT273" s="34"/>
      <c r="CV273" s="34"/>
      <c r="CW273" s="34"/>
      <c r="CX273" s="34"/>
      <c r="CY273" s="34"/>
      <c r="CZ273" s="34"/>
    </row>
    <row r="274" spans="1:104" x14ac:dyDescent="0.15">
      <c r="A274" s="34" t="s">
        <v>1416</v>
      </c>
      <c r="B274" s="34"/>
      <c r="C274" s="34" t="s">
        <v>1346</v>
      </c>
      <c r="D274" s="34" t="s">
        <v>1363</v>
      </c>
      <c r="E274">
        <v>83</v>
      </c>
      <c r="F274" s="34" t="s">
        <v>1471</v>
      </c>
      <c r="G274" s="34"/>
      <c r="H274" s="84" t="s">
        <v>306</v>
      </c>
      <c r="I274" s="34" t="s">
        <v>2</v>
      </c>
      <c r="J274" s="34" t="s">
        <v>309</v>
      </c>
      <c r="K274" s="34" t="s">
        <v>326</v>
      </c>
      <c r="L274" s="34" t="s">
        <v>1355</v>
      </c>
      <c r="M274" s="34" t="s">
        <v>330</v>
      </c>
      <c r="N274" s="34"/>
      <c r="O274" s="34" t="s">
        <v>1353</v>
      </c>
      <c r="P274" s="34"/>
      <c r="Q274" s="34" t="s">
        <v>1181</v>
      </c>
      <c r="R274" t="b">
        <v>0</v>
      </c>
      <c r="S274" s="34"/>
      <c r="T274" s="34"/>
      <c r="U274" s="34"/>
      <c r="V274" t="b">
        <v>0</v>
      </c>
      <c r="W274" t="b">
        <v>1</v>
      </c>
      <c r="X274" s="34"/>
      <c r="Y274" s="34"/>
      <c r="AA274" s="34"/>
      <c r="AB274" s="34"/>
      <c r="AC274" s="34"/>
      <c r="AD274" s="34"/>
      <c r="AE274" s="34"/>
      <c r="AF274" s="34"/>
      <c r="AG274">
        <v>4.3</v>
      </c>
      <c r="AH274" s="34"/>
      <c r="AK274" s="34"/>
      <c r="AL274" s="34"/>
      <c r="AM274" s="34"/>
      <c r="AN274" s="34"/>
      <c r="AO274" s="34"/>
      <c r="AP274" s="34"/>
      <c r="AQ274" s="34"/>
      <c r="AR274" s="34"/>
      <c r="AS274" s="34"/>
      <c r="AU274" s="34"/>
      <c r="AV274" s="34"/>
      <c r="AW274" s="34"/>
      <c r="AX274" s="34"/>
      <c r="AY274" s="34"/>
      <c r="AZ274" s="34"/>
      <c r="BA274" s="34"/>
      <c r="BB274" s="34"/>
      <c r="BC274" s="34"/>
      <c r="BD274" s="34"/>
      <c r="BE274" s="34"/>
      <c r="BF274" s="34"/>
      <c r="BI274" s="34"/>
      <c r="BJ274" s="34"/>
      <c r="BK274" s="34"/>
      <c r="BL274" s="34"/>
      <c r="BM274" s="34"/>
      <c r="BN274" s="34"/>
      <c r="BO274" s="34"/>
      <c r="BP274" s="34"/>
      <c r="BQ274" s="34"/>
      <c r="BS274" s="34"/>
      <c r="BT274" s="34"/>
      <c r="BU274" s="34"/>
      <c r="BV274" s="34"/>
      <c r="BW274" s="34"/>
      <c r="BX274" s="34"/>
      <c r="BY274" s="34"/>
      <c r="BZ274" s="34"/>
      <c r="CB274" s="34"/>
      <c r="CC274" s="34"/>
      <c r="CD274" s="34"/>
      <c r="CE274" s="34"/>
      <c r="CH274" s="34"/>
      <c r="CI274" s="34"/>
      <c r="CK274" s="34"/>
      <c r="CL274" s="34"/>
      <c r="CN274" s="34"/>
      <c r="CO274" s="34"/>
      <c r="CP274" s="34"/>
      <c r="CQ274" s="34"/>
      <c r="CR274" s="34"/>
      <c r="CS274" s="34"/>
      <c r="CT274" s="34"/>
      <c r="CV274" s="34"/>
      <c r="CW274" s="34"/>
      <c r="CX274" s="34"/>
      <c r="CY274" s="34"/>
      <c r="CZ274" s="34"/>
    </row>
    <row r="275" spans="1:104" x14ac:dyDescent="0.15">
      <c r="A275" s="34" t="s">
        <v>1416</v>
      </c>
      <c r="B275" s="34"/>
      <c r="C275" s="34" t="s">
        <v>1346</v>
      </c>
      <c r="D275" s="34" t="s">
        <v>1363</v>
      </c>
      <c r="E275">
        <v>83</v>
      </c>
      <c r="F275" s="34" t="s">
        <v>1471</v>
      </c>
      <c r="G275" s="34"/>
      <c r="H275" s="84" t="s">
        <v>306</v>
      </c>
      <c r="I275" s="34" t="s">
        <v>2</v>
      </c>
      <c r="J275" s="34" t="s">
        <v>310</v>
      </c>
      <c r="K275" s="34" t="s">
        <v>1547</v>
      </c>
      <c r="L275" s="34" t="s">
        <v>1355</v>
      </c>
      <c r="M275" s="34" t="s">
        <v>330</v>
      </c>
      <c r="N275" s="34"/>
      <c r="O275" s="34" t="s">
        <v>1353</v>
      </c>
      <c r="P275" s="34"/>
      <c r="Q275" s="34" t="s">
        <v>1181</v>
      </c>
      <c r="R275" t="b">
        <v>0</v>
      </c>
      <c r="S275" s="34"/>
      <c r="T275" s="34"/>
      <c r="U275" s="34"/>
      <c r="V275" t="b">
        <v>0</v>
      </c>
      <c r="W275" t="b">
        <v>1</v>
      </c>
      <c r="X275" s="34"/>
      <c r="Y275" s="34"/>
      <c r="AA275" s="34"/>
      <c r="AB275" s="34"/>
      <c r="AC275" s="34"/>
      <c r="AD275" s="34"/>
      <c r="AE275" s="34"/>
      <c r="AF275" s="34"/>
      <c r="AG275">
        <v>4.3</v>
      </c>
      <c r="AH275" s="34"/>
      <c r="AK275" s="34"/>
      <c r="AL275" s="34"/>
      <c r="AM275" s="34"/>
      <c r="AN275" s="34"/>
      <c r="AO275" s="34"/>
      <c r="AP275" s="34"/>
      <c r="AQ275" s="34"/>
      <c r="AR275" s="34"/>
      <c r="AS275" s="34"/>
      <c r="AU275" s="34"/>
      <c r="AV275" s="34"/>
      <c r="AW275" s="34"/>
      <c r="AX275" s="34"/>
      <c r="AY275" s="34"/>
      <c r="AZ275" s="34"/>
      <c r="BA275" s="34"/>
      <c r="BB275" s="34"/>
      <c r="BC275" s="34"/>
      <c r="BD275" s="34"/>
      <c r="BE275" s="34"/>
      <c r="BF275" s="34"/>
      <c r="BI275" s="34"/>
      <c r="BJ275" s="34"/>
      <c r="BK275" s="34"/>
      <c r="BL275" s="34"/>
      <c r="BM275" s="34"/>
      <c r="BN275" s="34"/>
      <c r="BO275" s="34"/>
      <c r="BP275" s="34"/>
      <c r="BQ275" s="34"/>
      <c r="BS275" s="34"/>
      <c r="BT275" s="34"/>
      <c r="BU275" s="34"/>
      <c r="BV275" s="34"/>
      <c r="BW275" s="34"/>
      <c r="BX275" s="34"/>
      <c r="BY275" s="34"/>
      <c r="BZ275" s="34"/>
      <c r="CB275" s="34"/>
      <c r="CC275" s="34"/>
      <c r="CD275" s="34"/>
      <c r="CE275" s="34"/>
      <c r="CH275" s="34"/>
      <c r="CI275" s="34"/>
      <c r="CK275" s="34"/>
      <c r="CL275" s="34"/>
      <c r="CN275" s="34"/>
      <c r="CO275" s="34"/>
      <c r="CP275" s="34"/>
      <c r="CQ275" s="34"/>
      <c r="CR275" s="34"/>
      <c r="CS275" s="34"/>
      <c r="CT275" s="34"/>
      <c r="CV275" s="34"/>
      <c r="CW275" s="34"/>
      <c r="CX275" s="34"/>
      <c r="CY275" s="34"/>
      <c r="CZ275" s="34"/>
    </row>
    <row r="276" spans="1:104" x14ac:dyDescent="0.15">
      <c r="A276" s="34" t="s">
        <v>1416</v>
      </c>
      <c r="B276" s="34"/>
      <c r="C276" s="34" t="s">
        <v>1346</v>
      </c>
      <c r="D276" s="34" t="s">
        <v>1363</v>
      </c>
      <c r="E276">
        <v>83</v>
      </c>
      <c r="F276" s="34" t="s">
        <v>1471</v>
      </c>
      <c r="G276" s="34"/>
      <c r="H276" s="84" t="s">
        <v>306</v>
      </c>
      <c r="I276" s="34" t="s">
        <v>2</v>
      </c>
      <c r="J276" s="34" t="s">
        <v>311</v>
      </c>
      <c r="K276" s="34" t="s">
        <v>1540</v>
      </c>
      <c r="L276" s="34" t="s">
        <v>1355</v>
      </c>
      <c r="M276" s="34" t="s">
        <v>330</v>
      </c>
      <c r="N276" s="34"/>
      <c r="O276" s="34" t="s">
        <v>1353</v>
      </c>
      <c r="P276" s="34"/>
      <c r="Q276" s="34" t="s">
        <v>1181</v>
      </c>
      <c r="R276" t="b">
        <v>0</v>
      </c>
      <c r="S276" s="34"/>
      <c r="T276" s="34"/>
      <c r="U276" s="34"/>
      <c r="V276" t="b">
        <v>0</v>
      </c>
      <c r="W276" t="b">
        <v>1</v>
      </c>
      <c r="X276" s="34"/>
      <c r="Y276" s="34"/>
      <c r="AA276" s="34"/>
      <c r="AB276" s="34"/>
      <c r="AC276" s="34"/>
      <c r="AD276" s="34"/>
      <c r="AE276" s="34"/>
      <c r="AF276" s="34"/>
      <c r="AG276">
        <v>4.3</v>
      </c>
      <c r="AH276" s="34"/>
      <c r="AK276" s="34"/>
      <c r="AL276" s="34"/>
      <c r="AM276" s="34"/>
      <c r="AN276" s="34"/>
      <c r="AO276" s="34"/>
      <c r="AP276" s="34"/>
      <c r="AQ276" s="34"/>
      <c r="AR276" s="34"/>
      <c r="AS276" s="34"/>
      <c r="AU276" s="34"/>
      <c r="AV276" s="34"/>
      <c r="AW276" s="34"/>
      <c r="AX276" s="34"/>
      <c r="AY276" s="34"/>
      <c r="AZ276" s="34"/>
      <c r="BA276" s="34"/>
      <c r="BB276" s="34"/>
      <c r="BC276" s="34"/>
      <c r="BD276" s="34"/>
      <c r="BE276" s="34"/>
      <c r="BF276" s="34"/>
      <c r="BI276" s="34"/>
      <c r="BJ276" s="34"/>
      <c r="BK276" s="34"/>
      <c r="BL276" s="34"/>
      <c r="BM276" s="34"/>
      <c r="BN276" s="34"/>
      <c r="BO276" s="34"/>
      <c r="BP276" s="34"/>
      <c r="BQ276" s="34"/>
      <c r="BS276" s="34"/>
      <c r="BT276" s="34"/>
      <c r="BU276" s="34"/>
      <c r="BV276" s="34"/>
      <c r="BW276" s="34"/>
      <c r="BX276" s="34"/>
      <c r="BY276" s="34"/>
      <c r="BZ276" s="34"/>
      <c r="CB276" s="34"/>
      <c r="CC276" s="34"/>
      <c r="CD276" s="34"/>
      <c r="CE276" s="34"/>
      <c r="CH276" s="34"/>
      <c r="CI276" s="34"/>
      <c r="CK276" s="34"/>
      <c r="CL276" s="34"/>
      <c r="CN276" s="34"/>
      <c r="CO276" s="34"/>
      <c r="CP276" s="34"/>
      <c r="CQ276" s="34"/>
      <c r="CR276" s="34"/>
      <c r="CS276" s="34"/>
      <c r="CT276" s="34"/>
      <c r="CV276" s="34"/>
      <c r="CW276" s="34"/>
      <c r="CX276" s="34"/>
      <c r="CY276" s="34"/>
      <c r="CZ276" s="34"/>
    </row>
    <row r="277" spans="1:104" x14ac:dyDescent="0.15">
      <c r="A277" s="34" t="s">
        <v>1416</v>
      </c>
      <c r="B277" s="34"/>
      <c r="C277" s="34" t="s">
        <v>1346</v>
      </c>
      <c r="D277" s="34" t="s">
        <v>1363</v>
      </c>
      <c r="E277">
        <v>83</v>
      </c>
      <c r="F277" s="34" t="s">
        <v>1471</v>
      </c>
      <c r="G277" s="34"/>
      <c r="H277" s="84" t="s">
        <v>306</v>
      </c>
      <c r="I277" s="34" t="s">
        <v>2</v>
      </c>
      <c r="J277" s="34" t="s">
        <v>312</v>
      </c>
      <c r="K277" s="34" t="s">
        <v>2</v>
      </c>
      <c r="L277" s="34" t="s">
        <v>1355</v>
      </c>
      <c r="M277" s="34" t="s">
        <v>330</v>
      </c>
      <c r="N277" s="34"/>
      <c r="O277" s="34" t="s">
        <v>1353</v>
      </c>
      <c r="P277" s="34"/>
      <c r="Q277" s="34" t="s">
        <v>1181</v>
      </c>
      <c r="R277" t="b">
        <v>0</v>
      </c>
      <c r="S277" s="34"/>
      <c r="T277" s="34"/>
      <c r="U277" s="34"/>
      <c r="V277" t="b">
        <v>0</v>
      </c>
      <c r="W277" t="b">
        <v>1</v>
      </c>
      <c r="X277" s="34"/>
      <c r="Y277" s="34"/>
      <c r="AA277" s="34"/>
      <c r="AB277" s="34"/>
      <c r="AC277" s="34"/>
      <c r="AD277" s="34"/>
      <c r="AE277" s="34"/>
      <c r="AF277" s="34"/>
      <c r="AG277">
        <v>4.3</v>
      </c>
      <c r="AH277" s="34"/>
      <c r="AK277" s="34"/>
      <c r="AL277" s="34"/>
      <c r="AM277" s="34"/>
      <c r="AN277" s="34"/>
      <c r="AO277" s="34"/>
      <c r="AP277" s="34"/>
      <c r="AQ277" s="34"/>
      <c r="AR277" s="34"/>
      <c r="AS277" s="34"/>
      <c r="AU277" s="34"/>
      <c r="AV277" s="34"/>
      <c r="AW277" s="34"/>
      <c r="AX277" s="34"/>
      <c r="AY277" s="34"/>
      <c r="AZ277" s="34"/>
      <c r="BA277" s="34"/>
      <c r="BB277" s="34"/>
      <c r="BC277" s="34"/>
      <c r="BD277" s="34"/>
      <c r="BE277" s="34"/>
      <c r="BF277" s="34"/>
      <c r="BI277" s="34"/>
      <c r="BJ277" s="34"/>
      <c r="BK277" s="34"/>
      <c r="BL277" s="34"/>
      <c r="BM277" s="34"/>
      <c r="BN277" s="34"/>
      <c r="BO277" s="34"/>
      <c r="BP277" s="34"/>
      <c r="BQ277" s="34"/>
      <c r="BS277" s="34"/>
      <c r="BT277" s="34"/>
      <c r="BU277" s="34"/>
      <c r="BV277" s="34"/>
      <c r="BW277" s="34"/>
      <c r="BX277" s="34"/>
      <c r="BY277" s="34"/>
      <c r="BZ277" s="34"/>
      <c r="CB277" s="34"/>
      <c r="CC277" s="34"/>
      <c r="CD277" s="34"/>
      <c r="CE277" s="34"/>
      <c r="CH277" s="34"/>
      <c r="CI277" s="34"/>
      <c r="CK277" s="34"/>
      <c r="CL277" s="34"/>
      <c r="CN277" s="34"/>
      <c r="CO277" s="34"/>
      <c r="CP277" s="34"/>
      <c r="CQ277" s="34"/>
      <c r="CR277" s="34"/>
      <c r="CS277" s="34"/>
      <c r="CT277" s="34"/>
      <c r="CV277" s="34"/>
      <c r="CW277" s="34"/>
      <c r="CX277" s="34"/>
      <c r="CY277" s="34"/>
      <c r="CZ277" s="34"/>
    </row>
    <row r="278" spans="1:104" x14ac:dyDescent="0.15">
      <c r="A278" s="34" t="s">
        <v>1417</v>
      </c>
      <c r="B278" s="34"/>
      <c r="C278" s="34" t="s">
        <v>1346</v>
      </c>
      <c r="D278" s="34" t="s">
        <v>1363</v>
      </c>
      <c r="E278">
        <v>84</v>
      </c>
      <c r="F278" s="34" t="s">
        <v>1471</v>
      </c>
      <c r="G278" s="34"/>
      <c r="H278" s="84" t="s">
        <v>306</v>
      </c>
      <c r="I278" s="34" t="s">
        <v>2</v>
      </c>
      <c r="J278" s="34" t="s">
        <v>307</v>
      </c>
      <c r="K278" s="34" t="s">
        <v>807</v>
      </c>
      <c r="L278" s="34" t="s">
        <v>1355</v>
      </c>
      <c r="M278" s="34" t="s">
        <v>330</v>
      </c>
      <c r="N278" s="34"/>
      <c r="O278" s="34" t="s">
        <v>1353</v>
      </c>
      <c r="P278" s="34"/>
      <c r="Q278" s="34" t="s">
        <v>335</v>
      </c>
      <c r="R278" t="b">
        <v>0</v>
      </c>
      <c r="S278" s="34"/>
      <c r="T278" s="34"/>
      <c r="U278" s="34"/>
      <c r="V278" t="b">
        <v>0</v>
      </c>
      <c r="W278" t="b">
        <v>1</v>
      </c>
      <c r="X278" s="34"/>
      <c r="Y278" s="34"/>
      <c r="AA278" s="34"/>
      <c r="AB278" s="34"/>
      <c r="AC278" s="34"/>
      <c r="AD278" s="34"/>
      <c r="AE278" s="34"/>
      <c r="AF278" s="34"/>
      <c r="AG278">
        <v>4.3</v>
      </c>
      <c r="AH278" s="34"/>
      <c r="AK278" s="34"/>
      <c r="AL278" s="34"/>
      <c r="AM278" s="34"/>
      <c r="AN278" s="34"/>
      <c r="AO278" s="34"/>
      <c r="AP278" s="34"/>
      <c r="AQ278" s="34"/>
      <c r="AR278" s="34"/>
      <c r="AS278" s="34"/>
      <c r="AU278" s="34"/>
      <c r="AV278" s="34"/>
      <c r="AW278" s="34"/>
      <c r="AX278" s="34"/>
      <c r="AY278" s="34"/>
      <c r="AZ278" s="34"/>
      <c r="BA278" s="34"/>
      <c r="BB278" s="34"/>
      <c r="BC278" s="34"/>
      <c r="BD278" s="34"/>
      <c r="BE278" s="34"/>
      <c r="BF278" s="34"/>
      <c r="BI278" s="34"/>
      <c r="BJ278" s="34"/>
      <c r="BK278" s="34"/>
      <c r="BL278" s="34"/>
      <c r="BM278" s="34"/>
      <c r="BN278" s="34"/>
      <c r="BO278" s="34"/>
      <c r="BP278" s="34"/>
      <c r="BQ278" s="34"/>
      <c r="BS278" s="34"/>
      <c r="BT278" s="34"/>
      <c r="BU278" s="34"/>
      <c r="BV278" s="34"/>
      <c r="BW278" s="34"/>
      <c r="BX278" s="34"/>
      <c r="BY278" s="34"/>
      <c r="BZ278" s="34"/>
      <c r="CB278" s="34"/>
      <c r="CC278" s="34"/>
      <c r="CD278" s="34"/>
      <c r="CE278" s="34"/>
      <c r="CH278" s="34"/>
      <c r="CI278" s="34"/>
      <c r="CK278" s="34"/>
      <c r="CL278" s="34"/>
      <c r="CN278" s="34"/>
      <c r="CO278" s="34"/>
      <c r="CP278" s="34"/>
      <c r="CQ278" s="34"/>
      <c r="CR278" s="34"/>
      <c r="CS278" s="34"/>
      <c r="CT278" s="34"/>
      <c r="CV278" s="34"/>
      <c r="CW278" s="34"/>
      <c r="CX278" s="34"/>
      <c r="CY278" s="34"/>
      <c r="CZ278" s="34"/>
    </row>
    <row r="279" spans="1:104" x14ac:dyDescent="0.15">
      <c r="A279" s="34" t="s">
        <v>1417</v>
      </c>
      <c r="B279" s="34"/>
      <c r="C279" s="34" t="s">
        <v>1346</v>
      </c>
      <c r="D279" s="34" t="s">
        <v>1363</v>
      </c>
      <c r="E279">
        <v>84</v>
      </c>
      <c r="F279" s="34" t="s">
        <v>1471</v>
      </c>
      <c r="G279" s="34"/>
      <c r="H279" s="84" t="s">
        <v>306</v>
      </c>
      <c r="I279" s="34" t="s">
        <v>2</v>
      </c>
      <c r="J279" s="34" t="s">
        <v>308</v>
      </c>
      <c r="K279" s="34" t="s">
        <v>318</v>
      </c>
      <c r="L279" s="34" t="s">
        <v>1355</v>
      </c>
      <c r="M279" s="34" t="s">
        <v>330</v>
      </c>
      <c r="N279" s="34"/>
      <c r="O279" s="34" t="s">
        <v>1353</v>
      </c>
      <c r="P279" s="34"/>
      <c r="Q279" s="34" t="s">
        <v>335</v>
      </c>
      <c r="R279" t="b">
        <v>0</v>
      </c>
      <c r="S279" s="34"/>
      <c r="T279" s="34"/>
      <c r="U279" s="34"/>
      <c r="V279" t="b">
        <v>0</v>
      </c>
      <c r="W279" t="b">
        <v>1</v>
      </c>
      <c r="X279" s="34"/>
      <c r="Y279" s="34"/>
      <c r="AA279" s="34"/>
      <c r="AB279" s="34"/>
      <c r="AC279" s="34"/>
      <c r="AD279" s="34"/>
      <c r="AE279" s="34"/>
      <c r="AF279" s="34"/>
      <c r="AG279">
        <v>4.3</v>
      </c>
      <c r="AH279" s="34"/>
      <c r="AK279" s="34"/>
      <c r="AL279" s="34"/>
      <c r="AM279" s="34"/>
      <c r="AN279" s="34"/>
      <c r="AO279" s="34"/>
      <c r="AP279" s="34"/>
      <c r="AQ279" s="34"/>
      <c r="AR279" s="34"/>
      <c r="AS279" s="34"/>
      <c r="AU279" s="34"/>
      <c r="AV279" s="34"/>
      <c r="AW279" s="34"/>
      <c r="AX279" s="34"/>
      <c r="AY279" s="34"/>
      <c r="AZ279" s="34"/>
      <c r="BA279" s="34"/>
      <c r="BB279" s="34"/>
      <c r="BC279" s="34"/>
      <c r="BD279" s="34"/>
      <c r="BE279" s="34"/>
      <c r="BF279" s="34"/>
      <c r="BI279" s="34"/>
      <c r="BJ279" s="34"/>
      <c r="BK279" s="34"/>
      <c r="BL279" s="34"/>
      <c r="BM279" s="34"/>
      <c r="BN279" s="34"/>
      <c r="BO279" s="34"/>
      <c r="BP279" s="34"/>
      <c r="BQ279" s="34"/>
      <c r="BS279" s="34"/>
      <c r="BT279" s="34"/>
      <c r="BU279" s="34"/>
      <c r="BV279" s="34"/>
      <c r="BW279" s="34"/>
      <c r="BX279" s="34"/>
      <c r="BY279" s="34"/>
      <c r="BZ279" s="34"/>
      <c r="CB279" s="34"/>
      <c r="CC279" s="34"/>
      <c r="CD279" s="34"/>
      <c r="CE279" s="34"/>
      <c r="CH279" s="34"/>
      <c r="CI279" s="34"/>
      <c r="CK279" s="34"/>
      <c r="CL279" s="34"/>
      <c r="CN279" s="34"/>
      <c r="CO279" s="34"/>
      <c r="CP279" s="34"/>
      <c r="CQ279" s="34"/>
      <c r="CR279" s="34"/>
      <c r="CS279" s="34"/>
      <c r="CT279" s="34"/>
      <c r="CV279" s="34"/>
      <c r="CW279" s="34"/>
      <c r="CX279" s="34"/>
      <c r="CY279" s="34"/>
      <c r="CZ279" s="34"/>
    </row>
    <row r="280" spans="1:104" x14ac:dyDescent="0.15">
      <c r="A280" s="34" t="s">
        <v>1417</v>
      </c>
      <c r="B280" s="34"/>
      <c r="C280" s="34" t="s">
        <v>1346</v>
      </c>
      <c r="D280" s="34" t="s">
        <v>1363</v>
      </c>
      <c r="E280">
        <v>84</v>
      </c>
      <c r="F280" s="34" t="s">
        <v>1471</v>
      </c>
      <c r="G280" s="34"/>
      <c r="H280" s="84" t="s">
        <v>306</v>
      </c>
      <c r="I280" s="34" t="s">
        <v>2</v>
      </c>
      <c r="J280" s="34" t="s">
        <v>309</v>
      </c>
      <c r="K280" s="34" t="s">
        <v>319</v>
      </c>
      <c r="L280" s="34" t="s">
        <v>1355</v>
      </c>
      <c r="M280" s="34" t="s">
        <v>330</v>
      </c>
      <c r="N280" s="34"/>
      <c r="O280" s="34" t="s">
        <v>1353</v>
      </c>
      <c r="P280" s="34"/>
      <c r="Q280" s="34" t="s">
        <v>335</v>
      </c>
      <c r="R280" t="b">
        <v>0</v>
      </c>
      <c r="S280" s="34"/>
      <c r="T280" s="34"/>
      <c r="U280" s="34"/>
      <c r="V280" t="b">
        <v>0</v>
      </c>
      <c r="W280" t="b">
        <v>1</v>
      </c>
      <c r="X280" s="34"/>
      <c r="Y280" s="34"/>
      <c r="AA280" s="34"/>
      <c r="AB280" s="34"/>
      <c r="AC280" s="34"/>
      <c r="AD280" s="34"/>
      <c r="AE280" s="34"/>
      <c r="AF280" s="34"/>
      <c r="AG280">
        <v>4.3</v>
      </c>
      <c r="AH280" s="34"/>
      <c r="AK280" s="34"/>
      <c r="AL280" s="34"/>
      <c r="AM280" s="34"/>
      <c r="AN280" s="34"/>
      <c r="AO280" s="34"/>
      <c r="AP280" s="34"/>
      <c r="AQ280" s="34"/>
      <c r="AR280" s="34"/>
      <c r="AS280" s="34"/>
      <c r="AU280" s="34"/>
      <c r="AV280" s="34"/>
      <c r="AW280" s="34"/>
      <c r="AX280" s="34"/>
      <c r="AY280" s="34"/>
      <c r="AZ280" s="34"/>
      <c r="BA280" s="34"/>
      <c r="BB280" s="34"/>
      <c r="BC280" s="34"/>
      <c r="BD280" s="34"/>
      <c r="BE280" s="34"/>
      <c r="BF280" s="34"/>
      <c r="BI280" s="34"/>
      <c r="BJ280" s="34"/>
      <c r="BK280" s="34"/>
      <c r="BL280" s="34"/>
      <c r="BM280" s="34"/>
      <c r="BN280" s="34"/>
      <c r="BO280" s="34"/>
      <c r="BP280" s="34"/>
      <c r="BQ280" s="34"/>
      <c r="BS280" s="34"/>
      <c r="BT280" s="34"/>
      <c r="BU280" s="34"/>
      <c r="BV280" s="34"/>
      <c r="BW280" s="34"/>
      <c r="BX280" s="34"/>
      <c r="BY280" s="34"/>
      <c r="BZ280" s="34"/>
      <c r="CB280" s="34"/>
      <c r="CC280" s="34"/>
      <c r="CD280" s="34"/>
      <c r="CE280" s="34"/>
      <c r="CH280" s="34"/>
      <c r="CI280" s="34"/>
      <c r="CK280" s="34"/>
      <c r="CL280" s="34"/>
      <c r="CN280" s="34"/>
      <c r="CO280" s="34"/>
      <c r="CP280" s="34"/>
      <c r="CQ280" s="34"/>
      <c r="CR280" s="34"/>
      <c r="CS280" s="34"/>
      <c r="CT280" s="34"/>
      <c r="CV280" s="34"/>
      <c r="CW280" s="34"/>
      <c r="CX280" s="34"/>
      <c r="CY280" s="34"/>
      <c r="CZ280" s="34"/>
    </row>
    <row r="281" spans="1:104" x14ac:dyDescent="0.15">
      <c r="A281" s="34" t="s">
        <v>1417</v>
      </c>
      <c r="B281" s="34"/>
      <c r="C281" s="34" t="s">
        <v>1346</v>
      </c>
      <c r="D281" s="34" t="s">
        <v>1363</v>
      </c>
      <c r="E281">
        <v>84</v>
      </c>
      <c r="F281" s="34" t="s">
        <v>1471</v>
      </c>
      <c r="G281" s="34"/>
      <c r="H281" s="84" t="s">
        <v>306</v>
      </c>
      <c r="I281" s="34" t="s">
        <v>2</v>
      </c>
      <c r="J281" s="34" t="s">
        <v>310</v>
      </c>
      <c r="K281" s="34" t="s">
        <v>320</v>
      </c>
      <c r="L281" s="34" t="s">
        <v>1355</v>
      </c>
      <c r="M281" s="34" t="s">
        <v>330</v>
      </c>
      <c r="N281" s="34"/>
      <c r="O281" s="34" t="s">
        <v>1353</v>
      </c>
      <c r="P281" s="34"/>
      <c r="Q281" s="34" t="s">
        <v>335</v>
      </c>
      <c r="R281" t="b">
        <v>0</v>
      </c>
      <c r="S281" s="34"/>
      <c r="T281" s="34"/>
      <c r="U281" s="34"/>
      <c r="V281" t="b">
        <v>0</v>
      </c>
      <c r="W281" t="b">
        <v>1</v>
      </c>
      <c r="X281" s="34"/>
      <c r="Y281" s="34"/>
      <c r="AA281" s="34"/>
      <c r="AB281" s="34"/>
      <c r="AC281" s="34"/>
      <c r="AD281" s="34"/>
      <c r="AE281" s="34"/>
      <c r="AF281" s="34"/>
      <c r="AG281">
        <v>4.3</v>
      </c>
      <c r="AH281" s="34"/>
      <c r="AK281" s="34"/>
      <c r="AL281" s="34"/>
      <c r="AM281" s="34"/>
      <c r="AN281" s="34"/>
      <c r="AO281" s="34"/>
      <c r="AP281" s="34"/>
      <c r="AQ281" s="34"/>
      <c r="AR281" s="34"/>
      <c r="AS281" s="34"/>
      <c r="AU281" s="34"/>
      <c r="AV281" s="34"/>
      <c r="AW281" s="34"/>
      <c r="AX281" s="34"/>
      <c r="AY281" s="34"/>
      <c r="AZ281" s="34"/>
      <c r="BA281" s="34"/>
      <c r="BB281" s="34"/>
      <c r="BC281" s="34"/>
      <c r="BD281" s="34"/>
      <c r="BE281" s="34"/>
      <c r="BF281" s="34"/>
      <c r="BI281" s="34"/>
      <c r="BJ281" s="34"/>
      <c r="BK281" s="34"/>
      <c r="BL281" s="34"/>
      <c r="BM281" s="34"/>
      <c r="BN281" s="34"/>
      <c r="BO281" s="34"/>
      <c r="BP281" s="34"/>
      <c r="BQ281" s="34"/>
      <c r="BS281" s="34"/>
      <c r="BT281" s="34"/>
      <c r="BU281" s="34"/>
      <c r="BV281" s="34"/>
      <c r="BW281" s="34"/>
      <c r="BX281" s="34"/>
      <c r="BY281" s="34"/>
      <c r="BZ281" s="34"/>
      <c r="CB281" s="34"/>
      <c r="CC281" s="34"/>
      <c r="CD281" s="34"/>
      <c r="CE281" s="34"/>
      <c r="CH281" s="34"/>
      <c r="CI281" s="34"/>
      <c r="CK281" s="34"/>
      <c r="CL281" s="34"/>
      <c r="CN281" s="34"/>
      <c r="CO281" s="34"/>
      <c r="CP281" s="34"/>
      <c r="CQ281" s="34"/>
      <c r="CR281" s="34"/>
      <c r="CS281" s="34"/>
      <c r="CT281" s="34"/>
      <c r="CV281" s="34"/>
      <c r="CW281" s="34"/>
      <c r="CX281" s="34"/>
      <c r="CY281" s="34"/>
      <c r="CZ281" s="34"/>
    </row>
    <row r="282" spans="1:104" x14ac:dyDescent="0.15">
      <c r="A282" s="34" t="s">
        <v>1417</v>
      </c>
      <c r="B282" s="34"/>
      <c r="C282" s="34" t="s">
        <v>1346</v>
      </c>
      <c r="D282" s="34" t="s">
        <v>1363</v>
      </c>
      <c r="E282">
        <v>84</v>
      </c>
      <c r="F282" s="34" t="s">
        <v>1471</v>
      </c>
      <c r="G282" s="34"/>
      <c r="H282" s="84" t="s">
        <v>306</v>
      </c>
      <c r="I282" s="34" t="s">
        <v>2</v>
      </c>
      <c r="J282" s="34" t="s">
        <v>311</v>
      </c>
      <c r="K282" s="34" t="s">
        <v>1540</v>
      </c>
      <c r="L282" s="34" t="s">
        <v>1355</v>
      </c>
      <c r="M282" s="34" t="s">
        <v>330</v>
      </c>
      <c r="N282" s="34"/>
      <c r="O282" s="34" t="s">
        <v>1353</v>
      </c>
      <c r="P282" s="34"/>
      <c r="Q282" s="34" t="s">
        <v>335</v>
      </c>
      <c r="R282" t="b">
        <v>0</v>
      </c>
      <c r="S282" s="34"/>
      <c r="T282" s="34"/>
      <c r="U282" s="34"/>
      <c r="V282" t="b">
        <v>0</v>
      </c>
      <c r="W282" t="b">
        <v>1</v>
      </c>
      <c r="X282" s="34"/>
      <c r="Y282" s="34"/>
      <c r="AA282" s="34"/>
      <c r="AB282" s="34"/>
      <c r="AC282" s="34"/>
      <c r="AD282" s="34"/>
      <c r="AE282" s="34"/>
      <c r="AF282" s="34"/>
      <c r="AG282">
        <v>4.3</v>
      </c>
      <c r="AH282" s="34"/>
      <c r="AK282" s="34"/>
      <c r="AL282" s="34"/>
      <c r="AM282" s="34"/>
      <c r="AN282" s="34"/>
      <c r="AO282" s="34"/>
      <c r="AP282" s="34"/>
      <c r="AQ282" s="34"/>
      <c r="AR282" s="34"/>
      <c r="AS282" s="34"/>
      <c r="AU282" s="34"/>
      <c r="AV282" s="34"/>
      <c r="AW282" s="34"/>
      <c r="AX282" s="34"/>
      <c r="AY282" s="34"/>
      <c r="AZ282" s="34"/>
      <c r="BA282" s="34"/>
      <c r="BB282" s="34"/>
      <c r="BC282" s="34"/>
      <c r="BD282" s="34"/>
      <c r="BE282" s="34"/>
      <c r="BF282" s="34"/>
      <c r="BI282" s="34"/>
      <c r="BJ282" s="34"/>
      <c r="BK282" s="34"/>
      <c r="BL282" s="34"/>
      <c r="BM282" s="34"/>
      <c r="BN282" s="34"/>
      <c r="BO282" s="34"/>
      <c r="BP282" s="34"/>
      <c r="BQ282" s="34"/>
      <c r="BS282" s="34"/>
      <c r="BT282" s="34"/>
      <c r="BU282" s="34"/>
      <c r="BV282" s="34"/>
      <c r="BW282" s="34"/>
      <c r="BX282" s="34"/>
      <c r="BY282" s="34"/>
      <c r="BZ282" s="34"/>
      <c r="CB282" s="34"/>
      <c r="CC282" s="34"/>
      <c r="CD282" s="34"/>
      <c r="CE282" s="34"/>
      <c r="CH282" s="34"/>
      <c r="CI282" s="34"/>
      <c r="CK282" s="34"/>
      <c r="CL282" s="34"/>
      <c r="CN282" s="34"/>
      <c r="CO282" s="34"/>
      <c r="CP282" s="34"/>
      <c r="CQ282" s="34"/>
      <c r="CR282" s="34"/>
      <c r="CS282" s="34"/>
      <c r="CT282" s="34"/>
      <c r="CV282" s="34"/>
      <c r="CW282" s="34"/>
      <c r="CX282" s="34"/>
      <c r="CY282" s="34"/>
      <c r="CZ282" s="34"/>
    </row>
    <row r="283" spans="1:104" x14ac:dyDescent="0.15">
      <c r="A283" s="34" t="s">
        <v>1417</v>
      </c>
      <c r="B283" s="34"/>
      <c r="C283" s="34" t="s">
        <v>1346</v>
      </c>
      <c r="D283" s="34" t="s">
        <v>1363</v>
      </c>
      <c r="E283">
        <v>84</v>
      </c>
      <c r="F283" s="34" t="s">
        <v>1471</v>
      </c>
      <c r="G283" s="34"/>
      <c r="H283" s="84" t="s">
        <v>306</v>
      </c>
      <c r="I283" s="34" t="s">
        <v>2</v>
      </c>
      <c r="J283" s="34" t="s">
        <v>312</v>
      </c>
      <c r="K283" s="34" t="s">
        <v>2</v>
      </c>
      <c r="L283" s="34" t="s">
        <v>1355</v>
      </c>
      <c r="M283" s="34" t="s">
        <v>330</v>
      </c>
      <c r="N283" s="34"/>
      <c r="O283" s="34" t="s">
        <v>1353</v>
      </c>
      <c r="P283" s="34"/>
      <c r="Q283" s="34" t="s">
        <v>335</v>
      </c>
      <c r="R283" t="b">
        <v>0</v>
      </c>
      <c r="S283" s="34"/>
      <c r="T283" s="34"/>
      <c r="U283" s="34"/>
      <c r="V283" t="b">
        <v>0</v>
      </c>
      <c r="W283" t="b">
        <v>1</v>
      </c>
      <c r="X283" s="34"/>
      <c r="Y283" s="34"/>
      <c r="AA283" s="34"/>
      <c r="AB283" s="34"/>
      <c r="AC283" s="34"/>
      <c r="AD283" s="34"/>
      <c r="AE283" s="34"/>
      <c r="AF283" s="34"/>
      <c r="AG283">
        <v>4.3</v>
      </c>
      <c r="AH283" s="34"/>
      <c r="AK283" s="34"/>
      <c r="AL283" s="34"/>
      <c r="AM283" s="34"/>
      <c r="AN283" s="34"/>
      <c r="AO283" s="34"/>
      <c r="AP283" s="34"/>
      <c r="AQ283" s="34"/>
      <c r="AR283" s="34"/>
      <c r="AS283" s="34"/>
      <c r="AU283" s="34"/>
      <c r="AV283" s="34"/>
      <c r="AW283" s="34"/>
      <c r="AX283" s="34"/>
      <c r="AY283" s="34"/>
      <c r="AZ283" s="34"/>
      <c r="BA283" s="34"/>
      <c r="BB283" s="34"/>
      <c r="BC283" s="34"/>
      <c r="BD283" s="34"/>
      <c r="BE283" s="34"/>
      <c r="BF283" s="34"/>
      <c r="BI283" s="34"/>
      <c r="BJ283" s="34"/>
      <c r="BK283" s="34"/>
      <c r="BL283" s="34"/>
      <c r="BM283" s="34"/>
      <c r="BN283" s="34"/>
      <c r="BO283" s="34"/>
      <c r="BP283" s="34"/>
      <c r="BQ283" s="34"/>
      <c r="BS283" s="34"/>
      <c r="BT283" s="34"/>
      <c r="BU283" s="34"/>
      <c r="BV283" s="34"/>
      <c r="BW283" s="34"/>
      <c r="BX283" s="34"/>
      <c r="BY283" s="34"/>
      <c r="BZ283" s="34"/>
      <c r="CB283" s="34"/>
      <c r="CC283" s="34"/>
      <c r="CD283" s="34"/>
      <c r="CE283" s="34"/>
      <c r="CH283" s="34"/>
      <c r="CI283" s="34"/>
      <c r="CK283" s="34"/>
      <c r="CL283" s="34"/>
      <c r="CN283" s="34"/>
      <c r="CO283" s="34"/>
      <c r="CP283" s="34"/>
      <c r="CQ283" s="34"/>
      <c r="CR283" s="34"/>
      <c r="CS283" s="34"/>
      <c r="CT283" s="34"/>
      <c r="CV283" s="34"/>
      <c r="CW283" s="34"/>
      <c r="CX283" s="34"/>
      <c r="CY283" s="34"/>
      <c r="CZ283" s="34"/>
    </row>
    <row r="284" spans="1:104" x14ac:dyDescent="0.15">
      <c r="A284" s="34" t="s">
        <v>1418</v>
      </c>
      <c r="B284" s="34"/>
      <c r="C284" s="34" t="s">
        <v>1346</v>
      </c>
      <c r="D284" s="34" t="s">
        <v>1363</v>
      </c>
      <c r="E284">
        <v>85</v>
      </c>
      <c r="F284" s="34" t="s">
        <v>1471</v>
      </c>
      <c r="G284" s="34"/>
      <c r="H284" s="84" t="s">
        <v>306</v>
      </c>
      <c r="I284" s="34" t="s">
        <v>2</v>
      </c>
      <c r="J284" s="34" t="s">
        <v>307</v>
      </c>
      <c r="K284" s="34" t="s">
        <v>793</v>
      </c>
      <c r="L284" s="34" t="s">
        <v>1355</v>
      </c>
      <c r="M284" s="34" t="s">
        <v>330</v>
      </c>
      <c r="N284" s="34"/>
      <c r="O284" s="34" t="s">
        <v>1353</v>
      </c>
      <c r="P284" s="34"/>
      <c r="Q284" s="34" t="s">
        <v>752</v>
      </c>
      <c r="R284" t="b">
        <v>0</v>
      </c>
      <c r="S284" s="34"/>
      <c r="T284" s="34"/>
      <c r="U284" s="34"/>
      <c r="V284" t="b">
        <v>0</v>
      </c>
      <c r="W284" t="b">
        <v>1</v>
      </c>
      <c r="X284" s="34"/>
      <c r="Y284" s="34"/>
      <c r="AA284" s="34"/>
      <c r="AB284" s="34"/>
      <c r="AC284" s="34"/>
      <c r="AD284" s="34"/>
      <c r="AE284" s="34"/>
      <c r="AF284" s="34"/>
      <c r="AG284">
        <v>4.3</v>
      </c>
      <c r="AH284" s="34"/>
      <c r="AK284" s="34"/>
      <c r="AL284" s="34"/>
      <c r="AM284" s="34"/>
      <c r="AN284" s="34"/>
      <c r="AO284" s="34"/>
      <c r="AP284" s="34"/>
      <c r="AQ284" s="34"/>
      <c r="AR284" s="34"/>
      <c r="AS284" s="34"/>
      <c r="AU284" s="34"/>
      <c r="AV284" s="34"/>
      <c r="AW284" s="34"/>
      <c r="AX284" s="34"/>
      <c r="AY284" s="34"/>
      <c r="AZ284" s="34"/>
      <c r="BA284" s="34"/>
      <c r="BB284" s="34"/>
      <c r="BC284" s="34"/>
      <c r="BD284" s="34"/>
      <c r="BE284" s="34"/>
      <c r="BF284" s="34"/>
      <c r="BI284" s="34"/>
      <c r="BJ284" s="34"/>
      <c r="BK284" s="34"/>
      <c r="BL284" s="34"/>
      <c r="BM284" s="34"/>
      <c r="BN284" s="34"/>
      <c r="BO284" s="34"/>
      <c r="BP284" s="34"/>
      <c r="BQ284" s="34"/>
      <c r="BS284" s="34"/>
      <c r="BT284" s="34"/>
      <c r="BU284" s="34"/>
      <c r="BV284" s="34"/>
      <c r="BW284" s="34"/>
      <c r="BX284" s="34"/>
      <c r="BY284" s="34"/>
      <c r="BZ284" s="34"/>
      <c r="CB284" s="34"/>
      <c r="CC284" s="34"/>
      <c r="CD284" s="34"/>
      <c r="CE284" s="34"/>
      <c r="CH284" s="34"/>
      <c r="CI284" s="34"/>
      <c r="CK284" s="34"/>
      <c r="CL284" s="34"/>
      <c r="CN284" s="34"/>
      <c r="CO284" s="34"/>
      <c r="CP284" s="34"/>
      <c r="CQ284" s="34"/>
      <c r="CR284" s="34"/>
      <c r="CS284" s="34"/>
      <c r="CT284" s="34"/>
      <c r="CV284" s="34"/>
      <c r="CW284" s="34"/>
      <c r="CX284" s="34"/>
      <c r="CY284" s="34"/>
      <c r="CZ284" s="34"/>
    </row>
    <row r="285" spans="1:104" x14ac:dyDescent="0.15">
      <c r="A285" s="34" t="s">
        <v>1418</v>
      </c>
      <c r="B285" s="34"/>
      <c r="C285" s="34" t="s">
        <v>1346</v>
      </c>
      <c r="D285" s="34" t="s">
        <v>1363</v>
      </c>
      <c r="E285">
        <v>85</v>
      </c>
      <c r="F285" s="34" t="s">
        <v>1471</v>
      </c>
      <c r="G285" s="34"/>
      <c r="H285" s="84" t="s">
        <v>306</v>
      </c>
      <c r="I285" s="34" t="s">
        <v>2</v>
      </c>
      <c r="J285" s="34" t="s">
        <v>308</v>
      </c>
      <c r="K285" s="34" t="s">
        <v>318</v>
      </c>
      <c r="L285" s="34" t="s">
        <v>1355</v>
      </c>
      <c r="M285" s="34" t="s">
        <v>330</v>
      </c>
      <c r="N285" s="34"/>
      <c r="O285" s="34" t="s">
        <v>1353</v>
      </c>
      <c r="P285" s="34"/>
      <c r="Q285" s="34" t="s">
        <v>752</v>
      </c>
      <c r="R285" t="b">
        <v>0</v>
      </c>
      <c r="S285" s="34"/>
      <c r="T285" s="34"/>
      <c r="U285" s="34"/>
      <c r="V285" t="b">
        <v>0</v>
      </c>
      <c r="W285" t="b">
        <v>1</v>
      </c>
      <c r="X285" s="34"/>
      <c r="Y285" s="34"/>
      <c r="AA285" s="34"/>
      <c r="AB285" s="34"/>
      <c r="AC285" s="34"/>
      <c r="AD285" s="34"/>
      <c r="AE285" s="34"/>
      <c r="AF285" s="34"/>
      <c r="AG285">
        <v>4.3</v>
      </c>
      <c r="AH285" s="34"/>
      <c r="AK285" s="34"/>
      <c r="AL285" s="34"/>
      <c r="AM285" s="34"/>
      <c r="AN285" s="34"/>
      <c r="AO285" s="34"/>
      <c r="AP285" s="34"/>
      <c r="AQ285" s="34"/>
      <c r="AR285" s="34"/>
      <c r="AS285" s="34"/>
      <c r="AU285" s="34"/>
      <c r="AV285" s="34"/>
      <c r="AW285" s="34"/>
      <c r="AX285" s="34"/>
      <c r="AY285" s="34"/>
      <c r="AZ285" s="34"/>
      <c r="BA285" s="34"/>
      <c r="BB285" s="34"/>
      <c r="BC285" s="34"/>
      <c r="BD285" s="34"/>
      <c r="BE285" s="34"/>
      <c r="BF285" s="34"/>
      <c r="BI285" s="34"/>
      <c r="BJ285" s="34"/>
      <c r="BK285" s="34"/>
      <c r="BL285" s="34"/>
      <c r="BM285" s="34"/>
      <c r="BN285" s="34"/>
      <c r="BO285" s="34"/>
      <c r="BP285" s="34"/>
      <c r="BQ285" s="34"/>
      <c r="BS285" s="34"/>
      <c r="BT285" s="34"/>
      <c r="BU285" s="34"/>
      <c r="BV285" s="34"/>
      <c r="BW285" s="34"/>
      <c r="BX285" s="34"/>
      <c r="BY285" s="34"/>
      <c r="BZ285" s="34"/>
      <c r="CB285" s="34"/>
      <c r="CC285" s="34"/>
      <c r="CD285" s="34"/>
      <c r="CE285" s="34"/>
      <c r="CH285" s="34"/>
      <c r="CI285" s="34"/>
      <c r="CK285" s="34"/>
      <c r="CL285" s="34"/>
      <c r="CN285" s="34"/>
      <c r="CO285" s="34"/>
      <c r="CP285" s="34"/>
      <c r="CQ285" s="34"/>
      <c r="CR285" s="34"/>
      <c r="CS285" s="34"/>
      <c r="CT285" s="34"/>
      <c r="CV285" s="34"/>
      <c r="CW285" s="34"/>
      <c r="CX285" s="34"/>
      <c r="CY285" s="34"/>
      <c r="CZ285" s="34"/>
    </row>
    <row r="286" spans="1:104" x14ac:dyDescent="0.15">
      <c r="A286" s="34" t="s">
        <v>1418</v>
      </c>
      <c r="B286" s="34"/>
      <c r="C286" s="34" t="s">
        <v>1346</v>
      </c>
      <c r="D286" s="34" t="s">
        <v>1363</v>
      </c>
      <c r="E286">
        <v>85</v>
      </c>
      <c r="F286" s="34" t="s">
        <v>1471</v>
      </c>
      <c r="G286" s="34"/>
      <c r="H286" s="84" t="s">
        <v>306</v>
      </c>
      <c r="I286" s="34" t="s">
        <v>2</v>
      </c>
      <c r="J286" s="34" t="s">
        <v>309</v>
      </c>
      <c r="K286" s="34" t="s">
        <v>319</v>
      </c>
      <c r="L286" s="34" t="s">
        <v>1355</v>
      </c>
      <c r="M286" s="34" t="s">
        <v>330</v>
      </c>
      <c r="N286" s="34"/>
      <c r="O286" s="34" t="s">
        <v>1353</v>
      </c>
      <c r="P286" s="34"/>
      <c r="Q286" s="34" t="s">
        <v>752</v>
      </c>
      <c r="R286" t="b">
        <v>0</v>
      </c>
      <c r="S286" s="34"/>
      <c r="T286" s="34"/>
      <c r="U286" s="34"/>
      <c r="V286" t="b">
        <v>0</v>
      </c>
      <c r="W286" t="b">
        <v>1</v>
      </c>
      <c r="X286" s="34"/>
      <c r="Y286" s="34"/>
      <c r="AA286" s="34"/>
      <c r="AB286" s="34"/>
      <c r="AC286" s="34"/>
      <c r="AD286" s="34"/>
      <c r="AE286" s="34"/>
      <c r="AF286" s="34"/>
      <c r="AG286">
        <v>4.3</v>
      </c>
      <c r="AH286" s="34"/>
      <c r="AK286" s="34"/>
      <c r="AL286" s="34"/>
      <c r="AM286" s="34"/>
      <c r="AN286" s="34"/>
      <c r="AO286" s="34"/>
      <c r="AP286" s="34"/>
      <c r="AQ286" s="34"/>
      <c r="AR286" s="34"/>
      <c r="AS286" s="34"/>
      <c r="AU286" s="34"/>
      <c r="AV286" s="34"/>
      <c r="AW286" s="34"/>
      <c r="AX286" s="34"/>
      <c r="AY286" s="34"/>
      <c r="AZ286" s="34"/>
      <c r="BA286" s="34"/>
      <c r="BB286" s="34"/>
      <c r="BC286" s="34"/>
      <c r="BD286" s="34"/>
      <c r="BE286" s="34"/>
      <c r="BF286" s="34"/>
      <c r="BI286" s="34"/>
      <c r="BJ286" s="34"/>
      <c r="BK286" s="34"/>
      <c r="BL286" s="34"/>
      <c r="BM286" s="34"/>
      <c r="BN286" s="34"/>
      <c r="BO286" s="34"/>
      <c r="BP286" s="34"/>
      <c r="BQ286" s="34"/>
      <c r="BS286" s="34"/>
      <c r="BT286" s="34"/>
      <c r="BU286" s="34"/>
      <c r="BV286" s="34"/>
      <c r="BW286" s="34"/>
      <c r="BX286" s="34"/>
      <c r="BY286" s="34"/>
      <c r="BZ286" s="34"/>
      <c r="CB286" s="34"/>
      <c r="CC286" s="34"/>
      <c r="CD286" s="34"/>
      <c r="CE286" s="34"/>
      <c r="CH286" s="34"/>
      <c r="CI286" s="34"/>
      <c r="CK286" s="34"/>
      <c r="CL286" s="34"/>
      <c r="CN286" s="34"/>
      <c r="CO286" s="34"/>
      <c r="CP286" s="34"/>
      <c r="CQ286" s="34"/>
      <c r="CR286" s="34"/>
      <c r="CS286" s="34"/>
      <c r="CT286" s="34"/>
      <c r="CV286" s="34"/>
      <c r="CW286" s="34"/>
      <c r="CX286" s="34"/>
      <c r="CY286" s="34"/>
      <c r="CZ286" s="34"/>
    </row>
    <row r="287" spans="1:104" x14ac:dyDescent="0.15">
      <c r="A287" s="34" t="s">
        <v>1418</v>
      </c>
      <c r="B287" s="34"/>
      <c r="C287" s="34" t="s">
        <v>1346</v>
      </c>
      <c r="D287" s="34" t="s">
        <v>1363</v>
      </c>
      <c r="E287">
        <v>85</v>
      </c>
      <c r="F287" s="34" t="s">
        <v>1471</v>
      </c>
      <c r="G287" s="34"/>
      <c r="H287" s="84" t="s">
        <v>306</v>
      </c>
      <c r="I287" s="34" t="s">
        <v>2</v>
      </c>
      <c r="J287" s="34" t="s">
        <v>310</v>
      </c>
      <c r="K287" s="34" t="s">
        <v>682</v>
      </c>
      <c r="L287" s="34" t="s">
        <v>1355</v>
      </c>
      <c r="M287" s="34" t="s">
        <v>330</v>
      </c>
      <c r="N287" s="34"/>
      <c r="O287" s="34" t="s">
        <v>1353</v>
      </c>
      <c r="P287" s="34"/>
      <c r="Q287" s="34" t="s">
        <v>752</v>
      </c>
      <c r="R287" t="b">
        <v>0</v>
      </c>
      <c r="S287" s="34"/>
      <c r="T287" s="34"/>
      <c r="U287" s="34"/>
      <c r="V287" t="b">
        <v>0</v>
      </c>
      <c r="W287" t="b">
        <v>1</v>
      </c>
      <c r="X287" s="34"/>
      <c r="Y287" s="34"/>
      <c r="AA287" s="34"/>
      <c r="AB287" s="34"/>
      <c r="AC287" s="34"/>
      <c r="AD287" s="34"/>
      <c r="AE287" s="34"/>
      <c r="AF287" s="34"/>
      <c r="AG287">
        <v>4.3</v>
      </c>
      <c r="AH287" s="34"/>
      <c r="AK287" s="34"/>
      <c r="AL287" s="34"/>
      <c r="AM287" s="34"/>
      <c r="AN287" s="34"/>
      <c r="AO287" s="34"/>
      <c r="AP287" s="34"/>
      <c r="AQ287" s="34"/>
      <c r="AR287" s="34"/>
      <c r="AS287" s="34"/>
      <c r="AU287" s="34"/>
      <c r="AV287" s="34"/>
      <c r="AW287" s="34"/>
      <c r="AX287" s="34"/>
      <c r="AY287" s="34"/>
      <c r="AZ287" s="34"/>
      <c r="BA287" s="34"/>
      <c r="BB287" s="34"/>
      <c r="BC287" s="34"/>
      <c r="BD287" s="34"/>
      <c r="BE287" s="34"/>
      <c r="BF287" s="34"/>
      <c r="BI287" s="34"/>
      <c r="BJ287" s="34"/>
      <c r="BK287" s="34"/>
      <c r="BL287" s="34"/>
      <c r="BM287" s="34"/>
      <c r="BN287" s="34"/>
      <c r="BO287" s="34"/>
      <c r="BP287" s="34"/>
      <c r="BQ287" s="34"/>
      <c r="BS287" s="34"/>
      <c r="BT287" s="34"/>
      <c r="BU287" s="34"/>
      <c r="BV287" s="34"/>
      <c r="BW287" s="34"/>
      <c r="BX287" s="34"/>
      <c r="BY287" s="34"/>
      <c r="BZ287" s="34"/>
      <c r="CB287" s="34"/>
      <c r="CC287" s="34"/>
      <c r="CD287" s="34"/>
      <c r="CE287" s="34"/>
      <c r="CH287" s="34"/>
      <c r="CI287" s="34"/>
      <c r="CK287" s="34"/>
      <c r="CL287" s="34"/>
      <c r="CN287" s="34"/>
      <c r="CO287" s="34"/>
      <c r="CP287" s="34"/>
      <c r="CQ287" s="34"/>
      <c r="CR287" s="34"/>
      <c r="CS287" s="34"/>
      <c r="CT287" s="34"/>
      <c r="CV287" s="34"/>
      <c r="CW287" s="34"/>
      <c r="CX287" s="34"/>
      <c r="CY287" s="34"/>
      <c r="CZ287" s="34"/>
    </row>
    <row r="288" spans="1:104" x14ac:dyDescent="0.15">
      <c r="A288" s="34" t="s">
        <v>1418</v>
      </c>
      <c r="B288" s="34"/>
      <c r="C288" s="34" t="s">
        <v>1346</v>
      </c>
      <c r="D288" s="34" t="s">
        <v>1363</v>
      </c>
      <c r="E288">
        <v>85</v>
      </c>
      <c r="F288" s="34" t="s">
        <v>1471</v>
      </c>
      <c r="G288" s="34"/>
      <c r="H288" s="84" t="s">
        <v>306</v>
      </c>
      <c r="I288" s="34" t="s">
        <v>2</v>
      </c>
      <c r="J288" s="34" t="s">
        <v>311</v>
      </c>
      <c r="K288" s="34" t="s">
        <v>1540</v>
      </c>
      <c r="L288" s="34" t="s">
        <v>1355</v>
      </c>
      <c r="M288" s="34" t="s">
        <v>330</v>
      </c>
      <c r="N288" s="34"/>
      <c r="O288" s="34" t="s">
        <v>1353</v>
      </c>
      <c r="P288" s="34"/>
      <c r="Q288" s="34" t="s">
        <v>752</v>
      </c>
      <c r="R288" t="b">
        <v>0</v>
      </c>
      <c r="S288" s="34"/>
      <c r="T288" s="34"/>
      <c r="U288" s="34"/>
      <c r="V288" t="b">
        <v>0</v>
      </c>
      <c r="W288" t="b">
        <v>1</v>
      </c>
      <c r="X288" s="34"/>
      <c r="Y288" s="34"/>
      <c r="AA288" s="34"/>
      <c r="AB288" s="34"/>
      <c r="AC288" s="34"/>
      <c r="AD288" s="34"/>
      <c r="AE288" s="34"/>
      <c r="AF288" s="34"/>
      <c r="AG288">
        <v>4.3</v>
      </c>
      <c r="AH288" s="34"/>
      <c r="AK288" s="34"/>
      <c r="AL288" s="34"/>
      <c r="AM288" s="34"/>
      <c r="AN288" s="34"/>
      <c r="AO288" s="34"/>
      <c r="AP288" s="34"/>
      <c r="AQ288" s="34"/>
      <c r="AR288" s="34"/>
      <c r="AS288" s="34"/>
      <c r="AU288" s="34"/>
      <c r="AV288" s="34"/>
      <c r="AW288" s="34"/>
      <c r="AX288" s="34"/>
      <c r="AY288" s="34"/>
      <c r="AZ288" s="34"/>
      <c r="BA288" s="34"/>
      <c r="BB288" s="34"/>
      <c r="BC288" s="34"/>
      <c r="BD288" s="34"/>
      <c r="BE288" s="34"/>
      <c r="BF288" s="34"/>
      <c r="BI288" s="34"/>
      <c r="BJ288" s="34"/>
      <c r="BK288" s="34"/>
      <c r="BL288" s="34"/>
      <c r="BM288" s="34"/>
      <c r="BN288" s="34"/>
      <c r="BO288" s="34"/>
      <c r="BP288" s="34"/>
      <c r="BQ288" s="34"/>
      <c r="BS288" s="34"/>
      <c r="BT288" s="34"/>
      <c r="BU288" s="34"/>
      <c r="BV288" s="34"/>
      <c r="BW288" s="34"/>
      <c r="BX288" s="34"/>
      <c r="BY288" s="34"/>
      <c r="BZ288" s="34"/>
      <c r="CB288" s="34"/>
      <c r="CC288" s="34"/>
      <c r="CD288" s="34"/>
      <c r="CE288" s="34"/>
      <c r="CH288" s="34"/>
      <c r="CI288" s="34"/>
      <c r="CK288" s="34"/>
      <c r="CL288" s="34"/>
      <c r="CN288" s="34"/>
      <c r="CO288" s="34"/>
      <c r="CP288" s="34"/>
      <c r="CQ288" s="34"/>
      <c r="CR288" s="34"/>
      <c r="CS288" s="34"/>
      <c r="CT288" s="34"/>
      <c r="CV288" s="34"/>
      <c r="CW288" s="34"/>
      <c r="CX288" s="34"/>
      <c r="CY288" s="34"/>
      <c r="CZ288" s="34"/>
    </row>
    <row r="289" spans="1:104" x14ac:dyDescent="0.15">
      <c r="A289" s="34" t="s">
        <v>1418</v>
      </c>
      <c r="B289" s="34"/>
      <c r="C289" s="34" t="s">
        <v>1346</v>
      </c>
      <c r="D289" s="34" t="s">
        <v>1363</v>
      </c>
      <c r="E289">
        <v>85</v>
      </c>
      <c r="F289" s="34" t="s">
        <v>1471</v>
      </c>
      <c r="G289" s="34"/>
      <c r="H289" s="84" t="s">
        <v>306</v>
      </c>
      <c r="I289" s="34" t="s">
        <v>2</v>
      </c>
      <c r="J289" s="34" t="s">
        <v>312</v>
      </c>
      <c r="K289" s="34" t="s">
        <v>2</v>
      </c>
      <c r="L289" s="34" t="s">
        <v>1355</v>
      </c>
      <c r="M289" s="34" t="s">
        <v>330</v>
      </c>
      <c r="N289" s="34"/>
      <c r="O289" s="34" t="s">
        <v>1353</v>
      </c>
      <c r="P289" s="34"/>
      <c r="Q289" s="34" t="s">
        <v>752</v>
      </c>
      <c r="R289" t="b">
        <v>0</v>
      </c>
      <c r="S289" s="34"/>
      <c r="T289" s="34"/>
      <c r="U289" s="34"/>
      <c r="V289" t="b">
        <v>0</v>
      </c>
      <c r="W289" t="b">
        <v>1</v>
      </c>
      <c r="X289" s="34"/>
      <c r="Y289" s="34"/>
      <c r="AA289" s="34"/>
      <c r="AB289" s="34"/>
      <c r="AC289" s="34"/>
      <c r="AD289" s="34"/>
      <c r="AE289" s="34"/>
      <c r="AF289" s="34"/>
      <c r="AG289">
        <v>4.3</v>
      </c>
      <c r="AH289" s="34"/>
      <c r="AK289" s="34"/>
      <c r="AL289" s="34"/>
      <c r="AM289" s="34"/>
      <c r="AN289" s="34"/>
      <c r="AO289" s="34"/>
      <c r="AP289" s="34"/>
      <c r="AQ289" s="34"/>
      <c r="AR289" s="34"/>
      <c r="AS289" s="34"/>
      <c r="AU289" s="34"/>
      <c r="AV289" s="34"/>
      <c r="AW289" s="34"/>
      <c r="AX289" s="34"/>
      <c r="AY289" s="34"/>
      <c r="AZ289" s="34"/>
      <c r="BA289" s="34"/>
      <c r="BB289" s="34"/>
      <c r="BC289" s="34"/>
      <c r="BD289" s="34"/>
      <c r="BE289" s="34"/>
      <c r="BF289" s="34"/>
      <c r="BI289" s="34"/>
      <c r="BJ289" s="34"/>
      <c r="BK289" s="34"/>
      <c r="BL289" s="34"/>
      <c r="BM289" s="34"/>
      <c r="BN289" s="34"/>
      <c r="BO289" s="34"/>
      <c r="BP289" s="34"/>
      <c r="BQ289" s="34"/>
      <c r="BS289" s="34"/>
      <c r="BT289" s="34"/>
      <c r="BU289" s="34"/>
      <c r="BV289" s="34"/>
      <c r="BW289" s="34"/>
      <c r="BX289" s="34"/>
      <c r="BY289" s="34"/>
      <c r="BZ289" s="34"/>
      <c r="CB289" s="34"/>
      <c r="CC289" s="34"/>
      <c r="CD289" s="34"/>
      <c r="CE289" s="34"/>
      <c r="CH289" s="34"/>
      <c r="CI289" s="34"/>
      <c r="CK289" s="34"/>
      <c r="CL289" s="34"/>
      <c r="CN289" s="34"/>
      <c r="CO289" s="34"/>
      <c r="CP289" s="34"/>
      <c r="CQ289" s="34"/>
      <c r="CR289" s="34"/>
      <c r="CS289" s="34"/>
      <c r="CT289" s="34"/>
      <c r="CV289" s="34"/>
      <c r="CW289" s="34"/>
      <c r="CX289" s="34"/>
      <c r="CY289" s="34"/>
      <c r="CZ289" s="34"/>
    </row>
    <row r="290" spans="1:104" x14ac:dyDescent="0.15">
      <c r="A290" s="34" t="s">
        <v>1419</v>
      </c>
      <c r="B290" s="34"/>
      <c r="C290" s="34" t="s">
        <v>1346</v>
      </c>
      <c r="D290" s="34" t="s">
        <v>1364</v>
      </c>
      <c r="E290">
        <v>86</v>
      </c>
      <c r="F290" s="34" t="s">
        <v>1472</v>
      </c>
      <c r="G290" s="34"/>
      <c r="H290" s="84" t="s">
        <v>306</v>
      </c>
      <c r="I290" s="34" t="s">
        <v>2</v>
      </c>
      <c r="J290" s="34" t="s">
        <v>307</v>
      </c>
      <c r="K290" s="34" t="s">
        <v>853</v>
      </c>
      <c r="L290" s="34" t="s">
        <v>1353</v>
      </c>
      <c r="M290" s="34" t="s">
        <v>330</v>
      </c>
      <c r="N290" s="34"/>
      <c r="O290" s="34" t="s">
        <v>1355</v>
      </c>
      <c r="P290" s="34"/>
      <c r="Q290" s="34" t="s">
        <v>347</v>
      </c>
      <c r="R290" t="b">
        <v>0</v>
      </c>
      <c r="S290" s="34"/>
      <c r="T290" s="34"/>
      <c r="U290" s="34"/>
      <c r="V290" t="b">
        <v>0</v>
      </c>
      <c r="W290" t="b">
        <v>1</v>
      </c>
      <c r="X290" s="34"/>
      <c r="Y290" s="34"/>
      <c r="AA290" s="34"/>
      <c r="AB290" s="34"/>
      <c r="AC290" s="34"/>
      <c r="AD290" s="34"/>
      <c r="AE290" s="34"/>
      <c r="AF290" s="34"/>
      <c r="AG290">
        <v>4.3</v>
      </c>
      <c r="AH290" s="34"/>
      <c r="AK290" s="34"/>
      <c r="AL290" s="34"/>
      <c r="AM290" s="34"/>
      <c r="AN290" s="34"/>
      <c r="AO290" s="34"/>
      <c r="AP290" s="34"/>
      <c r="AQ290" s="34"/>
      <c r="AR290" s="34"/>
      <c r="AS290" s="34"/>
      <c r="AU290" s="34"/>
      <c r="AV290" s="34"/>
      <c r="AW290" s="34"/>
      <c r="AX290" s="34"/>
      <c r="AY290" s="34"/>
      <c r="AZ290" s="34"/>
      <c r="BA290" s="34"/>
      <c r="BB290" s="34"/>
      <c r="BC290" s="34"/>
      <c r="BD290" s="34"/>
      <c r="BE290" s="34"/>
      <c r="BF290" s="34"/>
      <c r="BI290" s="34"/>
      <c r="BJ290" s="34"/>
      <c r="BK290" s="34"/>
      <c r="BL290" s="34"/>
      <c r="BM290" s="34"/>
      <c r="BN290" s="34"/>
      <c r="BO290" s="34"/>
      <c r="BP290" s="34"/>
      <c r="BQ290" s="34"/>
      <c r="BS290" s="34"/>
      <c r="BT290" s="34"/>
      <c r="BU290" s="34"/>
      <c r="BV290" s="34"/>
      <c r="BW290" s="34"/>
      <c r="BX290" s="34"/>
      <c r="BY290" s="34"/>
      <c r="BZ290" s="34"/>
      <c r="CB290" s="34"/>
      <c r="CC290" s="34"/>
      <c r="CD290" s="34"/>
      <c r="CE290" s="34"/>
      <c r="CH290" s="34"/>
      <c r="CI290" s="34"/>
      <c r="CK290" s="34"/>
      <c r="CL290" s="34"/>
      <c r="CN290" s="34"/>
      <c r="CO290" s="34"/>
      <c r="CP290" s="34"/>
      <c r="CQ290" s="34"/>
      <c r="CR290" s="34"/>
      <c r="CS290" s="34"/>
      <c r="CT290" s="34"/>
      <c r="CV290" s="34"/>
      <c r="CW290" s="34"/>
      <c r="CX290" s="34"/>
      <c r="CY290" s="34"/>
      <c r="CZ290" s="34"/>
    </row>
    <row r="291" spans="1:104" x14ac:dyDescent="0.15">
      <c r="A291" s="34" t="s">
        <v>1419</v>
      </c>
      <c r="B291" s="34"/>
      <c r="C291" s="34" t="s">
        <v>1346</v>
      </c>
      <c r="D291" s="34" t="s">
        <v>1364</v>
      </c>
      <c r="E291">
        <v>86</v>
      </c>
      <c r="F291" s="34" t="s">
        <v>1472</v>
      </c>
      <c r="G291" s="34"/>
      <c r="H291" s="84" t="s">
        <v>306</v>
      </c>
      <c r="I291" s="34" t="s">
        <v>2</v>
      </c>
      <c r="J291" s="34" t="s">
        <v>308</v>
      </c>
      <c r="K291" s="34" t="s">
        <v>316</v>
      </c>
      <c r="L291" s="34" t="s">
        <v>1353</v>
      </c>
      <c r="M291" s="34" t="s">
        <v>330</v>
      </c>
      <c r="N291" s="34"/>
      <c r="O291" s="34" t="s">
        <v>1355</v>
      </c>
      <c r="P291" s="34"/>
      <c r="Q291" s="34" t="s">
        <v>347</v>
      </c>
      <c r="R291" t="b">
        <v>0</v>
      </c>
      <c r="S291" s="34"/>
      <c r="T291" s="34"/>
      <c r="U291" s="34"/>
      <c r="V291" t="b">
        <v>0</v>
      </c>
      <c r="W291" t="b">
        <v>1</v>
      </c>
      <c r="X291" s="34"/>
      <c r="Y291" s="34"/>
      <c r="AA291" s="34"/>
      <c r="AB291" s="34"/>
      <c r="AC291" s="34"/>
      <c r="AD291" s="34"/>
      <c r="AE291" s="34"/>
      <c r="AF291" s="34"/>
      <c r="AG291">
        <v>4.3</v>
      </c>
      <c r="AH291" s="34"/>
      <c r="AK291" s="34"/>
      <c r="AL291" s="34"/>
      <c r="AM291" s="34"/>
      <c r="AN291" s="34"/>
      <c r="AO291" s="34"/>
      <c r="AP291" s="34"/>
      <c r="AQ291" s="34"/>
      <c r="AR291" s="34"/>
      <c r="AS291" s="34"/>
      <c r="AU291" s="34"/>
      <c r="AV291" s="34"/>
      <c r="AW291" s="34"/>
      <c r="AX291" s="34"/>
      <c r="AY291" s="34"/>
      <c r="AZ291" s="34"/>
      <c r="BA291" s="34"/>
      <c r="BB291" s="34"/>
      <c r="BC291" s="34"/>
      <c r="BD291" s="34"/>
      <c r="BE291" s="34"/>
      <c r="BF291" s="34"/>
      <c r="BI291" s="34"/>
      <c r="BJ291" s="34"/>
      <c r="BK291" s="34"/>
      <c r="BL291" s="34"/>
      <c r="BM291" s="34"/>
      <c r="BN291" s="34"/>
      <c r="BO291" s="34"/>
      <c r="BP291" s="34"/>
      <c r="BQ291" s="34"/>
      <c r="BS291" s="34"/>
      <c r="BT291" s="34"/>
      <c r="BU291" s="34"/>
      <c r="BV291" s="34"/>
      <c r="BW291" s="34"/>
      <c r="BX291" s="34"/>
      <c r="BY291" s="34"/>
      <c r="BZ291" s="34"/>
      <c r="CB291" s="34"/>
      <c r="CC291" s="34"/>
      <c r="CD291" s="34"/>
      <c r="CE291" s="34"/>
      <c r="CH291" s="34"/>
      <c r="CI291" s="34"/>
      <c r="CK291" s="34"/>
      <c r="CL291" s="34"/>
      <c r="CN291" s="34"/>
      <c r="CO291" s="34"/>
      <c r="CP291" s="34"/>
      <c r="CQ291" s="34"/>
      <c r="CR291" s="34"/>
      <c r="CS291" s="34"/>
      <c r="CT291" s="34"/>
      <c r="CV291" s="34"/>
      <c r="CW291" s="34"/>
      <c r="CX291" s="34"/>
      <c r="CY291" s="34"/>
      <c r="CZ291" s="34"/>
    </row>
    <row r="292" spans="1:104" x14ac:dyDescent="0.15">
      <c r="A292" s="34" t="s">
        <v>1419</v>
      </c>
      <c r="B292" s="34"/>
      <c r="C292" s="34" t="s">
        <v>1346</v>
      </c>
      <c r="D292" s="34" t="s">
        <v>1364</v>
      </c>
      <c r="E292">
        <v>86</v>
      </c>
      <c r="F292" s="34" t="s">
        <v>1472</v>
      </c>
      <c r="G292" s="34"/>
      <c r="H292" s="84" t="s">
        <v>306</v>
      </c>
      <c r="I292" s="34" t="s">
        <v>2</v>
      </c>
      <c r="J292" s="34" t="s">
        <v>309</v>
      </c>
      <c r="K292" s="34" t="s">
        <v>317</v>
      </c>
      <c r="L292" s="34" t="s">
        <v>1353</v>
      </c>
      <c r="M292" s="34" t="s">
        <v>330</v>
      </c>
      <c r="N292" s="34"/>
      <c r="O292" s="34" t="s">
        <v>1355</v>
      </c>
      <c r="P292" s="34"/>
      <c r="Q292" s="34" t="s">
        <v>347</v>
      </c>
      <c r="R292" t="b">
        <v>0</v>
      </c>
      <c r="S292" s="34"/>
      <c r="T292" s="34"/>
      <c r="U292" s="34"/>
      <c r="V292" t="b">
        <v>0</v>
      </c>
      <c r="W292" t="b">
        <v>1</v>
      </c>
      <c r="X292" s="34"/>
      <c r="Y292" s="34"/>
      <c r="AA292" s="34"/>
      <c r="AB292" s="34"/>
      <c r="AC292" s="34"/>
      <c r="AD292" s="34"/>
      <c r="AE292" s="34"/>
      <c r="AF292" s="34"/>
      <c r="AG292">
        <v>4.3</v>
      </c>
      <c r="AH292" s="34"/>
      <c r="AK292" s="34"/>
      <c r="AL292" s="34"/>
      <c r="AM292" s="34"/>
      <c r="AN292" s="34"/>
      <c r="AO292" s="34"/>
      <c r="AP292" s="34"/>
      <c r="AQ292" s="34"/>
      <c r="AR292" s="34"/>
      <c r="AS292" s="34"/>
      <c r="AU292" s="34"/>
      <c r="AV292" s="34"/>
      <c r="AW292" s="34"/>
      <c r="AX292" s="34"/>
      <c r="AY292" s="34"/>
      <c r="AZ292" s="34"/>
      <c r="BA292" s="34"/>
      <c r="BB292" s="34"/>
      <c r="BC292" s="34"/>
      <c r="BD292" s="34"/>
      <c r="BE292" s="34"/>
      <c r="BF292" s="34"/>
      <c r="BI292" s="34"/>
      <c r="BJ292" s="34"/>
      <c r="BK292" s="34"/>
      <c r="BL292" s="34"/>
      <c r="BM292" s="34"/>
      <c r="BN292" s="34"/>
      <c r="BO292" s="34"/>
      <c r="BP292" s="34"/>
      <c r="BQ292" s="34"/>
      <c r="BS292" s="34"/>
      <c r="BT292" s="34"/>
      <c r="BU292" s="34"/>
      <c r="BV292" s="34"/>
      <c r="BW292" s="34"/>
      <c r="BX292" s="34"/>
      <c r="BY292" s="34"/>
      <c r="BZ292" s="34"/>
      <c r="CB292" s="34"/>
      <c r="CC292" s="34"/>
      <c r="CD292" s="34"/>
      <c r="CE292" s="34"/>
      <c r="CH292" s="34"/>
      <c r="CI292" s="34"/>
      <c r="CK292" s="34"/>
      <c r="CL292" s="34"/>
      <c r="CN292" s="34"/>
      <c r="CO292" s="34"/>
      <c r="CP292" s="34"/>
      <c r="CQ292" s="34"/>
      <c r="CR292" s="34"/>
      <c r="CS292" s="34"/>
      <c r="CT292" s="34"/>
      <c r="CV292" s="34"/>
      <c r="CW292" s="34"/>
      <c r="CX292" s="34"/>
      <c r="CY292" s="34"/>
      <c r="CZ292" s="34"/>
    </row>
    <row r="293" spans="1:104" x14ac:dyDescent="0.15">
      <c r="A293" s="34" t="s">
        <v>1419</v>
      </c>
      <c r="B293" s="34"/>
      <c r="C293" s="34" t="s">
        <v>1346</v>
      </c>
      <c r="D293" s="34" t="s">
        <v>1364</v>
      </c>
      <c r="E293">
        <v>86</v>
      </c>
      <c r="F293" s="34" t="s">
        <v>1472</v>
      </c>
      <c r="G293" s="34"/>
      <c r="H293" s="84" t="s">
        <v>306</v>
      </c>
      <c r="I293" s="34" t="s">
        <v>2</v>
      </c>
      <c r="J293" s="34" t="s">
        <v>310</v>
      </c>
      <c r="K293" s="34" t="s">
        <v>1548</v>
      </c>
      <c r="L293" s="34" t="s">
        <v>1353</v>
      </c>
      <c r="M293" s="34" t="s">
        <v>330</v>
      </c>
      <c r="N293" s="34"/>
      <c r="O293" s="34" t="s">
        <v>1355</v>
      </c>
      <c r="P293" s="34"/>
      <c r="Q293" s="34" t="s">
        <v>347</v>
      </c>
      <c r="R293" t="b">
        <v>0</v>
      </c>
      <c r="S293" s="34"/>
      <c r="T293" s="34"/>
      <c r="U293" s="34"/>
      <c r="V293" t="b">
        <v>0</v>
      </c>
      <c r="W293" t="b">
        <v>1</v>
      </c>
      <c r="X293" s="34"/>
      <c r="Y293" s="34"/>
      <c r="AA293" s="34"/>
      <c r="AB293" s="34"/>
      <c r="AC293" s="34"/>
      <c r="AD293" s="34"/>
      <c r="AE293" s="34"/>
      <c r="AF293" s="34"/>
      <c r="AG293">
        <v>4.3</v>
      </c>
      <c r="AH293" s="34"/>
      <c r="AK293" s="34"/>
      <c r="AL293" s="34"/>
      <c r="AM293" s="34"/>
      <c r="AN293" s="34"/>
      <c r="AO293" s="34"/>
      <c r="AP293" s="34"/>
      <c r="AQ293" s="34"/>
      <c r="AR293" s="34"/>
      <c r="AS293" s="34"/>
      <c r="AU293" s="34"/>
      <c r="AV293" s="34"/>
      <c r="AW293" s="34"/>
      <c r="AX293" s="34"/>
      <c r="AY293" s="34"/>
      <c r="AZ293" s="34"/>
      <c r="BA293" s="34"/>
      <c r="BB293" s="34"/>
      <c r="BC293" s="34"/>
      <c r="BD293" s="34"/>
      <c r="BE293" s="34"/>
      <c r="BF293" s="34"/>
      <c r="BI293" s="34"/>
      <c r="BJ293" s="34"/>
      <c r="BK293" s="34"/>
      <c r="BL293" s="34"/>
      <c r="BM293" s="34"/>
      <c r="BN293" s="34"/>
      <c r="BO293" s="34"/>
      <c r="BP293" s="34"/>
      <c r="BQ293" s="34"/>
      <c r="BS293" s="34"/>
      <c r="BT293" s="34"/>
      <c r="BU293" s="34"/>
      <c r="BV293" s="34"/>
      <c r="BW293" s="34"/>
      <c r="BX293" s="34"/>
      <c r="BY293" s="34"/>
      <c r="BZ293" s="34"/>
      <c r="CB293" s="34"/>
      <c r="CC293" s="34"/>
      <c r="CD293" s="34"/>
      <c r="CE293" s="34"/>
      <c r="CH293" s="34"/>
      <c r="CI293" s="34"/>
      <c r="CK293" s="34"/>
      <c r="CL293" s="34"/>
      <c r="CN293" s="34"/>
      <c r="CO293" s="34"/>
      <c r="CP293" s="34"/>
      <c r="CQ293" s="34"/>
      <c r="CR293" s="34"/>
      <c r="CS293" s="34"/>
      <c r="CT293" s="34"/>
      <c r="CV293" s="34"/>
      <c r="CW293" s="34"/>
      <c r="CX293" s="34"/>
      <c r="CY293" s="34"/>
      <c r="CZ293" s="34"/>
    </row>
    <row r="294" spans="1:104" x14ac:dyDescent="0.15">
      <c r="A294" s="34" t="s">
        <v>1419</v>
      </c>
      <c r="B294" s="34"/>
      <c r="C294" s="34" t="s">
        <v>1346</v>
      </c>
      <c r="D294" s="34" t="s">
        <v>1364</v>
      </c>
      <c r="E294">
        <v>86</v>
      </c>
      <c r="F294" s="34" t="s">
        <v>1472</v>
      </c>
      <c r="G294" s="34"/>
      <c r="H294" s="84" t="s">
        <v>306</v>
      </c>
      <c r="I294" s="34" t="s">
        <v>2</v>
      </c>
      <c r="J294" s="34" t="s">
        <v>311</v>
      </c>
      <c r="K294" s="34" t="s">
        <v>1549</v>
      </c>
      <c r="L294" s="34" t="s">
        <v>1353</v>
      </c>
      <c r="M294" s="34" t="s">
        <v>330</v>
      </c>
      <c r="N294" s="34"/>
      <c r="O294" s="34" t="s">
        <v>1355</v>
      </c>
      <c r="P294" s="34"/>
      <c r="Q294" s="34" t="s">
        <v>347</v>
      </c>
      <c r="R294" t="b">
        <v>0</v>
      </c>
      <c r="S294" s="34"/>
      <c r="T294" s="34"/>
      <c r="U294" s="34"/>
      <c r="V294" t="b">
        <v>0</v>
      </c>
      <c r="W294" t="b">
        <v>1</v>
      </c>
      <c r="X294" s="34"/>
      <c r="Y294" s="34"/>
      <c r="AA294" s="34"/>
      <c r="AB294" s="34"/>
      <c r="AC294" s="34"/>
      <c r="AD294" s="34"/>
      <c r="AE294" s="34"/>
      <c r="AF294" s="34"/>
      <c r="AG294">
        <v>4.3</v>
      </c>
      <c r="AH294" s="34"/>
      <c r="AK294" s="34"/>
      <c r="AL294" s="34"/>
      <c r="AM294" s="34"/>
      <c r="AN294" s="34"/>
      <c r="AO294" s="34"/>
      <c r="AP294" s="34"/>
      <c r="AQ294" s="34"/>
      <c r="AR294" s="34"/>
      <c r="AS294" s="34"/>
      <c r="AU294" s="34"/>
      <c r="AV294" s="34"/>
      <c r="AW294" s="34"/>
      <c r="AX294" s="34"/>
      <c r="AY294" s="34"/>
      <c r="AZ294" s="34"/>
      <c r="BA294" s="34"/>
      <c r="BB294" s="34"/>
      <c r="BC294" s="34"/>
      <c r="BD294" s="34"/>
      <c r="BE294" s="34"/>
      <c r="BF294" s="34"/>
      <c r="BI294" s="34"/>
      <c r="BJ294" s="34"/>
      <c r="BK294" s="34"/>
      <c r="BL294" s="34"/>
      <c r="BM294" s="34"/>
      <c r="BN294" s="34"/>
      <c r="BO294" s="34"/>
      <c r="BP294" s="34"/>
      <c r="BQ294" s="34"/>
      <c r="BS294" s="34"/>
      <c r="BT294" s="34"/>
      <c r="BU294" s="34"/>
      <c r="BV294" s="34"/>
      <c r="BW294" s="34"/>
      <c r="BX294" s="34"/>
      <c r="BY294" s="34"/>
      <c r="BZ294" s="34"/>
      <c r="CB294" s="34"/>
      <c r="CC294" s="34"/>
      <c r="CD294" s="34"/>
      <c r="CE294" s="34"/>
      <c r="CH294" s="34"/>
      <c r="CI294" s="34"/>
      <c r="CK294" s="34"/>
      <c r="CL294" s="34"/>
      <c r="CN294" s="34"/>
      <c r="CO294" s="34"/>
      <c r="CP294" s="34"/>
      <c r="CQ294" s="34"/>
      <c r="CR294" s="34"/>
      <c r="CS294" s="34"/>
      <c r="CT294" s="34"/>
      <c r="CV294" s="34"/>
      <c r="CW294" s="34"/>
      <c r="CX294" s="34"/>
      <c r="CY294" s="34"/>
      <c r="CZ294" s="34"/>
    </row>
    <row r="295" spans="1:104" x14ac:dyDescent="0.15">
      <c r="A295" s="34" t="s">
        <v>1419</v>
      </c>
      <c r="B295" s="34"/>
      <c r="C295" s="34" t="s">
        <v>1346</v>
      </c>
      <c r="D295" s="34" t="s">
        <v>1364</v>
      </c>
      <c r="E295">
        <v>86</v>
      </c>
      <c r="F295" s="34" t="s">
        <v>1472</v>
      </c>
      <c r="G295" s="34"/>
      <c r="H295" s="84" t="s">
        <v>306</v>
      </c>
      <c r="I295" s="34" t="s">
        <v>2</v>
      </c>
      <c r="J295" s="34" t="s">
        <v>312</v>
      </c>
      <c r="K295" s="34" t="s">
        <v>2</v>
      </c>
      <c r="L295" s="34" t="s">
        <v>1353</v>
      </c>
      <c r="M295" s="34" t="s">
        <v>330</v>
      </c>
      <c r="N295" s="34"/>
      <c r="O295" s="34" t="s">
        <v>1355</v>
      </c>
      <c r="P295" s="34"/>
      <c r="Q295" s="34" t="s">
        <v>347</v>
      </c>
      <c r="R295" t="b">
        <v>0</v>
      </c>
      <c r="S295" s="34"/>
      <c r="T295" s="34"/>
      <c r="U295" s="34"/>
      <c r="V295" t="b">
        <v>0</v>
      </c>
      <c r="W295" t="b">
        <v>1</v>
      </c>
      <c r="X295" s="34"/>
      <c r="Y295" s="34"/>
      <c r="AA295" s="34"/>
      <c r="AB295" s="34"/>
      <c r="AC295" s="34"/>
      <c r="AD295" s="34"/>
      <c r="AE295" s="34"/>
      <c r="AF295" s="34"/>
      <c r="AG295">
        <v>4.3</v>
      </c>
      <c r="AH295" s="34"/>
      <c r="AK295" s="34"/>
      <c r="AL295" s="34"/>
      <c r="AM295" s="34"/>
      <c r="AN295" s="34"/>
      <c r="AO295" s="34"/>
      <c r="AP295" s="34"/>
      <c r="AQ295" s="34"/>
      <c r="AR295" s="34"/>
      <c r="AS295" s="34"/>
      <c r="AU295" s="34"/>
      <c r="AV295" s="34"/>
      <c r="AW295" s="34"/>
      <c r="AX295" s="34"/>
      <c r="AY295" s="34"/>
      <c r="AZ295" s="34"/>
      <c r="BA295" s="34"/>
      <c r="BB295" s="34"/>
      <c r="BC295" s="34"/>
      <c r="BD295" s="34"/>
      <c r="BE295" s="34"/>
      <c r="BF295" s="34"/>
      <c r="BI295" s="34"/>
      <c r="BJ295" s="34"/>
      <c r="BK295" s="34"/>
      <c r="BL295" s="34"/>
      <c r="BM295" s="34"/>
      <c r="BN295" s="34"/>
      <c r="BO295" s="34"/>
      <c r="BP295" s="34"/>
      <c r="BQ295" s="34"/>
      <c r="BS295" s="34"/>
      <c r="BT295" s="34"/>
      <c r="BU295" s="34"/>
      <c r="BV295" s="34"/>
      <c r="BW295" s="34"/>
      <c r="BX295" s="34"/>
      <c r="BY295" s="34"/>
      <c r="BZ295" s="34"/>
      <c r="CB295" s="34"/>
      <c r="CC295" s="34"/>
      <c r="CD295" s="34"/>
      <c r="CE295" s="34"/>
      <c r="CH295" s="34"/>
      <c r="CI295" s="34"/>
      <c r="CK295" s="34"/>
      <c r="CL295" s="34"/>
      <c r="CN295" s="34"/>
      <c r="CO295" s="34"/>
      <c r="CP295" s="34"/>
      <c r="CQ295" s="34"/>
      <c r="CR295" s="34"/>
      <c r="CS295" s="34"/>
      <c r="CT295" s="34"/>
      <c r="CV295" s="34"/>
      <c r="CW295" s="34"/>
      <c r="CX295" s="34"/>
      <c r="CY295" s="34"/>
      <c r="CZ295" s="34"/>
    </row>
    <row r="296" spans="1:104" x14ac:dyDescent="0.15">
      <c r="A296" s="34" t="s">
        <v>1420</v>
      </c>
      <c r="B296" s="34"/>
      <c r="C296" s="34" t="s">
        <v>1346</v>
      </c>
      <c r="D296" s="34" t="s">
        <v>1364</v>
      </c>
      <c r="E296">
        <v>87</v>
      </c>
      <c r="F296" s="34" t="s">
        <v>1472</v>
      </c>
      <c r="G296" s="34"/>
      <c r="H296" s="84" t="s">
        <v>306</v>
      </c>
      <c r="I296" s="34" t="s">
        <v>2</v>
      </c>
      <c r="J296" s="34" t="s">
        <v>307</v>
      </c>
      <c r="K296" s="34" t="s">
        <v>1488</v>
      </c>
      <c r="L296" s="34" t="s">
        <v>1353</v>
      </c>
      <c r="M296" s="34" t="s">
        <v>330</v>
      </c>
      <c r="N296" s="34"/>
      <c r="O296" s="34" t="s">
        <v>1355</v>
      </c>
      <c r="P296" s="34"/>
      <c r="Q296" s="34" t="s">
        <v>1152</v>
      </c>
      <c r="R296" t="b">
        <v>0</v>
      </c>
      <c r="S296" s="34"/>
      <c r="T296" s="34"/>
      <c r="U296" s="34"/>
      <c r="V296" t="b">
        <v>0</v>
      </c>
      <c r="W296" t="b">
        <v>1</v>
      </c>
      <c r="X296" s="34"/>
      <c r="Y296" s="34"/>
      <c r="AA296" s="34"/>
      <c r="AB296" s="34"/>
      <c r="AC296" s="34"/>
      <c r="AD296" s="34"/>
      <c r="AE296" s="34"/>
      <c r="AF296" s="34"/>
      <c r="AG296">
        <v>4.3</v>
      </c>
      <c r="AH296" s="34"/>
      <c r="AK296" s="34"/>
      <c r="AL296" s="34"/>
      <c r="AM296" s="34"/>
      <c r="AN296" s="34"/>
      <c r="AO296" s="34"/>
      <c r="AP296" s="34"/>
      <c r="AQ296" s="34"/>
      <c r="AR296" s="34"/>
      <c r="AS296" s="34"/>
      <c r="AU296" s="34"/>
      <c r="AV296" s="34"/>
      <c r="AW296" s="34"/>
      <c r="AX296" s="34"/>
      <c r="AY296" s="34"/>
      <c r="AZ296" s="34"/>
      <c r="BA296" s="34"/>
      <c r="BB296" s="34"/>
      <c r="BC296" s="34"/>
      <c r="BD296" s="34"/>
      <c r="BE296" s="34"/>
      <c r="BF296" s="34"/>
      <c r="BI296" s="34"/>
      <c r="BJ296" s="34"/>
      <c r="BK296" s="34"/>
      <c r="BL296" s="34"/>
      <c r="BM296" s="34"/>
      <c r="BN296" s="34"/>
      <c r="BO296" s="34"/>
      <c r="BP296" s="34"/>
      <c r="BQ296" s="34"/>
      <c r="BS296" s="34"/>
      <c r="BT296" s="34"/>
      <c r="BU296" s="34"/>
      <c r="BV296" s="34"/>
      <c r="BW296" s="34"/>
      <c r="BX296" s="34"/>
      <c r="BY296" s="34"/>
      <c r="BZ296" s="34"/>
      <c r="CB296" s="34"/>
      <c r="CC296" s="34"/>
      <c r="CD296" s="34"/>
      <c r="CE296" s="34"/>
      <c r="CH296" s="34"/>
      <c r="CI296" s="34"/>
      <c r="CK296" s="34"/>
      <c r="CL296" s="34"/>
      <c r="CN296" s="34"/>
      <c r="CO296" s="34"/>
      <c r="CP296" s="34"/>
      <c r="CQ296" s="34"/>
      <c r="CR296" s="34"/>
      <c r="CS296" s="34"/>
      <c r="CT296" s="34"/>
      <c r="CV296" s="34"/>
      <c r="CW296" s="34"/>
      <c r="CX296" s="34"/>
      <c r="CY296" s="34"/>
      <c r="CZ296" s="34"/>
    </row>
    <row r="297" spans="1:104" x14ac:dyDescent="0.15">
      <c r="A297" s="34" t="s">
        <v>1420</v>
      </c>
      <c r="B297" s="34"/>
      <c r="C297" s="34" t="s">
        <v>1346</v>
      </c>
      <c r="D297" s="34" t="s">
        <v>1364</v>
      </c>
      <c r="E297">
        <v>87</v>
      </c>
      <c r="F297" s="34" t="s">
        <v>1472</v>
      </c>
      <c r="G297" s="34"/>
      <c r="H297" s="84" t="s">
        <v>306</v>
      </c>
      <c r="I297" s="34" t="s">
        <v>2</v>
      </c>
      <c r="J297" s="34" t="s">
        <v>308</v>
      </c>
      <c r="K297" s="34" t="s">
        <v>316</v>
      </c>
      <c r="L297" s="34" t="s">
        <v>1353</v>
      </c>
      <c r="M297" s="34" t="s">
        <v>330</v>
      </c>
      <c r="N297" s="34"/>
      <c r="O297" s="34" t="s">
        <v>1355</v>
      </c>
      <c r="P297" s="34"/>
      <c r="Q297" s="34" t="s">
        <v>1152</v>
      </c>
      <c r="R297" t="b">
        <v>0</v>
      </c>
      <c r="S297" s="34"/>
      <c r="T297" s="34"/>
      <c r="U297" s="34"/>
      <c r="V297" t="b">
        <v>0</v>
      </c>
      <c r="W297" t="b">
        <v>1</v>
      </c>
      <c r="X297" s="34"/>
      <c r="Y297" s="34"/>
      <c r="AA297" s="34"/>
      <c r="AB297" s="34"/>
      <c r="AC297" s="34"/>
      <c r="AD297" s="34"/>
      <c r="AE297" s="34"/>
      <c r="AF297" s="34"/>
      <c r="AG297">
        <v>4.3</v>
      </c>
      <c r="AH297" s="34"/>
      <c r="AK297" s="34"/>
      <c r="AL297" s="34"/>
      <c r="AM297" s="34"/>
      <c r="AN297" s="34"/>
      <c r="AO297" s="34"/>
      <c r="AP297" s="34"/>
      <c r="AQ297" s="34"/>
      <c r="AR297" s="34"/>
      <c r="AS297" s="34"/>
      <c r="AU297" s="34"/>
      <c r="AV297" s="34"/>
      <c r="AW297" s="34"/>
      <c r="AX297" s="34"/>
      <c r="AY297" s="34"/>
      <c r="AZ297" s="34"/>
      <c r="BA297" s="34"/>
      <c r="BB297" s="34"/>
      <c r="BC297" s="34"/>
      <c r="BD297" s="34"/>
      <c r="BE297" s="34"/>
      <c r="BF297" s="34"/>
      <c r="BI297" s="34"/>
      <c r="BJ297" s="34"/>
      <c r="BK297" s="34"/>
      <c r="BL297" s="34"/>
      <c r="BM297" s="34"/>
      <c r="BN297" s="34"/>
      <c r="BO297" s="34"/>
      <c r="BP297" s="34"/>
      <c r="BQ297" s="34"/>
      <c r="BS297" s="34"/>
      <c r="BT297" s="34"/>
      <c r="BU297" s="34"/>
      <c r="BV297" s="34"/>
      <c r="BW297" s="34"/>
      <c r="BX297" s="34"/>
      <c r="BY297" s="34"/>
      <c r="BZ297" s="34"/>
      <c r="CB297" s="34"/>
      <c r="CC297" s="34"/>
      <c r="CD297" s="34"/>
      <c r="CE297" s="34"/>
      <c r="CH297" s="34"/>
      <c r="CI297" s="34"/>
      <c r="CK297" s="34"/>
      <c r="CL297" s="34"/>
      <c r="CN297" s="34"/>
      <c r="CO297" s="34"/>
      <c r="CP297" s="34"/>
      <c r="CQ297" s="34"/>
      <c r="CR297" s="34"/>
      <c r="CS297" s="34"/>
      <c r="CT297" s="34"/>
      <c r="CV297" s="34"/>
      <c r="CW297" s="34"/>
      <c r="CX297" s="34"/>
      <c r="CY297" s="34"/>
      <c r="CZ297" s="34"/>
    </row>
    <row r="298" spans="1:104" x14ac:dyDescent="0.15">
      <c r="A298" s="34" t="s">
        <v>1420</v>
      </c>
      <c r="B298" s="34"/>
      <c r="C298" s="34" t="s">
        <v>1346</v>
      </c>
      <c r="D298" s="34" t="s">
        <v>1364</v>
      </c>
      <c r="E298">
        <v>87</v>
      </c>
      <c r="F298" s="34" t="s">
        <v>1472</v>
      </c>
      <c r="G298" s="34"/>
      <c r="H298" s="84" t="s">
        <v>306</v>
      </c>
      <c r="I298" s="34" t="s">
        <v>2</v>
      </c>
      <c r="J298" s="34" t="s">
        <v>309</v>
      </c>
      <c r="K298" s="34" t="s">
        <v>317</v>
      </c>
      <c r="L298" s="34" t="s">
        <v>1353</v>
      </c>
      <c r="M298" s="34" t="s">
        <v>330</v>
      </c>
      <c r="N298" s="34"/>
      <c r="O298" s="34" t="s">
        <v>1355</v>
      </c>
      <c r="P298" s="34"/>
      <c r="Q298" s="34" t="s">
        <v>1152</v>
      </c>
      <c r="R298" t="b">
        <v>0</v>
      </c>
      <c r="S298" s="34"/>
      <c r="T298" s="34"/>
      <c r="U298" s="34"/>
      <c r="V298" t="b">
        <v>0</v>
      </c>
      <c r="W298" t="b">
        <v>1</v>
      </c>
      <c r="X298" s="34"/>
      <c r="Y298" s="34"/>
      <c r="AA298" s="34"/>
      <c r="AB298" s="34"/>
      <c r="AC298" s="34"/>
      <c r="AD298" s="34"/>
      <c r="AE298" s="34"/>
      <c r="AF298" s="34"/>
      <c r="AG298">
        <v>4.3</v>
      </c>
      <c r="AH298" s="34"/>
      <c r="AK298" s="34"/>
      <c r="AL298" s="34"/>
      <c r="AM298" s="34"/>
      <c r="AN298" s="34"/>
      <c r="AO298" s="34"/>
      <c r="AP298" s="34"/>
      <c r="AQ298" s="34"/>
      <c r="AR298" s="34"/>
      <c r="AS298" s="34"/>
      <c r="AU298" s="34"/>
      <c r="AV298" s="34"/>
      <c r="AW298" s="34"/>
      <c r="AX298" s="34"/>
      <c r="AY298" s="34"/>
      <c r="AZ298" s="34"/>
      <c r="BA298" s="34"/>
      <c r="BB298" s="34"/>
      <c r="BC298" s="34"/>
      <c r="BD298" s="34"/>
      <c r="BE298" s="34"/>
      <c r="BF298" s="34"/>
      <c r="BI298" s="34"/>
      <c r="BJ298" s="34"/>
      <c r="BK298" s="34"/>
      <c r="BL298" s="34"/>
      <c r="BM298" s="34"/>
      <c r="BN298" s="34"/>
      <c r="BO298" s="34"/>
      <c r="BP298" s="34"/>
      <c r="BQ298" s="34"/>
      <c r="BS298" s="34"/>
      <c r="BT298" s="34"/>
      <c r="BU298" s="34"/>
      <c r="BV298" s="34"/>
      <c r="BW298" s="34"/>
      <c r="BX298" s="34"/>
      <c r="BY298" s="34"/>
      <c r="BZ298" s="34"/>
      <c r="CB298" s="34"/>
      <c r="CC298" s="34"/>
      <c r="CD298" s="34"/>
      <c r="CE298" s="34"/>
      <c r="CH298" s="34"/>
      <c r="CI298" s="34"/>
      <c r="CK298" s="34"/>
      <c r="CL298" s="34"/>
      <c r="CN298" s="34"/>
      <c r="CO298" s="34"/>
      <c r="CP298" s="34"/>
      <c r="CQ298" s="34"/>
      <c r="CR298" s="34"/>
      <c r="CS298" s="34"/>
      <c r="CT298" s="34"/>
      <c r="CV298" s="34"/>
      <c r="CW298" s="34"/>
      <c r="CX298" s="34"/>
      <c r="CY298" s="34"/>
      <c r="CZ298" s="34"/>
    </row>
    <row r="299" spans="1:104" x14ac:dyDescent="0.15">
      <c r="A299" s="34" t="s">
        <v>1420</v>
      </c>
      <c r="B299" s="34"/>
      <c r="C299" s="34" t="s">
        <v>1346</v>
      </c>
      <c r="D299" s="34" t="s">
        <v>1364</v>
      </c>
      <c r="E299">
        <v>87</v>
      </c>
      <c r="F299" s="34" t="s">
        <v>1472</v>
      </c>
      <c r="G299" s="34"/>
      <c r="H299" s="84" t="s">
        <v>306</v>
      </c>
      <c r="I299" s="34" t="s">
        <v>2</v>
      </c>
      <c r="J299" s="34" t="s">
        <v>310</v>
      </c>
      <c r="K299" s="34" t="s">
        <v>1550</v>
      </c>
      <c r="L299" s="34" t="s">
        <v>1353</v>
      </c>
      <c r="M299" s="34" t="s">
        <v>330</v>
      </c>
      <c r="N299" s="34"/>
      <c r="O299" s="34" t="s">
        <v>1355</v>
      </c>
      <c r="P299" s="34"/>
      <c r="Q299" s="34" t="s">
        <v>1152</v>
      </c>
      <c r="R299" t="b">
        <v>0</v>
      </c>
      <c r="S299" s="34"/>
      <c r="T299" s="34"/>
      <c r="U299" s="34"/>
      <c r="V299" t="b">
        <v>0</v>
      </c>
      <c r="W299" t="b">
        <v>1</v>
      </c>
      <c r="X299" s="34"/>
      <c r="Y299" s="34"/>
      <c r="AA299" s="34"/>
      <c r="AB299" s="34"/>
      <c r="AC299" s="34"/>
      <c r="AD299" s="34"/>
      <c r="AE299" s="34"/>
      <c r="AF299" s="34"/>
      <c r="AG299">
        <v>4.3</v>
      </c>
      <c r="AH299" s="34"/>
      <c r="AK299" s="34"/>
      <c r="AL299" s="34"/>
      <c r="AM299" s="34"/>
      <c r="AN299" s="34"/>
      <c r="AO299" s="34"/>
      <c r="AP299" s="34"/>
      <c r="AQ299" s="34"/>
      <c r="AR299" s="34"/>
      <c r="AS299" s="34"/>
      <c r="AU299" s="34"/>
      <c r="AV299" s="34"/>
      <c r="AW299" s="34"/>
      <c r="AX299" s="34"/>
      <c r="AY299" s="34"/>
      <c r="AZ299" s="34"/>
      <c r="BA299" s="34"/>
      <c r="BB299" s="34"/>
      <c r="BC299" s="34"/>
      <c r="BD299" s="34"/>
      <c r="BE299" s="34"/>
      <c r="BF299" s="34"/>
      <c r="BI299" s="34"/>
      <c r="BJ299" s="34"/>
      <c r="BK299" s="34"/>
      <c r="BL299" s="34"/>
      <c r="BM299" s="34"/>
      <c r="BN299" s="34"/>
      <c r="BO299" s="34"/>
      <c r="BP299" s="34"/>
      <c r="BQ299" s="34"/>
      <c r="BS299" s="34"/>
      <c r="BT299" s="34"/>
      <c r="BU299" s="34"/>
      <c r="BV299" s="34"/>
      <c r="BW299" s="34"/>
      <c r="BX299" s="34"/>
      <c r="BY299" s="34"/>
      <c r="BZ299" s="34"/>
      <c r="CB299" s="34"/>
      <c r="CC299" s="34"/>
      <c r="CD299" s="34"/>
      <c r="CE299" s="34"/>
      <c r="CH299" s="34"/>
      <c r="CI299" s="34"/>
      <c r="CK299" s="34"/>
      <c r="CL299" s="34"/>
      <c r="CN299" s="34"/>
      <c r="CO299" s="34"/>
      <c r="CP299" s="34"/>
      <c r="CQ299" s="34"/>
      <c r="CR299" s="34"/>
      <c r="CS299" s="34"/>
      <c r="CT299" s="34"/>
      <c r="CV299" s="34"/>
      <c r="CW299" s="34"/>
      <c r="CX299" s="34"/>
      <c r="CY299" s="34"/>
      <c r="CZ299" s="34"/>
    </row>
    <row r="300" spans="1:104" x14ac:dyDescent="0.15">
      <c r="A300" s="34" t="s">
        <v>1420</v>
      </c>
      <c r="B300" s="34"/>
      <c r="C300" s="34" t="s">
        <v>1346</v>
      </c>
      <c r="D300" s="34" t="s">
        <v>1364</v>
      </c>
      <c r="E300">
        <v>87</v>
      </c>
      <c r="F300" s="34" t="s">
        <v>1472</v>
      </c>
      <c r="G300" s="34"/>
      <c r="H300" s="84" t="s">
        <v>306</v>
      </c>
      <c r="I300" s="34" t="s">
        <v>2</v>
      </c>
      <c r="J300" s="34" t="s">
        <v>311</v>
      </c>
      <c r="K300" s="34" t="s">
        <v>1549</v>
      </c>
      <c r="L300" s="34" t="s">
        <v>1353</v>
      </c>
      <c r="M300" s="34" t="s">
        <v>330</v>
      </c>
      <c r="N300" s="34"/>
      <c r="O300" s="34" t="s">
        <v>1355</v>
      </c>
      <c r="P300" s="34"/>
      <c r="Q300" s="34" t="s">
        <v>1152</v>
      </c>
      <c r="R300" t="b">
        <v>0</v>
      </c>
      <c r="S300" s="34"/>
      <c r="T300" s="34"/>
      <c r="U300" s="34"/>
      <c r="V300" t="b">
        <v>0</v>
      </c>
      <c r="W300" t="b">
        <v>1</v>
      </c>
      <c r="X300" s="34"/>
      <c r="Y300" s="34"/>
      <c r="AA300" s="34"/>
      <c r="AB300" s="34"/>
      <c r="AC300" s="34"/>
      <c r="AD300" s="34"/>
      <c r="AE300" s="34"/>
      <c r="AF300" s="34"/>
      <c r="AG300">
        <v>4.3</v>
      </c>
      <c r="AH300" s="34"/>
      <c r="AK300" s="34"/>
      <c r="AL300" s="34"/>
      <c r="AM300" s="34"/>
      <c r="AN300" s="34"/>
      <c r="AO300" s="34"/>
      <c r="AP300" s="34"/>
      <c r="AQ300" s="34"/>
      <c r="AR300" s="34"/>
      <c r="AS300" s="34"/>
      <c r="AU300" s="34"/>
      <c r="AV300" s="34"/>
      <c r="AW300" s="34"/>
      <c r="AX300" s="34"/>
      <c r="AY300" s="34"/>
      <c r="AZ300" s="34"/>
      <c r="BA300" s="34"/>
      <c r="BB300" s="34"/>
      <c r="BC300" s="34"/>
      <c r="BD300" s="34"/>
      <c r="BE300" s="34"/>
      <c r="BF300" s="34"/>
      <c r="BI300" s="34"/>
      <c r="BJ300" s="34"/>
      <c r="BK300" s="34"/>
      <c r="BL300" s="34"/>
      <c r="BM300" s="34"/>
      <c r="BN300" s="34"/>
      <c r="BO300" s="34"/>
      <c r="BP300" s="34"/>
      <c r="BQ300" s="34"/>
      <c r="BS300" s="34"/>
      <c r="BT300" s="34"/>
      <c r="BU300" s="34"/>
      <c r="BV300" s="34"/>
      <c r="BW300" s="34"/>
      <c r="BX300" s="34"/>
      <c r="BY300" s="34"/>
      <c r="BZ300" s="34"/>
      <c r="CB300" s="34"/>
      <c r="CC300" s="34"/>
      <c r="CD300" s="34"/>
      <c r="CE300" s="34"/>
      <c r="CH300" s="34"/>
      <c r="CI300" s="34"/>
      <c r="CK300" s="34"/>
      <c r="CL300" s="34"/>
      <c r="CN300" s="34"/>
      <c r="CO300" s="34"/>
      <c r="CP300" s="34"/>
      <c r="CQ300" s="34"/>
      <c r="CR300" s="34"/>
      <c r="CS300" s="34"/>
      <c r="CT300" s="34"/>
      <c r="CV300" s="34"/>
      <c r="CW300" s="34"/>
      <c r="CX300" s="34"/>
      <c r="CY300" s="34"/>
      <c r="CZ300" s="34"/>
    </row>
    <row r="301" spans="1:104" x14ac:dyDescent="0.15">
      <c r="A301" s="34" t="s">
        <v>1420</v>
      </c>
      <c r="B301" s="34"/>
      <c r="C301" s="34" t="s">
        <v>1346</v>
      </c>
      <c r="D301" s="34" t="s">
        <v>1364</v>
      </c>
      <c r="E301">
        <v>87</v>
      </c>
      <c r="F301" s="34" t="s">
        <v>1472</v>
      </c>
      <c r="G301" s="34"/>
      <c r="H301" s="84" t="s">
        <v>306</v>
      </c>
      <c r="I301" s="34" t="s">
        <v>2</v>
      </c>
      <c r="J301" s="34" t="s">
        <v>312</v>
      </c>
      <c r="K301" s="34" t="s">
        <v>2</v>
      </c>
      <c r="L301" s="34" t="s">
        <v>1353</v>
      </c>
      <c r="M301" s="34" t="s">
        <v>330</v>
      </c>
      <c r="N301" s="34"/>
      <c r="O301" s="34" t="s">
        <v>1355</v>
      </c>
      <c r="P301" s="34"/>
      <c r="Q301" s="34" t="s">
        <v>1152</v>
      </c>
      <c r="R301" t="b">
        <v>0</v>
      </c>
      <c r="S301" s="34"/>
      <c r="T301" s="34"/>
      <c r="U301" s="34"/>
      <c r="V301" t="b">
        <v>0</v>
      </c>
      <c r="W301" t="b">
        <v>1</v>
      </c>
      <c r="X301" s="34"/>
      <c r="Y301" s="34"/>
      <c r="AA301" s="34"/>
      <c r="AB301" s="34"/>
      <c r="AC301" s="34"/>
      <c r="AD301" s="34"/>
      <c r="AE301" s="34"/>
      <c r="AF301" s="34"/>
      <c r="AG301">
        <v>4.3</v>
      </c>
      <c r="AH301" s="34"/>
      <c r="AK301" s="34"/>
      <c r="AL301" s="34"/>
      <c r="AM301" s="34"/>
      <c r="AN301" s="34"/>
      <c r="AO301" s="34"/>
      <c r="AP301" s="34"/>
      <c r="AQ301" s="34"/>
      <c r="AR301" s="34"/>
      <c r="AS301" s="34"/>
      <c r="AU301" s="34"/>
      <c r="AV301" s="34"/>
      <c r="AW301" s="34"/>
      <c r="AX301" s="34"/>
      <c r="AY301" s="34"/>
      <c r="AZ301" s="34"/>
      <c r="BA301" s="34"/>
      <c r="BB301" s="34"/>
      <c r="BC301" s="34"/>
      <c r="BD301" s="34"/>
      <c r="BE301" s="34"/>
      <c r="BF301" s="34"/>
      <c r="BI301" s="34"/>
      <c r="BJ301" s="34"/>
      <c r="BK301" s="34"/>
      <c r="BL301" s="34"/>
      <c r="BM301" s="34"/>
      <c r="BN301" s="34"/>
      <c r="BO301" s="34"/>
      <c r="BP301" s="34"/>
      <c r="BQ301" s="34"/>
      <c r="BS301" s="34"/>
      <c r="BT301" s="34"/>
      <c r="BU301" s="34"/>
      <c r="BV301" s="34"/>
      <c r="BW301" s="34"/>
      <c r="BX301" s="34"/>
      <c r="BY301" s="34"/>
      <c r="BZ301" s="34"/>
      <c r="CB301" s="34"/>
      <c r="CC301" s="34"/>
      <c r="CD301" s="34"/>
      <c r="CE301" s="34"/>
      <c r="CH301" s="34"/>
      <c r="CI301" s="34"/>
      <c r="CK301" s="34"/>
      <c r="CL301" s="34"/>
      <c r="CN301" s="34"/>
      <c r="CO301" s="34"/>
      <c r="CP301" s="34"/>
      <c r="CQ301" s="34"/>
      <c r="CR301" s="34"/>
      <c r="CS301" s="34"/>
      <c r="CT301" s="34"/>
      <c r="CV301" s="34"/>
      <c r="CW301" s="34"/>
      <c r="CX301" s="34"/>
      <c r="CY301" s="34"/>
      <c r="CZ301" s="34"/>
    </row>
    <row r="302" spans="1:104" x14ac:dyDescent="0.15">
      <c r="A302" s="34" t="s">
        <v>1421</v>
      </c>
      <c r="B302" s="34"/>
      <c r="C302" s="34" t="s">
        <v>1346</v>
      </c>
      <c r="D302" s="34" t="s">
        <v>1364</v>
      </c>
      <c r="E302">
        <v>88</v>
      </c>
      <c r="F302" s="34" t="s">
        <v>1472</v>
      </c>
      <c r="G302" s="34"/>
      <c r="H302" s="84" t="s">
        <v>306</v>
      </c>
      <c r="I302" s="34" t="s">
        <v>2</v>
      </c>
      <c r="J302" s="34" t="s">
        <v>307</v>
      </c>
      <c r="K302" s="34" t="s">
        <v>1543</v>
      </c>
      <c r="L302" s="34" t="s">
        <v>1353</v>
      </c>
      <c r="M302" s="34" t="s">
        <v>330</v>
      </c>
      <c r="N302" s="34"/>
      <c r="O302" s="34" t="s">
        <v>1355</v>
      </c>
      <c r="P302" s="34"/>
      <c r="Q302" s="34" t="s">
        <v>1161</v>
      </c>
      <c r="R302" t="b">
        <v>0</v>
      </c>
      <c r="S302" s="34"/>
      <c r="T302" s="34"/>
      <c r="U302" s="34"/>
      <c r="V302" t="b">
        <v>0</v>
      </c>
      <c r="W302" t="b">
        <v>1</v>
      </c>
      <c r="X302" s="34"/>
      <c r="Y302" s="34"/>
      <c r="AA302" s="34"/>
      <c r="AB302" s="34"/>
      <c r="AC302" s="34"/>
      <c r="AD302" s="34"/>
      <c r="AE302" s="34"/>
      <c r="AF302" s="34"/>
      <c r="AG302">
        <v>4.3</v>
      </c>
      <c r="AH302" s="34"/>
      <c r="AK302" s="34"/>
      <c r="AL302" s="34"/>
      <c r="AM302" s="34"/>
      <c r="AN302" s="34"/>
      <c r="AO302" s="34"/>
      <c r="AP302" s="34"/>
      <c r="AQ302" s="34"/>
      <c r="AR302" s="34"/>
      <c r="AS302" s="34"/>
      <c r="AU302" s="34"/>
      <c r="AV302" s="34"/>
      <c r="AW302" s="34"/>
      <c r="AX302" s="34"/>
      <c r="AY302" s="34"/>
      <c r="AZ302" s="34"/>
      <c r="BA302" s="34"/>
      <c r="BB302" s="34"/>
      <c r="BC302" s="34"/>
      <c r="BD302" s="34"/>
      <c r="BE302" s="34"/>
      <c r="BF302" s="34"/>
      <c r="BI302" s="34"/>
      <c r="BJ302" s="34"/>
      <c r="BK302" s="34"/>
      <c r="BL302" s="34"/>
      <c r="BM302" s="34"/>
      <c r="BN302" s="34"/>
      <c r="BO302" s="34"/>
      <c r="BP302" s="34"/>
      <c r="BQ302" s="34"/>
      <c r="BS302" s="34"/>
      <c r="BT302" s="34"/>
      <c r="BU302" s="34"/>
      <c r="BV302" s="34"/>
      <c r="BW302" s="34"/>
      <c r="BX302" s="34"/>
      <c r="BY302" s="34"/>
      <c r="BZ302" s="34"/>
      <c r="CB302" s="34"/>
      <c r="CC302" s="34"/>
      <c r="CD302" s="34"/>
      <c r="CE302" s="34"/>
      <c r="CH302" s="34"/>
      <c r="CI302" s="34"/>
      <c r="CK302" s="34"/>
      <c r="CL302" s="34"/>
      <c r="CN302" s="34"/>
      <c r="CO302" s="34"/>
      <c r="CP302" s="34"/>
      <c r="CQ302" s="34"/>
      <c r="CR302" s="34"/>
      <c r="CS302" s="34"/>
      <c r="CT302" s="34"/>
      <c r="CV302" s="34"/>
      <c r="CW302" s="34"/>
      <c r="CX302" s="34"/>
      <c r="CY302" s="34"/>
      <c r="CZ302" s="34"/>
    </row>
    <row r="303" spans="1:104" x14ac:dyDescent="0.15">
      <c r="A303" s="34" t="s">
        <v>1421</v>
      </c>
      <c r="B303" s="34"/>
      <c r="C303" s="34" t="s">
        <v>1346</v>
      </c>
      <c r="D303" s="34" t="s">
        <v>1364</v>
      </c>
      <c r="E303">
        <v>88</v>
      </c>
      <c r="F303" s="34" t="s">
        <v>1472</v>
      </c>
      <c r="G303" s="34"/>
      <c r="H303" s="84" t="s">
        <v>306</v>
      </c>
      <c r="I303" s="34" t="s">
        <v>2</v>
      </c>
      <c r="J303" s="34" t="s">
        <v>308</v>
      </c>
      <c r="K303" s="34" t="s">
        <v>327</v>
      </c>
      <c r="L303" s="34" t="s">
        <v>1353</v>
      </c>
      <c r="M303" s="34" t="s">
        <v>330</v>
      </c>
      <c r="N303" s="34"/>
      <c r="O303" s="34" t="s">
        <v>1355</v>
      </c>
      <c r="P303" s="34"/>
      <c r="Q303" s="34" t="s">
        <v>1161</v>
      </c>
      <c r="R303" t="b">
        <v>0</v>
      </c>
      <c r="S303" s="34"/>
      <c r="T303" s="34"/>
      <c r="U303" s="34"/>
      <c r="V303" t="b">
        <v>0</v>
      </c>
      <c r="W303" t="b">
        <v>1</v>
      </c>
      <c r="X303" s="34"/>
      <c r="Y303" s="34"/>
      <c r="AA303" s="34"/>
      <c r="AB303" s="34"/>
      <c r="AC303" s="34"/>
      <c r="AD303" s="34"/>
      <c r="AE303" s="34"/>
      <c r="AF303" s="34"/>
      <c r="AG303">
        <v>4.3</v>
      </c>
      <c r="AH303" s="34"/>
      <c r="AK303" s="34"/>
      <c r="AL303" s="34"/>
      <c r="AM303" s="34"/>
      <c r="AN303" s="34"/>
      <c r="AO303" s="34"/>
      <c r="AP303" s="34"/>
      <c r="AQ303" s="34"/>
      <c r="AR303" s="34"/>
      <c r="AS303" s="34"/>
      <c r="AU303" s="34"/>
      <c r="AV303" s="34"/>
      <c r="AW303" s="34"/>
      <c r="AX303" s="34"/>
      <c r="AY303" s="34"/>
      <c r="AZ303" s="34"/>
      <c r="BA303" s="34"/>
      <c r="BB303" s="34"/>
      <c r="BC303" s="34"/>
      <c r="BD303" s="34"/>
      <c r="BE303" s="34"/>
      <c r="BF303" s="34"/>
      <c r="BI303" s="34"/>
      <c r="BJ303" s="34"/>
      <c r="BK303" s="34"/>
      <c r="BL303" s="34"/>
      <c r="BM303" s="34"/>
      <c r="BN303" s="34"/>
      <c r="BO303" s="34"/>
      <c r="BP303" s="34"/>
      <c r="BQ303" s="34"/>
      <c r="BS303" s="34"/>
      <c r="BT303" s="34"/>
      <c r="BU303" s="34"/>
      <c r="BV303" s="34"/>
      <c r="BW303" s="34"/>
      <c r="BX303" s="34"/>
      <c r="BY303" s="34"/>
      <c r="BZ303" s="34"/>
      <c r="CB303" s="34"/>
      <c r="CC303" s="34"/>
      <c r="CD303" s="34"/>
      <c r="CE303" s="34"/>
      <c r="CH303" s="34"/>
      <c r="CI303" s="34"/>
      <c r="CK303" s="34"/>
      <c r="CL303" s="34"/>
      <c r="CN303" s="34"/>
      <c r="CO303" s="34"/>
      <c r="CP303" s="34"/>
      <c r="CQ303" s="34"/>
      <c r="CR303" s="34"/>
      <c r="CS303" s="34"/>
      <c r="CT303" s="34"/>
      <c r="CV303" s="34"/>
      <c r="CW303" s="34"/>
      <c r="CX303" s="34"/>
      <c r="CY303" s="34"/>
      <c r="CZ303" s="34"/>
    </row>
    <row r="304" spans="1:104" x14ac:dyDescent="0.15">
      <c r="A304" s="34" t="s">
        <v>1421</v>
      </c>
      <c r="B304" s="34"/>
      <c r="C304" s="34" t="s">
        <v>1346</v>
      </c>
      <c r="D304" s="34" t="s">
        <v>1364</v>
      </c>
      <c r="E304">
        <v>88</v>
      </c>
      <c r="F304" s="34" t="s">
        <v>1472</v>
      </c>
      <c r="G304" s="34"/>
      <c r="H304" s="84" t="s">
        <v>306</v>
      </c>
      <c r="I304" s="34" t="s">
        <v>2</v>
      </c>
      <c r="J304" s="34" t="s">
        <v>309</v>
      </c>
      <c r="K304" s="34" t="s">
        <v>328</v>
      </c>
      <c r="L304" s="34" t="s">
        <v>1353</v>
      </c>
      <c r="M304" s="34" t="s">
        <v>330</v>
      </c>
      <c r="N304" s="34"/>
      <c r="O304" s="34" t="s">
        <v>1355</v>
      </c>
      <c r="P304" s="34"/>
      <c r="Q304" s="34" t="s">
        <v>1161</v>
      </c>
      <c r="R304" t="b">
        <v>0</v>
      </c>
      <c r="S304" s="34"/>
      <c r="T304" s="34"/>
      <c r="U304" s="34"/>
      <c r="V304" t="b">
        <v>0</v>
      </c>
      <c r="W304" t="b">
        <v>1</v>
      </c>
      <c r="X304" s="34"/>
      <c r="Y304" s="34"/>
      <c r="AA304" s="34"/>
      <c r="AB304" s="34"/>
      <c r="AC304" s="34"/>
      <c r="AD304" s="34"/>
      <c r="AE304" s="34"/>
      <c r="AF304" s="34"/>
      <c r="AG304">
        <v>4.3</v>
      </c>
      <c r="AH304" s="34"/>
      <c r="AK304" s="34"/>
      <c r="AL304" s="34"/>
      <c r="AM304" s="34"/>
      <c r="AN304" s="34"/>
      <c r="AO304" s="34"/>
      <c r="AP304" s="34"/>
      <c r="AQ304" s="34"/>
      <c r="AR304" s="34"/>
      <c r="AS304" s="34"/>
      <c r="AU304" s="34"/>
      <c r="AV304" s="34"/>
      <c r="AW304" s="34"/>
      <c r="AX304" s="34"/>
      <c r="AY304" s="34"/>
      <c r="AZ304" s="34"/>
      <c r="BA304" s="34"/>
      <c r="BB304" s="34"/>
      <c r="BC304" s="34"/>
      <c r="BD304" s="34"/>
      <c r="BE304" s="34"/>
      <c r="BF304" s="34"/>
      <c r="BI304" s="34"/>
      <c r="BJ304" s="34"/>
      <c r="BK304" s="34"/>
      <c r="BL304" s="34"/>
      <c r="BM304" s="34"/>
      <c r="BN304" s="34"/>
      <c r="BO304" s="34"/>
      <c r="BP304" s="34"/>
      <c r="BQ304" s="34"/>
      <c r="BS304" s="34"/>
      <c r="BT304" s="34"/>
      <c r="BU304" s="34"/>
      <c r="BV304" s="34"/>
      <c r="BW304" s="34"/>
      <c r="BX304" s="34"/>
      <c r="BY304" s="34"/>
      <c r="BZ304" s="34"/>
      <c r="CB304" s="34"/>
      <c r="CC304" s="34"/>
      <c r="CD304" s="34"/>
      <c r="CE304" s="34"/>
      <c r="CH304" s="34"/>
      <c r="CI304" s="34"/>
      <c r="CK304" s="34"/>
      <c r="CL304" s="34"/>
      <c r="CN304" s="34"/>
      <c r="CO304" s="34"/>
      <c r="CP304" s="34"/>
      <c r="CQ304" s="34"/>
      <c r="CR304" s="34"/>
      <c r="CS304" s="34"/>
      <c r="CT304" s="34"/>
      <c r="CV304" s="34"/>
      <c r="CW304" s="34"/>
      <c r="CX304" s="34"/>
      <c r="CY304" s="34"/>
      <c r="CZ304" s="34"/>
    </row>
    <row r="305" spans="1:104" x14ac:dyDescent="0.15">
      <c r="A305" s="34" t="s">
        <v>1421</v>
      </c>
      <c r="B305" s="34"/>
      <c r="C305" s="34" t="s">
        <v>1346</v>
      </c>
      <c r="D305" s="34" t="s">
        <v>1364</v>
      </c>
      <c r="E305">
        <v>88</v>
      </c>
      <c r="F305" s="34" t="s">
        <v>1472</v>
      </c>
      <c r="G305" s="34"/>
      <c r="H305" s="84" t="s">
        <v>306</v>
      </c>
      <c r="I305" s="34" t="s">
        <v>2</v>
      </c>
      <c r="J305" s="34" t="s">
        <v>310</v>
      </c>
      <c r="K305" s="34" t="s">
        <v>1544</v>
      </c>
      <c r="L305" s="34" t="s">
        <v>1353</v>
      </c>
      <c r="M305" s="34" t="s">
        <v>330</v>
      </c>
      <c r="N305" s="34"/>
      <c r="O305" s="34" t="s">
        <v>1355</v>
      </c>
      <c r="P305" s="34"/>
      <c r="Q305" s="34" t="s">
        <v>1161</v>
      </c>
      <c r="R305" t="b">
        <v>0</v>
      </c>
      <c r="S305" s="34"/>
      <c r="T305" s="34"/>
      <c r="U305" s="34"/>
      <c r="V305" t="b">
        <v>0</v>
      </c>
      <c r="W305" t="b">
        <v>1</v>
      </c>
      <c r="X305" s="34"/>
      <c r="Y305" s="34"/>
      <c r="AA305" s="34"/>
      <c r="AB305" s="34"/>
      <c r="AC305" s="34"/>
      <c r="AD305" s="34"/>
      <c r="AE305" s="34"/>
      <c r="AF305" s="34"/>
      <c r="AG305">
        <v>4.3</v>
      </c>
      <c r="AH305" s="34"/>
      <c r="AK305" s="34"/>
      <c r="AL305" s="34"/>
      <c r="AM305" s="34"/>
      <c r="AN305" s="34"/>
      <c r="AO305" s="34"/>
      <c r="AP305" s="34"/>
      <c r="AQ305" s="34"/>
      <c r="AR305" s="34"/>
      <c r="AS305" s="34"/>
      <c r="AU305" s="34"/>
      <c r="AV305" s="34"/>
      <c r="AW305" s="34"/>
      <c r="AX305" s="34"/>
      <c r="AY305" s="34"/>
      <c r="AZ305" s="34"/>
      <c r="BA305" s="34"/>
      <c r="BB305" s="34"/>
      <c r="BC305" s="34"/>
      <c r="BD305" s="34"/>
      <c r="BE305" s="34"/>
      <c r="BF305" s="34"/>
      <c r="BI305" s="34"/>
      <c r="BJ305" s="34"/>
      <c r="BK305" s="34"/>
      <c r="BL305" s="34"/>
      <c r="BM305" s="34"/>
      <c r="BN305" s="34"/>
      <c r="BO305" s="34"/>
      <c r="BP305" s="34"/>
      <c r="BQ305" s="34"/>
      <c r="BS305" s="34"/>
      <c r="BT305" s="34"/>
      <c r="BU305" s="34"/>
      <c r="BV305" s="34"/>
      <c r="BW305" s="34"/>
      <c r="BX305" s="34"/>
      <c r="BY305" s="34"/>
      <c r="BZ305" s="34"/>
      <c r="CB305" s="34"/>
      <c r="CC305" s="34"/>
      <c r="CD305" s="34"/>
      <c r="CE305" s="34"/>
      <c r="CH305" s="34"/>
      <c r="CI305" s="34"/>
      <c r="CK305" s="34"/>
      <c r="CL305" s="34"/>
      <c r="CN305" s="34"/>
      <c r="CO305" s="34"/>
      <c r="CP305" s="34"/>
      <c r="CQ305" s="34"/>
      <c r="CR305" s="34"/>
      <c r="CS305" s="34"/>
      <c r="CT305" s="34"/>
      <c r="CV305" s="34"/>
      <c r="CW305" s="34"/>
      <c r="CX305" s="34"/>
      <c r="CY305" s="34"/>
      <c r="CZ305" s="34"/>
    </row>
    <row r="306" spans="1:104" x14ac:dyDescent="0.15">
      <c r="A306" s="34" t="s">
        <v>1421</v>
      </c>
      <c r="B306" s="34"/>
      <c r="C306" s="34" t="s">
        <v>1346</v>
      </c>
      <c r="D306" s="34" t="s">
        <v>1364</v>
      </c>
      <c r="E306">
        <v>88</v>
      </c>
      <c r="F306" s="34" t="s">
        <v>1472</v>
      </c>
      <c r="G306" s="34"/>
      <c r="H306" s="84" t="s">
        <v>306</v>
      </c>
      <c r="I306" s="34" t="s">
        <v>2</v>
      </c>
      <c r="J306" s="34" t="s">
        <v>311</v>
      </c>
      <c r="K306" s="34" t="s">
        <v>1549</v>
      </c>
      <c r="L306" s="34" t="s">
        <v>1353</v>
      </c>
      <c r="M306" s="34" t="s">
        <v>330</v>
      </c>
      <c r="N306" s="34"/>
      <c r="O306" s="34" t="s">
        <v>1355</v>
      </c>
      <c r="P306" s="34"/>
      <c r="Q306" s="34" t="s">
        <v>1161</v>
      </c>
      <c r="R306" t="b">
        <v>0</v>
      </c>
      <c r="S306" s="34"/>
      <c r="T306" s="34"/>
      <c r="U306" s="34"/>
      <c r="V306" t="b">
        <v>0</v>
      </c>
      <c r="W306" t="b">
        <v>1</v>
      </c>
      <c r="X306" s="34"/>
      <c r="Y306" s="34"/>
      <c r="AA306" s="34"/>
      <c r="AB306" s="34"/>
      <c r="AC306" s="34"/>
      <c r="AD306" s="34"/>
      <c r="AE306" s="34"/>
      <c r="AF306" s="34"/>
      <c r="AG306">
        <v>4.3</v>
      </c>
      <c r="AH306" s="34"/>
      <c r="AK306" s="34"/>
      <c r="AL306" s="34"/>
      <c r="AM306" s="34"/>
      <c r="AN306" s="34"/>
      <c r="AO306" s="34"/>
      <c r="AP306" s="34"/>
      <c r="AQ306" s="34"/>
      <c r="AR306" s="34"/>
      <c r="AS306" s="34"/>
      <c r="AU306" s="34"/>
      <c r="AV306" s="34"/>
      <c r="AW306" s="34"/>
      <c r="AX306" s="34"/>
      <c r="AY306" s="34"/>
      <c r="AZ306" s="34"/>
      <c r="BA306" s="34"/>
      <c r="BB306" s="34"/>
      <c r="BC306" s="34"/>
      <c r="BD306" s="34"/>
      <c r="BE306" s="34"/>
      <c r="BF306" s="34"/>
      <c r="BI306" s="34"/>
      <c r="BJ306" s="34"/>
      <c r="BK306" s="34"/>
      <c r="BL306" s="34"/>
      <c r="BM306" s="34"/>
      <c r="BN306" s="34"/>
      <c r="BO306" s="34"/>
      <c r="BP306" s="34"/>
      <c r="BQ306" s="34"/>
      <c r="BS306" s="34"/>
      <c r="BT306" s="34"/>
      <c r="BU306" s="34"/>
      <c r="BV306" s="34"/>
      <c r="BW306" s="34"/>
      <c r="BX306" s="34"/>
      <c r="BY306" s="34"/>
      <c r="BZ306" s="34"/>
      <c r="CB306" s="34"/>
      <c r="CC306" s="34"/>
      <c r="CD306" s="34"/>
      <c r="CE306" s="34"/>
      <c r="CH306" s="34"/>
      <c r="CI306" s="34"/>
      <c r="CK306" s="34"/>
      <c r="CL306" s="34"/>
      <c r="CN306" s="34"/>
      <c r="CO306" s="34"/>
      <c r="CP306" s="34"/>
      <c r="CQ306" s="34"/>
      <c r="CR306" s="34"/>
      <c r="CS306" s="34"/>
      <c r="CT306" s="34"/>
      <c r="CV306" s="34"/>
      <c r="CW306" s="34"/>
      <c r="CX306" s="34"/>
      <c r="CY306" s="34"/>
      <c r="CZ306" s="34"/>
    </row>
    <row r="307" spans="1:104" x14ac:dyDescent="0.15">
      <c r="A307" s="34" t="s">
        <v>1421</v>
      </c>
      <c r="B307" s="34"/>
      <c r="C307" s="34" t="s">
        <v>1346</v>
      </c>
      <c r="D307" s="34" t="s">
        <v>1364</v>
      </c>
      <c r="E307">
        <v>88</v>
      </c>
      <c r="F307" s="34" t="s">
        <v>1472</v>
      </c>
      <c r="G307" s="34"/>
      <c r="H307" s="84" t="s">
        <v>306</v>
      </c>
      <c r="I307" s="34" t="s">
        <v>2</v>
      </c>
      <c r="J307" s="34" t="s">
        <v>312</v>
      </c>
      <c r="K307" s="34" t="s">
        <v>2</v>
      </c>
      <c r="L307" s="34" t="s">
        <v>1353</v>
      </c>
      <c r="M307" s="34" t="s">
        <v>330</v>
      </c>
      <c r="N307" s="34"/>
      <c r="O307" s="34" t="s">
        <v>1355</v>
      </c>
      <c r="P307" s="34"/>
      <c r="Q307" s="34" t="s">
        <v>1161</v>
      </c>
      <c r="R307" t="b">
        <v>0</v>
      </c>
      <c r="S307" s="34"/>
      <c r="T307" s="34"/>
      <c r="U307" s="34"/>
      <c r="V307" t="b">
        <v>0</v>
      </c>
      <c r="W307" t="b">
        <v>1</v>
      </c>
      <c r="X307" s="34"/>
      <c r="Y307" s="34"/>
      <c r="AA307" s="34"/>
      <c r="AB307" s="34"/>
      <c r="AC307" s="34"/>
      <c r="AD307" s="34"/>
      <c r="AE307" s="34"/>
      <c r="AF307" s="34"/>
      <c r="AG307">
        <v>4.3</v>
      </c>
      <c r="AH307" s="34"/>
      <c r="AK307" s="34"/>
      <c r="AL307" s="34"/>
      <c r="AM307" s="34"/>
      <c r="AN307" s="34"/>
      <c r="AO307" s="34"/>
      <c r="AP307" s="34"/>
      <c r="AQ307" s="34"/>
      <c r="AR307" s="34"/>
      <c r="AS307" s="34"/>
      <c r="AU307" s="34"/>
      <c r="AV307" s="34"/>
      <c r="AW307" s="34"/>
      <c r="AX307" s="34"/>
      <c r="AY307" s="34"/>
      <c r="AZ307" s="34"/>
      <c r="BA307" s="34"/>
      <c r="BB307" s="34"/>
      <c r="BC307" s="34"/>
      <c r="BD307" s="34"/>
      <c r="BE307" s="34"/>
      <c r="BF307" s="34"/>
      <c r="BI307" s="34"/>
      <c r="BJ307" s="34"/>
      <c r="BK307" s="34"/>
      <c r="BL307" s="34"/>
      <c r="BM307" s="34"/>
      <c r="BN307" s="34"/>
      <c r="BO307" s="34"/>
      <c r="BP307" s="34"/>
      <c r="BQ307" s="34"/>
      <c r="BS307" s="34"/>
      <c r="BT307" s="34"/>
      <c r="BU307" s="34"/>
      <c r="BV307" s="34"/>
      <c r="BW307" s="34"/>
      <c r="BX307" s="34"/>
      <c r="BY307" s="34"/>
      <c r="BZ307" s="34"/>
      <c r="CB307" s="34"/>
      <c r="CC307" s="34"/>
      <c r="CD307" s="34"/>
      <c r="CE307" s="34"/>
      <c r="CH307" s="34"/>
      <c r="CI307" s="34"/>
      <c r="CK307" s="34"/>
      <c r="CL307" s="34"/>
      <c r="CN307" s="34"/>
      <c r="CO307" s="34"/>
      <c r="CP307" s="34"/>
      <c r="CQ307" s="34"/>
      <c r="CR307" s="34"/>
      <c r="CS307" s="34"/>
      <c r="CT307" s="34"/>
      <c r="CV307" s="34"/>
      <c r="CW307" s="34"/>
      <c r="CX307" s="34"/>
      <c r="CY307" s="34"/>
      <c r="CZ307" s="34"/>
    </row>
    <row r="308" spans="1:104" x14ac:dyDescent="0.15">
      <c r="A308" s="34" t="s">
        <v>1422</v>
      </c>
      <c r="B308" s="34"/>
      <c r="C308" s="34" t="s">
        <v>1346</v>
      </c>
      <c r="D308" s="34" t="s">
        <v>1364</v>
      </c>
      <c r="E308">
        <v>89</v>
      </c>
      <c r="F308" s="34" t="s">
        <v>1472</v>
      </c>
      <c r="G308" s="34"/>
      <c r="H308" s="84" t="s">
        <v>306</v>
      </c>
      <c r="I308" s="34" t="s">
        <v>2</v>
      </c>
      <c r="J308" s="34" t="s">
        <v>307</v>
      </c>
      <c r="K308" s="34" t="s">
        <v>1551</v>
      </c>
      <c r="L308" s="34" t="s">
        <v>1353</v>
      </c>
      <c r="M308" s="34" t="s">
        <v>330</v>
      </c>
      <c r="N308" s="34"/>
      <c r="O308" s="34" t="s">
        <v>1355</v>
      </c>
      <c r="P308" s="34"/>
      <c r="Q308" s="34" t="s">
        <v>1162</v>
      </c>
      <c r="R308" t="b">
        <v>0</v>
      </c>
      <c r="S308" s="34"/>
      <c r="T308" s="34"/>
      <c r="U308" s="34"/>
      <c r="V308" t="b">
        <v>0</v>
      </c>
      <c r="W308" t="b">
        <v>1</v>
      </c>
      <c r="X308" s="34"/>
      <c r="Y308" s="34"/>
      <c r="AA308" s="34"/>
      <c r="AB308" s="34"/>
      <c r="AC308" s="34"/>
      <c r="AD308" s="34"/>
      <c r="AE308" s="34"/>
      <c r="AF308" s="34"/>
      <c r="AG308">
        <v>4.3</v>
      </c>
      <c r="AH308" s="34"/>
      <c r="AK308" s="34"/>
      <c r="AL308" s="34"/>
      <c r="AM308" s="34"/>
      <c r="AN308" s="34"/>
      <c r="AO308" s="34"/>
      <c r="AP308" s="34"/>
      <c r="AQ308" s="34"/>
      <c r="AR308" s="34"/>
      <c r="AS308" s="34"/>
      <c r="AU308" s="34"/>
      <c r="AV308" s="34"/>
      <c r="AW308" s="34"/>
      <c r="AX308" s="34"/>
      <c r="AY308" s="34"/>
      <c r="AZ308" s="34"/>
      <c r="BA308" s="34"/>
      <c r="BB308" s="34"/>
      <c r="BC308" s="34"/>
      <c r="BD308" s="34"/>
      <c r="BE308" s="34"/>
      <c r="BF308" s="34"/>
      <c r="BI308" s="34"/>
      <c r="BJ308" s="34"/>
      <c r="BK308" s="34"/>
      <c r="BL308" s="34"/>
      <c r="BM308" s="34"/>
      <c r="BN308" s="34"/>
      <c r="BO308" s="34"/>
      <c r="BP308" s="34"/>
      <c r="BQ308" s="34"/>
      <c r="BS308" s="34"/>
      <c r="BT308" s="34"/>
      <c r="BU308" s="34"/>
      <c r="BV308" s="34"/>
      <c r="BW308" s="34"/>
      <c r="BX308" s="34"/>
      <c r="BY308" s="34"/>
      <c r="BZ308" s="34"/>
      <c r="CB308" s="34"/>
      <c r="CC308" s="34"/>
      <c r="CD308" s="34"/>
      <c r="CE308" s="34"/>
      <c r="CH308" s="34"/>
      <c r="CI308" s="34"/>
      <c r="CK308" s="34"/>
      <c r="CL308" s="34"/>
      <c r="CN308" s="34"/>
      <c r="CO308" s="34"/>
      <c r="CP308" s="34"/>
      <c r="CQ308" s="34"/>
      <c r="CR308" s="34"/>
      <c r="CS308" s="34"/>
      <c r="CT308" s="34"/>
      <c r="CV308" s="34"/>
      <c r="CW308" s="34"/>
      <c r="CX308" s="34"/>
      <c r="CY308" s="34"/>
      <c r="CZ308" s="34"/>
    </row>
    <row r="309" spans="1:104" x14ac:dyDescent="0.15">
      <c r="A309" s="34" t="s">
        <v>1422</v>
      </c>
      <c r="B309" s="34"/>
      <c r="C309" s="34" t="s">
        <v>1346</v>
      </c>
      <c r="D309" s="34" t="s">
        <v>1364</v>
      </c>
      <c r="E309">
        <v>89</v>
      </c>
      <c r="F309" s="34" t="s">
        <v>1472</v>
      </c>
      <c r="G309" s="34"/>
      <c r="H309" s="84" t="s">
        <v>306</v>
      </c>
      <c r="I309" s="34" t="s">
        <v>2</v>
      </c>
      <c r="J309" s="34" t="s">
        <v>308</v>
      </c>
      <c r="K309" s="34" t="s">
        <v>327</v>
      </c>
      <c r="L309" s="34" t="s">
        <v>1353</v>
      </c>
      <c r="M309" s="34" t="s">
        <v>330</v>
      </c>
      <c r="N309" s="34"/>
      <c r="O309" s="34" t="s">
        <v>1355</v>
      </c>
      <c r="P309" s="34"/>
      <c r="Q309" s="34" t="s">
        <v>1162</v>
      </c>
      <c r="R309" t="b">
        <v>0</v>
      </c>
      <c r="S309" s="34"/>
      <c r="T309" s="34"/>
      <c r="U309" s="34"/>
      <c r="V309" t="b">
        <v>0</v>
      </c>
      <c r="W309" t="b">
        <v>1</v>
      </c>
      <c r="X309" s="34"/>
      <c r="Y309" s="34"/>
      <c r="AA309" s="34"/>
      <c r="AB309" s="34"/>
      <c r="AC309" s="34"/>
      <c r="AD309" s="34"/>
      <c r="AE309" s="34"/>
      <c r="AF309" s="34"/>
      <c r="AG309">
        <v>4.3</v>
      </c>
      <c r="AH309" s="34"/>
      <c r="AK309" s="34"/>
      <c r="AL309" s="34"/>
      <c r="AM309" s="34"/>
      <c r="AN309" s="34"/>
      <c r="AO309" s="34"/>
      <c r="AP309" s="34"/>
      <c r="AQ309" s="34"/>
      <c r="AR309" s="34"/>
      <c r="AS309" s="34"/>
      <c r="AU309" s="34"/>
      <c r="AV309" s="34"/>
      <c r="AW309" s="34"/>
      <c r="AX309" s="34"/>
      <c r="AY309" s="34"/>
      <c r="AZ309" s="34"/>
      <c r="BA309" s="34"/>
      <c r="BB309" s="34"/>
      <c r="BC309" s="34"/>
      <c r="BD309" s="34"/>
      <c r="BE309" s="34"/>
      <c r="BF309" s="34"/>
      <c r="BI309" s="34"/>
      <c r="BJ309" s="34"/>
      <c r="BK309" s="34"/>
      <c r="BL309" s="34"/>
      <c r="BM309" s="34"/>
      <c r="BN309" s="34"/>
      <c r="BO309" s="34"/>
      <c r="BP309" s="34"/>
      <c r="BQ309" s="34"/>
      <c r="BS309" s="34"/>
      <c r="BT309" s="34"/>
      <c r="BU309" s="34"/>
      <c r="BV309" s="34"/>
      <c r="BW309" s="34"/>
      <c r="BX309" s="34"/>
      <c r="BY309" s="34"/>
      <c r="BZ309" s="34"/>
      <c r="CB309" s="34"/>
      <c r="CC309" s="34"/>
      <c r="CD309" s="34"/>
      <c r="CE309" s="34"/>
      <c r="CH309" s="34"/>
      <c r="CI309" s="34"/>
      <c r="CK309" s="34"/>
      <c r="CL309" s="34"/>
      <c r="CN309" s="34"/>
      <c r="CO309" s="34"/>
      <c r="CP309" s="34"/>
      <c r="CQ309" s="34"/>
      <c r="CR309" s="34"/>
      <c r="CS309" s="34"/>
      <c r="CT309" s="34"/>
      <c r="CV309" s="34"/>
      <c r="CW309" s="34"/>
      <c r="CX309" s="34"/>
      <c r="CY309" s="34"/>
      <c r="CZ309" s="34"/>
    </row>
    <row r="310" spans="1:104" x14ac:dyDescent="0.15">
      <c r="A310" s="34" t="s">
        <v>1422</v>
      </c>
      <c r="B310" s="34"/>
      <c r="C310" s="34" t="s">
        <v>1346</v>
      </c>
      <c r="D310" s="34" t="s">
        <v>1364</v>
      </c>
      <c r="E310">
        <v>89</v>
      </c>
      <c r="F310" s="34" t="s">
        <v>1472</v>
      </c>
      <c r="G310" s="34"/>
      <c r="H310" s="84" t="s">
        <v>306</v>
      </c>
      <c r="I310" s="34" t="s">
        <v>2</v>
      </c>
      <c r="J310" s="34" t="s">
        <v>309</v>
      </c>
      <c r="K310" s="34" t="s">
        <v>328</v>
      </c>
      <c r="L310" s="34" t="s">
        <v>1353</v>
      </c>
      <c r="M310" s="34" t="s">
        <v>330</v>
      </c>
      <c r="N310" s="34"/>
      <c r="O310" s="34" t="s">
        <v>1355</v>
      </c>
      <c r="P310" s="34"/>
      <c r="Q310" s="34" t="s">
        <v>1162</v>
      </c>
      <c r="R310" t="b">
        <v>0</v>
      </c>
      <c r="S310" s="34"/>
      <c r="T310" s="34"/>
      <c r="U310" s="34"/>
      <c r="V310" t="b">
        <v>0</v>
      </c>
      <c r="W310" t="b">
        <v>1</v>
      </c>
      <c r="X310" s="34"/>
      <c r="Y310" s="34"/>
      <c r="AA310" s="34"/>
      <c r="AB310" s="34"/>
      <c r="AC310" s="34"/>
      <c r="AD310" s="34"/>
      <c r="AE310" s="34"/>
      <c r="AF310" s="34"/>
      <c r="AG310">
        <v>4.3</v>
      </c>
      <c r="AH310" s="34"/>
      <c r="AK310" s="34"/>
      <c r="AL310" s="34"/>
      <c r="AM310" s="34"/>
      <c r="AN310" s="34"/>
      <c r="AO310" s="34"/>
      <c r="AP310" s="34"/>
      <c r="AQ310" s="34"/>
      <c r="AR310" s="34"/>
      <c r="AS310" s="34"/>
      <c r="AU310" s="34"/>
      <c r="AV310" s="34"/>
      <c r="AW310" s="34"/>
      <c r="AX310" s="34"/>
      <c r="AY310" s="34"/>
      <c r="AZ310" s="34"/>
      <c r="BA310" s="34"/>
      <c r="BB310" s="34"/>
      <c r="BC310" s="34"/>
      <c r="BD310" s="34"/>
      <c r="BE310" s="34"/>
      <c r="BF310" s="34"/>
      <c r="BI310" s="34"/>
      <c r="BJ310" s="34"/>
      <c r="BK310" s="34"/>
      <c r="BL310" s="34"/>
      <c r="BM310" s="34"/>
      <c r="BN310" s="34"/>
      <c r="BO310" s="34"/>
      <c r="BP310" s="34"/>
      <c r="BQ310" s="34"/>
      <c r="BS310" s="34"/>
      <c r="BT310" s="34"/>
      <c r="BU310" s="34"/>
      <c r="BV310" s="34"/>
      <c r="BW310" s="34"/>
      <c r="BX310" s="34"/>
      <c r="BY310" s="34"/>
      <c r="BZ310" s="34"/>
      <c r="CB310" s="34"/>
      <c r="CC310" s="34"/>
      <c r="CD310" s="34"/>
      <c r="CE310" s="34"/>
      <c r="CH310" s="34"/>
      <c r="CI310" s="34"/>
      <c r="CK310" s="34"/>
      <c r="CL310" s="34"/>
      <c r="CN310" s="34"/>
      <c r="CO310" s="34"/>
      <c r="CP310" s="34"/>
      <c r="CQ310" s="34"/>
      <c r="CR310" s="34"/>
      <c r="CS310" s="34"/>
      <c r="CT310" s="34"/>
      <c r="CV310" s="34"/>
      <c r="CW310" s="34"/>
      <c r="CX310" s="34"/>
      <c r="CY310" s="34"/>
      <c r="CZ310" s="34"/>
    </row>
    <row r="311" spans="1:104" x14ac:dyDescent="0.15">
      <c r="A311" s="34" t="s">
        <v>1422</v>
      </c>
      <c r="B311" s="34"/>
      <c r="C311" s="34" t="s">
        <v>1346</v>
      </c>
      <c r="D311" s="34" t="s">
        <v>1364</v>
      </c>
      <c r="E311">
        <v>89</v>
      </c>
      <c r="F311" s="34" t="s">
        <v>1472</v>
      </c>
      <c r="G311" s="34"/>
      <c r="H311" s="84" t="s">
        <v>306</v>
      </c>
      <c r="I311" s="34" t="s">
        <v>2</v>
      </c>
      <c r="J311" s="34" t="s">
        <v>310</v>
      </c>
      <c r="K311" s="34" t="s">
        <v>1552</v>
      </c>
      <c r="L311" s="34" t="s">
        <v>1353</v>
      </c>
      <c r="M311" s="34" t="s">
        <v>330</v>
      </c>
      <c r="N311" s="34"/>
      <c r="O311" s="34" t="s">
        <v>1355</v>
      </c>
      <c r="P311" s="34"/>
      <c r="Q311" s="34" t="s">
        <v>1162</v>
      </c>
      <c r="R311" t="b">
        <v>0</v>
      </c>
      <c r="S311" s="34"/>
      <c r="T311" s="34"/>
      <c r="U311" s="34"/>
      <c r="V311" t="b">
        <v>0</v>
      </c>
      <c r="W311" t="b">
        <v>1</v>
      </c>
      <c r="X311" s="34"/>
      <c r="Y311" s="34"/>
      <c r="AA311" s="34"/>
      <c r="AB311" s="34"/>
      <c r="AC311" s="34"/>
      <c r="AD311" s="34"/>
      <c r="AE311" s="34"/>
      <c r="AF311" s="34"/>
      <c r="AG311">
        <v>4.3</v>
      </c>
      <c r="AH311" s="34"/>
      <c r="AK311" s="34"/>
      <c r="AL311" s="34"/>
      <c r="AM311" s="34"/>
      <c r="AN311" s="34"/>
      <c r="AO311" s="34"/>
      <c r="AP311" s="34"/>
      <c r="AQ311" s="34"/>
      <c r="AR311" s="34"/>
      <c r="AS311" s="34"/>
      <c r="AU311" s="34"/>
      <c r="AV311" s="34"/>
      <c r="AW311" s="34"/>
      <c r="AX311" s="34"/>
      <c r="AY311" s="34"/>
      <c r="AZ311" s="34"/>
      <c r="BA311" s="34"/>
      <c r="BB311" s="34"/>
      <c r="BC311" s="34"/>
      <c r="BD311" s="34"/>
      <c r="BE311" s="34"/>
      <c r="BF311" s="34"/>
      <c r="BI311" s="34"/>
      <c r="BJ311" s="34"/>
      <c r="BK311" s="34"/>
      <c r="BL311" s="34"/>
      <c r="BM311" s="34"/>
      <c r="BN311" s="34"/>
      <c r="BO311" s="34"/>
      <c r="BP311" s="34"/>
      <c r="BQ311" s="34"/>
      <c r="BS311" s="34"/>
      <c r="BT311" s="34"/>
      <c r="BU311" s="34"/>
      <c r="BV311" s="34"/>
      <c r="BW311" s="34"/>
      <c r="BX311" s="34"/>
      <c r="BY311" s="34"/>
      <c r="BZ311" s="34"/>
      <c r="CB311" s="34"/>
      <c r="CC311" s="34"/>
      <c r="CD311" s="34"/>
      <c r="CE311" s="34"/>
      <c r="CH311" s="34"/>
      <c r="CI311" s="34"/>
      <c r="CK311" s="34"/>
      <c r="CL311" s="34"/>
      <c r="CN311" s="34"/>
      <c r="CO311" s="34"/>
      <c r="CP311" s="34"/>
      <c r="CQ311" s="34"/>
      <c r="CR311" s="34"/>
      <c r="CS311" s="34"/>
      <c r="CT311" s="34"/>
      <c r="CV311" s="34"/>
      <c r="CW311" s="34"/>
      <c r="CX311" s="34"/>
      <c r="CY311" s="34"/>
      <c r="CZ311" s="34"/>
    </row>
    <row r="312" spans="1:104" x14ac:dyDescent="0.15">
      <c r="A312" s="34" t="s">
        <v>1422</v>
      </c>
      <c r="B312" s="34"/>
      <c r="C312" s="34" t="s">
        <v>1346</v>
      </c>
      <c r="D312" s="34" t="s">
        <v>1364</v>
      </c>
      <c r="E312">
        <v>89</v>
      </c>
      <c r="F312" s="34" t="s">
        <v>1472</v>
      </c>
      <c r="G312" s="34"/>
      <c r="H312" s="84" t="s">
        <v>306</v>
      </c>
      <c r="I312" s="34" t="s">
        <v>2</v>
      </c>
      <c r="J312" s="34" t="s">
        <v>311</v>
      </c>
      <c r="K312" s="34" t="s">
        <v>1549</v>
      </c>
      <c r="L312" s="34" t="s">
        <v>1353</v>
      </c>
      <c r="M312" s="34" t="s">
        <v>330</v>
      </c>
      <c r="N312" s="34"/>
      <c r="O312" s="34" t="s">
        <v>1355</v>
      </c>
      <c r="P312" s="34"/>
      <c r="Q312" s="34" t="s">
        <v>1162</v>
      </c>
      <c r="R312" t="b">
        <v>0</v>
      </c>
      <c r="S312" s="34"/>
      <c r="T312" s="34"/>
      <c r="U312" s="34"/>
      <c r="V312" t="b">
        <v>0</v>
      </c>
      <c r="W312" t="b">
        <v>1</v>
      </c>
      <c r="X312" s="34"/>
      <c r="Y312" s="34"/>
      <c r="AA312" s="34"/>
      <c r="AB312" s="34"/>
      <c r="AC312" s="34"/>
      <c r="AD312" s="34"/>
      <c r="AE312" s="34"/>
      <c r="AF312" s="34"/>
      <c r="AG312">
        <v>4.3</v>
      </c>
      <c r="AH312" s="34"/>
      <c r="AK312" s="34"/>
      <c r="AL312" s="34"/>
      <c r="AM312" s="34"/>
      <c r="AN312" s="34"/>
      <c r="AO312" s="34"/>
      <c r="AP312" s="34"/>
      <c r="AQ312" s="34"/>
      <c r="AR312" s="34"/>
      <c r="AS312" s="34"/>
      <c r="AU312" s="34"/>
      <c r="AV312" s="34"/>
      <c r="AW312" s="34"/>
      <c r="AX312" s="34"/>
      <c r="AY312" s="34"/>
      <c r="AZ312" s="34"/>
      <c r="BA312" s="34"/>
      <c r="BB312" s="34"/>
      <c r="BC312" s="34"/>
      <c r="BD312" s="34"/>
      <c r="BE312" s="34"/>
      <c r="BF312" s="34"/>
      <c r="BI312" s="34"/>
      <c r="BJ312" s="34"/>
      <c r="BK312" s="34"/>
      <c r="BL312" s="34"/>
      <c r="BM312" s="34"/>
      <c r="BN312" s="34"/>
      <c r="BO312" s="34"/>
      <c r="BP312" s="34"/>
      <c r="BQ312" s="34"/>
      <c r="BS312" s="34"/>
      <c r="BT312" s="34"/>
      <c r="BU312" s="34"/>
      <c r="BV312" s="34"/>
      <c r="BW312" s="34"/>
      <c r="BX312" s="34"/>
      <c r="BY312" s="34"/>
      <c r="BZ312" s="34"/>
      <c r="CB312" s="34"/>
      <c r="CC312" s="34"/>
      <c r="CD312" s="34"/>
      <c r="CE312" s="34"/>
      <c r="CH312" s="34"/>
      <c r="CI312" s="34"/>
      <c r="CK312" s="34"/>
      <c r="CL312" s="34"/>
      <c r="CN312" s="34"/>
      <c r="CO312" s="34"/>
      <c r="CP312" s="34"/>
      <c r="CQ312" s="34"/>
      <c r="CR312" s="34"/>
      <c r="CS312" s="34"/>
      <c r="CT312" s="34"/>
      <c r="CV312" s="34"/>
      <c r="CW312" s="34"/>
      <c r="CX312" s="34"/>
      <c r="CY312" s="34"/>
      <c r="CZ312" s="34"/>
    </row>
    <row r="313" spans="1:104" x14ac:dyDescent="0.15">
      <c r="A313" s="34" t="s">
        <v>1422</v>
      </c>
      <c r="B313" s="34"/>
      <c r="C313" s="34" t="s">
        <v>1346</v>
      </c>
      <c r="D313" s="34" t="s">
        <v>1364</v>
      </c>
      <c r="E313">
        <v>89</v>
      </c>
      <c r="F313" s="34" t="s">
        <v>1472</v>
      </c>
      <c r="G313" s="34"/>
      <c r="H313" s="84" t="s">
        <v>306</v>
      </c>
      <c r="I313" s="34" t="s">
        <v>2</v>
      </c>
      <c r="J313" s="34" t="s">
        <v>312</v>
      </c>
      <c r="K313" s="34" t="s">
        <v>2</v>
      </c>
      <c r="L313" s="34" t="s">
        <v>1353</v>
      </c>
      <c r="M313" s="34" t="s">
        <v>330</v>
      </c>
      <c r="N313" s="34"/>
      <c r="O313" s="34" t="s">
        <v>1355</v>
      </c>
      <c r="P313" s="34"/>
      <c r="Q313" s="34" t="s">
        <v>1162</v>
      </c>
      <c r="R313" t="b">
        <v>0</v>
      </c>
      <c r="S313" s="34"/>
      <c r="T313" s="34"/>
      <c r="U313" s="34"/>
      <c r="V313" t="b">
        <v>0</v>
      </c>
      <c r="W313" t="b">
        <v>1</v>
      </c>
      <c r="X313" s="34"/>
      <c r="Y313" s="34"/>
      <c r="AA313" s="34"/>
      <c r="AB313" s="34"/>
      <c r="AC313" s="34"/>
      <c r="AD313" s="34"/>
      <c r="AE313" s="34"/>
      <c r="AF313" s="34"/>
      <c r="AG313">
        <v>4.3</v>
      </c>
      <c r="AH313" s="34"/>
      <c r="AK313" s="34"/>
      <c r="AL313" s="34"/>
      <c r="AM313" s="34"/>
      <c r="AN313" s="34"/>
      <c r="AO313" s="34"/>
      <c r="AP313" s="34"/>
      <c r="AQ313" s="34"/>
      <c r="AR313" s="34"/>
      <c r="AS313" s="34"/>
      <c r="AU313" s="34"/>
      <c r="AV313" s="34"/>
      <c r="AW313" s="34"/>
      <c r="AX313" s="34"/>
      <c r="AY313" s="34"/>
      <c r="AZ313" s="34"/>
      <c r="BA313" s="34"/>
      <c r="BB313" s="34"/>
      <c r="BC313" s="34"/>
      <c r="BD313" s="34"/>
      <c r="BE313" s="34"/>
      <c r="BF313" s="34"/>
      <c r="BI313" s="34"/>
      <c r="BJ313" s="34"/>
      <c r="BK313" s="34"/>
      <c r="BL313" s="34"/>
      <c r="BM313" s="34"/>
      <c r="BN313" s="34"/>
      <c r="BO313" s="34"/>
      <c r="BP313" s="34"/>
      <c r="BQ313" s="34"/>
      <c r="BS313" s="34"/>
      <c r="BT313" s="34"/>
      <c r="BU313" s="34"/>
      <c r="BV313" s="34"/>
      <c r="BW313" s="34"/>
      <c r="BX313" s="34"/>
      <c r="BY313" s="34"/>
      <c r="BZ313" s="34"/>
      <c r="CB313" s="34"/>
      <c r="CC313" s="34"/>
      <c r="CD313" s="34"/>
      <c r="CE313" s="34"/>
      <c r="CH313" s="34"/>
      <c r="CI313" s="34"/>
      <c r="CK313" s="34"/>
      <c r="CL313" s="34"/>
      <c r="CN313" s="34"/>
      <c r="CO313" s="34"/>
      <c r="CP313" s="34"/>
      <c r="CQ313" s="34"/>
      <c r="CR313" s="34"/>
      <c r="CS313" s="34"/>
      <c r="CT313" s="34"/>
      <c r="CV313" s="34"/>
      <c r="CW313" s="34"/>
      <c r="CX313" s="34"/>
      <c r="CY313" s="34"/>
      <c r="CZ313" s="34"/>
    </row>
    <row r="314" spans="1:104" x14ac:dyDescent="0.15">
      <c r="A314" s="34" t="s">
        <v>1423</v>
      </c>
      <c r="B314" s="34"/>
      <c r="C314" s="34" t="s">
        <v>1346</v>
      </c>
      <c r="D314" s="34" t="s">
        <v>1364</v>
      </c>
      <c r="E314">
        <v>90</v>
      </c>
      <c r="F314" s="34" t="s">
        <v>1472</v>
      </c>
      <c r="G314" s="34"/>
      <c r="H314" s="84" t="s">
        <v>306</v>
      </c>
      <c r="I314" s="34" t="s">
        <v>2</v>
      </c>
      <c r="J314" s="34" t="s">
        <v>307</v>
      </c>
      <c r="K314" s="34" t="s">
        <v>847</v>
      </c>
      <c r="L314" s="34" t="s">
        <v>1353</v>
      </c>
      <c r="M314" s="34" t="s">
        <v>330</v>
      </c>
      <c r="N314" s="34"/>
      <c r="O314" s="34" t="s">
        <v>1355</v>
      </c>
      <c r="P314" s="34"/>
      <c r="Q314" s="34" t="s">
        <v>855</v>
      </c>
      <c r="R314" t="b">
        <v>0</v>
      </c>
      <c r="S314" s="34"/>
      <c r="T314" s="34"/>
      <c r="U314" s="34"/>
      <c r="V314" t="b">
        <v>0</v>
      </c>
      <c r="W314" t="b">
        <v>1</v>
      </c>
      <c r="X314" s="34"/>
      <c r="Y314" s="34"/>
      <c r="AA314" s="34"/>
      <c r="AB314" s="34"/>
      <c r="AC314" s="34"/>
      <c r="AD314" s="34"/>
      <c r="AE314" s="34"/>
      <c r="AF314" s="34"/>
      <c r="AG314">
        <v>4.3</v>
      </c>
      <c r="AH314" s="34"/>
      <c r="AK314" s="34"/>
      <c r="AL314" s="34"/>
      <c r="AM314" s="34"/>
      <c r="AN314" s="34"/>
      <c r="AO314" s="34"/>
      <c r="AP314" s="34"/>
      <c r="AQ314" s="34"/>
      <c r="AR314" s="34"/>
      <c r="AS314" s="34"/>
      <c r="AU314" s="34"/>
      <c r="AV314" s="34"/>
      <c r="AW314" s="34"/>
      <c r="AX314" s="34"/>
      <c r="AY314" s="34"/>
      <c r="AZ314" s="34"/>
      <c r="BA314" s="34"/>
      <c r="BB314" s="34"/>
      <c r="BC314" s="34"/>
      <c r="BD314" s="34"/>
      <c r="BE314" s="34"/>
      <c r="BF314" s="34"/>
      <c r="BI314" s="34"/>
      <c r="BJ314" s="34"/>
      <c r="BK314" s="34"/>
      <c r="BL314" s="34"/>
      <c r="BM314" s="34"/>
      <c r="BN314" s="34"/>
      <c r="BO314" s="34"/>
      <c r="BP314" s="34"/>
      <c r="BQ314" s="34"/>
      <c r="BS314" s="34"/>
      <c r="BT314" s="34"/>
      <c r="BU314" s="34"/>
      <c r="BV314" s="34"/>
      <c r="BW314" s="34"/>
      <c r="BX314" s="34"/>
      <c r="BY314" s="34"/>
      <c r="BZ314" s="34"/>
      <c r="CB314" s="34"/>
      <c r="CC314" s="34"/>
      <c r="CD314" s="34"/>
      <c r="CE314" s="34"/>
      <c r="CH314" s="34"/>
      <c r="CI314" s="34"/>
      <c r="CK314" s="34"/>
      <c r="CL314" s="34"/>
      <c r="CN314" s="34"/>
      <c r="CO314" s="34"/>
      <c r="CP314" s="34"/>
      <c r="CQ314" s="34"/>
      <c r="CR314" s="34"/>
      <c r="CS314" s="34"/>
      <c r="CT314" s="34"/>
      <c r="CV314" s="34"/>
      <c r="CW314" s="34"/>
      <c r="CX314" s="34"/>
      <c r="CY314" s="34"/>
      <c r="CZ314" s="34"/>
    </row>
    <row r="315" spans="1:104" x14ac:dyDescent="0.15">
      <c r="A315" s="34" t="s">
        <v>1423</v>
      </c>
      <c r="B315" s="34"/>
      <c r="C315" s="34" t="s">
        <v>1346</v>
      </c>
      <c r="D315" s="34" t="s">
        <v>1364</v>
      </c>
      <c r="E315">
        <v>90</v>
      </c>
      <c r="F315" s="34" t="s">
        <v>1472</v>
      </c>
      <c r="G315" s="34"/>
      <c r="H315" s="84" t="s">
        <v>306</v>
      </c>
      <c r="I315" s="34" t="s">
        <v>2</v>
      </c>
      <c r="J315" s="34" t="s">
        <v>308</v>
      </c>
      <c r="K315" s="34" t="s">
        <v>327</v>
      </c>
      <c r="L315" s="34" t="s">
        <v>1353</v>
      </c>
      <c r="M315" s="34" t="s">
        <v>330</v>
      </c>
      <c r="N315" s="34"/>
      <c r="O315" s="34" t="s">
        <v>1355</v>
      </c>
      <c r="P315" s="34"/>
      <c r="Q315" s="34" t="s">
        <v>855</v>
      </c>
      <c r="R315" t="b">
        <v>0</v>
      </c>
      <c r="S315" s="34"/>
      <c r="T315" s="34"/>
      <c r="U315" s="34"/>
      <c r="V315" t="b">
        <v>0</v>
      </c>
      <c r="W315" t="b">
        <v>1</v>
      </c>
      <c r="X315" s="34"/>
      <c r="Y315" s="34"/>
      <c r="AA315" s="34"/>
      <c r="AB315" s="34"/>
      <c r="AC315" s="34"/>
      <c r="AD315" s="34"/>
      <c r="AE315" s="34"/>
      <c r="AF315" s="34"/>
      <c r="AG315">
        <v>4.3</v>
      </c>
      <c r="AH315" s="34"/>
      <c r="AK315" s="34"/>
      <c r="AL315" s="34"/>
      <c r="AM315" s="34"/>
      <c r="AN315" s="34"/>
      <c r="AO315" s="34"/>
      <c r="AP315" s="34"/>
      <c r="AQ315" s="34"/>
      <c r="AR315" s="34"/>
      <c r="AS315" s="34"/>
      <c r="AU315" s="34"/>
      <c r="AV315" s="34"/>
      <c r="AW315" s="34"/>
      <c r="AX315" s="34"/>
      <c r="AY315" s="34"/>
      <c r="AZ315" s="34"/>
      <c r="BA315" s="34"/>
      <c r="BB315" s="34"/>
      <c r="BC315" s="34"/>
      <c r="BD315" s="34"/>
      <c r="BE315" s="34"/>
      <c r="BF315" s="34"/>
      <c r="BI315" s="34"/>
      <c r="BJ315" s="34"/>
      <c r="BK315" s="34"/>
      <c r="BL315" s="34"/>
      <c r="BM315" s="34"/>
      <c r="BN315" s="34"/>
      <c r="BO315" s="34"/>
      <c r="BP315" s="34"/>
      <c r="BQ315" s="34"/>
      <c r="BS315" s="34"/>
      <c r="BT315" s="34"/>
      <c r="BU315" s="34"/>
      <c r="BV315" s="34"/>
      <c r="BW315" s="34"/>
      <c r="BX315" s="34"/>
      <c r="BY315" s="34"/>
      <c r="BZ315" s="34"/>
      <c r="CB315" s="34"/>
      <c r="CC315" s="34"/>
      <c r="CD315" s="34"/>
      <c r="CE315" s="34"/>
      <c r="CH315" s="34"/>
      <c r="CI315" s="34"/>
      <c r="CK315" s="34"/>
      <c r="CL315" s="34"/>
      <c r="CN315" s="34"/>
      <c r="CO315" s="34"/>
      <c r="CP315" s="34"/>
      <c r="CQ315" s="34"/>
      <c r="CR315" s="34"/>
      <c r="CS315" s="34"/>
      <c r="CT315" s="34"/>
      <c r="CV315" s="34"/>
      <c r="CW315" s="34"/>
      <c r="CX315" s="34"/>
      <c r="CY315" s="34"/>
      <c r="CZ315" s="34"/>
    </row>
    <row r="316" spans="1:104" x14ac:dyDescent="0.15">
      <c r="A316" s="34" t="s">
        <v>1423</v>
      </c>
      <c r="B316" s="34"/>
      <c r="C316" s="34" t="s">
        <v>1346</v>
      </c>
      <c r="D316" s="34" t="s">
        <v>1364</v>
      </c>
      <c r="E316">
        <v>90</v>
      </c>
      <c r="F316" s="34" t="s">
        <v>1472</v>
      </c>
      <c r="G316" s="34"/>
      <c r="H316" s="84" t="s">
        <v>306</v>
      </c>
      <c r="I316" s="34" t="s">
        <v>2</v>
      </c>
      <c r="J316" s="34" t="s">
        <v>309</v>
      </c>
      <c r="K316" s="34" t="s">
        <v>328</v>
      </c>
      <c r="L316" s="34" t="s">
        <v>1353</v>
      </c>
      <c r="M316" s="34" t="s">
        <v>330</v>
      </c>
      <c r="N316" s="34"/>
      <c r="O316" s="34" t="s">
        <v>1355</v>
      </c>
      <c r="P316" s="34"/>
      <c r="Q316" s="34" t="s">
        <v>855</v>
      </c>
      <c r="R316" t="b">
        <v>0</v>
      </c>
      <c r="S316" s="34"/>
      <c r="T316" s="34"/>
      <c r="U316" s="34"/>
      <c r="V316" t="b">
        <v>0</v>
      </c>
      <c r="W316" t="b">
        <v>1</v>
      </c>
      <c r="X316" s="34"/>
      <c r="Y316" s="34"/>
      <c r="AA316" s="34"/>
      <c r="AB316" s="34"/>
      <c r="AC316" s="34"/>
      <c r="AD316" s="34"/>
      <c r="AE316" s="34"/>
      <c r="AF316" s="34"/>
      <c r="AG316">
        <v>4.3</v>
      </c>
      <c r="AH316" s="34"/>
      <c r="AK316" s="34"/>
      <c r="AL316" s="34"/>
      <c r="AM316" s="34"/>
      <c r="AN316" s="34"/>
      <c r="AO316" s="34"/>
      <c r="AP316" s="34"/>
      <c r="AQ316" s="34"/>
      <c r="AR316" s="34"/>
      <c r="AS316" s="34"/>
      <c r="AU316" s="34"/>
      <c r="AV316" s="34"/>
      <c r="AW316" s="34"/>
      <c r="AX316" s="34"/>
      <c r="AY316" s="34"/>
      <c r="AZ316" s="34"/>
      <c r="BA316" s="34"/>
      <c r="BB316" s="34"/>
      <c r="BC316" s="34"/>
      <c r="BD316" s="34"/>
      <c r="BE316" s="34"/>
      <c r="BF316" s="34"/>
      <c r="BI316" s="34"/>
      <c r="BJ316" s="34"/>
      <c r="BK316" s="34"/>
      <c r="BL316" s="34"/>
      <c r="BM316" s="34"/>
      <c r="BN316" s="34"/>
      <c r="BO316" s="34"/>
      <c r="BP316" s="34"/>
      <c r="BQ316" s="34"/>
      <c r="BS316" s="34"/>
      <c r="BT316" s="34"/>
      <c r="BU316" s="34"/>
      <c r="BV316" s="34"/>
      <c r="BW316" s="34"/>
      <c r="BX316" s="34"/>
      <c r="BY316" s="34"/>
      <c r="BZ316" s="34"/>
      <c r="CB316" s="34"/>
      <c r="CC316" s="34"/>
      <c r="CD316" s="34"/>
      <c r="CE316" s="34"/>
      <c r="CH316" s="34"/>
      <c r="CI316" s="34"/>
      <c r="CK316" s="34"/>
      <c r="CL316" s="34"/>
      <c r="CN316" s="34"/>
      <c r="CO316" s="34"/>
      <c r="CP316" s="34"/>
      <c r="CQ316" s="34"/>
      <c r="CR316" s="34"/>
      <c r="CS316" s="34"/>
      <c r="CT316" s="34"/>
      <c r="CV316" s="34"/>
      <c r="CW316" s="34"/>
      <c r="CX316" s="34"/>
      <c r="CY316" s="34"/>
      <c r="CZ316" s="34"/>
    </row>
    <row r="317" spans="1:104" x14ac:dyDescent="0.15">
      <c r="A317" s="34" t="s">
        <v>1423</v>
      </c>
      <c r="B317" s="34"/>
      <c r="C317" s="34" t="s">
        <v>1346</v>
      </c>
      <c r="D317" s="34" t="s">
        <v>1364</v>
      </c>
      <c r="E317">
        <v>90</v>
      </c>
      <c r="F317" s="34" t="s">
        <v>1472</v>
      </c>
      <c r="G317" s="34"/>
      <c r="H317" s="84" t="s">
        <v>306</v>
      </c>
      <c r="I317" s="34" t="s">
        <v>2</v>
      </c>
      <c r="J317" s="34" t="s">
        <v>310</v>
      </c>
      <c r="K317" s="34" t="s">
        <v>848</v>
      </c>
      <c r="L317" s="34" t="s">
        <v>1353</v>
      </c>
      <c r="M317" s="34" t="s">
        <v>330</v>
      </c>
      <c r="N317" s="34"/>
      <c r="O317" s="34" t="s">
        <v>1355</v>
      </c>
      <c r="P317" s="34"/>
      <c r="Q317" s="34" t="s">
        <v>855</v>
      </c>
      <c r="R317" t="b">
        <v>0</v>
      </c>
      <c r="S317" s="34"/>
      <c r="T317" s="34"/>
      <c r="U317" s="34"/>
      <c r="V317" t="b">
        <v>0</v>
      </c>
      <c r="W317" t="b">
        <v>1</v>
      </c>
      <c r="X317" s="34"/>
      <c r="Y317" s="34"/>
      <c r="AA317" s="34"/>
      <c r="AB317" s="34"/>
      <c r="AC317" s="34"/>
      <c r="AD317" s="34"/>
      <c r="AE317" s="34"/>
      <c r="AF317" s="34"/>
      <c r="AG317">
        <v>4.3</v>
      </c>
      <c r="AH317" s="34"/>
      <c r="AK317" s="34"/>
      <c r="AL317" s="34"/>
      <c r="AM317" s="34"/>
      <c r="AN317" s="34"/>
      <c r="AO317" s="34"/>
      <c r="AP317" s="34"/>
      <c r="AQ317" s="34"/>
      <c r="AR317" s="34"/>
      <c r="AS317" s="34"/>
      <c r="AU317" s="34"/>
      <c r="AV317" s="34"/>
      <c r="AW317" s="34"/>
      <c r="AX317" s="34"/>
      <c r="AY317" s="34"/>
      <c r="AZ317" s="34"/>
      <c r="BA317" s="34"/>
      <c r="BB317" s="34"/>
      <c r="BC317" s="34"/>
      <c r="BD317" s="34"/>
      <c r="BE317" s="34"/>
      <c r="BF317" s="34"/>
      <c r="BI317" s="34"/>
      <c r="BJ317" s="34"/>
      <c r="BK317" s="34"/>
      <c r="BL317" s="34"/>
      <c r="BM317" s="34"/>
      <c r="BN317" s="34"/>
      <c r="BO317" s="34"/>
      <c r="BP317" s="34"/>
      <c r="BQ317" s="34"/>
      <c r="BS317" s="34"/>
      <c r="BT317" s="34"/>
      <c r="BU317" s="34"/>
      <c r="BV317" s="34"/>
      <c r="BW317" s="34"/>
      <c r="BX317" s="34"/>
      <c r="BY317" s="34"/>
      <c r="BZ317" s="34"/>
      <c r="CB317" s="34"/>
      <c r="CC317" s="34"/>
      <c r="CD317" s="34"/>
      <c r="CE317" s="34"/>
      <c r="CH317" s="34"/>
      <c r="CI317" s="34"/>
      <c r="CK317" s="34"/>
      <c r="CL317" s="34"/>
      <c r="CN317" s="34"/>
      <c r="CO317" s="34"/>
      <c r="CP317" s="34"/>
      <c r="CQ317" s="34"/>
      <c r="CR317" s="34"/>
      <c r="CS317" s="34"/>
      <c r="CT317" s="34"/>
      <c r="CV317" s="34"/>
      <c r="CW317" s="34"/>
      <c r="CX317" s="34"/>
      <c r="CY317" s="34"/>
      <c r="CZ317" s="34"/>
    </row>
    <row r="318" spans="1:104" x14ac:dyDescent="0.15">
      <c r="A318" s="34" t="s">
        <v>1423</v>
      </c>
      <c r="B318" s="34"/>
      <c r="C318" s="34" t="s">
        <v>1346</v>
      </c>
      <c r="D318" s="34" t="s">
        <v>1364</v>
      </c>
      <c r="E318">
        <v>90</v>
      </c>
      <c r="F318" s="34" t="s">
        <v>1472</v>
      </c>
      <c r="G318" s="34"/>
      <c r="H318" s="84" t="s">
        <v>306</v>
      </c>
      <c r="I318" s="34" t="s">
        <v>2</v>
      </c>
      <c r="J318" s="34" t="s">
        <v>311</v>
      </c>
      <c r="K318" s="34" t="s">
        <v>1549</v>
      </c>
      <c r="L318" s="34" t="s">
        <v>1353</v>
      </c>
      <c r="M318" s="34" t="s">
        <v>330</v>
      </c>
      <c r="N318" s="34"/>
      <c r="O318" s="34" t="s">
        <v>1355</v>
      </c>
      <c r="P318" s="34"/>
      <c r="Q318" s="34" t="s">
        <v>855</v>
      </c>
      <c r="R318" t="b">
        <v>0</v>
      </c>
      <c r="S318" s="34"/>
      <c r="T318" s="34"/>
      <c r="U318" s="34"/>
      <c r="V318" t="b">
        <v>0</v>
      </c>
      <c r="W318" t="b">
        <v>1</v>
      </c>
      <c r="X318" s="34"/>
      <c r="Y318" s="34"/>
      <c r="AA318" s="34"/>
      <c r="AB318" s="34"/>
      <c r="AC318" s="34"/>
      <c r="AD318" s="34"/>
      <c r="AE318" s="34"/>
      <c r="AF318" s="34"/>
      <c r="AG318">
        <v>4.3</v>
      </c>
      <c r="AH318" s="34"/>
      <c r="AK318" s="34"/>
      <c r="AL318" s="34"/>
      <c r="AM318" s="34"/>
      <c r="AN318" s="34"/>
      <c r="AO318" s="34"/>
      <c r="AP318" s="34"/>
      <c r="AQ318" s="34"/>
      <c r="AR318" s="34"/>
      <c r="AS318" s="34"/>
      <c r="AU318" s="34"/>
      <c r="AV318" s="34"/>
      <c r="AW318" s="34"/>
      <c r="AX318" s="34"/>
      <c r="AY318" s="34"/>
      <c r="AZ318" s="34"/>
      <c r="BA318" s="34"/>
      <c r="BB318" s="34"/>
      <c r="BC318" s="34"/>
      <c r="BD318" s="34"/>
      <c r="BE318" s="34"/>
      <c r="BF318" s="34"/>
      <c r="BI318" s="34"/>
      <c r="BJ318" s="34"/>
      <c r="BK318" s="34"/>
      <c r="BL318" s="34"/>
      <c r="BM318" s="34"/>
      <c r="BN318" s="34"/>
      <c r="BO318" s="34"/>
      <c r="BP318" s="34"/>
      <c r="BQ318" s="34"/>
      <c r="BS318" s="34"/>
      <c r="BT318" s="34"/>
      <c r="BU318" s="34"/>
      <c r="BV318" s="34"/>
      <c r="BW318" s="34"/>
      <c r="BX318" s="34"/>
      <c r="BY318" s="34"/>
      <c r="BZ318" s="34"/>
      <c r="CB318" s="34"/>
      <c r="CC318" s="34"/>
      <c r="CD318" s="34"/>
      <c r="CE318" s="34"/>
      <c r="CH318" s="34"/>
      <c r="CI318" s="34"/>
      <c r="CK318" s="34"/>
      <c r="CL318" s="34"/>
      <c r="CN318" s="34"/>
      <c r="CO318" s="34"/>
      <c r="CP318" s="34"/>
      <c r="CQ318" s="34"/>
      <c r="CR318" s="34"/>
      <c r="CS318" s="34"/>
      <c r="CT318" s="34"/>
      <c r="CV318" s="34"/>
      <c r="CW318" s="34"/>
      <c r="CX318" s="34"/>
      <c r="CY318" s="34"/>
      <c r="CZ318" s="34"/>
    </row>
    <row r="319" spans="1:104" x14ac:dyDescent="0.15">
      <c r="A319" s="34" t="s">
        <v>1423</v>
      </c>
      <c r="B319" s="34"/>
      <c r="C319" s="34" t="s">
        <v>1346</v>
      </c>
      <c r="D319" s="34" t="s">
        <v>1364</v>
      </c>
      <c r="E319">
        <v>90</v>
      </c>
      <c r="F319" s="34" t="s">
        <v>1472</v>
      </c>
      <c r="G319" s="34"/>
      <c r="H319" s="84" t="s">
        <v>306</v>
      </c>
      <c r="I319" s="34" t="s">
        <v>2</v>
      </c>
      <c r="J319" s="34" t="s">
        <v>312</v>
      </c>
      <c r="K319" s="34" t="s">
        <v>2</v>
      </c>
      <c r="L319" s="34" t="s">
        <v>1353</v>
      </c>
      <c r="M319" s="34" t="s">
        <v>330</v>
      </c>
      <c r="N319" s="34"/>
      <c r="O319" s="34" t="s">
        <v>1355</v>
      </c>
      <c r="P319" s="34"/>
      <c r="Q319" s="34" t="s">
        <v>855</v>
      </c>
      <c r="R319" t="b">
        <v>0</v>
      </c>
      <c r="S319" s="34"/>
      <c r="T319" s="34"/>
      <c r="U319" s="34"/>
      <c r="V319" t="b">
        <v>0</v>
      </c>
      <c r="W319" t="b">
        <v>1</v>
      </c>
      <c r="X319" s="34"/>
      <c r="Y319" s="34"/>
      <c r="AA319" s="34"/>
      <c r="AB319" s="34"/>
      <c r="AC319" s="34"/>
      <c r="AD319" s="34"/>
      <c r="AE319" s="34"/>
      <c r="AF319" s="34"/>
      <c r="AG319">
        <v>4.3</v>
      </c>
      <c r="AH319" s="34"/>
      <c r="AK319" s="34"/>
      <c r="AL319" s="34"/>
      <c r="AM319" s="34"/>
      <c r="AN319" s="34"/>
      <c r="AO319" s="34"/>
      <c r="AP319" s="34"/>
      <c r="AQ319" s="34"/>
      <c r="AR319" s="34"/>
      <c r="AS319" s="34"/>
      <c r="AU319" s="34"/>
      <c r="AV319" s="34"/>
      <c r="AW319" s="34"/>
      <c r="AX319" s="34"/>
      <c r="AY319" s="34"/>
      <c r="AZ319" s="34"/>
      <c r="BA319" s="34"/>
      <c r="BB319" s="34"/>
      <c r="BC319" s="34"/>
      <c r="BD319" s="34"/>
      <c r="BE319" s="34"/>
      <c r="BF319" s="34"/>
      <c r="BI319" s="34"/>
      <c r="BJ319" s="34"/>
      <c r="BK319" s="34"/>
      <c r="BL319" s="34"/>
      <c r="BM319" s="34"/>
      <c r="BN319" s="34"/>
      <c r="BO319" s="34"/>
      <c r="BP319" s="34"/>
      <c r="BQ319" s="34"/>
      <c r="BS319" s="34"/>
      <c r="BT319" s="34"/>
      <c r="BU319" s="34"/>
      <c r="BV319" s="34"/>
      <c r="BW319" s="34"/>
      <c r="BX319" s="34"/>
      <c r="BY319" s="34"/>
      <c r="BZ319" s="34"/>
      <c r="CB319" s="34"/>
      <c r="CC319" s="34"/>
      <c r="CD319" s="34"/>
      <c r="CE319" s="34"/>
      <c r="CH319" s="34"/>
      <c r="CI319" s="34"/>
      <c r="CK319" s="34"/>
      <c r="CL319" s="34"/>
      <c r="CN319" s="34"/>
      <c r="CO319" s="34"/>
      <c r="CP319" s="34"/>
      <c r="CQ319" s="34"/>
      <c r="CR319" s="34"/>
      <c r="CS319" s="34"/>
      <c r="CT319" s="34"/>
      <c r="CV319" s="34"/>
      <c r="CW319" s="34"/>
      <c r="CX319" s="34"/>
      <c r="CY319" s="34"/>
      <c r="CZ319" s="34"/>
    </row>
    <row r="320" spans="1:104" x14ac:dyDescent="0.15">
      <c r="A320" s="34" t="s">
        <v>1424</v>
      </c>
      <c r="B320" s="34"/>
      <c r="C320" s="34" t="s">
        <v>1346</v>
      </c>
      <c r="D320" s="34" t="s">
        <v>1364</v>
      </c>
      <c r="E320">
        <v>91</v>
      </c>
      <c r="F320" s="34" t="s">
        <v>1472</v>
      </c>
      <c r="G320" s="34"/>
      <c r="H320" s="84" t="s">
        <v>306</v>
      </c>
      <c r="I320" s="34" t="s">
        <v>2</v>
      </c>
      <c r="J320" s="34" t="s">
        <v>307</v>
      </c>
      <c r="K320" s="34" t="s">
        <v>1246</v>
      </c>
      <c r="L320" s="34" t="s">
        <v>1353</v>
      </c>
      <c r="M320" s="34" t="s">
        <v>330</v>
      </c>
      <c r="N320" s="34"/>
      <c r="O320" s="34" t="s">
        <v>1355</v>
      </c>
      <c r="P320" s="34"/>
      <c r="Q320" s="34" t="s">
        <v>1170</v>
      </c>
      <c r="R320" t="b">
        <v>0</v>
      </c>
      <c r="S320" s="34"/>
      <c r="T320" s="34"/>
      <c r="U320" s="34"/>
      <c r="V320" t="b">
        <v>0</v>
      </c>
      <c r="W320" t="b">
        <v>1</v>
      </c>
      <c r="X320" s="34"/>
      <c r="Y320" s="34"/>
      <c r="AA320" s="34"/>
      <c r="AB320" s="34"/>
      <c r="AC320" s="34"/>
      <c r="AD320" s="34"/>
      <c r="AE320" s="34"/>
      <c r="AF320" s="34"/>
      <c r="AG320">
        <v>4.3</v>
      </c>
      <c r="AH320" s="34"/>
      <c r="AK320" s="34"/>
      <c r="AL320" s="34"/>
      <c r="AM320" s="34"/>
      <c r="AN320" s="34"/>
      <c r="AO320" s="34"/>
      <c r="AP320" s="34"/>
      <c r="AQ320" s="34"/>
      <c r="AR320" s="34"/>
      <c r="AS320" s="34"/>
      <c r="AU320" s="34"/>
      <c r="AV320" s="34"/>
      <c r="AW320" s="34"/>
      <c r="AX320" s="34"/>
      <c r="AY320" s="34"/>
      <c r="AZ320" s="34"/>
      <c r="BA320" s="34"/>
      <c r="BB320" s="34"/>
      <c r="BC320" s="34"/>
      <c r="BD320" s="34"/>
      <c r="BE320" s="34"/>
      <c r="BF320" s="34"/>
      <c r="BI320" s="34"/>
      <c r="BJ320" s="34"/>
      <c r="BK320" s="34"/>
      <c r="BL320" s="34"/>
      <c r="BM320" s="34"/>
      <c r="BN320" s="34"/>
      <c r="BO320" s="34"/>
      <c r="BP320" s="34"/>
      <c r="BQ320" s="34"/>
      <c r="BS320" s="34"/>
      <c r="BT320" s="34"/>
      <c r="BU320" s="34"/>
      <c r="BV320" s="34"/>
      <c r="BW320" s="34"/>
      <c r="BX320" s="34"/>
      <c r="BY320" s="34"/>
      <c r="BZ320" s="34"/>
      <c r="CB320" s="34"/>
      <c r="CC320" s="34"/>
      <c r="CD320" s="34"/>
      <c r="CE320" s="34"/>
      <c r="CH320" s="34"/>
      <c r="CI320" s="34"/>
      <c r="CK320" s="34"/>
      <c r="CL320" s="34"/>
      <c r="CN320" s="34"/>
      <c r="CO320" s="34"/>
      <c r="CP320" s="34"/>
      <c r="CQ320" s="34"/>
      <c r="CR320" s="34"/>
      <c r="CS320" s="34"/>
      <c r="CT320" s="34"/>
      <c r="CV320" s="34"/>
      <c r="CW320" s="34"/>
      <c r="CX320" s="34"/>
      <c r="CY320" s="34"/>
      <c r="CZ320" s="34"/>
    </row>
    <row r="321" spans="1:104" x14ac:dyDescent="0.15">
      <c r="A321" s="34" t="s">
        <v>1424</v>
      </c>
      <c r="B321" s="34"/>
      <c r="C321" s="34" t="s">
        <v>1346</v>
      </c>
      <c r="D321" s="34" t="s">
        <v>1364</v>
      </c>
      <c r="E321">
        <v>91</v>
      </c>
      <c r="F321" s="34" t="s">
        <v>1472</v>
      </c>
      <c r="G321" s="34"/>
      <c r="H321" s="84" t="s">
        <v>306</v>
      </c>
      <c r="I321" s="34" t="s">
        <v>2</v>
      </c>
      <c r="J321" s="34" t="s">
        <v>308</v>
      </c>
      <c r="K321" s="34" t="s">
        <v>988</v>
      </c>
      <c r="L321" s="34" t="s">
        <v>1353</v>
      </c>
      <c r="M321" s="34" t="s">
        <v>330</v>
      </c>
      <c r="N321" s="34"/>
      <c r="O321" s="34" t="s">
        <v>1355</v>
      </c>
      <c r="P321" s="34"/>
      <c r="Q321" s="34" t="s">
        <v>1170</v>
      </c>
      <c r="R321" t="b">
        <v>0</v>
      </c>
      <c r="S321" s="34"/>
      <c r="T321" s="34"/>
      <c r="U321" s="34"/>
      <c r="V321" t="b">
        <v>0</v>
      </c>
      <c r="W321" t="b">
        <v>1</v>
      </c>
      <c r="X321" s="34"/>
      <c r="Y321" s="34"/>
      <c r="AA321" s="34"/>
      <c r="AB321" s="34"/>
      <c r="AC321" s="34"/>
      <c r="AD321" s="34"/>
      <c r="AE321" s="34"/>
      <c r="AF321" s="34"/>
      <c r="AG321">
        <v>4.3</v>
      </c>
      <c r="AH321" s="34"/>
      <c r="AK321" s="34"/>
      <c r="AL321" s="34"/>
      <c r="AM321" s="34"/>
      <c r="AN321" s="34"/>
      <c r="AO321" s="34"/>
      <c r="AP321" s="34"/>
      <c r="AQ321" s="34"/>
      <c r="AR321" s="34"/>
      <c r="AS321" s="34"/>
      <c r="AU321" s="34"/>
      <c r="AV321" s="34"/>
      <c r="AW321" s="34"/>
      <c r="AX321" s="34"/>
      <c r="AY321" s="34"/>
      <c r="AZ321" s="34"/>
      <c r="BA321" s="34"/>
      <c r="BB321" s="34"/>
      <c r="BC321" s="34"/>
      <c r="BD321" s="34"/>
      <c r="BE321" s="34"/>
      <c r="BF321" s="34"/>
      <c r="BI321" s="34"/>
      <c r="BJ321" s="34"/>
      <c r="BK321" s="34"/>
      <c r="BL321" s="34"/>
      <c r="BM321" s="34"/>
      <c r="BN321" s="34"/>
      <c r="BO321" s="34"/>
      <c r="BP321" s="34"/>
      <c r="BQ321" s="34"/>
      <c r="BS321" s="34"/>
      <c r="BT321" s="34"/>
      <c r="BU321" s="34"/>
      <c r="BV321" s="34"/>
      <c r="BW321" s="34"/>
      <c r="BX321" s="34"/>
      <c r="BY321" s="34"/>
      <c r="BZ321" s="34"/>
      <c r="CB321" s="34"/>
      <c r="CC321" s="34"/>
      <c r="CD321" s="34"/>
      <c r="CE321" s="34"/>
      <c r="CH321" s="34"/>
      <c r="CI321" s="34"/>
      <c r="CK321" s="34"/>
      <c r="CL321" s="34"/>
      <c r="CN321" s="34"/>
      <c r="CO321" s="34"/>
      <c r="CP321" s="34"/>
      <c r="CQ321" s="34"/>
      <c r="CR321" s="34"/>
      <c r="CS321" s="34"/>
      <c r="CT321" s="34"/>
      <c r="CV321" s="34"/>
      <c r="CW321" s="34"/>
      <c r="CX321" s="34"/>
      <c r="CY321" s="34"/>
      <c r="CZ321" s="34"/>
    </row>
    <row r="322" spans="1:104" x14ac:dyDescent="0.15">
      <c r="A322" s="34" t="s">
        <v>1424</v>
      </c>
      <c r="B322" s="34"/>
      <c r="C322" s="34" t="s">
        <v>1346</v>
      </c>
      <c r="D322" s="34" t="s">
        <v>1364</v>
      </c>
      <c r="E322">
        <v>91</v>
      </c>
      <c r="F322" s="34" t="s">
        <v>1472</v>
      </c>
      <c r="G322" s="34"/>
      <c r="H322" s="84" t="s">
        <v>306</v>
      </c>
      <c r="I322" s="34" t="s">
        <v>2</v>
      </c>
      <c r="J322" s="34" t="s">
        <v>309</v>
      </c>
      <c r="K322" s="34" t="s">
        <v>990</v>
      </c>
      <c r="L322" s="34" t="s">
        <v>1353</v>
      </c>
      <c r="M322" s="34" t="s">
        <v>330</v>
      </c>
      <c r="N322" s="34"/>
      <c r="O322" s="34" t="s">
        <v>1355</v>
      </c>
      <c r="P322" s="34"/>
      <c r="Q322" s="34" t="s">
        <v>1170</v>
      </c>
      <c r="R322" t="b">
        <v>0</v>
      </c>
      <c r="S322" s="34"/>
      <c r="T322" s="34"/>
      <c r="U322" s="34"/>
      <c r="V322" t="b">
        <v>0</v>
      </c>
      <c r="W322" t="b">
        <v>1</v>
      </c>
      <c r="X322" s="34"/>
      <c r="Y322" s="34"/>
      <c r="AA322" s="34"/>
      <c r="AB322" s="34"/>
      <c r="AC322" s="34"/>
      <c r="AD322" s="34"/>
      <c r="AE322" s="34"/>
      <c r="AF322" s="34"/>
      <c r="AG322">
        <v>4.3</v>
      </c>
      <c r="AH322" s="34"/>
      <c r="AK322" s="34"/>
      <c r="AL322" s="34"/>
      <c r="AM322" s="34"/>
      <c r="AN322" s="34"/>
      <c r="AO322" s="34"/>
      <c r="AP322" s="34"/>
      <c r="AQ322" s="34"/>
      <c r="AR322" s="34"/>
      <c r="AS322" s="34"/>
      <c r="AU322" s="34"/>
      <c r="AV322" s="34"/>
      <c r="AW322" s="34"/>
      <c r="AX322" s="34"/>
      <c r="AY322" s="34"/>
      <c r="AZ322" s="34"/>
      <c r="BA322" s="34"/>
      <c r="BB322" s="34"/>
      <c r="BC322" s="34"/>
      <c r="BD322" s="34"/>
      <c r="BE322" s="34"/>
      <c r="BF322" s="34"/>
      <c r="BI322" s="34"/>
      <c r="BJ322" s="34"/>
      <c r="BK322" s="34"/>
      <c r="BL322" s="34"/>
      <c r="BM322" s="34"/>
      <c r="BN322" s="34"/>
      <c r="BO322" s="34"/>
      <c r="BP322" s="34"/>
      <c r="BQ322" s="34"/>
      <c r="BS322" s="34"/>
      <c r="BT322" s="34"/>
      <c r="BU322" s="34"/>
      <c r="BV322" s="34"/>
      <c r="BW322" s="34"/>
      <c r="BX322" s="34"/>
      <c r="BY322" s="34"/>
      <c r="BZ322" s="34"/>
      <c r="CB322" s="34"/>
      <c r="CC322" s="34"/>
      <c r="CD322" s="34"/>
      <c r="CE322" s="34"/>
      <c r="CH322" s="34"/>
      <c r="CI322" s="34"/>
      <c r="CK322" s="34"/>
      <c r="CL322" s="34"/>
      <c r="CN322" s="34"/>
      <c r="CO322" s="34"/>
      <c r="CP322" s="34"/>
      <c r="CQ322" s="34"/>
      <c r="CR322" s="34"/>
      <c r="CS322" s="34"/>
      <c r="CT322" s="34"/>
      <c r="CV322" s="34"/>
      <c r="CW322" s="34"/>
      <c r="CX322" s="34"/>
      <c r="CY322" s="34"/>
      <c r="CZ322" s="34"/>
    </row>
    <row r="323" spans="1:104" x14ac:dyDescent="0.15">
      <c r="A323" s="34" t="s">
        <v>1424</v>
      </c>
      <c r="B323" s="34"/>
      <c r="C323" s="34" t="s">
        <v>1346</v>
      </c>
      <c r="D323" s="34" t="s">
        <v>1364</v>
      </c>
      <c r="E323">
        <v>91</v>
      </c>
      <c r="F323" s="34" t="s">
        <v>1472</v>
      </c>
      <c r="G323" s="34"/>
      <c r="H323" s="84" t="s">
        <v>306</v>
      </c>
      <c r="I323" s="34" t="s">
        <v>2</v>
      </c>
      <c r="J323" s="34" t="s">
        <v>310</v>
      </c>
      <c r="K323" s="34" t="s">
        <v>1553</v>
      </c>
      <c r="L323" s="34" t="s">
        <v>1353</v>
      </c>
      <c r="M323" s="34" t="s">
        <v>330</v>
      </c>
      <c r="N323" s="34"/>
      <c r="O323" s="34" t="s">
        <v>1355</v>
      </c>
      <c r="P323" s="34"/>
      <c r="Q323" s="34" t="s">
        <v>1170</v>
      </c>
      <c r="R323" t="b">
        <v>0</v>
      </c>
      <c r="S323" s="34"/>
      <c r="T323" s="34"/>
      <c r="U323" s="34"/>
      <c r="V323" t="b">
        <v>0</v>
      </c>
      <c r="W323" t="b">
        <v>1</v>
      </c>
      <c r="X323" s="34"/>
      <c r="Y323" s="34"/>
      <c r="AA323" s="34"/>
      <c r="AB323" s="34"/>
      <c r="AC323" s="34"/>
      <c r="AD323" s="34"/>
      <c r="AE323" s="34"/>
      <c r="AF323" s="34"/>
      <c r="AG323">
        <v>4.3</v>
      </c>
      <c r="AH323" s="34"/>
      <c r="AK323" s="34"/>
      <c r="AL323" s="34"/>
      <c r="AM323" s="34"/>
      <c r="AN323" s="34"/>
      <c r="AO323" s="34"/>
      <c r="AP323" s="34"/>
      <c r="AQ323" s="34"/>
      <c r="AR323" s="34"/>
      <c r="AS323" s="34"/>
      <c r="AU323" s="34"/>
      <c r="AV323" s="34"/>
      <c r="AW323" s="34"/>
      <c r="AX323" s="34"/>
      <c r="AY323" s="34"/>
      <c r="AZ323" s="34"/>
      <c r="BA323" s="34"/>
      <c r="BB323" s="34"/>
      <c r="BC323" s="34"/>
      <c r="BD323" s="34"/>
      <c r="BE323" s="34"/>
      <c r="BF323" s="34"/>
      <c r="BI323" s="34"/>
      <c r="BJ323" s="34"/>
      <c r="BK323" s="34"/>
      <c r="BL323" s="34"/>
      <c r="BM323" s="34"/>
      <c r="BN323" s="34"/>
      <c r="BO323" s="34"/>
      <c r="BP323" s="34"/>
      <c r="BQ323" s="34"/>
      <c r="BS323" s="34"/>
      <c r="BT323" s="34"/>
      <c r="BU323" s="34"/>
      <c r="BV323" s="34"/>
      <c r="BW323" s="34"/>
      <c r="BX323" s="34"/>
      <c r="BY323" s="34"/>
      <c r="BZ323" s="34"/>
      <c r="CB323" s="34"/>
      <c r="CC323" s="34"/>
      <c r="CD323" s="34"/>
      <c r="CE323" s="34"/>
      <c r="CH323" s="34"/>
      <c r="CI323" s="34"/>
      <c r="CK323" s="34"/>
      <c r="CL323" s="34"/>
      <c r="CN323" s="34"/>
      <c r="CO323" s="34"/>
      <c r="CP323" s="34"/>
      <c r="CQ323" s="34"/>
      <c r="CR323" s="34"/>
      <c r="CS323" s="34"/>
      <c r="CT323" s="34"/>
      <c r="CV323" s="34"/>
      <c r="CW323" s="34"/>
      <c r="CX323" s="34"/>
      <c r="CY323" s="34"/>
      <c r="CZ323" s="34"/>
    </row>
    <row r="324" spans="1:104" x14ac:dyDescent="0.15">
      <c r="A324" s="34" t="s">
        <v>1424</v>
      </c>
      <c r="B324" s="34"/>
      <c r="C324" s="34" t="s">
        <v>1346</v>
      </c>
      <c r="D324" s="34" t="s">
        <v>1364</v>
      </c>
      <c r="E324">
        <v>91</v>
      </c>
      <c r="F324" s="34" t="s">
        <v>1472</v>
      </c>
      <c r="G324" s="34"/>
      <c r="H324" s="84" t="s">
        <v>306</v>
      </c>
      <c r="I324" s="34" t="s">
        <v>2</v>
      </c>
      <c r="J324" s="34" t="s">
        <v>311</v>
      </c>
      <c r="K324" s="34" t="s">
        <v>1549</v>
      </c>
      <c r="L324" s="34" t="s">
        <v>1353</v>
      </c>
      <c r="M324" s="34" t="s">
        <v>330</v>
      </c>
      <c r="N324" s="34"/>
      <c r="O324" s="34" t="s">
        <v>1355</v>
      </c>
      <c r="P324" s="34"/>
      <c r="Q324" s="34" t="s">
        <v>1170</v>
      </c>
      <c r="R324" t="b">
        <v>0</v>
      </c>
      <c r="S324" s="34"/>
      <c r="T324" s="34"/>
      <c r="U324" s="34"/>
      <c r="V324" t="b">
        <v>0</v>
      </c>
      <c r="W324" t="b">
        <v>1</v>
      </c>
      <c r="X324" s="34"/>
      <c r="Y324" s="34"/>
      <c r="AA324" s="34"/>
      <c r="AB324" s="34"/>
      <c r="AC324" s="34"/>
      <c r="AD324" s="34"/>
      <c r="AE324" s="34"/>
      <c r="AF324" s="34"/>
      <c r="AG324">
        <v>4.3</v>
      </c>
      <c r="AH324" s="34"/>
      <c r="AK324" s="34"/>
      <c r="AL324" s="34"/>
      <c r="AM324" s="34"/>
      <c r="AN324" s="34"/>
      <c r="AO324" s="34"/>
      <c r="AP324" s="34"/>
      <c r="AQ324" s="34"/>
      <c r="AR324" s="34"/>
      <c r="AS324" s="34"/>
      <c r="AU324" s="34"/>
      <c r="AV324" s="34"/>
      <c r="AW324" s="34"/>
      <c r="AX324" s="34"/>
      <c r="AY324" s="34"/>
      <c r="AZ324" s="34"/>
      <c r="BA324" s="34"/>
      <c r="BB324" s="34"/>
      <c r="BC324" s="34"/>
      <c r="BD324" s="34"/>
      <c r="BE324" s="34"/>
      <c r="BF324" s="34"/>
      <c r="BI324" s="34"/>
      <c r="BJ324" s="34"/>
      <c r="BK324" s="34"/>
      <c r="BL324" s="34"/>
      <c r="BM324" s="34"/>
      <c r="BN324" s="34"/>
      <c r="BO324" s="34"/>
      <c r="BP324" s="34"/>
      <c r="BQ324" s="34"/>
      <c r="BS324" s="34"/>
      <c r="BT324" s="34"/>
      <c r="BU324" s="34"/>
      <c r="BV324" s="34"/>
      <c r="BW324" s="34"/>
      <c r="BX324" s="34"/>
      <c r="BY324" s="34"/>
      <c r="BZ324" s="34"/>
      <c r="CB324" s="34"/>
      <c r="CC324" s="34"/>
      <c r="CD324" s="34"/>
      <c r="CE324" s="34"/>
      <c r="CH324" s="34"/>
      <c r="CI324" s="34"/>
      <c r="CK324" s="34"/>
      <c r="CL324" s="34"/>
      <c r="CN324" s="34"/>
      <c r="CO324" s="34"/>
      <c r="CP324" s="34"/>
      <c r="CQ324" s="34"/>
      <c r="CR324" s="34"/>
      <c r="CS324" s="34"/>
      <c r="CT324" s="34"/>
      <c r="CV324" s="34"/>
      <c r="CW324" s="34"/>
      <c r="CX324" s="34"/>
      <c r="CY324" s="34"/>
      <c r="CZ324" s="34"/>
    </row>
    <row r="325" spans="1:104" x14ac:dyDescent="0.15">
      <c r="A325" s="34" t="s">
        <v>1424</v>
      </c>
      <c r="B325" s="34"/>
      <c r="C325" s="34" t="s">
        <v>1346</v>
      </c>
      <c r="D325" s="34" t="s">
        <v>1364</v>
      </c>
      <c r="E325">
        <v>91</v>
      </c>
      <c r="F325" s="34" t="s">
        <v>1472</v>
      </c>
      <c r="G325" s="34"/>
      <c r="H325" s="84" t="s">
        <v>306</v>
      </c>
      <c r="I325" s="34" t="s">
        <v>2</v>
      </c>
      <c r="J325" s="34" t="s">
        <v>312</v>
      </c>
      <c r="K325" s="34" t="s">
        <v>2</v>
      </c>
      <c r="L325" s="34" t="s">
        <v>1353</v>
      </c>
      <c r="M325" s="34" t="s">
        <v>330</v>
      </c>
      <c r="N325" s="34"/>
      <c r="O325" s="34" t="s">
        <v>1355</v>
      </c>
      <c r="P325" s="34"/>
      <c r="Q325" s="34" t="s">
        <v>1170</v>
      </c>
      <c r="R325" t="b">
        <v>0</v>
      </c>
      <c r="S325" s="34"/>
      <c r="T325" s="34"/>
      <c r="U325" s="34"/>
      <c r="V325" t="b">
        <v>0</v>
      </c>
      <c r="W325" t="b">
        <v>1</v>
      </c>
      <c r="X325" s="34"/>
      <c r="Y325" s="34"/>
      <c r="AA325" s="34"/>
      <c r="AB325" s="34"/>
      <c r="AC325" s="34"/>
      <c r="AD325" s="34"/>
      <c r="AE325" s="34"/>
      <c r="AF325" s="34"/>
      <c r="AG325">
        <v>4.3</v>
      </c>
      <c r="AH325" s="34"/>
      <c r="AK325" s="34"/>
      <c r="AL325" s="34"/>
      <c r="AM325" s="34"/>
      <c r="AN325" s="34"/>
      <c r="AO325" s="34"/>
      <c r="AP325" s="34"/>
      <c r="AQ325" s="34"/>
      <c r="AR325" s="34"/>
      <c r="AS325" s="34"/>
      <c r="AU325" s="34"/>
      <c r="AV325" s="34"/>
      <c r="AW325" s="34"/>
      <c r="AX325" s="34"/>
      <c r="AY325" s="34"/>
      <c r="AZ325" s="34"/>
      <c r="BA325" s="34"/>
      <c r="BB325" s="34"/>
      <c r="BC325" s="34"/>
      <c r="BD325" s="34"/>
      <c r="BE325" s="34"/>
      <c r="BF325" s="34"/>
      <c r="BI325" s="34"/>
      <c r="BJ325" s="34"/>
      <c r="BK325" s="34"/>
      <c r="BL325" s="34"/>
      <c r="BM325" s="34"/>
      <c r="BN325" s="34"/>
      <c r="BO325" s="34"/>
      <c r="BP325" s="34"/>
      <c r="BQ325" s="34"/>
      <c r="BS325" s="34"/>
      <c r="BT325" s="34"/>
      <c r="BU325" s="34"/>
      <c r="BV325" s="34"/>
      <c r="BW325" s="34"/>
      <c r="BX325" s="34"/>
      <c r="BY325" s="34"/>
      <c r="BZ325" s="34"/>
      <c r="CB325" s="34"/>
      <c r="CC325" s="34"/>
      <c r="CD325" s="34"/>
      <c r="CE325" s="34"/>
      <c r="CH325" s="34"/>
      <c r="CI325" s="34"/>
      <c r="CK325" s="34"/>
      <c r="CL325" s="34"/>
      <c r="CN325" s="34"/>
      <c r="CO325" s="34"/>
      <c r="CP325" s="34"/>
      <c r="CQ325" s="34"/>
      <c r="CR325" s="34"/>
      <c r="CS325" s="34"/>
      <c r="CT325" s="34"/>
      <c r="CV325" s="34"/>
      <c r="CW325" s="34"/>
      <c r="CX325" s="34"/>
      <c r="CY325" s="34"/>
      <c r="CZ325" s="34"/>
    </row>
    <row r="326" spans="1:104" x14ac:dyDescent="0.15">
      <c r="A326" s="34" t="s">
        <v>1425</v>
      </c>
      <c r="B326" s="34"/>
      <c r="C326" s="34" t="s">
        <v>1346</v>
      </c>
      <c r="D326" s="34" t="s">
        <v>1364</v>
      </c>
      <c r="E326">
        <v>92</v>
      </c>
      <c r="F326" s="34" t="s">
        <v>1472</v>
      </c>
      <c r="G326" s="34"/>
      <c r="H326" s="84" t="s">
        <v>306</v>
      </c>
      <c r="I326" s="34" t="s">
        <v>2</v>
      </c>
      <c r="J326" s="34" t="s">
        <v>307</v>
      </c>
      <c r="K326" s="34" t="s">
        <v>1554</v>
      </c>
      <c r="L326" s="34" t="s">
        <v>1353</v>
      </c>
      <c r="M326" s="34" t="s">
        <v>330</v>
      </c>
      <c r="N326" s="34"/>
      <c r="O326" s="34" t="s">
        <v>1355</v>
      </c>
      <c r="P326" s="34"/>
      <c r="Q326" s="34" t="s">
        <v>1180</v>
      </c>
      <c r="R326" t="b">
        <v>0</v>
      </c>
      <c r="S326" s="34"/>
      <c r="T326" s="34"/>
      <c r="U326" s="34"/>
      <c r="V326" t="b">
        <v>0</v>
      </c>
      <c r="W326" t="b">
        <v>1</v>
      </c>
      <c r="X326" s="34"/>
      <c r="Y326" s="34"/>
      <c r="AA326" s="34"/>
      <c r="AB326" s="34"/>
      <c r="AC326" s="34"/>
      <c r="AD326" s="34"/>
      <c r="AE326" s="34"/>
      <c r="AF326" s="34"/>
      <c r="AG326">
        <v>4.3</v>
      </c>
      <c r="AH326" s="34"/>
      <c r="AK326" s="34"/>
      <c r="AL326" s="34"/>
      <c r="AM326" s="34"/>
      <c r="AN326" s="34"/>
      <c r="AO326" s="34"/>
      <c r="AP326" s="34"/>
      <c r="AQ326" s="34"/>
      <c r="AR326" s="34"/>
      <c r="AS326" s="34"/>
      <c r="AU326" s="34"/>
      <c r="AV326" s="34"/>
      <c r="AW326" s="34"/>
      <c r="AX326" s="34"/>
      <c r="AY326" s="34"/>
      <c r="AZ326" s="34"/>
      <c r="BA326" s="34"/>
      <c r="BB326" s="34"/>
      <c r="BC326" s="34"/>
      <c r="BD326" s="34"/>
      <c r="BE326" s="34"/>
      <c r="BF326" s="34"/>
      <c r="BI326" s="34"/>
      <c r="BJ326" s="34"/>
      <c r="BK326" s="34"/>
      <c r="BL326" s="34"/>
      <c r="BM326" s="34"/>
      <c r="BN326" s="34"/>
      <c r="BO326" s="34"/>
      <c r="BP326" s="34"/>
      <c r="BQ326" s="34"/>
      <c r="BS326" s="34"/>
      <c r="BT326" s="34"/>
      <c r="BU326" s="34"/>
      <c r="BV326" s="34"/>
      <c r="BW326" s="34"/>
      <c r="BX326" s="34"/>
      <c r="BY326" s="34"/>
      <c r="BZ326" s="34"/>
      <c r="CB326" s="34"/>
      <c r="CC326" s="34"/>
      <c r="CD326" s="34"/>
      <c r="CE326" s="34"/>
      <c r="CH326" s="34"/>
      <c r="CI326" s="34"/>
      <c r="CK326" s="34"/>
      <c r="CL326" s="34"/>
      <c r="CN326" s="34"/>
      <c r="CO326" s="34"/>
      <c r="CP326" s="34"/>
      <c r="CQ326" s="34"/>
      <c r="CR326" s="34"/>
      <c r="CS326" s="34"/>
      <c r="CT326" s="34"/>
      <c r="CV326" s="34"/>
      <c r="CW326" s="34"/>
      <c r="CX326" s="34"/>
      <c r="CY326" s="34"/>
      <c r="CZ326" s="34"/>
    </row>
    <row r="327" spans="1:104" x14ac:dyDescent="0.15">
      <c r="A327" s="34" t="s">
        <v>1425</v>
      </c>
      <c r="B327" s="34"/>
      <c r="C327" s="34" t="s">
        <v>1346</v>
      </c>
      <c r="D327" s="34" t="s">
        <v>1364</v>
      </c>
      <c r="E327">
        <v>92</v>
      </c>
      <c r="F327" s="34" t="s">
        <v>1472</v>
      </c>
      <c r="G327" s="34"/>
      <c r="H327" s="84" t="s">
        <v>306</v>
      </c>
      <c r="I327" s="34" t="s">
        <v>2</v>
      </c>
      <c r="J327" s="34" t="s">
        <v>308</v>
      </c>
      <c r="K327" s="34" t="s">
        <v>325</v>
      </c>
      <c r="L327" s="34" t="s">
        <v>1353</v>
      </c>
      <c r="M327" s="34" t="s">
        <v>330</v>
      </c>
      <c r="N327" s="34"/>
      <c r="O327" s="34" t="s">
        <v>1355</v>
      </c>
      <c r="P327" s="34"/>
      <c r="Q327" s="34" t="s">
        <v>1180</v>
      </c>
      <c r="R327" t="b">
        <v>0</v>
      </c>
      <c r="S327" s="34"/>
      <c r="T327" s="34"/>
      <c r="U327" s="34"/>
      <c r="V327" t="b">
        <v>0</v>
      </c>
      <c r="W327" t="b">
        <v>1</v>
      </c>
      <c r="X327" s="34"/>
      <c r="Y327" s="34"/>
      <c r="AA327" s="34"/>
      <c r="AB327" s="34"/>
      <c r="AC327" s="34"/>
      <c r="AD327" s="34"/>
      <c r="AE327" s="34"/>
      <c r="AF327" s="34"/>
      <c r="AG327">
        <v>4.3</v>
      </c>
      <c r="AH327" s="34"/>
      <c r="AK327" s="34"/>
      <c r="AL327" s="34"/>
      <c r="AM327" s="34"/>
      <c r="AN327" s="34"/>
      <c r="AO327" s="34"/>
      <c r="AP327" s="34"/>
      <c r="AQ327" s="34"/>
      <c r="AR327" s="34"/>
      <c r="AS327" s="34"/>
      <c r="AU327" s="34"/>
      <c r="AV327" s="34"/>
      <c r="AW327" s="34"/>
      <c r="AX327" s="34"/>
      <c r="AY327" s="34"/>
      <c r="AZ327" s="34"/>
      <c r="BA327" s="34"/>
      <c r="BB327" s="34"/>
      <c r="BC327" s="34"/>
      <c r="BD327" s="34"/>
      <c r="BE327" s="34"/>
      <c r="BF327" s="34"/>
      <c r="BI327" s="34"/>
      <c r="BJ327" s="34"/>
      <c r="BK327" s="34"/>
      <c r="BL327" s="34"/>
      <c r="BM327" s="34"/>
      <c r="BN327" s="34"/>
      <c r="BO327" s="34"/>
      <c r="BP327" s="34"/>
      <c r="BQ327" s="34"/>
      <c r="BS327" s="34"/>
      <c r="BT327" s="34"/>
      <c r="BU327" s="34"/>
      <c r="BV327" s="34"/>
      <c r="BW327" s="34"/>
      <c r="BX327" s="34"/>
      <c r="BY327" s="34"/>
      <c r="BZ327" s="34"/>
      <c r="CB327" s="34"/>
      <c r="CC327" s="34"/>
      <c r="CD327" s="34"/>
      <c r="CE327" s="34"/>
      <c r="CH327" s="34"/>
      <c r="CI327" s="34"/>
      <c r="CK327" s="34"/>
      <c r="CL327" s="34"/>
      <c r="CN327" s="34"/>
      <c r="CO327" s="34"/>
      <c r="CP327" s="34"/>
      <c r="CQ327" s="34"/>
      <c r="CR327" s="34"/>
      <c r="CS327" s="34"/>
      <c r="CT327" s="34"/>
      <c r="CV327" s="34"/>
      <c r="CW327" s="34"/>
      <c r="CX327" s="34"/>
      <c r="CY327" s="34"/>
      <c r="CZ327" s="34"/>
    </row>
    <row r="328" spans="1:104" x14ac:dyDescent="0.15">
      <c r="A328" s="34" t="s">
        <v>1425</v>
      </c>
      <c r="B328" s="34"/>
      <c r="C328" s="34" t="s">
        <v>1346</v>
      </c>
      <c r="D328" s="34" t="s">
        <v>1364</v>
      </c>
      <c r="E328">
        <v>92</v>
      </c>
      <c r="F328" s="34" t="s">
        <v>1472</v>
      </c>
      <c r="G328" s="34"/>
      <c r="H328" s="84" t="s">
        <v>306</v>
      </c>
      <c r="I328" s="34" t="s">
        <v>2</v>
      </c>
      <c r="J328" s="34" t="s">
        <v>309</v>
      </c>
      <c r="K328" s="34" t="s">
        <v>326</v>
      </c>
      <c r="L328" s="34" t="s">
        <v>1353</v>
      </c>
      <c r="M328" s="34" t="s">
        <v>330</v>
      </c>
      <c r="N328" s="34"/>
      <c r="O328" s="34" t="s">
        <v>1355</v>
      </c>
      <c r="P328" s="34"/>
      <c r="Q328" s="34" t="s">
        <v>1180</v>
      </c>
      <c r="R328" t="b">
        <v>0</v>
      </c>
      <c r="S328" s="34"/>
      <c r="T328" s="34"/>
      <c r="U328" s="34"/>
      <c r="V328" t="b">
        <v>0</v>
      </c>
      <c r="W328" t="b">
        <v>1</v>
      </c>
      <c r="X328" s="34"/>
      <c r="Y328" s="34"/>
      <c r="AA328" s="34"/>
      <c r="AB328" s="34"/>
      <c r="AC328" s="34"/>
      <c r="AD328" s="34"/>
      <c r="AE328" s="34"/>
      <c r="AF328" s="34"/>
      <c r="AG328">
        <v>4.3</v>
      </c>
      <c r="AH328" s="34"/>
      <c r="AK328" s="34"/>
      <c r="AL328" s="34"/>
      <c r="AM328" s="34"/>
      <c r="AN328" s="34"/>
      <c r="AO328" s="34"/>
      <c r="AP328" s="34"/>
      <c r="AQ328" s="34"/>
      <c r="AR328" s="34"/>
      <c r="AS328" s="34"/>
      <c r="AU328" s="34"/>
      <c r="AV328" s="34"/>
      <c r="AW328" s="34"/>
      <c r="AX328" s="34"/>
      <c r="AY328" s="34"/>
      <c r="AZ328" s="34"/>
      <c r="BA328" s="34"/>
      <c r="BB328" s="34"/>
      <c r="BC328" s="34"/>
      <c r="BD328" s="34"/>
      <c r="BE328" s="34"/>
      <c r="BF328" s="34"/>
      <c r="BI328" s="34"/>
      <c r="BJ328" s="34"/>
      <c r="BK328" s="34"/>
      <c r="BL328" s="34"/>
      <c r="BM328" s="34"/>
      <c r="BN328" s="34"/>
      <c r="BO328" s="34"/>
      <c r="BP328" s="34"/>
      <c r="BQ328" s="34"/>
      <c r="BS328" s="34"/>
      <c r="BT328" s="34"/>
      <c r="BU328" s="34"/>
      <c r="BV328" s="34"/>
      <c r="BW328" s="34"/>
      <c r="BX328" s="34"/>
      <c r="BY328" s="34"/>
      <c r="BZ328" s="34"/>
      <c r="CB328" s="34"/>
      <c r="CC328" s="34"/>
      <c r="CD328" s="34"/>
      <c r="CE328" s="34"/>
      <c r="CH328" s="34"/>
      <c r="CI328" s="34"/>
      <c r="CK328" s="34"/>
      <c r="CL328" s="34"/>
      <c r="CN328" s="34"/>
      <c r="CO328" s="34"/>
      <c r="CP328" s="34"/>
      <c r="CQ328" s="34"/>
      <c r="CR328" s="34"/>
      <c r="CS328" s="34"/>
      <c r="CT328" s="34"/>
      <c r="CV328" s="34"/>
      <c r="CW328" s="34"/>
      <c r="CX328" s="34"/>
      <c r="CY328" s="34"/>
      <c r="CZ328" s="34"/>
    </row>
    <row r="329" spans="1:104" x14ac:dyDescent="0.15">
      <c r="A329" s="34" t="s">
        <v>1425</v>
      </c>
      <c r="B329" s="34"/>
      <c r="C329" s="34" t="s">
        <v>1346</v>
      </c>
      <c r="D329" s="34" t="s">
        <v>1364</v>
      </c>
      <c r="E329">
        <v>92</v>
      </c>
      <c r="F329" s="34" t="s">
        <v>1472</v>
      </c>
      <c r="G329" s="34"/>
      <c r="H329" s="84" t="s">
        <v>306</v>
      </c>
      <c r="I329" s="34" t="s">
        <v>2</v>
      </c>
      <c r="J329" s="34" t="s">
        <v>310</v>
      </c>
      <c r="K329" s="34" t="s">
        <v>1555</v>
      </c>
      <c r="L329" s="34" t="s">
        <v>1353</v>
      </c>
      <c r="M329" s="34" t="s">
        <v>330</v>
      </c>
      <c r="N329" s="34"/>
      <c r="O329" s="34" t="s">
        <v>1355</v>
      </c>
      <c r="P329" s="34"/>
      <c r="Q329" s="34" t="s">
        <v>1180</v>
      </c>
      <c r="R329" t="b">
        <v>0</v>
      </c>
      <c r="S329" s="34"/>
      <c r="T329" s="34"/>
      <c r="U329" s="34"/>
      <c r="V329" t="b">
        <v>0</v>
      </c>
      <c r="W329" t="b">
        <v>1</v>
      </c>
      <c r="X329" s="34"/>
      <c r="Y329" s="34"/>
      <c r="AA329" s="34"/>
      <c r="AB329" s="34"/>
      <c r="AC329" s="34"/>
      <c r="AD329" s="34"/>
      <c r="AE329" s="34"/>
      <c r="AF329" s="34"/>
      <c r="AG329">
        <v>4.3</v>
      </c>
      <c r="AH329" s="34"/>
      <c r="AK329" s="34"/>
      <c r="AL329" s="34"/>
      <c r="AM329" s="34"/>
      <c r="AN329" s="34"/>
      <c r="AO329" s="34"/>
      <c r="AP329" s="34"/>
      <c r="AQ329" s="34"/>
      <c r="AR329" s="34"/>
      <c r="AS329" s="34"/>
      <c r="AU329" s="34"/>
      <c r="AV329" s="34"/>
      <c r="AW329" s="34"/>
      <c r="AX329" s="34"/>
      <c r="AY329" s="34"/>
      <c r="AZ329" s="34"/>
      <c r="BA329" s="34"/>
      <c r="BB329" s="34"/>
      <c r="BC329" s="34"/>
      <c r="BD329" s="34"/>
      <c r="BE329" s="34"/>
      <c r="BF329" s="34"/>
      <c r="BI329" s="34"/>
      <c r="BJ329" s="34"/>
      <c r="BK329" s="34"/>
      <c r="BL329" s="34"/>
      <c r="BM329" s="34"/>
      <c r="BN329" s="34"/>
      <c r="BO329" s="34"/>
      <c r="BP329" s="34"/>
      <c r="BQ329" s="34"/>
      <c r="BS329" s="34"/>
      <c r="BT329" s="34"/>
      <c r="BU329" s="34"/>
      <c r="BV329" s="34"/>
      <c r="BW329" s="34"/>
      <c r="BX329" s="34"/>
      <c r="BY329" s="34"/>
      <c r="BZ329" s="34"/>
      <c r="CB329" s="34"/>
      <c r="CC329" s="34"/>
      <c r="CD329" s="34"/>
      <c r="CE329" s="34"/>
      <c r="CH329" s="34"/>
      <c r="CI329" s="34"/>
      <c r="CK329" s="34"/>
      <c r="CL329" s="34"/>
      <c r="CN329" s="34"/>
      <c r="CO329" s="34"/>
      <c r="CP329" s="34"/>
      <c r="CQ329" s="34"/>
      <c r="CR329" s="34"/>
      <c r="CS329" s="34"/>
      <c r="CT329" s="34"/>
      <c r="CV329" s="34"/>
      <c r="CW329" s="34"/>
      <c r="CX329" s="34"/>
      <c r="CY329" s="34"/>
      <c r="CZ329" s="34"/>
    </row>
    <row r="330" spans="1:104" x14ac:dyDescent="0.15">
      <c r="A330" s="34" t="s">
        <v>1425</v>
      </c>
      <c r="B330" s="34"/>
      <c r="C330" s="34" t="s">
        <v>1346</v>
      </c>
      <c r="D330" s="34" t="s">
        <v>1364</v>
      </c>
      <c r="E330">
        <v>92</v>
      </c>
      <c r="F330" s="34" t="s">
        <v>1472</v>
      </c>
      <c r="G330" s="34"/>
      <c r="H330" s="84" t="s">
        <v>306</v>
      </c>
      <c r="I330" s="34" t="s">
        <v>2</v>
      </c>
      <c r="J330" s="34" t="s">
        <v>311</v>
      </c>
      <c r="K330" s="34" t="s">
        <v>1549</v>
      </c>
      <c r="L330" s="34" t="s">
        <v>1353</v>
      </c>
      <c r="M330" s="34" t="s">
        <v>330</v>
      </c>
      <c r="N330" s="34"/>
      <c r="O330" s="34" t="s">
        <v>1355</v>
      </c>
      <c r="P330" s="34"/>
      <c r="Q330" s="34" t="s">
        <v>1180</v>
      </c>
      <c r="R330" t="b">
        <v>0</v>
      </c>
      <c r="S330" s="34"/>
      <c r="T330" s="34"/>
      <c r="U330" s="34"/>
      <c r="V330" t="b">
        <v>0</v>
      </c>
      <c r="W330" t="b">
        <v>1</v>
      </c>
      <c r="X330" s="34"/>
      <c r="Y330" s="34"/>
      <c r="AA330" s="34"/>
      <c r="AB330" s="34"/>
      <c r="AC330" s="34"/>
      <c r="AD330" s="34"/>
      <c r="AE330" s="34"/>
      <c r="AF330" s="34"/>
      <c r="AG330">
        <v>4.3</v>
      </c>
      <c r="AH330" s="34"/>
      <c r="AK330" s="34"/>
      <c r="AL330" s="34"/>
      <c r="AM330" s="34"/>
      <c r="AN330" s="34"/>
      <c r="AO330" s="34"/>
      <c r="AP330" s="34"/>
      <c r="AQ330" s="34"/>
      <c r="AR330" s="34"/>
      <c r="AS330" s="34"/>
      <c r="AU330" s="34"/>
      <c r="AV330" s="34"/>
      <c r="AW330" s="34"/>
      <c r="AX330" s="34"/>
      <c r="AY330" s="34"/>
      <c r="AZ330" s="34"/>
      <c r="BA330" s="34"/>
      <c r="BB330" s="34"/>
      <c r="BC330" s="34"/>
      <c r="BD330" s="34"/>
      <c r="BE330" s="34"/>
      <c r="BF330" s="34"/>
      <c r="BI330" s="34"/>
      <c r="BJ330" s="34"/>
      <c r="BK330" s="34"/>
      <c r="BL330" s="34"/>
      <c r="BM330" s="34"/>
      <c r="BN330" s="34"/>
      <c r="BO330" s="34"/>
      <c r="BP330" s="34"/>
      <c r="BQ330" s="34"/>
      <c r="BS330" s="34"/>
      <c r="BT330" s="34"/>
      <c r="BU330" s="34"/>
      <c r="BV330" s="34"/>
      <c r="BW330" s="34"/>
      <c r="BX330" s="34"/>
      <c r="BY330" s="34"/>
      <c r="BZ330" s="34"/>
      <c r="CB330" s="34"/>
      <c r="CC330" s="34"/>
      <c r="CD330" s="34"/>
      <c r="CE330" s="34"/>
      <c r="CH330" s="34"/>
      <c r="CI330" s="34"/>
      <c r="CK330" s="34"/>
      <c r="CL330" s="34"/>
      <c r="CN330" s="34"/>
      <c r="CO330" s="34"/>
      <c r="CP330" s="34"/>
      <c r="CQ330" s="34"/>
      <c r="CR330" s="34"/>
      <c r="CS330" s="34"/>
      <c r="CT330" s="34"/>
      <c r="CV330" s="34"/>
      <c r="CW330" s="34"/>
      <c r="CX330" s="34"/>
      <c r="CY330" s="34"/>
      <c r="CZ330" s="34"/>
    </row>
    <row r="331" spans="1:104" x14ac:dyDescent="0.15">
      <c r="A331" s="34" t="s">
        <v>1425</v>
      </c>
      <c r="B331" s="34"/>
      <c r="C331" s="34" t="s">
        <v>1346</v>
      </c>
      <c r="D331" s="34" t="s">
        <v>1364</v>
      </c>
      <c r="E331">
        <v>92</v>
      </c>
      <c r="F331" s="34" t="s">
        <v>1472</v>
      </c>
      <c r="G331" s="34"/>
      <c r="H331" s="84" t="s">
        <v>306</v>
      </c>
      <c r="I331" s="34" t="s">
        <v>2</v>
      </c>
      <c r="J331" s="34" t="s">
        <v>312</v>
      </c>
      <c r="K331" s="34" t="s">
        <v>2</v>
      </c>
      <c r="L331" s="34" t="s">
        <v>1353</v>
      </c>
      <c r="M331" s="34" t="s">
        <v>330</v>
      </c>
      <c r="N331" s="34"/>
      <c r="O331" s="34" t="s">
        <v>1355</v>
      </c>
      <c r="P331" s="34"/>
      <c r="Q331" s="34" t="s">
        <v>1180</v>
      </c>
      <c r="R331" t="b">
        <v>0</v>
      </c>
      <c r="S331" s="34"/>
      <c r="T331" s="34"/>
      <c r="U331" s="34"/>
      <c r="V331" t="b">
        <v>0</v>
      </c>
      <c r="W331" t="b">
        <v>1</v>
      </c>
      <c r="X331" s="34"/>
      <c r="Y331" s="34"/>
      <c r="AA331" s="34"/>
      <c r="AB331" s="34"/>
      <c r="AC331" s="34"/>
      <c r="AD331" s="34"/>
      <c r="AE331" s="34"/>
      <c r="AF331" s="34"/>
      <c r="AG331">
        <v>4.3</v>
      </c>
      <c r="AH331" s="34"/>
      <c r="AK331" s="34"/>
      <c r="AL331" s="34"/>
      <c r="AM331" s="34"/>
      <c r="AN331" s="34"/>
      <c r="AO331" s="34"/>
      <c r="AP331" s="34"/>
      <c r="AQ331" s="34"/>
      <c r="AR331" s="34"/>
      <c r="AS331" s="34"/>
      <c r="AU331" s="34"/>
      <c r="AV331" s="34"/>
      <c r="AW331" s="34"/>
      <c r="AX331" s="34"/>
      <c r="AY331" s="34"/>
      <c r="AZ331" s="34"/>
      <c r="BA331" s="34"/>
      <c r="BB331" s="34"/>
      <c r="BC331" s="34"/>
      <c r="BD331" s="34"/>
      <c r="BE331" s="34"/>
      <c r="BF331" s="34"/>
      <c r="BI331" s="34"/>
      <c r="BJ331" s="34"/>
      <c r="BK331" s="34"/>
      <c r="BL331" s="34"/>
      <c r="BM331" s="34"/>
      <c r="BN331" s="34"/>
      <c r="BO331" s="34"/>
      <c r="BP331" s="34"/>
      <c r="BQ331" s="34"/>
      <c r="BS331" s="34"/>
      <c r="BT331" s="34"/>
      <c r="BU331" s="34"/>
      <c r="BV331" s="34"/>
      <c r="BW331" s="34"/>
      <c r="BX331" s="34"/>
      <c r="BY331" s="34"/>
      <c r="BZ331" s="34"/>
      <c r="CB331" s="34"/>
      <c r="CC331" s="34"/>
      <c r="CD331" s="34"/>
      <c r="CE331" s="34"/>
      <c r="CH331" s="34"/>
      <c r="CI331" s="34"/>
      <c r="CK331" s="34"/>
      <c r="CL331" s="34"/>
      <c r="CN331" s="34"/>
      <c r="CO331" s="34"/>
      <c r="CP331" s="34"/>
      <c r="CQ331" s="34"/>
      <c r="CR331" s="34"/>
      <c r="CS331" s="34"/>
      <c r="CT331" s="34"/>
      <c r="CV331" s="34"/>
      <c r="CW331" s="34"/>
      <c r="CX331" s="34"/>
      <c r="CY331" s="34"/>
      <c r="CZ331" s="34"/>
    </row>
    <row r="332" spans="1:104" x14ac:dyDescent="0.15">
      <c r="A332" s="34" t="s">
        <v>1426</v>
      </c>
      <c r="B332" s="34"/>
      <c r="C332" s="34" t="s">
        <v>1346</v>
      </c>
      <c r="D332" s="34" t="s">
        <v>1364</v>
      </c>
      <c r="E332">
        <v>93</v>
      </c>
      <c r="F332" s="34" t="s">
        <v>1472</v>
      </c>
      <c r="G332" s="34"/>
      <c r="H332" s="84" t="s">
        <v>306</v>
      </c>
      <c r="I332" s="34" t="s">
        <v>2</v>
      </c>
      <c r="J332" s="34" t="s">
        <v>307</v>
      </c>
      <c r="K332" s="34" t="s">
        <v>793</v>
      </c>
      <c r="L332" s="34" t="s">
        <v>1353</v>
      </c>
      <c r="M332" s="34" t="s">
        <v>330</v>
      </c>
      <c r="N332" s="34"/>
      <c r="O332" s="34" t="s">
        <v>1355</v>
      </c>
      <c r="P332" s="34"/>
      <c r="Q332" s="34" t="s">
        <v>752</v>
      </c>
      <c r="R332" t="b">
        <v>0</v>
      </c>
      <c r="S332" s="34"/>
      <c r="T332" s="34"/>
      <c r="U332" s="34"/>
      <c r="V332" t="b">
        <v>0</v>
      </c>
      <c r="W332" t="b">
        <v>1</v>
      </c>
      <c r="X332" s="34"/>
      <c r="Y332" s="34"/>
      <c r="AA332" s="34"/>
      <c r="AB332" s="34"/>
      <c r="AC332" s="34"/>
      <c r="AD332" s="34"/>
      <c r="AE332" s="34"/>
      <c r="AF332" s="34"/>
      <c r="AG332">
        <v>4.3</v>
      </c>
      <c r="AH332" s="34"/>
      <c r="AK332" s="34"/>
      <c r="AL332" s="34"/>
      <c r="AM332" s="34"/>
      <c r="AN332" s="34"/>
      <c r="AO332" s="34"/>
      <c r="AP332" s="34"/>
      <c r="AQ332" s="34"/>
      <c r="AR332" s="34"/>
      <c r="AS332" s="34"/>
      <c r="AU332" s="34"/>
      <c r="AV332" s="34"/>
      <c r="AW332" s="34"/>
      <c r="AX332" s="34"/>
      <c r="AY332" s="34"/>
      <c r="AZ332" s="34"/>
      <c r="BA332" s="34"/>
      <c r="BB332" s="34"/>
      <c r="BC332" s="34"/>
      <c r="BD332" s="34"/>
      <c r="BE332" s="34"/>
      <c r="BF332" s="34"/>
      <c r="BI332" s="34"/>
      <c r="BJ332" s="34"/>
      <c r="BK332" s="34"/>
      <c r="BL332" s="34"/>
      <c r="BM332" s="34"/>
      <c r="BN332" s="34"/>
      <c r="BO332" s="34"/>
      <c r="BP332" s="34"/>
      <c r="BQ332" s="34"/>
      <c r="BS332" s="34"/>
      <c r="BT332" s="34"/>
      <c r="BU332" s="34"/>
      <c r="BV332" s="34"/>
      <c r="BW332" s="34"/>
      <c r="BX332" s="34"/>
      <c r="BY332" s="34"/>
      <c r="BZ332" s="34"/>
      <c r="CB332" s="34"/>
      <c r="CC332" s="34"/>
      <c r="CD332" s="34"/>
      <c r="CE332" s="34"/>
      <c r="CH332" s="34"/>
      <c r="CI332" s="34"/>
      <c r="CK332" s="34"/>
      <c r="CL332" s="34"/>
      <c r="CN332" s="34"/>
      <c r="CO332" s="34"/>
      <c r="CP332" s="34"/>
      <c r="CQ332" s="34"/>
      <c r="CR332" s="34"/>
      <c r="CS332" s="34"/>
      <c r="CT332" s="34"/>
      <c r="CV332" s="34"/>
      <c r="CW332" s="34"/>
      <c r="CX332" s="34"/>
      <c r="CY332" s="34"/>
      <c r="CZ332" s="34"/>
    </row>
    <row r="333" spans="1:104" x14ac:dyDescent="0.15">
      <c r="A333" s="34" t="s">
        <v>1426</v>
      </c>
      <c r="B333" s="34"/>
      <c r="C333" s="34" t="s">
        <v>1346</v>
      </c>
      <c r="D333" s="34" t="s">
        <v>1364</v>
      </c>
      <c r="E333">
        <v>93</v>
      </c>
      <c r="F333" s="34" t="s">
        <v>1472</v>
      </c>
      <c r="G333" s="34"/>
      <c r="H333" s="84" t="s">
        <v>306</v>
      </c>
      <c r="I333" s="34" t="s">
        <v>2</v>
      </c>
      <c r="J333" s="34" t="s">
        <v>308</v>
      </c>
      <c r="K333" s="34" t="s">
        <v>318</v>
      </c>
      <c r="L333" s="34" t="s">
        <v>1353</v>
      </c>
      <c r="M333" s="34" t="s">
        <v>330</v>
      </c>
      <c r="N333" s="34"/>
      <c r="O333" s="34" t="s">
        <v>1355</v>
      </c>
      <c r="P333" s="34"/>
      <c r="Q333" s="34" t="s">
        <v>752</v>
      </c>
      <c r="R333" t="b">
        <v>0</v>
      </c>
      <c r="S333" s="34"/>
      <c r="T333" s="34"/>
      <c r="U333" s="34"/>
      <c r="V333" t="b">
        <v>0</v>
      </c>
      <c r="W333" t="b">
        <v>1</v>
      </c>
      <c r="X333" s="34"/>
      <c r="Y333" s="34"/>
      <c r="AA333" s="34"/>
      <c r="AB333" s="34"/>
      <c r="AC333" s="34"/>
      <c r="AD333" s="34"/>
      <c r="AE333" s="34"/>
      <c r="AF333" s="34"/>
      <c r="AG333">
        <v>4.3</v>
      </c>
      <c r="AH333" s="34"/>
      <c r="AK333" s="34"/>
      <c r="AL333" s="34"/>
      <c r="AM333" s="34"/>
      <c r="AN333" s="34"/>
      <c r="AO333" s="34"/>
      <c r="AP333" s="34"/>
      <c r="AQ333" s="34"/>
      <c r="AR333" s="34"/>
      <c r="AS333" s="34"/>
      <c r="AU333" s="34"/>
      <c r="AV333" s="34"/>
      <c r="AW333" s="34"/>
      <c r="AX333" s="34"/>
      <c r="AY333" s="34"/>
      <c r="AZ333" s="34"/>
      <c r="BA333" s="34"/>
      <c r="BB333" s="34"/>
      <c r="BC333" s="34"/>
      <c r="BD333" s="34"/>
      <c r="BE333" s="34"/>
      <c r="BF333" s="34"/>
      <c r="BI333" s="34"/>
      <c r="BJ333" s="34"/>
      <c r="BK333" s="34"/>
      <c r="BL333" s="34"/>
      <c r="BM333" s="34"/>
      <c r="BN333" s="34"/>
      <c r="BO333" s="34"/>
      <c r="BP333" s="34"/>
      <c r="BQ333" s="34"/>
      <c r="BS333" s="34"/>
      <c r="BT333" s="34"/>
      <c r="BU333" s="34"/>
      <c r="BV333" s="34"/>
      <c r="BW333" s="34"/>
      <c r="BX333" s="34"/>
      <c r="BY333" s="34"/>
      <c r="BZ333" s="34"/>
      <c r="CB333" s="34"/>
      <c r="CC333" s="34"/>
      <c r="CD333" s="34"/>
      <c r="CE333" s="34"/>
      <c r="CH333" s="34"/>
      <c r="CI333" s="34"/>
      <c r="CK333" s="34"/>
      <c r="CL333" s="34"/>
      <c r="CN333" s="34"/>
      <c r="CO333" s="34"/>
      <c r="CP333" s="34"/>
      <c r="CQ333" s="34"/>
      <c r="CR333" s="34"/>
      <c r="CS333" s="34"/>
      <c r="CT333" s="34"/>
      <c r="CV333" s="34"/>
      <c r="CW333" s="34"/>
      <c r="CX333" s="34"/>
      <c r="CY333" s="34"/>
      <c r="CZ333" s="34"/>
    </row>
    <row r="334" spans="1:104" x14ac:dyDescent="0.15">
      <c r="A334" s="34" t="s">
        <v>1426</v>
      </c>
      <c r="B334" s="34"/>
      <c r="C334" s="34" t="s">
        <v>1346</v>
      </c>
      <c r="D334" s="34" t="s">
        <v>1364</v>
      </c>
      <c r="E334">
        <v>93</v>
      </c>
      <c r="F334" s="34" t="s">
        <v>1472</v>
      </c>
      <c r="G334" s="34"/>
      <c r="H334" s="84" t="s">
        <v>306</v>
      </c>
      <c r="I334" s="34" t="s">
        <v>2</v>
      </c>
      <c r="J334" s="34" t="s">
        <v>309</v>
      </c>
      <c r="K334" s="34" t="s">
        <v>319</v>
      </c>
      <c r="L334" s="34" t="s">
        <v>1353</v>
      </c>
      <c r="M334" s="34" t="s">
        <v>330</v>
      </c>
      <c r="N334" s="34"/>
      <c r="O334" s="34" t="s">
        <v>1355</v>
      </c>
      <c r="P334" s="34"/>
      <c r="Q334" s="34" t="s">
        <v>752</v>
      </c>
      <c r="R334" t="b">
        <v>0</v>
      </c>
      <c r="S334" s="34"/>
      <c r="T334" s="34"/>
      <c r="U334" s="34"/>
      <c r="V334" t="b">
        <v>0</v>
      </c>
      <c r="W334" t="b">
        <v>1</v>
      </c>
      <c r="X334" s="34"/>
      <c r="Y334" s="34"/>
      <c r="AA334" s="34"/>
      <c r="AB334" s="34"/>
      <c r="AC334" s="34"/>
      <c r="AD334" s="34"/>
      <c r="AE334" s="34"/>
      <c r="AF334" s="34"/>
      <c r="AG334">
        <v>4.3</v>
      </c>
      <c r="AH334" s="34"/>
      <c r="AK334" s="34"/>
      <c r="AL334" s="34"/>
      <c r="AM334" s="34"/>
      <c r="AN334" s="34"/>
      <c r="AO334" s="34"/>
      <c r="AP334" s="34"/>
      <c r="AQ334" s="34"/>
      <c r="AR334" s="34"/>
      <c r="AS334" s="34"/>
      <c r="AU334" s="34"/>
      <c r="AV334" s="34"/>
      <c r="AW334" s="34"/>
      <c r="AX334" s="34"/>
      <c r="AY334" s="34"/>
      <c r="AZ334" s="34"/>
      <c r="BA334" s="34"/>
      <c r="BB334" s="34"/>
      <c r="BC334" s="34"/>
      <c r="BD334" s="34"/>
      <c r="BE334" s="34"/>
      <c r="BF334" s="34"/>
      <c r="BI334" s="34"/>
      <c r="BJ334" s="34"/>
      <c r="BK334" s="34"/>
      <c r="BL334" s="34"/>
      <c r="BM334" s="34"/>
      <c r="BN334" s="34"/>
      <c r="BO334" s="34"/>
      <c r="BP334" s="34"/>
      <c r="BQ334" s="34"/>
      <c r="BS334" s="34"/>
      <c r="BT334" s="34"/>
      <c r="BU334" s="34"/>
      <c r="BV334" s="34"/>
      <c r="BW334" s="34"/>
      <c r="BX334" s="34"/>
      <c r="BY334" s="34"/>
      <c r="BZ334" s="34"/>
      <c r="CB334" s="34"/>
      <c r="CC334" s="34"/>
      <c r="CD334" s="34"/>
      <c r="CE334" s="34"/>
      <c r="CH334" s="34"/>
      <c r="CI334" s="34"/>
      <c r="CK334" s="34"/>
      <c r="CL334" s="34"/>
      <c r="CN334" s="34"/>
      <c r="CO334" s="34"/>
      <c r="CP334" s="34"/>
      <c r="CQ334" s="34"/>
      <c r="CR334" s="34"/>
      <c r="CS334" s="34"/>
      <c r="CT334" s="34"/>
      <c r="CV334" s="34"/>
      <c r="CW334" s="34"/>
      <c r="CX334" s="34"/>
      <c r="CY334" s="34"/>
      <c r="CZ334" s="34"/>
    </row>
    <row r="335" spans="1:104" x14ac:dyDescent="0.15">
      <c r="A335" s="34" t="s">
        <v>1426</v>
      </c>
      <c r="B335" s="34"/>
      <c r="C335" s="34" t="s">
        <v>1346</v>
      </c>
      <c r="D335" s="34" t="s">
        <v>1364</v>
      </c>
      <c r="E335">
        <v>93</v>
      </c>
      <c r="F335" s="34" t="s">
        <v>1472</v>
      </c>
      <c r="G335" s="34"/>
      <c r="H335" s="84" t="s">
        <v>306</v>
      </c>
      <c r="I335" s="34" t="s">
        <v>2</v>
      </c>
      <c r="J335" s="34" t="s">
        <v>310</v>
      </c>
      <c r="K335" s="34" t="s">
        <v>682</v>
      </c>
      <c r="L335" s="34" t="s">
        <v>1353</v>
      </c>
      <c r="M335" s="34" t="s">
        <v>330</v>
      </c>
      <c r="N335" s="34"/>
      <c r="O335" s="34" t="s">
        <v>1355</v>
      </c>
      <c r="P335" s="34"/>
      <c r="Q335" s="34" t="s">
        <v>752</v>
      </c>
      <c r="R335" t="b">
        <v>0</v>
      </c>
      <c r="S335" s="34"/>
      <c r="T335" s="34"/>
      <c r="U335" s="34"/>
      <c r="V335" t="b">
        <v>0</v>
      </c>
      <c r="W335" t="b">
        <v>1</v>
      </c>
      <c r="X335" s="34"/>
      <c r="Y335" s="34"/>
      <c r="AA335" s="34"/>
      <c r="AB335" s="34"/>
      <c r="AC335" s="34"/>
      <c r="AD335" s="34"/>
      <c r="AE335" s="34"/>
      <c r="AF335" s="34"/>
      <c r="AG335">
        <v>4.3</v>
      </c>
      <c r="AH335" s="34"/>
      <c r="AK335" s="34"/>
      <c r="AL335" s="34"/>
      <c r="AM335" s="34"/>
      <c r="AN335" s="34"/>
      <c r="AO335" s="34"/>
      <c r="AP335" s="34"/>
      <c r="AQ335" s="34"/>
      <c r="AR335" s="34"/>
      <c r="AS335" s="34"/>
      <c r="AU335" s="34"/>
      <c r="AV335" s="34"/>
      <c r="AW335" s="34"/>
      <c r="AX335" s="34"/>
      <c r="AY335" s="34"/>
      <c r="AZ335" s="34"/>
      <c r="BA335" s="34"/>
      <c r="BB335" s="34"/>
      <c r="BC335" s="34"/>
      <c r="BD335" s="34"/>
      <c r="BE335" s="34"/>
      <c r="BF335" s="34"/>
      <c r="BI335" s="34"/>
      <c r="BJ335" s="34"/>
      <c r="BK335" s="34"/>
      <c r="BL335" s="34"/>
      <c r="BM335" s="34"/>
      <c r="BN335" s="34"/>
      <c r="BO335" s="34"/>
      <c r="BP335" s="34"/>
      <c r="BQ335" s="34"/>
      <c r="BS335" s="34"/>
      <c r="BT335" s="34"/>
      <c r="BU335" s="34"/>
      <c r="BV335" s="34"/>
      <c r="BW335" s="34"/>
      <c r="BX335" s="34"/>
      <c r="BY335" s="34"/>
      <c r="BZ335" s="34"/>
      <c r="CB335" s="34"/>
      <c r="CC335" s="34"/>
      <c r="CD335" s="34"/>
      <c r="CE335" s="34"/>
      <c r="CH335" s="34"/>
      <c r="CI335" s="34"/>
      <c r="CK335" s="34"/>
      <c r="CL335" s="34"/>
      <c r="CN335" s="34"/>
      <c r="CO335" s="34"/>
      <c r="CP335" s="34"/>
      <c r="CQ335" s="34"/>
      <c r="CR335" s="34"/>
      <c r="CS335" s="34"/>
      <c r="CT335" s="34"/>
      <c r="CV335" s="34"/>
      <c r="CW335" s="34"/>
      <c r="CX335" s="34"/>
      <c r="CY335" s="34"/>
      <c r="CZ335" s="34"/>
    </row>
    <row r="336" spans="1:104" x14ac:dyDescent="0.15">
      <c r="A336" s="34" t="s">
        <v>1426</v>
      </c>
      <c r="B336" s="34"/>
      <c r="C336" s="34" t="s">
        <v>1346</v>
      </c>
      <c r="D336" s="34" t="s">
        <v>1364</v>
      </c>
      <c r="E336">
        <v>93</v>
      </c>
      <c r="F336" s="34" t="s">
        <v>1472</v>
      </c>
      <c r="G336" s="34"/>
      <c r="H336" s="84" t="s">
        <v>306</v>
      </c>
      <c r="I336" s="34" t="s">
        <v>2</v>
      </c>
      <c r="J336" s="34" t="s">
        <v>311</v>
      </c>
      <c r="K336" s="34" t="s">
        <v>1549</v>
      </c>
      <c r="L336" s="34" t="s">
        <v>1353</v>
      </c>
      <c r="M336" s="34" t="s">
        <v>330</v>
      </c>
      <c r="N336" s="34"/>
      <c r="O336" s="34" t="s">
        <v>1355</v>
      </c>
      <c r="P336" s="34"/>
      <c r="Q336" s="34" t="s">
        <v>752</v>
      </c>
      <c r="R336" t="b">
        <v>0</v>
      </c>
      <c r="S336" s="34"/>
      <c r="T336" s="34"/>
      <c r="U336" s="34"/>
      <c r="V336" t="b">
        <v>0</v>
      </c>
      <c r="W336" t="b">
        <v>1</v>
      </c>
      <c r="X336" s="34"/>
      <c r="Y336" s="34"/>
      <c r="AA336" s="34"/>
      <c r="AB336" s="34"/>
      <c r="AC336" s="34"/>
      <c r="AD336" s="34"/>
      <c r="AE336" s="34"/>
      <c r="AF336" s="34"/>
      <c r="AG336">
        <v>4.3</v>
      </c>
      <c r="AH336" s="34"/>
      <c r="AK336" s="34"/>
      <c r="AL336" s="34"/>
      <c r="AM336" s="34"/>
      <c r="AN336" s="34"/>
      <c r="AO336" s="34"/>
      <c r="AP336" s="34"/>
      <c r="AQ336" s="34"/>
      <c r="AR336" s="34"/>
      <c r="AS336" s="34"/>
      <c r="AU336" s="34"/>
      <c r="AV336" s="34"/>
      <c r="AW336" s="34"/>
      <c r="AX336" s="34"/>
      <c r="AY336" s="34"/>
      <c r="AZ336" s="34"/>
      <c r="BA336" s="34"/>
      <c r="BB336" s="34"/>
      <c r="BC336" s="34"/>
      <c r="BD336" s="34"/>
      <c r="BE336" s="34"/>
      <c r="BF336" s="34"/>
      <c r="BI336" s="34"/>
      <c r="BJ336" s="34"/>
      <c r="BK336" s="34"/>
      <c r="BL336" s="34"/>
      <c r="BM336" s="34"/>
      <c r="BN336" s="34"/>
      <c r="BO336" s="34"/>
      <c r="BP336" s="34"/>
      <c r="BQ336" s="34"/>
      <c r="BS336" s="34"/>
      <c r="BT336" s="34"/>
      <c r="BU336" s="34"/>
      <c r="BV336" s="34"/>
      <c r="BW336" s="34"/>
      <c r="BX336" s="34"/>
      <c r="BY336" s="34"/>
      <c r="BZ336" s="34"/>
      <c r="CB336" s="34"/>
      <c r="CC336" s="34"/>
      <c r="CD336" s="34"/>
      <c r="CE336" s="34"/>
      <c r="CH336" s="34"/>
      <c r="CI336" s="34"/>
      <c r="CK336" s="34"/>
      <c r="CL336" s="34"/>
      <c r="CN336" s="34"/>
      <c r="CO336" s="34"/>
      <c r="CP336" s="34"/>
      <c r="CQ336" s="34"/>
      <c r="CR336" s="34"/>
      <c r="CS336" s="34"/>
      <c r="CT336" s="34"/>
      <c r="CV336" s="34"/>
      <c r="CW336" s="34"/>
      <c r="CX336" s="34"/>
      <c r="CY336" s="34"/>
      <c r="CZ336" s="34"/>
    </row>
    <row r="337" spans="1:104" x14ac:dyDescent="0.15">
      <c r="A337" s="34" t="s">
        <v>1426</v>
      </c>
      <c r="B337" s="34"/>
      <c r="C337" s="34" t="s">
        <v>1346</v>
      </c>
      <c r="D337" s="34" t="s">
        <v>1364</v>
      </c>
      <c r="E337">
        <v>93</v>
      </c>
      <c r="F337" s="34" t="s">
        <v>1472</v>
      </c>
      <c r="G337" s="34"/>
      <c r="H337" s="84" t="s">
        <v>306</v>
      </c>
      <c r="I337" s="34" t="s">
        <v>2</v>
      </c>
      <c r="J337" s="34" t="s">
        <v>312</v>
      </c>
      <c r="K337" s="34" t="s">
        <v>2</v>
      </c>
      <c r="L337" s="34" t="s">
        <v>1353</v>
      </c>
      <c r="M337" s="34" t="s">
        <v>330</v>
      </c>
      <c r="N337" s="34"/>
      <c r="O337" s="34" t="s">
        <v>1355</v>
      </c>
      <c r="P337" s="34"/>
      <c r="Q337" s="34" t="s">
        <v>752</v>
      </c>
      <c r="R337" t="b">
        <v>0</v>
      </c>
      <c r="S337" s="34"/>
      <c r="T337" s="34"/>
      <c r="U337" s="34"/>
      <c r="V337" t="b">
        <v>0</v>
      </c>
      <c r="W337" t="b">
        <v>1</v>
      </c>
      <c r="X337" s="34"/>
      <c r="Y337" s="34"/>
      <c r="AA337" s="34"/>
      <c r="AB337" s="34"/>
      <c r="AC337" s="34"/>
      <c r="AD337" s="34"/>
      <c r="AE337" s="34"/>
      <c r="AF337" s="34"/>
      <c r="AG337">
        <v>4.3</v>
      </c>
      <c r="AH337" s="34"/>
      <c r="AK337" s="34"/>
      <c r="AL337" s="34"/>
      <c r="AM337" s="34"/>
      <c r="AN337" s="34"/>
      <c r="AO337" s="34"/>
      <c r="AP337" s="34"/>
      <c r="AQ337" s="34"/>
      <c r="AR337" s="34"/>
      <c r="AS337" s="34"/>
      <c r="AU337" s="34"/>
      <c r="AV337" s="34"/>
      <c r="AW337" s="34"/>
      <c r="AX337" s="34"/>
      <c r="AY337" s="34"/>
      <c r="AZ337" s="34"/>
      <c r="BA337" s="34"/>
      <c r="BB337" s="34"/>
      <c r="BC337" s="34"/>
      <c r="BD337" s="34"/>
      <c r="BE337" s="34"/>
      <c r="BF337" s="34"/>
      <c r="BI337" s="34"/>
      <c r="BJ337" s="34"/>
      <c r="BK337" s="34"/>
      <c r="BL337" s="34"/>
      <c r="BM337" s="34"/>
      <c r="BN337" s="34"/>
      <c r="BO337" s="34"/>
      <c r="BP337" s="34"/>
      <c r="BQ337" s="34"/>
      <c r="BS337" s="34"/>
      <c r="BT337" s="34"/>
      <c r="BU337" s="34"/>
      <c r="BV337" s="34"/>
      <c r="BW337" s="34"/>
      <c r="BX337" s="34"/>
      <c r="BY337" s="34"/>
      <c r="BZ337" s="34"/>
      <c r="CB337" s="34"/>
      <c r="CC337" s="34"/>
      <c r="CD337" s="34"/>
      <c r="CE337" s="34"/>
      <c r="CH337" s="34"/>
      <c r="CI337" s="34"/>
      <c r="CK337" s="34"/>
      <c r="CL337" s="34"/>
      <c r="CN337" s="34"/>
      <c r="CO337" s="34"/>
      <c r="CP337" s="34"/>
      <c r="CQ337" s="34"/>
      <c r="CR337" s="34"/>
      <c r="CS337" s="34"/>
      <c r="CT337" s="34"/>
      <c r="CV337" s="34"/>
      <c r="CW337" s="34"/>
      <c r="CX337" s="34"/>
      <c r="CY337" s="34"/>
      <c r="CZ337" s="34"/>
    </row>
    <row r="338" spans="1:104" x14ac:dyDescent="0.15">
      <c r="A338" s="34" t="s">
        <v>1427</v>
      </c>
      <c r="B338" s="34"/>
      <c r="C338" s="34" t="s">
        <v>1346</v>
      </c>
      <c r="D338" s="34" t="s">
        <v>1364</v>
      </c>
      <c r="E338">
        <v>94</v>
      </c>
      <c r="F338" s="34" t="s">
        <v>1472</v>
      </c>
      <c r="G338" s="34"/>
      <c r="H338" s="84" t="s">
        <v>306</v>
      </c>
      <c r="I338" s="34" t="s">
        <v>2</v>
      </c>
      <c r="J338" s="34" t="s">
        <v>307</v>
      </c>
      <c r="K338" s="34" t="s">
        <v>1556</v>
      </c>
      <c r="L338" s="34" t="s">
        <v>1353</v>
      </c>
      <c r="M338" s="34" t="s">
        <v>330</v>
      </c>
      <c r="N338" s="34"/>
      <c r="O338" s="34" t="s">
        <v>1355</v>
      </c>
      <c r="P338" s="34"/>
      <c r="Q338" s="34" t="s">
        <v>1213</v>
      </c>
      <c r="R338" t="b">
        <v>0</v>
      </c>
      <c r="S338" s="34"/>
      <c r="T338" s="34"/>
      <c r="U338" s="34"/>
      <c r="V338" t="b">
        <v>0</v>
      </c>
      <c r="W338" t="b">
        <v>1</v>
      </c>
      <c r="X338" s="34"/>
      <c r="Y338" s="34"/>
      <c r="AA338" s="34"/>
      <c r="AB338" s="34"/>
      <c r="AC338" s="34"/>
      <c r="AD338" s="34"/>
      <c r="AE338" s="34"/>
      <c r="AF338" s="34"/>
      <c r="AG338">
        <v>4.3</v>
      </c>
      <c r="AH338" s="34"/>
      <c r="AK338" s="34"/>
      <c r="AL338" s="34"/>
      <c r="AM338" s="34"/>
      <c r="AN338" s="34"/>
      <c r="AO338" s="34"/>
      <c r="AP338" s="34"/>
      <c r="AQ338" s="34"/>
      <c r="AR338" s="34"/>
      <c r="AS338" s="34"/>
      <c r="AU338" s="34"/>
      <c r="AV338" s="34"/>
      <c r="AW338" s="34"/>
      <c r="AX338" s="34"/>
      <c r="AY338" s="34"/>
      <c r="AZ338" s="34"/>
      <c r="BA338" s="34"/>
      <c r="BB338" s="34"/>
      <c r="BC338" s="34"/>
      <c r="BD338" s="34"/>
      <c r="BE338" s="34"/>
      <c r="BF338" s="34"/>
      <c r="BI338" s="34"/>
      <c r="BJ338" s="34"/>
      <c r="BK338" s="34"/>
      <c r="BL338" s="34"/>
      <c r="BM338" s="34"/>
      <c r="BN338" s="34"/>
      <c r="BO338" s="34"/>
      <c r="BP338" s="34"/>
      <c r="BQ338" s="34"/>
      <c r="BS338" s="34"/>
      <c r="BT338" s="34"/>
      <c r="BU338" s="34"/>
      <c r="BV338" s="34"/>
      <c r="BW338" s="34"/>
      <c r="BX338" s="34"/>
      <c r="BY338" s="34"/>
      <c r="BZ338" s="34"/>
      <c r="CB338" s="34"/>
      <c r="CC338" s="34"/>
      <c r="CD338" s="34"/>
      <c r="CE338" s="34"/>
      <c r="CH338" s="34"/>
      <c r="CI338" s="34"/>
      <c r="CK338" s="34"/>
      <c r="CL338" s="34"/>
      <c r="CN338" s="34"/>
      <c r="CO338" s="34"/>
      <c r="CP338" s="34"/>
      <c r="CQ338" s="34"/>
      <c r="CR338" s="34"/>
      <c r="CS338" s="34"/>
      <c r="CT338" s="34"/>
      <c r="CV338" s="34"/>
      <c r="CW338" s="34"/>
      <c r="CX338" s="34"/>
      <c r="CY338" s="34"/>
      <c r="CZ338" s="34"/>
    </row>
    <row r="339" spans="1:104" x14ac:dyDescent="0.15">
      <c r="A339" s="34" t="s">
        <v>1427</v>
      </c>
      <c r="B339" s="34"/>
      <c r="C339" s="34" t="s">
        <v>1346</v>
      </c>
      <c r="D339" s="34" t="s">
        <v>1364</v>
      </c>
      <c r="E339">
        <v>94</v>
      </c>
      <c r="F339" s="34" t="s">
        <v>1472</v>
      </c>
      <c r="G339" s="34"/>
      <c r="H339" s="84" t="s">
        <v>306</v>
      </c>
      <c r="I339" s="34" t="s">
        <v>2</v>
      </c>
      <c r="J339" s="34" t="s">
        <v>308</v>
      </c>
      <c r="K339" s="34" t="s">
        <v>314</v>
      </c>
      <c r="L339" s="34" t="s">
        <v>1353</v>
      </c>
      <c r="M339" s="34" t="s">
        <v>330</v>
      </c>
      <c r="N339" s="34"/>
      <c r="O339" s="34" t="s">
        <v>1355</v>
      </c>
      <c r="P339" s="34"/>
      <c r="Q339" s="34" t="s">
        <v>1213</v>
      </c>
      <c r="R339" t="b">
        <v>0</v>
      </c>
      <c r="S339" s="34"/>
      <c r="T339" s="34"/>
      <c r="U339" s="34"/>
      <c r="V339" t="b">
        <v>0</v>
      </c>
      <c r="W339" t="b">
        <v>1</v>
      </c>
      <c r="X339" s="34"/>
      <c r="Y339" s="34"/>
      <c r="AA339" s="34"/>
      <c r="AB339" s="34"/>
      <c r="AC339" s="34"/>
      <c r="AD339" s="34"/>
      <c r="AE339" s="34"/>
      <c r="AF339" s="34"/>
      <c r="AG339">
        <v>4.3</v>
      </c>
      <c r="AH339" s="34"/>
      <c r="AK339" s="34"/>
      <c r="AL339" s="34"/>
      <c r="AM339" s="34"/>
      <c r="AN339" s="34"/>
      <c r="AO339" s="34"/>
      <c r="AP339" s="34"/>
      <c r="AQ339" s="34"/>
      <c r="AR339" s="34"/>
      <c r="AS339" s="34"/>
      <c r="AU339" s="34"/>
      <c r="AV339" s="34"/>
      <c r="AW339" s="34"/>
      <c r="AX339" s="34"/>
      <c r="AY339" s="34"/>
      <c r="AZ339" s="34"/>
      <c r="BA339" s="34"/>
      <c r="BB339" s="34"/>
      <c r="BC339" s="34"/>
      <c r="BD339" s="34"/>
      <c r="BE339" s="34"/>
      <c r="BF339" s="34"/>
      <c r="BI339" s="34"/>
      <c r="BJ339" s="34"/>
      <c r="BK339" s="34"/>
      <c r="BL339" s="34"/>
      <c r="BM339" s="34"/>
      <c r="BN339" s="34"/>
      <c r="BO339" s="34"/>
      <c r="BP339" s="34"/>
      <c r="BQ339" s="34"/>
      <c r="BS339" s="34"/>
      <c r="BT339" s="34"/>
      <c r="BU339" s="34"/>
      <c r="BV339" s="34"/>
      <c r="BW339" s="34"/>
      <c r="BX339" s="34"/>
      <c r="BY339" s="34"/>
      <c r="BZ339" s="34"/>
      <c r="CB339" s="34"/>
      <c r="CC339" s="34"/>
      <c r="CD339" s="34"/>
      <c r="CE339" s="34"/>
      <c r="CH339" s="34"/>
      <c r="CI339" s="34"/>
      <c r="CK339" s="34"/>
      <c r="CL339" s="34"/>
      <c r="CN339" s="34"/>
      <c r="CO339" s="34"/>
      <c r="CP339" s="34"/>
      <c r="CQ339" s="34"/>
      <c r="CR339" s="34"/>
      <c r="CS339" s="34"/>
      <c r="CT339" s="34"/>
      <c r="CV339" s="34"/>
      <c r="CW339" s="34"/>
      <c r="CX339" s="34"/>
      <c r="CY339" s="34"/>
      <c r="CZ339" s="34"/>
    </row>
    <row r="340" spans="1:104" x14ac:dyDescent="0.15">
      <c r="A340" s="34" t="s">
        <v>1427</v>
      </c>
      <c r="B340" s="34"/>
      <c r="C340" s="34" t="s">
        <v>1346</v>
      </c>
      <c r="D340" s="34" t="s">
        <v>1364</v>
      </c>
      <c r="E340">
        <v>94</v>
      </c>
      <c r="F340" s="34" t="s">
        <v>1472</v>
      </c>
      <c r="G340" s="34"/>
      <c r="H340" s="84" t="s">
        <v>306</v>
      </c>
      <c r="I340" s="34" t="s">
        <v>2</v>
      </c>
      <c r="J340" s="34" t="s">
        <v>309</v>
      </c>
      <c r="K340" s="34" t="s">
        <v>315</v>
      </c>
      <c r="L340" s="34" t="s">
        <v>1353</v>
      </c>
      <c r="M340" s="34" t="s">
        <v>330</v>
      </c>
      <c r="N340" s="34"/>
      <c r="O340" s="34" t="s">
        <v>1355</v>
      </c>
      <c r="P340" s="34"/>
      <c r="Q340" s="34" t="s">
        <v>1213</v>
      </c>
      <c r="R340" t="b">
        <v>0</v>
      </c>
      <c r="S340" s="34"/>
      <c r="T340" s="34"/>
      <c r="U340" s="34"/>
      <c r="V340" t="b">
        <v>0</v>
      </c>
      <c r="W340" t="b">
        <v>1</v>
      </c>
      <c r="X340" s="34"/>
      <c r="Y340" s="34"/>
      <c r="AA340" s="34"/>
      <c r="AB340" s="34"/>
      <c r="AC340" s="34"/>
      <c r="AD340" s="34"/>
      <c r="AE340" s="34"/>
      <c r="AF340" s="34"/>
      <c r="AG340">
        <v>4.3</v>
      </c>
      <c r="AH340" s="34"/>
      <c r="AK340" s="34"/>
      <c r="AL340" s="34"/>
      <c r="AM340" s="34"/>
      <c r="AN340" s="34"/>
      <c r="AO340" s="34"/>
      <c r="AP340" s="34"/>
      <c r="AQ340" s="34"/>
      <c r="AR340" s="34"/>
      <c r="AS340" s="34"/>
      <c r="AU340" s="34"/>
      <c r="AV340" s="34"/>
      <c r="AW340" s="34"/>
      <c r="AX340" s="34"/>
      <c r="AY340" s="34"/>
      <c r="AZ340" s="34"/>
      <c r="BA340" s="34"/>
      <c r="BB340" s="34"/>
      <c r="BC340" s="34"/>
      <c r="BD340" s="34"/>
      <c r="BE340" s="34"/>
      <c r="BF340" s="34"/>
      <c r="BI340" s="34"/>
      <c r="BJ340" s="34"/>
      <c r="BK340" s="34"/>
      <c r="BL340" s="34"/>
      <c r="BM340" s="34"/>
      <c r="BN340" s="34"/>
      <c r="BO340" s="34"/>
      <c r="BP340" s="34"/>
      <c r="BQ340" s="34"/>
      <c r="BS340" s="34"/>
      <c r="BT340" s="34"/>
      <c r="BU340" s="34"/>
      <c r="BV340" s="34"/>
      <c r="BW340" s="34"/>
      <c r="BX340" s="34"/>
      <c r="BY340" s="34"/>
      <c r="BZ340" s="34"/>
      <c r="CB340" s="34"/>
      <c r="CC340" s="34"/>
      <c r="CD340" s="34"/>
      <c r="CE340" s="34"/>
      <c r="CH340" s="34"/>
      <c r="CI340" s="34"/>
      <c r="CK340" s="34"/>
      <c r="CL340" s="34"/>
      <c r="CN340" s="34"/>
      <c r="CO340" s="34"/>
      <c r="CP340" s="34"/>
      <c r="CQ340" s="34"/>
      <c r="CR340" s="34"/>
      <c r="CS340" s="34"/>
      <c r="CT340" s="34"/>
      <c r="CV340" s="34"/>
      <c r="CW340" s="34"/>
      <c r="CX340" s="34"/>
      <c r="CY340" s="34"/>
      <c r="CZ340" s="34"/>
    </row>
    <row r="341" spans="1:104" x14ac:dyDescent="0.15">
      <c r="A341" s="34" t="s">
        <v>1427</v>
      </c>
      <c r="B341" s="34"/>
      <c r="C341" s="34" t="s">
        <v>1346</v>
      </c>
      <c r="D341" s="34" t="s">
        <v>1364</v>
      </c>
      <c r="E341">
        <v>94</v>
      </c>
      <c r="F341" s="34" t="s">
        <v>1472</v>
      </c>
      <c r="G341" s="34"/>
      <c r="H341" s="84" t="s">
        <v>306</v>
      </c>
      <c r="I341" s="34" t="s">
        <v>2</v>
      </c>
      <c r="J341" s="34" t="s">
        <v>310</v>
      </c>
      <c r="K341" s="34" t="s">
        <v>1557</v>
      </c>
      <c r="L341" s="34" t="s">
        <v>1353</v>
      </c>
      <c r="M341" s="34" t="s">
        <v>330</v>
      </c>
      <c r="N341" s="34"/>
      <c r="O341" s="34" t="s">
        <v>1355</v>
      </c>
      <c r="P341" s="34"/>
      <c r="Q341" s="34" t="s">
        <v>1213</v>
      </c>
      <c r="R341" t="b">
        <v>0</v>
      </c>
      <c r="S341" s="34"/>
      <c r="T341" s="34"/>
      <c r="U341" s="34"/>
      <c r="V341" t="b">
        <v>0</v>
      </c>
      <c r="W341" t="b">
        <v>1</v>
      </c>
      <c r="X341" s="34"/>
      <c r="Y341" s="34"/>
      <c r="AA341" s="34"/>
      <c r="AB341" s="34"/>
      <c r="AC341" s="34"/>
      <c r="AD341" s="34"/>
      <c r="AE341" s="34"/>
      <c r="AF341" s="34"/>
      <c r="AG341">
        <v>4.3</v>
      </c>
      <c r="AH341" s="34"/>
      <c r="AK341" s="34"/>
      <c r="AL341" s="34"/>
      <c r="AM341" s="34"/>
      <c r="AN341" s="34"/>
      <c r="AO341" s="34"/>
      <c r="AP341" s="34"/>
      <c r="AQ341" s="34"/>
      <c r="AR341" s="34"/>
      <c r="AS341" s="34"/>
      <c r="AU341" s="34"/>
      <c r="AV341" s="34"/>
      <c r="AW341" s="34"/>
      <c r="AX341" s="34"/>
      <c r="AY341" s="34"/>
      <c r="AZ341" s="34"/>
      <c r="BA341" s="34"/>
      <c r="BB341" s="34"/>
      <c r="BC341" s="34"/>
      <c r="BD341" s="34"/>
      <c r="BE341" s="34"/>
      <c r="BF341" s="34"/>
      <c r="BI341" s="34"/>
      <c r="BJ341" s="34"/>
      <c r="BK341" s="34"/>
      <c r="BL341" s="34"/>
      <c r="BM341" s="34"/>
      <c r="BN341" s="34"/>
      <c r="BO341" s="34"/>
      <c r="BP341" s="34"/>
      <c r="BQ341" s="34"/>
      <c r="BS341" s="34"/>
      <c r="BT341" s="34"/>
      <c r="BU341" s="34"/>
      <c r="BV341" s="34"/>
      <c r="BW341" s="34"/>
      <c r="BX341" s="34"/>
      <c r="BY341" s="34"/>
      <c r="BZ341" s="34"/>
      <c r="CB341" s="34"/>
      <c r="CC341" s="34"/>
      <c r="CD341" s="34"/>
      <c r="CE341" s="34"/>
      <c r="CH341" s="34"/>
      <c r="CI341" s="34"/>
      <c r="CK341" s="34"/>
      <c r="CL341" s="34"/>
      <c r="CN341" s="34"/>
      <c r="CO341" s="34"/>
      <c r="CP341" s="34"/>
      <c r="CQ341" s="34"/>
      <c r="CR341" s="34"/>
      <c r="CS341" s="34"/>
      <c r="CT341" s="34"/>
      <c r="CV341" s="34"/>
      <c r="CW341" s="34"/>
      <c r="CX341" s="34"/>
      <c r="CY341" s="34"/>
      <c r="CZ341" s="34"/>
    </row>
    <row r="342" spans="1:104" x14ac:dyDescent="0.15">
      <c r="A342" s="34" t="s">
        <v>1427</v>
      </c>
      <c r="B342" s="34"/>
      <c r="C342" s="34" t="s">
        <v>1346</v>
      </c>
      <c r="D342" s="34" t="s">
        <v>1364</v>
      </c>
      <c r="E342">
        <v>94</v>
      </c>
      <c r="F342" s="34" t="s">
        <v>1472</v>
      </c>
      <c r="G342" s="34"/>
      <c r="H342" s="84" t="s">
        <v>306</v>
      </c>
      <c r="I342" s="34" t="s">
        <v>2</v>
      </c>
      <c r="J342" s="34" t="s">
        <v>311</v>
      </c>
      <c r="K342" s="34" t="s">
        <v>1549</v>
      </c>
      <c r="L342" s="34" t="s">
        <v>1353</v>
      </c>
      <c r="M342" s="34" t="s">
        <v>330</v>
      </c>
      <c r="N342" s="34"/>
      <c r="O342" s="34" t="s">
        <v>1355</v>
      </c>
      <c r="P342" s="34"/>
      <c r="Q342" s="34" t="s">
        <v>1213</v>
      </c>
      <c r="R342" t="b">
        <v>0</v>
      </c>
      <c r="S342" s="34"/>
      <c r="T342" s="34"/>
      <c r="U342" s="34"/>
      <c r="V342" t="b">
        <v>0</v>
      </c>
      <c r="W342" t="b">
        <v>1</v>
      </c>
      <c r="X342" s="34"/>
      <c r="Y342" s="34"/>
      <c r="AA342" s="34"/>
      <c r="AB342" s="34"/>
      <c r="AC342" s="34"/>
      <c r="AD342" s="34"/>
      <c r="AE342" s="34"/>
      <c r="AF342" s="34"/>
      <c r="AG342">
        <v>4.3</v>
      </c>
      <c r="AH342" s="34"/>
      <c r="AK342" s="34"/>
      <c r="AL342" s="34"/>
      <c r="AM342" s="34"/>
      <c r="AN342" s="34"/>
      <c r="AO342" s="34"/>
      <c r="AP342" s="34"/>
      <c r="AQ342" s="34"/>
      <c r="AR342" s="34"/>
      <c r="AS342" s="34"/>
      <c r="AU342" s="34"/>
      <c r="AV342" s="34"/>
      <c r="AW342" s="34"/>
      <c r="AX342" s="34"/>
      <c r="AY342" s="34"/>
      <c r="AZ342" s="34"/>
      <c r="BA342" s="34"/>
      <c r="BB342" s="34"/>
      <c r="BC342" s="34"/>
      <c r="BD342" s="34"/>
      <c r="BE342" s="34"/>
      <c r="BF342" s="34"/>
      <c r="BI342" s="34"/>
      <c r="BJ342" s="34"/>
      <c r="BK342" s="34"/>
      <c r="BL342" s="34"/>
      <c r="BM342" s="34"/>
      <c r="BN342" s="34"/>
      <c r="BO342" s="34"/>
      <c r="BP342" s="34"/>
      <c r="BQ342" s="34"/>
      <c r="BS342" s="34"/>
      <c r="BT342" s="34"/>
      <c r="BU342" s="34"/>
      <c r="BV342" s="34"/>
      <c r="BW342" s="34"/>
      <c r="BX342" s="34"/>
      <c r="BY342" s="34"/>
      <c r="BZ342" s="34"/>
      <c r="CB342" s="34"/>
      <c r="CC342" s="34"/>
      <c r="CD342" s="34"/>
      <c r="CE342" s="34"/>
      <c r="CH342" s="34"/>
      <c r="CI342" s="34"/>
      <c r="CK342" s="34"/>
      <c r="CL342" s="34"/>
      <c r="CN342" s="34"/>
      <c r="CO342" s="34"/>
      <c r="CP342" s="34"/>
      <c r="CQ342" s="34"/>
      <c r="CR342" s="34"/>
      <c r="CS342" s="34"/>
      <c r="CT342" s="34"/>
      <c r="CV342" s="34"/>
      <c r="CW342" s="34"/>
      <c r="CX342" s="34"/>
      <c r="CY342" s="34"/>
      <c r="CZ342" s="34"/>
    </row>
    <row r="343" spans="1:104" x14ac:dyDescent="0.15">
      <c r="A343" s="34" t="s">
        <v>1427</v>
      </c>
      <c r="B343" s="34"/>
      <c r="C343" s="34" t="s">
        <v>1346</v>
      </c>
      <c r="D343" s="34" t="s">
        <v>1364</v>
      </c>
      <c r="E343">
        <v>94</v>
      </c>
      <c r="F343" s="34" t="s">
        <v>1472</v>
      </c>
      <c r="G343" s="34"/>
      <c r="H343" s="84" t="s">
        <v>306</v>
      </c>
      <c r="I343" s="34" t="s">
        <v>2</v>
      </c>
      <c r="J343" s="34" t="s">
        <v>312</v>
      </c>
      <c r="K343" s="34" t="s">
        <v>2</v>
      </c>
      <c r="L343" s="34" t="s">
        <v>1353</v>
      </c>
      <c r="M343" s="34" t="s">
        <v>330</v>
      </c>
      <c r="N343" s="34"/>
      <c r="O343" s="34" t="s">
        <v>1355</v>
      </c>
      <c r="P343" s="34"/>
      <c r="Q343" s="34" t="s">
        <v>1213</v>
      </c>
      <c r="R343" t="b">
        <v>0</v>
      </c>
      <c r="S343" s="34"/>
      <c r="T343" s="34"/>
      <c r="U343" s="34"/>
      <c r="V343" t="b">
        <v>0</v>
      </c>
      <c r="W343" t="b">
        <v>1</v>
      </c>
      <c r="X343" s="34"/>
      <c r="Y343" s="34"/>
      <c r="AA343" s="34"/>
      <c r="AB343" s="34"/>
      <c r="AC343" s="34"/>
      <c r="AD343" s="34"/>
      <c r="AE343" s="34"/>
      <c r="AF343" s="34"/>
      <c r="AG343">
        <v>4.3</v>
      </c>
      <c r="AH343" s="34"/>
      <c r="AK343" s="34"/>
      <c r="AL343" s="34"/>
      <c r="AM343" s="34"/>
      <c r="AN343" s="34"/>
      <c r="AO343" s="34"/>
      <c r="AP343" s="34"/>
      <c r="AQ343" s="34"/>
      <c r="AR343" s="34"/>
      <c r="AS343" s="34"/>
      <c r="AU343" s="34"/>
      <c r="AV343" s="34"/>
      <c r="AW343" s="34"/>
      <c r="AX343" s="34"/>
      <c r="AY343" s="34"/>
      <c r="AZ343" s="34"/>
      <c r="BA343" s="34"/>
      <c r="BB343" s="34"/>
      <c r="BC343" s="34"/>
      <c r="BD343" s="34"/>
      <c r="BE343" s="34"/>
      <c r="BF343" s="34"/>
      <c r="BI343" s="34"/>
      <c r="BJ343" s="34"/>
      <c r="BK343" s="34"/>
      <c r="BL343" s="34"/>
      <c r="BM343" s="34"/>
      <c r="BN343" s="34"/>
      <c r="BO343" s="34"/>
      <c r="BP343" s="34"/>
      <c r="BQ343" s="34"/>
      <c r="BS343" s="34"/>
      <c r="BT343" s="34"/>
      <c r="BU343" s="34"/>
      <c r="BV343" s="34"/>
      <c r="BW343" s="34"/>
      <c r="BX343" s="34"/>
      <c r="BY343" s="34"/>
      <c r="BZ343" s="34"/>
      <c r="CB343" s="34"/>
      <c r="CC343" s="34"/>
      <c r="CD343" s="34"/>
      <c r="CE343" s="34"/>
      <c r="CH343" s="34"/>
      <c r="CI343" s="34"/>
      <c r="CK343" s="34"/>
      <c r="CL343" s="34"/>
      <c r="CN343" s="34"/>
      <c r="CO343" s="34"/>
      <c r="CP343" s="34"/>
      <c r="CQ343" s="34"/>
      <c r="CR343" s="34"/>
      <c r="CS343" s="34"/>
      <c r="CT343" s="34"/>
      <c r="CV343" s="34"/>
      <c r="CW343" s="34"/>
      <c r="CX343" s="34"/>
      <c r="CY343" s="34"/>
      <c r="CZ343" s="34"/>
    </row>
    <row r="344" spans="1:104" x14ac:dyDescent="0.15">
      <c r="A344" s="34" t="s">
        <v>1428</v>
      </c>
      <c r="B344" s="34"/>
      <c r="C344" s="34" t="s">
        <v>1346</v>
      </c>
      <c r="D344" s="34" t="s">
        <v>1366</v>
      </c>
      <c r="E344">
        <v>115</v>
      </c>
      <c r="F344" s="34" t="s">
        <v>1467</v>
      </c>
      <c r="G344" s="34"/>
      <c r="H344" s="84" t="s">
        <v>306</v>
      </c>
      <c r="I344" s="34" t="s">
        <v>2</v>
      </c>
      <c r="J344" s="34" t="s">
        <v>307</v>
      </c>
      <c r="K344" s="34" t="s">
        <v>807</v>
      </c>
      <c r="L344" s="34" t="s">
        <v>1349</v>
      </c>
      <c r="M344" s="34" t="s">
        <v>330</v>
      </c>
      <c r="N344" s="34"/>
      <c r="O344" s="34" t="s">
        <v>1354</v>
      </c>
      <c r="P344" s="34"/>
      <c r="Q344" s="34" t="s">
        <v>335</v>
      </c>
      <c r="R344" t="b">
        <v>0</v>
      </c>
      <c r="S344" s="34"/>
      <c r="T344" s="34"/>
      <c r="U344" s="34"/>
      <c r="V344" t="b">
        <v>0</v>
      </c>
      <c r="W344" t="b">
        <v>1</v>
      </c>
      <c r="X344" s="34"/>
      <c r="Y344" s="34"/>
      <c r="AA344" s="34"/>
      <c r="AB344" s="34"/>
      <c r="AC344" s="34"/>
      <c r="AD344" s="34"/>
      <c r="AE344" s="34"/>
      <c r="AF344" s="34"/>
      <c r="AG344">
        <v>4.3</v>
      </c>
      <c r="AH344" s="34"/>
      <c r="AK344" s="34"/>
      <c r="AL344" s="34"/>
      <c r="AM344" s="34"/>
      <c r="AN344" s="34"/>
      <c r="AO344" s="34"/>
      <c r="AP344" s="34"/>
      <c r="AQ344" s="34"/>
      <c r="AR344" s="34"/>
      <c r="AS344" s="34"/>
      <c r="AU344" s="34"/>
      <c r="AV344" s="34"/>
      <c r="AW344" s="34"/>
      <c r="AX344" s="34"/>
      <c r="AY344" s="34"/>
      <c r="AZ344" s="34"/>
      <c r="BA344" s="34"/>
      <c r="BB344" s="34"/>
      <c r="BC344" s="34"/>
      <c r="BD344" s="34"/>
      <c r="BE344" s="34"/>
      <c r="BF344" s="34"/>
      <c r="BI344" s="34"/>
      <c r="BJ344" s="34"/>
      <c r="BK344" s="34"/>
      <c r="BL344" s="34"/>
      <c r="BM344" s="34"/>
      <c r="BN344" s="34"/>
      <c r="BO344" s="34"/>
      <c r="BP344" s="34"/>
      <c r="BQ344" s="34"/>
      <c r="BS344" s="34"/>
      <c r="BT344" s="34"/>
      <c r="BU344" s="34"/>
      <c r="BV344" s="34"/>
      <c r="BW344" s="34"/>
      <c r="BX344" s="34"/>
      <c r="BY344" s="34"/>
      <c r="BZ344" s="34"/>
      <c r="CB344" s="34"/>
      <c r="CC344" s="34"/>
      <c r="CD344" s="34"/>
      <c r="CE344" s="34"/>
      <c r="CH344" s="34"/>
      <c r="CI344" s="34"/>
      <c r="CK344" s="34"/>
      <c r="CL344" s="34"/>
      <c r="CN344" s="34"/>
      <c r="CO344" s="34"/>
      <c r="CP344" s="34"/>
      <c r="CQ344" s="34"/>
      <c r="CR344" s="34"/>
      <c r="CS344" s="34"/>
      <c r="CT344" s="34"/>
      <c r="CV344" s="34"/>
      <c r="CW344" s="34"/>
      <c r="CX344" s="34"/>
      <c r="CY344" s="34"/>
      <c r="CZ344" s="34"/>
    </row>
    <row r="345" spans="1:104" x14ac:dyDescent="0.15">
      <c r="A345" s="34" t="s">
        <v>1428</v>
      </c>
      <c r="B345" s="34"/>
      <c r="C345" s="34" t="s">
        <v>1346</v>
      </c>
      <c r="D345" s="34" t="s">
        <v>1366</v>
      </c>
      <c r="E345">
        <v>115</v>
      </c>
      <c r="F345" s="34" t="s">
        <v>1467</v>
      </c>
      <c r="G345" s="34"/>
      <c r="H345" s="84" t="s">
        <v>306</v>
      </c>
      <c r="I345" s="34" t="s">
        <v>2</v>
      </c>
      <c r="J345" s="34" t="s">
        <v>308</v>
      </c>
      <c r="K345" s="34" t="s">
        <v>318</v>
      </c>
      <c r="L345" s="34" t="s">
        <v>1349</v>
      </c>
      <c r="M345" s="34" t="s">
        <v>330</v>
      </c>
      <c r="N345" s="34"/>
      <c r="O345" s="34" t="s">
        <v>1354</v>
      </c>
      <c r="P345" s="34"/>
      <c r="Q345" s="34" t="s">
        <v>335</v>
      </c>
      <c r="R345" t="b">
        <v>0</v>
      </c>
      <c r="S345" s="34"/>
      <c r="T345" s="34"/>
      <c r="U345" s="34"/>
      <c r="V345" t="b">
        <v>0</v>
      </c>
      <c r="W345" t="b">
        <v>1</v>
      </c>
      <c r="X345" s="34"/>
      <c r="Y345" s="34"/>
      <c r="AA345" s="34"/>
      <c r="AB345" s="34"/>
      <c r="AC345" s="34"/>
      <c r="AD345" s="34"/>
      <c r="AE345" s="34"/>
      <c r="AF345" s="34"/>
      <c r="AG345">
        <v>4.3</v>
      </c>
      <c r="AH345" s="34"/>
      <c r="AK345" s="34"/>
      <c r="AL345" s="34"/>
      <c r="AM345" s="34"/>
      <c r="AN345" s="34"/>
      <c r="AO345" s="34"/>
      <c r="AP345" s="34"/>
      <c r="AQ345" s="34"/>
      <c r="AR345" s="34"/>
      <c r="AS345" s="34"/>
      <c r="AU345" s="34"/>
      <c r="AV345" s="34"/>
      <c r="AW345" s="34"/>
      <c r="AX345" s="34"/>
      <c r="AY345" s="34"/>
      <c r="AZ345" s="34"/>
      <c r="BA345" s="34"/>
      <c r="BB345" s="34"/>
      <c r="BC345" s="34"/>
      <c r="BD345" s="34"/>
      <c r="BE345" s="34"/>
      <c r="BF345" s="34"/>
      <c r="BI345" s="34"/>
      <c r="BJ345" s="34"/>
      <c r="BK345" s="34"/>
      <c r="BL345" s="34"/>
      <c r="BM345" s="34"/>
      <c r="BN345" s="34"/>
      <c r="BO345" s="34"/>
      <c r="BP345" s="34"/>
      <c r="BQ345" s="34"/>
      <c r="BS345" s="34"/>
      <c r="BT345" s="34"/>
      <c r="BU345" s="34"/>
      <c r="BV345" s="34"/>
      <c r="BW345" s="34"/>
      <c r="BX345" s="34"/>
      <c r="BY345" s="34"/>
      <c r="BZ345" s="34"/>
      <c r="CB345" s="34"/>
      <c r="CC345" s="34"/>
      <c r="CD345" s="34"/>
      <c r="CE345" s="34"/>
      <c r="CH345" s="34"/>
      <c r="CI345" s="34"/>
      <c r="CK345" s="34"/>
      <c r="CL345" s="34"/>
      <c r="CN345" s="34"/>
      <c r="CO345" s="34"/>
      <c r="CP345" s="34"/>
      <c r="CQ345" s="34"/>
      <c r="CR345" s="34"/>
      <c r="CS345" s="34"/>
      <c r="CT345" s="34"/>
      <c r="CV345" s="34"/>
      <c r="CW345" s="34"/>
      <c r="CX345" s="34"/>
      <c r="CY345" s="34"/>
      <c r="CZ345" s="34"/>
    </row>
    <row r="346" spans="1:104" x14ac:dyDescent="0.15">
      <c r="A346" s="34" t="s">
        <v>1428</v>
      </c>
      <c r="B346" s="34"/>
      <c r="C346" s="34" t="s">
        <v>1346</v>
      </c>
      <c r="D346" s="34" t="s">
        <v>1366</v>
      </c>
      <c r="E346">
        <v>115</v>
      </c>
      <c r="F346" s="34" t="s">
        <v>1467</v>
      </c>
      <c r="G346" s="34"/>
      <c r="H346" s="84" t="s">
        <v>306</v>
      </c>
      <c r="I346" s="34" t="s">
        <v>2</v>
      </c>
      <c r="J346" s="34" t="s">
        <v>309</v>
      </c>
      <c r="K346" s="34" t="s">
        <v>319</v>
      </c>
      <c r="L346" s="34" t="s">
        <v>1349</v>
      </c>
      <c r="M346" s="34" t="s">
        <v>330</v>
      </c>
      <c r="N346" s="34"/>
      <c r="O346" s="34" t="s">
        <v>1354</v>
      </c>
      <c r="P346" s="34"/>
      <c r="Q346" s="34" t="s">
        <v>335</v>
      </c>
      <c r="R346" t="b">
        <v>0</v>
      </c>
      <c r="S346" s="34"/>
      <c r="T346" s="34"/>
      <c r="U346" s="34"/>
      <c r="V346" t="b">
        <v>0</v>
      </c>
      <c r="W346" t="b">
        <v>1</v>
      </c>
      <c r="X346" s="34"/>
      <c r="Y346" s="34"/>
      <c r="AA346" s="34"/>
      <c r="AB346" s="34"/>
      <c r="AC346" s="34"/>
      <c r="AD346" s="34"/>
      <c r="AE346" s="34"/>
      <c r="AF346" s="34"/>
      <c r="AG346">
        <v>4.3</v>
      </c>
      <c r="AH346" s="34"/>
      <c r="AK346" s="34"/>
      <c r="AL346" s="34"/>
      <c r="AM346" s="34"/>
      <c r="AN346" s="34"/>
      <c r="AO346" s="34"/>
      <c r="AP346" s="34"/>
      <c r="AQ346" s="34"/>
      <c r="AR346" s="34"/>
      <c r="AS346" s="34"/>
      <c r="AU346" s="34"/>
      <c r="AV346" s="34"/>
      <c r="AW346" s="34"/>
      <c r="AX346" s="34"/>
      <c r="AY346" s="34"/>
      <c r="AZ346" s="34"/>
      <c r="BA346" s="34"/>
      <c r="BB346" s="34"/>
      <c r="BC346" s="34"/>
      <c r="BD346" s="34"/>
      <c r="BE346" s="34"/>
      <c r="BF346" s="34"/>
      <c r="BI346" s="34"/>
      <c r="BJ346" s="34"/>
      <c r="BK346" s="34"/>
      <c r="BL346" s="34"/>
      <c r="BM346" s="34"/>
      <c r="BN346" s="34"/>
      <c r="BO346" s="34"/>
      <c r="BP346" s="34"/>
      <c r="BQ346" s="34"/>
      <c r="BS346" s="34"/>
      <c r="BT346" s="34"/>
      <c r="BU346" s="34"/>
      <c r="BV346" s="34"/>
      <c r="BW346" s="34"/>
      <c r="BX346" s="34"/>
      <c r="BY346" s="34"/>
      <c r="BZ346" s="34"/>
      <c r="CB346" s="34"/>
      <c r="CC346" s="34"/>
      <c r="CD346" s="34"/>
      <c r="CE346" s="34"/>
      <c r="CH346" s="34"/>
      <c r="CI346" s="34"/>
      <c r="CK346" s="34"/>
      <c r="CL346" s="34"/>
      <c r="CN346" s="34"/>
      <c r="CO346" s="34"/>
      <c r="CP346" s="34"/>
      <c r="CQ346" s="34"/>
      <c r="CR346" s="34"/>
      <c r="CS346" s="34"/>
      <c r="CT346" s="34"/>
      <c r="CV346" s="34"/>
      <c r="CW346" s="34"/>
      <c r="CX346" s="34"/>
      <c r="CY346" s="34"/>
      <c r="CZ346" s="34"/>
    </row>
    <row r="347" spans="1:104" x14ac:dyDescent="0.15">
      <c r="A347" s="34" t="s">
        <v>1428</v>
      </c>
      <c r="B347" s="34"/>
      <c r="C347" s="34" t="s">
        <v>1346</v>
      </c>
      <c r="D347" s="34" t="s">
        <v>1366</v>
      </c>
      <c r="E347">
        <v>115</v>
      </c>
      <c r="F347" s="34" t="s">
        <v>1467</v>
      </c>
      <c r="G347" s="34"/>
      <c r="H347" s="84" t="s">
        <v>306</v>
      </c>
      <c r="I347" s="34" t="s">
        <v>2</v>
      </c>
      <c r="J347" s="34" t="s">
        <v>310</v>
      </c>
      <c r="K347" s="34" t="s">
        <v>320</v>
      </c>
      <c r="L347" s="34" t="s">
        <v>1349</v>
      </c>
      <c r="M347" s="34" t="s">
        <v>330</v>
      </c>
      <c r="N347" s="34"/>
      <c r="O347" s="34" t="s">
        <v>1354</v>
      </c>
      <c r="P347" s="34"/>
      <c r="Q347" s="34" t="s">
        <v>335</v>
      </c>
      <c r="R347" t="b">
        <v>0</v>
      </c>
      <c r="S347" s="34"/>
      <c r="T347" s="34"/>
      <c r="U347" s="34"/>
      <c r="V347" t="b">
        <v>0</v>
      </c>
      <c r="W347" t="b">
        <v>1</v>
      </c>
      <c r="X347" s="34"/>
      <c r="Y347" s="34"/>
      <c r="AA347" s="34"/>
      <c r="AB347" s="34"/>
      <c r="AC347" s="34"/>
      <c r="AD347" s="34"/>
      <c r="AE347" s="34"/>
      <c r="AF347" s="34"/>
      <c r="AG347">
        <v>4.3</v>
      </c>
      <c r="AH347" s="34"/>
      <c r="AK347" s="34"/>
      <c r="AL347" s="34"/>
      <c r="AM347" s="34"/>
      <c r="AN347" s="34"/>
      <c r="AO347" s="34"/>
      <c r="AP347" s="34"/>
      <c r="AQ347" s="34"/>
      <c r="AR347" s="34"/>
      <c r="AS347" s="34"/>
      <c r="AU347" s="34"/>
      <c r="AV347" s="34"/>
      <c r="AW347" s="34"/>
      <c r="AX347" s="34"/>
      <c r="AY347" s="34"/>
      <c r="AZ347" s="34"/>
      <c r="BA347" s="34"/>
      <c r="BB347" s="34"/>
      <c r="BC347" s="34"/>
      <c r="BD347" s="34"/>
      <c r="BE347" s="34"/>
      <c r="BF347" s="34"/>
      <c r="BI347" s="34"/>
      <c r="BJ347" s="34"/>
      <c r="BK347" s="34"/>
      <c r="BL347" s="34"/>
      <c r="BM347" s="34"/>
      <c r="BN347" s="34"/>
      <c r="BO347" s="34"/>
      <c r="BP347" s="34"/>
      <c r="BQ347" s="34"/>
      <c r="BS347" s="34"/>
      <c r="BT347" s="34"/>
      <c r="BU347" s="34"/>
      <c r="BV347" s="34"/>
      <c r="BW347" s="34"/>
      <c r="BX347" s="34"/>
      <c r="BY347" s="34"/>
      <c r="BZ347" s="34"/>
      <c r="CB347" s="34"/>
      <c r="CC347" s="34"/>
      <c r="CD347" s="34"/>
      <c r="CE347" s="34"/>
      <c r="CH347" s="34"/>
      <c r="CI347" s="34"/>
      <c r="CK347" s="34"/>
      <c r="CL347" s="34"/>
      <c r="CN347" s="34"/>
      <c r="CO347" s="34"/>
      <c r="CP347" s="34"/>
      <c r="CQ347" s="34"/>
      <c r="CR347" s="34"/>
      <c r="CS347" s="34"/>
      <c r="CT347" s="34"/>
      <c r="CV347" s="34"/>
      <c r="CW347" s="34"/>
      <c r="CX347" s="34"/>
      <c r="CY347" s="34"/>
      <c r="CZ347" s="34"/>
    </row>
    <row r="348" spans="1:104" x14ac:dyDescent="0.15">
      <c r="A348" s="34" t="s">
        <v>1428</v>
      </c>
      <c r="B348" s="34"/>
      <c r="C348" s="34" t="s">
        <v>1346</v>
      </c>
      <c r="D348" s="34" t="s">
        <v>1366</v>
      </c>
      <c r="E348">
        <v>115</v>
      </c>
      <c r="F348" s="34" t="s">
        <v>1467</v>
      </c>
      <c r="G348" s="34"/>
      <c r="H348" s="84" t="s">
        <v>306</v>
      </c>
      <c r="I348" s="34" t="s">
        <v>2</v>
      </c>
      <c r="J348" s="34" t="s">
        <v>311</v>
      </c>
      <c r="K348" s="34" t="s">
        <v>1493</v>
      </c>
      <c r="L348" s="34" t="s">
        <v>1349</v>
      </c>
      <c r="M348" s="34" t="s">
        <v>330</v>
      </c>
      <c r="N348" s="34"/>
      <c r="O348" s="34" t="s">
        <v>1354</v>
      </c>
      <c r="P348" s="34"/>
      <c r="Q348" s="34" t="s">
        <v>335</v>
      </c>
      <c r="R348" t="b">
        <v>0</v>
      </c>
      <c r="S348" s="34"/>
      <c r="T348" s="34"/>
      <c r="U348" s="34"/>
      <c r="V348" t="b">
        <v>0</v>
      </c>
      <c r="W348" t="b">
        <v>1</v>
      </c>
      <c r="X348" s="34"/>
      <c r="Y348" s="34"/>
      <c r="AA348" s="34"/>
      <c r="AB348" s="34"/>
      <c r="AC348" s="34"/>
      <c r="AD348" s="34"/>
      <c r="AE348" s="34"/>
      <c r="AF348" s="34"/>
      <c r="AG348">
        <v>4.3</v>
      </c>
      <c r="AH348" s="34"/>
      <c r="AK348" s="34"/>
      <c r="AL348" s="34"/>
      <c r="AM348" s="34"/>
      <c r="AN348" s="34"/>
      <c r="AO348" s="34"/>
      <c r="AP348" s="34"/>
      <c r="AQ348" s="34"/>
      <c r="AR348" s="34"/>
      <c r="AS348" s="34"/>
      <c r="AU348" s="34"/>
      <c r="AV348" s="34"/>
      <c r="AW348" s="34"/>
      <c r="AX348" s="34"/>
      <c r="AY348" s="34"/>
      <c r="AZ348" s="34"/>
      <c r="BA348" s="34"/>
      <c r="BB348" s="34"/>
      <c r="BC348" s="34"/>
      <c r="BD348" s="34"/>
      <c r="BE348" s="34"/>
      <c r="BF348" s="34"/>
      <c r="BI348" s="34"/>
      <c r="BJ348" s="34"/>
      <c r="BK348" s="34"/>
      <c r="BL348" s="34"/>
      <c r="BM348" s="34"/>
      <c r="BN348" s="34"/>
      <c r="BO348" s="34"/>
      <c r="BP348" s="34"/>
      <c r="BQ348" s="34"/>
      <c r="BS348" s="34"/>
      <c r="BT348" s="34"/>
      <c r="BU348" s="34"/>
      <c r="BV348" s="34"/>
      <c r="BW348" s="34"/>
      <c r="BX348" s="34"/>
      <c r="BY348" s="34"/>
      <c r="BZ348" s="34"/>
      <c r="CB348" s="34"/>
      <c r="CC348" s="34"/>
      <c r="CD348" s="34"/>
      <c r="CE348" s="34"/>
      <c r="CH348" s="34"/>
      <c r="CI348" s="34"/>
      <c r="CK348" s="34"/>
      <c r="CL348" s="34"/>
      <c r="CN348" s="34"/>
      <c r="CO348" s="34"/>
      <c r="CP348" s="34"/>
      <c r="CQ348" s="34"/>
      <c r="CR348" s="34"/>
      <c r="CS348" s="34"/>
      <c r="CT348" s="34"/>
      <c r="CV348" s="34"/>
      <c r="CW348" s="34"/>
      <c r="CX348" s="34"/>
      <c r="CY348" s="34"/>
      <c r="CZ348" s="34"/>
    </row>
    <row r="349" spans="1:104" x14ac:dyDescent="0.15">
      <c r="A349" s="34" t="s">
        <v>1428</v>
      </c>
      <c r="B349" s="34"/>
      <c r="C349" s="34" t="s">
        <v>1346</v>
      </c>
      <c r="D349" s="34" t="s">
        <v>1366</v>
      </c>
      <c r="E349">
        <v>115</v>
      </c>
      <c r="F349" s="34" t="s">
        <v>1467</v>
      </c>
      <c r="G349" s="34"/>
      <c r="H349" s="84" t="s">
        <v>306</v>
      </c>
      <c r="I349" s="34" t="s">
        <v>2</v>
      </c>
      <c r="J349" s="34" t="s">
        <v>312</v>
      </c>
      <c r="K349" s="34" t="s">
        <v>2</v>
      </c>
      <c r="L349" s="34" t="s">
        <v>1349</v>
      </c>
      <c r="M349" s="34" t="s">
        <v>330</v>
      </c>
      <c r="N349" s="34"/>
      <c r="O349" s="34" t="s">
        <v>1354</v>
      </c>
      <c r="P349" s="34"/>
      <c r="Q349" s="34" t="s">
        <v>335</v>
      </c>
      <c r="R349" t="b">
        <v>0</v>
      </c>
      <c r="S349" s="34"/>
      <c r="T349" s="34"/>
      <c r="U349" s="34"/>
      <c r="V349" t="b">
        <v>0</v>
      </c>
      <c r="W349" t="b">
        <v>1</v>
      </c>
      <c r="X349" s="34"/>
      <c r="Y349" s="34"/>
      <c r="AA349" s="34"/>
      <c r="AB349" s="34"/>
      <c r="AC349" s="34"/>
      <c r="AD349" s="34"/>
      <c r="AE349" s="34"/>
      <c r="AF349" s="34"/>
      <c r="AG349">
        <v>4.3</v>
      </c>
      <c r="AH349" s="34"/>
      <c r="AK349" s="34"/>
      <c r="AL349" s="34"/>
      <c r="AM349" s="34"/>
      <c r="AN349" s="34"/>
      <c r="AO349" s="34"/>
      <c r="AP349" s="34"/>
      <c r="AQ349" s="34"/>
      <c r="AR349" s="34"/>
      <c r="AS349" s="34"/>
      <c r="AU349" s="34"/>
      <c r="AV349" s="34"/>
      <c r="AW349" s="34"/>
      <c r="AX349" s="34"/>
      <c r="AY349" s="34"/>
      <c r="AZ349" s="34"/>
      <c r="BA349" s="34"/>
      <c r="BB349" s="34"/>
      <c r="BC349" s="34"/>
      <c r="BD349" s="34"/>
      <c r="BE349" s="34"/>
      <c r="BF349" s="34"/>
      <c r="BI349" s="34"/>
      <c r="BJ349" s="34"/>
      <c r="BK349" s="34"/>
      <c r="BL349" s="34"/>
      <c r="BM349" s="34"/>
      <c r="BN349" s="34"/>
      <c r="BO349" s="34"/>
      <c r="BP349" s="34"/>
      <c r="BQ349" s="34"/>
      <c r="BS349" s="34"/>
      <c r="BT349" s="34"/>
      <c r="BU349" s="34"/>
      <c r="BV349" s="34"/>
      <c r="BW349" s="34"/>
      <c r="BX349" s="34"/>
      <c r="BY349" s="34"/>
      <c r="BZ349" s="34"/>
      <c r="CB349" s="34"/>
      <c r="CC349" s="34"/>
      <c r="CD349" s="34"/>
      <c r="CE349" s="34"/>
      <c r="CH349" s="34"/>
      <c r="CI349" s="34"/>
      <c r="CK349" s="34"/>
      <c r="CL349" s="34"/>
      <c r="CN349" s="34"/>
      <c r="CO349" s="34"/>
      <c r="CP349" s="34"/>
      <c r="CQ349" s="34"/>
      <c r="CR349" s="34"/>
      <c r="CS349" s="34"/>
      <c r="CT349" s="34"/>
      <c r="CV349" s="34"/>
      <c r="CW349" s="34"/>
      <c r="CX349" s="34"/>
      <c r="CY349" s="34"/>
      <c r="CZ349" s="34"/>
    </row>
    <row r="350" spans="1:104" x14ac:dyDescent="0.15">
      <c r="A350" s="34" t="s">
        <v>1429</v>
      </c>
      <c r="B350" s="34"/>
      <c r="C350" s="34" t="s">
        <v>1346</v>
      </c>
      <c r="D350" s="34" t="s">
        <v>1366</v>
      </c>
      <c r="E350">
        <v>114</v>
      </c>
      <c r="F350" s="34" t="s">
        <v>1467</v>
      </c>
      <c r="G350" s="34"/>
      <c r="H350" s="84" t="s">
        <v>306</v>
      </c>
      <c r="I350" s="34" t="s">
        <v>2</v>
      </c>
      <c r="J350" s="34" t="s">
        <v>307</v>
      </c>
      <c r="K350" s="34" t="s">
        <v>1558</v>
      </c>
      <c r="L350" s="34" t="s">
        <v>1349</v>
      </c>
      <c r="M350" s="34" t="s">
        <v>330</v>
      </c>
      <c r="N350" s="34"/>
      <c r="O350" s="34" t="s">
        <v>1354</v>
      </c>
      <c r="P350" s="34"/>
      <c r="Q350" s="34" t="s">
        <v>336</v>
      </c>
      <c r="R350" t="b">
        <v>0</v>
      </c>
      <c r="S350" s="34"/>
      <c r="T350" s="34"/>
      <c r="U350" s="34"/>
      <c r="V350" t="b">
        <v>0</v>
      </c>
      <c r="W350" t="b">
        <v>1</v>
      </c>
      <c r="X350" s="34"/>
      <c r="Y350" s="34"/>
      <c r="AA350" s="34"/>
      <c r="AB350" s="34"/>
      <c r="AC350" s="34"/>
      <c r="AD350" s="34"/>
      <c r="AE350" s="34"/>
      <c r="AF350" s="34"/>
      <c r="AG350">
        <v>4.3</v>
      </c>
      <c r="AH350" s="34"/>
      <c r="AK350" s="34"/>
      <c r="AL350" s="34"/>
      <c r="AM350" s="34"/>
      <c r="AN350" s="34"/>
      <c r="AO350" s="34"/>
      <c r="AP350" s="34"/>
      <c r="AQ350" s="34"/>
      <c r="AR350" s="34"/>
      <c r="AS350" s="34"/>
      <c r="AU350" s="34"/>
      <c r="AV350" s="34"/>
      <c r="AW350" s="34"/>
      <c r="AX350" s="34"/>
      <c r="AY350" s="34"/>
      <c r="AZ350" s="34"/>
      <c r="BA350" s="34"/>
      <c r="BB350" s="34"/>
      <c r="BC350" s="34"/>
      <c r="BD350" s="34"/>
      <c r="BE350" s="34"/>
      <c r="BF350" s="34"/>
      <c r="BI350" s="34"/>
      <c r="BJ350" s="34"/>
      <c r="BK350" s="34"/>
      <c r="BL350" s="34"/>
      <c r="BM350" s="34"/>
      <c r="BN350" s="34"/>
      <c r="BO350" s="34"/>
      <c r="BP350" s="34"/>
      <c r="BQ350" s="34"/>
      <c r="BS350" s="34"/>
      <c r="BT350" s="34"/>
      <c r="BU350" s="34"/>
      <c r="BV350" s="34"/>
      <c r="BW350" s="34"/>
      <c r="BX350" s="34"/>
      <c r="BY350" s="34"/>
      <c r="BZ350" s="34"/>
      <c r="CB350" s="34"/>
      <c r="CC350" s="34"/>
      <c r="CD350" s="34"/>
      <c r="CE350" s="34"/>
      <c r="CH350" s="34"/>
      <c r="CI350" s="34"/>
      <c r="CK350" s="34"/>
      <c r="CL350" s="34"/>
      <c r="CN350" s="34"/>
      <c r="CO350" s="34"/>
      <c r="CP350" s="34"/>
      <c r="CQ350" s="34"/>
      <c r="CR350" s="34"/>
      <c r="CS350" s="34"/>
      <c r="CT350" s="34"/>
      <c r="CV350" s="34"/>
      <c r="CW350" s="34"/>
      <c r="CX350" s="34"/>
      <c r="CY350" s="34"/>
      <c r="CZ350" s="34"/>
    </row>
    <row r="351" spans="1:104" x14ac:dyDescent="0.15">
      <c r="A351" s="34" t="s">
        <v>1429</v>
      </c>
      <c r="B351" s="34"/>
      <c r="C351" s="34" t="s">
        <v>1346</v>
      </c>
      <c r="D351" s="34" t="s">
        <v>1366</v>
      </c>
      <c r="E351">
        <v>114</v>
      </c>
      <c r="F351" s="34" t="s">
        <v>1467</v>
      </c>
      <c r="G351" s="34"/>
      <c r="H351" s="84" t="s">
        <v>306</v>
      </c>
      <c r="I351" s="34" t="s">
        <v>2</v>
      </c>
      <c r="J351" s="34" t="s">
        <v>308</v>
      </c>
      <c r="K351" s="34" t="s">
        <v>318</v>
      </c>
      <c r="L351" s="34" t="s">
        <v>1349</v>
      </c>
      <c r="M351" s="34" t="s">
        <v>330</v>
      </c>
      <c r="N351" s="34"/>
      <c r="O351" s="34" t="s">
        <v>1354</v>
      </c>
      <c r="P351" s="34"/>
      <c r="Q351" s="34" t="s">
        <v>336</v>
      </c>
      <c r="R351" t="b">
        <v>0</v>
      </c>
      <c r="S351" s="34"/>
      <c r="T351" s="34"/>
      <c r="U351" s="34"/>
      <c r="V351" t="b">
        <v>0</v>
      </c>
      <c r="W351" t="b">
        <v>1</v>
      </c>
      <c r="X351" s="34"/>
      <c r="Y351" s="34"/>
      <c r="AA351" s="34"/>
      <c r="AB351" s="34"/>
      <c r="AC351" s="34"/>
      <c r="AD351" s="34"/>
      <c r="AE351" s="34"/>
      <c r="AF351" s="34"/>
      <c r="AG351">
        <v>4.3</v>
      </c>
      <c r="AH351" s="34"/>
      <c r="AK351" s="34"/>
      <c r="AL351" s="34"/>
      <c r="AM351" s="34"/>
      <c r="AN351" s="34"/>
      <c r="AO351" s="34"/>
      <c r="AP351" s="34"/>
      <c r="AQ351" s="34"/>
      <c r="AR351" s="34"/>
      <c r="AS351" s="34"/>
      <c r="AU351" s="34"/>
      <c r="AV351" s="34"/>
      <c r="AW351" s="34"/>
      <c r="AX351" s="34"/>
      <c r="AY351" s="34"/>
      <c r="AZ351" s="34"/>
      <c r="BA351" s="34"/>
      <c r="BB351" s="34"/>
      <c r="BC351" s="34"/>
      <c r="BD351" s="34"/>
      <c r="BE351" s="34"/>
      <c r="BF351" s="34"/>
      <c r="BI351" s="34"/>
      <c r="BJ351" s="34"/>
      <c r="BK351" s="34"/>
      <c r="BL351" s="34"/>
      <c r="BM351" s="34"/>
      <c r="BN351" s="34"/>
      <c r="BO351" s="34"/>
      <c r="BP351" s="34"/>
      <c r="BQ351" s="34"/>
      <c r="BS351" s="34"/>
      <c r="BT351" s="34"/>
      <c r="BU351" s="34"/>
      <c r="BV351" s="34"/>
      <c r="BW351" s="34"/>
      <c r="BX351" s="34"/>
      <c r="BY351" s="34"/>
      <c r="BZ351" s="34"/>
      <c r="CB351" s="34"/>
      <c r="CC351" s="34"/>
      <c r="CD351" s="34"/>
      <c r="CE351" s="34"/>
      <c r="CH351" s="34"/>
      <c r="CI351" s="34"/>
      <c r="CK351" s="34"/>
      <c r="CL351" s="34"/>
      <c r="CN351" s="34"/>
      <c r="CO351" s="34"/>
      <c r="CP351" s="34"/>
      <c r="CQ351" s="34"/>
      <c r="CR351" s="34"/>
      <c r="CS351" s="34"/>
      <c r="CT351" s="34"/>
      <c r="CV351" s="34"/>
      <c r="CW351" s="34"/>
      <c r="CX351" s="34"/>
      <c r="CY351" s="34"/>
      <c r="CZ351" s="34"/>
    </row>
    <row r="352" spans="1:104" x14ac:dyDescent="0.15">
      <c r="A352" s="34" t="s">
        <v>1429</v>
      </c>
      <c r="B352" s="34"/>
      <c r="C352" s="34" t="s">
        <v>1346</v>
      </c>
      <c r="D352" s="34" t="s">
        <v>1366</v>
      </c>
      <c r="E352">
        <v>114</v>
      </c>
      <c r="F352" s="34" t="s">
        <v>1467</v>
      </c>
      <c r="G352" s="34"/>
      <c r="H352" s="84" t="s">
        <v>306</v>
      </c>
      <c r="I352" s="34" t="s">
        <v>2</v>
      </c>
      <c r="J352" s="34" t="s">
        <v>309</v>
      </c>
      <c r="K352" s="34" t="s">
        <v>319</v>
      </c>
      <c r="L352" s="34" t="s">
        <v>1349</v>
      </c>
      <c r="M352" s="34" t="s">
        <v>330</v>
      </c>
      <c r="N352" s="34"/>
      <c r="O352" s="34" t="s">
        <v>1354</v>
      </c>
      <c r="P352" s="34"/>
      <c r="Q352" s="34" t="s">
        <v>336</v>
      </c>
      <c r="R352" t="b">
        <v>0</v>
      </c>
      <c r="S352" s="34"/>
      <c r="T352" s="34"/>
      <c r="U352" s="34"/>
      <c r="V352" t="b">
        <v>0</v>
      </c>
      <c r="W352" t="b">
        <v>1</v>
      </c>
      <c r="X352" s="34"/>
      <c r="Y352" s="34"/>
      <c r="AA352" s="34"/>
      <c r="AB352" s="34"/>
      <c r="AC352" s="34"/>
      <c r="AD352" s="34"/>
      <c r="AE352" s="34"/>
      <c r="AF352" s="34"/>
      <c r="AG352">
        <v>4.3</v>
      </c>
      <c r="AH352" s="34"/>
      <c r="AK352" s="34"/>
      <c r="AL352" s="34"/>
      <c r="AM352" s="34"/>
      <c r="AN352" s="34"/>
      <c r="AO352" s="34"/>
      <c r="AP352" s="34"/>
      <c r="AQ352" s="34"/>
      <c r="AR352" s="34"/>
      <c r="AS352" s="34"/>
      <c r="AU352" s="34"/>
      <c r="AV352" s="34"/>
      <c r="AW352" s="34"/>
      <c r="AX352" s="34"/>
      <c r="AY352" s="34"/>
      <c r="AZ352" s="34"/>
      <c r="BA352" s="34"/>
      <c r="BB352" s="34"/>
      <c r="BC352" s="34"/>
      <c r="BD352" s="34"/>
      <c r="BE352" s="34"/>
      <c r="BF352" s="34"/>
      <c r="BI352" s="34"/>
      <c r="BJ352" s="34"/>
      <c r="BK352" s="34"/>
      <c r="BL352" s="34"/>
      <c r="BM352" s="34"/>
      <c r="BN352" s="34"/>
      <c r="BO352" s="34"/>
      <c r="BP352" s="34"/>
      <c r="BQ352" s="34"/>
      <c r="BS352" s="34"/>
      <c r="BT352" s="34"/>
      <c r="BU352" s="34"/>
      <c r="BV352" s="34"/>
      <c r="BW352" s="34"/>
      <c r="BX352" s="34"/>
      <c r="BY352" s="34"/>
      <c r="BZ352" s="34"/>
      <c r="CB352" s="34"/>
      <c r="CC352" s="34"/>
      <c r="CD352" s="34"/>
      <c r="CE352" s="34"/>
      <c r="CH352" s="34"/>
      <c r="CI352" s="34"/>
      <c r="CK352" s="34"/>
      <c r="CL352" s="34"/>
      <c r="CN352" s="34"/>
      <c r="CO352" s="34"/>
      <c r="CP352" s="34"/>
      <c r="CQ352" s="34"/>
      <c r="CR352" s="34"/>
      <c r="CS352" s="34"/>
      <c r="CT352" s="34"/>
      <c r="CV352" s="34"/>
      <c r="CW352" s="34"/>
      <c r="CX352" s="34"/>
      <c r="CY352" s="34"/>
      <c r="CZ352" s="34"/>
    </row>
    <row r="353" spans="1:104" x14ac:dyDescent="0.15">
      <c r="A353" s="34" t="s">
        <v>1429</v>
      </c>
      <c r="B353" s="34"/>
      <c r="C353" s="34" t="s">
        <v>1346</v>
      </c>
      <c r="D353" s="34" t="s">
        <v>1366</v>
      </c>
      <c r="E353">
        <v>114</v>
      </c>
      <c r="F353" s="34" t="s">
        <v>1467</v>
      </c>
      <c r="G353" s="34"/>
      <c r="H353" s="84" t="s">
        <v>306</v>
      </c>
      <c r="I353" s="34" t="s">
        <v>2</v>
      </c>
      <c r="J353" s="34" t="s">
        <v>310</v>
      </c>
      <c r="K353" s="34" t="s">
        <v>1559</v>
      </c>
      <c r="L353" s="34" t="s">
        <v>1349</v>
      </c>
      <c r="M353" s="34" t="s">
        <v>330</v>
      </c>
      <c r="N353" s="34"/>
      <c r="O353" s="34" t="s">
        <v>1354</v>
      </c>
      <c r="P353" s="34"/>
      <c r="Q353" s="34" t="s">
        <v>336</v>
      </c>
      <c r="R353" t="b">
        <v>0</v>
      </c>
      <c r="S353" s="34"/>
      <c r="T353" s="34"/>
      <c r="U353" s="34"/>
      <c r="V353" t="b">
        <v>0</v>
      </c>
      <c r="W353" t="b">
        <v>1</v>
      </c>
      <c r="X353" s="34"/>
      <c r="Y353" s="34"/>
      <c r="AA353" s="34"/>
      <c r="AB353" s="34"/>
      <c r="AC353" s="34"/>
      <c r="AD353" s="34"/>
      <c r="AE353" s="34"/>
      <c r="AF353" s="34"/>
      <c r="AG353">
        <v>4.3</v>
      </c>
      <c r="AH353" s="34"/>
      <c r="AK353" s="34"/>
      <c r="AL353" s="34"/>
      <c r="AM353" s="34"/>
      <c r="AN353" s="34"/>
      <c r="AO353" s="34"/>
      <c r="AP353" s="34"/>
      <c r="AQ353" s="34"/>
      <c r="AR353" s="34"/>
      <c r="AS353" s="34"/>
      <c r="AU353" s="34"/>
      <c r="AV353" s="34"/>
      <c r="AW353" s="34"/>
      <c r="AX353" s="34"/>
      <c r="AY353" s="34"/>
      <c r="AZ353" s="34"/>
      <c r="BA353" s="34"/>
      <c r="BB353" s="34"/>
      <c r="BC353" s="34"/>
      <c r="BD353" s="34"/>
      <c r="BE353" s="34"/>
      <c r="BF353" s="34"/>
      <c r="BI353" s="34"/>
      <c r="BJ353" s="34"/>
      <c r="BK353" s="34"/>
      <c r="BL353" s="34"/>
      <c r="BM353" s="34"/>
      <c r="BN353" s="34"/>
      <c r="BO353" s="34"/>
      <c r="BP353" s="34"/>
      <c r="BQ353" s="34"/>
      <c r="BS353" s="34"/>
      <c r="BT353" s="34"/>
      <c r="BU353" s="34"/>
      <c r="BV353" s="34"/>
      <c r="BW353" s="34"/>
      <c r="BX353" s="34"/>
      <c r="BY353" s="34"/>
      <c r="BZ353" s="34"/>
      <c r="CB353" s="34"/>
      <c r="CC353" s="34"/>
      <c r="CD353" s="34"/>
      <c r="CE353" s="34"/>
      <c r="CH353" s="34"/>
      <c r="CI353" s="34"/>
      <c r="CK353" s="34"/>
      <c r="CL353" s="34"/>
      <c r="CN353" s="34"/>
      <c r="CO353" s="34"/>
      <c r="CP353" s="34"/>
      <c r="CQ353" s="34"/>
      <c r="CR353" s="34"/>
      <c r="CS353" s="34"/>
      <c r="CT353" s="34"/>
      <c r="CV353" s="34"/>
      <c r="CW353" s="34"/>
      <c r="CX353" s="34"/>
      <c r="CY353" s="34"/>
      <c r="CZ353" s="34"/>
    </row>
    <row r="354" spans="1:104" x14ac:dyDescent="0.15">
      <c r="A354" s="34" t="s">
        <v>1429</v>
      </c>
      <c r="B354" s="34"/>
      <c r="C354" s="34" t="s">
        <v>1346</v>
      </c>
      <c r="D354" s="34" t="s">
        <v>1366</v>
      </c>
      <c r="E354">
        <v>114</v>
      </c>
      <c r="F354" s="34" t="s">
        <v>1467</v>
      </c>
      <c r="G354" s="34"/>
      <c r="H354" s="84" t="s">
        <v>306</v>
      </c>
      <c r="I354" s="34" t="s">
        <v>2</v>
      </c>
      <c r="J354" s="34" t="s">
        <v>311</v>
      </c>
      <c r="K354" s="34" t="s">
        <v>1493</v>
      </c>
      <c r="L354" s="34" t="s">
        <v>1349</v>
      </c>
      <c r="M354" s="34" t="s">
        <v>330</v>
      </c>
      <c r="N354" s="34"/>
      <c r="O354" s="34" t="s">
        <v>1354</v>
      </c>
      <c r="P354" s="34"/>
      <c r="Q354" s="34" t="s">
        <v>336</v>
      </c>
      <c r="R354" t="b">
        <v>0</v>
      </c>
      <c r="S354" s="34"/>
      <c r="T354" s="34"/>
      <c r="U354" s="34"/>
      <c r="V354" t="b">
        <v>0</v>
      </c>
      <c r="W354" t="b">
        <v>1</v>
      </c>
      <c r="X354" s="34"/>
      <c r="Y354" s="34"/>
      <c r="AA354" s="34"/>
      <c r="AB354" s="34"/>
      <c r="AC354" s="34"/>
      <c r="AD354" s="34"/>
      <c r="AE354" s="34"/>
      <c r="AF354" s="34"/>
      <c r="AG354">
        <v>4.3</v>
      </c>
      <c r="AH354" s="34"/>
      <c r="AK354" s="34"/>
      <c r="AL354" s="34"/>
      <c r="AM354" s="34"/>
      <c r="AN354" s="34"/>
      <c r="AO354" s="34"/>
      <c r="AP354" s="34"/>
      <c r="AQ354" s="34"/>
      <c r="AR354" s="34"/>
      <c r="AS354" s="34"/>
      <c r="AU354" s="34"/>
      <c r="AV354" s="34"/>
      <c r="AW354" s="34"/>
      <c r="AX354" s="34"/>
      <c r="AY354" s="34"/>
      <c r="AZ354" s="34"/>
      <c r="BA354" s="34"/>
      <c r="BB354" s="34"/>
      <c r="BC354" s="34"/>
      <c r="BD354" s="34"/>
      <c r="BE354" s="34"/>
      <c r="BF354" s="34"/>
      <c r="BI354" s="34"/>
      <c r="BJ354" s="34"/>
      <c r="BK354" s="34"/>
      <c r="BL354" s="34"/>
      <c r="BM354" s="34"/>
      <c r="BN354" s="34"/>
      <c r="BO354" s="34"/>
      <c r="BP354" s="34"/>
      <c r="BQ354" s="34"/>
      <c r="BS354" s="34"/>
      <c r="BT354" s="34"/>
      <c r="BU354" s="34"/>
      <c r="BV354" s="34"/>
      <c r="BW354" s="34"/>
      <c r="BX354" s="34"/>
      <c r="BY354" s="34"/>
      <c r="BZ354" s="34"/>
      <c r="CB354" s="34"/>
      <c r="CC354" s="34"/>
      <c r="CD354" s="34"/>
      <c r="CE354" s="34"/>
      <c r="CH354" s="34"/>
      <c r="CI354" s="34"/>
      <c r="CK354" s="34"/>
      <c r="CL354" s="34"/>
      <c r="CN354" s="34"/>
      <c r="CO354" s="34"/>
      <c r="CP354" s="34"/>
      <c r="CQ354" s="34"/>
      <c r="CR354" s="34"/>
      <c r="CS354" s="34"/>
      <c r="CT354" s="34"/>
      <c r="CV354" s="34"/>
      <c r="CW354" s="34"/>
      <c r="CX354" s="34"/>
      <c r="CY354" s="34"/>
      <c r="CZ354" s="34"/>
    </row>
    <row r="355" spans="1:104" x14ac:dyDescent="0.15">
      <c r="A355" s="34" t="s">
        <v>1429</v>
      </c>
      <c r="B355" s="34"/>
      <c r="C355" s="34" t="s">
        <v>1346</v>
      </c>
      <c r="D355" s="34" t="s">
        <v>1366</v>
      </c>
      <c r="E355">
        <v>114</v>
      </c>
      <c r="F355" s="34" t="s">
        <v>1467</v>
      </c>
      <c r="G355" s="34"/>
      <c r="H355" s="84" t="s">
        <v>306</v>
      </c>
      <c r="I355" s="34" t="s">
        <v>2</v>
      </c>
      <c r="J355" s="34" t="s">
        <v>312</v>
      </c>
      <c r="K355" s="34" t="s">
        <v>2</v>
      </c>
      <c r="L355" s="34" t="s">
        <v>1349</v>
      </c>
      <c r="M355" s="34" t="s">
        <v>330</v>
      </c>
      <c r="N355" s="34"/>
      <c r="O355" s="34" t="s">
        <v>1354</v>
      </c>
      <c r="P355" s="34"/>
      <c r="Q355" s="34" t="s">
        <v>336</v>
      </c>
      <c r="R355" t="b">
        <v>0</v>
      </c>
      <c r="S355" s="34"/>
      <c r="T355" s="34"/>
      <c r="U355" s="34"/>
      <c r="V355" t="b">
        <v>0</v>
      </c>
      <c r="W355" t="b">
        <v>1</v>
      </c>
      <c r="X355" s="34"/>
      <c r="Y355" s="34"/>
      <c r="AA355" s="34"/>
      <c r="AB355" s="34"/>
      <c r="AC355" s="34"/>
      <c r="AD355" s="34"/>
      <c r="AE355" s="34"/>
      <c r="AF355" s="34"/>
      <c r="AG355">
        <v>4.3</v>
      </c>
      <c r="AH355" s="34"/>
      <c r="AK355" s="34"/>
      <c r="AL355" s="34"/>
      <c r="AM355" s="34"/>
      <c r="AN355" s="34"/>
      <c r="AO355" s="34"/>
      <c r="AP355" s="34"/>
      <c r="AQ355" s="34"/>
      <c r="AR355" s="34"/>
      <c r="AS355" s="34"/>
      <c r="AU355" s="34"/>
      <c r="AV355" s="34"/>
      <c r="AW355" s="34"/>
      <c r="AX355" s="34"/>
      <c r="AY355" s="34"/>
      <c r="AZ355" s="34"/>
      <c r="BA355" s="34"/>
      <c r="BB355" s="34"/>
      <c r="BC355" s="34"/>
      <c r="BD355" s="34"/>
      <c r="BE355" s="34"/>
      <c r="BF355" s="34"/>
      <c r="BI355" s="34"/>
      <c r="BJ355" s="34"/>
      <c r="BK355" s="34"/>
      <c r="BL355" s="34"/>
      <c r="BM355" s="34"/>
      <c r="BN355" s="34"/>
      <c r="BO355" s="34"/>
      <c r="BP355" s="34"/>
      <c r="BQ355" s="34"/>
      <c r="BS355" s="34"/>
      <c r="BT355" s="34"/>
      <c r="BU355" s="34"/>
      <c r="BV355" s="34"/>
      <c r="BW355" s="34"/>
      <c r="BX355" s="34"/>
      <c r="BY355" s="34"/>
      <c r="BZ355" s="34"/>
      <c r="CB355" s="34"/>
      <c r="CC355" s="34"/>
      <c r="CD355" s="34"/>
      <c r="CE355" s="34"/>
      <c r="CH355" s="34"/>
      <c r="CI355" s="34"/>
      <c r="CK355" s="34"/>
      <c r="CL355" s="34"/>
      <c r="CN355" s="34"/>
      <c r="CO355" s="34"/>
      <c r="CP355" s="34"/>
      <c r="CQ355" s="34"/>
      <c r="CR355" s="34"/>
      <c r="CS355" s="34"/>
      <c r="CT355" s="34"/>
      <c r="CV355" s="34"/>
      <c r="CW355" s="34"/>
      <c r="CX355" s="34"/>
      <c r="CY355" s="34"/>
      <c r="CZ355" s="34"/>
    </row>
    <row r="356" spans="1:104" x14ac:dyDescent="0.15">
      <c r="A356" s="34" t="s">
        <v>1430</v>
      </c>
      <c r="B356" s="34"/>
      <c r="C356" s="34" t="s">
        <v>1346</v>
      </c>
      <c r="D356" s="34" t="s">
        <v>1366</v>
      </c>
      <c r="E356">
        <v>113</v>
      </c>
      <c r="F356" s="34" t="s">
        <v>1467</v>
      </c>
      <c r="G356" s="34"/>
      <c r="H356" s="84" t="s">
        <v>306</v>
      </c>
      <c r="I356" s="34" t="s">
        <v>2</v>
      </c>
      <c r="J356" s="34" t="s">
        <v>307</v>
      </c>
      <c r="K356" s="34" t="s">
        <v>321</v>
      </c>
      <c r="L356" s="34" t="s">
        <v>1349</v>
      </c>
      <c r="M356" s="34" t="s">
        <v>330</v>
      </c>
      <c r="N356" s="34"/>
      <c r="O356" s="34" t="s">
        <v>1354</v>
      </c>
      <c r="P356" s="34"/>
      <c r="Q356" s="34" t="s">
        <v>337</v>
      </c>
      <c r="R356" t="b">
        <v>0</v>
      </c>
      <c r="S356" s="34"/>
      <c r="T356" s="34"/>
      <c r="U356" s="34"/>
      <c r="V356" t="b">
        <v>0</v>
      </c>
      <c r="W356" t="b">
        <v>1</v>
      </c>
      <c r="X356" s="34"/>
      <c r="Y356" s="34"/>
      <c r="AA356" s="34"/>
      <c r="AB356" s="34"/>
      <c r="AC356" s="34"/>
      <c r="AD356" s="34"/>
      <c r="AE356" s="34"/>
      <c r="AF356" s="34"/>
      <c r="AG356">
        <v>4.3</v>
      </c>
      <c r="AH356" s="34"/>
      <c r="AK356" s="34"/>
      <c r="AL356" s="34"/>
      <c r="AM356" s="34"/>
      <c r="AN356" s="34"/>
      <c r="AO356" s="34"/>
      <c r="AP356" s="34"/>
      <c r="AQ356" s="34"/>
      <c r="AR356" s="34"/>
      <c r="AS356" s="34"/>
      <c r="AU356" s="34"/>
      <c r="AV356" s="34"/>
      <c r="AW356" s="34"/>
      <c r="AX356" s="34"/>
      <c r="AY356" s="34"/>
      <c r="AZ356" s="34"/>
      <c r="BA356" s="34"/>
      <c r="BB356" s="34"/>
      <c r="BC356" s="34"/>
      <c r="BD356" s="34"/>
      <c r="BE356" s="34"/>
      <c r="BF356" s="34"/>
      <c r="BI356" s="34"/>
      <c r="BJ356" s="34"/>
      <c r="BK356" s="34"/>
      <c r="BL356" s="34"/>
      <c r="BM356" s="34"/>
      <c r="BN356" s="34"/>
      <c r="BO356" s="34"/>
      <c r="BP356" s="34"/>
      <c r="BQ356" s="34"/>
      <c r="BS356" s="34"/>
      <c r="BT356" s="34"/>
      <c r="BU356" s="34"/>
      <c r="BV356" s="34"/>
      <c r="BW356" s="34"/>
      <c r="BX356" s="34"/>
      <c r="BY356" s="34"/>
      <c r="BZ356" s="34"/>
      <c r="CB356" s="34"/>
      <c r="CC356" s="34"/>
      <c r="CD356" s="34"/>
      <c r="CE356" s="34"/>
      <c r="CH356" s="34"/>
      <c r="CI356" s="34"/>
      <c r="CK356" s="34"/>
      <c r="CL356" s="34"/>
      <c r="CN356" s="34"/>
      <c r="CO356" s="34"/>
      <c r="CP356" s="34"/>
      <c r="CQ356" s="34"/>
      <c r="CR356" s="34"/>
      <c r="CS356" s="34"/>
      <c r="CT356" s="34"/>
      <c r="CV356" s="34"/>
      <c r="CW356" s="34"/>
      <c r="CX356" s="34"/>
      <c r="CY356" s="34"/>
      <c r="CZ356" s="34"/>
    </row>
    <row r="357" spans="1:104" x14ac:dyDescent="0.15">
      <c r="A357" s="34" t="s">
        <v>1430</v>
      </c>
      <c r="B357" s="34"/>
      <c r="C357" s="34" t="s">
        <v>1346</v>
      </c>
      <c r="D357" s="34" t="s">
        <v>1366</v>
      </c>
      <c r="E357">
        <v>113</v>
      </c>
      <c r="F357" s="34" t="s">
        <v>1467</v>
      </c>
      <c r="G357" s="34"/>
      <c r="H357" s="84" t="s">
        <v>306</v>
      </c>
      <c r="I357" s="34" t="s">
        <v>2</v>
      </c>
      <c r="J357" s="34" t="s">
        <v>308</v>
      </c>
      <c r="K357" s="34" t="s">
        <v>322</v>
      </c>
      <c r="L357" s="34" t="s">
        <v>1349</v>
      </c>
      <c r="M357" s="34" t="s">
        <v>330</v>
      </c>
      <c r="N357" s="34"/>
      <c r="O357" s="34" t="s">
        <v>1354</v>
      </c>
      <c r="P357" s="34"/>
      <c r="Q357" s="34" t="s">
        <v>337</v>
      </c>
      <c r="R357" t="b">
        <v>0</v>
      </c>
      <c r="S357" s="34"/>
      <c r="T357" s="34"/>
      <c r="U357" s="34"/>
      <c r="V357" t="b">
        <v>0</v>
      </c>
      <c r="W357" t="b">
        <v>1</v>
      </c>
      <c r="X357" s="34"/>
      <c r="Y357" s="34"/>
      <c r="AA357" s="34"/>
      <c r="AB357" s="34"/>
      <c r="AC357" s="34"/>
      <c r="AD357" s="34"/>
      <c r="AE357" s="34"/>
      <c r="AF357" s="34"/>
      <c r="AG357">
        <v>4.3</v>
      </c>
      <c r="AH357" s="34"/>
      <c r="AK357" s="34"/>
      <c r="AL357" s="34"/>
      <c r="AM357" s="34"/>
      <c r="AN357" s="34"/>
      <c r="AO357" s="34"/>
      <c r="AP357" s="34"/>
      <c r="AQ357" s="34"/>
      <c r="AR357" s="34"/>
      <c r="AS357" s="34"/>
      <c r="AU357" s="34"/>
      <c r="AV357" s="34"/>
      <c r="AW357" s="34"/>
      <c r="AX357" s="34"/>
      <c r="AY357" s="34"/>
      <c r="AZ357" s="34"/>
      <c r="BA357" s="34"/>
      <c r="BB357" s="34"/>
      <c r="BC357" s="34"/>
      <c r="BD357" s="34"/>
      <c r="BE357" s="34"/>
      <c r="BF357" s="34"/>
      <c r="BI357" s="34"/>
      <c r="BJ357" s="34"/>
      <c r="BK357" s="34"/>
      <c r="BL357" s="34"/>
      <c r="BM357" s="34"/>
      <c r="BN357" s="34"/>
      <c r="BO357" s="34"/>
      <c r="BP357" s="34"/>
      <c r="BQ357" s="34"/>
      <c r="BS357" s="34"/>
      <c r="BT357" s="34"/>
      <c r="BU357" s="34"/>
      <c r="BV357" s="34"/>
      <c r="BW357" s="34"/>
      <c r="BX357" s="34"/>
      <c r="BY357" s="34"/>
      <c r="BZ357" s="34"/>
      <c r="CB357" s="34"/>
      <c r="CC357" s="34"/>
      <c r="CD357" s="34"/>
      <c r="CE357" s="34"/>
      <c r="CH357" s="34"/>
      <c r="CI357" s="34"/>
      <c r="CK357" s="34"/>
      <c r="CL357" s="34"/>
      <c r="CN357" s="34"/>
      <c r="CO357" s="34"/>
      <c r="CP357" s="34"/>
      <c r="CQ357" s="34"/>
      <c r="CR357" s="34"/>
      <c r="CS357" s="34"/>
      <c r="CT357" s="34"/>
      <c r="CV357" s="34"/>
      <c r="CW357" s="34"/>
      <c r="CX357" s="34"/>
      <c r="CY357" s="34"/>
      <c r="CZ357" s="34"/>
    </row>
    <row r="358" spans="1:104" x14ac:dyDescent="0.15">
      <c r="A358" s="34" t="s">
        <v>1430</v>
      </c>
      <c r="B358" s="34"/>
      <c r="C358" s="34" t="s">
        <v>1346</v>
      </c>
      <c r="D358" s="34" t="s">
        <v>1366</v>
      </c>
      <c r="E358">
        <v>113</v>
      </c>
      <c r="F358" s="34" t="s">
        <v>1467</v>
      </c>
      <c r="G358" s="34"/>
      <c r="H358" s="84" t="s">
        <v>306</v>
      </c>
      <c r="I358" s="34" t="s">
        <v>2</v>
      </c>
      <c r="J358" s="34" t="s">
        <v>309</v>
      </c>
      <c r="K358" s="34" t="s">
        <v>323</v>
      </c>
      <c r="L358" s="34" t="s">
        <v>1349</v>
      </c>
      <c r="M358" s="34" t="s">
        <v>330</v>
      </c>
      <c r="N358" s="34"/>
      <c r="O358" s="34" t="s">
        <v>1354</v>
      </c>
      <c r="P358" s="34"/>
      <c r="Q358" s="34" t="s">
        <v>337</v>
      </c>
      <c r="R358" t="b">
        <v>0</v>
      </c>
      <c r="S358" s="34"/>
      <c r="T358" s="34"/>
      <c r="U358" s="34"/>
      <c r="V358" t="b">
        <v>0</v>
      </c>
      <c r="W358" t="b">
        <v>1</v>
      </c>
      <c r="X358" s="34"/>
      <c r="Y358" s="34"/>
      <c r="AA358" s="34"/>
      <c r="AB358" s="34"/>
      <c r="AC358" s="34"/>
      <c r="AD358" s="34"/>
      <c r="AE358" s="34"/>
      <c r="AF358" s="34"/>
      <c r="AG358">
        <v>4.3</v>
      </c>
      <c r="AH358" s="34"/>
      <c r="AK358" s="34"/>
      <c r="AL358" s="34"/>
      <c r="AM358" s="34"/>
      <c r="AN358" s="34"/>
      <c r="AO358" s="34"/>
      <c r="AP358" s="34"/>
      <c r="AQ358" s="34"/>
      <c r="AR358" s="34"/>
      <c r="AS358" s="34"/>
      <c r="AU358" s="34"/>
      <c r="AV358" s="34"/>
      <c r="AW358" s="34"/>
      <c r="AX358" s="34"/>
      <c r="AY358" s="34"/>
      <c r="AZ358" s="34"/>
      <c r="BA358" s="34"/>
      <c r="BB358" s="34"/>
      <c r="BC358" s="34"/>
      <c r="BD358" s="34"/>
      <c r="BE358" s="34"/>
      <c r="BF358" s="34"/>
      <c r="BI358" s="34"/>
      <c r="BJ358" s="34"/>
      <c r="BK358" s="34"/>
      <c r="BL358" s="34"/>
      <c r="BM358" s="34"/>
      <c r="BN358" s="34"/>
      <c r="BO358" s="34"/>
      <c r="BP358" s="34"/>
      <c r="BQ358" s="34"/>
      <c r="BS358" s="34"/>
      <c r="BT358" s="34"/>
      <c r="BU358" s="34"/>
      <c r="BV358" s="34"/>
      <c r="BW358" s="34"/>
      <c r="BX358" s="34"/>
      <c r="BY358" s="34"/>
      <c r="BZ358" s="34"/>
      <c r="CB358" s="34"/>
      <c r="CC358" s="34"/>
      <c r="CD358" s="34"/>
      <c r="CE358" s="34"/>
      <c r="CH358" s="34"/>
      <c r="CI358" s="34"/>
      <c r="CK358" s="34"/>
      <c r="CL358" s="34"/>
      <c r="CN358" s="34"/>
      <c r="CO358" s="34"/>
      <c r="CP358" s="34"/>
      <c r="CQ358" s="34"/>
      <c r="CR358" s="34"/>
      <c r="CS358" s="34"/>
      <c r="CT358" s="34"/>
      <c r="CV358" s="34"/>
      <c r="CW358" s="34"/>
      <c r="CX358" s="34"/>
      <c r="CY358" s="34"/>
      <c r="CZ358" s="34"/>
    </row>
    <row r="359" spans="1:104" x14ac:dyDescent="0.15">
      <c r="A359" s="34" t="s">
        <v>1430</v>
      </c>
      <c r="B359" s="34"/>
      <c r="C359" s="34" t="s">
        <v>1346</v>
      </c>
      <c r="D359" s="34" t="s">
        <v>1366</v>
      </c>
      <c r="E359">
        <v>113</v>
      </c>
      <c r="F359" s="34" t="s">
        <v>1467</v>
      </c>
      <c r="G359" s="34"/>
      <c r="H359" s="84" t="s">
        <v>306</v>
      </c>
      <c r="I359" s="34" t="s">
        <v>2</v>
      </c>
      <c r="J359" s="34" t="s">
        <v>310</v>
      </c>
      <c r="K359" s="34" t="s">
        <v>1560</v>
      </c>
      <c r="L359" s="34" t="s">
        <v>1349</v>
      </c>
      <c r="M359" s="34" t="s">
        <v>330</v>
      </c>
      <c r="N359" s="34"/>
      <c r="O359" s="34" t="s">
        <v>1354</v>
      </c>
      <c r="P359" s="34"/>
      <c r="Q359" s="34" t="s">
        <v>337</v>
      </c>
      <c r="R359" t="b">
        <v>0</v>
      </c>
      <c r="S359" s="34"/>
      <c r="T359" s="34"/>
      <c r="U359" s="34"/>
      <c r="V359" t="b">
        <v>0</v>
      </c>
      <c r="W359" t="b">
        <v>1</v>
      </c>
      <c r="X359" s="34"/>
      <c r="Y359" s="34"/>
      <c r="AA359" s="34"/>
      <c r="AB359" s="34"/>
      <c r="AC359" s="34"/>
      <c r="AD359" s="34"/>
      <c r="AE359" s="34"/>
      <c r="AF359" s="34"/>
      <c r="AG359">
        <v>4.3</v>
      </c>
      <c r="AH359" s="34"/>
      <c r="AK359" s="34"/>
      <c r="AL359" s="34"/>
      <c r="AM359" s="34"/>
      <c r="AN359" s="34"/>
      <c r="AO359" s="34"/>
      <c r="AP359" s="34"/>
      <c r="AQ359" s="34"/>
      <c r="AR359" s="34"/>
      <c r="AS359" s="34"/>
      <c r="AU359" s="34"/>
      <c r="AV359" s="34"/>
      <c r="AW359" s="34"/>
      <c r="AX359" s="34"/>
      <c r="AY359" s="34"/>
      <c r="AZ359" s="34"/>
      <c r="BA359" s="34"/>
      <c r="BB359" s="34"/>
      <c r="BC359" s="34"/>
      <c r="BD359" s="34"/>
      <c r="BE359" s="34"/>
      <c r="BF359" s="34"/>
      <c r="BI359" s="34"/>
      <c r="BJ359" s="34"/>
      <c r="BK359" s="34"/>
      <c r="BL359" s="34"/>
      <c r="BM359" s="34"/>
      <c r="BN359" s="34"/>
      <c r="BO359" s="34"/>
      <c r="BP359" s="34"/>
      <c r="BQ359" s="34"/>
      <c r="BS359" s="34"/>
      <c r="BT359" s="34"/>
      <c r="BU359" s="34"/>
      <c r="BV359" s="34"/>
      <c r="BW359" s="34"/>
      <c r="BX359" s="34"/>
      <c r="BY359" s="34"/>
      <c r="BZ359" s="34"/>
      <c r="CB359" s="34"/>
      <c r="CC359" s="34"/>
      <c r="CD359" s="34"/>
      <c r="CE359" s="34"/>
      <c r="CH359" s="34"/>
      <c r="CI359" s="34"/>
      <c r="CK359" s="34"/>
      <c r="CL359" s="34"/>
      <c r="CN359" s="34"/>
      <c r="CO359" s="34"/>
      <c r="CP359" s="34"/>
      <c r="CQ359" s="34"/>
      <c r="CR359" s="34"/>
      <c r="CS359" s="34"/>
      <c r="CT359" s="34"/>
      <c r="CV359" s="34"/>
      <c r="CW359" s="34"/>
      <c r="CX359" s="34"/>
      <c r="CY359" s="34"/>
      <c r="CZ359" s="34"/>
    </row>
    <row r="360" spans="1:104" x14ac:dyDescent="0.15">
      <c r="A360" s="34" t="s">
        <v>1430</v>
      </c>
      <c r="B360" s="34"/>
      <c r="C360" s="34" t="s">
        <v>1346</v>
      </c>
      <c r="D360" s="34" t="s">
        <v>1366</v>
      </c>
      <c r="E360">
        <v>113</v>
      </c>
      <c r="F360" s="34" t="s">
        <v>1467</v>
      </c>
      <c r="G360" s="34"/>
      <c r="H360" s="84" t="s">
        <v>306</v>
      </c>
      <c r="I360" s="34" t="s">
        <v>2</v>
      </c>
      <c r="J360" s="34" t="s">
        <v>311</v>
      </c>
      <c r="K360" s="34" t="s">
        <v>1493</v>
      </c>
      <c r="L360" s="34" t="s">
        <v>1349</v>
      </c>
      <c r="M360" s="34" t="s">
        <v>330</v>
      </c>
      <c r="N360" s="34"/>
      <c r="O360" s="34" t="s">
        <v>1354</v>
      </c>
      <c r="P360" s="34"/>
      <c r="Q360" s="34" t="s">
        <v>337</v>
      </c>
      <c r="R360" t="b">
        <v>0</v>
      </c>
      <c r="S360" s="34"/>
      <c r="T360" s="34"/>
      <c r="U360" s="34"/>
      <c r="V360" t="b">
        <v>0</v>
      </c>
      <c r="W360" t="b">
        <v>1</v>
      </c>
      <c r="X360" s="34"/>
      <c r="Y360" s="34"/>
      <c r="AA360" s="34"/>
      <c r="AB360" s="34"/>
      <c r="AC360" s="34"/>
      <c r="AD360" s="34"/>
      <c r="AE360" s="34"/>
      <c r="AF360" s="34"/>
      <c r="AG360">
        <v>4.3</v>
      </c>
      <c r="AH360" s="34"/>
      <c r="AK360" s="34"/>
      <c r="AL360" s="34"/>
      <c r="AM360" s="34"/>
      <c r="AN360" s="34"/>
      <c r="AO360" s="34"/>
      <c r="AP360" s="34"/>
      <c r="AQ360" s="34"/>
      <c r="AR360" s="34"/>
      <c r="AS360" s="34"/>
      <c r="AU360" s="34"/>
      <c r="AV360" s="34"/>
      <c r="AW360" s="34"/>
      <c r="AX360" s="34"/>
      <c r="AY360" s="34"/>
      <c r="AZ360" s="34"/>
      <c r="BA360" s="34"/>
      <c r="BB360" s="34"/>
      <c r="BC360" s="34"/>
      <c r="BD360" s="34"/>
      <c r="BE360" s="34"/>
      <c r="BF360" s="34"/>
      <c r="BI360" s="34"/>
      <c r="BJ360" s="34"/>
      <c r="BK360" s="34"/>
      <c r="BL360" s="34"/>
      <c r="BM360" s="34"/>
      <c r="BN360" s="34"/>
      <c r="BO360" s="34"/>
      <c r="BP360" s="34"/>
      <c r="BQ360" s="34"/>
      <c r="BS360" s="34"/>
      <c r="BT360" s="34"/>
      <c r="BU360" s="34"/>
      <c r="BV360" s="34"/>
      <c r="BW360" s="34"/>
      <c r="BX360" s="34"/>
      <c r="BY360" s="34"/>
      <c r="BZ360" s="34"/>
      <c r="CB360" s="34"/>
      <c r="CC360" s="34"/>
      <c r="CD360" s="34"/>
      <c r="CE360" s="34"/>
      <c r="CH360" s="34"/>
      <c r="CI360" s="34"/>
      <c r="CK360" s="34"/>
      <c r="CL360" s="34"/>
      <c r="CN360" s="34"/>
      <c r="CO360" s="34"/>
      <c r="CP360" s="34"/>
      <c r="CQ360" s="34"/>
      <c r="CR360" s="34"/>
      <c r="CS360" s="34"/>
      <c r="CT360" s="34"/>
      <c r="CV360" s="34"/>
      <c r="CW360" s="34"/>
      <c r="CX360" s="34"/>
      <c r="CY360" s="34"/>
      <c r="CZ360" s="34"/>
    </row>
    <row r="361" spans="1:104" x14ac:dyDescent="0.15">
      <c r="A361" s="34" t="s">
        <v>1430</v>
      </c>
      <c r="B361" s="34"/>
      <c r="C361" s="34" t="s">
        <v>1346</v>
      </c>
      <c r="D361" s="34" t="s">
        <v>1366</v>
      </c>
      <c r="E361">
        <v>113</v>
      </c>
      <c r="F361" s="34" t="s">
        <v>1467</v>
      </c>
      <c r="G361" s="34"/>
      <c r="H361" s="84" t="s">
        <v>306</v>
      </c>
      <c r="I361" s="34" t="s">
        <v>2</v>
      </c>
      <c r="J361" s="34" t="s">
        <v>312</v>
      </c>
      <c r="K361" s="34" t="s">
        <v>2</v>
      </c>
      <c r="L361" s="34" t="s">
        <v>1349</v>
      </c>
      <c r="M361" s="34" t="s">
        <v>330</v>
      </c>
      <c r="N361" s="34"/>
      <c r="O361" s="34" t="s">
        <v>1354</v>
      </c>
      <c r="P361" s="34"/>
      <c r="Q361" s="34" t="s">
        <v>337</v>
      </c>
      <c r="R361" t="b">
        <v>0</v>
      </c>
      <c r="S361" s="34"/>
      <c r="T361" s="34"/>
      <c r="U361" s="34"/>
      <c r="V361" t="b">
        <v>0</v>
      </c>
      <c r="W361" t="b">
        <v>1</v>
      </c>
      <c r="X361" s="34"/>
      <c r="Y361" s="34"/>
      <c r="AA361" s="34"/>
      <c r="AB361" s="34"/>
      <c r="AC361" s="34"/>
      <c r="AD361" s="34"/>
      <c r="AE361" s="34"/>
      <c r="AF361" s="34"/>
      <c r="AG361">
        <v>4.3</v>
      </c>
      <c r="AH361" s="34"/>
      <c r="AK361" s="34"/>
      <c r="AL361" s="34"/>
      <c r="AM361" s="34"/>
      <c r="AN361" s="34"/>
      <c r="AO361" s="34"/>
      <c r="AP361" s="34"/>
      <c r="AQ361" s="34"/>
      <c r="AR361" s="34"/>
      <c r="AS361" s="34"/>
      <c r="AU361" s="34"/>
      <c r="AV361" s="34"/>
      <c r="AW361" s="34"/>
      <c r="AX361" s="34"/>
      <c r="AY361" s="34"/>
      <c r="AZ361" s="34"/>
      <c r="BA361" s="34"/>
      <c r="BB361" s="34"/>
      <c r="BC361" s="34"/>
      <c r="BD361" s="34"/>
      <c r="BE361" s="34"/>
      <c r="BF361" s="34"/>
      <c r="BI361" s="34"/>
      <c r="BJ361" s="34"/>
      <c r="BK361" s="34"/>
      <c r="BL361" s="34"/>
      <c r="BM361" s="34"/>
      <c r="BN361" s="34"/>
      <c r="BO361" s="34"/>
      <c r="BP361" s="34"/>
      <c r="BQ361" s="34"/>
      <c r="BS361" s="34"/>
      <c r="BT361" s="34"/>
      <c r="BU361" s="34"/>
      <c r="BV361" s="34"/>
      <c r="BW361" s="34"/>
      <c r="BX361" s="34"/>
      <c r="BY361" s="34"/>
      <c r="BZ361" s="34"/>
      <c r="CB361" s="34"/>
      <c r="CC361" s="34"/>
      <c r="CD361" s="34"/>
      <c r="CE361" s="34"/>
      <c r="CH361" s="34"/>
      <c r="CI361" s="34"/>
      <c r="CK361" s="34"/>
      <c r="CL361" s="34"/>
      <c r="CN361" s="34"/>
      <c r="CO361" s="34"/>
      <c r="CP361" s="34"/>
      <c r="CQ361" s="34"/>
      <c r="CR361" s="34"/>
      <c r="CS361" s="34"/>
      <c r="CT361" s="34"/>
      <c r="CV361" s="34"/>
      <c r="CW361" s="34"/>
      <c r="CX361" s="34"/>
      <c r="CY361" s="34"/>
      <c r="CZ361" s="34"/>
    </row>
    <row r="362" spans="1:104" x14ac:dyDescent="0.15">
      <c r="A362" s="34" t="s">
        <v>1431</v>
      </c>
      <c r="B362" s="34"/>
      <c r="C362" s="34" t="s">
        <v>1346</v>
      </c>
      <c r="D362" s="34" t="s">
        <v>1366</v>
      </c>
      <c r="E362">
        <v>116</v>
      </c>
      <c r="F362" s="34" t="s">
        <v>1467</v>
      </c>
      <c r="G362" s="34"/>
      <c r="H362" s="84" t="s">
        <v>306</v>
      </c>
      <c r="I362" s="34" t="s">
        <v>2</v>
      </c>
      <c r="J362" s="34" t="s">
        <v>307</v>
      </c>
      <c r="K362" s="34" t="s">
        <v>324</v>
      </c>
      <c r="L362" s="34" t="s">
        <v>1349</v>
      </c>
      <c r="M362" s="34" t="s">
        <v>330</v>
      </c>
      <c r="N362" s="34"/>
      <c r="O362" s="34" t="s">
        <v>1354</v>
      </c>
      <c r="P362" s="34"/>
      <c r="Q362" s="34" t="s">
        <v>338</v>
      </c>
      <c r="R362" t="b">
        <v>0</v>
      </c>
      <c r="S362" s="34"/>
      <c r="T362" s="34"/>
      <c r="U362" s="34"/>
      <c r="V362" t="b">
        <v>0</v>
      </c>
      <c r="W362" t="b">
        <v>1</v>
      </c>
      <c r="X362" s="34"/>
      <c r="Y362" s="34"/>
      <c r="AA362" s="34"/>
      <c r="AB362" s="34"/>
      <c r="AC362" s="34"/>
      <c r="AD362" s="34"/>
      <c r="AE362" s="34"/>
      <c r="AF362" s="34"/>
      <c r="AG362">
        <v>4.3</v>
      </c>
      <c r="AH362" s="34"/>
      <c r="AK362" s="34"/>
      <c r="AL362" s="34"/>
      <c r="AM362" s="34"/>
      <c r="AN362" s="34"/>
      <c r="AO362" s="34"/>
      <c r="AP362" s="34"/>
      <c r="AQ362" s="34"/>
      <c r="AR362" s="34"/>
      <c r="AS362" s="34"/>
      <c r="AU362" s="34"/>
      <c r="AV362" s="34"/>
      <c r="AW362" s="34"/>
      <c r="AX362" s="34"/>
      <c r="AY362" s="34"/>
      <c r="AZ362" s="34"/>
      <c r="BA362" s="34"/>
      <c r="BB362" s="34"/>
      <c r="BC362" s="34"/>
      <c r="BD362" s="34"/>
      <c r="BE362" s="34"/>
      <c r="BF362" s="34"/>
      <c r="BI362" s="34"/>
      <c r="BJ362" s="34"/>
      <c r="BK362" s="34"/>
      <c r="BL362" s="34"/>
      <c r="BM362" s="34"/>
      <c r="BN362" s="34"/>
      <c r="BO362" s="34"/>
      <c r="BP362" s="34"/>
      <c r="BQ362" s="34"/>
      <c r="BS362" s="34"/>
      <c r="BT362" s="34"/>
      <c r="BU362" s="34"/>
      <c r="BV362" s="34"/>
      <c r="BW362" s="34"/>
      <c r="BX362" s="34"/>
      <c r="BY362" s="34"/>
      <c r="BZ362" s="34"/>
      <c r="CB362" s="34"/>
      <c r="CC362" s="34"/>
      <c r="CD362" s="34"/>
      <c r="CE362" s="34"/>
      <c r="CH362" s="34"/>
      <c r="CI362" s="34"/>
      <c r="CK362" s="34"/>
      <c r="CL362" s="34"/>
      <c r="CN362" s="34"/>
      <c r="CO362" s="34"/>
      <c r="CP362" s="34"/>
      <c r="CQ362" s="34"/>
      <c r="CR362" s="34"/>
      <c r="CS362" s="34"/>
      <c r="CT362" s="34"/>
      <c r="CV362" s="34"/>
      <c r="CW362" s="34"/>
      <c r="CX362" s="34"/>
      <c r="CY362" s="34"/>
      <c r="CZ362" s="34"/>
    </row>
    <row r="363" spans="1:104" x14ac:dyDescent="0.15">
      <c r="A363" s="34" t="s">
        <v>1431</v>
      </c>
      <c r="B363" s="34"/>
      <c r="C363" s="34" t="s">
        <v>1346</v>
      </c>
      <c r="D363" s="34" t="s">
        <v>1366</v>
      </c>
      <c r="E363">
        <v>116</v>
      </c>
      <c r="F363" s="34" t="s">
        <v>1467</v>
      </c>
      <c r="G363" s="34"/>
      <c r="H363" s="84" t="s">
        <v>306</v>
      </c>
      <c r="I363" s="34" t="s">
        <v>2</v>
      </c>
      <c r="J363" s="34" t="s">
        <v>308</v>
      </c>
      <c r="K363" s="34" t="s">
        <v>314</v>
      </c>
      <c r="L363" s="34" t="s">
        <v>1349</v>
      </c>
      <c r="M363" s="34" t="s">
        <v>330</v>
      </c>
      <c r="N363" s="34"/>
      <c r="O363" s="34" t="s">
        <v>1354</v>
      </c>
      <c r="P363" s="34"/>
      <c r="Q363" s="34" t="s">
        <v>338</v>
      </c>
      <c r="R363" t="b">
        <v>0</v>
      </c>
      <c r="S363" s="34"/>
      <c r="T363" s="34"/>
      <c r="U363" s="34"/>
      <c r="V363" t="b">
        <v>0</v>
      </c>
      <c r="W363" t="b">
        <v>1</v>
      </c>
      <c r="X363" s="34"/>
      <c r="Y363" s="34"/>
      <c r="AA363" s="34"/>
      <c r="AB363" s="34"/>
      <c r="AC363" s="34"/>
      <c r="AD363" s="34"/>
      <c r="AE363" s="34"/>
      <c r="AF363" s="34"/>
      <c r="AG363">
        <v>4.3</v>
      </c>
      <c r="AH363" s="34"/>
      <c r="AK363" s="34"/>
      <c r="AL363" s="34"/>
      <c r="AM363" s="34"/>
      <c r="AN363" s="34"/>
      <c r="AO363" s="34"/>
      <c r="AP363" s="34"/>
      <c r="AQ363" s="34"/>
      <c r="AR363" s="34"/>
      <c r="AS363" s="34"/>
      <c r="AU363" s="34"/>
      <c r="AV363" s="34"/>
      <c r="AW363" s="34"/>
      <c r="AX363" s="34"/>
      <c r="AY363" s="34"/>
      <c r="AZ363" s="34"/>
      <c r="BA363" s="34"/>
      <c r="BB363" s="34"/>
      <c r="BC363" s="34"/>
      <c r="BD363" s="34"/>
      <c r="BE363" s="34"/>
      <c r="BF363" s="34"/>
      <c r="BI363" s="34"/>
      <c r="BJ363" s="34"/>
      <c r="BK363" s="34"/>
      <c r="BL363" s="34"/>
      <c r="BM363" s="34"/>
      <c r="BN363" s="34"/>
      <c r="BO363" s="34"/>
      <c r="BP363" s="34"/>
      <c r="BQ363" s="34"/>
      <c r="BS363" s="34"/>
      <c r="BT363" s="34"/>
      <c r="BU363" s="34"/>
      <c r="BV363" s="34"/>
      <c r="BW363" s="34"/>
      <c r="BX363" s="34"/>
      <c r="BY363" s="34"/>
      <c r="BZ363" s="34"/>
      <c r="CB363" s="34"/>
      <c r="CC363" s="34"/>
      <c r="CD363" s="34"/>
      <c r="CE363" s="34"/>
      <c r="CH363" s="34"/>
      <c r="CI363" s="34"/>
      <c r="CK363" s="34"/>
      <c r="CL363" s="34"/>
      <c r="CN363" s="34"/>
      <c r="CO363" s="34"/>
      <c r="CP363" s="34"/>
      <c r="CQ363" s="34"/>
      <c r="CR363" s="34"/>
      <c r="CS363" s="34"/>
      <c r="CT363" s="34"/>
      <c r="CV363" s="34"/>
      <c r="CW363" s="34"/>
      <c r="CX363" s="34"/>
      <c r="CY363" s="34"/>
      <c r="CZ363" s="34"/>
    </row>
    <row r="364" spans="1:104" x14ac:dyDescent="0.15">
      <c r="A364" s="34" t="s">
        <v>1431</v>
      </c>
      <c r="B364" s="34"/>
      <c r="C364" s="34" t="s">
        <v>1346</v>
      </c>
      <c r="D364" s="34" t="s">
        <v>1366</v>
      </c>
      <c r="E364">
        <v>116</v>
      </c>
      <c r="F364" s="34" t="s">
        <v>1467</v>
      </c>
      <c r="G364" s="34"/>
      <c r="H364" s="84" t="s">
        <v>306</v>
      </c>
      <c r="I364" s="34" t="s">
        <v>2</v>
      </c>
      <c r="J364" s="34" t="s">
        <v>309</v>
      </c>
      <c r="K364" s="34" t="s">
        <v>315</v>
      </c>
      <c r="L364" s="34" t="s">
        <v>1349</v>
      </c>
      <c r="M364" s="34" t="s">
        <v>330</v>
      </c>
      <c r="N364" s="34"/>
      <c r="O364" s="34" t="s">
        <v>1354</v>
      </c>
      <c r="P364" s="34"/>
      <c r="Q364" s="34" t="s">
        <v>338</v>
      </c>
      <c r="R364" t="b">
        <v>0</v>
      </c>
      <c r="S364" s="34"/>
      <c r="T364" s="34"/>
      <c r="U364" s="34"/>
      <c r="V364" t="b">
        <v>0</v>
      </c>
      <c r="W364" t="b">
        <v>1</v>
      </c>
      <c r="X364" s="34"/>
      <c r="Y364" s="34"/>
      <c r="AA364" s="34"/>
      <c r="AB364" s="34"/>
      <c r="AC364" s="34"/>
      <c r="AD364" s="34"/>
      <c r="AE364" s="34"/>
      <c r="AF364" s="34"/>
      <c r="AG364">
        <v>4.3</v>
      </c>
      <c r="AH364" s="34"/>
      <c r="AK364" s="34"/>
      <c r="AL364" s="34"/>
      <c r="AM364" s="34"/>
      <c r="AN364" s="34"/>
      <c r="AO364" s="34"/>
      <c r="AP364" s="34"/>
      <c r="AQ364" s="34"/>
      <c r="AR364" s="34"/>
      <c r="AS364" s="34"/>
      <c r="AU364" s="34"/>
      <c r="AV364" s="34"/>
      <c r="AW364" s="34"/>
      <c r="AX364" s="34"/>
      <c r="AY364" s="34"/>
      <c r="AZ364" s="34"/>
      <c r="BA364" s="34"/>
      <c r="BB364" s="34"/>
      <c r="BC364" s="34"/>
      <c r="BD364" s="34"/>
      <c r="BE364" s="34"/>
      <c r="BF364" s="34"/>
      <c r="BI364" s="34"/>
      <c r="BJ364" s="34"/>
      <c r="BK364" s="34"/>
      <c r="BL364" s="34"/>
      <c r="BM364" s="34"/>
      <c r="BN364" s="34"/>
      <c r="BO364" s="34"/>
      <c r="BP364" s="34"/>
      <c r="BQ364" s="34"/>
      <c r="BS364" s="34"/>
      <c r="BT364" s="34"/>
      <c r="BU364" s="34"/>
      <c r="BV364" s="34"/>
      <c r="BW364" s="34"/>
      <c r="BX364" s="34"/>
      <c r="BY364" s="34"/>
      <c r="BZ364" s="34"/>
      <c r="CB364" s="34"/>
      <c r="CC364" s="34"/>
      <c r="CD364" s="34"/>
      <c r="CE364" s="34"/>
      <c r="CH364" s="34"/>
      <c r="CI364" s="34"/>
      <c r="CK364" s="34"/>
      <c r="CL364" s="34"/>
      <c r="CN364" s="34"/>
      <c r="CO364" s="34"/>
      <c r="CP364" s="34"/>
      <c r="CQ364" s="34"/>
      <c r="CR364" s="34"/>
      <c r="CS364" s="34"/>
      <c r="CT364" s="34"/>
      <c r="CV364" s="34"/>
      <c r="CW364" s="34"/>
      <c r="CX364" s="34"/>
      <c r="CY364" s="34"/>
      <c r="CZ364" s="34"/>
    </row>
    <row r="365" spans="1:104" x14ac:dyDescent="0.15">
      <c r="A365" s="34" t="s">
        <v>1431</v>
      </c>
      <c r="B365" s="34"/>
      <c r="C365" s="34" t="s">
        <v>1346</v>
      </c>
      <c r="D365" s="34" t="s">
        <v>1366</v>
      </c>
      <c r="E365">
        <v>116</v>
      </c>
      <c r="F365" s="34" t="s">
        <v>1467</v>
      </c>
      <c r="G365" s="34"/>
      <c r="H365" s="84" t="s">
        <v>306</v>
      </c>
      <c r="I365" s="34" t="s">
        <v>2</v>
      </c>
      <c r="J365" s="34" t="s">
        <v>310</v>
      </c>
      <c r="K365" s="34" t="s">
        <v>1561</v>
      </c>
      <c r="L365" s="34" t="s">
        <v>1349</v>
      </c>
      <c r="M365" s="34" t="s">
        <v>330</v>
      </c>
      <c r="N365" s="34"/>
      <c r="O365" s="34" t="s">
        <v>1354</v>
      </c>
      <c r="P365" s="34"/>
      <c r="Q365" s="34" t="s">
        <v>338</v>
      </c>
      <c r="R365" t="b">
        <v>0</v>
      </c>
      <c r="S365" s="34"/>
      <c r="T365" s="34"/>
      <c r="U365" s="34"/>
      <c r="V365" t="b">
        <v>0</v>
      </c>
      <c r="W365" t="b">
        <v>1</v>
      </c>
      <c r="X365" s="34"/>
      <c r="Y365" s="34"/>
      <c r="AA365" s="34"/>
      <c r="AB365" s="34"/>
      <c r="AC365" s="34"/>
      <c r="AD365" s="34"/>
      <c r="AE365" s="34"/>
      <c r="AF365" s="34"/>
      <c r="AG365">
        <v>4.3</v>
      </c>
      <c r="AH365" s="34"/>
      <c r="AK365" s="34"/>
      <c r="AL365" s="34"/>
      <c r="AM365" s="34"/>
      <c r="AN365" s="34"/>
      <c r="AO365" s="34"/>
      <c r="AP365" s="34"/>
      <c r="AQ365" s="34"/>
      <c r="AR365" s="34"/>
      <c r="AS365" s="34"/>
      <c r="AU365" s="34"/>
      <c r="AV365" s="34"/>
      <c r="AW365" s="34"/>
      <c r="AX365" s="34"/>
      <c r="AY365" s="34"/>
      <c r="AZ365" s="34"/>
      <c r="BA365" s="34"/>
      <c r="BB365" s="34"/>
      <c r="BC365" s="34"/>
      <c r="BD365" s="34"/>
      <c r="BE365" s="34"/>
      <c r="BF365" s="34"/>
      <c r="BI365" s="34"/>
      <c r="BJ365" s="34"/>
      <c r="BK365" s="34"/>
      <c r="BL365" s="34"/>
      <c r="BM365" s="34"/>
      <c r="BN365" s="34"/>
      <c r="BO365" s="34"/>
      <c r="BP365" s="34"/>
      <c r="BQ365" s="34"/>
      <c r="BS365" s="34"/>
      <c r="BT365" s="34"/>
      <c r="BU365" s="34"/>
      <c r="BV365" s="34"/>
      <c r="BW365" s="34"/>
      <c r="BX365" s="34"/>
      <c r="BY365" s="34"/>
      <c r="BZ365" s="34"/>
      <c r="CB365" s="34"/>
      <c r="CC365" s="34"/>
      <c r="CD365" s="34"/>
      <c r="CE365" s="34"/>
      <c r="CH365" s="34"/>
      <c r="CI365" s="34"/>
      <c r="CK365" s="34"/>
      <c r="CL365" s="34"/>
      <c r="CN365" s="34"/>
      <c r="CO365" s="34"/>
      <c r="CP365" s="34"/>
      <c r="CQ365" s="34"/>
      <c r="CR365" s="34"/>
      <c r="CS365" s="34"/>
      <c r="CT365" s="34"/>
      <c r="CV365" s="34"/>
      <c r="CW365" s="34"/>
      <c r="CX365" s="34"/>
      <c r="CY365" s="34"/>
      <c r="CZ365" s="34"/>
    </row>
    <row r="366" spans="1:104" x14ac:dyDescent="0.15">
      <c r="A366" s="34" t="s">
        <v>1431</v>
      </c>
      <c r="B366" s="34"/>
      <c r="C366" s="34" t="s">
        <v>1346</v>
      </c>
      <c r="D366" s="34" t="s">
        <v>1366</v>
      </c>
      <c r="E366">
        <v>116</v>
      </c>
      <c r="F366" s="34" t="s">
        <v>1467</v>
      </c>
      <c r="G366" s="34"/>
      <c r="H366" s="84" t="s">
        <v>306</v>
      </c>
      <c r="I366" s="34" t="s">
        <v>2</v>
      </c>
      <c r="J366" s="34" t="s">
        <v>311</v>
      </c>
      <c r="K366" s="34" t="s">
        <v>1493</v>
      </c>
      <c r="L366" s="34" t="s">
        <v>1349</v>
      </c>
      <c r="M366" s="34" t="s">
        <v>330</v>
      </c>
      <c r="N366" s="34"/>
      <c r="O366" s="34" t="s">
        <v>1354</v>
      </c>
      <c r="P366" s="34"/>
      <c r="Q366" s="34" t="s">
        <v>338</v>
      </c>
      <c r="R366" t="b">
        <v>0</v>
      </c>
      <c r="S366" s="34"/>
      <c r="T366" s="34"/>
      <c r="U366" s="34"/>
      <c r="V366" t="b">
        <v>0</v>
      </c>
      <c r="W366" t="b">
        <v>1</v>
      </c>
      <c r="X366" s="34"/>
      <c r="Y366" s="34"/>
      <c r="AA366" s="34"/>
      <c r="AB366" s="34"/>
      <c r="AC366" s="34"/>
      <c r="AD366" s="34"/>
      <c r="AE366" s="34"/>
      <c r="AF366" s="34"/>
      <c r="AG366">
        <v>4.3</v>
      </c>
      <c r="AH366" s="34"/>
      <c r="AK366" s="34"/>
      <c r="AL366" s="34"/>
      <c r="AM366" s="34"/>
      <c r="AN366" s="34"/>
      <c r="AO366" s="34"/>
      <c r="AP366" s="34"/>
      <c r="AQ366" s="34"/>
      <c r="AR366" s="34"/>
      <c r="AS366" s="34"/>
      <c r="AU366" s="34"/>
      <c r="AV366" s="34"/>
      <c r="AW366" s="34"/>
      <c r="AX366" s="34"/>
      <c r="AY366" s="34"/>
      <c r="AZ366" s="34"/>
      <c r="BA366" s="34"/>
      <c r="BB366" s="34"/>
      <c r="BC366" s="34"/>
      <c r="BD366" s="34"/>
      <c r="BE366" s="34"/>
      <c r="BF366" s="34"/>
      <c r="BI366" s="34"/>
      <c r="BJ366" s="34"/>
      <c r="BK366" s="34"/>
      <c r="BL366" s="34"/>
      <c r="BM366" s="34"/>
      <c r="BN366" s="34"/>
      <c r="BO366" s="34"/>
      <c r="BP366" s="34"/>
      <c r="BQ366" s="34"/>
      <c r="BS366" s="34"/>
      <c r="BT366" s="34"/>
      <c r="BU366" s="34"/>
      <c r="BV366" s="34"/>
      <c r="BW366" s="34"/>
      <c r="BX366" s="34"/>
      <c r="BY366" s="34"/>
      <c r="BZ366" s="34"/>
      <c r="CB366" s="34"/>
      <c r="CC366" s="34"/>
      <c r="CD366" s="34"/>
      <c r="CE366" s="34"/>
      <c r="CH366" s="34"/>
      <c r="CI366" s="34"/>
      <c r="CK366" s="34"/>
      <c r="CL366" s="34"/>
      <c r="CN366" s="34"/>
      <c r="CO366" s="34"/>
      <c r="CP366" s="34"/>
      <c r="CQ366" s="34"/>
      <c r="CR366" s="34"/>
      <c r="CS366" s="34"/>
      <c r="CT366" s="34"/>
      <c r="CV366" s="34"/>
      <c r="CW366" s="34"/>
      <c r="CX366" s="34"/>
      <c r="CY366" s="34"/>
      <c r="CZ366" s="34"/>
    </row>
    <row r="367" spans="1:104" x14ac:dyDescent="0.15">
      <c r="A367" s="34" t="s">
        <v>1431</v>
      </c>
      <c r="B367" s="34"/>
      <c r="C367" s="34" t="s">
        <v>1346</v>
      </c>
      <c r="D367" s="34" t="s">
        <v>1366</v>
      </c>
      <c r="E367">
        <v>116</v>
      </c>
      <c r="F367" s="34" t="s">
        <v>1467</v>
      </c>
      <c r="G367" s="34"/>
      <c r="H367" s="84" t="s">
        <v>306</v>
      </c>
      <c r="I367" s="34" t="s">
        <v>2</v>
      </c>
      <c r="J367" s="34" t="s">
        <v>312</v>
      </c>
      <c r="K367" s="34" t="s">
        <v>2</v>
      </c>
      <c r="L367" s="34" t="s">
        <v>1349</v>
      </c>
      <c r="M367" s="34" t="s">
        <v>330</v>
      </c>
      <c r="N367" s="34"/>
      <c r="O367" s="34" t="s">
        <v>1354</v>
      </c>
      <c r="P367" s="34"/>
      <c r="Q367" s="34" t="s">
        <v>338</v>
      </c>
      <c r="R367" t="b">
        <v>0</v>
      </c>
      <c r="S367" s="34"/>
      <c r="T367" s="34"/>
      <c r="U367" s="34"/>
      <c r="V367" t="b">
        <v>0</v>
      </c>
      <c r="W367" t="b">
        <v>1</v>
      </c>
      <c r="X367" s="34"/>
      <c r="Y367" s="34"/>
      <c r="AA367" s="34"/>
      <c r="AB367" s="34"/>
      <c r="AC367" s="34"/>
      <c r="AD367" s="34"/>
      <c r="AE367" s="34"/>
      <c r="AF367" s="34"/>
      <c r="AG367">
        <v>4.3</v>
      </c>
      <c r="AH367" s="34"/>
      <c r="AK367" s="34"/>
      <c r="AL367" s="34"/>
      <c r="AM367" s="34"/>
      <c r="AN367" s="34"/>
      <c r="AO367" s="34"/>
      <c r="AP367" s="34"/>
      <c r="AQ367" s="34"/>
      <c r="AR367" s="34"/>
      <c r="AS367" s="34"/>
      <c r="AU367" s="34"/>
      <c r="AV367" s="34"/>
      <c r="AW367" s="34"/>
      <c r="AX367" s="34"/>
      <c r="AY367" s="34"/>
      <c r="AZ367" s="34"/>
      <c r="BA367" s="34"/>
      <c r="BB367" s="34"/>
      <c r="BC367" s="34"/>
      <c r="BD367" s="34"/>
      <c r="BE367" s="34"/>
      <c r="BF367" s="34"/>
      <c r="BI367" s="34"/>
      <c r="BJ367" s="34"/>
      <c r="BK367" s="34"/>
      <c r="BL367" s="34"/>
      <c r="BM367" s="34"/>
      <c r="BN367" s="34"/>
      <c r="BO367" s="34"/>
      <c r="BP367" s="34"/>
      <c r="BQ367" s="34"/>
      <c r="BS367" s="34"/>
      <c r="BT367" s="34"/>
      <c r="BU367" s="34"/>
      <c r="BV367" s="34"/>
      <c r="BW367" s="34"/>
      <c r="BX367" s="34"/>
      <c r="BY367" s="34"/>
      <c r="BZ367" s="34"/>
      <c r="CB367" s="34"/>
      <c r="CC367" s="34"/>
      <c r="CD367" s="34"/>
      <c r="CE367" s="34"/>
      <c r="CH367" s="34"/>
      <c r="CI367" s="34"/>
      <c r="CK367" s="34"/>
      <c r="CL367" s="34"/>
      <c r="CN367" s="34"/>
      <c r="CO367" s="34"/>
      <c r="CP367" s="34"/>
      <c r="CQ367" s="34"/>
      <c r="CR367" s="34"/>
      <c r="CS367" s="34"/>
      <c r="CT367" s="34"/>
      <c r="CV367" s="34"/>
      <c r="CW367" s="34"/>
      <c r="CX367" s="34"/>
      <c r="CY367" s="34"/>
      <c r="CZ367" s="34"/>
    </row>
    <row r="368" spans="1:104" x14ac:dyDescent="0.15">
      <c r="A368" s="34" t="s">
        <v>1432</v>
      </c>
      <c r="B368" s="34"/>
      <c r="C368" s="34" t="s">
        <v>1346</v>
      </c>
      <c r="D368" s="34" t="s">
        <v>1366</v>
      </c>
      <c r="E368">
        <v>117</v>
      </c>
      <c r="F368" s="34" t="s">
        <v>1467</v>
      </c>
      <c r="G368" s="34"/>
      <c r="H368" s="84" t="s">
        <v>306</v>
      </c>
      <c r="I368" s="34" t="s">
        <v>2</v>
      </c>
      <c r="J368" s="34" t="s">
        <v>307</v>
      </c>
      <c r="K368" s="34" t="s">
        <v>1562</v>
      </c>
      <c r="L368" s="34" t="s">
        <v>1349</v>
      </c>
      <c r="M368" s="34" t="s">
        <v>330</v>
      </c>
      <c r="N368" s="34"/>
      <c r="O368" s="34" t="s">
        <v>1354</v>
      </c>
      <c r="P368" s="34"/>
      <c r="Q368" s="34" t="s">
        <v>334</v>
      </c>
      <c r="R368" t="b">
        <v>0</v>
      </c>
      <c r="S368" s="34"/>
      <c r="T368" s="34"/>
      <c r="U368" s="34"/>
      <c r="V368" t="b">
        <v>0</v>
      </c>
      <c r="W368" t="b">
        <v>1</v>
      </c>
      <c r="X368" s="34"/>
      <c r="Y368" s="34"/>
      <c r="AA368" s="34"/>
      <c r="AB368" s="34"/>
      <c r="AC368" s="34"/>
      <c r="AD368" s="34"/>
      <c r="AE368" s="34"/>
      <c r="AF368" s="34"/>
      <c r="AG368">
        <v>4.3</v>
      </c>
      <c r="AH368" s="34"/>
      <c r="AK368" s="34"/>
      <c r="AL368" s="34"/>
      <c r="AM368" s="34"/>
      <c r="AN368" s="34"/>
      <c r="AO368" s="34"/>
      <c r="AP368" s="34"/>
      <c r="AQ368" s="34"/>
      <c r="AR368" s="34"/>
      <c r="AS368" s="34"/>
      <c r="AU368" s="34"/>
      <c r="AV368" s="34"/>
      <c r="AW368" s="34"/>
      <c r="AX368" s="34"/>
      <c r="AY368" s="34"/>
      <c r="AZ368" s="34"/>
      <c r="BA368" s="34"/>
      <c r="BB368" s="34"/>
      <c r="BC368" s="34"/>
      <c r="BD368" s="34"/>
      <c r="BE368" s="34"/>
      <c r="BF368" s="34"/>
      <c r="BI368" s="34"/>
      <c r="BJ368" s="34"/>
      <c r="BK368" s="34"/>
      <c r="BL368" s="34"/>
      <c r="BM368" s="34"/>
      <c r="BN368" s="34"/>
      <c r="BO368" s="34"/>
      <c r="BP368" s="34"/>
      <c r="BQ368" s="34"/>
      <c r="BS368" s="34"/>
      <c r="BT368" s="34"/>
      <c r="BU368" s="34"/>
      <c r="BV368" s="34"/>
      <c r="BW368" s="34"/>
      <c r="BX368" s="34"/>
      <c r="BY368" s="34"/>
      <c r="BZ368" s="34"/>
      <c r="CB368" s="34"/>
      <c r="CC368" s="34"/>
      <c r="CD368" s="34"/>
      <c r="CE368" s="34"/>
      <c r="CH368" s="34"/>
      <c r="CI368" s="34"/>
      <c r="CK368" s="34"/>
      <c r="CL368" s="34"/>
      <c r="CN368" s="34"/>
      <c r="CO368" s="34"/>
      <c r="CP368" s="34"/>
      <c r="CQ368" s="34"/>
      <c r="CR368" s="34"/>
      <c r="CS368" s="34"/>
      <c r="CT368" s="34"/>
      <c r="CV368" s="34"/>
      <c r="CW368" s="34"/>
      <c r="CX368" s="34"/>
      <c r="CY368" s="34"/>
      <c r="CZ368" s="34"/>
    </row>
    <row r="369" spans="1:104" x14ac:dyDescent="0.15">
      <c r="A369" s="34" t="s">
        <v>1432</v>
      </c>
      <c r="B369" s="34"/>
      <c r="C369" s="34" t="s">
        <v>1346</v>
      </c>
      <c r="D369" s="34" t="s">
        <v>1366</v>
      </c>
      <c r="E369">
        <v>117</v>
      </c>
      <c r="F369" s="34" t="s">
        <v>1467</v>
      </c>
      <c r="G369" s="34"/>
      <c r="H369" s="84" t="s">
        <v>306</v>
      </c>
      <c r="I369" s="34" t="s">
        <v>2</v>
      </c>
      <c r="J369" s="34" t="s">
        <v>308</v>
      </c>
      <c r="K369" s="34" t="s">
        <v>314</v>
      </c>
      <c r="L369" s="34" t="s">
        <v>1349</v>
      </c>
      <c r="M369" s="34" t="s">
        <v>330</v>
      </c>
      <c r="N369" s="34"/>
      <c r="O369" s="34" t="s">
        <v>1354</v>
      </c>
      <c r="P369" s="34"/>
      <c r="Q369" s="34" t="s">
        <v>334</v>
      </c>
      <c r="R369" t="b">
        <v>0</v>
      </c>
      <c r="S369" s="34"/>
      <c r="T369" s="34"/>
      <c r="U369" s="34"/>
      <c r="V369" t="b">
        <v>0</v>
      </c>
      <c r="W369" t="b">
        <v>1</v>
      </c>
      <c r="X369" s="34"/>
      <c r="Y369" s="34"/>
      <c r="AA369" s="34"/>
      <c r="AB369" s="34"/>
      <c r="AC369" s="34"/>
      <c r="AD369" s="34"/>
      <c r="AE369" s="34"/>
      <c r="AF369" s="34"/>
      <c r="AG369">
        <v>4.3</v>
      </c>
      <c r="AH369" s="34"/>
      <c r="AK369" s="34"/>
      <c r="AL369" s="34"/>
      <c r="AM369" s="34"/>
      <c r="AN369" s="34"/>
      <c r="AO369" s="34"/>
      <c r="AP369" s="34"/>
      <c r="AQ369" s="34"/>
      <c r="AR369" s="34"/>
      <c r="AS369" s="34"/>
      <c r="AU369" s="34"/>
      <c r="AV369" s="34"/>
      <c r="AW369" s="34"/>
      <c r="AX369" s="34"/>
      <c r="AY369" s="34"/>
      <c r="AZ369" s="34"/>
      <c r="BA369" s="34"/>
      <c r="BB369" s="34"/>
      <c r="BC369" s="34"/>
      <c r="BD369" s="34"/>
      <c r="BE369" s="34"/>
      <c r="BF369" s="34"/>
      <c r="BI369" s="34"/>
      <c r="BJ369" s="34"/>
      <c r="BK369" s="34"/>
      <c r="BL369" s="34"/>
      <c r="BM369" s="34"/>
      <c r="BN369" s="34"/>
      <c r="BO369" s="34"/>
      <c r="BP369" s="34"/>
      <c r="BQ369" s="34"/>
      <c r="BS369" s="34"/>
      <c r="BT369" s="34"/>
      <c r="BU369" s="34"/>
      <c r="BV369" s="34"/>
      <c r="BW369" s="34"/>
      <c r="BX369" s="34"/>
      <c r="BY369" s="34"/>
      <c r="BZ369" s="34"/>
      <c r="CB369" s="34"/>
      <c r="CC369" s="34"/>
      <c r="CD369" s="34"/>
      <c r="CE369" s="34"/>
      <c r="CH369" s="34"/>
      <c r="CI369" s="34"/>
      <c r="CK369" s="34"/>
      <c r="CL369" s="34"/>
      <c r="CN369" s="34"/>
      <c r="CO369" s="34"/>
      <c r="CP369" s="34"/>
      <c r="CQ369" s="34"/>
      <c r="CR369" s="34"/>
      <c r="CS369" s="34"/>
      <c r="CT369" s="34"/>
      <c r="CV369" s="34"/>
      <c r="CW369" s="34"/>
      <c r="CX369" s="34"/>
      <c r="CY369" s="34"/>
      <c r="CZ369" s="34"/>
    </row>
    <row r="370" spans="1:104" x14ac:dyDescent="0.15">
      <c r="A370" s="34" t="s">
        <v>1432</v>
      </c>
      <c r="B370" s="34"/>
      <c r="C370" s="34" t="s">
        <v>1346</v>
      </c>
      <c r="D370" s="34" t="s">
        <v>1366</v>
      </c>
      <c r="E370">
        <v>117</v>
      </c>
      <c r="F370" s="34" t="s">
        <v>1467</v>
      </c>
      <c r="G370" s="34"/>
      <c r="H370" s="84" t="s">
        <v>306</v>
      </c>
      <c r="I370" s="34" t="s">
        <v>2</v>
      </c>
      <c r="J370" s="34" t="s">
        <v>309</v>
      </c>
      <c r="K370" s="34" t="s">
        <v>315</v>
      </c>
      <c r="L370" s="34" t="s">
        <v>1349</v>
      </c>
      <c r="M370" s="34" t="s">
        <v>330</v>
      </c>
      <c r="N370" s="34"/>
      <c r="O370" s="34" t="s">
        <v>1354</v>
      </c>
      <c r="P370" s="34"/>
      <c r="Q370" s="34" t="s">
        <v>334</v>
      </c>
      <c r="R370" t="b">
        <v>0</v>
      </c>
      <c r="S370" s="34"/>
      <c r="T370" s="34"/>
      <c r="U370" s="34"/>
      <c r="V370" t="b">
        <v>0</v>
      </c>
      <c r="W370" t="b">
        <v>1</v>
      </c>
      <c r="X370" s="34"/>
      <c r="Y370" s="34"/>
      <c r="AA370" s="34"/>
      <c r="AB370" s="34"/>
      <c r="AC370" s="34"/>
      <c r="AD370" s="34"/>
      <c r="AE370" s="34"/>
      <c r="AF370" s="34"/>
      <c r="AG370">
        <v>4.3</v>
      </c>
      <c r="AH370" s="34"/>
      <c r="AK370" s="34"/>
      <c r="AL370" s="34"/>
      <c r="AM370" s="34"/>
      <c r="AN370" s="34"/>
      <c r="AO370" s="34"/>
      <c r="AP370" s="34"/>
      <c r="AQ370" s="34"/>
      <c r="AR370" s="34"/>
      <c r="AS370" s="34"/>
      <c r="AU370" s="34"/>
      <c r="AV370" s="34"/>
      <c r="AW370" s="34"/>
      <c r="AX370" s="34"/>
      <c r="AY370" s="34"/>
      <c r="AZ370" s="34"/>
      <c r="BA370" s="34"/>
      <c r="BB370" s="34"/>
      <c r="BC370" s="34"/>
      <c r="BD370" s="34"/>
      <c r="BE370" s="34"/>
      <c r="BF370" s="34"/>
      <c r="BI370" s="34"/>
      <c r="BJ370" s="34"/>
      <c r="BK370" s="34"/>
      <c r="BL370" s="34"/>
      <c r="BM370" s="34"/>
      <c r="BN370" s="34"/>
      <c r="BO370" s="34"/>
      <c r="BP370" s="34"/>
      <c r="BQ370" s="34"/>
      <c r="BS370" s="34"/>
      <c r="BT370" s="34"/>
      <c r="BU370" s="34"/>
      <c r="BV370" s="34"/>
      <c r="BW370" s="34"/>
      <c r="BX370" s="34"/>
      <c r="BY370" s="34"/>
      <c r="BZ370" s="34"/>
      <c r="CB370" s="34"/>
      <c r="CC370" s="34"/>
      <c r="CD370" s="34"/>
      <c r="CE370" s="34"/>
      <c r="CH370" s="34"/>
      <c r="CI370" s="34"/>
      <c r="CK370" s="34"/>
      <c r="CL370" s="34"/>
      <c r="CN370" s="34"/>
      <c r="CO370" s="34"/>
      <c r="CP370" s="34"/>
      <c r="CQ370" s="34"/>
      <c r="CR370" s="34"/>
      <c r="CS370" s="34"/>
      <c r="CT370" s="34"/>
      <c r="CV370" s="34"/>
      <c r="CW370" s="34"/>
      <c r="CX370" s="34"/>
      <c r="CY370" s="34"/>
      <c r="CZ370" s="34"/>
    </row>
    <row r="371" spans="1:104" x14ac:dyDescent="0.15">
      <c r="A371" s="34" t="s">
        <v>1432</v>
      </c>
      <c r="B371" s="34"/>
      <c r="C371" s="34" t="s">
        <v>1346</v>
      </c>
      <c r="D371" s="34" t="s">
        <v>1366</v>
      </c>
      <c r="E371">
        <v>117</v>
      </c>
      <c r="F371" s="34" t="s">
        <v>1467</v>
      </c>
      <c r="G371" s="34"/>
      <c r="H371" s="84" t="s">
        <v>306</v>
      </c>
      <c r="I371" s="34" t="s">
        <v>2</v>
      </c>
      <c r="J371" s="34" t="s">
        <v>310</v>
      </c>
      <c r="K371" s="34" t="s">
        <v>1563</v>
      </c>
      <c r="L371" s="34" t="s">
        <v>1349</v>
      </c>
      <c r="M371" s="34" t="s">
        <v>330</v>
      </c>
      <c r="N371" s="34"/>
      <c r="O371" s="34" t="s">
        <v>1354</v>
      </c>
      <c r="P371" s="34"/>
      <c r="Q371" s="34" t="s">
        <v>334</v>
      </c>
      <c r="R371" t="b">
        <v>0</v>
      </c>
      <c r="S371" s="34"/>
      <c r="T371" s="34"/>
      <c r="U371" s="34"/>
      <c r="V371" t="b">
        <v>0</v>
      </c>
      <c r="W371" t="b">
        <v>1</v>
      </c>
      <c r="X371" s="34"/>
      <c r="Y371" s="34"/>
      <c r="AA371" s="34"/>
      <c r="AB371" s="34"/>
      <c r="AC371" s="34"/>
      <c r="AD371" s="34"/>
      <c r="AE371" s="34"/>
      <c r="AF371" s="34"/>
      <c r="AG371">
        <v>4.3</v>
      </c>
      <c r="AH371" s="34"/>
      <c r="AK371" s="34"/>
      <c r="AL371" s="34"/>
      <c r="AM371" s="34"/>
      <c r="AN371" s="34"/>
      <c r="AO371" s="34"/>
      <c r="AP371" s="34"/>
      <c r="AQ371" s="34"/>
      <c r="AR371" s="34"/>
      <c r="AS371" s="34"/>
      <c r="AU371" s="34"/>
      <c r="AV371" s="34"/>
      <c r="AW371" s="34"/>
      <c r="AX371" s="34"/>
      <c r="AY371" s="34"/>
      <c r="AZ371" s="34"/>
      <c r="BA371" s="34"/>
      <c r="BB371" s="34"/>
      <c r="BC371" s="34"/>
      <c r="BD371" s="34"/>
      <c r="BE371" s="34"/>
      <c r="BF371" s="34"/>
      <c r="BI371" s="34"/>
      <c r="BJ371" s="34"/>
      <c r="BK371" s="34"/>
      <c r="BL371" s="34"/>
      <c r="BM371" s="34"/>
      <c r="BN371" s="34"/>
      <c r="BO371" s="34"/>
      <c r="BP371" s="34"/>
      <c r="BQ371" s="34"/>
      <c r="BS371" s="34"/>
      <c r="BT371" s="34"/>
      <c r="BU371" s="34"/>
      <c r="BV371" s="34"/>
      <c r="BW371" s="34"/>
      <c r="BX371" s="34"/>
      <c r="BY371" s="34"/>
      <c r="BZ371" s="34"/>
      <c r="CB371" s="34"/>
      <c r="CC371" s="34"/>
      <c r="CD371" s="34"/>
      <c r="CE371" s="34"/>
      <c r="CH371" s="34"/>
      <c r="CI371" s="34"/>
      <c r="CK371" s="34"/>
      <c r="CL371" s="34"/>
      <c r="CN371" s="34"/>
      <c r="CO371" s="34"/>
      <c r="CP371" s="34"/>
      <c r="CQ371" s="34"/>
      <c r="CR371" s="34"/>
      <c r="CS371" s="34"/>
      <c r="CT371" s="34"/>
      <c r="CV371" s="34"/>
      <c r="CW371" s="34"/>
      <c r="CX371" s="34"/>
      <c r="CY371" s="34"/>
      <c r="CZ371" s="34"/>
    </row>
    <row r="372" spans="1:104" x14ac:dyDescent="0.15">
      <c r="A372" s="34" t="s">
        <v>1432</v>
      </c>
      <c r="B372" s="34"/>
      <c r="C372" s="34" t="s">
        <v>1346</v>
      </c>
      <c r="D372" s="34" t="s">
        <v>1366</v>
      </c>
      <c r="E372">
        <v>117</v>
      </c>
      <c r="F372" s="34" t="s">
        <v>1467</v>
      </c>
      <c r="G372" s="34"/>
      <c r="H372" s="84" t="s">
        <v>306</v>
      </c>
      <c r="I372" s="34" t="s">
        <v>2</v>
      </c>
      <c r="J372" s="34" t="s">
        <v>311</v>
      </c>
      <c r="K372" s="34" t="s">
        <v>1493</v>
      </c>
      <c r="L372" s="34" t="s">
        <v>1349</v>
      </c>
      <c r="M372" s="34" t="s">
        <v>330</v>
      </c>
      <c r="N372" s="34"/>
      <c r="O372" s="34" t="s">
        <v>1354</v>
      </c>
      <c r="P372" s="34"/>
      <c r="Q372" s="34" t="s">
        <v>334</v>
      </c>
      <c r="R372" t="b">
        <v>0</v>
      </c>
      <c r="S372" s="34"/>
      <c r="T372" s="34"/>
      <c r="U372" s="34"/>
      <c r="V372" t="b">
        <v>0</v>
      </c>
      <c r="W372" t="b">
        <v>1</v>
      </c>
      <c r="X372" s="34"/>
      <c r="Y372" s="34"/>
      <c r="AA372" s="34"/>
      <c r="AB372" s="34"/>
      <c r="AC372" s="34"/>
      <c r="AD372" s="34"/>
      <c r="AE372" s="34"/>
      <c r="AF372" s="34"/>
      <c r="AG372">
        <v>4.3</v>
      </c>
      <c r="AH372" s="34"/>
      <c r="AK372" s="34"/>
      <c r="AL372" s="34"/>
      <c r="AM372" s="34"/>
      <c r="AN372" s="34"/>
      <c r="AO372" s="34"/>
      <c r="AP372" s="34"/>
      <c r="AQ372" s="34"/>
      <c r="AR372" s="34"/>
      <c r="AS372" s="34"/>
      <c r="AU372" s="34"/>
      <c r="AV372" s="34"/>
      <c r="AW372" s="34"/>
      <c r="AX372" s="34"/>
      <c r="AY372" s="34"/>
      <c r="AZ372" s="34"/>
      <c r="BA372" s="34"/>
      <c r="BB372" s="34"/>
      <c r="BC372" s="34"/>
      <c r="BD372" s="34"/>
      <c r="BE372" s="34"/>
      <c r="BF372" s="34"/>
      <c r="BI372" s="34"/>
      <c r="BJ372" s="34"/>
      <c r="BK372" s="34"/>
      <c r="BL372" s="34"/>
      <c r="BM372" s="34"/>
      <c r="BN372" s="34"/>
      <c r="BO372" s="34"/>
      <c r="BP372" s="34"/>
      <c r="BQ372" s="34"/>
      <c r="BS372" s="34"/>
      <c r="BT372" s="34"/>
      <c r="BU372" s="34"/>
      <c r="BV372" s="34"/>
      <c r="BW372" s="34"/>
      <c r="BX372" s="34"/>
      <c r="BY372" s="34"/>
      <c r="BZ372" s="34"/>
      <c r="CB372" s="34"/>
      <c r="CC372" s="34"/>
      <c r="CD372" s="34"/>
      <c r="CE372" s="34"/>
      <c r="CH372" s="34"/>
      <c r="CI372" s="34"/>
      <c r="CK372" s="34"/>
      <c r="CL372" s="34"/>
      <c r="CN372" s="34"/>
      <c r="CO372" s="34"/>
      <c r="CP372" s="34"/>
      <c r="CQ372" s="34"/>
      <c r="CR372" s="34"/>
      <c r="CS372" s="34"/>
      <c r="CT372" s="34"/>
      <c r="CV372" s="34"/>
      <c r="CW372" s="34"/>
      <c r="CX372" s="34"/>
      <c r="CY372" s="34"/>
      <c r="CZ372" s="34"/>
    </row>
    <row r="373" spans="1:104" x14ac:dyDescent="0.15">
      <c r="A373" s="34" t="s">
        <v>1432</v>
      </c>
      <c r="B373" s="34"/>
      <c r="C373" s="34" t="s">
        <v>1346</v>
      </c>
      <c r="D373" s="34" t="s">
        <v>1366</v>
      </c>
      <c r="E373">
        <v>117</v>
      </c>
      <c r="F373" s="34" t="s">
        <v>1467</v>
      </c>
      <c r="G373" s="34"/>
      <c r="H373" s="84" t="s">
        <v>306</v>
      </c>
      <c r="I373" s="34" t="s">
        <v>2</v>
      </c>
      <c r="J373" s="34" t="s">
        <v>312</v>
      </c>
      <c r="K373" s="34" t="s">
        <v>2</v>
      </c>
      <c r="L373" s="34" t="s">
        <v>1349</v>
      </c>
      <c r="M373" s="34" t="s">
        <v>330</v>
      </c>
      <c r="N373" s="34"/>
      <c r="O373" s="34" t="s">
        <v>1354</v>
      </c>
      <c r="P373" s="34"/>
      <c r="Q373" s="34" t="s">
        <v>334</v>
      </c>
      <c r="R373" t="b">
        <v>0</v>
      </c>
      <c r="S373" s="34"/>
      <c r="T373" s="34"/>
      <c r="U373" s="34"/>
      <c r="V373" t="b">
        <v>0</v>
      </c>
      <c r="W373" t="b">
        <v>1</v>
      </c>
      <c r="X373" s="34"/>
      <c r="Y373" s="34"/>
      <c r="AA373" s="34"/>
      <c r="AB373" s="34"/>
      <c r="AC373" s="34"/>
      <c r="AD373" s="34"/>
      <c r="AE373" s="34"/>
      <c r="AF373" s="34"/>
      <c r="AG373">
        <v>4.3</v>
      </c>
      <c r="AH373" s="34"/>
      <c r="AK373" s="34"/>
      <c r="AL373" s="34"/>
      <c r="AM373" s="34"/>
      <c r="AN373" s="34"/>
      <c r="AO373" s="34"/>
      <c r="AP373" s="34"/>
      <c r="AQ373" s="34"/>
      <c r="AR373" s="34"/>
      <c r="AS373" s="34"/>
      <c r="AU373" s="34"/>
      <c r="AV373" s="34"/>
      <c r="AW373" s="34"/>
      <c r="AX373" s="34"/>
      <c r="AY373" s="34"/>
      <c r="AZ373" s="34"/>
      <c r="BA373" s="34"/>
      <c r="BB373" s="34"/>
      <c r="BC373" s="34"/>
      <c r="BD373" s="34"/>
      <c r="BE373" s="34"/>
      <c r="BF373" s="34"/>
      <c r="BI373" s="34"/>
      <c r="BJ373" s="34"/>
      <c r="BK373" s="34"/>
      <c r="BL373" s="34"/>
      <c r="BM373" s="34"/>
      <c r="BN373" s="34"/>
      <c r="BO373" s="34"/>
      <c r="BP373" s="34"/>
      <c r="BQ373" s="34"/>
      <c r="BS373" s="34"/>
      <c r="BT373" s="34"/>
      <c r="BU373" s="34"/>
      <c r="BV373" s="34"/>
      <c r="BW373" s="34"/>
      <c r="BX373" s="34"/>
      <c r="BY373" s="34"/>
      <c r="BZ373" s="34"/>
      <c r="CB373" s="34"/>
      <c r="CC373" s="34"/>
      <c r="CD373" s="34"/>
      <c r="CE373" s="34"/>
      <c r="CH373" s="34"/>
      <c r="CI373" s="34"/>
      <c r="CK373" s="34"/>
      <c r="CL373" s="34"/>
      <c r="CN373" s="34"/>
      <c r="CO373" s="34"/>
      <c r="CP373" s="34"/>
      <c r="CQ373" s="34"/>
      <c r="CR373" s="34"/>
      <c r="CS373" s="34"/>
      <c r="CT373" s="34"/>
      <c r="CV373" s="34"/>
      <c r="CW373" s="34"/>
      <c r="CX373" s="34"/>
      <c r="CY373" s="34"/>
      <c r="CZ373" s="34"/>
    </row>
    <row r="374" spans="1:104" x14ac:dyDescent="0.15">
      <c r="A374" s="34" t="s">
        <v>1433</v>
      </c>
      <c r="B374" s="34"/>
      <c r="C374" s="34" t="s">
        <v>1346</v>
      </c>
      <c r="D374" s="34" t="s">
        <v>1366</v>
      </c>
      <c r="E374">
        <v>118</v>
      </c>
      <c r="F374" s="34" t="s">
        <v>1467</v>
      </c>
      <c r="G374" s="34"/>
      <c r="H374" s="84" t="s">
        <v>306</v>
      </c>
      <c r="I374" s="34" t="s">
        <v>2</v>
      </c>
      <c r="J374" s="34" t="s">
        <v>307</v>
      </c>
      <c r="K374" s="34" t="s">
        <v>1564</v>
      </c>
      <c r="L374" s="34" t="s">
        <v>1349</v>
      </c>
      <c r="M374" s="34" t="s">
        <v>330</v>
      </c>
      <c r="N374" s="34"/>
      <c r="O374" s="34" t="s">
        <v>1354</v>
      </c>
      <c r="P374" s="34"/>
      <c r="Q374" s="34" t="s">
        <v>333</v>
      </c>
      <c r="R374" t="b">
        <v>0</v>
      </c>
      <c r="S374" s="34"/>
      <c r="T374" s="34"/>
      <c r="U374" s="34"/>
      <c r="V374" t="b">
        <v>0</v>
      </c>
      <c r="W374" t="b">
        <v>1</v>
      </c>
      <c r="X374" s="34"/>
      <c r="Y374" s="34"/>
      <c r="AA374" s="34"/>
      <c r="AB374" s="34"/>
      <c r="AC374" s="34"/>
      <c r="AD374" s="34"/>
      <c r="AE374" s="34"/>
      <c r="AF374" s="34"/>
      <c r="AG374">
        <v>4.3</v>
      </c>
      <c r="AH374" s="34"/>
      <c r="AK374" s="34"/>
      <c r="AL374" s="34"/>
      <c r="AM374" s="34"/>
      <c r="AN374" s="34"/>
      <c r="AO374" s="34"/>
      <c r="AP374" s="34"/>
      <c r="AQ374" s="34"/>
      <c r="AR374" s="34"/>
      <c r="AS374" s="34"/>
      <c r="AU374" s="34"/>
      <c r="AV374" s="34"/>
      <c r="AW374" s="34"/>
      <c r="AX374" s="34"/>
      <c r="AY374" s="34"/>
      <c r="AZ374" s="34"/>
      <c r="BA374" s="34"/>
      <c r="BB374" s="34"/>
      <c r="BC374" s="34"/>
      <c r="BD374" s="34"/>
      <c r="BE374" s="34"/>
      <c r="BF374" s="34"/>
      <c r="BI374" s="34"/>
      <c r="BJ374" s="34"/>
      <c r="BK374" s="34"/>
      <c r="BL374" s="34"/>
      <c r="BM374" s="34"/>
      <c r="BN374" s="34"/>
      <c r="BO374" s="34"/>
      <c r="BP374" s="34"/>
      <c r="BQ374" s="34"/>
      <c r="BS374" s="34"/>
      <c r="BT374" s="34"/>
      <c r="BU374" s="34"/>
      <c r="BV374" s="34"/>
      <c r="BW374" s="34"/>
      <c r="BX374" s="34"/>
      <c r="BY374" s="34"/>
      <c r="BZ374" s="34"/>
      <c r="CB374" s="34"/>
      <c r="CC374" s="34"/>
      <c r="CD374" s="34"/>
      <c r="CE374" s="34"/>
      <c r="CH374" s="34"/>
      <c r="CI374" s="34"/>
      <c r="CK374" s="34"/>
      <c r="CL374" s="34"/>
      <c r="CN374" s="34"/>
      <c r="CO374" s="34"/>
      <c r="CP374" s="34"/>
      <c r="CQ374" s="34"/>
      <c r="CR374" s="34"/>
      <c r="CS374" s="34"/>
      <c r="CT374" s="34"/>
      <c r="CV374" s="34"/>
      <c r="CW374" s="34"/>
      <c r="CX374" s="34"/>
      <c r="CY374" s="34"/>
      <c r="CZ374" s="34"/>
    </row>
    <row r="375" spans="1:104" x14ac:dyDescent="0.15">
      <c r="A375" s="34" t="s">
        <v>1433</v>
      </c>
      <c r="B375" s="34"/>
      <c r="C375" s="34" t="s">
        <v>1346</v>
      </c>
      <c r="D375" s="34" t="s">
        <v>1366</v>
      </c>
      <c r="E375">
        <v>118</v>
      </c>
      <c r="F375" s="34" t="s">
        <v>1467</v>
      </c>
      <c r="G375" s="34"/>
      <c r="H375" s="84" t="s">
        <v>306</v>
      </c>
      <c r="I375" s="34" t="s">
        <v>2</v>
      </c>
      <c r="J375" s="34" t="s">
        <v>308</v>
      </c>
      <c r="K375" s="34" t="s">
        <v>314</v>
      </c>
      <c r="L375" s="34" t="s">
        <v>1349</v>
      </c>
      <c r="M375" s="34" t="s">
        <v>330</v>
      </c>
      <c r="N375" s="34"/>
      <c r="O375" s="34" t="s">
        <v>1354</v>
      </c>
      <c r="P375" s="34"/>
      <c r="Q375" s="34" t="s">
        <v>333</v>
      </c>
      <c r="R375" t="b">
        <v>0</v>
      </c>
      <c r="S375" s="34"/>
      <c r="T375" s="34"/>
      <c r="U375" s="34"/>
      <c r="V375" t="b">
        <v>0</v>
      </c>
      <c r="W375" t="b">
        <v>1</v>
      </c>
      <c r="X375" s="34"/>
      <c r="Y375" s="34"/>
      <c r="AA375" s="34"/>
      <c r="AB375" s="34"/>
      <c r="AC375" s="34"/>
      <c r="AD375" s="34"/>
      <c r="AE375" s="34"/>
      <c r="AF375" s="34"/>
      <c r="AG375">
        <v>4.3</v>
      </c>
      <c r="AH375" s="34"/>
      <c r="AK375" s="34"/>
      <c r="AL375" s="34"/>
      <c r="AM375" s="34"/>
      <c r="AN375" s="34"/>
      <c r="AO375" s="34"/>
      <c r="AP375" s="34"/>
      <c r="AQ375" s="34"/>
      <c r="AR375" s="34"/>
      <c r="AS375" s="34"/>
      <c r="AU375" s="34"/>
      <c r="AV375" s="34"/>
      <c r="AW375" s="34"/>
      <c r="AX375" s="34"/>
      <c r="AY375" s="34"/>
      <c r="AZ375" s="34"/>
      <c r="BA375" s="34"/>
      <c r="BB375" s="34"/>
      <c r="BC375" s="34"/>
      <c r="BD375" s="34"/>
      <c r="BE375" s="34"/>
      <c r="BF375" s="34"/>
      <c r="BI375" s="34"/>
      <c r="BJ375" s="34"/>
      <c r="BK375" s="34"/>
      <c r="BL375" s="34"/>
      <c r="BM375" s="34"/>
      <c r="BN375" s="34"/>
      <c r="BO375" s="34"/>
      <c r="BP375" s="34"/>
      <c r="BQ375" s="34"/>
      <c r="BS375" s="34"/>
      <c r="BT375" s="34"/>
      <c r="BU375" s="34"/>
      <c r="BV375" s="34"/>
      <c r="BW375" s="34"/>
      <c r="BX375" s="34"/>
      <c r="BY375" s="34"/>
      <c r="BZ375" s="34"/>
      <c r="CB375" s="34"/>
      <c r="CC375" s="34"/>
      <c r="CD375" s="34"/>
      <c r="CE375" s="34"/>
      <c r="CH375" s="34"/>
      <c r="CI375" s="34"/>
      <c r="CK375" s="34"/>
      <c r="CL375" s="34"/>
      <c r="CN375" s="34"/>
      <c r="CO375" s="34"/>
      <c r="CP375" s="34"/>
      <c r="CQ375" s="34"/>
      <c r="CR375" s="34"/>
      <c r="CS375" s="34"/>
      <c r="CT375" s="34"/>
      <c r="CV375" s="34"/>
      <c r="CW375" s="34"/>
      <c r="CX375" s="34"/>
      <c r="CY375" s="34"/>
      <c r="CZ375" s="34"/>
    </row>
    <row r="376" spans="1:104" x14ac:dyDescent="0.15">
      <c r="A376" s="34" t="s">
        <v>1433</v>
      </c>
      <c r="B376" s="34"/>
      <c r="C376" s="34" t="s">
        <v>1346</v>
      </c>
      <c r="D376" s="34" t="s">
        <v>1366</v>
      </c>
      <c r="E376">
        <v>118</v>
      </c>
      <c r="F376" s="34" t="s">
        <v>1467</v>
      </c>
      <c r="G376" s="34"/>
      <c r="H376" s="84" t="s">
        <v>306</v>
      </c>
      <c r="I376" s="34" t="s">
        <v>2</v>
      </c>
      <c r="J376" s="34" t="s">
        <v>309</v>
      </c>
      <c r="K376" s="34" t="s">
        <v>315</v>
      </c>
      <c r="L376" s="34" t="s">
        <v>1349</v>
      </c>
      <c r="M376" s="34" t="s">
        <v>330</v>
      </c>
      <c r="N376" s="34"/>
      <c r="O376" s="34" t="s">
        <v>1354</v>
      </c>
      <c r="P376" s="34"/>
      <c r="Q376" s="34" t="s">
        <v>333</v>
      </c>
      <c r="R376" t="b">
        <v>0</v>
      </c>
      <c r="S376" s="34"/>
      <c r="T376" s="34"/>
      <c r="U376" s="34"/>
      <c r="V376" t="b">
        <v>0</v>
      </c>
      <c r="W376" t="b">
        <v>1</v>
      </c>
      <c r="X376" s="34"/>
      <c r="Y376" s="34"/>
      <c r="AA376" s="34"/>
      <c r="AB376" s="34"/>
      <c r="AC376" s="34"/>
      <c r="AD376" s="34"/>
      <c r="AE376" s="34"/>
      <c r="AF376" s="34"/>
      <c r="AG376">
        <v>4.3</v>
      </c>
      <c r="AH376" s="34"/>
      <c r="AK376" s="34"/>
      <c r="AL376" s="34"/>
      <c r="AM376" s="34"/>
      <c r="AN376" s="34"/>
      <c r="AO376" s="34"/>
      <c r="AP376" s="34"/>
      <c r="AQ376" s="34"/>
      <c r="AR376" s="34"/>
      <c r="AS376" s="34"/>
      <c r="AU376" s="34"/>
      <c r="AV376" s="34"/>
      <c r="AW376" s="34"/>
      <c r="AX376" s="34"/>
      <c r="AY376" s="34"/>
      <c r="AZ376" s="34"/>
      <c r="BA376" s="34"/>
      <c r="BB376" s="34"/>
      <c r="BC376" s="34"/>
      <c r="BD376" s="34"/>
      <c r="BE376" s="34"/>
      <c r="BF376" s="34"/>
      <c r="BI376" s="34"/>
      <c r="BJ376" s="34"/>
      <c r="BK376" s="34"/>
      <c r="BL376" s="34"/>
      <c r="BM376" s="34"/>
      <c r="BN376" s="34"/>
      <c r="BO376" s="34"/>
      <c r="BP376" s="34"/>
      <c r="BQ376" s="34"/>
      <c r="BS376" s="34"/>
      <c r="BT376" s="34"/>
      <c r="BU376" s="34"/>
      <c r="BV376" s="34"/>
      <c r="BW376" s="34"/>
      <c r="BX376" s="34"/>
      <c r="BY376" s="34"/>
      <c r="BZ376" s="34"/>
      <c r="CB376" s="34"/>
      <c r="CC376" s="34"/>
      <c r="CD376" s="34"/>
      <c r="CE376" s="34"/>
      <c r="CH376" s="34"/>
      <c r="CI376" s="34"/>
      <c r="CK376" s="34"/>
      <c r="CL376" s="34"/>
      <c r="CN376" s="34"/>
      <c r="CO376" s="34"/>
      <c r="CP376" s="34"/>
      <c r="CQ376" s="34"/>
      <c r="CR376" s="34"/>
      <c r="CS376" s="34"/>
      <c r="CT376" s="34"/>
      <c r="CV376" s="34"/>
      <c r="CW376" s="34"/>
      <c r="CX376" s="34"/>
      <c r="CY376" s="34"/>
      <c r="CZ376" s="34"/>
    </row>
    <row r="377" spans="1:104" x14ac:dyDescent="0.15">
      <c r="A377" s="34" t="s">
        <v>1433</v>
      </c>
      <c r="B377" s="34"/>
      <c r="C377" s="34" t="s">
        <v>1346</v>
      </c>
      <c r="D377" s="34" t="s">
        <v>1366</v>
      </c>
      <c r="E377">
        <v>118</v>
      </c>
      <c r="F377" s="34" t="s">
        <v>1467</v>
      </c>
      <c r="G377" s="34"/>
      <c r="H377" s="84" t="s">
        <v>306</v>
      </c>
      <c r="I377" s="34" t="s">
        <v>2</v>
      </c>
      <c r="J377" s="34" t="s">
        <v>310</v>
      </c>
      <c r="K377" s="34" t="s">
        <v>1565</v>
      </c>
      <c r="L377" s="34" t="s">
        <v>1349</v>
      </c>
      <c r="M377" s="34" t="s">
        <v>330</v>
      </c>
      <c r="N377" s="34"/>
      <c r="O377" s="34" t="s">
        <v>1354</v>
      </c>
      <c r="P377" s="34"/>
      <c r="Q377" s="34" t="s">
        <v>333</v>
      </c>
      <c r="R377" t="b">
        <v>0</v>
      </c>
      <c r="S377" s="34"/>
      <c r="T377" s="34"/>
      <c r="U377" s="34"/>
      <c r="V377" t="b">
        <v>0</v>
      </c>
      <c r="W377" t="b">
        <v>1</v>
      </c>
      <c r="X377" s="34"/>
      <c r="Y377" s="34"/>
      <c r="AA377" s="34"/>
      <c r="AB377" s="34"/>
      <c r="AC377" s="34"/>
      <c r="AD377" s="34"/>
      <c r="AE377" s="34"/>
      <c r="AF377" s="34"/>
      <c r="AG377">
        <v>4.3</v>
      </c>
      <c r="AH377" s="34"/>
      <c r="AK377" s="34"/>
      <c r="AL377" s="34"/>
      <c r="AM377" s="34"/>
      <c r="AN377" s="34"/>
      <c r="AO377" s="34"/>
      <c r="AP377" s="34"/>
      <c r="AQ377" s="34"/>
      <c r="AR377" s="34"/>
      <c r="AS377" s="34"/>
      <c r="AU377" s="34"/>
      <c r="AV377" s="34"/>
      <c r="AW377" s="34"/>
      <c r="AX377" s="34"/>
      <c r="AY377" s="34"/>
      <c r="AZ377" s="34"/>
      <c r="BA377" s="34"/>
      <c r="BB377" s="34"/>
      <c r="BC377" s="34"/>
      <c r="BD377" s="34"/>
      <c r="BE377" s="34"/>
      <c r="BF377" s="34"/>
      <c r="BI377" s="34"/>
      <c r="BJ377" s="34"/>
      <c r="BK377" s="34"/>
      <c r="BL377" s="34"/>
      <c r="BM377" s="34"/>
      <c r="BN377" s="34"/>
      <c r="BO377" s="34"/>
      <c r="BP377" s="34"/>
      <c r="BQ377" s="34"/>
      <c r="BS377" s="34"/>
      <c r="BT377" s="34"/>
      <c r="BU377" s="34"/>
      <c r="BV377" s="34"/>
      <c r="BW377" s="34"/>
      <c r="BX377" s="34"/>
      <c r="BY377" s="34"/>
      <c r="BZ377" s="34"/>
      <c r="CB377" s="34"/>
      <c r="CC377" s="34"/>
      <c r="CD377" s="34"/>
      <c r="CE377" s="34"/>
      <c r="CH377" s="34"/>
      <c r="CI377" s="34"/>
      <c r="CK377" s="34"/>
      <c r="CL377" s="34"/>
      <c r="CN377" s="34"/>
      <c r="CO377" s="34"/>
      <c r="CP377" s="34"/>
      <c r="CQ377" s="34"/>
      <c r="CR377" s="34"/>
      <c r="CS377" s="34"/>
      <c r="CT377" s="34"/>
      <c r="CV377" s="34"/>
      <c r="CW377" s="34"/>
      <c r="CX377" s="34"/>
      <c r="CY377" s="34"/>
      <c r="CZ377" s="34"/>
    </row>
    <row r="378" spans="1:104" x14ac:dyDescent="0.15">
      <c r="A378" s="34" t="s">
        <v>1433</v>
      </c>
      <c r="B378" s="34"/>
      <c r="C378" s="34" t="s">
        <v>1346</v>
      </c>
      <c r="D378" s="34" t="s">
        <v>1366</v>
      </c>
      <c r="E378">
        <v>118</v>
      </c>
      <c r="F378" s="34" t="s">
        <v>1467</v>
      </c>
      <c r="G378" s="34"/>
      <c r="H378" s="84" t="s">
        <v>306</v>
      </c>
      <c r="I378" s="34" t="s">
        <v>2</v>
      </c>
      <c r="J378" s="34" t="s">
        <v>311</v>
      </c>
      <c r="K378" s="34" t="s">
        <v>1493</v>
      </c>
      <c r="L378" s="34" t="s">
        <v>1349</v>
      </c>
      <c r="M378" s="34" t="s">
        <v>330</v>
      </c>
      <c r="N378" s="34"/>
      <c r="O378" s="34" t="s">
        <v>1354</v>
      </c>
      <c r="P378" s="34"/>
      <c r="Q378" s="34" t="s">
        <v>333</v>
      </c>
      <c r="R378" t="b">
        <v>0</v>
      </c>
      <c r="S378" s="34"/>
      <c r="T378" s="34"/>
      <c r="U378" s="34"/>
      <c r="V378" t="b">
        <v>0</v>
      </c>
      <c r="W378" t="b">
        <v>1</v>
      </c>
      <c r="X378" s="34"/>
      <c r="Y378" s="34"/>
      <c r="AA378" s="34"/>
      <c r="AB378" s="34"/>
      <c r="AC378" s="34"/>
      <c r="AD378" s="34"/>
      <c r="AE378" s="34"/>
      <c r="AF378" s="34"/>
      <c r="AG378">
        <v>4.3</v>
      </c>
      <c r="AH378" s="34"/>
      <c r="AK378" s="34"/>
      <c r="AL378" s="34"/>
      <c r="AM378" s="34"/>
      <c r="AN378" s="34"/>
      <c r="AO378" s="34"/>
      <c r="AP378" s="34"/>
      <c r="AQ378" s="34"/>
      <c r="AR378" s="34"/>
      <c r="AS378" s="34"/>
      <c r="AU378" s="34"/>
      <c r="AV378" s="34"/>
      <c r="AW378" s="34"/>
      <c r="AX378" s="34"/>
      <c r="AY378" s="34"/>
      <c r="AZ378" s="34"/>
      <c r="BA378" s="34"/>
      <c r="BB378" s="34"/>
      <c r="BC378" s="34"/>
      <c r="BD378" s="34"/>
      <c r="BE378" s="34"/>
      <c r="BF378" s="34"/>
      <c r="BI378" s="34"/>
      <c r="BJ378" s="34"/>
      <c r="BK378" s="34"/>
      <c r="BL378" s="34"/>
      <c r="BM378" s="34"/>
      <c r="BN378" s="34"/>
      <c r="BO378" s="34"/>
      <c r="BP378" s="34"/>
      <c r="BQ378" s="34"/>
      <c r="BS378" s="34"/>
      <c r="BT378" s="34"/>
      <c r="BU378" s="34"/>
      <c r="BV378" s="34"/>
      <c r="BW378" s="34"/>
      <c r="BX378" s="34"/>
      <c r="BY378" s="34"/>
      <c r="BZ378" s="34"/>
      <c r="CB378" s="34"/>
      <c r="CC378" s="34"/>
      <c r="CD378" s="34"/>
      <c r="CE378" s="34"/>
      <c r="CH378" s="34"/>
      <c r="CI378" s="34"/>
      <c r="CK378" s="34"/>
      <c r="CL378" s="34"/>
      <c r="CN378" s="34"/>
      <c r="CO378" s="34"/>
      <c r="CP378" s="34"/>
      <c r="CQ378" s="34"/>
      <c r="CR378" s="34"/>
      <c r="CS378" s="34"/>
      <c r="CT378" s="34"/>
      <c r="CV378" s="34"/>
      <c r="CW378" s="34"/>
      <c r="CX378" s="34"/>
      <c r="CY378" s="34"/>
      <c r="CZ378" s="34"/>
    </row>
    <row r="379" spans="1:104" x14ac:dyDescent="0.15">
      <c r="A379" s="34" t="s">
        <v>1433</v>
      </c>
      <c r="B379" s="34"/>
      <c r="C379" s="34" t="s">
        <v>1346</v>
      </c>
      <c r="D379" s="34" t="s">
        <v>1366</v>
      </c>
      <c r="E379">
        <v>118</v>
      </c>
      <c r="F379" s="34" t="s">
        <v>1467</v>
      </c>
      <c r="G379" s="34"/>
      <c r="H379" s="84" t="s">
        <v>306</v>
      </c>
      <c r="I379" s="34" t="s">
        <v>2</v>
      </c>
      <c r="J379" s="34" t="s">
        <v>312</v>
      </c>
      <c r="K379" s="34" t="s">
        <v>2</v>
      </c>
      <c r="L379" s="34" t="s">
        <v>1349</v>
      </c>
      <c r="M379" s="34" t="s">
        <v>330</v>
      </c>
      <c r="N379" s="34"/>
      <c r="O379" s="34" t="s">
        <v>1354</v>
      </c>
      <c r="P379" s="34"/>
      <c r="Q379" s="34" t="s">
        <v>333</v>
      </c>
      <c r="R379" t="b">
        <v>0</v>
      </c>
      <c r="S379" s="34"/>
      <c r="T379" s="34"/>
      <c r="U379" s="34"/>
      <c r="V379" t="b">
        <v>0</v>
      </c>
      <c r="W379" t="b">
        <v>1</v>
      </c>
      <c r="X379" s="34"/>
      <c r="Y379" s="34"/>
      <c r="AA379" s="34"/>
      <c r="AB379" s="34"/>
      <c r="AC379" s="34"/>
      <c r="AD379" s="34"/>
      <c r="AE379" s="34"/>
      <c r="AF379" s="34"/>
      <c r="AG379">
        <v>4.3</v>
      </c>
      <c r="AH379" s="34"/>
      <c r="AK379" s="34"/>
      <c r="AL379" s="34"/>
      <c r="AM379" s="34"/>
      <c r="AN379" s="34"/>
      <c r="AO379" s="34"/>
      <c r="AP379" s="34"/>
      <c r="AQ379" s="34"/>
      <c r="AR379" s="34"/>
      <c r="AS379" s="34"/>
      <c r="AU379" s="34"/>
      <c r="AV379" s="34"/>
      <c r="AW379" s="34"/>
      <c r="AX379" s="34"/>
      <c r="AY379" s="34"/>
      <c r="AZ379" s="34"/>
      <c r="BA379" s="34"/>
      <c r="BB379" s="34"/>
      <c r="BC379" s="34"/>
      <c r="BD379" s="34"/>
      <c r="BE379" s="34"/>
      <c r="BF379" s="34"/>
      <c r="BI379" s="34"/>
      <c r="BJ379" s="34"/>
      <c r="BK379" s="34"/>
      <c r="BL379" s="34"/>
      <c r="BM379" s="34"/>
      <c r="BN379" s="34"/>
      <c r="BO379" s="34"/>
      <c r="BP379" s="34"/>
      <c r="BQ379" s="34"/>
      <c r="BS379" s="34"/>
      <c r="BT379" s="34"/>
      <c r="BU379" s="34"/>
      <c r="BV379" s="34"/>
      <c r="BW379" s="34"/>
      <c r="BX379" s="34"/>
      <c r="BY379" s="34"/>
      <c r="BZ379" s="34"/>
      <c r="CB379" s="34"/>
      <c r="CC379" s="34"/>
      <c r="CD379" s="34"/>
      <c r="CE379" s="34"/>
      <c r="CH379" s="34"/>
      <c r="CI379" s="34"/>
      <c r="CK379" s="34"/>
      <c r="CL379" s="34"/>
      <c r="CN379" s="34"/>
      <c r="CO379" s="34"/>
      <c r="CP379" s="34"/>
      <c r="CQ379" s="34"/>
      <c r="CR379" s="34"/>
      <c r="CS379" s="34"/>
      <c r="CT379" s="34"/>
      <c r="CV379" s="34"/>
      <c r="CW379" s="34"/>
      <c r="CX379" s="34"/>
      <c r="CY379" s="34"/>
      <c r="CZ379" s="34"/>
    </row>
    <row r="380" spans="1:104" x14ac:dyDescent="0.15">
      <c r="A380" s="34" t="s">
        <v>1434</v>
      </c>
      <c r="B380" s="34"/>
      <c r="C380" s="34" t="s">
        <v>1346</v>
      </c>
      <c r="D380" s="34" t="s">
        <v>1366</v>
      </c>
      <c r="E380">
        <v>119</v>
      </c>
      <c r="F380" s="34" t="s">
        <v>1467</v>
      </c>
      <c r="G380" s="34"/>
      <c r="H380" s="84" t="s">
        <v>306</v>
      </c>
      <c r="I380" s="34" t="s">
        <v>2</v>
      </c>
      <c r="J380" s="34" t="s">
        <v>307</v>
      </c>
      <c r="K380" s="34" t="s">
        <v>313</v>
      </c>
      <c r="L380" s="34" t="s">
        <v>1349</v>
      </c>
      <c r="M380" s="34" t="s">
        <v>330</v>
      </c>
      <c r="N380" s="34"/>
      <c r="O380" s="34" t="s">
        <v>1354</v>
      </c>
      <c r="P380" s="34"/>
      <c r="Q380" s="34" t="s">
        <v>331</v>
      </c>
      <c r="R380" t="b">
        <v>0</v>
      </c>
      <c r="S380" s="34"/>
      <c r="T380" s="34"/>
      <c r="U380" s="34"/>
      <c r="V380" t="b">
        <v>0</v>
      </c>
      <c r="W380" t="b">
        <v>1</v>
      </c>
      <c r="X380" s="34"/>
      <c r="Y380" s="34"/>
      <c r="AA380" s="34"/>
      <c r="AB380" s="34"/>
      <c r="AC380" s="34"/>
      <c r="AD380" s="34"/>
      <c r="AE380" s="34"/>
      <c r="AF380" s="34"/>
      <c r="AG380">
        <v>4.3</v>
      </c>
      <c r="AH380" s="34"/>
      <c r="AK380" s="34"/>
      <c r="AL380" s="34"/>
      <c r="AM380" s="34"/>
      <c r="AN380" s="34"/>
      <c r="AO380" s="34"/>
      <c r="AP380" s="34"/>
      <c r="AQ380" s="34"/>
      <c r="AR380" s="34"/>
      <c r="AS380" s="34"/>
      <c r="AU380" s="34"/>
      <c r="AV380" s="34"/>
      <c r="AW380" s="34"/>
      <c r="AX380" s="34"/>
      <c r="AY380" s="34"/>
      <c r="AZ380" s="34"/>
      <c r="BA380" s="34"/>
      <c r="BB380" s="34"/>
      <c r="BC380" s="34"/>
      <c r="BD380" s="34"/>
      <c r="BE380" s="34"/>
      <c r="BF380" s="34"/>
      <c r="BI380" s="34"/>
      <c r="BJ380" s="34"/>
      <c r="BK380" s="34"/>
      <c r="BL380" s="34"/>
      <c r="BM380" s="34"/>
      <c r="BN380" s="34"/>
      <c r="BO380" s="34"/>
      <c r="BP380" s="34"/>
      <c r="BQ380" s="34"/>
      <c r="BS380" s="34"/>
      <c r="BT380" s="34"/>
      <c r="BU380" s="34"/>
      <c r="BV380" s="34"/>
      <c r="BW380" s="34"/>
      <c r="BX380" s="34"/>
      <c r="BY380" s="34"/>
      <c r="BZ380" s="34"/>
      <c r="CB380" s="34"/>
      <c r="CC380" s="34"/>
      <c r="CD380" s="34"/>
      <c r="CE380" s="34"/>
      <c r="CH380" s="34"/>
      <c r="CI380" s="34"/>
      <c r="CK380" s="34"/>
      <c r="CL380" s="34"/>
      <c r="CN380" s="34"/>
      <c r="CO380" s="34"/>
      <c r="CP380" s="34"/>
      <c r="CQ380" s="34"/>
      <c r="CR380" s="34"/>
      <c r="CS380" s="34"/>
      <c r="CT380" s="34"/>
      <c r="CV380" s="34"/>
      <c r="CW380" s="34"/>
      <c r="CX380" s="34"/>
      <c r="CY380" s="34"/>
      <c r="CZ380" s="34"/>
    </row>
    <row r="381" spans="1:104" x14ac:dyDescent="0.15">
      <c r="A381" s="34" t="s">
        <v>1434</v>
      </c>
      <c r="B381" s="34"/>
      <c r="C381" s="34" t="s">
        <v>1346</v>
      </c>
      <c r="D381" s="34" t="s">
        <v>1366</v>
      </c>
      <c r="E381">
        <v>119</v>
      </c>
      <c r="F381" s="34" t="s">
        <v>1467</v>
      </c>
      <c r="G381" s="34"/>
      <c r="H381" s="84" t="s">
        <v>306</v>
      </c>
      <c r="I381" s="34" t="s">
        <v>2</v>
      </c>
      <c r="J381" s="34" t="s">
        <v>308</v>
      </c>
      <c r="K381" s="34" t="s">
        <v>314</v>
      </c>
      <c r="L381" s="34" t="s">
        <v>1349</v>
      </c>
      <c r="M381" s="34" t="s">
        <v>330</v>
      </c>
      <c r="N381" s="34"/>
      <c r="O381" s="34" t="s">
        <v>1354</v>
      </c>
      <c r="P381" s="34"/>
      <c r="Q381" s="34" t="s">
        <v>331</v>
      </c>
      <c r="R381" t="b">
        <v>0</v>
      </c>
      <c r="S381" s="34"/>
      <c r="T381" s="34"/>
      <c r="U381" s="34"/>
      <c r="V381" t="b">
        <v>0</v>
      </c>
      <c r="W381" t="b">
        <v>1</v>
      </c>
      <c r="X381" s="34"/>
      <c r="Y381" s="34"/>
      <c r="AA381" s="34"/>
      <c r="AB381" s="34"/>
      <c r="AC381" s="34"/>
      <c r="AD381" s="34"/>
      <c r="AE381" s="34"/>
      <c r="AF381" s="34"/>
      <c r="AG381">
        <v>4.3</v>
      </c>
      <c r="AH381" s="34"/>
      <c r="AK381" s="34"/>
      <c r="AL381" s="34"/>
      <c r="AM381" s="34"/>
      <c r="AN381" s="34"/>
      <c r="AO381" s="34"/>
      <c r="AP381" s="34"/>
      <c r="AQ381" s="34"/>
      <c r="AR381" s="34"/>
      <c r="AS381" s="34"/>
      <c r="AU381" s="34"/>
      <c r="AV381" s="34"/>
      <c r="AW381" s="34"/>
      <c r="AX381" s="34"/>
      <c r="AY381" s="34"/>
      <c r="AZ381" s="34"/>
      <c r="BA381" s="34"/>
      <c r="BB381" s="34"/>
      <c r="BC381" s="34"/>
      <c r="BD381" s="34"/>
      <c r="BE381" s="34"/>
      <c r="BF381" s="34"/>
      <c r="BI381" s="34"/>
      <c r="BJ381" s="34"/>
      <c r="BK381" s="34"/>
      <c r="BL381" s="34"/>
      <c r="BM381" s="34"/>
      <c r="BN381" s="34"/>
      <c r="BO381" s="34"/>
      <c r="BP381" s="34"/>
      <c r="BQ381" s="34"/>
      <c r="BS381" s="34"/>
      <c r="BT381" s="34"/>
      <c r="BU381" s="34"/>
      <c r="BV381" s="34"/>
      <c r="BW381" s="34"/>
      <c r="BX381" s="34"/>
      <c r="BY381" s="34"/>
      <c r="BZ381" s="34"/>
      <c r="CB381" s="34"/>
      <c r="CC381" s="34"/>
      <c r="CD381" s="34"/>
      <c r="CE381" s="34"/>
      <c r="CH381" s="34"/>
      <c r="CI381" s="34"/>
      <c r="CK381" s="34"/>
      <c r="CL381" s="34"/>
      <c r="CN381" s="34"/>
      <c r="CO381" s="34"/>
      <c r="CP381" s="34"/>
      <c r="CQ381" s="34"/>
      <c r="CR381" s="34"/>
      <c r="CS381" s="34"/>
      <c r="CT381" s="34"/>
      <c r="CV381" s="34"/>
      <c r="CW381" s="34"/>
      <c r="CX381" s="34"/>
      <c r="CY381" s="34"/>
      <c r="CZ381" s="34"/>
    </row>
    <row r="382" spans="1:104" x14ac:dyDescent="0.15">
      <c r="A382" s="34" t="s">
        <v>1434</v>
      </c>
      <c r="B382" s="34"/>
      <c r="C382" s="34" t="s">
        <v>1346</v>
      </c>
      <c r="D382" s="34" t="s">
        <v>1366</v>
      </c>
      <c r="E382">
        <v>119</v>
      </c>
      <c r="F382" s="34" t="s">
        <v>1467</v>
      </c>
      <c r="G382" s="34"/>
      <c r="H382" s="84" t="s">
        <v>306</v>
      </c>
      <c r="I382" s="34" t="s">
        <v>2</v>
      </c>
      <c r="J382" s="34" t="s">
        <v>309</v>
      </c>
      <c r="K382" s="34" t="s">
        <v>315</v>
      </c>
      <c r="L382" s="34" t="s">
        <v>1349</v>
      </c>
      <c r="M382" s="34" t="s">
        <v>330</v>
      </c>
      <c r="N382" s="34"/>
      <c r="O382" s="34" t="s">
        <v>1354</v>
      </c>
      <c r="P382" s="34"/>
      <c r="Q382" s="34" t="s">
        <v>331</v>
      </c>
      <c r="R382" t="b">
        <v>0</v>
      </c>
      <c r="S382" s="34"/>
      <c r="T382" s="34"/>
      <c r="U382" s="34"/>
      <c r="V382" t="b">
        <v>0</v>
      </c>
      <c r="W382" t="b">
        <v>1</v>
      </c>
      <c r="X382" s="34"/>
      <c r="Y382" s="34"/>
      <c r="AA382" s="34"/>
      <c r="AB382" s="34"/>
      <c r="AC382" s="34"/>
      <c r="AD382" s="34"/>
      <c r="AE382" s="34"/>
      <c r="AF382" s="34"/>
      <c r="AG382">
        <v>4.3</v>
      </c>
      <c r="AH382" s="34"/>
      <c r="AK382" s="34"/>
      <c r="AL382" s="34"/>
      <c r="AM382" s="34"/>
      <c r="AN382" s="34"/>
      <c r="AO382" s="34"/>
      <c r="AP382" s="34"/>
      <c r="AQ382" s="34"/>
      <c r="AR382" s="34"/>
      <c r="AS382" s="34"/>
      <c r="AU382" s="34"/>
      <c r="AV382" s="34"/>
      <c r="AW382" s="34"/>
      <c r="AX382" s="34"/>
      <c r="AY382" s="34"/>
      <c r="AZ382" s="34"/>
      <c r="BA382" s="34"/>
      <c r="BB382" s="34"/>
      <c r="BC382" s="34"/>
      <c r="BD382" s="34"/>
      <c r="BE382" s="34"/>
      <c r="BF382" s="34"/>
      <c r="BI382" s="34"/>
      <c r="BJ382" s="34"/>
      <c r="BK382" s="34"/>
      <c r="BL382" s="34"/>
      <c r="BM382" s="34"/>
      <c r="BN382" s="34"/>
      <c r="BO382" s="34"/>
      <c r="BP382" s="34"/>
      <c r="BQ382" s="34"/>
      <c r="BS382" s="34"/>
      <c r="BT382" s="34"/>
      <c r="BU382" s="34"/>
      <c r="BV382" s="34"/>
      <c r="BW382" s="34"/>
      <c r="BX382" s="34"/>
      <c r="BY382" s="34"/>
      <c r="BZ382" s="34"/>
      <c r="CB382" s="34"/>
      <c r="CC382" s="34"/>
      <c r="CD382" s="34"/>
      <c r="CE382" s="34"/>
      <c r="CH382" s="34"/>
      <c r="CI382" s="34"/>
      <c r="CK382" s="34"/>
      <c r="CL382" s="34"/>
      <c r="CN382" s="34"/>
      <c r="CO382" s="34"/>
      <c r="CP382" s="34"/>
      <c r="CQ382" s="34"/>
      <c r="CR382" s="34"/>
      <c r="CS382" s="34"/>
      <c r="CT382" s="34"/>
      <c r="CV382" s="34"/>
      <c r="CW382" s="34"/>
      <c r="CX382" s="34"/>
      <c r="CY382" s="34"/>
      <c r="CZ382" s="34"/>
    </row>
    <row r="383" spans="1:104" x14ac:dyDescent="0.15">
      <c r="A383" s="34" t="s">
        <v>1434</v>
      </c>
      <c r="B383" s="34"/>
      <c r="C383" s="34" t="s">
        <v>1346</v>
      </c>
      <c r="D383" s="34" t="s">
        <v>1366</v>
      </c>
      <c r="E383">
        <v>119</v>
      </c>
      <c r="F383" s="34" t="s">
        <v>1467</v>
      </c>
      <c r="G383" s="34"/>
      <c r="H383" s="84" t="s">
        <v>306</v>
      </c>
      <c r="I383" s="34" t="s">
        <v>2</v>
      </c>
      <c r="J383" s="34" t="s">
        <v>310</v>
      </c>
      <c r="K383" s="34" t="s">
        <v>854</v>
      </c>
      <c r="L383" s="34" t="s">
        <v>1349</v>
      </c>
      <c r="M383" s="34" t="s">
        <v>330</v>
      </c>
      <c r="N383" s="34"/>
      <c r="O383" s="34" t="s">
        <v>1354</v>
      </c>
      <c r="P383" s="34"/>
      <c r="Q383" s="34" t="s">
        <v>331</v>
      </c>
      <c r="R383" t="b">
        <v>0</v>
      </c>
      <c r="S383" s="34"/>
      <c r="T383" s="34"/>
      <c r="U383" s="34"/>
      <c r="V383" t="b">
        <v>0</v>
      </c>
      <c r="W383" t="b">
        <v>1</v>
      </c>
      <c r="X383" s="34"/>
      <c r="Y383" s="34"/>
      <c r="AA383" s="34"/>
      <c r="AB383" s="34"/>
      <c r="AC383" s="34"/>
      <c r="AD383" s="34"/>
      <c r="AE383" s="34"/>
      <c r="AF383" s="34"/>
      <c r="AG383">
        <v>4.3</v>
      </c>
      <c r="AH383" s="34"/>
      <c r="AK383" s="34"/>
      <c r="AL383" s="34"/>
      <c r="AM383" s="34"/>
      <c r="AN383" s="34"/>
      <c r="AO383" s="34"/>
      <c r="AP383" s="34"/>
      <c r="AQ383" s="34"/>
      <c r="AR383" s="34"/>
      <c r="AS383" s="34"/>
      <c r="AU383" s="34"/>
      <c r="AV383" s="34"/>
      <c r="AW383" s="34"/>
      <c r="AX383" s="34"/>
      <c r="AY383" s="34"/>
      <c r="AZ383" s="34"/>
      <c r="BA383" s="34"/>
      <c r="BB383" s="34"/>
      <c r="BC383" s="34"/>
      <c r="BD383" s="34"/>
      <c r="BE383" s="34"/>
      <c r="BF383" s="34"/>
      <c r="BI383" s="34"/>
      <c r="BJ383" s="34"/>
      <c r="BK383" s="34"/>
      <c r="BL383" s="34"/>
      <c r="BM383" s="34"/>
      <c r="BN383" s="34"/>
      <c r="BO383" s="34"/>
      <c r="BP383" s="34"/>
      <c r="BQ383" s="34"/>
      <c r="BS383" s="34"/>
      <c r="BT383" s="34"/>
      <c r="BU383" s="34"/>
      <c r="BV383" s="34"/>
      <c r="BW383" s="34"/>
      <c r="BX383" s="34"/>
      <c r="BY383" s="34"/>
      <c r="BZ383" s="34"/>
      <c r="CB383" s="34"/>
      <c r="CC383" s="34"/>
      <c r="CD383" s="34"/>
      <c r="CE383" s="34"/>
      <c r="CH383" s="34"/>
      <c r="CI383" s="34"/>
      <c r="CK383" s="34"/>
      <c r="CL383" s="34"/>
      <c r="CN383" s="34"/>
      <c r="CO383" s="34"/>
      <c r="CP383" s="34"/>
      <c r="CQ383" s="34"/>
      <c r="CR383" s="34"/>
      <c r="CS383" s="34"/>
      <c r="CT383" s="34"/>
      <c r="CV383" s="34"/>
      <c r="CW383" s="34"/>
      <c r="CX383" s="34"/>
      <c r="CY383" s="34"/>
      <c r="CZ383" s="34"/>
    </row>
    <row r="384" spans="1:104" x14ac:dyDescent="0.15">
      <c r="A384" s="34" t="s">
        <v>1434</v>
      </c>
      <c r="B384" s="34"/>
      <c r="C384" s="34" t="s">
        <v>1346</v>
      </c>
      <c r="D384" s="34" t="s">
        <v>1366</v>
      </c>
      <c r="E384">
        <v>119</v>
      </c>
      <c r="F384" s="34" t="s">
        <v>1467</v>
      </c>
      <c r="G384" s="34"/>
      <c r="H384" s="84" t="s">
        <v>306</v>
      </c>
      <c r="I384" s="34" t="s">
        <v>2</v>
      </c>
      <c r="J384" s="34" t="s">
        <v>311</v>
      </c>
      <c r="K384" s="34" t="s">
        <v>1493</v>
      </c>
      <c r="L384" s="34" t="s">
        <v>1349</v>
      </c>
      <c r="M384" s="34" t="s">
        <v>330</v>
      </c>
      <c r="N384" s="34"/>
      <c r="O384" s="34" t="s">
        <v>1354</v>
      </c>
      <c r="P384" s="34"/>
      <c r="Q384" s="34" t="s">
        <v>331</v>
      </c>
      <c r="R384" t="b">
        <v>0</v>
      </c>
      <c r="S384" s="34"/>
      <c r="T384" s="34"/>
      <c r="U384" s="34"/>
      <c r="V384" t="b">
        <v>0</v>
      </c>
      <c r="W384" t="b">
        <v>1</v>
      </c>
      <c r="X384" s="34"/>
      <c r="Y384" s="34"/>
      <c r="AA384" s="34"/>
      <c r="AB384" s="34"/>
      <c r="AC384" s="34"/>
      <c r="AD384" s="34"/>
      <c r="AE384" s="34"/>
      <c r="AF384" s="34"/>
      <c r="AG384">
        <v>4.3</v>
      </c>
      <c r="AH384" s="34"/>
      <c r="AK384" s="34"/>
      <c r="AL384" s="34"/>
      <c r="AM384" s="34"/>
      <c r="AN384" s="34"/>
      <c r="AO384" s="34"/>
      <c r="AP384" s="34"/>
      <c r="AQ384" s="34"/>
      <c r="AR384" s="34"/>
      <c r="AS384" s="34"/>
      <c r="AU384" s="34"/>
      <c r="AV384" s="34"/>
      <c r="AW384" s="34"/>
      <c r="AX384" s="34"/>
      <c r="AY384" s="34"/>
      <c r="AZ384" s="34"/>
      <c r="BA384" s="34"/>
      <c r="BB384" s="34"/>
      <c r="BC384" s="34"/>
      <c r="BD384" s="34"/>
      <c r="BE384" s="34"/>
      <c r="BF384" s="34"/>
      <c r="BI384" s="34"/>
      <c r="BJ384" s="34"/>
      <c r="BK384" s="34"/>
      <c r="BL384" s="34"/>
      <c r="BM384" s="34"/>
      <c r="BN384" s="34"/>
      <c r="BO384" s="34"/>
      <c r="BP384" s="34"/>
      <c r="BQ384" s="34"/>
      <c r="BS384" s="34"/>
      <c r="BT384" s="34"/>
      <c r="BU384" s="34"/>
      <c r="BV384" s="34"/>
      <c r="BW384" s="34"/>
      <c r="BX384" s="34"/>
      <c r="BY384" s="34"/>
      <c r="BZ384" s="34"/>
      <c r="CB384" s="34"/>
      <c r="CC384" s="34"/>
      <c r="CD384" s="34"/>
      <c r="CE384" s="34"/>
      <c r="CH384" s="34"/>
      <c r="CI384" s="34"/>
      <c r="CK384" s="34"/>
      <c r="CL384" s="34"/>
      <c r="CN384" s="34"/>
      <c r="CO384" s="34"/>
      <c r="CP384" s="34"/>
      <c r="CQ384" s="34"/>
      <c r="CR384" s="34"/>
      <c r="CS384" s="34"/>
      <c r="CT384" s="34"/>
      <c r="CV384" s="34"/>
      <c r="CW384" s="34"/>
      <c r="CX384" s="34"/>
      <c r="CY384" s="34"/>
      <c r="CZ384" s="34"/>
    </row>
    <row r="385" spans="1:104" x14ac:dyDescent="0.15">
      <c r="A385" s="34" t="s">
        <v>1434</v>
      </c>
      <c r="B385" s="34"/>
      <c r="C385" s="34" t="s">
        <v>1346</v>
      </c>
      <c r="D385" s="34" t="s">
        <v>1366</v>
      </c>
      <c r="E385">
        <v>119</v>
      </c>
      <c r="F385" s="34" t="s">
        <v>1467</v>
      </c>
      <c r="G385" s="34"/>
      <c r="H385" s="84" t="s">
        <v>306</v>
      </c>
      <c r="I385" s="34" t="s">
        <v>2</v>
      </c>
      <c r="J385" s="34" t="s">
        <v>312</v>
      </c>
      <c r="K385" s="34" t="s">
        <v>2</v>
      </c>
      <c r="L385" s="34" t="s">
        <v>1349</v>
      </c>
      <c r="M385" s="34" t="s">
        <v>330</v>
      </c>
      <c r="N385" s="34"/>
      <c r="O385" s="34" t="s">
        <v>1354</v>
      </c>
      <c r="P385" s="34"/>
      <c r="Q385" s="34" t="s">
        <v>331</v>
      </c>
      <c r="R385" t="b">
        <v>0</v>
      </c>
      <c r="S385" s="34"/>
      <c r="T385" s="34"/>
      <c r="U385" s="34"/>
      <c r="V385" t="b">
        <v>0</v>
      </c>
      <c r="W385" t="b">
        <v>1</v>
      </c>
      <c r="X385" s="34"/>
      <c r="Y385" s="34"/>
      <c r="AA385" s="34"/>
      <c r="AB385" s="34"/>
      <c r="AC385" s="34"/>
      <c r="AD385" s="34"/>
      <c r="AE385" s="34"/>
      <c r="AF385" s="34"/>
      <c r="AG385">
        <v>4.3</v>
      </c>
      <c r="AH385" s="34"/>
      <c r="AK385" s="34"/>
      <c r="AL385" s="34"/>
      <c r="AM385" s="34"/>
      <c r="AN385" s="34"/>
      <c r="AO385" s="34"/>
      <c r="AP385" s="34"/>
      <c r="AQ385" s="34"/>
      <c r="AR385" s="34"/>
      <c r="AS385" s="34"/>
      <c r="AU385" s="34"/>
      <c r="AV385" s="34"/>
      <c r="AW385" s="34"/>
      <c r="AX385" s="34"/>
      <c r="AY385" s="34"/>
      <c r="AZ385" s="34"/>
      <c r="BA385" s="34"/>
      <c r="BB385" s="34"/>
      <c r="BC385" s="34"/>
      <c r="BD385" s="34"/>
      <c r="BE385" s="34"/>
      <c r="BF385" s="34"/>
      <c r="BI385" s="34"/>
      <c r="BJ385" s="34"/>
      <c r="BK385" s="34"/>
      <c r="BL385" s="34"/>
      <c r="BM385" s="34"/>
      <c r="BN385" s="34"/>
      <c r="BO385" s="34"/>
      <c r="BP385" s="34"/>
      <c r="BQ385" s="34"/>
      <c r="BS385" s="34"/>
      <c r="BT385" s="34"/>
      <c r="BU385" s="34"/>
      <c r="BV385" s="34"/>
      <c r="BW385" s="34"/>
      <c r="BX385" s="34"/>
      <c r="BY385" s="34"/>
      <c r="BZ385" s="34"/>
      <c r="CB385" s="34"/>
      <c r="CC385" s="34"/>
      <c r="CD385" s="34"/>
      <c r="CE385" s="34"/>
      <c r="CH385" s="34"/>
      <c r="CI385" s="34"/>
      <c r="CK385" s="34"/>
      <c r="CL385" s="34"/>
      <c r="CN385" s="34"/>
      <c r="CO385" s="34"/>
      <c r="CP385" s="34"/>
      <c r="CQ385" s="34"/>
      <c r="CR385" s="34"/>
      <c r="CS385" s="34"/>
      <c r="CT385" s="34"/>
      <c r="CV385" s="34"/>
      <c r="CW385" s="34"/>
      <c r="CX385" s="34"/>
      <c r="CY385" s="34"/>
      <c r="CZ385" s="34"/>
    </row>
    <row r="386" spans="1:104" x14ac:dyDescent="0.15">
      <c r="A386" s="34" t="s">
        <v>1435</v>
      </c>
      <c r="B386" s="34"/>
      <c r="C386" s="34" t="s">
        <v>1346</v>
      </c>
      <c r="D386" s="34" t="s">
        <v>1367</v>
      </c>
      <c r="E386">
        <v>153</v>
      </c>
      <c r="F386" s="34" t="s">
        <v>1473</v>
      </c>
      <c r="G386" s="34"/>
      <c r="H386" s="84" t="s">
        <v>306</v>
      </c>
      <c r="I386" s="34" t="s">
        <v>2</v>
      </c>
      <c r="J386" s="34" t="s">
        <v>307</v>
      </c>
      <c r="K386" s="34" t="s">
        <v>1566</v>
      </c>
      <c r="L386" s="34" t="s">
        <v>1354</v>
      </c>
      <c r="M386" s="34" t="s">
        <v>330</v>
      </c>
      <c r="N386" s="34"/>
      <c r="O386" s="34" t="s">
        <v>1349</v>
      </c>
      <c r="P386" s="34"/>
      <c r="Q386" s="34" t="s">
        <v>335</v>
      </c>
      <c r="R386" t="b">
        <v>0</v>
      </c>
      <c r="S386" s="34"/>
      <c r="T386" s="34"/>
      <c r="U386" s="34"/>
      <c r="V386" t="b">
        <v>0</v>
      </c>
      <c r="W386" t="b">
        <v>1</v>
      </c>
      <c r="X386" s="34"/>
      <c r="Y386" s="34"/>
      <c r="AA386" s="34"/>
      <c r="AB386" s="34"/>
      <c r="AC386" s="34"/>
      <c r="AD386" s="34"/>
      <c r="AE386" s="34"/>
      <c r="AF386" s="34"/>
      <c r="AG386">
        <v>4.3</v>
      </c>
      <c r="AH386" s="34"/>
      <c r="AK386" s="34"/>
      <c r="AL386" s="34"/>
      <c r="AM386" s="34"/>
      <c r="AN386" s="34"/>
      <c r="AO386" s="34"/>
      <c r="AP386" s="34"/>
      <c r="AQ386" s="34"/>
      <c r="AR386" s="34"/>
      <c r="AS386" s="34"/>
      <c r="AU386" s="34"/>
      <c r="AV386" s="34"/>
      <c r="AW386" s="34"/>
      <c r="AX386" s="34"/>
      <c r="AY386" s="34"/>
      <c r="AZ386" s="34"/>
      <c r="BA386" s="34"/>
      <c r="BB386" s="34"/>
      <c r="BC386" s="34"/>
      <c r="BD386" s="34"/>
      <c r="BE386" s="34"/>
      <c r="BF386" s="34"/>
      <c r="BI386" s="34"/>
      <c r="BJ386" s="34"/>
      <c r="BK386" s="34"/>
      <c r="BL386" s="34"/>
      <c r="BM386" s="34"/>
      <c r="BN386" s="34"/>
      <c r="BO386" s="34"/>
      <c r="BP386" s="34"/>
      <c r="BQ386" s="34"/>
      <c r="BS386" s="34"/>
      <c r="BT386" s="34"/>
      <c r="BU386" s="34"/>
      <c r="BV386" s="34"/>
      <c r="BW386" s="34"/>
      <c r="BX386" s="34"/>
      <c r="BY386" s="34"/>
      <c r="BZ386" s="34"/>
      <c r="CB386" s="34"/>
      <c r="CC386" s="34"/>
      <c r="CD386" s="34"/>
      <c r="CE386" s="34"/>
      <c r="CH386" s="34"/>
      <c r="CI386" s="34"/>
      <c r="CK386" s="34"/>
      <c r="CL386" s="34"/>
      <c r="CN386" s="34"/>
      <c r="CO386" s="34"/>
      <c r="CP386" s="34"/>
      <c r="CQ386" s="34"/>
      <c r="CR386" s="34"/>
      <c r="CS386" s="34"/>
      <c r="CT386" s="34"/>
      <c r="CV386" s="34"/>
      <c r="CW386" s="34"/>
      <c r="CX386" s="34"/>
      <c r="CY386" s="34"/>
      <c r="CZ386" s="34"/>
    </row>
    <row r="387" spans="1:104" x14ac:dyDescent="0.15">
      <c r="A387" s="34" t="s">
        <v>1435</v>
      </c>
      <c r="B387" s="34"/>
      <c r="C387" s="34" t="s">
        <v>1346</v>
      </c>
      <c r="D387" s="34" t="s">
        <v>1367</v>
      </c>
      <c r="E387">
        <v>153</v>
      </c>
      <c r="F387" s="34" t="s">
        <v>1473</v>
      </c>
      <c r="G387" s="34"/>
      <c r="H387" s="84" t="s">
        <v>306</v>
      </c>
      <c r="I387" s="34" t="s">
        <v>2</v>
      </c>
      <c r="J387" s="34" t="s">
        <v>308</v>
      </c>
      <c r="K387" s="34" t="s">
        <v>318</v>
      </c>
      <c r="L387" s="34" t="s">
        <v>1354</v>
      </c>
      <c r="M387" s="34" t="s">
        <v>330</v>
      </c>
      <c r="N387" s="34"/>
      <c r="O387" s="34" t="s">
        <v>1349</v>
      </c>
      <c r="P387" s="34"/>
      <c r="Q387" s="34" t="s">
        <v>335</v>
      </c>
      <c r="R387" t="b">
        <v>0</v>
      </c>
      <c r="S387" s="34"/>
      <c r="T387" s="34"/>
      <c r="U387" s="34"/>
      <c r="V387" t="b">
        <v>0</v>
      </c>
      <c r="W387" t="b">
        <v>1</v>
      </c>
      <c r="X387" s="34"/>
      <c r="Y387" s="34"/>
      <c r="AA387" s="34"/>
      <c r="AB387" s="34"/>
      <c r="AC387" s="34"/>
      <c r="AD387" s="34"/>
      <c r="AE387" s="34"/>
      <c r="AF387" s="34"/>
      <c r="AG387">
        <v>4.3</v>
      </c>
      <c r="AH387" s="34"/>
      <c r="AK387" s="34"/>
      <c r="AL387" s="34"/>
      <c r="AM387" s="34"/>
      <c r="AN387" s="34"/>
      <c r="AO387" s="34"/>
      <c r="AP387" s="34"/>
      <c r="AQ387" s="34"/>
      <c r="AR387" s="34"/>
      <c r="AS387" s="34"/>
      <c r="AU387" s="34"/>
      <c r="AV387" s="34"/>
      <c r="AW387" s="34"/>
      <c r="AX387" s="34"/>
      <c r="AY387" s="34"/>
      <c r="AZ387" s="34"/>
      <c r="BA387" s="34"/>
      <c r="BB387" s="34"/>
      <c r="BC387" s="34"/>
      <c r="BD387" s="34"/>
      <c r="BE387" s="34"/>
      <c r="BF387" s="34"/>
      <c r="BI387" s="34"/>
      <c r="BJ387" s="34"/>
      <c r="BK387" s="34"/>
      <c r="BL387" s="34"/>
      <c r="BM387" s="34"/>
      <c r="BN387" s="34"/>
      <c r="BO387" s="34"/>
      <c r="BP387" s="34"/>
      <c r="BQ387" s="34"/>
      <c r="BS387" s="34"/>
      <c r="BT387" s="34"/>
      <c r="BU387" s="34"/>
      <c r="BV387" s="34"/>
      <c r="BW387" s="34"/>
      <c r="BX387" s="34"/>
      <c r="BY387" s="34"/>
      <c r="BZ387" s="34"/>
      <c r="CB387" s="34"/>
      <c r="CC387" s="34"/>
      <c r="CD387" s="34"/>
      <c r="CE387" s="34"/>
      <c r="CH387" s="34"/>
      <c r="CI387" s="34"/>
      <c r="CK387" s="34"/>
      <c r="CL387" s="34"/>
      <c r="CN387" s="34"/>
      <c r="CO387" s="34"/>
      <c r="CP387" s="34"/>
      <c r="CQ387" s="34"/>
      <c r="CR387" s="34"/>
      <c r="CS387" s="34"/>
      <c r="CT387" s="34"/>
      <c r="CV387" s="34"/>
      <c r="CW387" s="34"/>
      <c r="CX387" s="34"/>
      <c r="CY387" s="34"/>
      <c r="CZ387" s="34"/>
    </row>
    <row r="388" spans="1:104" x14ac:dyDescent="0.15">
      <c r="A388" s="34" t="s">
        <v>1435</v>
      </c>
      <c r="B388" s="34"/>
      <c r="C388" s="34" t="s">
        <v>1346</v>
      </c>
      <c r="D388" s="34" t="s">
        <v>1367</v>
      </c>
      <c r="E388">
        <v>153</v>
      </c>
      <c r="F388" s="34" t="s">
        <v>1473</v>
      </c>
      <c r="G388" s="34"/>
      <c r="H388" s="84" t="s">
        <v>306</v>
      </c>
      <c r="I388" s="34" t="s">
        <v>2</v>
      </c>
      <c r="J388" s="34" t="s">
        <v>309</v>
      </c>
      <c r="K388" s="34" t="s">
        <v>319</v>
      </c>
      <c r="L388" s="34" t="s">
        <v>1354</v>
      </c>
      <c r="M388" s="34" t="s">
        <v>330</v>
      </c>
      <c r="N388" s="34"/>
      <c r="O388" s="34" t="s">
        <v>1349</v>
      </c>
      <c r="P388" s="34"/>
      <c r="Q388" s="34" t="s">
        <v>335</v>
      </c>
      <c r="R388" t="b">
        <v>0</v>
      </c>
      <c r="S388" s="34"/>
      <c r="T388" s="34"/>
      <c r="U388" s="34"/>
      <c r="V388" t="b">
        <v>0</v>
      </c>
      <c r="W388" t="b">
        <v>1</v>
      </c>
      <c r="X388" s="34"/>
      <c r="Y388" s="34"/>
      <c r="AA388" s="34"/>
      <c r="AB388" s="34"/>
      <c r="AC388" s="34"/>
      <c r="AD388" s="34"/>
      <c r="AE388" s="34"/>
      <c r="AF388" s="34"/>
      <c r="AG388">
        <v>4.3</v>
      </c>
      <c r="AH388" s="34"/>
      <c r="AK388" s="34"/>
      <c r="AL388" s="34"/>
      <c r="AM388" s="34"/>
      <c r="AN388" s="34"/>
      <c r="AO388" s="34"/>
      <c r="AP388" s="34"/>
      <c r="AQ388" s="34"/>
      <c r="AR388" s="34"/>
      <c r="AS388" s="34"/>
      <c r="AU388" s="34"/>
      <c r="AV388" s="34"/>
      <c r="AW388" s="34"/>
      <c r="AX388" s="34"/>
      <c r="AY388" s="34"/>
      <c r="AZ388" s="34"/>
      <c r="BA388" s="34"/>
      <c r="BB388" s="34"/>
      <c r="BC388" s="34"/>
      <c r="BD388" s="34"/>
      <c r="BE388" s="34"/>
      <c r="BF388" s="34"/>
      <c r="BI388" s="34"/>
      <c r="BJ388" s="34"/>
      <c r="BK388" s="34"/>
      <c r="BL388" s="34"/>
      <c r="BM388" s="34"/>
      <c r="BN388" s="34"/>
      <c r="BO388" s="34"/>
      <c r="BP388" s="34"/>
      <c r="BQ388" s="34"/>
      <c r="BS388" s="34"/>
      <c r="BT388" s="34"/>
      <c r="BU388" s="34"/>
      <c r="BV388" s="34"/>
      <c r="BW388" s="34"/>
      <c r="BX388" s="34"/>
      <c r="BY388" s="34"/>
      <c r="BZ388" s="34"/>
      <c r="CB388" s="34"/>
      <c r="CC388" s="34"/>
      <c r="CD388" s="34"/>
      <c r="CE388" s="34"/>
      <c r="CH388" s="34"/>
      <c r="CI388" s="34"/>
      <c r="CK388" s="34"/>
      <c r="CL388" s="34"/>
      <c r="CN388" s="34"/>
      <c r="CO388" s="34"/>
      <c r="CP388" s="34"/>
      <c r="CQ388" s="34"/>
      <c r="CR388" s="34"/>
      <c r="CS388" s="34"/>
      <c r="CT388" s="34"/>
      <c r="CV388" s="34"/>
      <c r="CW388" s="34"/>
      <c r="CX388" s="34"/>
      <c r="CY388" s="34"/>
      <c r="CZ388" s="34"/>
    </row>
    <row r="389" spans="1:104" x14ac:dyDescent="0.15">
      <c r="A389" s="34" t="s">
        <v>1435</v>
      </c>
      <c r="B389" s="34"/>
      <c r="C389" s="34" t="s">
        <v>1346</v>
      </c>
      <c r="D389" s="34" t="s">
        <v>1367</v>
      </c>
      <c r="E389">
        <v>153</v>
      </c>
      <c r="F389" s="34" t="s">
        <v>1473</v>
      </c>
      <c r="G389" s="34"/>
      <c r="H389" s="84" t="s">
        <v>306</v>
      </c>
      <c r="I389" s="34" t="s">
        <v>2</v>
      </c>
      <c r="J389" s="34" t="s">
        <v>310</v>
      </c>
      <c r="K389" s="34" t="s">
        <v>320</v>
      </c>
      <c r="L389" s="34" t="s">
        <v>1354</v>
      </c>
      <c r="M389" s="34" t="s">
        <v>330</v>
      </c>
      <c r="N389" s="34"/>
      <c r="O389" s="34" t="s">
        <v>1349</v>
      </c>
      <c r="P389" s="34"/>
      <c r="Q389" s="34" t="s">
        <v>335</v>
      </c>
      <c r="R389" t="b">
        <v>0</v>
      </c>
      <c r="S389" s="34"/>
      <c r="T389" s="34"/>
      <c r="U389" s="34"/>
      <c r="V389" t="b">
        <v>0</v>
      </c>
      <c r="W389" t="b">
        <v>1</v>
      </c>
      <c r="X389" s="34"/>
      <c r="Y389" s="34"/>
      <c r="AA389" s="34"/>
      <c r="AB389" s="34"/>
      <c r="AC389" s="34"/>
      <c r="AD389" s="34"/>
      <c r="AE389" s="34"/>
      <c r="AF389" s="34"/>
      <c r="AG389">
        <v>4.3</v>
      </c>
      <c r="AH389" s="34"/>
      <c r="AK389" s="34"/>
      <c r="AL389" s="34"/>
      <c r="AM389" s="34"/>
      <c r="AN389" s="34"/>
      <c r="AO389" s="34"/>
      <c r="AP389" s="34"/>
      <c r="AQ389" s="34"/>
      <c r="AR389" s="34"/>
      <c r="AS389" s="34"/>
      <c r="AU389" s="34"/>
      <c r="AV389" s="34"/>
      <c r="AW389" s="34"/>
      <c r="AX389" s="34"/>
      <c r="AY389" s="34"/>
      <c r="AZ389" s="34"/>
      <c r="BA389" s="34"/>
      <c r="BB389" s="34"/>
      <c r="BC389" s="34"/>
      <c r="BD389" s="34"/>
      <c r="BE389" s="34"/>
      <c r="BF389" s="34"/>
      <c r="BI389" s="34"/>
      <c r="BJ389" s="34"/>
      <c r="BK389" s="34"/>
      <c r="BL389" s="34"/>
      <c r="BM389" s="34"/>
      <c r="BN389" s="34"/>
      <c r="BO389" s="34"/>
      <c r="BP389" s="34"/>
      <c r="BQ389" s="34"/>
      <c r="BS389" s="34"/>
      <c r="BT389" s="34"/>
      <c r="BU389" s="34"/>
      <c r="BV389" s="34"/>
      <c r="BW389" s="34"/>
      <c r="BX389" s="34"/>
      <c r="BY389" s="34"/>
      <c r="BZ389" s="34"/>
      <c r="CB389" s="34"/>
      <c r="CC389" s="34"/>
      <c r="CD389" s="34"/>
      <c r="CE389" s="34"/>
      <c r="CH389" s="34"/>
      <c r="CI389" s="34"/>
      <c r="CK389" s="34"/>
      <c r="CL389" s="34"/>
      <c r="CN389" s="34"/>
      <c r="CO389" s="34"/>
      <c r="CP389" s="34"/>
      <c r="CQ389" s="34"/>
      <c r="CR389" s="34"/>
      <c r="CS389" s="34"/>
      <c r="CT389" s="34"/>
      <c r="CV389" s="34"/>
      <c r="CW389" s="34"/>
      <c r="CX389" s="34"/>
      <c r="CY389" s="34"/>
      <c r="CZ389" s="34"/>
    </row>
    <row r="390" spans="1:104" x14ac:dyDescent="0.15">
      <c r="A390" s="34" t="s">
        <v>1435</v>
      </c>
      <c r="B390" s="34"/>
      <c r="C390" s="34" t="s">
        <v>1346</v>
      </c>
      <c r="D390" s="34" t="s">
        <v>1367</v>
      </c>
      <c r="E390">
        <v>153</v>
      </c>
      <c r="F390" s="34" t="s">
        <v>1473</v>
      </c>
      <c r="G390" s="34"/>
      <c r="H390" s="84" t="s">
        <v>306</v>
      </c>
      <c r="I390" s="34" t="s">
        <v>2</v>
      </c>
      <c r="J390" s="34" t="s">
        <v>311</v>
      </c>
      <c r="K390" s="34" t="s">
        <v>1567</v>
      </c>
      <c r="L390" s="34" t="s">
        <v>1354</v>
      </c>
      <c r="M390" s="34" t="s">
        <v>330</v>
      </c>
      <c r="N390" s="34"/>
      <c r="O390" s="34" t="s">
        <v>1349</v>
      </c>
      <c r="P390" s="34"/>
      <c r="Q390" s="34" t="s">
        <v>335</v>
      </c>
      <c r="R390" t="b">
        <v>0</v>
      </c>
      <c r="S390" s="34"/>
      <c r="T390" s="34"/>
      <c r="U390" s="34"/>
      <c r="V390" t="b">
        <v>0</v>
      </c>
      <c r="W390" t="b">
        <v>1</v>
      </c>
      <c r="X390" s="34"/>
      <c r="Y390" s="34"/>
      <c r="AA390" s="34"/>
      <c r="AB390" s="34"/>
      <c r="AC390" s="34"/>
      <c r="AD390" s="34"/>
      <c r="AE390" s="34"/>
      <c r="AF390" s="34"/>
      <c r="AG390">
        <v>4.3</v>
      </c>
      <c r="AH390" s="34"/>
      <c r="AK390" s="34"/>
      <c r="AL390" s="34"/>
      <c r="AM390" s="34"/>
      <c r="AN390" s="34"/>
      <c r="AO390" s="34"/>
      <c r="AP390" s="34"/>
      <c r="AQ390" s="34"/>
      <c r="AR390" s="34"/>
      <c r="AS390" s="34"/>
      <c r="AU390" s="34"/>
      <c r="AV390" s="34"/>
      <c r="AW390" s="34"/>
      <c r="AX390" s="34"/>
      <c r="AY390" s="34"/>
      <c r="AZ390" s="34"/>
      <c r="BA390" s="34"/>
      <c r="BB390" s="34"/>
      <c r="BC390" s="34"/>
      <c r="BD390" s="34"/>
      <c r="BE390" s="34"/>
      <c r="BF390" s="34"/>
      <c r="BI390" s="34"/>
      <c r="BJ390" s="34"/>
      <c r="BK390" s="34"/>
      <c r="BL390" s="34"/>
      <c r="BM390" s="34"/>
      <c r="BN390" s="34"/>
      <c r="BO390" s="34"/>
      <c r="BP390" s="34"/>
      <c r="BQ390" s="34"/>
      <c r="BS390" s="34"/>
      <c r="BT390" s="34"/>
      <c r="BU390" s="34"/>
      <c r="BV390" s="34"/>
      <c r="BW390" s="34"/>
      <c r="BX390" s="34"/>
      <c r="BY390" s="34"/>
      <c r="BZ390" s="34"/>
      <c r="CB390" s="34"/>
      <c r="CC390" s="34"/>
      <c r="CD390" s="34"/>
      <c r="CE390" s="34"/>
      <c r="CH390" s="34"/>
      <c r="CI390" s="34"/>
      <c r="CK390" s="34"/>
      <c r="CL390" s="34"/>
      <c r="CN390" s="34"/>
      <c r="CO390" s="34"/>
      <c r="CP390" s="34"/>
      <c r="CQ390" s="34"/>
      <c r="CR390" s="34"/>
      <c r="CS390" s="34"/>
      <c r="CT390" s="34"/>
      <c r="CV390" s="34"/>
      <c r="CW390" s="34"/>
      <c r="CX390" s="34"/>
      <c r="CY390" s="34"/>
      <c r="CZ390" s="34"/>
    </row>
    <row r="391" spans="1:104" x14ac:dyDescent="0.15">
      <c r="A391" s="34" t="s">
        <v>1435</v>
      </c>
      <c r="B391" s="34"/>
      <c r="C391" s="34" t="s">
        <v>1346</v>
      </c>
      <c r="D391" s="34" t="s">
        <v>1367</v>
      </c>
      <c r="E391">
        <v>153</v>
      </c>
      <c r="F391" s="34" t="s">
        <v>1473</v>
      </c>
      <c r="G391" s="34"/>
      <c r="H391" s="84" t="s">
        <v>306</v>
      </c>
      <c r="I391" s="34" t="s">
        <v>2</v>
      </c>
      <c r="J391" s="34" t="s">
        <v>312</v>
      </c>
      <c r="K391" s="34" t="s">
        <v>2</v>
      </c>
      <c r="L391" s="34" t="s">
        <v>1354</v>
      </c>
      <c r="M391" s="34" t="s">
        <v>330</v>
      </c>
      <c r="N391" s="34"/>
      <c r="O391" s="34" t="s">
        <v>1349</v>
      </c>
      <c r="P391" s="34"/>
      <c r="Q391" s="34" t="s">
        <v>335</v>
      </c>
      <c r="R391" t="b">
        <v>0</v>
      </c>
      <c r="S391" s="34"/>
      <c r="T391" s="34"/>
      <c r="U391" s="34"/>
      <c r="V391" t="b">
        <v>0</v>
      </c>
      <c r="W391" t="b">
        <v>1</v>
      </c>
      <c r="X391" s="34"/>
      <c r="Y391" s="34"/>
      <c r="AA391" s="34"/>
      <c r="AB391" s="34"/>
      <c r="AC391" s="34"/>
      <c r="AD391" s="34"/>
      <c r="AE391" s="34"/>
      <c r="AF391" s="34"/>
      <c r="AG391">
        <v>4.3</v>
      </c>
      <c r="AH391" s="34"/>
      <c r="AK391" s="34"/>
      <c r="AL391" s="34"/>
      <c r="AM391" s="34"/>
      <c r="AN391" s="34"/>
      <c r="AO391" s="34"/>
      <c r="AP391" s="34"/>
      <c r="AQ391" s="34"/>
      <c r="AR391" s="34"/>
      <c r="AS391" s="34"/>
      <c r="AU391" s="34"/>
      <c r="AV391" s="34"/>
      <c r="AW391" s="34"/>
      <c r="AX391" s="34"/>
      <c r="AY391" s="34"/>
      <c r="AZ391" s="34"/>
      <c r="BA391" s="34"/>
      <c r="BB391" s="34"/>
      <c r="BC391" s="34"/>
      <c r="BD391" s="34"/>
      <c r="BE391" s="34"/>
      <c r="BF391" s="34"/>
      <c r="BI391" s="34"/>
      <c r="BJ391" s="34"/>
      <c r="BK391" s="34"/>
      <c r="BL391" s="34"/>
      <c r="BM391" s="34"/>
      <c r="BN391" s="34"/>
      <c r="BO391" s="34"/>
      <c r="BP391" s="34"/>
      <c r="BQ391" s="34"/>
      <c r="BS391" s="34"/>
      <c r="BT391" s="34"/>
      <c r="BU391" s="34"/>
      <c r="BV391" s="34"/>
      <c r="BW391" s="34"/>
      <c r="BX391" s="34"/>
      <c r="BY391" s="34"/>
      <c r="BZ391" s="34"/>
      <c r="CB391" s="34"/>
      <c r="CC391" s="34"/>
      <c r="CD391" s="34"/>
      <c r="CE391" s="34"/>
      <c r="CH391" s="34"/>
      <c r="CI391" s="34"/>
      <c r="CK391" s="34"/>
      <c r="CL391" s="34"/>
      <c r="CN391" s="34"/>
      <c r="CO391" s="34"/>
      <c r="CP391" s="34"/>
      <c r="CQ391" s="34"/>
      <c r="CR391" s="34"/>
      <c r="CS391" s="34"/>
      <c r="CT391" s="34"/>
      <c r="CV391" s="34"/>
      <c r="CW391" s="34"/>
      <c r="CX391" s="34"/>
      <c r="CY391" s="34"/>
      <c r="CZ391" s="34"/>
    </row>
    <row r="392" spans="1:104" x14ac:dyDescent="0.15">
      <c r="A392" s="34" t="s">
        <v>1436</v>
      </c>
      <c r="B392" s="34"/>
      <c r="C392" s="34" t="s">
        <v>1346</v>
      </c>
      <c r="D392" s="34" t="s">
        <v>1367</v>
      </c>
      <c r="E392">
        <v>152</v>
      </c>
      <c r="F392" s="34" t="s">
        <v>1473</v>
      </c>
      <c r="G392" s="34"/>
      <c r="H392" s="84" t="s">
        <v>306</v>
      </c>
      <c r="I392" s="34" t="s">
        <v>2</v>
      </c>
      <c r="J392" s="34" t="s">
        <v>307</v>
      </c>
      <c r="K392" s="34" t="s">
        <v>1568</v>
      </c>
      <c r="L392" s="34" t="s">
        <v>1354</v>
      </c>
      <c r="M392" s="34" t="s">
        <v>330</v>
      </c>
      <c r="N392" s="34"/>
      <c r="O392" s="34" t="s">
        <v>1349</v>
      </c>
      <c r="P392" s="34"/>
      <c r="Q392" s="34" t="s">
        <v>345</v>
      </c>
      <c r="R392" t="b">
        <v>0</v>
      </c>
      <c r="S392" s="34"/>
      <c r="T392" s="34"/>
      <c r="U392" s="34"/>
      <c r="V392" t="b">
        <v>0</v>
      </c>
      <c r="W392" t="b">
        <v>1</v>
      </c>
      <c r="X392" s="34"/>
      <c r="Y392" s="34"/>
      <c r="AA392" s="34"/>
      <c r="AB392" s="34"/>
      <c r="AC392" s="34"/>
      <c r="AD392" s="34"/>
      <c r="AE392" s="34"/>
      <c r="AF392" s="34"/>
      <c r="AG392">
        <v>4.3</v>
      </c>
      <c r="AH392" s="34"/>
      <c r="AK392" s="34"/>
      <c r="AL392" s="34"/>
      <c r="AM392" s="34"/>
      <c r="AN392" s="34"/>
      <c r="AO392" s="34"/>
      <c r="AP392" s="34"/>
      <c r="AQ392" s="34"/>
      <c r="AR392" s="34"/>
      <c r="AS392" s="34"/>
      <c r="AU392" s="34"/>
      <c r="AV392" s="34"/>
      <c r="AW392" s="34"/>
      <c r="AX392" s="34"/>
      <c r="AY392" s="34"/>
      <c r="AZ392" s="34"/>
      <c r="BA392" s="34"/>
      <c r="BB392" s="34"/>
      <c r="BC392" s="34"/>
      <c r="BD392" s="34"/>
      <c r="BE392" s="34"/>
      <c r="BF392" s="34"/>
      <c r="BI392" s="34"/>
      <c r="BJ392" s="34"/>
      <c r="BK392" s="34"/>
      <c r="BL392" s="34"/>
      <c r="BM392" s="34"/>
      <c r="BN392" s="34"/>
      <c r="BO392" s="34"/>
      <c r="BP392" s="34"/>
      <c r="BQ392" s="34"/>
      <c r="BS392" s="34"/>
      <c r="BT392" s="34"/>
      <c r="BU392" s="34"/>
      <c r="BV392" s="34"/>
      <c r="BW392" s="34"/>
      <c r="BX392" s="34"/>
      <c r="BY392" s="34"/>
      <c r="BZ392" s="34"/>
      <c r="CB392" s="34"/>
      <c r="CC392" s="34"/>
      <c r="CD392" s="34"/>
      <c r="CE392" s="34"/>
      <c r="CH392" s="34"/>
      <c r="CI392" s="34"/>
      <c r="CK392" s="34"/>
      <c r="CL392" s="34"/>
      <c r="CN392" s="34"/>
      <c r="CO392" s="34"/>
      <c r="CP392" s="34"/>
      <c r="CQ392" s="34"/>
      <c r="CR392" s="34"/>
      <c r="CS392" s="34"/>
      <c r="CT392" s="34"/>
      <c r="CV392" s="34"/>
      <c r="CW392" s="34"/>
      <c r="CX392" s="34"/>
      <c r="CY392" s="34"/>
      <c r="CZ392" s="34"/>
    </row>
    <row r="393" spans="1:104" x14ac:dyDescent="0.15">
      <c r="A393" s="34" t="s">
        <v>1436</v>
      </c>
      <c r="B393" s="34"/>
      <c r="C393" s="34" t="s">
        <v>1346</v>
      </c>
      <c r="D393" s="34" t="s">
        <v>1367</v>
      </c>
      <c r="E393">
        <v>152</v>
      </c>
      <c r="F393" s="34" t="s">
        <v>1473</v>
      </c>
      <c r="G393" s="34"/>
      <c r="H393" s="84" t="s">
        <v>306</v>
      </c>
      <c r="I393" s="34" t="s">
        <v>2</v>
      </c>
      <c r="J393" s="34" t="s">
        <v>308</v>
      </c>
      <c r="K393" s="34" t="s">
        <v>325</v>
      </c>
      <c r="L393" s="34" t="s">
        <v>1354</v>
      </c>
      <c r="M393" s="34" t="s">
        <v>330</v>
      </c>
      <c r="N393" s="34"/>
      <c r="O393" s="34" t="s">
        <v>1349</v>
      </c>
      <c r="P393" s="34"/>
      <c r="Q393" s="34" t="s">
        <v>345</v>
      </c>
      <c r="R393" t="b">
        <v>0</v>
      </c>
      <c r="S393" s="34"/>
      <c r="T393" s="34"/>
      <c r="U393" s="34"/>
      <c r="V393" t="b">
        <v>0</v>
      </c>
      <c r="W393" t="b">
        <v>1</v>
      </c>
      <c r="X393" s="34"/>
      <c r="Y393" s="34"/>
      <c r="AA393" s="34"/>
      <c r="AB393" s="34"/>
      <c r="AC393" s="34"/>
      <c r="AD393" s="34"/>
      <c r="AE393" s="34"/>
      <c r="AF393" s="34"/>
      <c r="AG393">
        <v>4.3</v>
      </c>
      <c r="AH393" s="34"/>
      <c r="AK393" s="34"/>
      <c r="AL393" s="34"/>
      <c r="AM393" s="34"/>
      <c r="AN393" s="34"/>
      <c r="AO393" s="34"/>
      <c r="AP393" s="34"/>
      <c r="AQ393" s="34"/>
      <c r="AR393" s="34"/>
      <c r="AS393" s="34"/>
      <c r="AU393" s="34"/>
      <c r="AV393" s="34"/>
      <c r="AW393" s="34"/>
      <c r="AX393" s="34"/>
      <c r="AY393" s="34"/>
      <c r="AZ393" s="34"/>
      <c r="BA393" s="34"/>
      <c r="BB393" s="34"/>
      <c r="BC393" s="34"/>
      <c r="BD393" s="34"/>
      <c r="BE393" s="34"/>
      <c r="BF393" s="34"/>
      <c r="BI393" s="34"/>
      <c r="BJ393" s="34"/>
      <c r="BK393" s="34"/>
      <c r="BL393" s="34"/>
      <c r="BM393" s="34"/>
      <c r="BN393" s="34"/>
      <c r="BO393" s="34"/>
      <c r="BP393" s="34"/>
      <c r="BQ393" s="34"/>
      <c r="BS393" s="34"/>
      <c r="BT393" s="34"/>
      <c r="BU393" s="34"/>
      <c r="BV393" s="34"/>
      <c r="BW393" s="34"/>
      <c r="BX393" s="34"/>
      <c r="BY393" s="34"/>
      <c r="BZ393" s="34"/>
      <c r="CB393" s="34"/>
      <c r="CC393" s="34"/>
      <c r="CD393" s="34"/>
      <c r="CE393" s="34"/>
      <c r="CH393" s="34"/>
      <c r="CI393" s="34"/>
      <c r="CK393" s="34"/>
      <c r="CL393" s="34"/>
      <c r="CN393" s="34"/>
      <c r="CO393" s="34"/>
      <c r="CP393" s="34"/>
      <c r="CQ393" s="34"/>
      <c r="CR393" s="34"/>
      <c r="CS393" s="34"/>
      <c r="CT393" s="34"/>
      <c r="CV393" s="34"/>
      <c r="CW393" s="34"/>
      <c r="CX393" s="34"/>
      <c r="CY393" s="34"/>
      <c r="CZ393" s="34"/>
    </row>
    <row r="394" spans="1:104" x14ac:dyDescent="0.15">
      <c r="A394" s="34" t="s">
        <v>1436</v>
      </c>
      <c r="B394" s="34"/>
      <c r="C394" s="34" t="s">
        <v>1346</v>
      </c>
      <c r="D394" s="34" t="s">
        <v>1367</v>
      </c>
      <c r="E394">
        <v>152</v>
      </c>
      <c r="F394" s="34" t="s">
        <v>1473</v>
      </c>
      <c r="G394" s="34"/>
      <c r="H394" s="84" t="s">
        <v>306</v>
      </c>
      <c r="I394" s="34" t="s">
        <v>2</v>
      </c>
      <c r="J394" s="34" t="s">
        <v>309</v>
      </c>
      <c r="K394" s="34" t="s">
        <v>326</v>
      </c>
      <c r="L394" s="34" t="s">
        <v>1354</v>
      </c>
      <c r="M394" s="34" t="s">
        <v>330</v>
      </c>
      <c r="N394" s="34"/>
      <c r="O394" s="34" t="s">
        <v>1349</v>
      </c>
      <c r="P394" s="34"/>
      <c r="Q394" s="34" t="s">
        <v>345</v>
      </c>
      <c r="R394" t="b">
        <v>0</v>
      </c>
      <c r="S394" s="34"/>
      <c r="T394" s="34"/>
      <c r="U394" s="34"/>
      <c r="V394" t="b">
        <v>0</v>
      </c>
      <c r="W394" t="b">
        <v>1</v>
      </c>
      <c r="X394" s="34"/>
      <c r="Y394" s="34"/>
      <c r="AA394" s="34"/>
      <c r="AB394" s="34"/>
      <c r="AC394" s="34"/>
      <c r="AD394" s="34"/>
      <c r="AE394" s="34"/>
      <c r="AF394" s="34"/>
      <c r="AG394">
        <v>4.3</v>
      </c>
      <c r="AH394" s="34"/>
      <c r="AK394" s="34"/>
      <c r="AL394" s="34"/>
      <c r="AM394" s="34"/>
      <c r="AN394" s="34"/>
      <c r="AO394" s="34"/>
      <c r="AP394" s="34"/>
      <c r="AQ394" s="34"/>
      <c r="AR394" s="34"/>
      <c r="AS394" s="34"/>
      <c r="AU394" s="34"/>
      <c r="AV394" s="34"/>
      <c r="AW394" s="34"/>
      <c r="AX394" s="34"/>
      <c r="AY394" s="34"/>
      <c r="AZ394" s="34"/>
      <c r="BA394" s="34"/>
      <c r="BB394" s="34"/>
      <c r="BC394" s="34"/>
      <c r="BD394" s="34"/>
      <c r="BE394" s="34"/>
      <c r="BF394" s="34"/>
      <c r="BI394" s="34"/>
      <c r="BJ394" s="34"/>
      <c r="BK394" s="34"/>
      <c r="BL394" s="34"/>
      <c r="BM394" s="34"/>
      <c r="BN394" s="34"/>
      <c r="BO394" s="34"/>
      <c r="BP394" s="34"/>
      <c r="BQ394" s="34"/>
      <c r="BS394" s="34"/>
      <c r="BT394" s="34"/>
      <c r="BU394" s="34"/>
      <c r="BV394" s="34"/>
      <c r="BW394" s="34"/>
      <c r="BX394" s="34"/>
      <c r="BY394" s="34"/>
      <c r="BZ394" s="34"/>
      <c r="CB394" s="34"/>
      <c r="CC394" s="34"/>
      <c r="CD394" s="34"/>
      <c r="CE394" s="34"/>
      <c r="CH394" s="34"/>
      <c r="CI394" s="34"/>
      <c r="CK394" s="34"/>
      <c r="CL394" s="34"/>
      <c r="CN394" s="34"/>
      <c r="CO394" s="34"/>
      <c r="CP394" s="34"/>
      <c r="CQ394" s="34"/>
      <c r="CR394" s="34"/>
      <c r="CS394" s="34"/>
      <c r="CT394" s="34"/>
      <c r="CV394" s="34"/>
      <c r="CW394" s="34"/>
      <c r="CX394" s="34"/>
      <c r="CY394" s="34"/>
      <c r="CZ394" s="34"/>
    </row>
    <row r="395" spans="1:104" x14ac:dyDescent="0.15">
      <c r="A395" s="34" t="s">
        <v>1436</v>
      </c>
      <c r="B395" s="34"/>
      <c r="C395" s="34" t="s">
        <v>1346</v>
      </c>
      <c r="D395" s="34" t="s">
        <v>1367</v>
      </c>
      <c r="E395">
        <v>152</v>
      </c>
      <c r="F395" s="34" t="s">
        <v>1473</v>
      </c>
      <c r="G395" s="34"/>
      <c r="H395" s="84" t="s">
        <v>306</v>
      </c>
      <c r="I395" s="34" t="s">
        <v>2</v>
      </c>
      <c r="J395" s="34" t="s">
        <v>310</v>
      </c>
      <c r="K395" s="34" t="s">
        <v>1569</v>
      </c>
      <c r="L395" s="34" t="s">
        <v>1354</v>
      </c>
      <c r="M395" s="34" t="s">
        <v>330</v>
      </c>
      <c r="N395" s="34"/>
      <c r="O395" s="34" t="s">
        <v>1349</v>
      </c>
      <c r="P395" s="34"/>
      <c r="Q395" s="34" t="s">
        <v>345</v>
      </c>
      <c r="R395" t="b">
        <v>0</v>
      </c>
      <c r="S395" s="34"/>
      <c r="T395" s="34"/>
      <c r="U395" s="34"/>
      <c r="V395" t="b">
        <v>0</v>
      </c>
      <c r="W395" t="b">
        <v>1</v>
      </c>
      <c r="X395" s="34"/>
      <c r="Y395" s="34"/>
      <c r="AA395" s="34"/>
      <c r="AB395" s="34"/>
      <c r="AC395" s="34"/>
      <c r="AD395" s="34"/>
      <c r="AE395" s="34"/>
      <c r="AF395" s="34"/>
      <c r="AG395">
        <v>4.3</v>
      </c>
      <c r="AH395" s="34"/>
      <c r="AK395" s="34"/>
      <c r="AL395" s="34"/>
      <c r="AM395" s="34"/>
      <c r="AN395" s="34"/>
      <c r="AO395" s="34"/>
      <c r="AP395" s="34"/>
      <c r="AQ395" s="34"/>
      <c r="AR395" s="34"/>
      <c r="AS395" s="34"/>
      <c r="AU395" s="34"/>
      <c r="AV395" s="34"/>
      <c r="AW395" s="34"/>
      <c r="AX395" s="34"/>
      <c r="AY395" s="34"/>
      <c r="AZ395" s="34"/>
      <c r="BA395" s="34"/>
      <c r="BB395" s="34"/>
      <c r="BC395" s="34"/>
      <c r="BD395" s="34"/>
      <c r="BE395" s="34"/>
      <c r="BF395" s="34"/>
      <c r="BI395" s="34"/>
      <c r="BJ395" s="34"/>
      <c r="BK395" s="34"/>
      <c r="BL395" s="34"/>
      <c r="BM395" s="34"/>
      <c r="BN395" s="34"/>
      <c r="BO395" s="34"/>
      <c r="BP395" s="34"/>
      <c r="BQ395" s="34"/>
      <c r="BS395" s="34"/>
      <c r="BT395" s="34"/>
      <c r="BU395" s="34"/>
      <c r="BV395" s="34"/>
      <c r="BW395" s="34"/>
      <c r="BX395" s="34"/>
      <c r="BY395" s="34"/>
      <c r="BZ395" s="34"/>
      <c r="CB395" s="34"/>
      <c r="CC395" s="34"/>
      <c r="CD395" s="34"/>
      <c r="CE395" s="34"/>
      <c r="CH395" s="34"/>
      <c r="CI395" s="34"/>
      <c r="CK395" s="34"/>
      <c r="CL395" s="34"/>
      <c r="CN395" s="34"/>
      <c r="CO395" s="34"/>
      <c r="CP395" s="34"/>
      <c r="CQ395" s="34"/>
      <c r="CR395" s="34"/>
      <c r="CS395" s="34"/>
      <c r="CT395" s="34"/>
      <c r="CV395" s="34"/>
      <c r="CW395" s="34"/>
      <c r="CX395" s="34"/>
      <c r="CY395" s="34"/>
      <c r="CZ395" s="34"/>
    </row>
    <row r="396" spans="1:104" x14ac:dyDescent="0.15">
      <c r="A396" s="34" t="s">
        <v>1436</v>
      </c>
      <c r="B396" s="34"/>
      <c r="C396" s="34" t="s">
        <v>1346</v>
      </c>
      <c r="D396" s="34" t="s">
        <v>1367</v>
      </c>
      <c r="E396">
        <v>152</v>
      </c>
      <c r="F396" s="34" t="s">
        <v>1473</v>
      </c>
      <c r="G396" s="34"/>
      <c r="H396" s="84" t="s">
        <v>306</v>
      </c>
      <c r="I396" s="34" t="s">
        <v>2</v>
      </c>
      <c r="J396" s="34" t="s">
        <v>311</v>
      </c>
      <c r="K396" s="34" t="s">
        <v>1567</v>
      </c>
      <c r="L396" s="34" t="s">
        <v>1354</v>
      </c>
      <c r="M396" s="34" t="s">
        <v>330</v>
      </c>
      <c r="N396" s="34"/>
      <c r="O396" s="34" t="s">
        <v>1349</v>
      </c>
      <c r="P396" s="34"/>
      <c r="Q396" s="34" t="s">
        <v>345</v>
      </c>
      <c r="R396" t="b">
        <v>0</v>
      </c>
      <c r="S396" s="34"/>
      <c r="T396" s="34"/>
      <c r="U396" s="34"/>
      <c r="V396" t="b">
        <v>0</v>
      </c>
      <c r="W396" t="b">
        <v>1</v>
      </c>
      <c r="X396" s="34"/>
      <c r="Y396" s="34"/>
      <c r="AA396" s="34"/>
      <c r="AB396" s="34"/>
      <c r="AC396" s="34"/>
      <c r="AD396" s="34"/>
      <c r="AE396" s="34"/>
      <c r="AF396" s="34"/>
      <c r="AG396">
        <v>4.3</v>
      </c>
      <c r="AH396" s="34"/>
      <c r="AK396" s="34"/>
      <c r="AL396" s="34"/>
      <c r="AM396" s="34"/>
      <c r="AN396" s="34"/>
      <c r="AO396" s="34"/>
      <c r="AP396" s="34"/>
      <c r="AQ396" s="34"/>
      <c r="AR396" s="34"/>
      <c r="AS396" s="34"/>
      <c r="AU396" s="34"/>
      <c r="AV396" s="34"/>
      <c r="AW396" s="34"/>
      <c r="AX396" s="34"/>
      <c r="AY396" s="34"/>
      <c r="AZ396" s="34"/>
      <c r="BA396" s="34"/>
      <c r="BB396" s="34"/>
      <c r="BC396" s="34"/>
      <c r="BD396" s="34"/>
      <c r="BE396" s="34"/>
      <c r="BF396" s="34"/>
      <c r="BI396" s="34"/>
      <c r="BJ396" s="34"/>
      <c r="BK396" s="34"/>
      <c r="BL396" s="34"/>
      <c r="BM396" s="34"/>
      <c r="BN396" s="34"/>
      <c r="BO396" s="34"/>
      <c r="BP396" s="34"/>
      <c r="BQ396" s="34"/>
      <c r="BS396" s="34"/>
      <c r="BT396" s="34"/>
      <c r="BU396" s="34"/>
      <c r="BV396" s="34"/>
      <c r="BW396" s="34"/>
      <c r="BX396" s="34"/>
      <c r="BY396" s="34"/>
      <c r="BZ396" s="34"/>
      <c r="CB396" s="34"/>
      <c r="CC396" s="34"/>
      <c r="CD396" s="34"/>
      <c r="CE396" s="34"/>
      <c r="CH396" s="34"/>
      <c r="CI396" s="34"/>
      <c r="CK396" s="34"/>
      <c r="CL396" s="34"/>
      <c r="CN396" s="34"/>
      <c r="CO396" s="34"/>
      <c r="CP396" s="34"/>
      <c r="CQ396" s="34"/>
      <c r="CR396" s="34"/>
      <c r="CS396" s="34"/>
      <c r="CT396" s="34"/>
      <c r="CV396" s="34"/>
      <c r="CW396" s="34"/>
      <c r="CX396" s="34"/>
      <c r="CY396" s="34"/>
      <c r="CZ396" s="34"/>
    </row>
    <row r="397" spans="1:104" x14ac:dyDescent="0.15">
      <c r="A397" s="34" t="s">
        <v>1436</v>
      </c>
      <c r="B397" s="34"/>
      <c r="C397" s="34" t="s">
        <v>1346</v>
      </c>
      <c r="D397" s="34" t="s">
        <v>1367</v>
      </c>
      <c r="E397">
        <v>152</v>
      </c>
      <c r="F397" s="34" t="s">
        <v>1473</v>
      </c>
      <c r="G397" s="34"/>
      <c r="H397" s="84" t="s">
        <v>306</v>
      </c>
      <c r="I397" s="34" t="s">
        <v>2</v>
      </c>
      <c r="J397" s="34" t="s">
        <v>312</v>
      </c>
      <c r="K397" s="34" t="s">
        <v>2</v>
      </c>
      <c r="L397" s="34" t="s">
        <v>1354</v>
      </c>
      <c r="M397" s="34" t="s">
        <v>330</v>
      </c>
      <c r="N397" s="34"/>
      <c r="O397" s="34" t="s">
        <v>1349</v>
      </c>
      <c r="P397" s="34"/>
      <c r="Q397" s="34" t="s">
        <v>345</v>
      </c>
      <c r="R397" t="b">
        <v>0</v>
      </c>
      <c r="S397" s="34"/>
      <c r="T397" s="34"/>
      <c r="U397" s="34"/>
      <c r="V397" t="b">
        <v>0</v>
      </c>
      <c r="W397" t="b">
        <v>1</v>
      </c>
      <c r="X397" s="34"/>
      <c r="Y397" s="34"/>
      <c r="AA397" s="34"/>
      <c r="AB397" s="34"/>
      <c r="AC397" s="34"/>
      <c r="AD397" s="34"/>
      <c r="AE397" s="34"/>
      <c r="AF397" s="34"/>
      <c r="AG397">
        <v>4.3</v>
      </c>
      <c r="AH397" s="34"/>
      <c r="AK397" s="34"/>
      <c r="AL397" s="34"/>
      <c r="AM397" s="34"/>
      <c r="AN397" s="34"/>
      <c r="AO397" s="34"/>
      <c r="AP397" s="34"/>
      <c r="AQ397" s="34"/>
      <c r="AR397" s="34"/>
      <c r="AS397" s="34"/>
      <c r="AU397" s="34"/>
      <c r="AV397" s="34"/>
      <c r="AW397" s="34"/>
      <c r="AX397" s="34"/>
      <c r="AY397" s="34"/>
      <c r="AZ397" s="34"/>
      <c r="BA397" s="34"/>
      <c r="BB397" s="34"/>
      <c r="BC397" s="34"/>
      <c r="BD397" s="34"/>
      <c r="BE397" s="34"/>
      <c r="BF397" s="34"/>
      <c r="BI397" s="34"/>
      <c r="BJ397" s="34"/>
      <c r="BK397" s="34"/>
      <c r="BL397" s="34"/>
      <c r="BM397" s="34"/>
      <c r="BN397" s="34"/>
      <c r="BO397" s="34"/>
      <c r="BP397" s="34"/>
      <c r="BQ397" s="34"/>
      <c r="BS397" s="34"/>
      <c r="BT397" s="34"/>
      <c r="BU397" s="34"/>
      <c r="BV397" s="34"/>
      <c r="BW397" s="34"/>
      <c r="BX397" s="34"/>
      <c r="BY397" s="34"/>
      <c r="BZ397" s="34"/>
      <c r="CB397" s="34"/>
      <c r="CC397" s="34"/>
      <c r="CD397" s="34"/>
      <c r="CE397" s="34"/>
      <c r="CH397" s="34"/>
      <c r="CI397" s="34"/>
      <c r="CK397" s="34"/>
      <c r="CL397" s="34"/>
      <c r="CN397" s="34"/>
      <c r="CO397" s="34"/>
      <c r="CP397" s="34"/>
      <c r="CQ397" s="34"/>
      <c r="CR397" s="34"/>
      <c r="CS397" s="34"/>
      <c r="CT397" s="34"/>
      <c r="CV397" s="34"/>
      <c r="CW397" s="34"/>
      <c r="CX397" s="34"/>
      <c r="CY397" s="34"/>
      <c r="CZ397" s="34"/>
    </row>
    <row r="398" spans="1:104" x14ac:dyDescent="0.15">
      <c r="A398" s="34" t="s">
        <v>1437</v>
      </c>
      <c r="B398" s="34"/>
      <c r="C398" s="34" t="s">
        <v>1346</v>
      </c>
      <c r="D398" s="34" t="s">
        <v>1367</v>
      </c>
      <c r="E398">
        <v>151</v>
      </c>
      <c r="F398" s="34" t="s">
        <v>1473</v>
      </c>
      <c r="G398" s="34"/>
      <c r="H398" s="84" t="s">
        <v>306</v>
      </c>
      <c r="I398" s="34" t="s">
        <v>2</v>
      </c>
      <c r="J398" s="34" t="s">
        <v>307</v>
      </c>
      <c r="K398" s="34" t="s">
        <v>1570</v>
      </c>
      <c r="L398" s="34" t="s">
        <v>1354</v>
      </c>
      <c r="M398" s="34" t="s">
        <v>330</v>
      </c>
      <c r="N398" s="34"/>
      <c r="O398" s="34" t="s">
        <v>1349</v>
      </c>
      <c r="P398" s="34"/>
      <c r="Q398" s="34" t="s">
        <v>346</v>
      </c>
      <c r="R398" t="b">
        <v>0</v>
      </c>
      <c r="S398" s="34"/>
      <c r="T398" s="34"/>
      <c r="U398" s="34"/>
      <c r="V398" t="b">
        <v>0</v>
      </c>
      <c r="W398" t="b">
        <v>1</v>
      </c>
      <c r="X398" s="34"/>
      <c r="Y398" s="34"/>
      <c r="AA398" s="34"/>
      <c r="AB398" s="34"/>
      <c r="AC398" s="34"/>
      <c r="AD398" s="34"/>
      <c r="AE398" s="34"/>
      <c r="AF398" s="34"/>
      <c r="AG398">
        <v>4.3</v>
      </c>
      <c r="AH398" s="34"/>
      <c r="AK398" s="34"/>
      <c r="AL398" s="34"/>
      <c r="AM398" s="34"/>
      <c r="AN398" s="34"/>
      <c r="AO398" s="34"/>
      <c r="AP398" s="34"/>
      <c r="AQ398" s="34"/>
      <c r="AR398" s="34"/>
      <c r="AS398" s="34"/>
      <c r="AU398" s="34"/>
      <c r="AV398" s="34"/>
      <c r="AW398" s="34"/>
      <c r="AX398" s="34"/>
      <c r="AY398" s="34"/>
      <c r="AZ398" s="34"/>
      <c r="BA398" s="34"/>
      <c r="BB398" s="34"/>
      <c r="BC398" s="34"/>
      <c r="BD398" s="34"/>
      <c r="BE398" s="34"/>
      <c r="BF398" s="34"/>
      <c r="BI398" s="34"/>
      <c r="BJ398" s="34"/>
      <c r="BK398" s="34"/>
      <c r="BL398" s="34"/>
      <c r="BM398" s="34"/>
      <c r="BN398" s="34"/>
      <c r="BO398" s="34"/>
      <c r="BP398" s="34"/>
      <c r="BQ398" s="34"/>
      <c r="BS398" s="34"/>
      <c r="BT398" s="34"/>
      <c r="BU398" s="34"/>
      <c r="BV398" s="34"/>
      <c r="BW398" s="34"/>
      <c r="BX398" s="34"/>
      <c r="BY398" s="34"/>
      <c r="BZ398" s="34"/>
      <c r="CB398" s="34"/>
      <c r="CC398" s="34"/>
      <c r="CD398" s="34"/>
      <c r="CE398" s="34"/>
      <c r="CH398" s="34"/>
      <c r="CI398" s="34"/>
      <c r="CK398" s="34"/>
      <c r="CL398" s="34"/>
      <c r="CN398" s="34"/>
      <c r="CO398" s="34"/>
      <c r="CP398" s="34"/>
      <c r="CQ398" s="34"/>
      <c r="CR398" s="34"/>
      <c r="CS398" s="34"/>
      <c r="CT398" s="34"/>
      <c r="CV398" s="34"/>
      <c r="CW398" s="34"/>
      <c r="CX398" s="34"/>
      <c r="CY398" s="34"/>
      <c r="CZ398" s="34"/>
    </row>
    <row r="399" spans="1:104" x14ac:dyDescent="0.15">
      <c r="A399" s="34" t="s">
        <v>1437</v>
      </c>
      <c r="B399" s="34"/>
      <c r="C399" s="34" t="s">
        <v>1346</v>
      </c>
      <c r="D399" s="34" t="s">
        <v>1367</v>
      </c>
      <c r="E399">
        <v>151</v>
      </c>
      <c r="F399" s="34" t="s">
        <v>1473</v>
      </c>
      <c r="G399" s="34"/>
      <c r="H399" s="84" t="s">
        <v>306</v>
      </c>
      <c r="I399" s="34" t="s">
        <v>2</v>
      </c>
      <c r="J399" s="34" t="s">
        <v>308</v>
      </c>
      <c r="K399" s="34" t="s">
        <v>316</v>
      </c>
      <c r="L399" s="34" t="s">
        <v>1354</v>
      </c>
      <c r="M399" s="34" t="s">
        <v>330</v>
      </c>
      <c r="N399" s="34"/>
      <c r="O399" s="34" t="s">
        <v>1349</v>
      </c>
      <c r="P399" s="34"/>
      <c r="Q399" s="34" t="s">
        <v>346</v>
      </c>
      <c r="R399" t="b">
        <v>0</v>
      </c>
      <c r="S399" s="34"/>
      <c r="T399" s="34"/>
      <c r="U399" s="34"/>
      <c r="V399" t="b">
        <v>0</v>
      </c>
      <c r="W399" t="b">
        <v>1</v>
      </c>
      <c r="X399" s="34"/>
      <c r="Y399" s="34"/>
      <c r="AA399" s="34"/>
      <c r="AB399" s="34"/>
      <c r="AC399" s="34"/>
      <c r="AD399" s="34"/>
      <c r="AE399" s="34"/>
      <c r="AF399" s="34"/>
      <c r="AG399">
        <v>4.3</v>
      </c>
      <c r="AH399" s="34"/>
      <c r="AK399" s="34"/>
      <c r="AL399" s="34"/>
      <c r="AM399" s="34"/>
      <c r="AN399" s="34"/>
      <c r="AO399" s="34"/>
      <c r="AP399" s="34"/>
      <c r="AQ399" s="34"/>
      <c r="AR399" s="34"/>
      <c r="AS399" s="34"/>
      <c r="AU399" s="34"/>
      <c r="AV399" s="34"/>
      <c r="AW399" s="34"/>
      <c r="AX399" s="34"/>
      <c r="AY399" s="34"/>
      <c r="AZ399" s="34"/>
      <c r="BA399" s="34"/>
      <c r="BB399" s="34"/>
      <c r="BC399" s="34"/>
      <c r="BD399" s="34"/>
      <c r="BE399" s="34"/>
      <c r="BF399" s="34"/>
      <c r="BI399" s="34"/>
      <c r="BJ399" s="34"/>
      <c r="BK399" s="34"/>
      <c r="BL399" s="34"/>
      <c r="BM399" s="34"/>
      <c r="BN399" s="34"/>
      <c r="BO399" s="34"/>
      <c r="BP399" s="34"/>
      <c r="BQ399" s="34"/>
      <c r="BS399" s="34"/>
      <c r="BT399" s="34"/>
      <c r="BU399" s="34"/>
      <c r="BV399" s="34"/>
      <c r="BW399" s="34"/>
      <c r="BX399" s="34"/>
      <c r="BY399" s="34"/>
      <c r="BZ399" s="34"/>
      <c r="CB399" s="34"/>
      <c r="CC399" s="34"/>
      <c r="CD399" s="34"/>
      <c r="CE399" s="34"/>
      <c r="CH399" s="34"/>
      <c r="CI399" s="34"/>
      <c r="CK399" s="34"/>
      <c r="CL399" s="34"/>
      <c r="CN399" s="34"/>
      <c r="CO399" s="34"/>
      <c r="CP399" s="34"/>
      <c r="CQ399" s="34"/>
      <c r="CR399" s="34"/>
      <c r="CS399" s="34"/>
      <c r="CT399" s="34"/>
      <c r="CV399" s="34"/>
      <c r="CW399" s="34"/>
      <c r="CX399" s="34"/>
      <c r="CY399" s="34"/>
      <c r="CZ399" s="34"/>
    </row>
    <row r="400" spans="1:104" x14ac:dyDescent="0.15">
      <c r="A400" s="34" t="s">
        <v>1437</v>
      </c>
      <c r="B400" s="34"/>
      <c r="C400" s="34" t="s">
        <v>1346</v>
      </c>
      <c r="D400" s="34" t="s">
        <v>1367</v>
      </c>
      <c r="E400">
        <v>151</v>
      </c>
      <c r="F400" s="34" t="s">
        <v>1473</v>
      </c>
      <c r="G400" s="34"/>
      <c r="H400" s="84" t="s">
        <v>306</v>
      </c>
      <c r="I400" s="34" t="s">
        <v>2</v>
      </c>
      <c r="J400" s="34" t="s">
        <v>309</v>
      </c>
      <c r="K400" s="34" t="s">
        <v>317</v>
      </c>
      <c r="L400" s="34" t="s">
        <v>1354</v>
      </c>
      <c r="M400" s="34" t="s">
        <v>330</v>
      </c>
      <c r="N400" s="34"/>
      <c r="O400" s="34" t="s">
        <v>1349</v>
      </c>
      <c r="P400" s="34"/>
      <c r="Q400" s="34" t="s">
        <v>346</v>
      </c>
      <c r="R400" t="b">
        <v>0</v>
      </c>
      <c r="S400" s="34"/>
      <c r="T400" s="34"/>
      <c r="U400" s="34"/>
      <c r="V400" t="b">
        <v>0</v>
      </c>
      <c r="W400" t="b">
        <v>1</v>
      </c>
      <c r="X400" s="34"/>
      <c r="Y400" s="34"/>
      <c r="AA400" s="34"/>
      <c r="AB400" s="34"/>
      <c r="AC400" s="34"/>
      <c r="AD400" s="34"/>
      <c r="AE400" s="34"/>
      <c r="AF400" s="34"/>
      <c r="AG400">
        <v>4.3</v>
      </c>
      <c r="AH400" s="34"/>
      <c r="AK400" s="34"/>
      <c r="AL400" s="34"/>
      <c r="AM400" s="34"/>
      <c r="AN400" s="34"/>
      <c r="AO400" s="34"/>
      <c r="AP400" s="34"/>
      <c r="AQ400" s="34"/>
      <c r="AR400" s="34"/>
      <c r="AS400" s="34"/>
      <c r="AU400" s="34"/>
      <c r="AV400" s="34"/>
      <c r="AW400" s="34"/>
      <c r="AX400" s="34"/>
      <c r="AY400" s="34"/>
      <c r="AZ400" s="34"/>
      <c r="BA400" s="34"/>
      <c r="BB400" s="34"/>
      <c r="BC400" s="34"/>
      <c r="BD400" s="34"/>
      <c r="BE400" s="34"/>
      <c r="BF400" s="34"/>
      <c r="BI400" s="34"/>
      <c r="BJ400" s="34"/>
      <c r="BK400" s="34"/>
      <c r="BL400" s="34"/>
      <c r="BM400" s="34"/>
      <c r="BN400" s="34"/>
      <c r="BO400" s="34"/>
      <c r="BP400" s="34"/>
      <c r="BQ400" s="34"/>
      <c r="BS400" s="34"/>
      <c r="BT400" s="34"/>
      <c r="BU400" s="34"/>
      <c r="BV400" s="34"/>
      <c r="BW400" s="34"/>
      <c r="BX400" s="34"/>
      <c r="BY400" s="34"/>
      <c r="BZ400" s="34"/>
      <c r="CB400" s="34"/>
      <c r="CC400" s="34"/>
      <c r="CD400" s="34"/>
      <c r="CE400" s="34"/>
      <c r="CH400" s="34"/>
      <c r="CI400" s="34"/>
      <c r="CK400" s="34"/>
      <c r="CL400" s="34"/>
      <c r="CN400" s="34"/>
      <c r="CO400" s="34"/>
      <c r="CP400" s="34"/>
      <c r="CQ400" s="34"/>
      <c r="CR400" s="34"/>
      <c r="CS400" s="34"/>
      <c r="CT400" s="34"/>
      <c r="CV400" s="34"/>
      <c r="CW400" s="34"/>
      <c r="CX400" s="34"/>
      <c r="CY400" s="34"/>
      <c r="CZ400" s="34"/>
    </row>
    <row r="401" spans="1:104" x14ac:dyDescent="0.15">
      <c r="A401" s="34" t="s">
        <v>1437</v>
      </c>
      <c r="B401" s="34"/>
      <c r="C401" s="34" t="s">
        <v>1346</v>
      </c>
      <c r="D401" s="34" t="s">
        <v>1367</v>
      </c>
      <c r="E401">
        <v>151</v>
      </c>
      <c r="F401" s="34" t="s">
        <v>1473</v>
      </c>
      <c r="G401" s="34"/>
      <c r="H401" s="84" t="s">
        <v>306</v>
      </c>
      <c r="I401" s="34" t="s">
        <v>2</v>
      </c>
      <c r="J401" s="34" t="s">
        <v>310</v>
      </c>
      <c r="K401" s="34" t="s">
        <v>1571</v>
      </c>
      <c r="L401" s="34" t="s">
        <v>1354</v>
      </c>
      <c r="M401" s="34" t="s">
        <v>330</v>
      </c>
      <c r="N401" s="34"/>
      <c r="O401" s="34" t="s">
        <v>1349</v>
      </c>
      <c r="P401" s="34"/>
      <c r="Q401" s="34" t="s">
        <v>346</v>
      </c>
      <c r="R401" t="b">
        <v>0</v>
      </c>
      <c r="S401" s="34"/>
      <c r="T401" s="34"/>
      <c r="U401" s="34"/>
      <c r="V401" t="b">
        <v>0</v>
      </c>
      <c r="W401" t="b">
        <v>1</v>
      </c>
      <c r="X401" s="34"/>
      <c r="Y401" s="34"/>
      <c r="AA401" s="34"/>
      <c r="AB401" s="34"/>
      <c r="AC401" s="34"/>
      <c r="AD401" s="34"/>
      <c r="AE401" s="34"/>
      <c r="AF401" s="34"/>
      <c r="AG401">
        <v>4.3</v>
      </c>
      <c r="AH401" s="34"/>
      <c r="AK401" s="34"/>
      <c r="AL401" s="34"/>
      <c r="AM401" s="34"/>
      <c r="AN401" s="34"/>
      <c r="AO401" s="34"/>
      <c r="AP401" s="34"/>
      <c r="AQ401" s="34"/>
      <c r="AR401" s="34"/>
      <c r="AS401" s="34"/>
      <c r="AU401" s="34"/>
      <c r="AV401" s="34"/>
      <c r="AW401" s="34"/>
      <c r="AX401" s="34"/>
      <c r="AY401" s="34"/>
      <c r="AZ401" s="34"/>
      <c r="BA401" s="34"/>
      <c r="BB401" s="34"/>
      <c r="BC401" s="34"/>
      <c r="BD401" s="34"/>
      <c r="BE401" s="34"/>
      <c r="BF401" s="34"/>
      <c r="BI401" s="34"/>
      <c r="BJ401" s="34"/>
      <c r="BK401" s="34"/>
      <c r="BL401" s="34"/>
      <c r="BM401" s="34"/>
      <c r="BN401" s="34"/>
      <c r="BO401" s="34"/>
      <c r="BP401" s="34"/>
      <c r="BQ401" s="34"/>
      <c r="BS401" s="34"/>
      <c r="BT401" s="34"/>
      <c r="BU401" s="34"/>
      <c r="BV401" s="34"/>
      <c r="BW401" s="34"/>
      <c r="BX401" s="34"/>
      <c r="BY401" s="34"/>
      <c r="BZ401" s="34"/>
      <c r="CB401" s="34"/>
      <c r="CC401" s="34"/>
      <c r="CD401" s="34"/>
      <c r="CE401" s="34"/>
      <c r="CH401" s="34"/>
      <c r="CI401" s="34"/>
      <c r="CK401" s="34"/>
      <c r="CL401" s="34"/>
      <c r="CN401" s="34"/>
      <c r="CO401" s="34"/>
      <c r="CP401" s="34"/>
      <c r="CQ401" s="34"/>
      <c r="CR401" s="34"/>
      <c r="CS401" s="34"/>
      <c r="CT401" s="34"/>
      <c r="CV401" s="34"/>
      <c r="CW401" s="34"/>
      <c r="CX401" s="34"/>
      <c r="CY401" s="34"/>
      <c r="CZ401" s="34"/>
    </row>
    <row r="402" spans="1:104" x14ac:dyDescent="0.15">
      <c r="A402" s="34" t="s">
        <v>1437</v>
      </c>
      <c r="B402" s="34"/>
      <c r="C402" s="34" t="s">
        <v>1346</v>
      </c>
      <c r="D402" s="34" t="s">
        <v>1367</v>
      </c>
      <c r="E402">
        <v>151</v>
      </c>
      <c r="F402" s="34" t="s">
        <v>1473</v>
      </c>
      <c r="G402" s="34"/>
      <c r="H402" s="84" t="s">
        <v>306</v>
      </c>
      <c r="I402" s="34" t="s">
        <v>2</v>
      </c>
      <c r="J402" s="34" t="s">
        <v>311</v>
      </c>
      <c r="K402" s="34" t="s">
        <v>1567</v>
      </c>
      <c r="L402" s="34" t="s">
        <v>1354</v>
      </c>
      <c r="M402" s="34" t="s">
        <v>330</v>
      </c>
      <c r="N402" s="34"/>
      <c r="O402" s="34" t="s">
        <v>1349</v>
      </c>
      <c r="P402" s="34"/>
      <c r="Q402" s="34" t="s">
        <v>346</v>
      </c>
      <c r="R402" t="b">
        <v>0</v>
      </c>
      <c r="S402" s="34"/>
      <c r="T402" s="34"/>
      <c r="U402" s="34"/>
      <c r="V402" t="b">
        <v>0</v>
      </c>
      <c r="W402" t="b">
        <v>1</v>
      </c>
      <c r="X402" s="34"/>
      <c r="Y402" s="34"/>
      <c r="AA402" s="34"/>
      <c r="AB402" s="34"/>
      <c r="AC402" s="34"/>
      <c r="AD402" s="34"/>
      <c r="AE402" s="34"/>
      <c r="AF402" s="34"/>
      <c r="AG402">
        <v>4.3</v>
      </c>
      <c r="AH402" s="34"/>
      <c r="AK402" s="34"/>
      <c r="AL402" s="34"/>
      <c r="AM402" s="34"/>
      <c r="AN402" s="34"/>
      <c r="AO402" s="34"/>
      <c r="AP402" s="34"/>
      <c r="AQ402" s="34"/>
      <c r="AR402" s="34"/>
      <c r="AS402" s="34"/>
      <c r="AU402" s="34"/>
      <c r="AV402" s="34"/>
      <c r="AW402" s="34"/>
      <c r="AX402" s="34"/>
      <c r="AY402" s="34"/>
      <c r="AZ402" s="34"/>
      <c r="BA402" s="34"/>
      <c r="BB402" s="34"/>
      <c r="BC402" s="34"/>
      <c r="BD402" s="34"/>
      <c r="BE402" s="34"/>
      <c r="BF402" s="34"/>
      <c r="BI402" s="34"/>
      <c r="BJ402" s="34"/>
      <c r="BK402" s="34"/>
      <c r="BL402" s="34"/>
      <c r="BM402" s="34"/>
      <c r="BN402" s="34"/>
      <c r="BO402" s="34"/>
      <c r="BP402" s="34"/>
      <c r="BQ402" s="34"/>
      <c r="BS402" s="34"/>
      <c r="BT402" s="34"/>
      <c r="BU402" s="34"/>
      <c r="BV402" s="34"/>
      <c r="BW402" s="34"/>
      <c r="BX402" s="34"/>
      <c r="BY402" s="34"/>
      <c r="BZ402" s="34"/>
      <c r="CB402" s="34"/>
      <c r="CC402" s="34"/>
      <c r="CD402" s="34"/>
      <c r="CE402" s="34"/>
      <c r="CH402" s="34"/>
      <c r="CI402" s="34"/>
      <c r="CK402" s="34"/>
      <c r="CL402" s="34"/>
      <c r="CN402" s="34"/>
      <c r="CO402" s="34"/>
      <c r="CP402" s="34"/>
      <c r="CQ402" s="34"/>
      <c r="CR402" s="34"/>
      <c r="CS402" s="34"/>
      <c r="CT402" s="34"/>
      <c r="CV402" s="34"/>
      <c r="CW402" s="34"/>
      <c r="CX402" s="34"/>
      <c r="CY402" s="34"/>
      <c r="CZ402" s="34"/>
    </row>
    <row r="403" spans="1:104" x14ac:dyDescent="0.15">
      <c r="A403" s="34" t="s">
        <v>1437</v>
      </c>
      <c r="B403" s="34"/>
      <c r="C403" s="34" t="s">
        <v>1346</v>
      </c>
      <c r="D403" s="34" t="s">
        <v>1367</v>
      </c>
      <c r="E403">
        <v>151</v>
      </c>
      <c r="F403" s="34" t="s">
        <v>1473</v>
      </c>
      <c r="G403" s="34"/>
      <c r="H403" s="84" t="s">
        <v>306</v>
      </c>
      <c r="I403" s="34" t="s">
        <v>2</v>
      </c>
      <c r="J403" s="34" t="s">
        <v>312</v>
      </c>
      <c r="K403" s="34" t="s">
        <v>2</v>
      </c>
      <c r="L403" s="34" t="s">
        <v>1354</v>
      </c>
      <c r="M403" s="34" t="s">
        <v>330</v>
      </c>
      <c r="N403" s="34"/>
      <c r="O403" s="34" t="s">
        <v>1349</v>
      </c>
      <c r="P403" s="34"/>
      <c r="Q403" s="34" t="s">
        <v>346</v>
      </c>
      <c r="R403" t="b">
        <v>0</v>
      </c>
      <c r="S403" s="34"/>
      <c r="T403" s="34"/>
      <c r="U403" s="34"/>
      <c r="V403" t="b">
        <v>0</v>
      </c>
      <c r="W403" t="b">
        <v>1</v>
      </c>
      <c r="X403" s="34"/>
      <c r="Y403" s="34"/>
      <c r="AA403" s="34"/>
      <c r="AB403" s="34"/>
      <c r="AC403" s="34"/>
      <c r="AD403" s="34"/>
      <c r="AE403" s="34"/>
      <c r="AF403" s="34"/>
      <c r="AG403">
        <v>4.3</v>
      </c>
      <c r="AH403" s="34"/>
      <c r="AK403" s="34"/>
      <c r="AL403" s="34"/>
      <c r="AM403" s="34"/>
      <c r="AN403" s="34"/>
      <c r="AO403" s="34"/>
      <c r="AP403" s="34"/>
      <c r="AQ403" s="34"/>
      <c r="AR403" s="34"/>
      <c r="AS403" s="34"/>
      <c r="AU403" s="34"/>
      <c r="AV403" s="34"/>
      <c r="AW403" s="34"/>
      <c r="AX403" s="34"/>
      <c r="AY403" s="34"/>
      <c r="AZ403" s="34"/>
      <c r="BA403" s="34"/>
      <c r="BB403" s="34"/>
      <c r="BC403" s="34"/>
      <c r="BD403" s="34"/>
      <c r="BE403" s="34"/>
      <c r="BF403" s="34"/>
      <c r="BI403" s="34"/>
      <c r="BJ403" s="34"/>
      <c r="BK403" s="34"/>
      <c r="BL403" s="34"/>
      <c r="BM403" s="34"/>
      <c r="BN403" s="34"/>
      <c r="BO403" s="34"/>
      <c r="BP403" s="34"/>
      <c r="BQ403" s="34"/>
      <c r="BS403" s="34"/>
      <c r="BT403" s="34"/>
      <c r="BU403" s="34"/>
      <c r="BV403" s="34"/>
      <c r="BW403" s="34"/>
      <c r="BX403" s="34"/>
      <c r="BY403" s="34"/>
      <c r="BZ403" s="34"/>
      <c r="CB403" s="34"/>
      <c r="CC403" s="34"/>
      <c r="CD403" s="34"/>
      <c r="CE403" s="34"/>
      <c r="CH403" s="34"/>
      <c r="CI403" s="34"/>
      <c r="CK403" s="34"/>
      <c r="CL403" s="34"/>
      <c r="CN403" s="34"/>
      <c r="CO403" s="34"/>
      <c r="CP403" s="34"/>
      <c r="CQ403" s="34"/>
      <c r="CR403" s="34"/>
      <c r="CS403" s="34"/>
      <c r="CT403" s="34"/>
      <c r="CV403" s="34"/>
      <c r="CW403" s="34"/>
      <c r="CX403" s="34"/>
      <c r="CY403" s="34"/>
      <c r="CZ403" s="34"/>
    </row>
    <row r="404" spans="1:104" x14ac:dyDescent="0.15">
      <c r="A404" s="34" t="s">
        <v>1438</v>
      </c>
      <c r="B404" s="34"/>
      <c r="C404" s="34" t="s">
        <v>1346</v>
      </c>
      <c r="D404" s="34" t="s">
        <v>1357</v>
      </c>
      <c r="E404">
        <v>123</v>
      </c>
      <c r="F404" s="34" t="s">
        <v>1474</v>
      </c>
      <c r="G404" s="34"/>
      <c r="H404" s="84" t="s">
        <v>306</v>
      </c>
      <c r="I404" s="34" t="s">
        <v>2</v>
      </c>
      <c r="J404" s="34" t="s">
        <v>307</v>
      </c>
      <c r="K404" s="34" t="s">
        <v>1572</v>
      </c>
      <c r="L404" s="34" t="s">
        <v>1348</v>
      </c>
      <c r="M404" s="34" t="s">
        <v>330</v>
      </c>
      <c r="N404" s="34"/>
      <c r="O404" s="34" t="s">
        <v>1349</v>
      </c>
      <c r="P404" s="34"/>
      <c r="Q404" s="34" t="s">
        <v>1151</v>
      </c>
      <c r="R404" t="b">
        <v>0</v>
      </c>
      <c r="S404" s="34"/>
      <c r="T404" s="34"/>
      <c r="U404" s="34"/>
      <c r="V404" t="b">
        <v>0</v>
      </c>
      <c r="W404" t="b">
        <v>1</v>
      </c>
      <c r="X404" s="34"/>
      <c r="Y404" s="34"/>
      <c r="AA404" s="34"/>
      <c r="AB404" s="34"/>
      <c r="AC404" s="34"/>
      <c r="AD404" s="34"/>
      <c r="AE404" s="34"/>
      <c r="AF404" s="34"/>
      <c r="AG404">
        <v>4.3</v>
      </c>
      <c r="AH404" s="34"/>
      <c r="AK404" s="34"/>
      <c r="AL404" s="34"/>
      <c r="AM404" s="34"/>
      <c r="AN404" s="34"/>
      <c r="AO404" s="34"/>
      <c r="AP404" s="34"/>
      <c r="AQ404" s="34"/>
      <c r="AR404" s="34"/>
      <c r="AS404" s="34"/>
      <c r="AU404" s="34"/>
      <c r="AV404" s="34"/>
      <c r="AW404" s="34"/>
      <c r="AX404" s="34"/>
      <c r="AY404" s="34"/>
      <c r="AZ404" s="34"/>
      <c r="BA404" s="34"/>
      <c r="BB404" s="34"/>
      <c r="BC404" s="34"/>
      <c r="BD404" s="34"/>
      <c r="BE404" s="34"/>
      <c r="BF404" s="34"/>
      <c r="BI404" s="34"/>
      <c r="BJ404" s="34"/>
      <c r="BK404" s="34"/>
      <c r="BL404" s="34"/>
      <c r="BM404" s="34"/>
      <c r="BN404" s="34"/>
      <c r="BO404" s="34"/>
      <c r="BP404" s="34"/>
      <c r="BQ404" s="34"/>
      <c r="BS404" s="34"/>
      <c r="BT404" s="34"/>
      <c r="BU404" s="34"/>
      <c r="BV404" s="34"/>
      <c r="BW404" s="34"/>
      <c r="BX404" s="34"/>
      <c r="BY404" s="34"/>
      <c r="BZ404" s="34"/>
      <c r="CB404" s="34"/>
      <c r="CC404" s="34"/>
      <c r="CD404" s="34"/>
      <c r="CE404" s="34"/>
      <c r="CH404" s="34"/>
      <c r="CI404" s="34"/>
      <c r="CK404" s="34"/>
      <c r="CL404" s="34"/>
      <c r="CN404" s="34"/>
      <c r="CO404" s="34"/>
      <c r="CP404" s="34"/>
      <c r="CQ404" s="34"/>
      <c r="CR404" s="34"/>
      <c r="CS404" s="34"/>
      <c r="CT404" s="34"/>
      <c r="CV404" s="34"/>
      <c r="CW404" s="34"/>
      <c r="CX404" s="34"/>
      <c r="CY404" s="34"/>
      <c r="CZ404" s="34"/>
    </row>
    <row r="405" spans="1:104" x14ac:dyDescent="0.15">
      <c r="A405" s="34" t="s">
        <v>1438</v>
      </c>
      <c r="B405" s="34"/>
      <c r="C405" s="34" t="s">
        <v>1346</v>
      </c>
      <c r="D405" s="34" t="s">
        <v>1357</v>
      </c>
      <c r="E405">
        <v>123</v>
      </c>
      <c r="F405" s="34" t="s">
        <v>1474</v>
      </c>
      <c r="G405" s="34"/>
      <c r="H405" s="84" t="s">
        <v>306</v>
      </c>
      <c r="I405" s="34" t="s">
        <v>2</v>
      </c>
      <c r="J405" s="34" t="s">
        <v>308</v>
      </c>
      <c r="K405" s="34" t="s">
        <v>316</v>
      </c>
      <c r="L405" s="34" t="s">
        <v>1348</v>
      </c>
      <c r="M405" s="34" t="s">
        <v>330</v>
      </c>
      <c r="N405" s="34"/>
      <c r="O405" s="34" t="s">
        <v>1349</v>
      </c>
      <c r="P405" s="34"/>
      <c r="Q405" s="34" t="s">
        <v>1151</v>
      </c>
      <c r="R405" t="b">
        <v>0</v>
      </c>
      <c r="S405" s="34"/>
      <c r="T405" s="34"/>
      <c r="U405" s="34"/>
      <c r="V405" t="b">
        <v>0</v>
      </c>
      <c r="W405" t="b">
        <v>1</v>
      </c>
      <c r="X405" s="34"/>
      <c r="Y405" s="34"/>
      <c r="AA405" s="34"/>
      <c r="AB405" s="34"/>
      <c r="AC405" s="34"/>
      <c r="AD405" s="34"/>
      <c r="AE405" s="34"/>
      <c r="AF405" s="34"/>
      <c r="AG405">
        <v>4.3</v>
      </c>
      <c r="AH405" s="34"/>
      <c r="AK405" s="34"/>
      <c r="AL405" s="34"/>
      <c r="AM405" s="34"/>
      <c r="AN405" s="34"/>
      <c r="AO405" s="34"/>
      <c r="AP405" s="34"/>
      <c r="AQ405" s="34"/>
      <c r="AR405" s="34"/>
      <c r="AS405" s="34"/>
      <c r="AU405" s="34"/>
      <c r="AV405" s="34"/>
      <c r="AW405" s="34"/>
      <c r="AX405" s="34"/>
      <c r="AY405" s="34"/>
      <c r="AZ405" s="34"/>
      <c r="BA405" s="34"/>
      <c r="BB405" s="34"/>
      <c r="BC405" s="34"/>
      <c r="BD405" s="34"/>
      <c r="BE405" s="34"/>
      <c r="BF405" s="34"/>
      <c r="BI405" s="34"/>
      <c r="BJ405" s="34"/>
      <c r="BK405" s="34"/>
      <c r="BL405" s="34"/>
      <c r="BM405" s="34"/>
      <c r="BN405" s="34"/>
      <c r="BO405" s="34"/>
      <c r="BP405" s="34"/>
      <c r="BQ405" s="34"/>
      <c r="BS405" s="34"/>
      <c r="BT405" s="34"/>
      <c r="BU405" s="34"/>
      <c r="BV405" s="34"/>
      <c r="BW405" s="34"/>
      <c r="BX405" s="34"/>
      <c r="BY405" s="34"/>
      <c r="BZ405" s="34"/>
      <c r="CB405" s="34"/>
      <c r="CC405" s="34"/>
      <c r="CD405" s="34"/>
      <c r="CE405" s="34"/>
      <c r="CH405" s="34"/>
      <c r="CI405" s="34"/>
      <c r="CK405" s="34"/>
      <c r="CL405" s="34"/>
      <c r="CN405" s="34"/>
      <c r="CO405" s="34"/>
      <c r="CP405" s="34"/>
      <c r="CQ405" s="34"/>
      <c r="CR405" s="34"/>
      <c r="CS405" s="34"/>
      <c r="CT405" s="34"/>
      <c r="CV405" s="34"/>
      <c r="CW405" s="34"/>
      <c r="CX405" s="34"/>
      <c r="CY405" s="34"/>
      <c r="CZ405" s="34"/>
    </row>
    <row r="406" spans="1:104" x14ac:dyDescent="0.15">
      <c r="A406" s="34" t="s">
        <v>1438</v>
      </c>
      <c r="B406" s="34"/>
      <c r="C406" s="34" t="s">
        <v>1346</v>
      </c>
      <c r="D406" s="34" t="s">
        <v>1357</v>
      </c>
      <c r="E406">
        <v>123</v>
      </c>
      <c r="F406" s="34" t="s">
        <v>1474</v>
      </c>
      <c r="G406" s="34"/>
      <c r="H406" s="84" t="s">
        <v>306</v>
      </c>
      <c r="I406" s="34" t="s">
        <v>2</v>
      </c>
      <c r="J406" s="34" t="s">
        <v>309</v>
      </c>
      <c r="K406" s="34" t="s">
        <v>317</v>
      </c>
      <c r="L406" s="34" t="s">
        <v>1348</v>
      </c>
      <c r="M406" s="34" t="s">
        <v>330</v>
      </c>
      <c r="N406" s="34"/>
      <c r="O406" s="34" t="s">
        <v>1349</v>
      </c>
      <c r="P406" s="34"/>
      <c r="Q406" s="34" t="s">
        <v>1151</v>
      </c>
      <c r="R406" t="b">
        <v>0</v>
      </c>
      <c r="S406" s="34"/>
      <c r="T406" s="34"/>
      <c r="U406" s="34"/>
      <c r="V406" t="b">
        <v>0</v>
      </c>
      <c r="W406" t="b">
        <v>1</v>
      </c>
      <c r="X406" s="34"/>
      <c r="Y406" s="34"/>
      <c r="AA406" s="34"/>
      <c r="AB406" s="34"/>
      <c r="AC406" s="34"/>
      <c r="AD406" s="34"/>
      <c r="AE406" s="34"/>
      <c r="AF406" s="34"/>
      <c r="AG406">
        <v>4.3</v>
      </c>
      <c r="AH406" s="34"/>
      <c r="AK406" s="34"/>
      <c r="AL406" s="34"/>
      <c r="AM406" s="34"/>
      <c r="AN406" s="34"/>
      <c r="AO406" s="34"/>
      <c r="AP406" s="34"/>
      <c r="AQ406" s="34"/>
      <c r="AR406" s="34"/>
      <c r="AS406" s="34"/>
      <c r="AU406" s="34"/>
      <c r="AV406" s="34"/>
      <c r="AW406" s="34"/>
      <c r="AX406" s="34"/>
      <c r="AY406" s="34"/>
      <c r="AZ406" s="34"/>
      <c r="BA406" s="34"/>
      <c r="BB406" s="34"/>
      <c r="BC406" s="34"/>
      <c r="BD406" s="34"/>
      <c r="BE406" s="34"/>
      <c r="BF406" s="34"/>
      <c r="BI406" s="34"/>
      <c r="BJ406" s="34"/>
      <c r="BK406" s="34"/>
      <c r="BL406" s="34"/>
      <c r="BM406" s="34"/>
      <c r="BN406" s="34"/>
      <c r="BO406" s="34"/>
      <c r="BP406" s="34"/>
      <c r="BQ406" s="34"/>
      <c r="BS406" s="34"/>
      <c r="BT406" s="34"/>
      <c r="BU406" s="34"/>
      <c r="BV406" s="34"/>
      <c r="BW406" s="34"/>
      <c r="BX406" s="34"/>
      <c r="BY406" s="34"/>
      <c r="BZ406" s="34"/>
      <c r="CB406" s="34"/>
      <c r="CC406" s="34"/>
      <c r="CD406" s="34"/>
      <c r="CE406" s="34"/>
      <c r="CH406" s="34"/>
      <c r="CI406" s="34"/>
      <c r="CK406" s="34"/>
      <c r="CL406" s="34"/>
      <c r="CN406" s="34"/>
      <c r="CO406" s="34"/>
      <c r="CP406" s="34"/>
      <c r="CQ406" s="34"/>
      <c r="CR406" s="34"/>
      <c r="CS406" s="34"/>
      <c r="CT406" s="34"/>
      <c r="CV406" s="34"/>
      <c r="CW406" s="34"/>
      <c r="CX406" s="34"/>
      <c r="CY406" s="34"/>
      <c r="CZ406" s="34"/>
    </row>
    <row r="407" spans="1:104" x14ac:dyDescent="0.15">
      <c r="A407" s="34" t="s">
        <v>1438</v>
      </c>
      <c r="B407" s="34"/>
      <c r="C407" s="34" t="s">
        <v>1346</v>
      </c>
      <c r="D407" s="34" t="s">
        <v>1357</v>
      </c>
      <c r="E407">
        <v>123</v>
      </c>
      <c r="F407" s="34" t="s">
        <v>1474</v>
      </c>
      <c r="G407" s="34"/>
      <c r="H407" s="84" t="s">
        <v>306</v>
      </c>
      <c r="I407" s="34" t="s">
        <v>2</v>
      </c>
      <c r="J407" s="34" t="s">
        <v>310</v>
      </c>
      <c r="K407" s="34" t="s">
        <v>1573</v>
      </c>
      <c r="L407" s="34" t="s">
        <v>1348</v>
      </c>
      <c r="M407" s="34" t="s">
        <v>330</v>
      </c>
      <c r="N407" s="34"/>
      <c r="O407" s="34" t="s">
        <v>1349</v>
      </c>
      <c r="P407" s="34"/>
      <c r="Q407" s="34" t="s">
        <v>1151</v>
      </c>
      <c r="R407" t="b">
        <v>0</v>
      </c>
      <c r="S407" s="34"/>
      <c r="T407" s="34"/>
      <c r="U407" s="34"/>
      <c r="V407" t="b">
        <v>0</v>
      </c>
      <c r="W407" t="b">
        <v>1</v>
      </c>
      <c r="X407" s="34"/>
      <c r="Y407" s="34"/>
      <c r="AA407" s="34"/>
      <c r="AB407" s="34"/>
      <c r="AC407" s="34"/>
      <c r="AD407" s="34"/>
      <c r="AE407" s="34"/>
      <c r="AF407" s="34"/>
      <c r="AG407">
        <v>4.3</v>
      </c>
      <c r="AH407" s="34"/>
      <c r="AK407" s="34"/>
      <c r="AL407" s="34"/>
      <c r="AM407" s="34"/>
      <c r="AN407" s="34"/>
      <c r="AO407" s="34"/>
      <c r="AP407" s="34"/>
      <c r="AQ407" s="34"/>
      <c r="AR407" s="34"/>
      <c r="AS407" s="34"/>
      <c r="AU407" s="34"/>
      <c r="AV407" s="34"/>
      <c r="AW407" s="34"/>
      <c r="AX407" s="34"/>
      <c r="AY407" s="34"/>
      <c r="AZ407" s="34"/>
      <c r="BA407" s="34"/>
      <c r="BB407" s="34"/>
      <c r="BC407" s="34"/>
      <c r="BD407" s="34"/>
      <c r="BE407" s="34"/>
      <c r="BF407" s="34"/>
      <c r="BI407" s="34"/>
      <c r="BJ407" s="34"/>
      <c r="BK407" s="34"/>
      <c r="BL407" s="34"/>
      <c r="BM407" s="34"/>
      <c r="BN407" s="34"/>
      <c r="BO407" s="34"/>
      <c r="BP407" s="34"/>
      <c r="BQ407" s="34"/>
      <c r="BS407" s="34"/>
      <c r="BT407" s="34"/>
      <c r="BU407" s="34"/>
      <c r="BV407" s="34"/>
      <c r="BW407" s="34"/>
      <c r="BX407" s="34"/>
      <c r="BY407" s="34"/>
      <c r="BZ407" s="34"/>
      <c r="CB407" s="34"/>
      <c r="CC407" s="34"/>
      <c r="CD407" s="34"/>
      <c r="CE407" s="34"/>
      <c r="CH407" s="34"/>
      <c r="CI407" s="34"/>
      <c r="CK407" s="34"/>
      <c r="CL407" s="34"/>
      <c r="CN407" s="34"/>
      <c r="CO407" s="34"/>
      <c r="CP407" s="34"/>
      <c r="CQ407" s="34"/>
      <c r="CR407" s="34"/>
      <c r="CS407" s="34"/>
      <c r="CT407" s="34"/>
      <c r="CV407" s="34"/>
      <c r="CW407" s="34"/>
      <c r="CX407" s="34"/>
      <c r="CY407" s="34"/>
      <c r="CZ407" s="34"/>
    </row>
    <row r="408" spans="1:104" x14ac:dyDescent="0.15">
      <c r="A408" s="34" t="s">
        <v>1438</v>
      </c>
      <c r="B408" s="34"/>
      <c r="C408" s="34" t="s">
        <v>1346</v>
      </c>
      <c r="D408" s="34" t="s">
        <v>1357</v>
      </c>
      <c r="E408">
        <v>123</v>
      </c>
      <c r="F408" s="34" t="s">
        <v>1474</v>
      </c>
      <c r="G408" s="34"/>
      <c r="H408" s="84" t="s">
        <v>306</v>
      </c>
      <c r="I408" s="34" t="s">
        <v>2</v>
      </c>
      <c r="J408" s="34" t="s">
        <v>311</v>
      </c>
      <c r="K408" s="34" t="s">
        <v>1574</v>
      </c>
      <c r="L408" s="34" t="s">
        <v>1348</v>
      </c>
      <c r="M408" s="34" t="s">
        <v>330</v>
      </c>
      <c r="N408" s="34"/>
      <c r="O408" s="34" t="s">
        <v>1349</v>
      </c>
      <c r="P408" s="34"/>
      <c r="Q408" s="34" t="s">
        <v>1151</v>
      </c>
      <c r="R408" t="b">
        <v>0</v>
      </c>
      <c r="S408" s="34"/>
      <c r="T408" s="34"/>
      <c r="U408" s="34"/>
      <c r="V408" t="b">
        <v>0</v>
      </c>
      <c r="W408" t="b">
        <v>1</v>
      </c>
      <c r="X408" s="34"/>
      <c r="Y408" s="34"/>
      <c r="AA408" s="34"/>
      <c r="AB408" s="34"/>
      <c r="AC408" s="34"/>
      <c r="AD408" s="34"/>
      <c r="AE408" s="34"/>
      <c r="AF408" s="34"/>
      <c r="AG408">
        <v>4.3</v>
      </c>
      <c r="AH408" s="34"/>
      <c r="AK408" s="34"/>
      <c r="AL408" s="34"/>
      <c r="AM408" s="34"/>
      <c r="AN408" s="34"/>
      <c r="AO408" s="34"/>
      <c r="AP408" s="34"/>
      <c r="AQ408" s="34"/>
      <c r="AR408" s="34"/>
      <c r="AS408" s="34"/>
      <c r="AU408" s="34"/>
      <c r="AV408" s="34"/>
      <c r="AW408" s="34"/>
      <c r="AX408" s="34"/>
      <c r="AY408" s="34"/>
      <c r="AZ408" s="34"/>
      <c r="BA408" s="34"/>
      <c r="BB408" s="34"/>
      <c r="BC408" s="34"/>
      <c r="BD408" s="34"/>
      <c r="BE408" s="34"/>
      <c r="BF408" s="34"/>
      <c r="BI408" s="34"/>
      <c r="BJ408" s="34"/>
      <c r="BK408" s="34"/>
      <c r="BL408" s="34"/>
      <c r="BM408" s="34"/>
      <c r="BN408" s="34"/>
      <c r="BO408" s="34"/>
      <c r="BP408" s="34"/>
      <c r="BQ408" s="34"/>
      <c r="BS408" s="34"/>
      <c r="BT408" s="34"/>
      <c r="BU408" s="34"/>
      <c r="BV408" s="34"/>
      <c r="BW408" s="34"/>
      <c r="BX408" s="34"/>
      <c r="BY408" s="34"/>
      <c r="BZ408" s="34"/>
      <c r="CB408" s="34"/>
      <c r="CC408" s="34"/>
      <c r="CD408" s="34"/>
      <c r="CE408" s="34"/>
      <c r="CH408" s="34"/>
      <c r="CI408" s="34"/>
      <c r="CK408" s="34"/>
      <c r="CL408" s="34"/>
      <c r="CN408" s="34"/>
      <c r="CO408" s="34"/>
      <c r="CP408" s="34"/>
      <c r="CQ408" s="34"/>
      <c r="CR408" s="34"/>
      <c r="CS408" s="34"/>
      <c r="CT408" s="34"/>
      <c r="CV408" s="34"/>
      <c r="CW408" s="34"/>
      <c r="CX408" s="34"/>
      <c r="CY408" s="34"/>
      <c r="CZ408" s="34"/>
    </row>
    <row r="409" spans="1:104" x14ac:dyDescent="0.15">
      <c r="A409" s="34" t="s">
        <v>1438</v>
      </c>
      <c r="B409" s="34"/>
      <c r="C409" s="34" t="s">
        <v>1346</v>
      </c>
      <c r="D409" s="34" t="s">
        <v>1357</v>
      </c>
      <c r="E409">
        <v>123</v>
      </c>
      <c r="F409" s="34" t="s">
        <v>1474</v>
      </c>
      <c r="G409" s="34"/>
      <c r="H409" s="84" t="s">
        <v>306</v>
      </c>
      <c r="I409" s="34" t="s">
        <v>2</v>
      </c>
      <c r="J409" s="34" t="s">
        <v>312</v>
      </c>
      <c r="K409" s="34" t="s">
        <v>2</v>
      </c>
      <c r="L409" s="34" t="s">
        <v>1348</v>
      </c>
      <c r="M409" s="34" t="s">
        <v>330</v>
      </c>
      <c r="N409" s="34"/>
      <c r="O409" s="34" t="s">
        <v>1349</v>
      </c>
      <c r="P409" s="34"/>
      <c r="Q409" s="34" t="s">
        <v>1151</v>
      </c>
      <c r="R409" t="b">
        <v>0</v>
      </c>
      <c r="S409" s="34"/>
      <c r="T409" s="34"/>
      <c r="U409" s="34"/>
      <c r="V409" t="b">
        <v>0</v>
      </c>
      <c r="W409" t="b">
        <v>1</v>
      </c>
      <c r="X409" s="34"/>
      <c r="Y409" s="34"/>
      <c r="AA409" s="34"/>
      <c r="AB409" s="34"/>
      <c r="AC409" s="34"/>
      <c r="AD409" s="34"/>
      <c r="AE409" s="34"/>
      <c r="AF409" s="34"/>
      <c r="AG409">
        <v>4.3</v>
      </c>
      <c r="AH409" s="34"/>
      <c r="AK409" s="34"/>
      <c r="AL409" s="34"/>
      <c r="AM409" s="34"/>
      <c r="AN409" s="34"/>
      <c r="AO409" s="34"/>
      <c r="AP409" s="34"/>
      <c r="AQ409" s="34"/>
      <c r="AR409" s="34"/>
      <c r="AS409" s="34"/>
      <c r="AU409" s="34"/>
      <c r="AV409" s="34"/>
      <c r="AW409" s="34"/>
      <c r="AX409" s="34"/>
      <c r="AY409" s="34"/>
      <c r="AZ409" s="34"/>
      <c r="BA409" s="34"/>
      <c r="BB409" s="34"/>
      <c r="BC409" s="34"/>
      <c r="BD409" s="34"/>
      <c r="BE409" s="34"/>
      <c r="BF409" s="34"/>
      <c r="BI409" s="34"/>
      <c r="BJ409" s="34"/>
      <c r="BK409" s="34"/>
      <c r="BL409" s="34"/>
      <c r="BM409" s="34"/>
      <c r="BN409" s="34"/>
      <c r="BO409" s="34"/>
      <c r="BP409" s="34"/>
      <c r="BQ409" s="34"/>
      <c r="BS409" s="34"/>
      <c r="BT409" s="34"/>
      <c r="BU409" s="34"/>
      <c r="BV409" s="34"/>
      <c r="BW409" s="34"/>
      <c r="BX409" s="34"/>
      <c r="BY409" s="34"/>
      <c r="BZ409" s="34"/>
      <c r="CB409" s="34"/>
      <c r="CC409" s="34"/>
      <c r="CD409" s="34"/>
      <c r="CE409" s="34"/>
      <c r="CH409" s="34"/>
      <c r="CI409" s="34"/>
      <c r="CK409" s="34"/>
      <c r="CL409" s="34"/>
      <c r="CN409" s="34"/>
      <c r="CO409" s="34"/>
      <c r="CP409" s="34"/>
      <c r="CQ409" s="34"/>
      <c r="CR409" s="34"/>
      <c r="CS409" s="34"/>
      <c r="CT409" s="34"/>
      <c r="CV409" s="34"/>
      <c r="CW409" s="34"/>
      <c r="CX409" s="34"/>
      <c r="CY409" s="34"/>
      <c r="CZ409" s="34"/>
    </row>
    <row r="410" spans="1:104" x14ac:dyDescent="0.15">
      <c r="A410" s="34" t="s">
        <v>1439</v>
      </c>
      <c r="B410" s="34"/>
      <c r="C410" s="34" t="s">
        <v>1346</v>
      </c>
      <c r="D410" s="34" t="s">
        <v>1357</v>
      </c>
      <c r="E410">
        <v>124</v>
      </c>
      <c r="F410" s="34" t="s">
        <v>1474</v>
      </c>
      <c r="G410" s="34"/>
      <c r="H410" s="84" t="s">
        <v>306</v>
      </c>
      <c r="I410" s="34" t="s">
        <v>2</v>
      </c>
      <c r="J410" s="34" t="s">
        <v>307</v>
      </c>
      <c r="K410" s="34" t="s">
        <v>1502</v>
      </c>
      <c r="L410" s="34" t="s">
        <v>1348</v>
      </c>
      <c r="M410" s="34" t="s">
        <v>330</v>
      </c>
      <c r="N410" s="34"/>
      <c r="O410" s="34" t="s">
        <v>1349</v>
      </c>
      <c r="P410" s="34"/>
      <c r="Q410" s="34" t="s">
        <v>1160</v>
      </c>
      <c r="R410" t="b">
        <v>0</v>
      </c>
      <c r="S410" s="34"/>
      <c r="T410" s="34"/>
      <c r="U410" s="34"/>
      <c r="V410" t="b">
        <v>0</v>
      </c>
      <c r="W410" t="b">
        <v>1</v>
      </c>
      <c r="X410" s="34"/>
      <c r="Y410" s="34"/>
      <c r="AA410" s="34"/>
      <c r="AB410" s="34"/>
      <c r="AC410" s="34"/>
      <c r="AD410" s="34"/>
      <c r="AE410" s="34"/>
      <c r="AF410" s="34"/>
      <c r="AG410">
        <v>4.3</v>
      </c>
      <c r="AH410" s="34"/>
      <c r="AK410" s="34"/>
      <c r="AL410" s="34"/>
      <c r="AM410" s="34"/>
      <c r="AN410" s="34"/>
      <c r="AO410" s="34"/>
      <c r="AP410" s="34"/>
      <c r="AQ410" s="34"/>
      <c r="AR410" s="34"/>
      <c r="AS410" s="34"/>
      <c r="AU410" s="34"/>
      <c r="AV410" s="34"/>
      <c r="AW410" s="34"/>
      <c r="AX410" s="34"/>
      <c r="AY410" s="34"/>
      <c r="AZ410" s="34"/>
      <c r="BA410" s="34"/>
      <c r="BB410" s="34"/>
      <c r="BC410" s="34"/>
      <c r="BD410" s="34"/>
      <c r="BE410" s="34"/>
      <c r="BF410" s="34"/>
      <c r="BI410" s="34"/>
      <c r="BJ410" s="34"/>
      <c r="BK410" s="34"/>
      <c r="BL410" s="34"/>
      <c r="BM410" s="34"/>
      <c r="BN410" s="34"/>
      <c r="BO410" s="34"/>
      <c r="BP410" s="34"/>
      <c r="BQ410" s="34"/>
      <c r="BS410" s="34"/>
      <c r="BT410" s="34"/>
      <c r="BU410" s="34"/>
      <c r="BV410" s="34"/>
      <c r="BW410" s="34"/>
      <c r="BX410" s="34"/>
      <c r="BY410" s="34"/>
      <c r="BZ410" s="34"/>
      <c r="CB410" s="34"/>
      <c r="CC410" s="34"/>
      <c r="CD410" s="34"/>
      <c r="CE410" s="34"/>
      <c r="CH410" s="34"/>
      <c r="CI410" s="34"/>
      <c r="CK410" s="34"/>
      <c r="CL410" s="34"/>
      <c r="CN410" s="34"/>
      <c r="CO410" s="34"/>
      <c r="CP410" s="34"/>
      <c r="CQ410" s="34"/>
      <c r="CR410" s="34"/>
      <c r="CS410" s="34"/>
      <c r="CT410" s="34"/>
      <c r="CV410" s="34"/>
      <c r="CW410" s="34"/>
      <c r="CX410" s="34"/>
      <c r="CY410" s="34"/>
      <c r="CZ410" s="34"/>
    </row>
    <row r="411" spans="1:104" x14ac:dyDescent="0.15">
      <c r="A411" s="34" t="s">
        <v>1439</v>
      </c>
      <c r="B411" s="34"/>
      <c r="C411" s="34" t="s">
        <v>1346</v>
      </c>
      <c r="D411" s="34" t="s">
        <v>1357</v>
      </c>
      <c r="E411">
        <v>124</v>
      </c>
      <c r="F411" s="34" t="s">
        <v>1474</v>
      </c>
      <c r="G411" s="34"/>
      <c r="H411" s="84" t="s">
        <v>306</v>
      </c>
      <c r="I411" s="34" t="s">
        <v>2</v>
      </c>
      <c r="J411" s="34" t="s">
        <v>308</v>
      </c>
      <c r="K411" s="34" t="s">
        <v>327</v>
      </c>
      <c r="L411" s="34" t="s">
        <v>1348</v>
      </c>
      <c r="M411" s="34" t="s">
        <v>330</v>
      </c>
      <c r="N411" s="34"/>
      <c r="O411" s="34" t="s">
        <v>1349</v>
      </c>
      <c r="P411" s="34"/>
      <c r="Q411" s="34" t="s">
        <v>1160</v>
      </c>
      <c r="R411" t="b">
        <v>0</v>
      </c>
      <c r="S411" s="34"/>
      <c r="T411" s="34"/>
      <c r="U411" s="34"/>
      <c r="V411" t="b">
        <v>0</v>
      </c>
      <c r="W411" t="b">
        <v>1</v>
      </c>
      <c r="X411" s="34"/>
      <c r="Y411" s="34"/>
      <c r="AA411" s="34"/>
      <c r="AB411" s="34"/>
      <c r="AC411" s="34"/>
      <c r="AD411" s="34"/>
      <c r="AE411" s="34"/>
      <c r="AF411" s="34"/>
      <c r="AG411">
        <v>4.3</v>
      </c>
      <c r="AH411" s="34"/>
      <c r="AK411" s="34"/>
      <c r="AL411" s="34"/>
      <c r="AM411" s="34"/>
      <c r="AN411" s="34"/>
      <c r="AO411" s="34"/>
      <c r="AP411" s="34"/>
      <c r="AQ411" s="34"/>
      <c r="AR411" s="34"/>
      <c r="AS411" s="34"/>
      <c r="AU411" s="34"/>
      <c r="AV411" s="34"/>
      <c r="AW411" s="34"/>
      <c r="AX411" s="34"/>
      <c r="AY411" s="34"/>
      <c r="AZ411" s="34"/>
      <c r="BA411" s="34"/>
      <c r="BB411" s="34"/>
      <c r="BC411" s="34"/>
      <c r="BD411" s="34"/>
      <c r="BE411" s="34"/>
      <c r="BF411" s="34"/>
      <c r="BI411" s="34"/>
      <c r="BJ411" s="34"/>
      <c r="BK411" s="34"/>
      <c r="BL411" s="34"/>
      <c r="BM411" s="34"/>
      <c r="BN411" s="34"/>
      <c r="BO411" s="34"/>
      <c r="BP411" s="34"/>
      <c r="BQ411" s="34"/>
      <c r="BS411" s="34"/>
      <c r="BT411" s="34"/>
      <c r="BU411" s="34"/>
      <c r="BV411" s="34"/>
      <c r="BW411" s="34"/>
      <c r="BX411" s="34"/>
      <c r="BY411" s="34"/>
      <c r="BZ411" s="34"/>
      <c r="CB411" s="34"/>
      <c r="CC411" s="34"/>
      <c r="CD411" s="34"/>
      <c r="CE411" s="34"/>
      <c r="CH411" s="34"/>
      <c r="CI411" s="34"/>
      <c r="CK411" s="34"/>
      <c r="CL411" s="34"/>
      <c r="CN411" s="34"/>
      <c r="CO411" s="34"/>
      <c r="CP411" s="34"/>
      <c r="CQ411" s="34"/>
      <c r="CR411" s="34"/>
      <c r="CS411" s="34"/>
      <c r="CT411" s="34"/>
      <c r="CV411" s="34"/>
      <c r="CW411" s="34"/>
      <c r="CX411" s="34"/>
      <c r="CY411" s="34"/>
      <c r="CZ411" s="34"/>
    </row>
    <row r="412" spans="1:104" x14ac:dyDescent="0.15">
      <c r="A412" s="34" t="s">
        <v>1439</v>
      </c>
      <c r="B412" s="34"/>
      <c r="C412" s="34" t="s">
        <v>1346</v>
      </c>
      <c r="D412" s="34" t="s">
        <v>1357</v>
      </c>
      <c r="E412">
        <v>124</v>
      </c>
      <c r="F412" s="34" t="s">
        <v>1474</v>
      </c>
      <c r="G412" s="34"/>
      <c r="H412" s="84" t="s">
        <v>306</v>
      </c>
      <c r="I412" s="34" t="s">
        <v>2</v>
      </c>
      <c r="J412" s="34" t="s">
        <v>309</v>
      </c>
      <c r="K412" s="34" t="s">
        <v>328</v>
      </c>
      <c r="L412" s="34" t="s">
        <v>1348</v>
      </c>
      <c r="M412" s="34" t="s">
        <v>330</v>
      </c>
      <c r="N412" s="34"/>
      <c r="O412" s="34" t="s">
        <v>1349</v>
      </c>
      <c r="P412" s="34"/>
      <c r="Q412" s="34" t="s">
        <v>1160</v>
      </c>
      <c r="R412" t="b">
        <v>0</v>
      </c>
      <c r="S412" s="34"/>
      <c r="T412" s="34"/>
      <c r="U412" s="34"/>
      <c r="V412" t="b">
        <v>0</v>
      </c>
      <c r="W412" t="b">
        <v>1</v>
      </c>
      <c r="X412" s="34"/>
      <c r="Y412" s="34"/>
      <c r="AA412" s="34"/>
      <c r="AB412" s="34"/>
      <c r="AC412" s="34"/>
      <c r="AD412" s="34"/>
      <c r="AE412" s="34"/>
      <c r="AF412" s="34"/>
      <c r="AG412">
        <v>4.3</v>
      </c>
      <c r="AH412" s="34"/>
      <c r="AK412" s="34"/>
      <c r="AL412" s="34"/>
      <c r="AM412" s="34"/>
      <c r="AN412" s="34"/>
      <c r="AO412" s="34"/>
      <c r="AP412" s="34"/>
      <c r="AQ412" s="34"/>
      <c r="AR412" s="34"/>
      <c r="AS412" s="34"/>
      <c r="AU412" s="34"/>
      <c r="AV412" s="34"/>
      <c r="AW412" s="34"/>
      <c r="AX412" s="34"/>
      <c r="AY412" s="34"/>
      <c r="AZ412" s="34"/>
      <c r="BA412" s="34"/>
      <c r="BB412" s="34"/>
      <c r="BC412" s="34"/>
      <c r="BD412" s="34"/>
      <c r="BE412" s="34"/>
      <c r="BF412" s="34"/>
      <c r="BI412" s="34"/>
      <c r="BJ412" s="34"/>
      <c r="BK412" s="34"/>
      <c r="BL412" s="34"/>
      <c r="BM412" s="34"/>
      <c r="BN412" s="34"/>
      <c r="BO412" s="34"/>
      <c r="BP412" s="34"/>
      <c r="BQ412" s="34"/>
      <c r="BS412" s="34"/>
      <c r="BT412" s="34"/>
      <c r="BU412" s="34"/>
      <c r="BV412" s="34"/>
      <c r="BW412" s="34"/>
      <c r="BX412" s="34"/>
      <c r="BY412" s="34"/>
      <c r="BZ412" s="34"/>
      <c r="CB412" s="34"/>
      <c r="CC412" s="34"/>
      <c r="CD412" s="34"/>
      <c r="CE412" s="34"/>
      <c r="CH412" s="34"/>
      <c r="CI412" s="34"/>
      <c r="CK412" s="34"/>
      <c r="CL412" s="34"/>
      <c r="CN412" s="34"/>
      <c r="CO412" s="34"/>
      <c r="CP412" s="34"/>
      <c r="CQ412" s="34"/>
      <c r="CR412" s="34"/>
      <c r="CS412" s="34"/>
      <c r="CT412" s="34"/>
      <c r="CV412" s="34"/>
      <c r="CW412" s="34"/>
      <c r="CX412" s="34"/>
      <c r="CY412" s="34"/>
      <c r="CZ412" s="34"/>
    </row>
    <row r="413" spans="1:104" x14ac:dyDescent="0.15">
      <c r="A413" s="34" t="s">
        <v>1439</v>
      </c>
      <c r="B413" s="34"/>
      <c r="C413" s="34" t="s">
        <v>1346</v>
      </c>
      <c r="D413" s="34" t="s">
        <v>1357</v>
      </c>
      <c r="E413">
        <v>124</v>
      </c>
      <c r="F413" s="34" t="s">
        <v>1474</v>
      </c>
      <c r="G413" s="34"/>
      <c r="H413" s="84" t="s">
        <v>306</v>
      </c>
      <c r="I413" s="34" t="s">
        <v>2</v>
      </c>
      <c r="J413" s="34" t="s">
        <v>310</v>
      </c>
      <c r="K413" s="34" t="s">
        <v>1503</v>
      </c>
      <c r="L413" s="34" t="s">
        <v>1348</v>
      </c>
      <c r="M413" s="34" t="s">
        <v>330</v>
      </c>
      <c r="N413" s="34"/>
      <c r="O413" s="34" t="s">
        <v>1349</v>
      </c>
      <c r="P413" s="34"/>
      <c r="Q413" s="34" t="s">
        <v>1160</v>
      </c>
      <c r="R413" t="b">
        <v>0</v>
      </c>
      <c r="S413" s="34"/>
      <c r="T413" s="34"/>
      <c r="U413" s="34"/>
      <c r="V413" t="b">
        <v>0</v>
      </c>
      <c r="W413" t="b">
        <v>1</v>
      </c>
      <c r="X413" s="34"/>
      <c r="Y413" s="34"/>
      <c r="AA413" s="34"/>
      <c r="AB413" s="34"/>
      <c r="AC413" s="34"/>
      <c r="AD413" s="34"/>
      <c r="AE413" s="34"/>
      <c r="AF413" s="34"/>
      <c r="AG413">
        <v>4.3</v>
      </c>
      <c r="AH413" s="34"/>
      <c r="AK413" s="34"/>
      <c r="AL413" s="34"/>
      <c r="AM413" s="34"/>
      <c r="AN413" s="34"/>
      <c r="AO413" s="34"/>
      <c r="AP413" s="34"/>
      <c r="AQ413" s="34"/>
      <c r="AR413" s="34"/>
      <c r="AS413" s="34"/>
      <c r="AU413" s="34"/>
      <c r="AV413" s="34"/>
      <c r="AW413" s="34"/>
      <c r="AX413" s="34"/>
      <c r="AY413" s="34"/>
      <c r="AZ413" s="34"/>
      <c r="BA413" s="34"/>
      <c r="BB413" s="34"/>
      <c r="BC413" s="34"/>
      <c r="BD413" s="34"/>
      <c r="BE413" s="34"/>
      <c r="BF413" s="34"/>
      <c r="BI413" s="34"/>
      <c r="BJ413" s="34"/>
      <c r="BK413" s="34"/>
      <c r="BL413" s="34"/>
      <c r="BM413" s="34"/>
      <c r="BN413" s="34"/>
      <c r="BO413" s="34"/>
      <c r="BP413" s="34"/>
      <c r="BQ413" s="34"/>
      <c r="BS413" s="34"/>
      <c r="BT413" s="34"/>
      <c r="BU413" s="34"/>
      <c r="BV413" s="34"/>
      <c r="BW413" s="34"/>
      <c r="BX413" s="34"/>
      <c r="BY413" s="34"/>
      <c r="BZ413" s="34"/>
      <c r="CB413" s="34"/>
      <c r="CC413" s="34"/>
      <c r="CD413" s="34"/>
      <c r="CE413" s="34"/>
      <c r="CH413" s="34"/>
      <c r="CI413" s="34"/>
      <c r="CK413" s="34"/>
      <c r="CL413" s="34"/>
      <c r="CN413" s="34"/>
      <c r="CO413" s="34"/>
      <c r="CP413" s="34"/>
      <c r="CQ413" s="34"/>
      <c r="CR413" s="34"/>
      <c r="CS413" s="34"/>
      <c r="CT413" s="34"/>
      <c r="CV413" s="34"/>
      <c r="CW413" s="34"/>
      <c r="CX413" s="34"/>
      <c r="CY413" s="34"/>
      <c r="CZ413" s="34"/>
    </row>
    <row r="414" spans="1:104" x14ac:dyDescent="0.15">
      <c r="A414" s="34" t="s">
        <v>1439</v>
      </c>
      <c r="B414" s="34"/>
      <c r="C414" s="34" t="s">
        <v>1346</v>
      </c>
      <c r="D414" s="34" t="s">
        <v>1357</v>
      </c>
      <c r="E414">
        <v>124</v>
      </c>
      <c r="F414" s="34" t="s">
        <v>1474</v>
      </c>
      <c r="G414" s="34"/>
      <c r="H414" s="84" t="s">
        <v>306</v>
      </c>
      <c r="I414" s="34" t="s">
        <v>2</v>
      </c>
      <c r="J414" s="34" t="s">
        <v>311</v>
      </c>
      <c r="K414" s="34" t="s">
        <v>1574</v>
      </c>
      <c r="L414" s="34" t="s">
        <v>1348</v>
      </c>
      <c r="M414" s="34" t="s">
        <v>330</v>
      </c>
      <c r="N414" s="34"/>
      <c r="O414" s="34" t="s">
        <v>1349</v>
      </c>
      <c r="P414" s="34"/>
      <c r="Q414" s="34" t="s">
        <v>1160</v>
      </c>
      <c r="R414" t="b">
        <v>0</v>
      </c>
      <c r="S414" s="34"/>
      <c r="T414" s="34"/>
      <c r="U414" s="34"/>
      <c r="V414" t="b">
        <v>0</v>
      </c>
      <c r="W414" t="b">
        <v>1</v>
      </c>
      <c r="X414" s="34"/>
      <c r="Y414" s="34"/>
      <c r="AA414" s="34"/>
      <c r="AB414" s="34"/>
      <c r="AC414" s="34"/>
      <c r="AD414" s="34"/>
      <c r="AE414" s="34"/>
      <c r="AF414" s="34"/>
      <c r="AG414">
        <v>4.3</v>
      </c>
      <c r="AH414" s="34"/>
      <c r="AK414" s="34"/>
      <c r="AL414" s="34"/>
      <c r="AM414" s="34"/>
      <c r="AN414" s="34"/>
      <c r="AO414" s="34"/>
      <c r="AP414" s="34"/>
      <c r="AQ414" s="34"/>
      <c r="AR414" s="34"/>
      <c r="AS414" s="34"/>
      <c r="AU414" s="34"/>
      <c r="AV414" s="34"/>
      <c r="AW414" s="34"/>
      <c r="AX414" s="34"/>
      <c r="AY414" s="34"/>
      <c r="AZ414" s="34"/>
      <c r="BA414" s="34"/>
      <c r="BB414" s="34"/>
      <c r="BC414" s="34"/>
      <c r="BD414" s="34"/>
      <c r="BE414" s="34"/>
      <c r="BF414" s="34"/>
      <c r="BI414" s="34"/>
      <c r="BJ414" s="34"/>
      <c r="BK414" s="34"/>
      <c r="BL414" s="34"/>
      <c r="BM414" s="34"/>
      <c r="BN414" s="34"/>
      <c r="BO414" s="34"/>
      <c r="BP414" s="34"/>
      <c r="BQ414" s="34"/>
      <c r="BS414" s="34"/>
      <c r="BT414" s="34"/>
      <c r="BU414" s="34"/>
      <c r="BV414" s="34"/>
      <c r="BW414" s="34"/>
      <c r="BX414" s="34"/>
      <c r="BY414" s="34"/>
      <c r="BZ414" s="34"/>
      <c r="CB414" s="34"/>
      <c r="CC414" s="34"/>
      <c r="CD414" s="34"/>
      <c r="CE414" s="34"/>
      <c r="CH414" s="34"/>
      <c r="CI414" s="34"/>
      <c r="CK414" s="34"/>
      <c r="CL414" s="34"/>
      <c r="CN414" s="34"/>
      <c r="CO414" s="34"/>
      <c r="CP414" s="34"/>
      <c r="CQ414" s="34"/>
      <c r="CR414" s="34"/>
      <c r="CS414" s="34"/>
      <c r="CT414" s="34"/>
      <c r="CV414" s="34"/>
      <c r="CW414" s="34"/>
      <c r="CX414" s="34"/>
      <c r="CY414" s="34"/>
      <c r="CZ414" s="34"/>
    </row>
    <row r="415" spans="1:104" x14ac:dyDescent="0.15">
      <c r="A415" s="34" t="s">
        <v>1439</v>
      </c>
      <c r="B415" s="34"/>
      <c r="C415" s="34" t="s">
        <v>1346</v>
      </c>
      <c r="D415" s="34" t="s">
        <v>1357</v>
      </c>
      <c r="E415">
        <v>124</v>
      </c>
      <c r="F415" s="34" t="s">
        <v>1474</v>
      </c>
      <c r="G415" s="34"/>
      <c r="H415" s="84" t="s">
        <v>306</v>
      </c>
      <c r="I415" s="34" t="s">
        <v>2</v>
      </c>
      <c r="J415" s="34" t="s">
        <v>312</v>
      </c>
      <c r="K415" s="34" t="s">
        <v>2</v>
      </c>
      <c r="L415" s="34" t="s">
        <v>1348</v>
      </c>
      <c r="M415" s="34" t="s">
        <v>330</v>
      </c>
      <c r="N415" s="34"/>
      <c r="O415" s="34" t="s">
        <v>1349</v>
      </c>
      <c r="P415" s="34"/>
      <c r="Q415" s="34" t="s">
        <v>1160</v>
      </c>
      <c r="R415" t="b">
        <v>0</v>
      </c>
      <c r="S415" s="34"/>
      <c r="T415" s="34"/>
      <c r="U415" s="34"/>
      <c r="V415" t="b">
        <v>0</v>
      </c>
      <c r="W415" t="b">
        <v>1</v>
      </c>
      <c r="X415" s="34"/>
      <c r="Y415" s="34"/>
      <c r="AA415" s="34"/>
      <c r="AB415" s="34"/>
      <c r="AC415" s="34"/>
      <c r="AD415" s="34"/>
      <c r="AE415" s="34"/>
      <c r="AF415" s="34"/>
      <c r="AG415">
        <v>4.3</v>
      </c>
      <c r="AH415" s="34"/>
      <c r="AK415" s="34"/>
      <c r="AL415" s="34"/>
      <c r="AM415" s="34"/>
      <c r="AN415" s="34"/>
      <c r="AO415" s="34"/>
      <c r="AP415" s="34"/>
      <c r="AQ415" s="34"/>
      <c r="AR415" s="34"/>
      <c r="AS415" s="34"/>
      <c r="AU415" s="34"/>
      <c r="AV415" s="34"/>
      <c r="AW415" s="34"/>
      <c r="AX415" s="34"/>
      <c r="AY415" s="34"/>
      <c r="AZ415" s="34"/>
      <c r="BA415" s="34"/>
      <c r="BB415" s="34"/>
      <c r="BC415" s="34"/>
      <c r="BD415" s="34"/>
      <c r="BE415" s="34"/>
      <c r="BF415" s="34"/>
      <c r="BI415" s="34"/>
      <c r="BJ415" s="34"/>
      <c r="BK415" s="34"/>
      <c r="BL415" s="34"/>
      <c r="BM415" s="34"/>
      <c r="BN415" s="34"/>
      <c r="BO415" s="34"/>
      <c r="BP415" s="34"/>
      <c r="BQ415" s="34"/>
      <c r="BS415" s="34"/>
      <c r="BT415" s="34"/>
      <c r="BU415" s="34"/>
      <c r="BV415" s="34"/>
      <c r="BW415" s="34"/>
      <c r="BX415" s="34"/>
      <c r="BY415" s="34"/>
      <c r="BZ415" s="34"/>
      <c r="CB415" s="34"/>
      <c r="CC415" s="34"/>
      <c r="CD415" s="34"/>
      <c r="CE415" s="34"/>
      <c r="CH415" s="34"/>
      <c r="CI415" s="34"/>
      <c r="CK415" s="34"/>
      <c r="CL415" s="34"/>
      <c r="CN415" s="34"/>
      <c r="CO415" s="34"/>
      <c r="CP415" s="34"/>
      <c r="CQ415" s="34"/>
      <c r="CR415" s="34"/>
      <c r="CS415" s="34"/>
      <c r="CT415" s="34"/>
      <c r="CV415" s="34"/>
      <c r="CW415" s="34"/>
      <c r="CX415" s="34"/>
      <c r="CY415" s="34"/>
      <c r="CZ415" s="34"/>
    </row>
    <row r="416" spans="1:104" x14ac:dyDescent="0.15">
      <c r="A416" s="34" t="s">
        <v>1440</v>
      </c>
      <c r="B416" s="34"/>
      <c r="C416" s="34" t="s">
        <v>1346</v>
      </c>
      <c r="D416" s="34" t="s">
        <v>1357</v>
      </c>
      <c r="E416">
        <v>125</v>
      </c>
      <c r="F416" s="34" t="s">
        <v>1474</v>
      </c>
      <c r="G416" s="34"/>
      <c r="H416" s="84" t="s">
        <v>306</v>
      </c>
      <c r="I416" s="34" t="s">
        <v>2</v>
      </c>
      <c r="J416" s="34" t="s">
        <v>307</v>
      </c>
      <c r="K416" s="34" t="s">
        <v>1246</v>
      </c>
      <c r="L416" s="34" t="s">
        <v>1348</v>
      </c>
      <c r="M416" s="34" t="s">
        <v>330</v>
      </c>
      <c r="N416" s="34"/>
      <c r="O416" s="34" t="s">
        <v>1349</v>
      </c>
      <c r="P416" s="34"/>
      <c r="Q416" s="34" t="s">
        <v>1170</v>
      </c>
      <c r="R416" t="b">
        <v>0</v>
      </c>
      <c r="S416" s="34"/>
      <c r="T416" s="34"/>
      <c r="U416" s="34"/>
      <c r="V416" t="b">
        <v>0</v>
      </c>
      <c r="W416" t="b">
        <v>1</v>
      </c>
      <c r="X416" s="34"/>
      <c r="Y416" s="34"/>
      <c r="AA416" s="34"/>
      <c r="AB416" s="34"/>
      <c r="AC416" s="34"/>
      <c r="AD416" s="34"/>
      <c r="AE416" s="34"/>
      <c r="AF416" s="34"/>
      <c r="AG416">
        <v>4.3</v>
      </c>
      <c r="AH416" s="34"/>
      <c r="AK416" s="34"/>
      <c r="AL416" s="34"/>
      <c r="AM416" s="34"/>
      <c r="AN416" s="34"/>
      <c r="AO416" s="34"/>
      <c r="AP416" s="34"/>
      <c r="AQ416" s="34"/>
      <c r="AR416" s="34"/>
      <c r="AS416" s="34"/>
      <c r="AU416" s="34"/>
      <c r="AV416" s="34"/>
      <c r="AW416" s="34"/>
      <c r="AX416" s="34"/>
      <c r="AY416" s="34"/>
      <c r="AZ416" s="34"/>
      <c r="BA416" s="34"/>
      <c r="BB416" s="34"/>
      <c r="BC416" s="34"/>
      <c r="BD416" s="34"/>
      <c r="BE416" s="34"/>
      <c r="BF416" s="34"/>
      <c r="BI416" s="34"/>
      <c r="BJ416" s="34"/>
      <c r="BK416" s="34"/>
      <c r="BL416" s="34"/>
      <c r="BM416" s="34"/>
      <c r="BN416" s="34"/>
      <c r="BO416" s="34"/>
      <c r="BP416" s="34"/>
      <c r="BQ416" s="34"/>
      <c r="BS416" s="34"/>
      <c r="BT416" s="34"/>
      <c r="BU416" s="34"/>
      <c r="BV416" s="34"/>
      <c r="BW416" s="34"/>
      <c r="BX416" s="34"/>
      <c r="BY416" s="34"/>
      <c r="BZ416" s="34"/>
      <c r="CB416" s="34"/>
      <c r="CC416" s="34"/>
      <c r="CD416" s="34"/>
      <c r="CE416" s="34"/>
      <c r="CH416" s="34"/>
      <c r="CI416" s="34"/>
      <c r="CK416" s="34"/>
      <c r="CL416" s="34"/>
      <c r="CN416" s="34"/>
      <c r="CO416" s="34"/>
      <c r="CP416" s="34"/>
      <c r="CQ416" s="34"/>
      <c r="CR416" s="34"/>
      <c r="CS416" s="34"/>
      <c r="CT416" s="34"/>
      <c r="CV416" s="34"/>
      <c r="CW416" s="34"/>
      <c r="CX416" s="34"/>
      <c r="CY416" s="34"/>
      <c r="CZ416" s="34"/>
    </row>
    <row r="417" spans="1:104" x14ac:dyDescent="0.15">
      <c r="A417" s="34" t="s">
        <v>1440</v>
      </c>
      <c r="B417" s="34"/>
      <c r="C417" s="34" t="s">
        <v>1346</v>
      </c>
      <c r="D417" s="34" t="s">
        <v>1357</v>
      </c>
      <c r="E417">
        <v>125</v>
      </c>
      <c r="F417" s="34" t="s">
        <v>1474</v>
      </c>
      <c r="G417" s="34"/>
      <c r="H417" s="84" t="s">
        <v>306</v>
      </c>
      <c r="I417" s="34" t="s">
        <v>2</v>
      </c>
      <c r="J417" s="34" t="s">
        <v>308</v>
      </c>
      <c r="K417" s="34" t="s">
        <v>988</v>
      </c>
      <c r="L417" s="34" t="s">
        <v>1348</v>
      </c>
      <c r="M417" s="34" t="s">
        <v>330</v>
      </c>
      <c r="N417" s="34"/>
      <c r="O417" s="34" t="s">
        <v>1349</v>
      </c>
      <c r="P417" s="34"/>
      <c r="Q417" s="34" t="s">
        <v>1170</v>
      </c>
      <c r="R417" t="b">
        <v>0</v>
      </c>
      <c r="S417" s="34"/>
      <c r="T417" s="34"/>
      <c r="U417" s="34"/>
      <c r="V417" t="b">
        <v>0</v>
      </c>
      <c r="W417" t="b">
        <v>1</v>
      </c>
      <c r="X417" s="34"/>
      <c r="Y417" s="34"/>
      <c r="AA417" s="34"/>
      <c r="AB417" s="34"/>
      <c r="AC417" s="34"/>
      <c r="AD417" s="34"/>
      <c r="AE417" s="34"/>
      <c r="AF417" s="34"/>
      <c r="AG417">
        <v>4.3</v>
      </c>
      <c r="AH417" s="34"/>
      <c r="AK417" s="34"/>
      <c r="AL417" s="34"/>
      <c r="AM417" s="34"/>
      <c r="AN417" s="34"/>
      <c r="AO417" s="34"/>
      <c r="AP417" s="34"/>
      <c r="AQ417" s="34"/>
      <c r="AR417" s="34"/>
      <c r="AS417" s="34"/>
      <c r="AU417" s="34"/>
      <c r="AV417" s="34"/>
      <c r="AW417" s="34"/>
      <c r="AX417" s="34"/>
      <c r="AY417" s="34"/>
      <c r="AZ417" s="34"/>
      <c r="BA417" s="34"/>
      <c r="BB417" s="34"/>
      <c r="BC417" s="34"/>
      <c r="BD417" s="34"/>
      <c r="BE417" s="34"/>
      <c r="BF417" s="34"/>
      <c r="BI417" s="34"/>
      <c r="BJ417" s="34"/>
      <c r="BK417" s="34"/>
      <c r="BL417" s="34"/>
      <c r="BM417" s="34"/>
      <c r="BN417" s="34"/>
      <c r="BO417" s="34"/>
      <c r="BP417" s="34"/>
      <c r="BQ417" s="34"/>
      <c r="BS417" s="34"/>
      <c r="BT417" s="34"/>
      <c r="BU417" s="34"/>
      <c r="BV417" s="34"/>
      <c r="BW417" s="34"/>
      <c r="BX417" s="34"/>
      <c r="BY417" s="34"/>
      <c r="BZ417" s="34"/>
      <c r="CB417" s="34"/>
      <c r="CC417" s="34"/>
      <c r="CD417" s="34"/>
      <c r="CE417" s="34"/>
      <c r="CH417" s="34"/>
      <c r="CI417" s="34"/>
      <c r="CK417" s="34"/>
      <c r="CL417" s="34"/>
      <c r="CN417" s="34"/>
      <c r="CO417" s="34"/>
      <c r="CP417" s="34"/>
      <c r="CQ417" s="34"/>
      <c r="CR417" s="34"/>
      <c r="CS417" s="34"/>
      <c r="CT417" s="34"/>
      <c r="CV417" s="34"/>
      <c r="CW417" s="34"/>
      <c r="CX417" s="34"/>
      <c r="CY417" s="34"/>
      <c r="CZ417" s="34"/>
    </row>
    <row r="418" spans="1:104" x14ac:dyDescent="0.15">
      <c r="A418" s="34" t="s">
        <v>1440</v>
      </c>
      <c r="B418" s="34"/>
      <c r="C418" s="34" t="s">
        <v>1346</v>
      </c>
      <c r="D418" s="34" t="s">
        <v>1357</v>
      </c>
      <c r="E418">
        <v>125</v>
      </c>
      <c r="F418" s="34" t="s">
        <v>1474</v>
      </c>
      <c r="G418" s="34"/>
      <c r="H418" s="84" t="s">
        <v>306</v>
      </c>
      <c r="I418" s="34" t="s">
        <v>2</v>
      </c>
      <c r="J418" s="34" t="s">
        <v>309</v>
      </c>
      <c r="K418" s="34" t="s">
        <v>990</v>
      </c>
      <c r="L418" s="34" t="s">
        <v>1348</v>
      </c>
      <c r="M418" s="34" t="s">
        <v>330</v>
      </c>
      <c r="N418" s="34"/>
      <c r="O418" s="34" t="s">
        <v>1349</v>
      </c>
      <c r="P418" s="34"/>
      <c r="Q418" s="34" t="s">
        <v>1170</v>
      </c>
      <c r="R418" t="b">
        <v>0</v>
      </c>
      <c r="S418" s="34"/>
      <c r="T418" s="34"/>
      <c r="U418" s="34"/>
      <c r="V418" t="b">
        <v>0</v>
      </c>
      <c r="W418" t="b">
        <v>1</v>
      </c>
      <c r="X418" s="34"/>
      <c r="Y418" s="34"/>
      <c r="AA418" s="34"/>
      <c r="AB418" s="34"/>
      <c r="AC418" s="34"/>
      <c r="AD418" s="34"/>
      <c r="AE418" s="34"/>
      <c r="AF418" s="34"/>
      <c r="AG418">
        <v>4.3</v>
      </c>
      <c r="AH418" s="34"/>
      <c r="AK418" s="34"/>
      <c r="AL418" s="34"/>
      <c r="AM418" s="34"/>
      <c r="AN418" s="34"/>
      <c r="AO418" s="34"/>
      <c r="AP418" s="34"/>
      <c r="AQ418" s="34"/>
      <c r="AR418" s="34"/>
      <c r="AS418" s="34"/>
      <c r="AU418" s="34"/>
      <c r="AV418" s="34"/>
      <c r="AW418" s="34"/>
      <c r="AX418" s="34"/>
      <c r="AY418" s="34"/>
      <c r="AZ418" s="34"/>
      <c r="BA418" s="34"/>
      <c r="BB418" s="34"/>
      <c r="BC418" s="34"/>
      <c r="BD418" s="34"/>
      <c r="BE418" s="34"/>
      <c r="BF418" s="34"/>
      <c r="BI418" s="34"/>
      <c r="BJ418" s="34"/>
      <c r="BK418" s="34"/>
      <c r="BL418" s="34"/>
      <c r="BM418" s="34"/>
      <c r="BN418" s="34"/>
      <c r="BO418" s="34"/>
      <c r="BP418" s="34"/>
      <c r="BQ418" s="34"/>
      <c r="BS418" s="34"/>
      <c r="BT418" s="34"/>
      <c r="BU418" s="34"/>
      <c r="BV418" s="34"/>
      <c r="BW418" s="34"/>
      <c r="BX418" s="34"/>
      <c r="BY418" s="34"/>
      <c r="BZ418" s="34"/>
      <c r="CB418" s="34"/>
      <c r="CC418" s="34"/>
      <c r="CD418" s="34"/>
      <c r="CE418" s="34"/>
      <c r="CH418" s="34"/>
      <c r="CI418" s="34"/>
      <c r="CK418" s="34"/>
      <c r="CL418" s="34"/>
      <c r="CN418" s="34"/>
      <c r="CO418" s="34"/>
      <c r="CP418" s="34"/>
      <c r="CQ418" s="34"/>
      <c r="CR418" s="34"/>
      <c r="CS418" s="34"/>
      <c r="CT418" s="34"/>
      <c r="CV418" s="34"/>
      <c r="CW418" s="34"/>
      <c r="CX418" s="34"/>
      <c r="CY418" s="34"/>
      <c r="CZ418" s="34"/>
    </row>
    <row r="419" spans="1:104" x14ac:dyDescent="0.15">
      <c r="A419" s="34" t="s">
        <v>1440</v>
      </c>
      <c r="B419" s="34"/>
      <c r="C419" s="34" t="s">
        <v>1346</v>
      </c>
      <c r="D419" s="34" t="s">
        <v>1357</v>
      </c>
      <c r="E419">
        <v>125</v>
      </c>
      <c r="F419" s="34" t="s">
        <v>1474</v>
      </c>
      <c r="G419" s="34"/>
      <c r="H419" s="84" t="s">
        <v>306</v>
      </c>
      <c r="I419" s="34" t="s">
        <v>2</v>
      </c>
      <c r="J419" s="34" t="s">
        <v>310</v>
      </c>
      <c r="K419" s="34" t="s">
        <v>1575</v>
      </c>
      <c r="L419" s="34" t="s">
        <v>1348</v>
      </c>
      <c r="M419" s="34" t="s">
        <v>330</v>
      </c>
      <c r="N419" s="34"/>
      <c r="O419" s="34" t="s">
        <v>1349</v>
      </c>
      <c r="P419" s="34"/>
      <c r="Q419" s="34" t="s">
        <v>1170</v>
      </c>
      <c r="R419" t="b">
        <v>0</v>
      </c>
      <c r="S419" s="34"/>
      <c r="T419" s="34"/>
      <c r="U419" s="34"/>
      <c r="V419" t="b">
        <v>0</v>
      </c>
      <c r="W419" t="b">
        <v>1</v>
      </c>
      <c r="X419" s="34"/>
      <c r="Y419" s="34"/>
      <c r="AA419" s="34"/>
      <c r="AB419" s="34"/>
      <c r="AC419" s="34"/>
      <c r="AD419" s="34"/>
      <c r="AE419" s="34"/>
      <c r="AF419" s="34"/>
      <c r="AG419">
        <v>4.3</v>
      </c>
      <c r="AH419" s="34"/>
      <c r="AK419" s="34"/>
      <c r="AL419" s="34"/>
      <c r="AM419" s="34"/>
      <c r="AN419" s="34"/>
      <c r="AO419" s="34"/>
      <c r="AP419" s="34"/>
      <c r="AQ419" s="34"/>
      <c r="AR419" s="34"/>
      <c r="AS419" s="34"/>
      <c r="AU419" s="34"/>
      <c r="AV419" s="34"/>
      <c r="AW419" s="34"/>
      <c r="AX419" s="34"/>
      <c r="AY419" s="34"/>
      <c r="AZ419" s="34"/>
      <c r="BA419" s="34"/>
      <c r="BB419" s="34"/>
      <c r="BC419" s="34"/>
      <c r="BD419" s="34"/>
      <c r="BE419" s="34"/>
      <c r="BF419" s="34"/>
      <c r="BI419" s="34"/>
      <c r="BJ419" s="34"/>
      <c r="BK419" s="34"/>
      <c r="BL419" s="34"/>
      <c r="BM419" s="34"/>
      <c r="BN419" s="34"/>
      <c r="BO419" s="34"/>
      <c r="BP419" s="34"/>
      <c r="BQ419" s="34"/>
      <c r="BS419" s="34"/>
      <c r="BT419" s="34"/>
      <c r="BU419" s="34"/>
      <c r="BV419" s="34"/>
      <c r="BW419" s="34"/>
      <c r="BX419" s="34"/>
      <c r="BY419" s="34"/>
      <c r="BZ419" s="34"/>
      <c r="CB419" s="34"/>
      <c r="CC419" s="34"/>
      <c r="CD419" s="34"/>
      <c r="CE419" s="34"/>
      <c r="CH419" s="34"/>
      <c r="CI419" s="34"/>
      <c r="CK419" s="34"/>
      <c r="CL419" s="34"/>
      <c r="CN419" s="34"/>
      <c r="CO419" s="34"/>
      <c r="CP419" s="34"/>
      <c r="CQ419" s="34"/>
      <c r="CR419" s="34"/>
      <c r="CS419" s="34"/>
      <c r="CT419" s="34"/>
      <c r="CV419" s="34"/>
      <c r="CW419" s="34"/>
      <c r="CX419" s="34"/>
      <c r="CY419" s="34"/>
      <c r="CZ419" s="34"/>
    </row>
    <row r="420" spans="1:104" x14ac:dyDescent="0.15">
      <c r="A420" s="34" t="s">
        <v>1440</v>
      </c>
      <c r="B420" s="34"/>
      <c r="C420" s="34" t="s">
        <v>1346</v>
      </c>
      <c r="D420" s="34" t="s">
        <v>1357</v>
      </c>
      <c r="E420">
        <v>125</v>
      </c>
      <c r="F420" s="34" t="s">
        <v>1474</v>
      </c>
      <c r="G420" s="34"/>
      <c r="H420" s="84" t="s">
        <v>306</v>
      </c>
      <c r="I420" s="34" t="s">
        <v>2</v>
      </c>
      <c r="J420" s="34" t="s">
        <v>311</v>
      </c>
      <c r="K420" s="34" t="s">
        <v>1574</v>
      </c>
      <c r="L420" s="34" t="s">
        <v>1348</v>
      </c>
      <c r="M420" s="34" t="s">
        <v>330</v>
      </c>
      <c r="N420" s="34"/>
      <c r="O420" s="34" t="s">
        <v>1349</v>
      </c>
      <c r="P420" s="34"/>
      <c r="Q420" s="34" t="s">
        <v>1170</v>
      </c>
      <c r="R420" t="b">
        <v>0</v>
      </c>
      <c r="S420" s="34"/>
      <c r="T420" s="34"/>
      <c r="U420" s="34"/>
      <c r="V420" t="b">
        <v>0</v>
      </c>
      <c r="W420" t="b">
        <v>1</v>
      </c>
      <c r="X420" s="34"/>
      <c r="Y420" s="34"/>
      <c r="AA420" s="34"/>
      <c r="AB420" s="34"/>
      <c r="AC420" s="34"/>
      <c r="AD420" s="34"/>
      <c r="AE420" s="34"/>
      <c r="AF420" s="34"/>
      <c r="AG420">
        <v>4.3</v>
      </c>
      <c r="AH420" s="34"/>
      <c r="AK420" s="34"/>
      <c r="AL420" s="34"/>
      <c r="AM420" s="34"/>
      <c r="AN420" s="34"/>
      <c r="AO420" s="34"/>
      <c r="AP420" s="34"/>
      <c r="AQ420" s="34"/>
      <c r="AR420" s="34"/>
      <c r="AS420" s="34"/>
      <c r="AU420" s="34"/>
      <c r="AV420" s="34"/>
      <c r="AW420" s="34"/>
      <c r="AX420" s="34"/>
      <c r="AY420" s="34"/>
      <c r="AZ420" s="34"/>
      <c r="BA420" s="34"/>
      <c r="BB420" s="34"/>
      <c r="BC420" s="34"/>
      <c r="BD420" s="34"/>
      <c r="BE420" s="34"/>
      <c r="BF420" s="34"/>
      <c r="BI420" s="34"/>
      <c r="BJ420" s="34"/>
      <c r="BK420" s="34"/>
      <c r="BL420" s="34"/>
      <c r="BM420" s="34"/>
      <c r="BN420" s="34"/>
      <c r="BO420" s="34"/>
      <c r="BP420" s="34"/>
      <c r="BQ420" s="34"/>
      <c r="BS420" s="34"/>
      <c r="BT420" s="34"/>
      <c r="BU420" s="34"/>
      <c r="BV420" s="34"/>
      <c r="BW420" s="34"/>
      <c r="BX420" s="34"/>
      <c r="BY420" s="34"/>
      <c r="BZ420" s="34"/>
      <c r="CB420" s="34"/>
      <c r="CC420" s="34"/>
      <c r="CD420" s="34"/>
      <c r="CE420" s="34"/>
      <c r="CH420" s="34"/>
      <c r="CI420" s="34"/>
      <c r="CK420" s="34"/>
      <c r="CL420" s="34"/>
      <c r="CN420" s="34"/>
      <c r="CO420" s="34"/>
      <c r="CP420" s="34"/>
      <c r="CQ420" s="34"/>
      <c r="CR420" s="34"/>
      <c r="CS420" s="34"/>
      <c r="CT420" s="34"/>
      <c r="CV420" s="34"/>
      <c r="CW420" s="34"/>
      <c r="CX420" s="34"/>
      <c r="CY420" s="34"/>
      <c r="CZ420" s="34"/>
    </row>
    <row r="421" spans="1:104" x14ac:dyDescent="0.15">
      <c r="A421" s="34" t="s">
        <v>1440</v>
      </c>
      <c r="B421" s="34"/>
      <c r="C421" s="34" t="s">
        <v>1346</v>
      </c>
      <c r="D421" s="34" t="s">
        <v>1357</v>
      </c>
      <c r="E421">
        <v>125</v>
      </c>
      <c r="F421" s="34" t="s">
        <v>1474</v>
      </c>
      <c r="G421" s="34"/>
      <c r="H421" s="84" t="s">
        <v>306</v>
      </c>
      <c r="I421" s="34" t="s">
        <v>2</v>
      </c>
      <c r="J421" s="34" t="s">
        <v>312</v>
      </c>
      <c r="K421" s="34" t="s">
        <v>2</v>
      </c>
      <c r="L421" s="34" t="s">
        <v>1348</v>
      </c>
      <c r="M421" s="34" t="s">
        <v>330</v>
      </c>
      <c r="N421" s="34"/>
      <c r="O421" s="34" t="s">
        <v>1349</v>
      </c>
      <c r="P421" s="34"/>
      <c r="Q421" s="34" t="s">
        <v>1170</v>
      </c>
      <c r="R421" t="b">
        <v>0</v>
      </c>
      <c r="S421" s="34"/>
      <c r="T421" s="34"/>
      <c r="U421" s="34"/>
      <c r="V421" t="b">
        <v>0</v>
      </c>
      <c r="W421" t="b">
        <v>1</v>
      </c>
      <c r="X421" s="34"/>
      <c r="Y421" s="34"/>
      <c r="AA421" s="34"/>
      <c r="AB421" s="34"/>
      <c r="AC421" s="34"/>
      <c r="AD421" s="34"/>
      <c r="AE421" s="34"/>
      <c r="AF421" s="34"/>
      <c r="AG421">
        <v>4.3</v>
      </c>
      <c r="AH421" s="34"/>
      <c r="AK421" s="34"/>
      <c r="AL421" s="34"/>
      <c r="AM421" s="34"/>
      <c r="AN421" s="34"/>
      <c r="AO421" s="34"/>
      <c r="AP421" s="34"/>
      <c r="AQ421" s="34"/>
      <c r="AR421" s="34"/>
      <c r="AS421" s="34"/>
      <c r="AU421" s="34"/>
      <c r="AV421" s="34"/>
      <c r="AW421" s="34"/>
      <c r="AX421" s="34"/>
      <c r="AY421" s="34"/>
      <c r="AZ421" s="34"/>
      <c r="BA421" s="34"/>
      <c r="BB421" s="34"/>
      <c r="BC421" s="34"/>
      <c r="BD421" s="34"/>
      <c r="BE421" s="34"/>
      <c r="BF421" s="34"/>
      <c r="BI421" s="34"/>
      <c r="BJ421" s="34"/>
      <c r="BK421" s="34"/>
      <c r="BL421" s="34"/>
      <c r="BM421" s="34"/>
      <c r="BN421" s="34"/>
      <c r="BO421" s="34"/>
      <c r="BP421" s="34"/>
      <c r="BQ421" s="34"/>
      <c r="BS421" s="34"/>
      <c r="BT421" s="34"/>
      <c r="BU421" s="34"/>
      <c r="BV421" s="34"/>
      <c r="BW421" s="34"/>
      <c r="BX421" s="34"/>
      <c r="BY421" s="34"/>
      <c r="BZ421" s="34"/>
      <c r="CB421" s="34"/>
      <c r="CC421" s="34"/>
      <c r="CD421" s="34"/>
      <c r="CE421" s="34"/>
      <c r="CH421" s="34"/>
      <c r="CI421" s="34"/>
      <c r="CK421" s="34"/>
      <c r="CL421" s="34"/>
      <c r="CN421" s="34"/>
      <c r="CO421" s="34"/>
      <c r="CP421" s="34"/>
      <c r="CQ421" s="34"/>
      <c r="CR421" s="34"/>
      <c r="CS421" s="34"/>
      <c r="CT421" s="34"/>
      <c r="CV421" s="34"/>
      <c r="CW421" s="34"/>
      <c r="CX421" s="34"/>
      <c r="CY421" s="34"/>
      <c r="CZ421" s="34"/>
    </row>
    <row r="422" spans="1:104" x14ac:dyDescent="0.15">
      <c r="A422" s="34" t="s">
        <v>1441</v>
      </c>
      <c r="B422" s="34"/>
      <c r="C422" s="34" t="s">
        <v>1346</v>
      </c>
      <c r="D422" s="34" t="s">
        <v>1357</v>
      </c>
      <c r="E422">
        <v>126</v>
      </c>
      <c r="F422" s="34" t="s">
        <v>1474</v>
      </c>
      <c r="G422" s="34"/>
      <c r="H422" s="84" t="s">
        <v>306</v>
      </c>
      <c r="I422" s="34" t="s">
        <v>2</v>
      </c>
      <c r="J422" s="34" t="s">
        <v>307</v>
      </c>
      <c r="K422" s="34" t="s">
        <v>1568</v>
      </c>
      <c r="L422" s="34" t="s">
        <v>1348</v>
      </c>
      <c r="M422" s="34" t="s">
        <v>330</v>
      </c>
      <c r="N422" s="34"/>
      <c r="O422" s="34" t="s">
        <v>1349</v>
      </c>
      <c r="P422" s="34"/>
      <c r="Q422" s="34" t="s">
        <v>345</v>
      </c>
      <c r="R422" t="b">
        <v>0</v>
      </c>
      <c r="S422" s="34"/>
      <c r="T422" s="34"/>
      <c r="U422" s="34"/>
      <c r="V422" t="b">
        <v>0</v>
      </c>
      <c r="W422" t="b">
        <v>1</v>
      </c>
      <c r="X422" s="34"/>
      <c r="Y422" s="34"/>
      <c r="AA422" s="34"/>
      <c r="AB422" s="34"/>
      <c r="AC422" s="34"/>
      <c r="AD422" s="34"/>
      <c r="AE422" s="34"/>
      <c r="AF422" s="34"/>
      <c r="AG422">
        <v>4.3</v>
      </c>
      <c r="AH422" s="34"/>
      <c r="AK422" s="34"/>
      <c r="AL422" s="34"/>
      <c r="AM422" s="34"/>
      <c r="AN422" s="34"/>
      <c r="AO422" s="34"/>
      <c r="AP422" s="34"/>
      <c r="AQ422" s="34"/>
      <c r="AR422" s="34"/>
      <c r="AS422" s="34"/>
      <c r="AU422" s="34"/>
      <c r="AV422" s="34"/>
      <c r="AW422" s="34"/>
      <c r="AX422" s="34"/>
      <c r="AY422" s="34"/>
      <c r="AZ422" s="34"/>
      <c r="BA422" s="34"/>
      <c r="BB422" s="34"/>
      <c r="BC422" s="34"/>
      <c r="BD422" s="34"/>
      <c r="BE422" s="34"/>
      <c r="BF422" s="34"/>
      <c r="BI422" s="34"/>
      <c r="BJ422" s="34"/>
      <c r="BK422" s="34"/>
      <c r="BL422" s="34"/>
      <c r="BM422" s="34"/>
      <c r="BN422" s="34"/>
      <c r="BO422" s="34"/>
      <c r="BP422" s="34"/>
      <c r="BQ422" s="34"/>
      <c r="BS422" s="34"/>
      <c r="BT422" s="34"/>
      <c r="BU422" s="34"/>
      <c r="BV422" s="34"/>
      <c r="BW422" s="34"/>
      <c r="BX422" s="34"/>
      <c r="BY422" s="34"/>
      <c r="BZ422" s="34"/>
      <c r="CB422" s="34"/>
      <c r="CC422" s="34"/>
      <c r="CD422" s="34"/>
      <c r="CE422" s="34"/>
      <c r="CH422" s="34"/>
      <c r="CI422" s="34"/>
      <c r="CK422" s="34"/>
      <c r="CL422" s="34"/>
      <c r="CN422" s="34"/>
      <c r="CO422" s="34"/>
      <c r="CP422" s="34"/>
      <c r="CQ422" s="34"/>
      <c r="CR422" s="34"/>
      <c r="CS422" s="34"/>
      <c r="CT422" s="34"/>
      <c r="CV422" s="34"/>
      <c r="CW422" s="34"/>
      <c r="CX422" s="34"/>
      <c r="CY422" s="34"/>
      <c r="CZ422" s="34"/>
    </row>
    <row r="423" spans="1:104" x14ac:dyDescent="0.15">
      <c r="A423" s="34" t="s">
        <v>1441</v>
      </c>
      <c r="B423" s="34"/>
      <c r="C423" s="34" t="s">
        <v>1346</v>
      </c>
      <c r="D423" s="34" t="s">
        <v>1357</v>
      </c>
      <c r="E423">
        <v>126</v>
      </c>
      <c r="F423" s="34" t="s">
        <v>1474</v>
      </c>
      <c r="G423" s="34"/>
      <c r="H423" s="84" t="s">
        <v>306</v>
      </c>
      <c r="I423" s="34" t="s">
        <v>2</v>
      </c>
      <c r="J423" s="34" t="s">
        <v>308</v>
      </c>
      <c r="K423" s="34" t="s">
        <v>325</v>
      </c>
      <c r="L423" s="34" t="s">
        <v>1348</v>
      </c>
      <c r="M423" s="34" t="s">
        <v>330</v>
      </c>
      <c r="N423" s="34"/>
      <c r="O423" s="34" t="s">
        <v>1349</v>
      </c>
      <c r="P423" s="34"/>
      <c r="Q423" s="34" t="s">
        <v>345</v>
      </c>
      <c r="R423" t="b">
        <v>0</v>
      </c>
      <c r="S423" s="34"/>
      <c r="T423" s="34"/>
      <c r="U423" s="34"/>
      <c r="V423" t="b">
        <v>0</v>
      </c>
      <c r="W423" t="b">
        <v>1</v>
      </c>
      <c r="X423" s="34"/>
      <c r="Y423" s="34"/>
      <c r="AA423" s="34"/>
      <c r="AB423" s="34"/>
      <c r="AC423" s="34"/>
      <c r="AD423" s="34"/>
      <c r="AE423" s="34"/>
      <c r="AF423" s="34"/>
      <c r="AG423">
        <v>4.3</v>
      </c>
      <c r="AH423" s="34"/>
      <c r="AK423" s="34"/>
      <c r="AL423" s="34"/>
      <c r="AM423" s="34"/>
      <c r="AN423" s="34"/>
      <c r="AO423" s="34"/>
      <c r="AP423" s="34"/>
      <c r="AQ423" s="34"/>
      <c r="AR423" s="34"/>
      <c r="AS423" s="34"/>
      <c r="AU423" s="34"/>
      <c r="AV423" s="34"/>
      <c r="AW423" s="34"/>
      <c r="AX423" s="34"/>
      <c r="AY423" s="34"/>
      <c r="AZ423" s="34"/>
      <c r="BA423" s="34"/>
      <c r="BB423" s="34"/>
      <c r="BC423" s="34"/>
      <c r="BD423" s="34"/>
      <c r="BE423" s="34"/>
      <c r="BF423" s="34"/>
      <c r="BI423" s="34"/>
      <c r="BJ423" s="34"/>
      <c r="BK423" s="34"/>
      <c r="BL423" s="34"/>
      <c r="BM423" s="34"/>
      <c r="BN423" s="34"/>
      <c r="BO423" s="34"/>
      <c r="BP423" s="34"/>
      <c r="BQ423" s="34"/>
      <c r="BS423" s="34"/>
      <c r="BT423" s="34"/>
      <c r="BU423" s="34"/>
      <c r="BV423" s="34"/>
      <c r="BW423" s="34"/>
      <c r="BX423" s="34"/>
      <c r="BY423" s="34"/>
      <c r="BZ423" s="34"/>
      <c r="CB423" s="34"/>
      <c r="CC423" s="34"/>
      <c r="CD423" s="34"/>
      <c r="CE423" s="34"/>
      <c r="CH423" s="34"/>
      <c r="CI423" s="34"/>
      <c r="CK423" s="34"/>
      <c r="CL423" s="34"/>
      <c r="CN423" s="34"/>
      <c r="CO423" s="34"/>
      <c r="CP423" s="34"/>
      <c r="CQ423" s="34"/>
      <c r="CR423" s="34"/>
      <c r="CS423" s="34"/>
      <c r="CT423" s="34"/>
      <c r="CV423" s="34"/>
      <c r="CW423" s="34"/>
      <c r="CX423" s="34"/>
      <c r="CY423" s="34"/>
      <c r="CZ423" s="34"/>
    </row>
    <row r="424" spans="1:104" x14ac:dyDescent="0.15">
      <c r="A424" s="34" t="s">
        <v>1441</v>
      </c>
      <c r="B424" s="34"/>
      <c r="C424" s="34" t="s">
        <v>1346</v>
      </c>
      <c r="D424" s="34" t="s">
        <v>1357</v>
      </c>
      <c r="E424">
        <v>126</v>
      </c>
      <c r="F424" s="34" t="s">
        <v>1474</v>
      </c>
      <c r="G424" s="34"/>
      <c r="H424" s="84" t="s">
        <v>306</v>
      </c>
      <c r="I424" s="34" t="s">
        <v>2</v>
      </c>
      <c r="J424" s="34" t="s">
        <v>309</v>
      </c>
      <c r="K424" s="34" t="s">
        <v>326</v>
      </c>
      <c r="L424" s="34" t="s">
        <v>1348</v>
      </c>
      <c r="M424" s="34" t="s">
        <v>330</v>
      </c>
      <c r="N424" s="34"/>
      <c r="O424" s="34" t="s">
        <v>1349</v>
      </c>
      <c r="P424" s="34"/>
      <c r="Q424" s="34" t="s">
        <v>345</v>
      </c>
      <c r="R424" t="b">
        <v>0</v>
      </c>
      <c r="S424" s="34"/>
      <c r="T424" s="34"/>
      <c r="U424" s="34"/>
      <c r="V424" t="b">
        <v>0</v>
      </c>
      <c r="W424" t="b">
        <v>1</v>
      </c>
      <c r="X424" s="34"/>
      <c r="Y424" s="34"/>
      <c r="AA424" s="34"/>
      <c r="AB424" s="34"/>
      <c r="AC424" s="34"/>
      <c r="AD424" s="34"/>
      <c r="AE424" s="34"/>
      <c r="AF424" s="34"/>
      <c r="AG424">
        <v>4.3</v>
      </c>
      <c r="AH424" s="34"/>
      <c r="AK424" s="34"/>
      <c r="AL424" s="34"/>
      <c r="AM424" s="34"/>
      <c r="AN424" s="34"/>
      <c r="AO424" s="34"/>
      <c r="AP424" s="34"/>
      <c r="AQ424" s="34"/>
      <c r="AR424" s="34"/>
      <c r="AS424" s="34"/>
      <c r="AU424" s="34"/>
      <c r="AV424" s="34"/>
      <c r="AW424" s="34"/>
      <c r="AX424" s="34"/>
      <c r="AY424" s="34"/>
      <c r="AZ424" s="34"/>
      <c r="BA424" s="34"/>
      <c r="BB424" s="34"/>
      <c r="BC424" s="34"/>
      <c r="BD424" s="34"/>
      <c r="BE424" s="34"/>
      <c r="BF424" s="34"/>
      <c r="BI424" s="34"/>
      <c r="BJ424" s="34"/>
      <c r="BK424" s="34"/>
      <c r="BL424" s="34"/>
      <c r="BM424" s="34"/>
      <c r="BN424" s="34"/>
      <c r="BO424" s="34"/>
      <c r="BP424" s="34"/>
      <c r="BQ424" s="34"/>
      <c r="BS424" s="34"/>
      <c r="BT424" s="34"/>
      <c r="BU424" s="34"/>
      <c r="BV424" s="34"/>
      <c r="BW424" s="34"/>
      <c r="BX424" s="34"/>
      <c r="BY424" s="34"/>
      <c r="BZ424" s="34"/>
      <c r="CB424" s="34"/>
      <c r="CC424" s="34"/>
      <c r="CD424" s="34"/>
      <c r="CE424" s="34"/>
      <c r="CH424" s="34"/>
      <c r="CI424" s="34"/>
      <c r="CK424" s="34"/>
      <c r="CL424" s="34"/>
      <c r="CN424" s="34"/>
      <c r="CO424" s="34"/>
      <c r="CP424" s="34"/>
      <c r="CQ424" s="34"/>
      <c r="CR424" s="34"/>
      <c r="CS424" s="34"/>
      <c r="CT424" s="34"/>
      <c r="CV424" s="34"/>
      <c r="CW424" s="34"/>
      <c r="CX424" s="34"/>
      <c r="CY424" s="34"/>
      <c r="CZ424" s="34"/>
    </row>
    <row r="425" spans="1:104" x14ac:dyDescent="0.15">
      <c r="A425" s="34" t="s">
        <v>1441</v>
      </c>
      <c r="B425" s="34"/>
      <c r="C425" s="34" t="s">
        <v>1346</v>
      </c>
      <c r="D425" s="34" t="s">
        <v>1357</v>
      </c>
      <c r="E425">
        <v>126</v>
      </c>
      <c r="F425" s="34" t="s">
        <v>1474</v>
      </c>
      <c r="G425" s="34"/>
      <c r="H425" s="84" t="s">
        <v>306</v>
      </c>
      <c r="I425" s="34" t="s">
        <v>2</v>
      </c>
      <c r="J425" s="34" t="s">
        <v>310</v>
      </c>
      <c r="K425" s="34" t="s">
        <v>1569</v>
      </c>
      <c r="L425" s="34" t="s">
        <v>1348</v>
      </c>
      <c r="M425" s="34" t="s">
        <v>330</v>
      </c>
      <c r="N425" s="34"/>
      <c r="O425" s="34" t="s">
        <v>1349</v>
      </c>
      <c r="P425" s="34"/>
      <c r="Q425" s="34" t="s">
        <v>345</v>
      </c>
      <c r="R425" t="b">
        <v>0</v>
      </c>
      <c r="S425" s="34"/>
      <c r="T425" s="34"/>
      <c r="U425" s="34"/>
      <c r="V425" t="b">
        <v>0</v>
      </c>
      <c r="W425" t="b">
        <v>1</v>
      </c>
      <c r="X425" s="34"/>
      <c r="Y425" s="34"/>
      <c r="AA425" s="34"/>
      <c r="AB425" s="34"/>
      <c r="AC425" s="34"/>
      <c r="AD425" s="34"/>
      <c r="AE425" s="34"/>
      <c r="AF425" s="34"/>
      <c r="AG425">
        <v>4.3</v>
      </c>
      <c r="AH425" s="34"/>
      <c r="AK425" s="34"/>
      <c r="AL425" s="34"/>
      <c r="AM425" s="34"/>
      <c r="AN425" s="34"/>
      <c r="AO425" s="34"/>
      <c r="AP425" s="34"/>
      <c r="AQ425" s="34"/>
      <c r="AR425" s="34"/>
      <c r="AS425" s="34"/>
      <c r="AU425" s="34"/>
      <c r="AV425" s="34"/>
      <c r="AW425" s="34"/>
      <c r="AX425" s="34"/>
      <c r="AY425" s="34"/>
      <c r="AZ425" s="34"/>
      <c r="BA425" s="34"/>
      <c r="BB425" s="34"/>
      <c r="BC425" s="34"/>
      <c r="BD425" s="34"/>
      <c r="BE425" s="34"/>
      <c r="BF425" s="34"/>
      <c r="BI425" s="34"/>
      <c r="BJ425" s="34"/>
      <c r="BK425" s="34"/>
      <c r="BL425" s="34"/>
      <c r="BM425" s="34"/>
      <c r="BN425" s="34"/>
      <c r="BO425" s="34"/>
      <c r="BP425" s="34"/>
      <c r="BQ425" s="34"/>
      <c r="BS425" s="34"/>
      <c r="BT425" s="34"/>
      <c r="BU425" s="34"/>
      <c r="BV425" s="34"/>
      <c r="BW425" s="34"/>
      <c r="BX425" s="34"/>
      <c r="BY425" s="34"/>
      <c r="BZ425" s="34"/>
      <c r="CB425" s="34"/>
      <c r="CC425" s="34"/>
      <c r="CD425" s="34"/>
      <c r="CE425" s="34"/>
      <c r="CH425" s="34"/>
      <c r="CI425" s="34"/>
      <c r="CK425" s="34"/>
      <c r="CL425" s="34"/>
      <c r="CN425" s="34"/>
      <c r="CO425" s="34"/>
      <c r="CP425" s="34"/>
      <c r="CQ425" s="34"/>
      <c r="CR425" s="34"/>
      <c r="CS425" s="34"/>
      <c r="CT425" s="34"/>
      <c r="CV425" s="34"/>
      <c r="CW425" s="34"/>
      <c r="CX425" s="34"/>
      <c r="CY425" s="34"/>
      <c r="CZ425" s="34"/>
    </row>
    <row r="426" spans="1:104" x14ac:dyDescent="0.15">
      <c r="A426" s="34" t="s">
        <v>1441</v>
      </c>
      <c r="B426" s="34"/>
      <c r="C426" s="34" t="s">
        <v>1346</v>
      </c>
      <c r="D426" s="34" t="s">
        <v>1357</v>
      </c>
      <c r="E426">
        <v>126</v>
      </c>
      <c r="F426" s="34" t="s">
        <v>1474</v>
      </c>
      <c r="G426" s="34"/>
      <c r="H426" s="84" t="s">
        <v>306</v>
      </c>
      <c r="I426" s="34" t="s">
        <v>2</v>
      </c>
      <c r="J426" s="34" t="s">
        <v>311</v>
      </c>
      <c r="K426" s="34" t="s">
        <v>1574</v>
      </c>
      <c r="L426" s="34" t="s">
        <v>1348</v>
      </c>
      <c r="M426" s="34" t="s">
        <v>330</v>
      </c>
      <c r="N426" s="34"/>
      <c r="O426" s="34" t="s">
        <v>1349</v>
      </c>
      <c r="P426" s="34"/>
      <c r="Q426" s="34" t="s">
        <v>345</v>
      </c>
      <c r="R426" t="b">
        <v>0</v>
      </c>
      <c r="S426" s="34"/>
      <c r="T426" s="34"/>
      <c r="U426" s="34"/>
      <c r="V426" t="b">
        <v>0</v>
      </c>
      <c r="W426" t="b">
        <v>1</v>
      </c>
      <c r="X426" s="34"/>
      <c r="Y426" s="34"/>
      <c r="AA426" s="34"/>
      <c r="AB426" s="34"/>
      <c r="AC426" s="34"/>
      <c r="AD426" s="34"/>
      <c r="AE426" s="34"/>
      <c r="AF426" s="34"/>
      <c r="AG426">
        <v>4.3</v>
      </c>
      <c r="AH426" s="34"/>
      <c r="AK426" s="34"/>
      <c r="AL426" s="34"/>
      <c r="AM426" s="34"/>
      <c r="AN426" s="34"/>
      <c r="AO426" s="34"/>
      <c r="AP426" s="34"/>
      <c r="AQ426" s="34"/>
      <c r="AR426" s="34"/>
      <c r="AS426" s="34"/>
      <c r="AU426" s="34"/>
      <c r="AV426" s="34"/>
      <c r="AW426" s="34"/>
      <c r="AX426" s="34"/>
      <c r="AY426" s="34"/>
      <c r="AZ426" s="34"/>
      <c r="BA426" s="34"/>
      <c r="BB426" s="34"/>
      <c r="BC426" s="34"/>
      <c r="BD426" s="34"/>
      <c r="BE426" s="34"/>
      <c r="BF426" s="34"/>
      <c r="BI426" s="34"/>
      <c r="BJ426" s="34"/>
      <c r="BK426" s="34"/>
      <c r="BL426" s="34"/>
      <c r="BM426" s="34"/>
      <c r="BN426" s="34"/>
      <c r="BO426" s="34"/>
      <c r="BP426" s="34"/>
      <c r="BQ426" s="34"/>
      <c r="BS426" s="34"/>
      <c r="BT426" s="34"/>
      <c r="BU426" s="34"/>
      <c r="BV426" s="34"/>
      <c r="BW426" s="34"/>
      <c r="BX426" s="34"/>
      <c r="BY426" s="34"/>
      <c r="BZ426" s="34"/>
      <c r="CB426" s="34"/>
      <c r="CC426" s="34"/>
      <c r="CD426" s="34"/>
      <c r="CE426" s="34"/>
      <c r="CH426" s="34"/>
      <c r="CI426" s="34"/>
      <c r="CK426" s="34"/>
      <c r="CL426" s="34"/>
      <c r="CN426" s="34"/>
      <c r="CO426" s="34"/>
      <c r="CP426" s="34"/>
      <c r="CQ426" s="34"/>
      <c r="CR426" s="34"/>
      <c r="CS426" s="34"/>
      <c r="CT426" s="34"/>
      <c r="CV426" s="34"/>
      <c r="CW426" s="34"/>
      <c r="CX426" s="34"/>
      <c r="CY426" s="34"/>
      <c r="CZ426" s="34"/>
    </row>
    <row r="427" spans="1:104" x14ac:dyDescent="0.15">
      <c r="A427" s="34" t="s">
        <v>1441</v>
      </c>
      <c r="B427" s="34"/>
      <c r="C427" s="34" t="s">
        <v>1346</v>
      </c>
      <c r="D427" s="34" t="s">
        <v>1357</v>
      </c>
      <c r="E427">
        <v>126</v>
      </c>
      <c r="F427" s="34" t="s">
        <v>1474</v>
      </c>
      <c r="G427" s="34"/>
      <c r="H427" s="84" t="s">
        <v>306</v>
      </c>
      <c r="I427" s="34" t="s">
        <v>2</v>
      </c>
      <c r="J427" s="34" t="s">
        <v>312</v>
      </c>
      <c r="K427" s="34" t="s">
        <v>2</v>
      </c>
      <c r="L427" s="34" t="s">
        <v>1348</v>
      </c>
      <c r="M427" s="34" t="s">
        <v>330</v>
      </c>
      <c r="N427" s="34"/>
      <c r="O427" s="34" t="s">
        <v>1349</v>
      </c>
      <c r="P427" s="34"/>
      <c r="Q427" s="34" t="s">
        <v>345</v>
      </c>
      <c r="R427" t="b">
        <v>0</v>
      </c>
      <c r="S427" s="34"/>
      <c r="T427" s="34"/>
      <c r="U427" s="34"/>
      <c r="V427" t="b">
        <v>0</v>
      </c>
      <c r="W427" t="b">
        <v>1</v>
      </c>
      <c r="X427" s="34"/>
      <c r="Y427" s="34"/>
      <c r="AA427" s="34"/>
      <c r="AB427" s="34"/>
      <c r="AC427" s="34"/>
      <c r="AD427" s="34"/>
      <c r="AE427" s="34"/>
      <c r="AF427" s="34"/>
      <c r="AG427">
        <v>4.3</v>
      </c>
      <c r="AH427" s="34"/>
      <c r="AK427" s="34"/>
      <c r="AL427" s="34"/>
      <c r="AM427" s="34"/>
      <c r="AN427" s="34"/>
      <c r="AO427" s="34"/>
      <c r="AP427" s="34"/>
      <c r="AQ427" s="34"/>
      <c r="AR427" s="34"/>
      <c r="AS427" s="34"/>
      <c r="AU427" s="34"/>
      <c r="AV427" s="34"/>
      <c r="AW427" s="34"/>
      <c r="AX427" s="34"/>
      <c r="AY427" s="34"/>
      <c r="AZ427" s="34"/>
      <c r="BA427" s="34"/>
      <c r="BB427" s="34"/>
      <c r="BC427" s="34"/>
      <c r="BD427" s="34"/>
      <c r="BE427" s="34"/>
      <c r="BF427" s="34"/>
      <c r="BI427" s="34"/>
      <c r="BJ427" s="34"/>
      <c r="BK427" s="34"/>
      <c r="BL427" s="34"/>
      <c r="BM427" s="34"/>
      <c r="BN427" s="34"/>
      <c r="BO427" s="34"/>
      <c r="BP427" s="34"/>
      <c r="BQ427" s="34"/>
      <c r="BS427" s="34"/>
      <c r="BT427" s="34"/>
      <c r="BU427" s="34"/>
      <c r="BV427" s="34"/>
      <c r="BW427" s="34"/>
      <c r="BX427" s="34"/>
      <c r="BY427" s="34"/>
      <c r="BZ427" s="34"/>
      <c r="CB427" s="34"/>
      <c r="CC427" s="34"/>
      <c r="CD427" s="34"/>
      <c r="CE427" s="34"/>
      <c r="CH427" s="34"/>
      <c r="CI427" s="34"/>
      <c r="CK427" s="34"/>
      <c r="CL427" s="34"/>
      <c r="CN427" s="34"/>
      <c r="CO427" s="34"/>
      <c r="CP427" s="34"/>
      <c r="CQ427" s="34"/>
      <c r="CR427" s="34"/>
      <c r="CS427" s="34"/>
      <c r="CT427" s="34"/>
      <c r="CV427" s="34"/>
      <c r="CW427" s="34"/>
      <c r="CX427" s="34"/>
      <c r="CY427" s="34"/>
      <c r="CZ427" s="34"/>
    </row>
    <row r="428" spans="1:104" x14ac:dyDescent="0.15">
      <c r="A428" s="34" t="s">
        <v>1442</v>
      </c>
      <c r="B428" s="34"/>
      <c r="C428" s="34" t="s">
        <v>1346</v>
      </c>
      <c r="D428" s="34" t="s">
        <v>1357</v>
      </c>
      <c r="E428">
        <v>127</v>
      </c>
      <c r="F428" s="34" t="s">
        <v>1474</v>
      </c>
      <c r="G428" s="34"/>
      <c r="H428" s="84" t="s">
        <v>306</v>
      </c>
      <c r="I428" s="34" t="s">
        <v>2</v>
      </c>
      <c r="J428" s="34" t="s">
        <v>307</v>
      </c>
      <c r="K428" s="34" t="s">
        <v>1576</v>
      </c>
      <c r="L428" s="34" t="s">
        <v>1348</v>
      </c>
      <c r="M428" s="34" t="s">
        <v>330</v>
      </c>
      <c r="N428" s="34"/>
      <c r="O428" s="34" t="s">
        <v>1349</v>
      </c>
      <c r="P428" s="34"/>
      <c r="Q428" s="34" t="s">
        <v>1181</v>
      </c>
      <c r="R428" t="b">
        <v>0</v>
      </c>
      <c r="S428" s="34"/>
      <c r="T428" s="34"/>
      <c r="U428" s="34"/>
      <c r="V428" t="b">
        <v>0</v>
      </c>
      <c r="W428" t="b">
        <v>1</v>
      </c>
      <c r="X428" s="34"/>
      <c r="Y428" s="34"/>
      <c r="AA428" s="34"/>
      <c r="AB428" s="34"/>
      <c r="AC428" s="34"/>
      <c r="AD428" s="34"/>
      <c r="AE428" s="34"/>
      <c r="AF428" s="34"/>
      <c r="AG428">
        <v>4.3</v>
      </c>
      <c r="AH428" s="34"/>
      <c r="AK428" s="34"/>
      <c r="AL428" s="34"/>
      <c r="AM428" s="34"/>
      <c r="AN428" s="34"/>
      <c r="AO428" s="34"/>
      <c r="AP428" s="34"/>
      <c r="AQ428" s="34"/>
      <c r="AR428" s="34"/>
      <c r="AS428" s="34"/>
      <c r="AU428" s="34"/>
      <c r="AV428" s="34"/>
      <c r="AW428" s="34"/>
      <c r="AX428" s="34"/>
      <c r="AY428" s="34"/>
      <c r="AZ428" s="34"/>
      <c r="BA428" s="34"/>
      <c r="BB428" s="34"/>
      <c r="BC428" s="34"/>
      <c r="BD428" s="34"/>
      <c r="BE428" s="34"/>
      <c r="BF428" s="34"/>
      <c r="BI428" s="34"/>
      <c r="BJ428" s="34"/>
      <c r="BK428" s="34"/>
      <c r="BL428" s="34"/>
      <c r="BM428" s="34"/>
      <c r="BN428" s="34"/>
      <c r="BO428" s="34"/>
      <c r="BP428" s="34"/>
      <c r="BQ428" s="34"/>
      <c r="BS428" s="34"/>
      <c r="BT428" s="34"/>
      <c r="BU428" s="34"/>
      <c r="BV428" s="34"/>
      <c r="BW428" s="34"/>
      <c r="BX428" s="34"/>
      <c r="BY428" s="34"/>
      <c r="BZ428" s="34"/>
      <c r="CB428" s="34"/>
      <c r="CC428" s="34"/>
      <c r="CD428" s="34"/>
      <c r="CE428" s="34"/>
      <c r="CH428" s="34"/>
      <c r="CI428" s="34"/>
      <c r="CK428" s="34"/>
      <c r="CL428" s="34"/>
      <c r="CN428" s="34"/>
      <c r="CO428" s="34"/>
      <c r="CP428" s="34"/>
      <c r="CQ428" s="34"/>
      <c r="CR428" s="34"/>
      <c r="CS428" s="34"/>
      <c r="CT428" s="34"/>
      <c r="CV428" s="34"/>
      <c r="CW428" s="34"/>
      <c r="CX428" s="34"/>
      <c r="CY428" s="34"/>
      <c r="CZ428" s="34"/>
    </row>
    <row r="429" spans="1:104" x14ac:dyDescent="0.15">
      <c r="A429" s="34" t="s">
        <v>1442</v>
      </c>
      <c r="B429" s="34"/>
      <c r="C429" s="34" t="s">
        <v>1346</v>
      </c>
      <c r="D429" s="34" t="s">
        <v>1357</v>
      </c>
      <c r="E429">
        <v>127</v>
      </c>
      <c r="F429" s="34" t="s">
        <v>1474</v>
      </c>
      <c r="G429" s="34"/>
      <c r="H429" s="84" t="s">
        <v>306</v>
      </c>
      <c r="I429" s="34" t="s">
        <v>2</v>
      </c>
      <c r="J429" s="34" t="s">
        <v>308</v>
      </c>
      <c r="K429" s="34" t="s">
        <v>325</v>
      </c>
      <c r="L429" s="34" t="s">
        <v>1348</v>
      </c>
      <c r="M429" s="34" t="s">
        <v>330</v>
      </c>
      <c r="N429" s="34"/>
      <c r="O429" s="34" t="s">
        <v>1349</v>
      </c>
      <c r="P429" s="34"/>
      <c r="Q429" s="34" t="s">
        <v>1181</v>
      </c>
      <c r="R429" t="b">
        <v>0</v>
      </c>
      <c r="S429" s="34"/>
      <c r="T429" s="34"/>
      <c r="U429" s="34"/>
      <c r="V429" t="b">
        <v>0</v>
      </c>
      <c r="W429" t="b">
        <v>1</v>
      </c>
      <c r="X429" s="34"/>
      <c r="Y429" s="34"/>
      <c r="AA429" s="34"/>
      <c r="AB429" s="34"/>
      <c r="AC429" s="34"/>
      <c r="AD429" s="34"/>
      <c r="AE429" s="34"/>
      <c r="AF429" s="34"/>
      <c r="AG429">
        <v>4.3</v>
      </c>
      <c r="AH429" s="34"/>
      <c r="AK429" s="34"/>
      <c r="AL429" s="34"/>
      <c r="AM429" s="34"/>
      <c r="AN429" s="34"/>
      <c r="AO429" s="34"/>
      <c r="AP429" s="34"/>
      <c r="AQ429" s="34"/>
      <c r="AR429" s="34"/>
      <c r="AS429" s="34"/>
      <c r="AU429" s="34"/>
      <c r="AV429" s="34"/>
      <c r="AW429" s="34"/>
      <c r="AX429" s="34"/>
      <c r="AY429" s="34"/>
      <c r="AZ429" s="34"/>
      <c r="BA429" s="34"/>
      <c r="BB429" s="34"/>
      <c r="BC429" s="34"/>
      <c r="BD429" s="34"/>
      <c r="BE429" s="34"/>
      <c r="BF429" s="34"/>
      <c r="BI429" s="34"/>
      <c r="BJ429" s="34"/>
      <c r="BK429" s="34"/>
      <c r="BL429" s="34"/>
      <c r="BM429" s="34"/>
      <c r="BN429" s="34"/>
      <c r="BO429" s="34"/>
      <c r="BP429" s="34"/>
      <c r="BQ429" s="34"/>
      <c r="BS429" s="34"/>
      <c r="BT429" s="34"/>
      <c r="BU429" s="34"/>
      <c r="BV429" s="34"/>
      <c r="BW429" s="34"/>
      <c r="BX429" s="34"/>
      <c r="BY429" s="34"/>
      <c r="BZ429" s="34"/>
      <c r="CB429" s="34"/>
      <c r="CC429" s="34"/>
      <c r="CD429" s="34"/>
      <c r="CE429" s="34"/>
      <c r="CH429" s="34"/>
      <c r="CI429" s="34"/>
      <c r="CK429" s="34"/>
      <c r="CL429" s="34"/>
      <c r="CN429" s="34"/>
      <c r="CO429" s="34"/>
      <c r="CP429" s="34"/>
      <c r="CQ429" s="34"/>
      <c r="CR429" s="34"/>
      <c r="CS429" s="34"/>
      <c r="CT429" s="34"/>
      <c r="CV429" s="34"/>
      <c r="CW429" s="34"/>
      <c r="CX429" s="34"/>
      <c r="CY429" s="34"/>
      <c r="CZ429" s="34"/>
    </row>
    <row r="430" spans="1:104" x14ac:dyDescent="0.15">
      <c r="A430" s="34" t="s">
        <v>1442</v>
      </c>
      <c r="B430" s="34"/>
      <c r="C430" s="34" t="s">
        <v>1346</v>
      </c>
      <c r="D430" s="34" t="s">
        <v>1357</v>
      </c>
      <c r="E430">
        <v>127</v>
      </c>
      <c r="F430" s="34" t="s">
        <v>1474</v>
      </c>
      <c r="G430" s="34"/>
      <c r="H430" s="84" t="s">
        <v>306</v>
      </c>
      <c r="I430" s="34" t="s">
        <v>2</v>
      </c>
      <c r="J430" s="34" t="s">
        <v>309</v>
      </c>
      <c r="K430" s="34" t="s">
        <v>326</v>
      </c>
      <c r="L430" s="34" t="s">
        <v>1348</v>
      </c>
      <c r="M430" s="34" t="s">
        <v>330</v>
      </c>
      <c r="N430" s="34"/>
      <c r="O430" s="34" t="s">
        <v>1349</v>
      </c>
      <c r="P430" s="34"/>
      <c r="Q430" s="34" t="s">
        <v>1181</v>
      </c>
      <c r="R430" t="b">
        <v>0</v>
      </c>
      <c r="S430" s="34"/>
      <c r="T430" s="34"/>
      <c r="U430" s="34"/>
      <c r="V430" t="b">
        <v>0</v>
      </c>
      <c r="W430" t="b">
        <v>1</v>
      </c>
      <c r="X430" s="34"/>
      <c r="Y430" s="34"/>
      <c r="AA430" s="34"/>
      <c r="AB430" s="34"/>
      <c r="AC430" s="34"/>
      <c r="AD430" s="34"/>
      <c r="AE430" s="34"/>
      <c r="AF430" s="34"/>
      <c r="AG430">
        <v>4.3</v>
      </c>
      <c r="AH430" s="34"/>
      <c r="AK430" s="34"/>
      <c r="AL430" s="34"/>
      <c r="AM430" s="34"/>
      <c r="AN430" s="34"/>
      <c r="AO430" s="34"/>
      <c r="AP430" s="34"/>
      <c r="AQ430" s="34"/>
      <c r="AR430" s="34"/>
      <c r="AS430" s="34"/>
      <c r="AU430" s="34"/>
      <c r="AV430" s="34"/>
      <c r="AW430" s="34"/>
      <c r="AX430" s="34"/>
      <c r="AY430" s="34"/>
      <c r="AZ430" s="34"/>
      <c r="BA430" s="34"/>
      <c r="BB430" s="34"/>
      <c r="BC430" s="34"/>
      <c r="BD430" s="34"/>
      <c r="BE430" s="34"/>
      <c r="BF430" s="34"/>
      <c r="BI430" s="34"/>
      <c r="BJ430" s="34"/>
      <c r="BK430" s="34"/>
      <c r="BL430" s="34"/>
      <c r="BM430" s="34"/>
      <c r="BN430" s="34"/>
      <c r="BO430" s="34"/>
      <c r="BP430" s="34"/>
      <c r="BQ430" s="34"/>
      <c r="BS430" s="34"/>
      <c r="BT430" s="34"/>
      <c r="BU430" s="34"/>
      <c r="BV430" s="34"/>
      <c r="BW430" s="34"/>
      <c r="BX430" s="34"/>
      <c r="BY430" s="34"/>
      <c r="BZ430" s="34"/>
      <c r="CB430" s="34"/>
      <c r="CC430" s="34"/>
      <c r="CD430" s="34"/>
      <c r="CE430" s="34"/>
      <c r="CH430" s="34"/>
      <c r="CI430" s="34"/>
      <c r="CK430" s="34"/>
      <c r="CL430" s="34"/>
      <c r="CN430" s="34"/>
      <c r="CO430" s="34"/>
      <c r="CP430" s="34"/>
      <c r="CQ430" s="34"/>
      <c r="CR430" s="34"/>
      <c r="CS430" s="34"/>
      <c r="CT430" s="34"/>
      <c r="CV430" s="34"/>
      <c r="CW430" s="34"/>
      <c r="CX430" s="34"/>
      <c r="CY430" s="34"/>
      <c r="CZ430" s="34"/>
    </row>
    <row r="431" spans="1:104" x14ac:dyDescent="0.15">
      <c r="A431" s="34" t="s">
        <v>1442</v>
      </c>
      <c r="B431" s="34"/>
      <c r="C431" s="34" t="s">
        <v>1346</v>
      </c>
      <c r="D431" s="34" t="s">
        <v>1357</v>
      </c>
      <c r="E431">
        <v>127</v>
      </c>
      <c r="F431" s="34" t="s">
        <v>1474</v>
      </c>
      <c r="G431" s="34"/>
      <c r="H431" s="84" t="s">
        <v>306</v>
      </c>
      <c r="I431" s="34" t="s">
        <v>2</v>
      </c>
      <c r="J431" s="34" t="s">
        <v>310</v>
      </c>
      <c r="K431" s="34" t="s">
        <v>1577</v>
      </c>
      <c r="L431" s="34" t="s">
        <v>1348</v>
      </c>
      <c r="M431" s="34" t="s">
        <v>330</v>
      </c>
      <c r="N431" s="34"/>
      <c r="O431" s="34" t="s">
        <v>1349</v>
      </c>
      <c r="P431" s="34"/>
      <c r="Q431" s="34" t="s">
        <v>1181</v>
      </c>
      <c r="R431" t="b">
        <v>0</v>
      </c>
      <c r="S431" s="34"/>
      <c r="T431" s="34"/>
      <c r="U431" s="34"/>
      <c r="V431" t="b">
        <v>0</v>
      </c>
      <c r="W431" t="b">
        <v>1</v>
      </c>
      <c r="X431" s="34"/>
      <c r="Y431" s="34"/>
      <c r="AA431" s="34"/>
      <c r="AB431" s="34"/>
      <c r="AC431" s="34"/>
      <c r="AD431" s="34"/>
      <c r="AE431" s="34"/>
      <c r="AF431" s="34"/>
      <c r="AG431">
        <v>4.3</v>
      </c>
      <c r="AH431" s="34"/>
      <c r="AK431" s="34"/>
      <c r="AL431" s="34"/>
      <c r="AM431" s="34"/>
      <c r="AN431" s="34"/>
      <c r="AO431" s="34"/>
      <c r="AP431" s="34"/>
      <c r="AQ431" s="34"/>
      <c r="AR431" s="34"/>
      <c r="AS431" s="34"/>
      <c r="AU431" s="34"/>
      <c r="AV431" s="34"/>
      <c r="AW431" s="34"/>
      <c r="AX431" s="34"/>
      <c r="AY431" s="34"/>
      <c r="AZ431" s="34"/>
      <c r="BA431" s="34"/>
      <c r="BB431" s="34"/>
      <c r="BC431" s="34"/>
      <c r="BD431" s="34"/>
      <c r="BE431" s="34"/>
      <c r="BF431" s="34"/>
      <c r="BI431" s="34"/>
      <c r="BJ431" s="34"/>
      <c r="BK431" s="34"/>
      <c r="BL431" s="34"/>
      <c r="BM431" s="34"/>
      <c r="BN431" s="34"/>
      <c r="BO431" s="34"/>
      <c r="BP431" s="34"/>
      <c r="BQ431" s="34"/>
      <c r="BS431" s="34"/>
      <c r="BT431" s="34"/>
      <c r="BU431" s="34"/>
      <c r="BV431" s="34"/>
      <c r="BW431" s="34"/>
      <c r="BX431" s="34"/>
      <c r="BY431" s="34"/>
      <c r="BZ431" s="34"/>
      <c r="CB431" s="34"/>
      <c r="CC431" s="34"/>
      <c r="CD431" s="34"/>
      <c r="CE431" s="34"/>
      <c r="CH431" s="34"/>
      <c r="CI431" s="34"/>
      <c r="CK431" s="34"/>
      <c r="CL431" s="34"/>
      <c r="CN431" s="34"/>
      <c r="CO431" s="34"/>
      <c r="CP431" s="34"/>
      <c r="CQ431" s="34"/>
      <c r="CR431" s="34"/>
      <c r="CS431" s="34"/>
      <c r="CT431" s="34"/>
      <c r="CV431" s="34"/>
      <c r="CW431" s="34"/>
      <c r="CX431" s="34"/>
      <c r="CY431" s="34"/>
      <c r="CZ431" s="34"/>
    </row>
    <row r="432" spans="1:104" x14ac:dyDescent="0.15">
      <c r="A432" s="34" t="s">
        <v>1442</v>
      </c>
      <c r="B432" s="34"/>
      <c r="C432" s="34" t="s">
        <v>1346</v>
      </c>
      <c r="D432" s="34" t="s">
        <v>1357</v>
      </c>
      <c r="E432">
        <v>127</v>
      </c>
      <c r="F432" s="34" t="s">
        <v>1474</v>
      </c>
      <c r="G432" s="34"/>
      <c r="H432" s="84" t="s">
        <v>306</v>
      </c>
      <c r="I432" s="34" t="s">
        <v>2</v>
      </c>
      <c r="J432" s="34" t="s">
        <v>311</v>
      </c>
      <c r="K432" s="34" t="s">
        <v>1574</v>
      </c>
      <c r="L432" s="34" t="s">
        <v>1348</v>
      </c>
      <c r="M432" s="34" t="s">
        <v>330</v>
      </c>
      <c r="N432" s="34"/>
      <c r="O432" s="34" t="s">
        <v>1349</v>
      </c>
      <c r="P432" s="34"/>
      <c r="Q432" s="34" t="s">
        <v>1181</v>
      </c>
      <c r="R432" t="b">
        <v>0</v>
      </c>
      <c r="S432" s="34"/>
      <c r="T432" s="34"/>
      <c r="U432" s="34"/>
      <c r="V432" t="b">
        <v>0</v>
      </c>
      <c r="W432" t="b">
        <v>1</v>
      </c>
      <c r="X432" s="34"/>
      <c r="Y432" s="34"/>
      <c r="AA432" s="34"/>
      <c r="AB432" s="34"/>
      <c r="AC432" s="34"/>
      <c r="AD432" s="34"/>
      <c r="AE432" s="34"/>
      <c r="AF432" s="34"/>
      <c r="AG432">
        <v>4.3</v>
      </c>
      <c r="AH432" s="34"/>
      <c r="AK432" s="34"/>
      <c r="AL432" s="34"/>
      <c r="AM432" s="34"/>
      <c r="AN432" s="34"/>
      <c r="AO432" s="34"/>
      <c r="AP432" s="34"/>
      <c r="AQ432" s="34"/>
      <c r="AR432" s="34"/>
      <c r="AS432" s="34"/>
      <c r="AU432" s="34"/>
      <c r="AV432" s="34"/>
      <c r="AW432" s="34"/>
      <c r="AX432" s="34"/>
      <c r="AY432" s="34"/>
      <c r="AZ432" s="34"/>
      <c r="BA432" s="34"/>
      <c r="BB432" s="34"/>
      <c r="BC432" s="34"/>
      <c r="BD432" s="34"/>
      <c r="BE432" s="34"/>
      <c r="BF432" s="34"/>
      <c r="BI432" s="34"/>
      <c r="BJ432" s="34"/>
      <c r="BK432" s="34"/>
      <c r="BL432" s="34"/>
      <c r="BM432" s="34"/>
      <c r="BN432" s="34"/>
      <c r="BO432" s="34"/>
      <c r="BP432" s="34"/>
      <c r="BQ432" s="34"/>
      <c r="BS432" s="34"/>
      <c r="BT432" s="34"/>
      <c r="BU432" s="34"/>
      <c r="BV432" s="34"/>
      <c r="BW432" s="34"/>
      <c r="BX432" s="34"/>
      <c r="BY432" s="34"/>
      <c r="BZ432" s="34"/>
      <c r="CB432" s="34"/>
      <c r="CC432" s="34"/>
      <c r="CD432" s="34"/>
      <c r="CE432" s="34"/>
      <c r="CH432" s="34"/>
      <c r="CI432" s="34"/>
      <c r="CK432" s="34"/>
      <c r="CL432" s="34"/>
      <c r="CN432" s="34"/>
      <c r="CO432" s="34"/>
      <c r="CP432" s="34"/>
      <c r="CQ432" s="34"/>
      <c r="CR432" s="34"/>
      <c r="CS432" s="34"/>
      <c r="CT432" s="34"/>
      <c r="CV432" s="34"/>
      <c r="CW432" s="34"/>
      <c r="CX432" s="34"/>
      <c r="CY432" s="34"/>
      <c r="CZ432" s="34"/>
    </row>
    <row r="433" spans="1:104" x14ac:dyDescent="0.15">
      <c r="A433" s="34" t="s">
        <v>1442</v>
      </c>
      <c r="B433" s="34"/>
      <c r="C433" s="34" t="s">
        <v>1346</v>
      </c>
      <c r="D433" s="34" t="s">
        <v>1357</v>
      </c>
      <c r="E433">
        <v>127</v>
      </c>
      <c r="F433" s="34" t="s">
        <v>1474</v>
      </c>
      <c r="G433" s="34"/>
      <c r="H433" s="84" t="s">
        <v>306</v>
      </c>
      <c r="I433" s="34" t="s">
        <v>2</v>
      </c>
      <c r="J433" s="34" t="s">
        <v>312</v>
      </c>
      <c r="K433" s="34" t="s">
        <v>2</v>
      </c>
      <c r="L433" s="34" t="s">
        <v>1348</v>
      </c>
      <c r="M433" s="34" t="s">
        <v>330</v>
      </c>
      <c r="N433" s="34"/>
      <c r="O433" s="34" t="s">
        <v>1349</v>
      </c>
      <c r="P433" s="34"/>
      <c r="Q433" s="34" t="s">
        <v>1181</v>
      </c>
      <c r="R433" t="b">
        <v>0</v>
      </c>
      <c r="S433" s="34"/>
      <c r="T433" s="34"/>
      <c r="U433" s="34"/>
      <c r="V433" t="b">
        <v>0</v>
      </c>
      <c r="W433" t="b">
        <v>1</v>
      </c>
      <c r="X433" s="34"/>
      <c r="Y433" s="34"/>
      <c r="AA433" s="34"/>
      <c r="AB433" s="34"/>
      <c r="AC433" s="34"/>
      <c r="AD433" s="34"/>
      <c r="AE433" s="34"/>
      <c r="AF433" s="34"/>
      <c r="AG433">
        <v>4.3</v>
      </c>
      <c r="AH433" s="34"/>
      <c r="AK433" s="34"/>
      <c r="AL433" s="34"/>
      <c r="AM433" s="34"/>
      <c r="AN433" s="34"/>
      <c r="AO433" s="34"/>
      <c r="AP433" s="34"/>
      <c r="AQ433" s="34"/>
      <c r="AR433" s="34"/>
      <c r="AS433" s="34"/>
      <c r="AU433" s="34"/>
      <c r="AV433" s="34"/>
      <c r="AW433" s="34"/>
      <c r="AX433" s="34"/>
      <c r="AY433" s="34"/>
      <c r="AZ433" s="34"/>
      <c r="BA433" s="34"/>
      <c r="BB433" s="34"/>
      <c r="BC433" s="34"/>
      <c r="BD433" s="34"/>
      <c r="BE433" s="34"/>
      <c r="BF433" s="34"/>
      <c r="BI433" s="34"/>
      <c r="BJ433" s="34"/>
      <c r="BK433" s="34"/>
      <c r="BL433" s="34"/>
      <c r="BM433" s="34"/>
      <c r="BN433" s="34"/>
      <c r="BO433" s="34"/>
      <c r="BP433" s="34"/>
      <c r="BQ433" s="34"/>
      <c r="BS433" s="34"/>
      <c r="BT433" s="34"/>
      <c r="BU433" s="34"/>
      <c r="BV433" s="34"/>
      <c r="BW433" s="34"/>
      <c r="BX433" s="34"/>
      <c r="BY433" s="34"/>
      <c r="BZ433" s="34"/>
      <c r="CB433" s="34"/>
      <c r="CC433" s="34"/>
      <c r="CD433" s="34"/>
      <c r="CE433" s="34"/>
      <c r="CH433" s="34"/>
      <c r="CI433" s="34"/>
      <c r="CK433" s="34"/>
      <c r="CL433" s="34"/>
      <c r="CN433" s="34"/>
      <c r="CO433" s="34"/>
      <c r="CP433" s="34"/>
      <c r="CQ433" s="34"/>
      <c r="CR433" s="34"/>
      <c r="CS433" s="34"/>
      <c r="CT433" s="34"/>
      <c r="CV433" s="34"/>
      <c r="CW433" s="34"/>
      <c r="CX433" s="34"/>
      <c r="CY433" s="34"/>
      <c r="CZ433" s="34"/>
    </row>
    <row r="434" spans="1:104" x14ac:dyDescent="0.15">
      <c r="A434" s="34" t="s">
        <v>1443</v>
      </c>
      <c r="B434" s="34"/>
      <c r="C434" s="34" t="s">
        <v>1346</v>
      </c>
      <c r="D434" s="34" t="s">
        <v>1357</v>
      </c>
      <c r="E434">
        <v>128</v>
      </c>
      <c r="F434" s="34" t="s">
        <v>1474</v>
      </c>
      <c r="G434" s="34"/>
      <c r="H434" s="84" t="s">
        <v>306</v>
      </c>
      <c r="I434" s="34" t="s">
        <v>2</v>
      </c>
      <c r="J434" s="34" t="s">
        <v>307</v>
      </c>
      <c r="K434" s="34" t="s">
        <v>1578</v>
      </c>
      <c r="L434" s="34" t="s">
        <v>1348</v>
      </c>
      <c r="M434" s="34" t="s">
        <v>330</v>
      </c>
      <c r="N434" s="34"/>
      <c r="O434" s="34" t="s">
        <v>1349</v>
      </c>
      <c r="P434" s="34"/>
      <c r="Q434" s="34" t="s">
        <v>335</v>
      </c>
      <c r="R434" t="b">
        <v>0</v>
      </c>
      <c r="S434" s="34"/>
      <c r="T434" s="34"/>
      <c r="U434" s="34"/>
      <c r="V434" t="b">
        <v>0</v>
      </c>
      <c r="W434" t="b">
        <v>1</v>
      </c>
      <c r="X434" s="34"/>
      <c r="Y434" s="34"/>
      <c r="AA434" s="34"/>
      <c r="AB434" s="34"/>
      <c r="AC434" s="34"/>
      <c r="AD434" s="34"/>
      <c r="AE434" s="34"/>
      <c r="AF434" s="34"/>
      <c r="AG434">
        <v>4.3</v>
      </c>
      <c r="AH434" s="34"/>
      <c r="AK434" s="34"/>
      <c r="AL434" s="34"/>
      <c r="AM434" s="34"/>
      <c r="AN434" s="34"/>
      <c r="AO434" s="34"/>
      <c r="AP434" s="34"/>
      <c r="AQ434" s="34"/>
      <c r="AR434" s="34"/>
      <c r="AS434" s="34"/>
      <c r="AU434" s="34"/>
      <c r="AV434" s="34"/>
      <c r="AW434" s="34"/>
      <c r="AX434" s="34"/>
      <c r="AY434" s="34"/>
      <c r="AZ434" s="34"/>
      <c r="BA434" s="34"/>
      <c r="BB434" s="34"/>
      <c r="BC434" s="34"/>
      <c r="BD434" s="34"/>
      <c r="BE434" s="34"/>
      <c r="BF434" s="34"/>
      <c r="BI434" s="34"/>
      <c r="BJ434" s="34"/>
      <c r="BK434" s="34"/>
      <c r="BL434" s="34"/>
      <c r="BM434" s="34"/>
      <c r="BN434" s="34"/>
      <c r="BO434" s="34"/>
      <c r="BP434" s="34"/>
      <c r="BQ434" s="34"/>
      <c r="BS434" s="34"/>
      <c r="BT434" s="34"/>
      <c r="BU434" s="34"/>
      <c r="BV434" s="34"/>
      <c r="BW434" s="34"/>
      <c r="BX434" s="34"/>
      <c r="BY434" s="34"/>
      <c r="BZ434" s="34"/>
      <c r="CB434" s="34"/>
      <c r="CC434" s="34"/>
      <c r="CD434" s="34"/>
      <c r="CE434" s="34"/>
      <c r="CH434" s="34"/>
      <c r="CI434" s="34"/>
      <c r="CK434" s="34"/>
      <c r="CL434" s="34"/>
      <c r="CN434" s="34"/>
      <c r="CO434" s="34"/>
      <c r="CP434" s="34"/>
      <c r="CQ434" s="34"/>
      <c r="CR434" s="34"/>
      <c r="CS434" s="34"/>
      <c r="CT434" s="34"/>
      <c r="CV434" s="34"/>
      <c r="CW434" s="34"/>
      <c r="CX434" s="34"/>
      <c r="CY434" s="34"/>
      <c r="CZ434" s="34"/>
    </row>
    <row r="435" spans="1:104" x14ac:dyDescent="0.15">
      <c r="A435" s="34" t="s">
        <v>1443</v>
      </c>
      <c r="B435" s="34"/>
      <c r="C435" s="34" t="s">
        <v>1346</v>
      </c>
      <c r="D435" s="34" t="s">
        <v>1357</v>
      </c>
      <c r="E435">
        <v>128</v>
      </c>
      <c r="F435" s="34" t="s">
        <v>1474</v>
      </c>
      <c r="G435" s="34"/>
      <c r="H435" s="84" t="s">
        <v>306</v>
      </c>
      <c r="I435" s="34" t="s">
        <v>2</v>
      </c>
      <c r="J435" s="34" t="s">
        <v>308</v>
      </c>
      <c r="K435" s="34" t="s">
        <v>318</v>
      </c>
      <c r="L435" s="34" t="s">
        <v>1348</v>
      </c>
      <c r="M435" s="34" t="s">
        <v>330</v>
      </c>
      <c r="N435" s="34"/>
      <c r="O435" s="34" t="s">
        <v>1349</v>
      </c>
      <c r="P435" s="34"/>
      <c r="Q435" s="34" t="s">
        <v>335</v>
      </c>
      <c r="R435" t="b">
        <v>0</v>
      </c>
      <c r="S435" s="34"/>
      <c r="T435" s="34"/>
      <c r="U435" s="34"/>
      <c r="V435" t="b">
        <v>0</v>
      </c>
      <c r="W435" t="b">
        <v>1</v>
      </c>
      <c r="X435" s="34"/>
      <c r="Y435" s="34"/>
      <c r="AA435" s="34"/>
      <c r="AB435" s="34"/>
      <c r="AC435" s="34"/>
      <c r="AD435" s="34"/>
      <c r="AE435" s="34"/>
      <c r="AF435" s="34"/>
      <c r="AG435">
        <v>4.3</v>
      </c>
      <c r="AH435" s="34"/>
      <c r="AK435" s="34"/>
      <c r="AL435" s="34"/>
      <c r="AM435" s="34"/>
      <c r="AN435" s="34"/>
      <c r="AO435" s="34"/>
      <c r="AP435" s="34"/>
      <c r="AQ435" s="34"/>
      <c r="AR435" s="34"/>
      <c r="AS435" s="34"/>
      <c r="AU435" s="34"/>
      <c r="AV435" s="34"/>
      <c r="AW435" s="34"/>
      <c r="AX435" s="34"/>
      <c r="AY435" s="34"/>
      <c r="AZ435" s="34"/>
      <c r="BA435" s="34"/>
      <c r="BB435" s="34"/>
      <c r="BC435" s="34"/>
      <c r="BD435" s="34"/>
      <c r="BE435" s="34"/>
      <c r="BF435" s="34"/>
      <c r="BI435" s="34"/>
      <c r="BJ435" s="34"/>
      <c r="BK435" s="34"/>
      <c r="BL435" s="34"/>
      <c r="BM435" s="34"/>
      <c r="BN435" s="34"/>
      <c r="BO435" s="34"/>
      <c r="BP435" s="34"/>
      <c r="BQ435" s="34"/>
      <c r="BS435" s="34"/>
      <c r="BT435" s="34"/>
      <c r="BU435" s="34"/>
      <c r="BV435" s="34"/>
      <c r="BW435" s="34"/>
      <c r="BX435" s="34"/>
      <c r="BY435" s="34"/>
      <c r="BZ435" s="34"/>
      <c r="CB435" s="34"/>
      <c r="CC435" s="34"/>
      <c r="CD435" s="34"/>
      <c r="CE435" s="34"/>
      <c r="CH435" s="34"/>
      <c r="CI435" s="34"/>
      <c r="CK435" s="34"/>
      <c r="CL435" s="34"/>
      <c r="CN435" s="34"/>
      <c r="CO435" s="34"/>
      <c r="CP435" s="34"/>
      <c r="CQ435" s="34"/>
      <c r="CR435" s="34"/>
      <c r="CS435" s="34"/>
      <c r="CT435" s="34"/>
      <c r="CV435" s="34"/>
      <c r="CW435" s="34"/>
      <c r="CX435" s="34"/>
      <c r="CY435" s="34"/>
      <c r="CZ435" s="34"/>
    </row>
    <row r="436" spans="1:104" x14ac:dyDescent="0.15">
      <c r="A436" s="34" t="s">
        <v>1443</v>
      </c>
      <c r="B436" s="34"/>
      <c r="C436" s="34" t="s">
        <v>1346</v>
      </c>
      <c r="D436" s="34" t="s">
        <v>1357</v>
      </c>
      <c r="E436">
        <v>128</v>
      </c>
      <c r="F436" s="34" t="s">
        <v>1474</v>
      </c>
      <c r="G436" s="34"/>
      <c r="H436" s="84" t="s">
        <v>306</v>
      </c>
      <c r="I436" s="34" t="s">
        <v>2</v>
      </c>
      <c r="J436" s="34" t="s">
        <v>309</v>
      </c>
      <c r="K436" s="34" t="s">
        <v>319</v>
      </c>
      <c r="L436" s="34" t="s">
        <v>1348</v>
      </c>
      <c r="M436" s="34" t="s">
        <v>330</v>
      </c>
      <c r="N436" s="34"/>
      <c r="O436" s="34" t="s">
        <v>1349</v>
      </c>
      <c r="P436" s="34"/>
      <c r="Q436" s="34" t="s">
        <v>335</v>
      </c>
      <c r="R436" t="b">
        <v>0</v>
      </c>
      <c r="S436" s="34"/>
      <c r="T436" s="34"/>
      <c r="U436" s="34"/>
      <c r="V436" t="b">
        <v>0</v>
      </c>
      <c r="W436" t="b">
        <v>1</v>
      </c>
      <c r="X436" s="34"/>
      <c r="Y436" s="34"/>
      <c r="AA436" s="34"/>
      <c r="AB436" s="34"/>
      <c r="AC436" s="34"/>
      <c r="AD436" s="34"/>
      <c r="AE436" s="34"/>
      <c r="AF436" s="34"/>
      <c r="AG436">
        <v>4.3</v>
      </c>
      <c r="AH436" s="34"/>
      <c r="AK436" s="34"/>
      <c r="AL436" s="34"/>
      <c r="AM436" s="34"/>
      <c r="AN436" s="34"/>
      <c r="AO436" s="34"/>
      <c r="AP436" s="34"/>
      <c r="AQ436" s="34"/>
      <c r="AR436" s="34"/>
      <c r="AS436" s="34"/>
      <c r="AU436" s="34"/>
      <c r="AV436" s="34"/>
      <c r="AW436" s="34"/>
      <c r="AX436" s="34"/>
      <c r="AY436" s="34"/>
      <c r="AZ436" s="34"/>
      <c r="BA436" s="34"/>
      <c r="BB436" s="34"/>
      <c r="BC436" s="34"/>
      <c r="BD436" s="34"/>
      <c r="BE436" s="34"/>
      <c r="BF436" s="34"/>
      <c r="BI436" s="34"/>
      <c r="BJ436" s="34"/>
      <c r="BK436" s="34"/>
      <c r="BL436" s="34"/>
      <c r="BM436" s="34"/>
      <c r="BN436" s="34"/>
      <c r="BO436" s="34"/>
      <c r="BP436" s="34"/>
      <c r="BQ436" s="34"/>
      <c r="BS436" s="34"/>
      <c r="BT436" s="34"/>
      <c r="BU436" s="34"/>
      <c r="BV436" s="34"/>
      <c r="BW436" s="34"/>
      <c r="BX436" s="34"/>
      <c r="BY436" s="34"/>
      <c r="BZ436" s="34"/>
      <c r="CB436" s="34"/>
      <c r="CC436" s="34"/>
      <c r="CD436" s="34"/>
      <c r="CE436" s="34"/>
      <c r="CH436" s="34"/>
      <c r="CI436" s="34"/>
      <c r="CK436" s="34"/>
      <c r="CL436" s="34"/>
      <c r="CN436" s="34"/>
      <c r="CO436" s="34"/>
      <c r="CP436" s="34"/>
      <c r="CQ436" s="34"/>
      <c r="CR436" s="34"/>
      <c r="CS436" s="34"/>
      <c r="CT436" s="34"/>
      <c r="CV436" s="34"/>
      <c r="CW436" s="34"/>
      <c r="CX436" s="34"/>
      <c r="CY436" s="34"/>
      <c r="CZ436" s="34"/>
    </row>
    <row r="437" spans="1:104" x14ac:dyDescent="0.15">
      <c r="A437" s="34" t="s">
        <v>1443</v>
      </c>
      <c r="B437" s="34"/>
      <c r="C437" s="34" t="s">
        <v>1346</v>
      </c>
      <c r="D437" s="34" t="s">
        <v>1357</v>
      </c>
      <c r="E437">
        <v>128</v>
      </c>
      <c r="F437" s="34" t="s">
        <v>1474</v>
      </c>
      <c r="G437" s="34"/>
      <c r="H437" s="84" t="s">
        <v>306</v>
      </c>
      <c r="I437" s="34" t="s">
        <v>2</v>
      </c>
      <c r="J437" s="34" t="s">
        <v>310</v>
      </c>
      <c r="K437" s="34" t="s">
        <v>320</v>
      </c>
      <c r="L437" s="34" t="s">
        <v>1348</v>
      </c>
      <c r="M437" s="34" t="s">
        <v>330</v>
      </c>
      <c r="N437" s="34"/>
      <c r="O437" s="34" t="s">
        <v>1349</v>
      </c>
      <c r="P437" s="34"/>
      <c r="Q437" s="34" t="s">
        <v>335</v>
      </c>
      <c r="R437" t="b">
        <v>0</v>
      </c>
      <c r="S437" s="34"/>
      <c r="T437" s="34"/>
      <c r="U437" s="34"/>
      <c r="V437" t="b">
        <v>0</v>
      </c>
      <c r="W437" t="b">
        <v>1</v>
      </c>
      <c r="X437" s="34"/>
      <c r="Y437" s="34"/>
      <c r="AA437" s="34"/>
      <c r="AB437" s="34"/>
      <c r="AC437" s="34"/>
      <c r="AD437" s="34"/>
      <c r="AE437" s="34"/>
      <c r="AF437" s="34"/>
      <c r="AG437">
        <v>4.3</v>
      </c>
      <c r="AH437" s="34"/>
      <c r="AK437" s="34"/>
      <c r="AL437" s="34"/>
      <c r="AM437" s="34"/>
      <c r="AN437" s="34"/>
      <c r="AO437" s="34"/>
      <c r="AP437" s="34"/>
      <c r="AQ437" s="34"/>
      <c r="AR437" s="34"/>
      <c r="AS437" s="34"/>
      <c r="AU437" s="34"/>
      <c r="AV437" s="34"/>
      <c r="AW437" s="34"/>
      <c r="AX437" s="34"/>
      <c r="AY437" s="34"/>
      <c r="AZ437" s="34"/>
      <c r="BA437" s="34"/>
      <c r="BB437" s="34"/>
      <c r="BC437" s="34"/>
      <c r="BD437" s="34"/>
      <c r="BE437" s="34"/>
      <c r="BF437" s="34"/>
      <c r="BI437" s="34"/>
      <c r="BJ437" s="34"/>
      <c r="BK437" s="34"/>
      <c r="BL437" s="34"/>
      <c r="BM437" s="34"/>
      <c r="BN437" s="34"/>
      <c r="BO437" s="34"/>
      <c r="BP437" s="34"/>
      <c r="BQ437" s="34"/>
      <c r="BS437" s="34"/>
      <c r="BT437" s="34"/>
      <c r="BU437" s="34"/>
      <c r="BV437" s="34"/>
      <c r="BW437" s="34"/>
      <c r="BX437" s="34"/>
      <c r="BY437" s="34"/>
      <c r="BZ437" s="34"/>
      <c r="CB437" s="34"/>
      <c r="CC437" s="34"/>
      <c r="CD437" s="34"/>
      <c r="CE437" s="34"/>
      <c r="CH437" s="34"/>
      <c r="CI437" s="34"/>
      <c r="CK437" s="34"/>
      <c r="CL437" s="34"/>
      <c r="CN437" s="34"/>
      <c r="CO437" s="34"/>
      <c r="CP437" s="34"/>
      <c r="CQ437" s="34"/>
      <c r="CR437" s="34"/>
      <c r="CS437" s="34"/>
      <c r="CT437" s="34"/>
      <c r="CV437" s="34"/>
      <c r="CW437" s="34"/>
      <c r="CX437" s="34"/>
      <c r="CY437" s="34"/>
      <c r="CZ437" s="34"/>
    </row>
    <row r="438" spans="1:104" x14ac:dyDescent="0.15">
      <c r="A438" s="34" t="s">
        <v>1443</v>
      </c>
      <c r="B438" s="34"/>
      <c r="C438" s="34" t="s">
        <v>1346</v>
      </c>
      <c r="D438" s="34" t="s">
        <v>1357</v>
      </c>
      <c r="E438">
        <v>128</v>
      </c>
      <c r="F438" s="34" t="s">
        <v>1474</v>
      </c>
      <c r="G438" s="34"/>
      <c r="H438" s="84" t="s">
        <v>306</v>
      </c>
      <c r="I438" s="34" t="s">
        <v>2</v>
      </c>
      <c r="J438" s="34" t="s">
        <v>311</v>
      </c>
      <c r="K438" s="34" t="s">
        <v>1574</v>
      </c>
      <c r="L438" s="34" t="s">
        <v>1348</v>
      </c>
      <c r="M438" s="34" t="s">
        <v>330</v>
      </c>
      <c r="N438" s="34"/>
      <c r="O438" s="34" t="s">
        <v>1349</v>
      </c>
      <c r="P438" s="34"/>
      <c r="Q438" s="34" t="s">
        <v>335</v>
      </c>
      <c r="R438" t="b">
        <v>0</v>
      </c>
      <c r="S438" s="34"/>
      <c r="T438" s="34"/>
      <c r="U438" s="34"/>
      <c r="V438" t="b">
        <v>0</v>
      </c>
      <c r="W438" t="b">
        <v>1</v>
      </c>
      <c r="X438" s="34"/>
      <c r="Y438" s="34"/>
      <c r="AA438" s="34"/>
      <c r="AB438" s="34"/>
      <c r="AC438" s="34"/>
      <c r="AD438" s="34"/>
      <c r="AE438" s="34"/>
      <c r="AF438" s="34"/>
      <c r="AG438">
        <v>4.3</v>
      </c>
      <c r="AH438" s="34"/>
      <c r="AK438" s="34"/>
      <c r="AL438" s="34"/>
      <c r="AM438" s="34"/>
      <c r="AN438" s="34"/>
      <c r="AO438" s="34"/>
      <c r="AP438" s="34"/>
      <c r="AQ438" s="34"/>
      <c r="AR438" s="34"/>
      <c r="AS438" s="34"/>
      <c r="AU438" s="34"/>
      <c r="AV438" s="34"/>
      <c r="AW438" s="34"/>
      <c r="AX438" s="34"/>
      <c r="AY438" s="34"/>
      <c r="AZ438" s="34"/>
      <c r="BA438" s="34"/>
      <c r="BB438" s="34"/>
      <c r="BC438" s="34"/>
      <c r="BD438" s="34"/>
      <c r="BE438" s="34"/>
      <c r="BF438" s="34"/>
      <c r="BI438" s="34"/>
      <c r="BJ438" s="34"/>
      <c r="BK438" s="34"/>
      <c r="BL438" s="34"/>
      <c r="BM438" s="34"/>
      <c r="BN438" s="34"/>
      <c r="BO438" s="34"/>
      <c r="BP438" s="34"/>
      <c r="BQ438" s="34"/>
      <c r="BS438" s="34"/>
      <c r="BT438" s="34"/>
      <c r="BU438" s="34"/>
      <c r="BV438" s="34"/>
      <c r="BW438" s="34"/>
      <c r="BX438" s="34"/>
      <c r="BY438" s="34"/>
      <c r="BZ438" s="34"/>
      <c r="CB438" s="34"/>
      <c r="CC438" s="34"/>
      <c r="CD438" s="34"/>
      <c r="CE438" s="34"/>
      <c r="CH438" s="34"/>
      <c r="CI438" s="34"/>
      <c r="CK438" s="34"/>
      <c r="CL438" s="34"/>
      <c r="CN438" s="34"/>
      <c r="CO438" s="34"/>
      <c r="CP438" s="34"/>
      <c r="CQ438" s="34"/>
      <c r="CR438" s="34"/>
      <c r="CS438" s="34"/>
      <c r="CT438" s="34"/>
      <c r="CV438" s="34"/>
      <c r="CW438" s="34"/>
      <c r="CX438" s="34"/>
      <c r="CY438" s="34"/>
      <c r="CZ438" s="34"/>
    </row>
    <row r="439" spans="1:104" x14ac:dyDescent="0.15">
      <c r="A439" s="34" t="s">
        <v>1443</v>
      </c>
      <c r="B439" s="34"/>
      <c r="C439" s="34" t="s">
        <v>1346</v>
      </c>
      <c r="D439" s="34" t="s">
        <v>1357</v>
      </c>
      <c r="E439">
        <v>128</v>
      </c>
      <c r="F439" s="34" t="s">
        <v>1474</v>
      </c>
      <c r="G439" s="34"/>
      <c r="H439" s="84" t="s">
        <v>306</v>
      </c>
      <c r="I439" s="34" t="s">
        <v>2</v>
      </c>
      <c r="J439" s="34" t="s">
        <v>312</v>
      </c>
      <c r="K439" s="34" t="s">
        <v>2</v>
      </c>
      <c r="L439" s="34" t="s">
        <v>1348</v>
      </c>
      <c r="M439" s="34" t="s">
        <v>330</v>
      </c>
      <c r="N439" s="34"/>
      <c r="O439" s="34" t="s">
        <v>1349</v>
      </c>
      <c r="P439" s="34"/>
      <c r="Q439" s="34" t="s">
        <v>335</v>
      </c>
      <c r="R439" t="b">
        <v>0</v>
      </c>
      <c r="S439" s="34"/>
      <c r="T439" s="34"/>
      <c r="U439" s="34"/>
      <c r="V439" t="b">
        <v>0</v>
      </c>
      <c r="W439" t="b">
        <v>1</v>
      </c>
      <c r="X439" s="34"/>
      <c r="Y439" s="34"/>
      <c r="AA439" s="34"/>
      <c r="AB439" s="34"/>
      <c r="AC439" s="34"/>
      <c r="AD439" s="34"/>
      <c r="AE439" s="34"/>
      <c r="AF439" s="34"/>
      <c r="AG439">
        <v>4.3</v>
      </c>
      <c r="AH439" s="34"/>
      <c r="AK439" s="34"/>
      <c r="AL439" s="34"/>
      <c r="AM439" s="34"/>
      <c r="AN439" s="34"/>
      <c r="AO439" s="34"/>
      <c r="AP439" s="34"/>
      <c r="AQ439" s="34"/>
      <c r="AR439" s="34"/>
      <c r="AS439" s="34"/>
      <c r="AU439" s="34"/>
      <c r="AV439" s="34"/>
      <c r="AW439" s="34"/>
      <c r="AX439" s="34"/>
      <c r="AY439" s="34"/>
      <c r="AZ439" s="34"/>
      <c r="BA439" s="34"/>
      <c r="BB439" s="34"/>
      <c r="BC439" s="34"/>
      <c r="BD439" s="34"/>
      <c r="BE439" s="34"/>
      <c r="BF439" s="34"/>
      <c r="BI439" s="34"/>
      <c r="BJ439" s="34"/>
      <c r="BK439" s="34"/>
      <c r="BL439" s="34"/>
      <c r="BM439" s="34"/>
      <c r="BN439" s="34"/>
      <c r="BO439" s="34"/>
      <c r="BP439" s="34"/>
      <c r="BQ439" s="34"/>
      <c r="BS439" s="34"/>
      <c r="BT439" s="34"/>
      <c r="BU439" s="34"/>
      <c r="BV439" s="34"/>
      <c r="BW439" s="34"/>
      <c r="BX439" s="34"/>
      <c r="BY439" s="34"/>
      <c r="BZ439" s="34"/>
      <c r="CB439" s="34"/>
      <c r="CC439" s="34"/>
      <c r="CD439" s="34"/>
      <c r="CE439" s="34"/>
      <c r="CH439" s="34"/>
      <c r="CI439" s="34"/>
      <c r="CK439" s="34"/>
      <c r="CL439" s="34"/>
      <c r="CN439" s="34"/>
      <c r="CO439" s="34"/>
      <c r="CP439" s="34"/>
      <c r="CQ439" s="34"/>
      <c r="CR439" s="34"/>
      <c r="CS439" s="34"/>
      <c r="CT439" s="34"/>
      <c r="CV439" s="34"/>
      <c r="CW439" s="34"/>
      <c r="CX439" s="34"/>
      <c r="CY439" s="34"/>
      <c r="CZ439" s="34"/>
    </row>
    <row r="440" spans="1:104" x14ac:dyDescent="0.15">
      <c r="A440" s="34" t="s">
        <v>1444</v>
      </c>
      <c r="B440" s="34"/>
      <c r="C440" s="34" t="s">
        <v>1346</v>
      </c>
      <c r="D440" s="34" t="s">
        <v>1358</v>
      </c>
      <c r="E440">
        <v>129</v>
      </c>
      <c r="F440" s="34" t="s">
        <v>1475</v>
      </c>
      <c r="G440" s="34"/>
      <c r="H440" s="84" t="s">
        <v>306</v>
      </c>
      <c r="I440" s="34" t="s">
        <v>2</v>
      </c>
      <c r="J440" s="34" t="s">
        <v>307</v>
      </c>
      <c r="K440" s="34" t="s">
        <v>1579</v>
      </c>
      <c r="L440" s="34" t="s">
        <v>1349</v>
      </c>
      <c r="M440" s="34" t="s">
        <v>330</v>
      </c>
      <c r="N440" s="34"/>
      <c r="O440" s="34" t="s">
        <v>1348</v>
      </c>
      <c r="P440" s="34"/>
      <c r="Q440" s="34" t="s">
        <v>1152</v>
      </c>
      <c r="R440" t="b">
        <v>0</v>
      </c>
      <c r="S440" s="34"/>
      <c r="T440" s="34"/>
      <c r="U440" s="34"/>
      <c r="V440" t="b">
        <v>0</v>
      </c>
      <c r="W440" t="b">
        <v>1</v>
      </c>
      <c r="X440" s="34"/>
      <c r="Y440" s="34"/>
      <c r="AA440" s="34"/>
      <c r="AB440" s="34"/>
      <c r="AC440" s="34"/>
      <c r="AD440" s="34"/>
      <c r="AE440" s="34"/>
      <c r="AF440" s="34"/>
      <c r="AG440">
        <v>4.3</v>
      </c>
      <c r="AH440" s="34"/>
      <c r="AK440" s="34"/>
      <c r="AL440" s="34"/>
      <c r="AM440" s="34"/>
      <c r="AN440" s="34"/>
      <c r="AO440" s="34"/>
      <c r="AP440" s="34"/>
      <c r="AQ440" s="34"/>
      <c r="AR440" s="34"/>
      <c r="AS440" s="34"/>
      <c r="AU440" s="34"/>
      <c r="AV440" s="34"/>
      <c r="AW440" s="34"/>
      <c r="AX440" s="34"/>
      <c r="AY440" s="34"/>
      <c r="AZ440" s="34"/>
      <c r="BA440" s="34"/>
      <c r="BB440" s="34"/>
      <c r="BC440" s="34"/>
      <c r="BD440" s="34"/>
      <c r="BE440" s="34"/>
      <c r="BF440" s="34"/>
      <c r="BI440" s="34"/>
      <c r="BJ440" s="34"/>
      <c r="BK440" s="34"/>
      <c r="BL440" s="34"/>
      <c r="BM440" s="34"/>
      <c r="BN440" s="34"/>
      <c r="BO440" s="34"/>
      <c r="BP440" s="34"/>
      <c r="BQ440" s="34"/>
      <c r="BS440" s="34"/>
      <c r="BT440" s="34"/>
      <c r="BU440" s="34"/>
      <c r="BV440" s="34"/>
      <c r="BW440" s="34"/>
      <c r="BX440" s="34"/>
      <c r="BY440" s="34"/>
      <c r="BZ440" s="34"/>
      <c r="CB440" s="34"/>
      <c r="CC440" s="34"/>
      <c r="CD440" s="34"/>
      <c r="CE440" s="34"/>
      <c r="CH440" s="34"/>
      <c r="CI440" s="34"/>
      <c r="CK440" s="34"/>
      <c r="CL440" s="34"/>
      <c r="CN440" s="34"/>
      <c r="CO440" s="34"/>
      <c r="CP440" s="34"/>
      <c r="CQ440" s="34"/>
      <c r="CR440" s="34"/>
      <c r="CS440" s="34"/>
      <c r="CT440" s="34"/>
      <c r="CV440" s="34"/>
      <c r="CW440" s="34"/>
      <c r="CX440" s="34"/>
      <c r="CY440" s="34"/>
      <c r="CZ440" s="34"/>
    </row>
    <row r="441" spans="1:104" x14ac:dyDescent="0.15">
      <c r="A441" s="34" t="s">
        <v>1444</v>
      </c>
      <c r="B441" s="34"/>
      <c r="C441" s="34" t="s">
        <v>1346</v>
      </c>
      <c r="D441" s="34" t="s">
        <v>1358</v>
      </c>
      <c r="E441">
        <v>129</v>
      </c>
      <c r="F441" s="34" t="s">
        <v>1475</v>
      </c>
      <c r="G441" s="34"/>
      <c r="H441" s="84" t="s">
        <v>306</v>
      </c>
      <c r="I441" s="34" t="s">
        <v>2</v>
      </c>
      <c r="J441" s="34" t="s">
        <v>308</v>
      </c>
      <c r="K441" s="34" t="s">
        <v>316</v>
      </c>
      <c r="L441" s="34" t="s">
        <v>1349</v>
      </c>
      <c r="M441" s="34" t="s">
        <v>330</v>
      </c>
      <c r="N441" s="34"/>
      <c r="O441" s="34" t="s">
        <v>1348</v>
      </c>
      <c r="P441" s="34"/>
      <c r="Q441" s="34" t="s">
        <v>1152</v>
      </c>
      <c r="R441" t="b">
        <v>0</v>
      </c>
      <c r="S441" s="34"/>
      <c r="T441" s="34"/>
      <c r="U441" s="34"/>
      <c r="V441" t="b">
        <v>0</v>
      </c>
      <c r="W441" t="b">
        <v>1</v>
      </c>
      <c r="X441" s="34"/>
      <c r="Y441" s="34"/>
      <c r="AA441" s="34"/>
      <c r="AB441" s="34"/>
      <c r="AC441" s="34"/>
      <c r="AD441" s="34"/>
      <c r="AE441" s="34"/>
      <c r="AF441" s="34"/>
      <c r="AG441">
        <v>4.3</v>
      </c>
      <c r="AH441" s="34"/>
      <c r="AK441" s="34"/>
      <c r="AL441" s="34"/>
      <c r="AM441" s="34"/>
      <c r="AN441" s="34"/>
      <c r="AO441" s="34"/>
      <c r="AP441" s="34"/>
      <c r="AQ441" s="34"/>
      <c r="AR441" s="34"/>
      <c r="AS441" s="34"/>
      <c r="AU441" s="34"/>
      <c r="AV441" s="34"/>
      <c r="AW441" s="34"/>
      <c r="AX441" s="34"/>
      <c r="AY441" s="34"/>
      <c r="AZ441" s="34"/>
      <c r="BA441" s="34"/>
      <c r="BB441" s="34"/>
      <c r="BC441" s="34"/>
      <c r="BD441" s="34"/>
      <c r="BE441" s="34"/>
      <c r="BF441" s="34"/>
      <c r="BI441" s="34"/>
      <c r="BJ441" s="34"/>
      <c r="BK441" s="34"/>
      <c r="BL441" s="34"/>
      <c r="BM441" s="34"/>
      <c r="BN441" s="34"/>
      <c r="BO441" s="34"/>
      <c r="BP441" s="34"/>
      <c r="BQ441" s="34"/>
      <c r="BS441" s="34"/>
      <c r="BT441" s="34"/>
      <c r="BU441" s="34"/>
      <c r="BV441" s="34"/>
      <c r="BW441" s="34"/>
      <c r="BX441" s="34"/>
      <c r="BY441" s="34"/>
      <c r="BZ441" s="34"/>
      <c r="CB441" s="34"/>
      <c r="CC441" s="34"/>
      <c r="CD441" s="34"/>
      <c r="CE441" s="34"/>
      <c r="CH441" s="34"/>
      <c r="CI441" s="34"/>
      <c r="CK441" s="34"/>
      <c r="CL441" s="34"/>
      <c r="CN441" s="34"/>
      <c r="CO441" s="34"/>
      <c r="CP441" s="34"/>
      <c r="CQ441" s="34"/>
      <c r="CR441" s="34"/>
      <c r="CS441" s="34"/>
      <c r="CT441" s="34"/>
      <c r="CV441" s="34"/>
      <c r="CW441" s="34"/>
      <c r="CX441" s="34"/>
      <c r="CY441" s="34"/>
      <c r="CZ441" s="34"/>
    </row>
    <row r="442" spans="1:104" x14ac:dyDescent="0.15">
      <c r="A442" s="34" t="s">
        <v>1444</v>
      </c>
      <c r="B442" s="34"/>
      <c r="C442" s="34" t="s">
        <v>1346</v>
      </c>
      <c r="D442" s="34" t="s">
        <v>1358</v>
      </c>
      <c r="E442">
        <v>129</v>
      </c>
      <c r="F442" s="34" t="s">
        <v>1475</v>
      </c>
      <c r="G442" s="34"/>
      <c r="H442" s="84" t="s">
        <v>306</v>
      </c>
      <c r="I442" s="34" t="s">
        <v>2</v>
      </c>
      <c r="J442" s="34" t="s">
        <v>309</v>
      </c>
      <c r="K442" s="34" t="s">
        <v>317</v>
      </c>
      <c r="L442" s="34" t="s">
        <v>1349</v>
      </c>
      <c r="M442" s="34" t="s">
        <v>330</v>
      </c>
      <c r="N442" s="34"/>
      <c r="O442" s="34" t="s">
        <v>1348</v>
      </c>
      <c r="P442" s="34"/>
      <c r="Q442" s="34" t="s">
        <v>1152</v>
      </c>
      <c r="R442" t="b">
        <v>0</v>
      </c>
      <c r="S442" s="34"/>
      <c r="T442" s="34"/>
      <c r="U442" s="34"/>
      <c r="V442" t="b">
        <v>0</v>
      </c>
      <c r="W442" t="b">
        <v>1</v>
      </c>
      <c r="X442" s="34"/>
      <c r="Y442" s="34"/>
      <c r="AA442" s="34"/>
      <c r="AB442" s="34"/>
      <c r="AC442" s="34"/>
      <c r="AD442" s="34"/>
      <c r="AE442" s="34"/>
      <c r="AF442" s="34"/>
      <c r="AG442">
        <v>4.3</v>
      </c>
      <c r="AH442" s="34"/>
      <c r="AK442" s="34"/>
      <c r="AL442" s="34"/>
      <c r="AM442" s="34"/>
      <c r="AN442" s="34"/>
      <c r="AO442" s="34"/>
      <c r="AP442" s="34"/>
      <c r="AQ442" s="34"/>
      <c r="AR442" s="34"/>
      <c r="AS442" s="34"/>
      <c r="AU442" s="34"/>
      <c r="AV442" s="34"/>
      <c r="AW442" s="34"/>
      <c r="AX442" s="34"/>
      <c r="AY442" s="34"/>
      <c r="AZ442" s="34"/>
      <c r="BA442" s="34"/>
      <c r="BB442" s="34"/>
      <c r="BC442" s="34"/>
      <c r="BD442" s="34"/>
      <c r="BE442" s="34"/>
      <c r="BF442" s="34"/>
      <c r="BI442" s="34"/>
      <c r="BJ442" s="34"/>
      <c r="BK442" s="34"/>
      <c r="BL442" s="34"/>
      <c r="BM442" s="34"/>
      <c r="BN442" s="34"/>
      <c r="BO442" s="34"/>
      <c r="BP442" s="34"/>
      <c r="BQ442" s="34"/>
      <c r="BS442" s="34"/>
      <c r="BT442" s="34"/>
      <c r="BU442" s="34"/>
      <c r="BV442" s="34"/>
      <c r="BW442" s="34"/>
      <c r="BX442" s="34"/>
      <c r="BY442" s="34"/>
      <c r="BZ442" s="34"/>
      <c r="CB442" s="34"/>
      <c r="CC442" s="34"/>
      <c r="CD442" s="34"/>
      <c r="CE442" s="34"/>
      <c r="CH442" s="34"/>
      <c r="CI442" s="34"/>
      <c r="CK442" s="34"/>
      <c r="CL442" s="34"/>
      <c r="CN442" s="34"/>
      <c r="CO442" s="34"/>
      <c r="CP442" s="34"/>
      <c r="CQ442" s="34"/>
      <c r="CR442" s="34"/>
      <c r="CS442" s="34"/>
      <c r="CT442" s="34"/>
      <c r="CV442" s="34"/>
      <c r="CW442" s="34"/>
      <c r="CX442" s="34"/>
      <c r="CY442" s="34"/>
      <c r="CZ442" s="34"/>
    </row>
    <row r="443" spans="1:104" x14ac:dyDescent="0.15">
      <c r="A443" s="34" t="s">
        <v>1444</v>
      </c>
      <c r="B443" s="34"/>
      <c r="C443" s="34" t="s">
        <v>1346</v>
      </c>
      <c r="D443" s="34" t="s">
        <v>1358</v>
      </c>
      <c r="E443">
        <v>129</v>
      </c>
      <c r="F443" s="34" t="s">
        <v>1475</v>
      </c>
      <c r="G443" s="34"/>
      <c r="H443" s="84" t="s">
        <v>306</v>
      </c>
      <c r="I443" s="34" t="s">
        <v>2</v>
      </c>
      <c r="J443" s="34" t="s">
        <v>310</v>
      </c>
      <c r="K443" s="34" t="s">
        <v>1580</v>
      </c>
      <c r="L443" s="34" t="s">
        <v>1349</v>
      </c>
      <c r="M443" s="34" t="s">
        <v>330</v>
      </c>
      <c r="N443" s="34"/>
      <c r="O443" s="34" t="s">
        <v>1348</v>
      </c>
      <c r="P443" s="34"/>
      <c r="Q443" s="34" t="s">
        <v>1152</v>
      </c>
      <c r="R443" t="b">
        <v>0</v>
      </c>
      <c r="S443" s="34"/>
      <c r="T443" s="34"/>
      <c r="U443" s="34"/>
      <c r="V443" t="b">
        <v>0</v>
      </c>
      <c r="W443" t="b">
        <v>1</v>
      </c>
      <c r="X443" s="34"/>
      <c r="Y443" s="34"/>
      <c r="AA443" s="34"/>
      <c r="AB443" s="34"/>
      <c r="AC443" s="34"/>
      <c r="AD443" s="34"/>
      <c r="AE443" s="34"/>
      <c r="AF443" s="34"/>
      <c r="AG443">
        <v>4.3</v>
      </c>
      <c r="AH443" s="34"/>
      <c r="AK443" s="34"/>
      <c r="AL443" s="34"/>
      <c r="AM443" s="34"/>
      <c r="AN443" s="34"/>
      <c r="AO443" s="34"/>
      <c r="AP443" s="34"/>
      <c r="AQ443" s="34"/>
      <c r="AR443" s="34"/>
      <c r="AS443" s="34"/>
      <c r="AU443" s="34"/>
      <c r="AV443" s="34"/>
      <c r="AW443" s="34"/>
      <c r="AX443" s="34"/>
      <c r="AY443" s="34"/>
      <c r="AZ443" s="34"/>
      <c r="BA443" s="34"/>
      <c r="BB443" s="34"/>
      <c r="BC443" s="34"/>
      <c r="BD443" s="34"/>
      <c r="BE443" s="34"/>
      <c r="BF443" s="34"/>
      <c r="BI443" s="34"/>
      <c r="BJ443" s="34"/>
      <c r="BK443" s="34"/>
      <c r="BL443" s="34"/>
      <c r="BM443" s="34"/>
      <c r="BN443" s="34"/>
      <c r="BO443" s="34"/>
      <c r="BP443" s="34"/>
      <c r="BQ443" s="34"/>
      <c r="BS443" s="34"/>
      <c r="BT443" s="34"/>
      <c r="BU443" s="34"/>
      <c r="BV443" s="34"/>
      <c r="BW443" s="34"/>
      <c r="BX443" s="34"/>
      <c r="BY443" s="34"/>
      <c r="BZ443" s="34"/>
      <c r="CB443" s="34"/>
      <c r="CC443" s="34"/>
      <c r="CD443" s="34"/>
      <c r="CE443" s="34"/>
      <c r="CH443" s="34"/>
      <c r="CI443" s="34"/>
      <c r="CK443" s="34"/>
      <c r="CL443" s="34"/>
      <c r="CN443" s="34"/>
      <c r="CO443" s="34"/>
      <c r="CP443" s="34"/>
      <c r="CQ443" s="34"/>
      <c r="CR443" s="34"/>
      <c r="CS443" s="34"/>
      <c r="CT443" s="34"/>
      <c r="CV443" s="34"/>
      <c r="CW443" s="34"/>
      <c r="CX443" s="34"/>
      <c r="CY443" s="34"/>
      <c r="CZ443" s="34"/>
    </row>
    <row r="444" spans="1:104" x14ac:dyDescent="0.15">
      <c r="A444" s="34" t="s">
        <v>1444</v>
      </c>
      <c r="B444" s="34"/>
      <c r="C444" s="34" t="s">
        <v>1346</v>
      </c>
      <c r="D444" s="34" t="s">
        <v>1358</v>
      </c>
      <c r="E444">
        <v>129</v>
      </c>
      <c r="F444" s="34" t="s">
        <v>1475</v>
      </c>
      <c r="G444" s="34"/>
      <c r="H444" s="84" t="s">
        <v>306</v>
      </c>
      <c r="I444" s="34" t="s">
        <v>2</v>
      </c>
      <c r="J444" s="34" t="s">
        <v>311</v>
      </c>
      <c r="K444" s="34" t="s">
        <v>1581</v>
      </c>
      <c r="L444" s="34" t="s">
        <v>1349</v>
      </c>
      <c r="M444" s="34" t="s">
        <v>330</v>
      </c>
      <c r="N444" s="34"/>
      <c r="O444" s="34" t="s">
        <v>1348</v>
      </c>
      <c r="P444" s="34"/>
      <c r="Q444" s="34" t="s">
        <v>1152</v>
      </c>
      <c r="R444" t="b">
        <v>0</v>
      </c>
      <c r="S444" s="34"/>
      <c r="T444" s="34"/>
      <c r="U444" s="34"/>
      <c r="V444" t="b">
        <v>0</v>
      </c>
      <c r="W444" t="b">
        <v>1</v>
      </c>
      <c r="X444" s="34"/>
      <c r="Y444" s="34"/>
      <c r="AA444" s="34"/>
      <c r="AB444" s="34"/>
      <c r="AC444" s="34"/>
      <c r="AD444" s="34"/>
      <c r="AE444" s="34"/>
      <c r="AF444" s="34"/>
      <c r="AG444">
        <v>4.3</v>
      </c>
      <c r="AH444" s="34"/>
      <c r="AK444" s="34"/>
      <c r="AL444" s="34"/>
      <c r="AM444" s="34"/>
      <c r="AN444" s="34"/>
      <c r="AO444" s="34"/>
      <c r="AP444" s="34"/>
      <c r="AQ444" s="34"/>
      <c r="AR444" s="34"/>
      <c r="AS444" s="34"/>
      <c r="AU444" s="34"/>
      <c r="AV444" s="34"/>
      <c r="AW444" s="34"/>
      <c r="AX444" s="34"/>
      <c r="AY444" s="34"/>
      <c r="AZ444" s="34"/>
      <c r="BA444" s="34"/>
      <c r="BB444" s="34"/>
      <c r="BC444" s="34"/>
      <c r="BD444" s="34"/>
      <c r="BE444" s="34"/>
      <c r="BF444" s="34"/>
      <c r="BI444" s="34"/>
      <c r="BJ444" s="34"/>
      <c r="BK444" s="34"/>
      <c r="BL444" s="34"/>
      <c r="BM444" s="34"/>
      <c r="BN444" s="34"/>
      <c r="BO444" s="34"/>
      <c r="BP444" s="34"/>
      <c r="BQ444" s="34"/>
      <c r="BS444" s="34"/>
      <c r="BT444" s="34"/>
      <c r="BU444" s="34"/>
      <c r="BV444" s="34"/>
      <c r="BW444" s="34"/>
      <c r="BX444" s="34"/>
      <c r="BY444" s="34"/>
      <c r="BZ444" s="34"/>
      <c r="CB444" s="34"/>
      <c r="CC444" s="34"/>
      <c r="CD444" s="34"/>
      <c r="CE444" s="34"/>
      <c r="CH444" s="34"/>
      <c r="CI444" s="34"/>
      <c r="CK444" s="34"/>
      <c r="CL444" s="34"/>
      <c r="CN444" s="34"/>
      <c r="CO444" s="34"/>
      <c r="CP444" s="34"/>
      <c r="CQ444" s="34"/>
      <c r="CR444" s="34"/>
      <c r="CS444" s="34"/>
      <c r="CT444" s="34"/>
      <c r="CV444" s="34"/>
      <c r="CW444" s="34"/>
      <c r="CX444" s="34"/>
      <c r="CY444" s="34"/>
      <c r="CZ444" s="34"/>
    </row>
    <row r="445" spans="1:104" x14ac:dyDescent="0.15">
      <c r="A445" s="34" t="s">
        <v>1444</v>
      </c>
      <c r="B445" s="34"/>
      <c r="C445" s="34" t="s">
        <v>1346</v>
      </c>
      <c r="D445" s="34" t="s">
        <v>1358</v>
      </c>
      <c r="E445">
        <v>129</v>
      </c>
      <c r="F445" s="34" t="s">
        <v>1475</v>
      </c>
      <c r="G445" s="34"/>
      <c r="H445" s="84" t="s">
        <v>306</v>
      </c>
      <c r="I445" s="34" t="s">
        <v>2</v>
      </c>
      <c r="J445" s="34" t="s">
        <v>312</v>
      </c>
      <c r="K445" s="34" t="s">
        <v>2</v>
      </c>
      <c r="L445" s="34" t="s">
        <v>1349</v>
      </c>
      <c r="M445" s="34" t="s">
        <v>330</v>
      </c>
      <c r="N445" s="34"/>
      <c r="O445" s="34" t="s">
        <v>1348</v>
      </c>
      <c r="P445" s="34"/>
      <c r="Q445" s="34" t="s">
        <v>1152</v>
      </c>
      <c r="R445" t="b">
        <v>0</v>
      </c>
      <c r="S445" s="34"/>
      <c r="T445" s="34"/>
      <c r="U445" s="34"/>
      <c r="V445" t="b">
        <v>0</v>
      </c>
      <c r="W445" t="b">
        <v>1</v>
      </c>
      <c r="X445" s="34"/>
      <c r="Y445" s="34"/>
      <c r="AA445" s="34"/>
      <c r="AB445" s="34"/>
      <c r="AC445" s="34"/>
      <c r="AD445" s="34"/>
      <c r="AE445" s="34"/>
      <c r="AF445" s="34"/>
      <c r="AG445">
        <v>4.3</v>
      </c>
      <c r="AH445" s="34"/>
      <c r="AK445" s="34"/>
      <c r="AL445" s="34"/>
      <c r="AM445" s="34"/>
      <c r="AN445" s="34"/>
      <c r="AO445" s="34"/>
      <c r="AP445" s="34"/>
      <c r="AQ445" s="34"/>
      <c r="AR445" s="34"/>
      <c r="AS445" s="34"/>
      <c r="AU445" s="34"/>
      <c r="AV445" s="34"/>
      <c r="AW445" s="34"/>
      <c r="AX445" s="34"/>
      <c r="AY445" s="34"/>
      <c r="AZ445" s="34"/>
      <c r="BA445" s="34"/>
      <c r="BB445" s="34"/>
      <c r="BC445" s="34"/>
      <c r="BD445" s="34"/>
      <c r="BE445" s="34"/>
      <c r="BF445" s="34"/>
      <c r="BI445" s="34"/>
      <c r="BJ445" s="34"/>
      <c r="BK445" s="34"/>
      <c r="BL445" s="34"/>
      <c r="BM445" s="34"/>
      <c r="BN445" s="34"/>
      <c r="BO445" s="34"/>
      <c r="BP445" s="34"/>
      <c r="BQ445" s="34"/>
      <c r="BS445" s="34"/>
      <c r="BT445" s="34"/>
      <c r="BU445" s="34"/>
      <c r="BV445" s="34"/>
      <c r="BW445" s="34"/>
      <c r="BX445" s="34"/>
      <c r="BY445" s="34"/>
      <c r="BZ445" s="34"/>
      <c r="CB445" s="34"/>
      <c r="CC445" s="34"/>
      <c r="CD445" s="34"/>
      <c r="CE445" s="34"/>
      <c r="CH445" s="34"/>
      <c r="CI445" s="34"/>
      <c r="CK445" s="34"/>
      <c r="CL445" s="34"/>
      <c r="CN445" s="34"/>
      <c r="CO445" s="34"/>
      <c r="CP445" s="34"/>
      <c r="CQ445" s="34"/>
      <c r="CR445" s="34"/>
      <c r="CS445" s="34"/>
      <c r="CT445" s="34"/>
      <c r="CV445" s="34"/>
      <c r="CW445" s="34"/>
      <c r="CX445" s="34"/>
      <c r="CY445" s="34"/>
      <c r="CZ445" s="34"/>
    </row>
    <row r="446" spans="1:104" x14ac:dyDescent="0.15">
      <c r="A446" s="34" t="s">
        <v>1445</v>
      </c>
      <c r="B446" s="34"/>
      <c r="C446" s="34" t="s">
        <v>1346</v>
      </c>
      <c r="D446" s="34" t="s">
        <v>1358</v>
      </c>
      <c r="E446">
        <v>130</v>
      </c>
      <c r="F446" s="34" t="s">
        <v>1475</v>
      </c>
      <c r="G446" s="34"/>
      <c r="H446" s="84" t="s">
        <v>306</v>
      </c>
      <c r="I446" s="34" t="s">
        <v>2</v>
      </c>
      <c r="J446" s="34" t="s">
        <v>307</v>
      </c>
      <c r="K446" s="34" t="s">
        <v>1502</v>
      </c>
      <c r="L446" s="34" t="s">
        <v>1349</v>
      </c>
      <c r="M446" s="34" t="s">
        <v>330</v>
      </c>
      <c r="N446" s="34"/>
      <c r="O446" s="34" t="s">
        <v>1348</v>
      </c>
      <c r="P446" s="34"/>
      <c r="Q446" s="34" t="s">
        <v>1161</v>
      </c>
      <c r="R446" t="b">
        <v>0</v>
      </c>
      <c r="S446" s="34"/>
      <c r="T446" s="34"/>
      <c r="U446" s="34"/>
      <c r="V446" t="b">
        <v>0</v>
      </c>
      <c r="W446" t="b">
        <v>1</v>
      </c>
      <c r="X446" s="34"/>
      <c r="Y446" s="34"/>
      <c r="AA446" s="34"/>
      <c r="AB446" s="34"/>
      <c r="AC446" s="34"/>
      <c r="AD446" s="34"/>
      <c r="AE446" s="34"/>
      <c r="AF446" s="34"/>
      <c r="AG446">
        <v>4.3</v>
      </c>
      <c r="AH446" s="34"/>
      <c r="AK446" s="34"/>
      <c r="AL446" s="34"/>
      <c r="AM446" s="34"/>
      <c r="AN446" s="34"/>
      <c r="AO446" s="34"/>
      <c r="AP446" s="34"/>
      <c r="AQ446" s="34"/>
      <c r="AR446" s="34"/>
      <c r="AS446" s="34"/>
      <c r="AU446" s="34"/>
      <c r="AV446" s="34"/>
      <c r="AW446" s="34"/>
      <c r="AX446" s="34"/>
      <c r="AY446" s="34"/>
      <c r="AZ446" s="34"/>
      <c r="BA446" s="34"/>
      <c r="BB446" s="34"/>
      <c r="BC446" s="34"/>
      <c r="BD446" s="34"/>
      <c r="BE446" s="34"/>
      <c r="BF446" s="34"/>
      <c r="BI446" s="34"/>
      <c r="BJ446" s="34"/>
      <c r="BK446" s="34"/>
      <c r="BL446" s="34"/>
      <c r="BM446" s="34"/>
      <c r="BN446" s="34"/>
      <c r="BO446" s="34"/>
      <c r="BP446" s="34"/>
      <c r="BQ446" s="34"/>
      <c r="BS446" s="34"/>
      <c r="BT446" s="34"/>
      <c r="BU446" s="34"/>
      <c r="BV446" s="34"/>
      <c r="BW446" s="34"/>
      <c r="BX446" s="34"/>
      <c r="BY446" s="34"/>
      <c r="BZ446" s="34"/>
      <c r="CB446" s="34"/>
      <c r="CC446" s="34"/>
      <c r="CD446" s="34"/>
      <c r="CE446" s="34"/>
      <c r="CH446" s="34"/>
      <c r="CI446" s="34"/>
      <c r="CK446" s="34"/>
      <c r="CL446" s="34"/>
      <c r="CN446" s="34"/>
      <c r="CO446" s="34"/>
      <c r="CP446" s="34"/>
      <c r="CQ446" s="34"/>
      <c r="CR446" s="34"/>
      <c r="CS446" s="34"/>
      <c r="CT446" s="34"/>
      <c r="CV446" s="34"/>
      <c r="CW446" s="34"/>
      <c r="CX446" s="34"/>
      <c r="CY446" s="34"/>
      <c r="CZ446" s="34"/>
    </row>
    <row r="447" spans="1:104" x14ac:dyDescent="0.15">
      <c r="A447" s="34" t="s">
        <v>1445</v>
      </c>
      <c r="B447" s="34"/>
      <c r="C447" s="34" t="s">
        <v>1346</v>
      </c>
      <c r="D447" s="34" t="s">
        <v>1358</v>
      </c>
      <c r="E447">
        <v>130</v>
      </c>
      <c r="F447" s="34" t="s">
        <v>1475</v>
      </c>
      <c r="G447" s="34"/>
      <c r="H447" s="84" t="s">
        <v>306</v>
      </c>
      <c r="I447" s="34" t="s">
        <v>2</v>
      </c>
      <c r="J447" s="34" t="s">
        <v>308</v>
      </c>
      <c r="K447" s="34" t="s">
        <v>327</v>
      </c>
      <c r="L447" s="34" t="s">
        <v>1349</v>
      </c>
      <c r="M447" s="34" t="s">
        <v>330</v>
      </c>
      <c r="N447" s="34"/>
      <c r="O447" s="34" t="s">
        <v>1348</v>
      </c>
      <c r="P447" s="34"/>
      <c r="Q447" s="34" t="s">
        <v>1161</v>
      </c>
      <c r="R447" t="b">
        <v>0</v>
      </c>
      <c r="S447" s="34"/>
      <c r="T447" s="34"/>
      <c r="U447" s="34"/>
      <c r="V447" t="b">
        <v>0</v>
      </c>
      <c r="W447" t="b">
        <v>1</v>
      </c>
      <c r="X447" s="34"/>
      <c r="Y447" s="34"/>
      <c r="AA447" s="34"/>
      <c r="AB447" s="34"/>
      <c r="AC447" s="34"/>
      <c r="AD447" s="34"/>
      <c r="AE447" s="34"/>
      <c r="AF447" s="34"/>
      <c r="AG447">
        <v>4.3</v>
      </c>
      <c r="AH447" s="34"/>
      <c r="AK447" s="34"/>
      <c r="AL447" s="34"/>
      <c r="AM447" s="34"/>
      <c r="AN447" s="34"/>
      <c r="AO447" s="34"/>
      <c r="AP447" s="34"/>
      <c r="AQ447" s="34"/>
      <c r="AR447" s="34"/>
      <c r="AS447" s="34"/>
      <c r="AU447" s="34"/>
      <c r="AV447" s="34"/>
      <c r="AW447" s="34"/>
      <c r="AX447" s="34"/>
      <c r="AY447" s="34"/>
      <c r="AZ447" s="34"/>
      <c r="BA447" s="34"/>
      <c r="BB447" s="34"/>
      <c r="BC447" s="34"/>
      <c r="BD447" s="34"/>
      <c r="BE447" s="34"/>
      <c r="BF447" s="34"/>
      <c r="BI447" s="34"/>
      <c r="BJ447" s="34"/>
      <c r="BK447" s="34"/>
      <c r="BL447" s="34"/>
      <c r="BM447" s="34"/>
      <c r="BN447" s="34"/>
      <c r="BO447" s="34"/>
      <c r="BP447" s="34"/>
      <c r="BQ447" s="34"/>
      <c r="BS447" s="34"/>
      <c r="BT447" s="34"/>
      <c r="BU447" s="34"/>
      <c r="BV447" s="34"/>
      <c r="BW447" s="34"/>
      <c r="BX447" s="34"/>
      <c r="BY447" s="34"/>
      <c r="BZ447" s="34"/>
      <c r="CB447" s="34"/>
      <c r="CC447" s="34"/>
      <c r="CD447" s="34"/>
      <c r="CE447" s="34"/>
      <c r="CH447" s="34"/>
      <c r="CI447" s="34"/>
      <c r="CK447" s="34"/>
      <c r="CL447" s="34"/>
      <c r="CN447" s="34"/>
      <c r="CO447" s="34"/>
      <c r="CP447" s="34"/>
      <c r="CQ447" s="34"/>
      <c r="CR447" s="34"/>
      <c r="CS447" s="34"/>
      <c r="CT447" s="34"/>
      <c r="CV447" s="34"/>
      <c r="CW447" s="34"/>
      <c r="CX447" s="34"/>
      <c r="CY447" s="34"/>
      <c r="CZ447" s="34"/>
    </row>
    <row r="448" spans="1:104" x14ac:dyDescent="0.15">
      <c r="A448" s="34" t="s">
        <v>1445</v>
      </c>
      <c r="B448" s="34"/>
      <c r="C448" s="34" t="s">
        <v>1346</v>
      </c>
      <c r="D448" s="34" t="s">
        <v>1358</v>
      </c>
      <c r="E448">
        <v>130</v>
      </c>
      <c r="F448" s="34" t="s">
        <v>1475</v>
      </c>
      <c r="G448" s="34"/>
      <c r="H448" s="84" t="s">
        <v>306</v>
      </c>
      <c r="I448" s="34" t="s">
        <v>2</v>
      </c>
      <c r="J448" s="34" t="s">
        <v>309</v>
      </c>
      <c r="K448" s="34" t="s">
        <v>328</v>
      </c>
      <c r="L448" s="34" t="s">
        <v>1349</v>
      </c>
      <c r="M448" s="34" t="s">
        <v>330</v>
      </c>
      <c r="N448" s="34"/>
      <c r="O448" s="34" t="s">
        <v>1348</v>
      </c>
      <c r="P448" s="34"/>
      <c r="Q448" s="34" t="s">
        <v>1161</v>
      </c>
      <c r="R448" t="b">
        <v>0</v>
      </c>
      <c r="S448" s="34"/>
      <c r="T448" s="34"/>
      <c r="U448" s="34"/>
      <c r="V448" t="b">
        <v>0</v>
      </c>
      <c r="W448" t="b">
        <v>1</v>
      </c>
      <c r="X448" s="34"/>
      <c r="Y448" s="34"/>
      <c r="AA448" s="34"/>
      <c r="AB448" s="34"/>
      <c r="AC448" s="34"/>
      <c r="AD448" s="34"/>
      <c r="AE448" s="34"/>
      <c r="AF448" s="34"/>
      <c r="AG448">
        <v>4.3</v>
      </c>
      <c r="AH448" s="34"/>
      <c r="AK448" s="34"/>
      <c r="AL448" s="34"/>
      <c r="AM448" s="34"/>
      <c r="AN448" s="34"/>
      <c r="AO448" s="34"/>
      <c r="AP448" s="34"/>
      <c r="AQ448" s="34"/>
      <c r="AR448" s="34"/>
      <c r="AS448" s="34"/>
      <c r="AU448" s="34"/>
      <c r="AV448" s="34"/>
      <c r="AW448" s="34"/>
      <c r="AX448" s="34"/>
      <c r="AY448" s="34"/>
      <c r="AZ448" s="34"/>
      <c r="BA448" s="34"/>
      <c r="BB448" s="34"/>
      <c r="BC448" s="34"/>
      <c r="BD448" s="34"/>
      <c r="BE448" s="34"/>
      <c r="BF448" s="34"/>
      <c r="BI448" s="34"/>
      <c r="BJ448" s="34"/>
      <c r="BK448" s="34"/>
      <c r="BL448" s="34"/>
      <c r="BM448" s="34"/>
      <c r="BN448" s="34"/>
      <c r="BO448" s="34"/>
      <c r="BP448" s="34"/>
      <c r="BQ448" s="34"/>
      <c r="BS448" s="34"/>
      <c r="BT448" s="34"/>
      <c r="BU448" s="34"/>
      <c r="BV448" s="34"/>
      <c r="BW448" s="34"/>
      <c r="BX448" s="34"/>
      <c r="BY448" s="34"/>
      <c r="BZ448" s="34"/>
      <c r="CB448" s="34"/>
      <c r="CC448" s="34"/>
      <c r="CD448" s="34"/>
      <c r="CE448" s="34"/>
      <c r="CH448" s="34"/>
      <c r="CI448" s="34"/>
      <c r="CK448" s="34"/>
      <c r="CL448" s="34"/>
      <c r="CN448" s="34"/>
      <c r="CO448" s="34"/>
      <c r="CP448" s="34"/>
      <c r="CQ448" s="34"/>
      <c r="CR448" s="34"/>
      <c r="CS448" s="34"/>
      <c r="CT448" s="34"/>
      <c r="CV448" s="34"/>
      <c r="CW448" s="34"/>
      <c r="CX448" s="34"/>
      <c r="CY448" s="34"/>
      <c r="CZ448" s="34"/>
    </row>
    <row r="449" spans="1:104" x14ac:dyDescent="0.15">
      <c r="A449" s="34" t="s">
        <v>1445</v>
      </c>
      <c r="B449" s="34"/>
      <c r="C449" s="34" t="s">
        <v>1346</v>
      </c>
      <c r="D449" s="34" t="s">
        <v>1358</v>
      </c>
      <c r="E449">
        <v>130</v>
      </c>
      <c r="F449" s="34" t="s">
        <v>1475</v>
      </c>
      <c r="G449" s="34"/>
      <c r="H449" s="84" t="s">
        <v>306</v>
      </c>
      <c r="I449" s="34" t="s">
        <v>2</v>
      </c>
      <c r="J449" s="34" t="s">
        <v>310</v>
      </c>
      <c r="K449" s="34" t="s">
        <v>1503</v>
      </c>
      <c r="L449" s="34" t="s">
        <v>1349</v>
      </c>
      <c r="M449" s="34" t="s">
        <v>330</v>
      </c>
      <c r="N449" s="34"/>
      <c r="O449" s="34" t="s">
        <v>1348</v>
      </c>
      <c r="P449" s="34"/>
      <c r="Q449" s="34" t="s">
        <v>1161</v>
      </c>
      <c r="R449" t="b">
        <v>0</v>
      </c>
      <c r="S449" s="34"/>
      <c r="T449" s="34"/>
      <c r="U449" s="34"/>
      <c r="V449" t="b">
        <v>0</v>
      </c>
      <c r="W449" t="b">
        <v>1</v>
      </c>
      <c r="X449" s="34"/>
      <c r="Y449" s="34"/>
      <c r="AA449" s="34"/>
      <c r="AB449" s="34"/>
      <c r="AC449" s="34"/>
      <c r="AD449" s="34"/>
      <c r="AE449" s="34"/>
      <c r="AF449" s="34"/>
      <c r="AG449">
        <v>4.3</v>
      </c>
      <c r="AH449" s="34"/>
      <c r="AK449" s="34"/>
      <c r="AL449" s="34"/>
      <c r="AM449" s="34"/>
      <c r="AN449" s="34"/>
      <c r="AO449" s="34"/>
      <c r="AP449" s="34"/>
      <c r="AQ449" s="34"/>
      <c r="AR449" s="34"/>
      <c r="AS449" s="34"/>
      <c r="AU449" s="34"/>
      <c r="AV449" s="34"/>
      <c r="AW449" s="34"/>
      <c r="AX449" s="34"/>
      <c r="AY449" s="34"/>
      <c r="AZ449" s="34"/>
      <c r="BA449" s="34"/>
      <c r="BB449" s="34"/>
      <c r="BC449" s="34"/>
      <c r="BD449" s="34"/>
      <c r="BE449" s="34"/>
      <c r="BF449" s="34"/>
      <c r="BI449" s="34"/>
      <c r="BJ449" s="34"/>
      <c r="BK449" s="34"/>
      <c r="BL449" s="34"/>
      <c r="BM449" s="34"/>
      <c r="BN449" s="34"/>
      <c r="BO449" s="34"/>
      <c r="BP449" s="34"/>
      <c r="BQ449" s="34"/>
      <c r="BS449" s="34"/>
      <c r="BT449" s="34"/>
      <c r="BU449" s="34"/>
      <c r="BV449" s="34"/>
      <c r="BW449" s="34"/>
      <c r="BX449" s="34"/>
      <c r="BY449" s="34"/>
      <c r="BZ449" s="34"/>
      <c r="CB449" s="34"/>
      <c r="CC449" s="34"/>
      <c r="CD449" s="34"/>
      <c r="CE449" s="34"/>
      <c r="CH449" s="34"/>
      <c r="CI449" s="34"/>
      <c r="CK449" s="34"/>
      <c r="CL449" s="34"/>
      <c r="CN449" s="34"/>
      <c r="CO449" s="34"/>
      <c r="CP449" s="34"/>
      <c r="CQ449" s="34"/>
      <c r="CR449" s="34"/>
      <c r="CS449" s="34"/>
      <c r="CT449" s="34"/>
      <c r="CV449" s="34"/>
      <c r="CW449" s="34"/>
      <c r="CX449" s="34"/>
      <c r="CY449" s="34"/>
      <c r="CZ449" s="34"/>
    </row>
    <row r="450" spans="1:104" x14ac:dyDescent="0.15">
      <c r="A450" s="34" t="s">
        <v>1445</v>
      </c>
      <c r="B450" s="34"/>
      <c r="C450" s="34" t="s">
        <v>1346</v>
      </c>
      <c r="D450" s="34" t="s">
        <v>1358</v>
      </c>
      <c r="E450">
        <v>130</v>
      </c>
      <c r="F450" s="34" t="s">
        <v>1475</v>
      </c>
      <c r="G450" s="34"/>
      <c r="H450" s="84" t="s">
        <v>306</v>
      </c>
      <c r="I450" s="34" t="s">
        <v>2</v>
      </c>
      <c r="J450" s="34" t="s">
        <v>311</v>
      </c>
      <c r="K450" s="34" t="s">
        <v>1581</v>
      </c>
      <c r="L450" s="34" t="s">
        <v>1349</v>
      </c>
      <c r="M450" s="34" t="s">
        <v>330</v>
      </c>
      <c r="N450" s="34"/>
      <c r="O450" s="34" t="s">
        <v>1348</v>
      </c>
      <c r="P450" s="34"/>
      <c r="Q450" s="34" t="s">
        <v>1161</v>
      </c>
      <c r="R450" t="b">
        <v>0</v>
      </c>
      <c r="S450" s="34"/>
      <c r="T450" s="34"/>
      <c r="U450" s="34"/>
      <c r="V450" t="b">
        <v>0</v>
      </c>
      <c r="W450" t="b">
        <v>1</v>
      </c>
      <c r="X450" s="34"/>
      <c r="Y450" s="34"/>
      <c r="AA450" s="34"/>
      <c r="AB450" s="34"/>
      <c r="AC450" s="34"/>
      <c r="AD450" s="34"/>
      <c r="AE450" s="34"/>
      <c r="AF450" s="34"/>
      <c r="AG450">
        <v>4.3</v>
      </c>
      <c r="AH450" s="34"/>
      <c r="AK450" s="34"/>
      <c r="AL450" s="34"/>
      <c r="AM450" s="34"/>
      <c r="AN450" s="34"/>
      <c r="AO450" s="34"/>
      <c r="AP450" s="34"/>
      <c r="AQ450" s="34"/>
      <c r="AR450" s="34"/>
      <c r="AS450" s="34"/>
      <c r="AU450" s="34"/>
      <c r="AV450" s="34"/>
      <c r="AW450" s="34"/>
      <c r="AX450" s="34"/>
      <c r="AY450" s="34"/>
      <c r="AZ450" s="34"/>
      <c r="BA450" s="34"/>
      <c r="BB450" s="34"/>
      <c r="BC450" s="34"/>
      <c r="BD450" s="34"/>
      <c r="BE450" s="34"/>
      <c r="BF450" s="34"/>
      <c r="BI450" s="34"/>
      <c r="BJ450" s="34"/>
      <c r="BK450" s="34"/>
      <c r="BL450" s="34"/>
      <c r="BM450" s="34"/>
      <c r="BN450" s="34"/>
      <c r="BO450" s="34"/>
      <c r="BP450" s="34"/>
      <c r="BQ450" s="34"/>
      <c r="BS450" s="34"/>
      <c r="BT450" s="34"/>
      <c r="BU450" s="34"/>
      <c r="BV450" s="34"/>
      <c r="BW450" s="34"/>
      <c r="BX450" s="34"/>
      <c r="BY450" s="34"/>
      <c r="BZ450" s="34"/>
      <c r="CB450" s="34"/>
      <c r="CC450" s="34"/>
      <c r="CD450" s="34"/>
      <c r="CE450" s="34"/>
      <c r="CH450" s="34"/>
      <c r="CI450" s="34"/>
      <c r="CK450" s="34"/>
      <c r="CL450" s="34"/>
      <c r="CN450" s="34"/>
      <c r="CO450" s="34"/>
      <c r="CP450" s="34"/>
      <c r="CQ450" s="34"/>
      <c r="CR450" s="34"/>
      <c r="CS450" s="34"/>
      <c r="CT450" s="34"/>
      <c r="CV450" s="34"/>
      <c r="CW450" s="34"/>
      <c r="CX450" s="34"/>
      <c r="CY450" s="34"/>
      <c r="CZ450" s="34"/>
    </row>
    <row r="451" spans="1:104" x14ac:dyDescent="0.15">
      <c r="A451" s="34" t="s">
        <v>1445</v>
      </c>
      <c r="B451" s="34"/>
      <c r="C451" s="34" t="s">
        <v>1346</v>
      </c>
      <c r="D451" s="34" t="s">
        <v>1358</v>
      </c>
      <c r="E451">
        <v>130</v>
      </c>
      <c r="F451" s="34" t="s">
        <v>1475</v>
      </c>
      <c r="G451" s="34"/>
      <c r="H451" s="84" t="s">
        <v>306</v>
      </c>
      <c r="I451" s="34" t="s">
        <v>2</v>
      </c>
      <c r="J451" s="34" t="s">
        <v>312</v>
      </c>
      <c r="K451" s="34" t="s">
        <v>2</v>
      </c>
      <c r="L451" s="34" t="s">
        <v>1349</v>
      </c>
      <c r="M451" s="34" t="s">
        <v>330</v>
      </c>
      <c r="N451" s="34"/>
      <c r="O451" s="34" t="s">
        <v>1348</v>
      </c>
      <c r="P451" s="34"/>
      <c r="Q451" s="34" t="s">
        <v>1161</v>
      </c>
      <c r="R451" t="b">
        <v>0</v>
      </c>
      <c r="S451" s="34"/>
      <c r="T451" s="34"/>
      <c r="U451" s="34"/>
      <c r="V451" t="b">
        <v>0</v>
      </c>
      <c r="W451" t="b">
        <v>1</v>
      </c>
      <c r="X451" s="34"/>
      <c r="Y451" s="34"/>
      <c r="AA451" s="34"/>
      <c r="AB451" s="34"/>
      <c r="AC451" s="34"/>
      <c r="AD451" s="34"/>
      <c r="AE451" s="34"/>
      <c r="AF451" s="34"/>
      <c r="AG451">
        <v>4.3</v>
      </c>
      <c r="AH451" s="34"/>
      <c r="AK451" s="34"/>
      <c r="AL451" s="34"/>
      <c r="AM451" s="34"/>
      <c r="AN451" s="34"/>
      <c r="AO451" s="34"/>
      <c r="AP451" s="34"/>
      <c r="AQ451" s="34"/>
      <c r="AR451" s="34"/>
      <c r="AS451" s="34"/>
      <c r="AU451" s="34"/>
      <c r="AV451" s="34"/>
      <c r="AW451" s="34"/>
      <c r="AX451" s="34"/>
      <c r="AY451" s="34"/>
      <c r="AZ451" s="34"/>
      <c r="BA451" s="34"/>
      <c r="BB451" s="34"/>
      <c r="BC451" s="34"/>
      <c r="BD451" s="34"/>
      <c r="BE451" s="34"/>
      <c r="BF451" s="34"/>
      <c r="BI451" s="34"/>
      <c r="BJ451" s="34"/>
      <c r="BK451" s="34"/>
      <c r="BL451" s="34"/>
      <c r="BM451" s="34"/>
      <c r="BN451" s="34"/>
      <c r="BO451" s="34"/>
      <c r="BP451" s="34"/>
      <c r="BQ451" s="34"/>
      <c r="BS451" s="34"/>
      <c r="BT451" s="34"/>
      <c r="BU451" s="34"/>
      <c r="BV451" s="34"/>
      <c r="BW451" s="34"/>
      <c r="BX451" s="34"/>
      <c r="BY451" s="34"/>
      <c r="BZ451" s="34"/>
      <c r="CB451" s="34"/>
      <c r="CC451" s="34"/>
      <c r="CD451" s="34"/>
      <c r="CE451" s="34"/>
      <c r="CH451" s="34"/>
      <c r="CI451" s="34"/>
      <c r="CK451" s="34"/>
      <c r="CL451" s="34"/>
      <c r="CN451" s="34"/>
      <c r="CO451" s="34"/>
      <c r="CP451" s="34"/>
      <c r="CQ451" s="34"/>
      <c r="CR451" s="34"/>
      <c r="CS451" s="34"/>
      <c r="CT451" s="34"/>
      <c r="CV451" s="34"/>
      <c r="CW451" s="34"/>
      <c r="CX451" s="34"/>
      <c r="CY451" s="34"/>
      <c r="CZ451" s="34"/>
    </row>
    <row r="452" spans="1:104" x14ac:dyDescent="0.15">
      <c r="A452" s="34" t="s">
        <v>1446</v>
      </c>
      <c r="B452" s="34"/>
      <c r="C452" s="34" t="s">
        <v>1346</v>
      </c>
      <c r="D452" s="34" t="s">
        <v>1358</v>
      </c>
      <c r="E452">
        <v>131</v>
      </c>
      <c r="F452" s="34" t="s">
        <v>1475</v>
      </c>
      <c r="G452" s="34"/>
      <c r="H452" s="84" t="s">
        <v>306</v>
      </c>
      <c r="I452" s="34" t="s">
        <v>2</v>
      </c>
      <c r="J452" s="34" t="s">
        <v>307</v>
      </c>
      <c r="K452" s="34" t="s">
        <v>1582</v>
      </c>
      <c r="L452" s="34" t="s">
        <v>1349</v>
      </c>
      <c r="M452" s="34" t="s">
        <v>330</v>
      </c>
      <c r="N452" s="34"/>
      <c r="O452" s="34" t="s">
        <v>1348</v>
      </c>
      <c r="P452" s="34"/>
      <c r="Q452" s="34" t="s">
        <v>1162</v>
      </c>
      <c r="R452" t="b">
        <v>0</v>
      </c>
      <c r="S452" s="34"/>
      <c r="T452" s="34"/>
      <c r="U452" s="34"/>
      <c r="V452" t="b">
        <v>0</v>
      </c>
      <c r="W452" t="b">
        <v>1</v>
      </c>
      <c r="X452" s="34"/>
      <c r="Y452" s="34"/>
      <c r="AA452" s="34"/>
      <c r="AB452" s="34"/>
      <c r="AC452" s="34"/>
      <c r="AD452" s="34"/>
      <c r="AE452" s="34"/>
      <c r="AF452" s="34"/>
      <c r="AG452">
        <v>4.3</v>
      </c>
      <c r="AH452" s="34"/>
      <c r="AK452" s="34"/>
      <c r="AL452" s="34"/>
      <c r="AM452" s="34"/>
      <c r="AN452" s="34"/>
      <c r="AO452" s="34"/>
      <c r="AP452" s="34"/>
      <c r="AQ452" s="34"/>
      <c r="AR452" s="34"/>
      <c r="AS452" s="34"/>
      <c r="AU452" s="34"/>
      <c r="AV452" s="34"/>
      <c r="AW452" s="34"/>
      <c r="AX452" s="34"/>
      <c r="AY452" s="34"/>
      <c r="AZ452" s="34"/>
      <c r="BA452" s="34"/>
      <c r="BB452" s="34"/>
      <c r="BC452" s="34"/>
      <c r="BD452" s="34"/>
      <c r="BE452" s="34"/>
      <c r="BF452" s="34"/>
      <c r="BI452" s="34"/>
      <c r="BJ452" s="34"/>
      <c r="BK452" s="34"/>
      <c r="BL452" s="34"/>
      <c r="BM452" s="34"/>
      <c r="BN452" s="34"/>
      <c r="BO452" s="34"/>
      <c r="BP452" s="34"/>
      <c r="BQ452" s="34"/>
      <c r="BS452" s="34"/>
      <c r="BT452" s="34"/>
      <c r="BU452" s="34"/>
      <c r="BV452" s="34"/>
      <c r="BW452" s="34"/>
      <c r="BX452" s="34"/>
      <c r="BY452" s="34"/>
      <c r="BZ452" s="34"/>
      <c r="CB452" s="34"/>
      <c r="CC452" s="34"/>
      <c r="CD452" s="34"/>
      <c r="CE452" s="34"/>
      <c r="CH452" s="34"/>
      <c r="CI452" s="34"/>
      <c r="CK452" s="34"/>
      <c r="CL452" s="34"/>
      <c r="CN452" s="34"/>
      <c r="CO452" s="34"/>
      <c r="CP452" s="34"/>
      <c r="CQ452" s="34"/>
      <c r="CR452" s="34"/>
      <c r="CS452" s="34"/>
      <c r="CT452" s="34"/>
      <c r="CV452" s="34"/>
      <c r="CW452" s="34"/>
      <c r="CX452" s="34"/>
      <c r="CY452" s="34"/>
      <c r="CZ452" s="34"/>
    </row>
    <row r="453" spans="1:104" x14ac:dyDescent="0.15">
      <c r="A453" s="34" t="s">
        <v>1446</v>
      </c>
      <c r="B453" s="34"/>
      <c r="C453" s="34" t="s">
        <v>1346</v>
      </c>
      <c r="D453" s="34" t="s">
        <v>1358</v>
      </c>
      <c r="E453">
        <v>131</v>
      </c>
      <c r="F453" s="34" t="s">
        <v>1475</v>
      </c>
      <c r="G453" s="34"/>
      <c r="H453" s="84" t="s">
        <v>306</v>
      </c>
      <c r="I453" s="34" t="s">
        <v>2</v>
      </c>
      <c r="J453" s="34" t="s">
        <v>308</v>
      </c>
      <c r="K453" s="34" t="s">
        <v>327</v>
      </c>
      <c r="L453" s="34" t="s">
        <v>1349</v>
      </c>
      <c r="M453" s="34" t="s">
        <v>330</v>
      </c>
      <c r="N453" s="34"/>
      <c r="O453" s="34" t="s">
        <v>1348</v>
      </c>
      <c r="P453" s="34"/>
      <c r="Q453" s="34" t="s">
        <v>1162</v>
      </c>
      <c r="R453" t="b">
        <v>0</v>
      </c>
      <c r="S453" s="34"/>
      <c r="T453" s="34"/>
      <c r="U453" s="34"/>
      <c r="V453" t="b">
        <v>0</v>
      </c>
      <c r="W453" t="b">
        <v>1</v>
      </c>
      <c r="X453" s="34"/>
      <c r="Y453" s="34"/>
      <c r="AA453" s="34"/>
      <c r="AB453" s="34"/>
      <c r="AC453" s="34"/>
      <c r="AD453" s="34"/>
      <c r="AE453" s="34"/>
      <c r="AF453" s="34"/>
      <c r="AG453">
        <v>4.3</v>
      </c>
      <c r="AH453" s="34"/>
      <c r="AK453" s="34"/>
      <c r="AL453" s="34"/>
      <c r="AM453" s="34"/>
      <c r="AN453" s="34"/>
      <c r="AO453" s="34"/>
      <c r="AP453" s="34"/>
      <c r="AQ453" s="34"/>
      <c r="AR453" s="34"/>
      <c r="AS453" s="34"/>
      <c r="AU453" s="34"/>
      <c r="AV453" s="34"/>
      <c r="AW453" s="34"/>
      <c r="AX453" s="34"/>
      <c r="AY453" s="34"/>
      <c r="AZ453" s="34"/>
      <c r="BA453" s="34"/>
      <c r="BB453" s="34"/>
      <c r="BC453" s="34"/>
      <c r="BD453" s="34"/>
      <c r="BE453" s="34"/>
      <c r="BF453" s="34"/>
      <c r="BI453" s="34"/>
      <c r="BJ453" s="34"/>
      <c r="BK453" s="34"/>
      <c r="BL453" s="34"/>
      <c r="BM453" s="34"/>
      <c r="BN453" s="34"/>
      <c r="BO453" s="34"/>
      <c r="BP453" s="34"/>
      <c r="BQ453" s="34"/>
      <c r="BS453" s="34"/>
      <c r="BT453" s="34"/>
      <c r="BU453" s="34"/>
      <c r="BV453" s="34"/>
      <c r="BW453" s="34"/>
      <c r="BX453" s="34"/>
      <c r="BY453" s="34"/>
      <c r="BZ453" s="34"/>
      <c r="CB453" s="34"/>
      <c r="CC453" s="34"/>
      <c r="CD453" s="34"/>
      <c r="CE453" s="34"/>
      <c r="CH453" s="34"/>
      <c r="CI453" s="34"/>
      <c r="CK453" s="34"/>
      <c r="CL453" s="34"/>
      <c r="CN453" s="34"/>
      <c r="CO453" s="34"/>
      <c r="CP453" s="34"/>
      <c r="CQ453" s="34"/>
      <c r="CR453" s="34"/>
      <c r="CS453" s="34"/>
      <c r="CT453" s="34"/>
      <c r="CV453" s="34"/>
      <c r="CW453" s="34"/>
      <c r="CX453" s="34"/>
      <c r="CY453" s="34"/>
      <c r="CZ453" s="34"/>
    </row>
    <row r="454" spans="1:104" x14ac:dyDescent="0.15">
      <c r="A454" s="34" t="s">
        <v>1446</v>
      </c>
      <c r="B454" s="34"/>
      <c r="C454" s="34" t="s">
        <v>1346</v>
      </c>
      <c r="D454" s="34" t="s">
        <v>1358</v>
      </c>
      <c r="E454">
        <v>131</v>
      </c>
      <c r="F454" s="34" t="s">
        <v>1475</v>
      </c>
      <c r="G454" s="34"/>
      <c r="H454" s="84" t="s">
        <v>306</v>
      </c>
      <c r="I454" s="34" t="s">
        <v>2</v>
      </c>
      <c r="J454" s="34" t="s">
        <v>309</v>
      </c>
      <c r="K454" s="34" t="s">
        <v>328</v>
      </c>
      <c r="L454" s="34" t="s">
        <v>1349</v>
      </c>
      <c r="M454" s="34" t="s">
        <v>330</v>
      </c>
      <c r="N454" s="34"/>
      <c r="O454" s="34" t="s">
        <v>1348</v>
      </c>
      <c r="P454" s="34"/>
      <c r="Q454" s="34" t="s">
        <v>1162</v>
      </c>
      <c r="R454" t="b">
        <v>0</v>
      </c>
      <c r="S454" s="34"/>
      <c r="T454" s="34"/>
      <c r="U454" s="34"/>
      <c r="V454" t="b">
        <v>0</v>
      </c>
      <c r="W454" t="b">
        <v>1</v>
      </c>
      <c r="X454" s="34"/>
      <c r="Y454" s="34"/>
      <c r="AA454" s="34"/>
      <c r="AB454" s="34"/>
      <c r="AC454" s="34"/>
      <c r="AD454" s="34"/>
      <c r="AE454" s="34"/>
      <c r="AF454" s="34"/>
      <c r="AG454">
        <v>4.3</v>
      </c>
      <c r="AH454" s="34"/>
      <c r="AK454" s="34"/>
      <c r="AL454" s="34"/>
      <c r="AM454" s="34"/>
      <c r="AN454" s="34"/>
      <c r="AO454" s="34"/>
      <c r="AP454" s="34"/>
      <c r="AQ454" s="34"/>
      <c r="AR454" s="34"/>
      <c r="AS454" s="34"/>
      <c r="AU454" s="34"/>
      <c r="AV454" s="34"/>
      <c r="AW454" s="34"/>
      <c r="AX454" s="34"/>
      <c r="AY454" s="34"/>
      <c r="AZ454" s="34"/>
      <c r="BA454" s="34"/>
      <c r="BB454" s="34"/>
      <c r="BC454" s="34"/>
      <c r="BD454" s="34"/>
      <c r="BE454" s="34"/>
      <c r="BF454" s="34"/>
      <c r="BI454" s="34"/>
      <c r="BJ454" s="34"/>
      <c r="BK454" s="34"/>
      <c r="BL454" s="34"/>
      <c r="BM454" s="34"/>
      <c r="BN454" s="34"/>
      <c r="BO454" s="34"/>
      <c r="BP454" s="34"/>
      <c r="BQ454" s="34"/>
      <c r="BS454" s="34"/>
      <c r="BT454" s="34"/>
      <c r="BU454" s="34"/>
      <c r="BV454" s="34"/>
      <c r="BW454" s="34"/>
      <c r="BX454" s="34"/>
      <c r="BY454" s="34"/>
      <c r="BZ454" s="34"/>
      <c r="CB454" s="34"/>
      <c r="CC454" s="34"/>
      <c r="CD454" s="34"/>
      <c r="CE454" s="34"/>
      <c r="CH454" s="34"/>
      <c r="CI454" s="34"/>
      <c r="CK454" s="34"/>
      <c r="CL454" s="34"/>
      <c r="CN454" s="34"/>
      <c r="CO454" s="34"/>
      <c r="CP454" s="34"/>
      <c r="CQ454" s="34"/>
      <c r="CR454" s="34"/>
      <c r="CS454" s="34"/>
      <c r="CT454" s="34"/>
      <c r="CV454" s="34"/>
      <c r="CW454" s="34"/>
      <c r="CX454" s="34"/>
      <c r="CY454" s="34"/>
      <c r="CZ454" s="34"/>
    </row>
    <row r="455" spans="1:104" x14ac:dyDescent="0.15">
      <c r="A455" s="34" t="s">
        <v>1446</v>
      </c>
      <c r="B455" s="34"/>
      <c r="C455" s="34" t="s">
        <v>1346</v>
      </c>
      <c r="D455" s="34" t="s">
        <v>1358</v>
      </c>
      <c r="E455">
        <v>131</v>
      </c>
      <c r="F455" s="34" t="s">
        <v>1475</v>
      </c>
      <c r="G455" s="34"/>
      <c r="H455" s="84" t="s">
        <v>306</v>
      </c>
      <c r="I455" s="34" t="s">
        <v>2</v>
      </c>
      <c r="J455" s="34" t="s">
        <v>310</v>
      </c>
      <c r="K455" s="34" t="s">
        <v>1583</v>
      </c>
      <c r="L455" s="34" t="s">
        <v>1349</v>
      </c>
      <c r="M455" s="34" t="s">
        <v>330</v>
      </c>
      <c r="N455" s="34"/>
      <c r="O455" s="34" t="s">
        <v>1348</v>
      </c>
      <c r="P455" s="34"/>
      <c r="Q455" s="34" t="s">
        <v>1162</v>
      </c>
      <c r="R455" t="b">
        <v>0</v>
      </c>
      <c r="S455" s="34"/>
      <c r="T455" s="34"/>
      <c r="U455" s="34"/>
      <c r="V455" t="b">
        <v>0</v>
      </c>
      <c r="W455" t="b">
        <v>1</v>
      </c>
      <c r="X455" s="34"/>
      <c r="Y455" s="34"/>
      <c r="AA455" s="34"/>
      <c r="AB455" s="34"/>
      <c r="AC455" s="34"/>
      <c r="AD455" s="34"/>
      <c r="AE455" s="34"/>
      <c r="AF455" s="34"/>
      <c r="AG455">
        <v>4.3</v>
      </c>
      <c r="AH455" s="34"/>
      <c r="AK455" s="34"/>
      <c r="AL455" s="34"/>
      <c r="AM455" s="34"/>
      <c r="AN455" s="34"/>
      <c r="AO455" s="34"/>
      <c r="AP455" s="34"/>
      <c r="AQ455" s="34"/>
      <c r="AR455" s="34"/>
      <c r="AS455" s="34"/>
      <c r="AU455" s="34"/>
      <c r="AV455" s="34"/>
      <c r="AW455" s="34"/>
      <c r="AX455" s="34"/>
      <c r="AY455" s="34"/>
      <c r="AZ455" s="34"/>
      <c r="BA455" s="34"/>
      <c r="BB455" s="34"/>
      <c r="BC455" s="34"/>
      <c r="BD455" s="34"/>
      <c r="BE455" s="34"/>
      <c r="BF455" s="34"/>
      <c r="BI455" s="34"/>
      <c r="BJ455" s="34"/>
      <c r="BK455" s="34"/>
      <c r="BL455" s="34"/>
      <c r="BM455" s="34"/>
      <c r="BN455" s="34"/>
      <c r="BO455" s="34"/>
      <c r="BP455" s="34"/>
      <c r="BQ455" s="34"/>
      <c r="BS455" s="34"/>
      <c r="BT455" s="34"/>
      <c r="BU455" s="34"/>
      <c r="BV455" s="34"/>
      <c r="BW455" s="34"/>
      <c r="BX455" s="34"/>
      <c r="BY455" s="34"/>
      <c r="BZ455" s="34"/>
      <c r="CB455" s="34"/>
      <c r="CC455" s="34"/>
      <c r="CD455" s="34"/>
      <c r="CE455" s="34"/>
      <c r="CH455" s="34"/>
      <c r="CI455" s="34"/>
      <c r="CK455" s="34"/>
      <c r="CL455" s="34"/>
      <c r="CN455" s="34"/>
      <c r="CO455" s="34"/>
      <c r="CP455" s="34"/>
      <c r="CQ455" s="34"/>
      <c r="CR455" s="34"/>
      <c r="CS455" s="34"/>
      <c r="CT455" s="34"/>
      <c r="CV455" s="34"/>
      <c r="CW455" s="34"/>
      <c r="CX455" s="34"/>
      <c r="CY455" s="34"/>
      <c r="CZ455" s="34"/>
    </row>
    <row r="456" spans="1:104" x14ac:dyDescent="0.15">
      <c r="A456" s="34" t="s">
        <v>1446</v>
      </c>
      <c r="B456" s="34"/>
      <c r="C456" s="34" t="s">
        <v>1346</v>
      </c>
      <c r="D456" s="34" t="s">
        <v>1358</v>
      </c>
      <c r="E456">
        <v>131</v>
      </c>
      <c r="F456" s="34" t="s">
        <v>1475</v>
      </c>
      <c r="G456" s="34"/>
      <c r="H456" s="84" t="s">
        <v>306</v>
      </c>
      <c r="I456" s="34" t="s">
        <v>2</v>
      </c>
      <c r="J456" s="34" t="s">
        <v>311</v>
      </c>
      <c r="K456" s="34" t="s">
        <v>1581</v>
      </c>
      <c r="L456" s="34" t="s">
        <v>1349</v>
      </c>
      <c r="M456" s="34" t="s">
        <v>330</v>
      </c>
      <c r="N456" s="34"/>
      <c r="O456" s="34" t="s">
        <v>1348</v>
      </c>
      <c r="P456" s="34"/>
      <c r="Q456" s="34" t="s">
        <v>1162</v>
      </c>
      <c r="R456" t="b">
        <v>0</v>
      </c>
      <c r="S456" s="34"/>
      <c r="T456" s="34"/>
      <c r="U456" s="34"/>
      <c r="V456" t="b">
        <v>0</v>
      </c>
      <c r="W456" t="b">
        <v>1</v>
      </c>
      <c r="X456" s="34"/>
      <c r="Y456" s="34"/>
      <c r="AA456" s="34"/>
      <c r="AB456" s="34"/>
      <c r="AC456" s="34"/>
      <c r="AD456" s="34"/>
      <c r="AE456" s="34"/>
      <c r="AF456" s="34"/>
      <c r="AG456">
        <v>4.3</v>
      </c>
      <c r="AH456" s="34"/>
      <c r="AK456" s="34"/>
      <c r="AL456" s="34"/>
      <c r="AM456" s="34"/>
      <c r="AN456" s="34"/>
      <c r="AO456" s="34"/>
      <c r="AP456" s="34"/>
      <c r="AQ456" s="34"/>
      <c r="AR456" s="34"/>
      <c r="AS456" s="34"/>
      <c r="AU456" s="34"/>
      <c r="AV456" s="34"/>
      <c r="AW456" s="34"/>
      <c r="AX456" s="34"/>
      <c r="AY456" s="34"/>
      <c r="AZ456" s="34"/>
      <c r="BA456" s="34"/>
      <c r="BB456" s="34"/>
      <c r="BC456" s="34"/>
      <c r="BD456" s="34"/>
      <c r="BE456" s="34"/>
      <c r="BF456" s="34"/>
      <c r="BI456" s="34"/>
      <c r="BJ456" s="34"/>
      <c r="BK456" s="34"/>
      <c r="BL456" s="34"/>
      <c r="BM456" s="34"/>
      <c r="BN456" s="34"/>
      <c r="BO456" s="34"/>
      <c r="BP456" s="34"/>
      <c r="BQ456" s="34"/>
      <c r="BS456" s="34"/>
      <c r="BT456" s="34"/>
      <c r="BU456" s="34"/>
      <c r="BV456" s="34"/>
      <c r="BW456" s="34"/>
      <c r="BX456" s="34"/>
      <c r="BY456" s="34"/>
      <c r="BZ456" s="34"/>
      <c r="CB456" s="34"/>
      <c r="CC456" s="34"/>
      <c r="CD456" s="34"/>
      <c r="CE456" s="34"/>
      <c r="CH456" s="34"/>
      <c r="CI456" s="34"/>
      <c r="CK456" s="34"/>
      <c r="CL456" s="34"/>
      <c r="CN456" s="34"/>
      <c r="CO456" s="34"/>
      <c r="CP456" s="34"/>
      <c r="CQ456" s="34"/>
      <c r="CR456" s="34"/>
      <c r="CS456" s="34"/>
      <c r="CT456" s="34"/>
      <c r="CV456" s="34"/>
      <c r="CW456" s="34"/>
      <c r="CX456" s="34"/>
      <c r="CY456" s="34"/>
      <c r="CZ456" s="34"/>
    </row>
    <row r="457" spans="1:104" x14ac:dyDescent="0.15">
      <c r="A457" s="34" t="s">
        <v>1446</v>
      </c>
      <c r="B457" s="34"/>
      <c r="C457" s="34" t="s">
        <v>1346</v>
      </c>
      <c r="D457" s="34" t="s">
        <v>1358</v>
      </c>
      <c r="E457">
        <v>131</v>
      </c>
      <c r="F457" s="34" t="s">
        <v>1475</v>
      </c>
      <c r="G457" s="34"/>
      <c r="H457" s="84" t="s">
        <v>306</v>
      </c>
      <c r="I457" s="34" t="s">
        <v>2</v>
      </c>
      <c r="J457" s="34" t="s">
        <v>312</v>
      </c>
      <c r="K457" s="34" t="s">
        <v>2</v>
      </c>
      <c r="L457" s="34" t="s">
        <v>1349</v>
      </c>
      <c r="M457" s="34" t="s">
        <v>330</v>
      </c>
      <c r="N457" s="34"/>
      <c r="O457" s="34" t="s">
        <v>1348</v>
      </c>
      <c r="P457" s="34"/>
      <c r="Q457" s="34" t="s">
        <v>1162</v>
      </c>
      <c r="R457" t="b">
        <v>0</v>
      </c>
      <c r="S457" s="34"/>
      <c r="T457" s="34"/>
      <c r="U457" s="34"/>
      <c r="V457" t="b">
        <v>0</v>
      </c>
      <c r="W457" t="b">
        <v>1</v>
      </c>
      <c r="X457" s="34"/>
      <c r="Y457" s="34"/>
      <c r="AA457" s="34"/>
      <c r="AB457" s="34"/>
      <c r="AC457" s="34"/>
      <c r="AD457" s="34"/>
      <c r="AE457" s="34"/>
      <c r="AF457" s="34"/>
      <c r="AG457">
        <v>4.3</v>
      </c>
      <c r="AH457" s="34"/>
      <c r="AK457" s="34"/>
      <c r="AL457" s="34"/>
      <c r="AM457" s="34"/>
      <c r="AN457" s="34"/>
      <c r="AO457" s="34"/>
      <c r="AP457" s="34"/>
      <c r="AQ457" s="34"/>
      <c r="AR457" s="34"/>
      <c r="AS457" s="34"/>
      <c r="AU457" s="34"/>
      <c r="AV457" s="34"/>
      <c r="AW457" s="34"/>
      <c r="AX457" s="34"/>
      <c r="AY457" s="34"/>
      <c r="AZ457" s="34"/>
      <c r="BA457" s="34"/>
      <c r="BB457" s="34"/>
      <c r="BC457" s="34"/>
      <c r="BD457" s="34"/>
      <c r="BE457" s="34"/>
      <c r="BF457" s="34"/>
      <c r="BI457" s="34"/>
      <c r="BJ457" s="34"/>
      <c r="BK457" s="34"/>
      <c r="BL457" s="34"/>
      <c r="BM457" s="34"/>
      <c r="BN457" s="34"/>
      <c r="BO457" s="34"/>
      <c r="BP457" s="34"/>
      <c r="BQ457" s="34"/>
      <c r="BS457" s="34"/>
      <c r="BT457" s="34"/>
      <c r="BU457" s="34"/>
      <c r="BV457" s="34"/>
      <c r="BW457" s="34"/>
      <c r="BX457" s="34"/>
      <c r="BY457" s="34"/>
      <c r="BZ457" s="34"/>
      <c r="CB457" s="34"/>
      <c r="CC457" s="34"/>
      <c r="CD457" s="34"/>
      <c r="CE457" s="34"/>
      <c r="CH457" s="34"/>
      <c r="CI457" s="34"/>
      <c r="CK457" s="34"/>
      <c r="CL457" s="34"/>
      <c r="CN457" s="34"/>
      <c r="CO457" s="34"/>
      <c r="CP457" s="34"/>
      <c r="CQ457" s="34"/>
      <c r="CR457" s="34"/>
      <c r="CS457" s="34"/>
      <c r="CT457" s="34"/>
      <c r="CV457" s="34"/>
      <c r="CW457" s="34"/>
      <c r="CX457" s="34"/>
      <c r="CY457" s="34"/>
      <c r="CZ457" s="34"/>
    </row>
    <row r="458" spans="1:104" x14ac:dyDescent="0.15">
      <c r="A458" s="34" t="s">
        <v>1447</v>
      </c>
      <c r="B458" s="34"/>
      <c r="C458" s="34" t="s">
        <v>1346</v>
      </c>
      <c r="D458" s="34" t="s">
        <v>1358</v>
      </c>
      <c r="E458">
        <v>132</v>
      </c>
      <c r="F458" s="34" t="s">
        <v>1475</v>
      </c>
      <c r="G458" s="34"/>
      <c r="H458" s="84" t="s">
        <v>306</v>
      </c>
      <c r="I458" s="34" t="s">
        <v>2</v>
      </c>
      <c r="J458" s="34" t="s">
        <v>307</v>
      </c>
      <c r="K458" s="34" t="s">
        <v>1246</v>
      </c>
      <c r="L458" s="34" t="s">
        <v>1349</v>
      </c>
      <c r="M458" s="34" t="s">
        <v>330</v>
      </c>
      <c r="N458" s="34"/>
      <c r="O458" s="34" t="s">
        <v>1348</v>
      </c>
      <c r="P458" s="34"/>
      <c r="Q458" s="34" t="s">
        <v>1170</v>
      </c>
      <c r="R458" t="b">
        <v>0</v>
      </c>
      <c r="S458" s="34"/>
      <c r="T458" s="34"/>
      <c r="U458" s="34"/>
      <c r="V458" t="b">
        <v>0</v>
      </c>
      <c r="W458" t="b">
        <v>1</v>
      </c>
      <c r="X458" s="34"/>
      <c r="Y458" s="34"/>
      <c r="AA458" s="34"/>
      <c r="AB458" s="34"/>
      <c r="AC458" s="34"/>
      <c r="AD458" s="34"/>
      <c r="AE458" s="34"/>
      <c r="AF458" s="34"/>
      <c r="AG458">
        <v>4.3</v>
      </c>
      <c r="AH458" s="34"/>
      <c r="AK458" s="34"/>
      <c r="AL458" s="34"/>
      <c r="AM458" s="34"/>
      <c r="AN458" s="34"/>
      <c r="AO458" s="34"/>
      <c r="AP458" s="34"/>
      <c r="AQ458" s="34"/>
      <c r="AR458" s="34"/>
      <c r="AS458" s="34"/>
      <c r="AU458" s="34"/>
      <c r="AV458" s="34"/>
      <c r="AW458" s="34"/>
      <c r="AX458" s="34"/>
      <c r="AY458" s="34"/>
      <c r="AZ458" s="34"/>
      <c r="BA458" s="34"/>
      <c r="BB458" s="34"/>
      <c r="BC458" s="34"/>
      <c r="BD458" s="34"/>
      <c r="BE458" s="34"/>
      <c r="BF458" s="34"/>
      <c r="BI458" s="34"/>
      <c r="BJ458" s="34"/>
      <c r="BK458" s="34"/>
      <c r="BL458" s="34"/>
      <c r="BM458" s="34"/>
      <c r="BN458" s="34"/>
      <c r="BO458" s="34"/>
      <c r="BP458" s="34"/>
      <c r="BQ458" s="34"/>
      <c r="BS458" s="34"/>
      <c r="BT458" s="34"/>
      <c r="BU458" s="34"/>
      <c r="BV458" s="34"/>
      <c r="BW458" s="34"/>
      <c r="BX458" s="34"/>
      <c r="BY458" s="34"/>
      <c r="BZ458" s="34"/>
      <c r="CB458" s="34"/>
      <c r="CC458" s="34"/>
      <c r="CD458" s="34"/>
      <c r="CE458" s="34"/>
      <c r="CH458" s="34"/>
      <c r="CI458" s="34"/>
      <c r="CK458" s="34"/>
      <c r="CL458" s="34"/>
      <c r="CN458" s="34"/>
      <c r="CO458" s="34"/>
      <c r="CP458" s="34"/>
      <c r="CQ458" s="34"/>
      <c r="CR458" s="34"/>
      <c r="CS458" s="34"/>
      <c r="CT458" s="34"/>
      <c r="CV458" s="34"/>
      <c r="CW458" s="34"/>
      <c r="CX458" s="34"/>
      <c r="CY458" s="34"/>
      <c r="CZ458" s="34"/>
    </row>
    <row r="459" spans="1:104" x14ac:dyDescent="0.15">
      <c r="A459" s="34" t="s">
        <v>1447</v>
      </c>
      <c r="B459" s="34"/>
      <c r="C459" s="34" t="s">
        <v>1346</v>
      </c>
      <c r="D459" s="34" t="s">
        <v>1358</v>
      </c>
      <c r="E459">
        <v>132</v>
      </c>
      <c r="F459" s="34" t="s">
        <v>1475</v>
      </c>
      <c r="G459" s="34"/>
      <c r="H459" s="84" t="s">
        <v>306</v>
      </c>
      <c r="I459" s="34" t="s">
        <v>2</v>
      </c>
      <c r="J459" s="34" t="s">
        <v>308</v>
      </c>
      <c r="K459" s="34" t="s">
        <v>988</v>
      </c>
      <c r="L459" s="34" t="s">
        <v>1349</v>
      </c>
      <c r="M459" s="34" t="s">
        <v>330</v>
      </c>
      <c r="N459" s="34"/>
      <c r="O459" s="34" t="s">
        <v>1348</v>
      </c>
      <c r="P459" s="34"/>
      <c r="Q459" s="34" t="s">
        <v>1170</v>
      </c>
      <c r="R459" t="b">
        <v>0</v>
      </c>
      <c r="S459" s="34"/>
      <c r="T459" s="34"/>
      <c r="U459" s="34"/>
      <c r="V459" t="b">
        <v>0</v>
      </c>
      <c r="W459" t="b">
        <v>1</v>
      </c>
      <c r="X459" s="34"/>
      <c r="Y459" s="34"/>
      <c r="AA459" s="34"/>
      <c r="AB459" s="34"/>
      <c r="AC459" s="34"/>
      <c r="AD459" s="34"/>
      <c r="AE459" s="34"/>
      <c r="AF459" s="34"/>
      <c r="AG459">
        <v>4.3</v>
      </c>
      <c r="AH459" s="34"/>
      <c r="AK459" s="34"/>
      <c r="AL459" s="34"/>
      <c r="AM459" s="34"/>
      <c r="AN459" s="34"/>
      <c r="AO459" s="34"/>
      <c r="AP459" s="34"/>
      <c r="AQ459" s="34"/>
      <c r="AR459" s="34"/>
      <c r="AS459" s="34"/>
      <c r="AU459" s="34"/>
      <c r="AV459" s="34"/>
      <c r="AW459" s="34"/>
      <c r="AX459" s="34"/>
      <c r="AY459" s="34"/>
      <c r="AZ459" s="34"/>
      <c r="BA459" s="34"/>
      <c r="BB459" s="34"/>
      <c r="BC459" s="34"/>
      <c r="BD459" s="34"/>
      <c r="BE459" s="34"/>
      <c r="BF459" s="34"/>
      <c r="BI459" s="34"/>
      <c r="BJ459" s="34"/>
      <c r="BK459" s="34"/>
      <c r="BL459" s="34"/>
      <c r="BM459" s="34"/>
      <c r="BN459" s="34"/>
      <c r="BO459" s="34"/>
      <c r="BP459" s="34"/>
      <c r="BQ459" s="34"/>
      <c r="BS459" s="34"/>
      <c r="BT459" s="34"/>
      <c r="BU459" s="34"/>
      <c r="BV459" s="34"/>
      <c r="BW459" s="34"/>
      <c r="BX459" s="34"/>
      <c r="BY459" s="34"/>
      <c r="BZ459" s="34"/>
      <c r="CB459" s="34"/>
      <c r="CC459" s="34"/>
      <c r="CD459" s="34"/>
      <c r="CE459" s="34"/>
      <c r="CH459" s="34"/>
      <c r="CI459" s="34"/>
      <c r="CK459" s="34"/>
      <c r="CL459" s="34"/>
      <c r="CN459" s="34"/>
      <c r="CO459" s="34"/>
      <c r="CP459" s="34"/>
      <c r="CQ459" s="34"/>
      <c r="CR459" s="34"/>
      <c r="CS459" s="34"/>
      <c r="CT459" s="34"/>
      <c r="CV459" s="34"/>
      <c r="CW459" s="34"/>
      <c r="CX459" s="34"/>
      <c r="CY459" s="34"/>
      <c r="CZ459" s="34"/>
    </row>
    <row r="460" spans="1:104" x14ac:dyDescent="0.15">
      <c r="A460" s="34" t="s">
        <v>1447</v>
      </c>
      <c r="B460" s="34"/>
      <c r="C460" s="34" t="s">
        <v>1346</v>
      </c>
      <c r="D460" s="34" t="s">
        <v>1358</v>
      </c>
      <c r="E460">
        <v>132</v>
      </c>
      <c r="F460" s="34" t="s">
        <v>1475</v>
      </c>
      <c r="G460" s="34"/>
      <c r="H460" s="84" t="s">
        <v>306</v>
      </c>
      <c r="I460" s="34" t="s">
        <v>2</v>
      </c>
      <c r="J460" s="34" t="s">
        <v>309</v>
      </c>
      <c r="K460" s="34" t="s">
        <v>990</v>
      </c>
      <c r="L460" s="34" t="s">
        <v>1349</v>
      </c>
      <c r="M460" s="34" t="s">
        <v>330</v>
      </c>
      <c r="N460" s="34"/>
      <c r="O460" s="34" t="s">
        <v>1348</v>
      </c>
      <c r="P460" s="34"/>
      <c r="Q460" s="34" t="s">
        <v>1170</v>
      </c>
      <c r="R460" t="b">
        <v>0</v>
      </c>
      <c r="S460" s="34"/>
      <c r="T460" s="34"/>
      <c r="U460" s="34"/>
      <c r="V460" t="b">
        <v>0</v>
      </c>
      <c r="W460" t="b">
        <v>1</v>
      </c>
      <c r="X460" s="34"/>
      <c r="Y460" s="34"/>
      <c r="AA460" s="34"/>
      <c r="AB460" s="34"/>
      <c r="AC460" s="34"/>
      <c r="AD460" s="34"/>
      <c r="AE460" s="34"/>
      <c r="AF460" s="34"/>
      <c r="AG460">
        <v>4.3</v>
      </c>
      <c r="AH460" s="34"/>
      <c r="AK460" s="34"/>
      <c r="AL460" s="34"/>
      <c r="AM460" s="34"/>
      <c r="AN460" s="34"/>
      <c r="AO460" s="34"/>
      <c r="AP460" s="34"/>
      <c r="AQ460" s="34"/>
      <c r="AR460" s="34"/>
      <c r="AS460" s="34"/>
      <c r="AU460" s="34"/>
      <c r="AV460" s="34"/>
      <c r="AW460" s="34"/>
      <c r="AX460" s="34"/>
      <c r="AY460" s="34"/>
      <c r="AZ460" s="34"/>
      <c r="BA460" s="34"/>
      <c r="BB460" s="34"/>
      <c r="BC460" s="34"/>
      <c r="BD460" s="34"/>
      <c r="BE460" s="34"/>
      <c r="BF460" s="34"/>
      <c r="BI460" s="34"/>
      <c r="BJ460" s="34"/>
      <c r="BK460" s="34"/>
      <c r="BL460" s="34"/>
      <c r="BM460" s="34"/>
      <c r="BN460" s="34"/>
      <c r="BO460" s="34"/>
      <c r="BP460" s="34"/>
      <c r="BQ460" s="34"/>
      <c r="BS460" s="34"/>
      <c r="BT460" s="34"/>
      <c r="BU460" s="34"/>
      <c r="BV460" s="34"/>
      <c r="BW460" s="34"/>
      <c r="BX460" s="34"/>
      <c r="BY460" s="34"/>
      <c r="BZ460" s="34"/>
      <c r="CB460" s="34"/>
      <c r="CC460" s="34"/>
      <c r="CD460" s="34"/>
      <c r="CE460" s="34"/>
      <c r="CH460" s="34"/>
      <c r="CI460" s="34"/>
      <c r="CK460" s="34"/>
      <c r="CL460" s="34"/>
      <c r="CN460" s="34"/>
      <c r="CO460" s="34"/>
      <c r="CP460" s="34"/>
      <c r="CQ460" s="34"/>
      <c r="CR460" s="34"/>
      <c r="CS460" s="34"/>
      <c r="CT460" s="34"/>
      <c r="CV460" s="34"/>
      <c r="CW460" s="34"/>
      <c r="CX460" s="34"/>
      <c r="CY460" s="34"/>
      <c r="CZ460" s="34"/>
    </row>
    <row r="461" spans="1:104" x14ac:dyDescent="0.15">
      <c r="A461" s="34" t="s">
        <v>1447</v>
      </c>
      <c r="B461" s="34"/>
      <c r="C461" s="34" t="s">
        <v>1346</v>
      </c>
      <c r="D461" s="34" t="s">
        <v>1358</v>
      </c>
      <c r="E461">
        <v>132</v>
      </c>
      <c r="F461" s="34" t="s">
        <v>1475</v>
      </c>
      <c r="G461" s="34"/>
      <c r="H461" s="84" t="s">
        <v>306</v>
      </c>
      <c r="I461" s="34" t="s">
        <v>2</v>
      </c>
      <c r="J461" s="34" t="s">
        <v>310</v>
      </c>
      <c r="K461" s="34" t="s">
        <v>1584</v>
      </c>
      <c r="L461" s="34" t="s">
        <v>1349</v>
      </c>
      <c r="M461" s="34" t="s">
        <v>330</v>
      </c>
      <c r="N461" s="34"/>
      <c r="O461" s="34" t="s">
        <v>1348</v>
      </c>
      <c r="P461" s="34"/>
      <c r="Q461" s="34" t="s">
        <v>1170</v>
      </c>
      <c r="R461" t="b">
        <v>0</v>
      </c>
      <c r="S461" s="34"/>
      <c r="T461" s="34"/>
      <c r="U461" s="34"/>
      <c r="V461" t="b">
        <v>0</v>
      </c>
      <c r="W461" t="b">
        <v>1</v>
      </c>
      <c r="X461" s="34"/>
      <c r="Y461" s="34"/>
      <c r="AA461" s="34"/>
      <c r="AB461" s="34"/>
      <c r="AC461" s="34"/>
      <c r="AD461" s="34"/>
      <c r="AE461" s="34"/>
      <c r="AF461" s="34"/>
      <c r="AG461">
        <v>4.3</v>
      </c>
      <c r="AH461" s="34"/>
      <c r="AK461" s="34"/>
      <c r="AL461" s="34"/>
      <c r="AM461" s="34"/>
      <c r="AN461" s="34"/>
      <c r="AO461" s="34"/>
      <c r="AP461" s="34"/>
      <c r="AQ461" s="34"/>
      <c r="AR461" s="34"/>
      <c r="AS461" s="34"/>
      <c r="AU461" s="34"/>
      <c r="AV461" s="34"/>
      <c r="AW461" s="34"/>
      <c r="AX461" s="34"/>
      <c r="AY461" s="34"/>
      <c r="AZ461" s="34"/>
      <c r="BA461" s="34"/>
      <c r="BB461" s="34"/>
      <c r="BC461" s="34"/>
      <c r="BD461" s="34"/>
      <c r="BE461" s="34"/>
      <c r="BF461" s="34"/>
      <c r="BI461" s="34"/>
      <c r="BJ461" s="34"/>
      <c r="BK461" s="34"/>
      <c r="BL461" s="34"/>
      <c r="BM461" s="34"/>
      <c r="BN461" s="34"/>
      <c r="BO461" s="34"/>
      <c r="BP461" s="34"/>
      <c r="BQ461" s="34"/>
      <c r="BS461" s="34"/>
      <c r="BT461" s="34"/>
      <c r="BU461" s="34"/>
      <c r="BV461" s="34"/>
      <c r="BW461" s="34"/>
      <c r="BX461" s="34"/>
      <c r="BY461" s="34"/>
      <c r="BZ461" s="34"/>
      <c r="CB461" s="34"/>
      <c r="CC461" s="34"/>
      <c r="CD461" s="34"/>
      <c r="CE461" s="34"/>
      <c r="CH461" s="34"/>
      <c r="CI461" s="34"/>
      <c r="CK461" s="34"/>
      <c r="CL461" s="34"/>
      <c r="CN461" s="34"/>
      <c r="CO461" s="34"/>
      <c r="CP461" s="34"/>
      <c r="CQ461" s="34"/>
      <c r="CR461" s="34"/>
      <c r="CS461" s="34"/>
      <c r="CT461" s="34"/>
      <c r="CV461" s="34"/>
      <c r="CW461" s="34"/>
      <c r="CX461" s="34"/>
      <c r="CY461" s="34"/>
      <c r="CZ461" s="34"/>
    </row>
    <row r="462" spans="1:104" x14ac:dyDescent="0.15">
      <c r="A462" s="34" t="s">
        <v>1447</v>
      </c>
      <c r="B462" s="34"/>
      <c r="C462" s="34" t="s">
        <v>1346</v>
      </c>
      <c r="D462" s="34" t="s">
        <v>1358</v>
      </c>
      <c r="E462">
        <v>132</v>
      </c>
      <c r="F462" s="34" t="s">
        <v>1475</v>
      </c>
      <c r="G462" s="34"/>
      <c r="H462" s="84" t="s">
        <v>306</v>
      </c>
      <c r="I462" s="34" t="s">
        <v>2</v>
      </c>
      <c r="J462" s="34" t="s">
        <v>311</v>
      </c>
      <c r="K462" s="34" t="s">
        <v>1581</v>
      </c>
      <c r="L462" s="34" t="s">
        <v>1349</v>
      </c>
      <c r="M462" s="34" t="s">
        <v>330</v>
      </c>
      <c r="N462" s="34"/>
      <c r="O462" s="34" t="s">
        <v>1348</v>
      </c>
      <c r="P462" s="34"/>
      <c r="Q462" s="34" t="s">
        <v>1170</v>
      </c>
      <c r="R462" t="b">
        <v>0</v>
      </c>
      <c r="S462" s="34"/>
      <c r="T462" s="34"/>
      <c r="U462" s="34"/>
      <c r="V462" t="b">
        <v>0</v>
      </c>
      <c r="W462" t="b">
        <v>1</v>
      </c>
      <c r="X462" s="34"/>
      <c r="Y462" s="34"/>
      <c r="AA462" s="34"/>
      <c r="AB462" s="34"/>
      <c r="AC462" s="34"/>
      <c r="AD462" s="34"/>
      <c r="AE462" s="34"/>
      <c r="AF462" s="34"/>
      <c r="AG462">
        <v>4.3</v>
      </c>
      <c r="AH462" s="34"/>
      <c r="AK462" s="34"/>
      <c r="AL462" s="34"/>
      <c r="AM462" s="34"/>
      <c r="AN462" s="34"/>
      <c r="AO462" s="34"/>
      <c r="AP462" s="34"/>
      <c r="AQ462" s="34"/>
      <c r="AR462" s="34"/>
      <c r="AS462" s="34"/>
      <c r="AU462" s="34"/>
      <c r="AV462" s="34"/>
      <c r="AW462" s="34"/>
      <c r="AX462" s="34"/>
      <c r="AY462" s="34"/>
      <c r="AZ462" s="34"/>
      <c r="BA462" s="34"/>
      <c r="BB462" s="34"/>
      <c r="BC462" s="34"/>
      <c r="BD462" s="34"/>
      <c r="BE462" s="34"/>
      <c r="BF462" s="34"/>
      <c r="BI462" s="34"/>
      <c r="BJ462" s="34"/>
      <c r="BK462" s="34"/>
      <c r="BL462" s="34"/>
      <c r="BM462" s="34"/>
      <c r="BN462" s="34"/>
      <c r="BO462" s="34"/>
      <c r="BP462" s="34"/>
      <c r="BQ462" s="34"/>
      <c r="BS462" s="34"/>
      <c r="BT462" s="34"/>
      <c r="BU462" s="34"/>
      <c r="BV462" s="34"/>
      <c r="BW462" s="34"/>
      <c r="BX462" s="34"/>
      <c r="BY462" s="34"/>
      <c r="BZ462" s="34"/>
      <c r="CB462" s="34"/>
      <c r="CC462" s="34"/>
      <c r="CD462" s="34"/>
      <c r="CE462" s="34"/>
      <c r="CH462" s="34"/>
      <c r="CI462" s="34"/>
      <c r="CK462" s="34"/>
      <c r="CL462" s="34"/>
      <c r="CN462" s="34"/>
      <c r="CO462" s="34"/>
      <c r="CP462" s="34"/>
      <c r="CQ462" s="34"/>
      <c r="CR462" s="34"/>
      <c r="CS462" s="34"/>
      <c r="CT462" s="34"/>
      <c r="CV462" s="34"/>
      <c r="CW462" s="34"/>
      <c r="CX462" s="34"/>
      <c r="CY462" s="34"/>
      <c r="CZ462" s="34"/>
    </row>
    <row r="463" spans="1:104" x14ac:dyDescent="0.15">
      <c r="A463" s="34" t="s">
        <v>1447</v>
      </c>
      <c r="B463" s="34"/>
      <c r="C463" s="34" t="s">
        <v>1346</v>
      </c>
      <c r="D463" s="34" t="s">
        <v>1358</v>
      </c>
      <c r="E463">
        <v>132</v>
      </c>
      <c r="F463" s="34" t="s">
        <v>1475</v>
      </c>
      <c r="G463" s="34"/>
      <c r="H463" s="84" t="s">
        <v>306</v>
      </c>
      <c r="I463" s="34" t="s">
        <v>2</v>
      </c>
      <c r="J463" s="34" t="s">
        <v>312</v>
      </c>
      <c r="K463" s="34" t="s">
        <v>2</v>
      </c>
      <c r="L463" s="34" t="s">
        <v>1349</v>
      </c>
      <c r="M463" s="34" t="s">
        <v>330</v>
      </c>
      <c r="N463" s="34"/>
      <c r="O463" s="34" t="s">
        <v>1348</v>
      </c>
      <c r="P463" s="34"/>
      <c r="Q463" s="34" t="s">
        <v>1170</v>
      </c>
      <c r="R463" t="b">
        <v>0</v>
      </c>
      <c r="S463" s="34"/>
      <c r="T463" s="34"/>
      <c r="U463" s="34"/>
      <c r="V463" t="b">
        <v>0</v>
      </c>
      <c r="W463" t="b">
        <v>1</v>
      </c>
      <c r="X463" s="34"/>
      <c r="Y463" s="34"/>
      <c r="AA463" s="34"/>
      <c r="AB463" s="34"/>
      <c r="AC463" s="34"/>
      <c r="AD463" s="34"/>
      <c r="AE463" s="34"/>
      <c r="AF463" s="34"/>
      <c r="AG463">
        <v>4.3</v>
      </c>
      <c r="AH463" s="34"/>
      <c r="AK463" s="34"/>
      <c r="AL463" s="34"/>
      <c r="AM463" s="34"/>
      <c r="AN463" s="34"/>
      <c r="AO463" s="34"/>
      <c r="AP463" s="34"/>
      <c r="AQ463" s="34"/>
      <c r="AR463" s="34"/>
      <c r="AS463" s="34"/>
      <c r="AU463" s="34"/>
      <c r="AV463" s="34"/>
      <c r="AW463" s="34"/>
      <c r="AX463" s="34"/>
      <c r="AY463" s="34"/>
      <c r="AZ463" s="34"/>
      <c r="BA463" s="34"/>
      <c r="BB463" s="34"/>
      <c r="BC463" s="34"/>
      <c r="BD463" s="34"/>
      <c r="BE463" s="34"/>
      <c r="BF463" s="34"/>
      <c r="BI463" s="34"/>
      <c r="BJ463" s="34"/>
      <c r="BK463" s="34"/>
      <c r="BL463" s="34"/>
      <c r="BM463" s="34"/>
      <c r="BN463" s="34"/>
      <c r="BO463" s="34"/>
      <c r="BP463" s="34"/>
      <c r="BQ463" s="34"/>
      <c r="BS463" s="34"/>
      <c r="BT463" s="34"/>
      <c r="BU463" s="34"/>
      <c r="BV463" s="34"/>
      <c r="BW463" s="34"/>
      <c r="BX463" s="34"/>
      <c r="BY463" s="34"/>
      <c r="BZ463" s="34"/>
      <c r="CB463" s="34"/>
      <c r="CC463" s="34"/>
      <c r="CD463" s="34"/>
      <c r="CE463" s="34"/>
      <c r="CH463" s="34"/>
      <c r="CI463" s="34"/>
      <c r="CK463" s="34"/>
      <c r="CL463" s="34"/>
      <c r="CN463" s="34"/>
      <c r="CO463" s="34"/>
      <c r="CP463" s="34"/>
      <c r="CQ463" s="34"/>
      <c r="CR463" s="34"/>
      <c r="CS463" s="34"/>
      <c r="CT463" s="34"/>
      <c r="CV463" s="34"/>
      <c r="CW463" s="34"/>
      <c r="CX463" s="34"/>
      <c r="CY463" s="34"/>
      <c r="CZ463" s="34"/>
    </row>
    <row r="464" spans="1:104" x14ac:dyDescent="0.15">
      <c r="A464" s="34" t="s">
        <v>1448</v>
      </c>
      <c r="B464" s="34"/>
      <c r="C464" s="34" t="s">
        <v>1346</v>
      </c>
      <c r="D464" s="34" t="s">
        <v>1358</v>
      </c>
      <c r="E464">
        <v>133</v>
      </c>
      <c r="F464" s="34" t="s">
        <v>1475</v>
      </c>
      <c r="G464" s="34"/>
      <c r="H464" s="84" t="s">
        <v>306</v>
      </c>
      <c r="I464" s="34" t="s">
        <v>2</v>
      </c>
      <c r="J464" s="34" t="s">
        <v>307</v>
      </c>
      <c r="K464" s="34" t="s">
        <v>1585</v>
      </c>
      <c r="L464" s="34" t="s">
        <v>1349</v>
      </c>
      <c r="M464" s="34" t="s">
        <v>330</v>
      </c>
      <c r="N464" s="34"/>
      <c r="O464" s="34" t="s">
        <v>1348</v>
      </c>
      <c r="P464" s="34"/>
      <c r="Q464" s="34" t="s">
        <v>1180</v>
      </c>
      <c r="R464" t="b">
        <v>0</v>
      </c>
      <c r="S464" s="34"/>
      <c r="T464" s="34"/>
      <c r="U464" s="34"/>
      <c r="V464" t="b">
        <v>0</v>
      </c>
      <c r="W464" t="b">
        <v>1</v>
      </c>
      <c r="X464" s="34"/>
      <c r="Y464" s="34"/>
      <c r="AA464" s="34"/>
      <c r="AB464" s="34"/>
      <c r="AC464" s="34"/>
      <c r="AD464" s="34"/>
      <c r="AE464" s="34"/>
      <c r="AF464" s="34"/>
      <c r="AG464">
        <v>4.3</v>
      </c>
      <c r="AH464" s="34"/>
      <c r="AK464" s="34"/>
      <c r="AL464" s="34"/>
      <c r="AM464" s="34"/>
      <c r="AN464" s="34"/>
      <c r="AO464" s="34"/>
      <c r="AP464" s="34"/>
      <c r="AQ464" s="34"/>
      <c r="AR464" s="34"/>
      <c r="AS464" s="34"/>
      <c r="AU464" s="34"/>
      <c r="AV464" s="34"/>
      <c r="AW464" s="34"/>
      <c r="AX464" s="34"/>
      <c r="AY464" s="34"/>
      <c r="AZ464" s="34"/>
      <c r="BA464" s="34"/>
      <c r="BB464" s="34"/>
      <c r="BC464" s="34"/>
      <c r="BD464" s="34"/>
      <c r="BE464" s="34"/>
      <c r="BF464" s="34"/>
      <c r="BI464" s="34"/>
      <c r="BJ464" s="34"/>
      <c r="BK464" s="34"/>
      <c r="BL464" s="34"/>
      <c r="BM464" s="34"/>
      <c r="BN464" s="34"/>
      <c r="BO464" s="34"/>
      <c r="BP464" s="34"/>
      <c r="BQ464" s="34"/>
      <c r="BS464" s="34"/>
      <c r="BT464" s="34"/>
      <c r="BU464" s="34"/>
      <c r="BV464" s="34"/>
      <c r="BW464" s="34"/>
      <c r="BX464" s="34"/>
      <c r="BY464" s="34"/>
      <c r="BZ464" s="34"/>
      <c r="CB464" s="34"/>
      <c r="CC464" s="34"/>
      <c r="CD464" s="34"/>
      <c r="CE464" s="34"/>
      <c r="CH464" s="34"/>
      <c r="CI464" s="34"/>
      <c r="CK464" s="34"/>
      <c r="CL464" s="34"/>
      <c r="CN464" s="34"/>
      <c r="CO464" s="34"/>
      <c r="CP464" s="34"/>
      <c r="CQ464" s="34"/>
      <c r="CR464" s="34"/>
      <c r="CS464" s="34"/>
      <c r="CT464" s="34"/>
      <c r="CV464" s="34"/>
      <c r="CW464" s="34"/>
      <c r="CX464" s="34"/>
      <c r="CY464" s="34"/>
      <c r="CZ464" s="34"/>
    </row>
    <row r="465" spans="1:104" x14ac:dyDescent="0.15">
      <c r="A465" s="34" t="s">
        <v>1448</v>
      </c>
      <c r="B465" s="34"/>
      <c r="C465" s="34" t="s">
        <v>1346</v>
      </c>
      <c r="D465" s="34" t="s">
        <v>1358</v>
      </c>
      <c r="E465">
        <v>133</v>
      </c>
      <c r="F465" s="34" t="s">
        <v>1475</v>
      </c>
      <c r="G465" s="34"/>
      <c r="H465" s="84" t="s">
        <v>306</v>
      </c>
      <c r="I465" s="34" t="s">
        <v>2</v>
      </c>
      <c r="J465" s="34" t="s">
        <v>308</v>
      </c>
      <c r="K465" s="34" t="s">
        <v>325</v>
      </c>
      <c r="L465" s="34" t="s">
        <v>1349</v>
      </c>
      <c r="M465" s="34" t="s">
        <v>330</v>
      </c>
      <c r="N465" s="34"/>
      <c r="O465" s="34" t="s">
        <v>1348</v>
      </c>
      <c r="P465" s="34"/>
      <c r="Q465" s="34" t="s">
        <v>1180</v>
      </c>
      <c r="R465" t="b">
        <v>0</v>
      </c>
      <c r="S465" s="34"/>
      <c r="T465" s="34"/>
      <c r="U465" s="34"/>
      <c r="V465" t="b">
        <v>0</v>
      </c>
      <c r="W465" t="b">
        <v>1</v>
      </c>
      <c r="X465" s="34"/>
      <c r="Y465" s="34"/>
      <c r="AA465" s="34"/>
      <c r="AB465" s="34"/>
      <c r="AC465" s="34"/>
      <c r="AD465" s="34"/>
      <c r="AE465" s="34"/>
      <c r="AF465" s="34"/>
      <c r="AG465">
        <v>4.3</v>
      </c>
      <c r="AH465" s="34"/>
      <c r="AK465" s="34"/>
      <c r="AL465" s="34"/>
      <c r="AM465" s="34"/>
      <c r="AN465" s="34"/>
      <c r="AO465" s="34"/>
      <c r="AP465" s="34"/>
      <c r="AQ465" s="34"/>
      <c r="AR465" s="34"/>
      <c r="AS465" s="34"/>
      <c r="AU465" s="34"/>
      <c r="AV465" s="34"/>
      <c r="AW465" s="34"/>
      <c r="AX465" s="34"/>
      <c r="AY465" s="34"/>
      <c r="AZ465" s="34"/>
      <c r="BA465" s="34"/>
      <c r="BB465" s="34"/>
      <c r="BC465" s="34"/>
      <c r="BD465" s="34"/>
      <c r="BE465" s="34"/>
      <c r="BF465" s="34"/>
      <c r="BI465" s="34"/>
      <c r="BJ465" s="34"/>
      <c r="BK465" s="34"/>
      <c r="BL465" s="34"/>
      <c r="BM465" s="34"/>
      <c r="BN465" s="34"/>
      <c r="BO465" s="34"/>
      <c r="BP465" s="34"/>
      <c r="BQ465" s="34"/>
      <c r="BS465" s="34"/>
      <c r="BT465" s="34"/>
      <c r="BU465" s="34"/>
      <c r="BV465" s="34"/>
      <c r="BW465" s="34"/>
      <c r="BX465" s="34"/>
      <c r="BY465" s="34"/>
      <c r="BZ465" s="34"/>
      <c r="CB465" s="34"/>
      <c r="CC465" s="34"/>
      <c r="CD465" s="34"/>
      <c r="CE465" s="34"/>
      <c r="CH465" s="34"/>
      <c r="CI465" s="34"/>
      <c r="CK465" s="34"/>
      <c r="CL465" s="34"/>
      <c r="CN465" s="34"/>
      <c r="CO465" s="34"/>
      <c r="CP465" s="34"/>
      <c r="CQ465" s="34"/>
      <c r="CR465" s="34"/>
      <c r="CS465" s="34"/>
      <c r="CT465" s="34"/>
      <c r="CV465" s="34"/>
      <c r="CW465" s="34"/>
      <c r="CX465" s="34"/>
      <c r="CY465" s="34"/>
      <c r="CZ465" s="34"/>
    </row>
    <row r="466" spans="1:104" x14ac:dyDescent="0.15">
      <c r="A466" s="34" t="s">
        <v>1448</v>
      </c>
      <c r="B466" s="34"/>
      <c r="C466" s="34" t="s">
        <v>1346</v>
      </c>
      <c r="D466" s="34" t="s">
        <v>1358</v>
      </c>
      <c r="E466">
        <v>133</v>
      </c>
      <c r="F466" s="34" t="s">
        <v>1475</v>
      </c>
      <c r="G466" s="34"/>
      <c r="H466" s="84" t="s">
        <v>306</v>
      </c>
      <c r="I466" s="34" t="s">
        <v>2</v>
      </c>
      <c r="J466" s="34" t="s">
        <v>309</v>
      </c>
      <c r="K466" s="34" t="s">
        <v>326</v>
      </c>
      <c r="L466" s="34" t="s">
        <v>1349</v>
      </c>
      <c r="M466" s="34" t="s">
        <v>330</v>
      </c>
      <c r="N466" s="34"/>
      <c r="O466" s="34" t="s">
        <v>1348</v>
      </c>
      <c r="P466" s="34"/>
      <c r="Q466" s="34" t="s">
        <v>1180</v>
      </c>
      <c r="R466" t="b">
        <v>0</v>
      </c>
      <c r="S466" s="34"/>
      <c r="T466" s="34"/>
      <c r="U466" s="34"/>
      <c r="V466" t="b">
        <v>0</v>
      </c>
      <c r="W466" t="b">
        <v>1</v>
      </c>
      <c r="X466" s="34"/>
      <c r="Y466" s="34"/>
      <c r="AA466" s="34"/>
      <c r="AB466" s="34"/>
      <c r="AC466" s="34"/>
      <c r="AD466" s="34"/>
      <c r="AE466" s="34"/>
      <c r="AF466" s="34"/>
      <c r="AG466">
        <v>4.3</v>
      </c>
      <c r="AH466" s="34"/>
      <c r="AK466" s="34"/>
      <c r="AL466" s="34"/>
      <c r="AM466" s="34"/>
      <c r="AN466" s="34"/>
      <c r="AO466" s="34"/>
      <c r="AP466" s="34"/>
      <c r="AQ466" s="34"/>
      <c r="AR466" s="34"/>
      <c r="AS466" s="34"/>
      <c r="AU466" s="34"/>
      <c r="AV466" s="34"/>
      <c r="AW466" s="34"/>
      <c r="AX466" s="34"/>
      <c r="AY466" s="34"/>
      <c r="AZ466" s="34"/>
      <c r="BA466" s="34"/>
      <c r="BB466" s="34"/>
      <c r="BC466" s="34"/>
      <c r="BD466" s="34"/>
      <c r="BE466" s="34"/>
      <c r="BF466" s="34"/>
      <c r="BI466" s="34"/>
      <c r="BJ466" s="34"/>
      <c r="BK466" s="34"/>
      <c r="BL466" s="34"/>
      <c r="BM466" s="34"/>
      <c r="BN466" s="34"/>
      <c r="BO466" s="34"/>
      <c r="BP466" s="34"/>
      <c r="BQ466" s="34"/>
      <c r="BS466" s="34"/>
      <c r="BT466" s="34"/>
      <c r="BU466" s="34"/>
      <c r="BV466" s="34"/>
      <c r="BW466" s="34"/>
      <c r="BX466" s="34"/>
      <c r="BY466" s="34"/>
      <c r="BZ466" s="34"/>
      <c r="CB466" s="34"/>
      <c r="CC466" s="34"/>
      <c r="CD466" s="34"/>
      <c r="CE466" s="34"/>
      <c r="CH466" s="34"/>
      <c r="CI466" s="34"/>
      <c r="CK466" s="34"/>
      <c r="CL466" s="34"/>
      <c r="CN466" s="34"/>
      <c r="CO466" s="34"/>
      <c r="CP466" s="34"/>
      <c r="CQ466" s="34"/>
      <c r="CR466" s="34"/>
      <c r="CS466" s="34"/>
      <c r="CT466" s="34"/>
      <c r="CV466" s="34"/>
      <c r="CW466" s="34"/>
      <c r="CX466" s="34"/>
      <c r="CY466" s="34"/>
      <c r="CZ466" s="34"/>
    </row>
    <row r="467" spans="1:104" x14ac:dyDescent="0.15">
      <c r="A467" s="34" t="s">
        <v>1448</v>
      </c>
      <c r="B467" s="34"/>
      <c r="C467" s="34" t="s">
        <v>1346</v>
      </c>
      <c r="D467" s="34" t="s">
        <v>1358</v>
      </c>
      <c r="E467">
        <v>133</v>
      </c>
      <c r="F467" s="34" t="s">
        <v>1475</v>
      </c>
      <c r="G467" s="34"/>
      <c r="H467" s="84" t="s">
        <v>306</v>
      </c>
      <c r="I467" s="34" t="s">
        <v>2</v>
      </c>
      <c r="J467" s="34" t="s">
        <v>310</v>
      </c>
      <c r="K467" s="34" t="s">
        <v>1586</v>
      </c>
      <c r="L467" s="34" t="s">
        <v>1349</v>
      </c>
      <c r="M467" s="34" t="s">
        <v>330</v>
      </c>
      <c r="N467" s="34"/>
      <c r="O467" s="34" t="s">
        <v>1348</v>
      </c>
      <c r="P467" s="34"/>
      <c r="Q467" s="34" t="s">
        <v>1180</v>
      </c>
      <c r="R467" t="b">
        <v>0</v>
      </c>
      <c r="S467" s="34"/>
      <c r="T467" s="34"/>
      <c r="U467" s="34"/>
      <c r="V467" t="b">
        <v>0</v>
      </c>
      <c r="W467" t="b">
        <v>1</v>
      </c>
      <c r="X467" s="34"/>
      <c r="Y467" s="34"/>
      <c r="AA467" s="34"/>
      <c r="AB467" s="34"/>
      <c r="AC467" s="34"/>
      <c r="AD467" s="34"/>
      <c r="AE467" s="34"/>
      <c r="AF467" s="34"/>
      <c r="AG467">
        <v>4.3</v>
      </c>
      <c r="AH467" s="34"/>
      <c r="AK467" s="34"/>
      <c r="AL467" s="34"/>
      <c r="AM467" s="34"/>
      <c r="AN467" s="34"/>
      <c r="AO467" s="34"/>
      <c r="AP467" s="34"/>
      <c r="AQ467" s="34"/>
      <c r="AR467" s="34"/>
      <c r="AS467" s="34"/>
      <c r="AU467" s="34"/>
      <c r="AV467" s="34"/>
      <c r="AW467" s="34"/>
      <c r="AX467" s="34"/>
      <c r="AY467" s="34"/>
      <c r="AZ467" s="34"/>
      <c r="BA467" s="34"/>
      <c r="BB467" s="34"/>
      <c r="BC467" s="34"/>
      <c r="BD467" s="34"/>
      <c r="BE467" s="34"/>
      <c r="BF467" s="34"/>
      <c r="BI467" s="34"/>
      <c r="BJ467" s="34"/>
      <c r="BK467" s="34"/>
      <c r="BL467" s="34"/>
      <c r="BM467" s="34"/>
      <c r="BN467" s="34"/>
      <c r="BO467" s="34"/>
      <c r="BP467" s="34"/>
      <c r="BQ467" s="34"/>
      <c r="BS467" s="34"/>
      <c r="BT467" s="34"/>
      <c r="BU467" s="34"/>
      <c r="BV467" s="34"/>
      <c r="BW467" s="34"/>
      <c r="BX467" s="34"/>
      <c r="BY467" s="34"/>
      <c r="BZ467" s="34"/>
      <c r="CB467" s="34"/>
      <c r="CC467" s="34"/>
      <c r="CD467" s="34"/>
      <c r="CE467" s="34"/>
      <c r="CH467" s="34"/>
      <c r="CI467" s="34"/>
      <c r="CK467" s="34"/>
      <c r="CL467" s="34"/>
      <c r="CN467" s="34"/>
      <c r="CO467" s="34"/>
      <c r="CP467" s="34"/>
      <c r="CQ467" s="34"/>
      <c r="CR467" s="34"/>
      <c r="CS467" s="34"/>
      <c r="CT467" s="34"/>
      <c r="CV467" s="34"/>
      <c r="CW467" s="34"/>
      <c r="CX467" s="34"/>
      <c r="CY467" s="34"/>
      <c r="CZ467" s="34"/>
    </row>
    <row r="468" spans="1:104" x14ac:dyDescent="0.15">
      <c r="A468" s="34" t="s">
        <v>1448</v>
      </c>
      <c r="B468" s="34"/>
      <c r="C468" s="34" t="s">
        <v>1346</v>
      </c>
      <c r="D468" s="34" t="s">
        <v>1358</v>
      </c>
      <c r="E468">
        <v>133</v>
      </c>
      <c r="F468" s="34" t="s">
        <v>1475</v>
      </c>
      <c r="G468" s="34"/>
      <c r="H468" s="84" t="s">
        <v>306</v>
      </c>
      <c r="I468" s="34" t="s">
        <v>2</v>
      </c>
      <c r="J468" s="34" t="s">
        <v>311</v>
      </c>
      <c r="K468" s="34" t="s">
        <v>1581</v>
      </c>
      <c r="L468" s="34" t="s">
        <v>1349</v>
      </c>
      <c r="M468" s="34" t="s">
        <v>330</v>
      </c>
      <c r="N468" s="34"/>
      <c r="O468" s="34" t="s">
        <v>1348</v>
      </c>
      <c r="P468" s="34"/>
      <c r="Q468" s="34" t="s">
        <v>1180</v>
      </c>
      <c r="R468" t="b">
        <v>0</v>
      </c>
      <c r="S468" s="34"/>
      <c r="T468" s="34"/>
      <c r="U468" s="34"/>
      <c r="V468" t="b">
        <v>0</v>
      </c>
      <c r="W468" t="b">
        <v>1</v>
      </c>
      <c r="X468" s="34"/>
      <c r="Y468" s="34"/>
      <c r="AA468" s="34"/>
      <c r="AB468" s="34"/>
      <c r="AC468" s="34"/>
      <c r="AD468" s="34"/>
      <c r="AE468" s="34"/>
      <c r="AF468" s="34"/>
      <c r="AG468">
        <v>4.3</v>
      </c>
      <c r="AH468" s="34"/>
      <c r="AK468" s="34"/>
      <c r="AL468" s="34"/>
      <c r="AM468" s="34"/>
      <c r="AN468" s="34"/>
      <c r="AO468" s="34"/>
      <c r="AP468" s="34"/>
      <c r="AQ468" s="34"/>
      <c r="AR468" s="34"/>
      <c r="AS468" s="34"/>
      <c r="AU468" s="34"/>
      <c r="AV468" s="34"/>
      <c r="AW468" s="34"/>
      <c r="AX468" s="34"/>
      <c r="AY468" s="34"/>
      <c r="AZ468" s="34"/>
      <c r="BA468" s="34"/>
      <c r="BB468" s="34"/>
      <c r="BC468" s="34"/>
      <c r="BD468" s="34"/>
      <c r="BE468" s="34"/>
      <c r="BF468" s="34"/>
      <c r="BI468" s="34"/>
      <c r="BJ468" s="34"/>
      <c r="BK468" s="34"/>
      <c r="BL468" s="34"/>
      <c r="BM468" s="34"/>
      <c r="BN468" s="34"/>
      <c r="BO468" s="34"/>
      <c r="BP468" s="34"/>
      <c r="BQ468" s="34"/>
      <c r="BS468" s="34"/>
      <c r="BT468" s="34"/>
      <c r="BU468" s="34"/>
      <c r="BV468" s="34"/>
      <c r="BW468" s="34"/>
      <c r="BX468" s="34"/>
      <c r="BY468" s="34"/>
      <c r="BZ468" s="34"/>
      <c r="CB468" s="34"/>
      <c r="CC468" s="34"/>
      <c r="CD468" s="34"/>
      <c r="CE468" s="34"/>
      <c r="CH468" s="34"/>
      <c r="CI468" s="34"/>
      <c r="CK468" s="34"/>
      <c r="CL468" s="34"/>
      <c r="CN468" s="34"/>
      <c r="CO468" s="34"/>
      <c r="CP468" s="34"/>
      <c r="CQ468" s="34"/>
      <c r="CR468" s="34"/>
      <c r="CS468" s="34"/>
      <c r="CT468" s="34"/>
      <c r="CV468" s="34"/>
      <c r="CW468" s="34"/>
      <c r="CX468" s="34"/>
      <c r="CY468" s="34"/>
      <c r="CZ468" s="34"/>
    </row>
    <row r="469" spans="1:104" x14ac:dyDescent="0.15">
      <c r="A469" s="34" t="s">
        <v>1448</v>
      </c>
      <c r="B469" s="34"/>
      <c r="C469" s="34" t="s">
        <v>1346</v>
      </c>
      <c r="D469" s="34" t="s">
        <v>1358</v>
      </c>
      <c r="E469">
        <v>133</v>
      </c>
      <c r="F469" s="34" t="s">
        <v>1475</v>
      </c>
      <c r="G469" s="34"/>
      <c r="H469" s="84" t="s">
        <v>306</v>
      </c>
      <c r="I469" s="34" t="s">
        <v>2</v>
      </c>
      <c r="J469" s="34" t="s">
        <v>312</v>
      </c>
      <c r="K469" s="34" t="s">
        <v>2</v>
      </c>
      <c r="L469" s="34" t="s">
        <v>1349</v>
      </c>
      <c r="M469" s="34" t="s">
        <v>330</v>
      </c>
      <c r="N469" s="34"/>
      <c r="O469" s="34" t="s">
        <v>1348</v>
      </c>
      <c r="P469" s="34"/>
      <c r="Q469" s="34" t="s">
        <v>1180</v>
      </c>
      <c r="R469" t="b">
        <v>0</v>
      </c>
      <c r="S469" s="34"/>
      <c r="T469" s="34"/>
      <c r="U469" s="34"/>
      <c r="V469" t="b">
        <v>0</v>
      </c>
      <c r="W469" t="b">
        <v>1</v>
      </c>
      <c r="X469" s="34"/>
      <c r="Y469" s="34"/>
      <c r="AA469" s="34"/>
      <c r="AB469" s="34"/>
      <c r="AC469" s="34"/>
      <c r="AD469" s="34"/>
      <c r="AE469" s="34"/>
      <c r="AF469" s="34"/>
      <c r="AG469">
        <v>4.3</v>
      </c>
      <c r="AH469" s="34"/>
      <c r="AK469" s="34"/>
      <c r="AL469" s="34"/>
      <c r="AM469" s="34"/>
      <c r="AN469" s="34"/>
      <c r="AO469" s="34"/>
      <c r="AP469" s="34"/>
      <c r="AQ469" s="34"/>
      <c r="AR469" s="34"/>
      <c r="AS469" s="34"/>
      <c r="AU469" s="34"/>
      <c r="AV469" s="34"/>
      <c r="AW469" s="34"/>
      <c r="AX469" s="34"/>
      <c r="AY469" s="34"/>
      <c r="AZ469" s="34"/>
      <c r="BA469" s="34"/>
      <c r="BB469" s="34"/>
      <c r="BC469" s="34"/>
      <c r="BD469" s="34"/>
      <c r="BE469" s="34"/>
      <c r="BF469" s="34"/>
      <c r="BI469" s="34"/>
      <c r="BJ469" s="34"/>
      <c r="BK469" s="34"/>
      <c r="BL469" s="34"/>
      <c r="BM469" s="34"/>
      <c r="BN469" s="34"/>
      <c r="BO469" s="34"/>
      <c r="BP469" s="34"/>
      <c r="BQ469" s="34"/>
      <c r="BS469" s="34"/>
      <c r="BT469" s="34"/>
      <c r="BU469" s="34"/>
      <c r="BV469" s="34"/>
      <c r="BW469" s="34"/>
      <c r="BX469" s="34"/>
      <c r="BY469" s="34"/>
      <c r="BZ469" s="34"/>
      <c r="CB469" s="34"/>
      <c r="CC469" s="34"/>
      <c r="CD469" s="34"/>
      <c r="CE469" s="34"/>
      <c r="CH469" s="34"/>
      <c r="CI469" s="34"/>
      <c r="CK469" s="34"/>
      <c r="CL469" s="34"/>
      <c r="CN469" s="34"/>
      <c r="CO469" s="34"/>
      <c r="CP469" s="34"/>
      <c r="CQ469" s="34"/>
      <c r="CR469" s="34"/>
      <c r="CS469" s="34"/>
      <c r="CT469" s="34"/>
      <c r="CV469" s="34"/>
      <c r="CW469" s="34"/>
      <c r="CX469" s="34"/>
      <c r="CY469" s="34"/>
      <c r="CZ469" s="34"/>
    </row>
    <row r="470" spans="1:104" x14ac:dyDescent="0.15">
      <c r="A470" s="34" t="s">
        <v>1449</v>
      </c>
      <c r="B470" s="34"/>
      <c r="C470" s="34" t="s">
        <v>1346</v>
      </c>
      <c r="D470" s="34" t="s">
        <v>1358</v>
      </c>
      <c r="E470">
        <v>134</v>
      </c>
      <c r="F470" s="34" t="s">
        <v>1475</v>
      </c>
      <c r="G470" s="34"/>
      <c r="H470" s="84" t="s">
        <v>306</v>
      </c>
      <c r="I470" s="34" t="s">
        <v>2</v>
      </c>
      <c r="J470" s="34" t="s">
        <v>307</v>
      </c>
      <c r="K470" s="34" t="s">
        <v>1587</v>
      </c>
      <c r="L470" s="34" t="s">
        <v>1349</v>
      </c>
      <c r="M470" s="34" t="s">
        <v>330</v>
      </c>
      <c r="N470" s="34"/>
      <c r="O470" s="34" t="s">
        <v>1348</v>
      </c>
      <c r="P470" s="34"/>
      <c r="Q470" s="34" t="s">
        <v>1196</v>
      </c>
      <c r="R470" t="b">
        <v>0</v>
      </c>
      <c r="S470" s="34"/>
      <c r="T470" s="34"/>
      <c r="U470" s="34"/>
      <c r="V470" t="b">
        <v>0</v>
      </c>
      <c r="W470" t="b">
        <v>1</v>
      </c>
      <c r="X470" s="34"/>
      <c r="Y470" s="34"/>
      <c r="AA470" s="34"/>
      <c r="AB470" s="34"/>
      <c r="AC470" s="34"/>
      <c r="AD470" s="34"/>
      <c r="AE470" s="34"/>
      <c r="AF470" s="34"/>
      <c r="AG470">
        <v>4.3</v>
      </c>
      <c r="AH470" s="34"/>
      <c r="AK470" s="34"/>
      <c r="AL470" s="34"/>
      <c r="AM470" s="34"/>
      <c r="AN470" s="34"/>
      <c r="AO470" s="34"/>
      <c r="AP470" s="34"/>
      <c r="AQ470" s="34"/>
      <c r="AR470" s="34"/>
      <c r="AS470" s="34"/>
      <c r="AU470" s="34"/>
      <c r="AV470" s="34"/>
      <c r="AW470" s="34"/>
      <c r="AX470" s="34"/>
      <c r="AY470" s="34"/>
      <c r="AZ470" s="34"/>
      <c r="BA470" s="34"/>
      <c r="BB470" s="34"/>
      <c r="BC470" s="34"/>
      <c r="BD470" s="34"/>
      <c r="BE470" s="34"/>
      <c r="BF470" s="34"/>
      <c r="BI470" s="34"/>
      <c r="BJ470" s="34"/>
      <c r="BK470" s="34"/>
      <c r="BL470" s="34"/>
      <c r="BM470" s="34"/>
      <c r="BN470" s="34"/>
      <c r="BO470" s="34"/>
      <c r="BP470" s="34"/>
      <c r="BQ470" s="34"/>
      <c r="BS470" s="34"/>
      <c r="BT470" s="34"/>
      <c r="BU470" s="34"/>
      <c r="BV470" s="34"/>
      <c r="BW470" s="34"/>
      <c r="BX470" s="34"/>
      <c r="BY470" s="34"/>
      <c r="BZ470" s="34"/>
      <c r="CB470" s="34"/>
      <c r="CC470" s="34"/>
      <c r="CD470" s="34"/>
      <c r="CE470" s="34"/>
      <c r="CH470" s="34"/>
      <c r="CI470" s="34"/>
      <c r="CK470" s="34"/>
      <c r="CL470" s="34"/>
      <c r="CN470" s="34"/>
      <c r="CO470" s="34"/>
      <c r="CP470" s="34"/>
      <c r="CQ470" s="34"/>
      <c r="CR470" s="34"/>
      <c r="CS470" s="34"/>
      <c r="CT470" s="34"/>
      <c r="CV470" s="34"/>
      <c r="CW470" s="34"/>
      <c r="CX470" s="34"/>
      <c r="CY470" s="34"/>
      <c r="CZ470" s="34"/>
    </row>
    <row r="471" spans="1:104" x14ac:dyDescent="0.15">
      <c r="A471" s="34" t="s">
        <v>1449</v>
      </c>
      <c r="B471" s="34"/>
      <c r="C471" s="34" t="s">
        <v>1346</v>
      </c>
      <c r="D471" s="34" t="s">
        <v>1358</v>
      </c>
      <c r="E471">
        <v>134</v>
      </c>
      <c r="F471" s="34" t="s">
        <v>1475</v>
      </c>
      <c r="G471" s="34"/>
      <c r="H471" s="84" t="s">
        <v>306</v>
      </c>
      <c r="I471" s="34" t="s">
        <v>2</v>
      </c>
      <c r="J471" s="34" t="s">
        <v>308</v>
      </c>
      <c r="K471" s="34" t="s">
        <v>322</v>
      </c>
      <c r="L471" s="34" t="s">
        <v>1349</v>
      </c>
      <c r="M471" s="34" t="s">
        <v>330</v>
      </c>
      <c r="N471" s="34"/>
      <c r="O471" s="34" t="s">
        <v>1348</v>
      </c>
      <c r="P471" s="34"/>
      <c r="Q471" s="34" t="s">
        <v>1196</v>
      </c>
      <c r="R471" t="b">
        <v>0</v>
      </c>
      <c r="S471" s="34"/>
      <c r="T471" s="34"/>
      <c r="U471" s="34"/>
      <c r="V471" t="b">
        <v>0</v>
      </c>
      <c r="W471" t="b">
        <v>1</v>
      </c>
      <c r="X471" s="34"/>
      <c r="Y471" s="34"/>
      <c r="AA471" s="34"/>
      <c r="AB471" s="34"/>
      <c r="AC471" s="34"/>
      <c r="AD471" s="34"/>
      <c r="AE471" s="34"/>
      <c r="AF471" s="34"/>
      <c r="AG471">
        <v>4.3</v>
      </c>
      <c r="AH471" s="34"/>
      <c r="AK471" s="34"/>
      <c r="AL471" s="34"/>
      <c r="AM471" s="34"/>
      <c r="AN471" s="34"/>
      <c r="AO471" s="34"/>
      <c r="AP471" s="34"/>
      <c r="AQ471" s="34"/>
      <c r="AR471" s="34"/>
      <c r="AS471" s="34"/>
      <c r="AU471" s="34"/>
      <c r="AV471" s="34"/>
      <c r="AW471" s="34"/>
      <c r="AX471" s="34"/>
      <c r="AY471" s="34"/>
      <c r="AZ471" s="34"/>
      <c r="BA471" s="34"/>
      <c r="BB471" s="34"/>
      <c r="BC471" s="34"/>
      <c r="BD471" s="34"/>
      <c r="BE471" s="34"/>
      <c r="BF471" s="34"/>
      <c r="BI471" s="34"/>
      <c r="BJ471" s="34"/>
      <c r="BK471" s="34"/>
      <c r="BL471" s="34"/>
      <c r="BM471" s="34"/>
      <c r="BN471" s="34"/>
      <c r="BO471" s="34"/>
      <c r="BP471" s="34"/>
      <c r="BQ471" s="34"/>
      <c r="BS471" s="34"/>
      <c r="BT471" s="34"/>
      <c r="BU471" s="34"/>
      <c r="BV471" s="34"/>
      <c r="BW471" s="34"/>
      <c r="BX471" s="34"/>
      <c r="BY471" s="34"/>
      <c r="BZ471" s="34"/>
      <c r="CB471" s="34"/>
      <c r="CC471" s="34"/>
      <c r="CD471" s="34"/>
      <c r="CE471" s="34"/>
      <c r="CH471" s="34"/>
      <c r="CI471" s="34"/>
      <c r="CK471" s="34"/>
      <c r="CL471" s="34"/>
      <c r="CN471" s="34"/>
      <c r="CO471" s="34"/>
      <c r="CP471" s="34"/>
      <c r="CQ471" s="34"/>
      <c r="CR471" s="34"/>
      <c r="CS471" s="34"/>
      <c r="CT471" s="34"/>
      <c r="CV471" s="34"/>
      <c r="CW471" s="34"/>
      <c r="CX471" s="34"/>
      <c r="CY471" s="34"/>
      <c r="CZ471" s="34"/>
    </row>
    <row r="472" spans="1:104" x14ac:dyDescent="0.15">
      <c r="A472" s="34" t="s">
        <v>1449</v>
      </c>
      <c r="B472" s="34"/>
      <c r="C472" s="34" t="s">
        <v>1346</v>
      </c>
      <c r="D472" s="34" t="s">
        <v>1358</v>
      </c>
      <c r="E472">
        <v>134</v>
      </c>
      <c r="F472" s="34" t="s">
        <v>1475</v>
      </c>
      <c r="G472" s="34"/>
      <c r="H472" s="84" t="s">
        <v>306</v>
      </c>
      <c r="I472" s="34" t="s">
        <v>2</v>
      </c>
      <c r="J472" s="34" t="s">
        <v>309</v>
      </c>
      <c r="K472" s="34" t="s">
        <v>323</v>
      </c>
      <c r="L472" s="34" t="s">
        <v>1349</v>
      </c>
      <c r="M472" s="34" t="s">
        <v>330</v>
      </c>
      <c r="N472" s="34"/>
      <c r="O472" s="34" t="s">
        <v>1348</v>
      </c>
      <c r="P472" s="34"/>
      <c r="Q472" s="34" t="s">
        <v>1196</v>
      </c>
      <c r="R472" t="b">
        <v>0</v>
      </c>
      <c r="S472" s="34"/>
      <c r="T472" s="34"/>
      <c r="U472" s="34"/>
      <c r="V472" t="b">
        <v>0</v>
      </c>
      <c r="W472" t="b">
        <v>1</v>
      </c>
      <c r="X472" s="34"/>
      <c r="Y472" s="34"/>
      <c r="AA472" s="34"/>
      <c r="AB472" s="34"/>
      <c r="AC472" s="34"/>
      <c r="AD472" s="34"/>
      <c r="AE472" s="34"/>
      <c r="AF472" s="34"/>
      <c r="AG472">
        <v>4.3</v>
      </c>
      <c r="AH472" s="34"/>
      <c r="AK472" s="34"/>
      <c r="AL472" s="34"/>
      <c r="AM472" s="34"/>
      <c r="AN472" s="34"/>
      <c r="AO472" s="34"/>
      <c r="AP472" s="34"/>
      <c r="AQ472" s="34"/>
      <c r="AR472" s="34"/>
      <c r="AS472" s="34"/>
      <c r="AU472" s="34"/>
      <c r="AV472" s="34"/>
      <c r="AW472" s="34"/>
      <c r="AX472" s="34"/>
      <c r="AY472" s="34"/>
      <c r="AZ472" s="34"/>
      <c r="BA472" s="34"/>
      <c r="BB472" s="34"/>
      <c r="BC472" s="34"/>
      <c r="BD472" s="34"/>
      <c r="BE472" s="34"/>
      <c r="BF472" s="34"/>
      <c r="BI472" s="34"/>
      <c r="BJ472" s="34"/>
      <c r="BK472" s="34"/>
      <c r="BL472" s="34"/>
      <c r="BM472" s="34"/>
      <c r="BN472" s="34"/>
      <c r="BO472" s="34"/>
      <c r="BP472" s="34"/>
      <c r="BQ472" s="34"/>
      <c r="BS472" s="34"/>
      <c r="BT472" s="34"/>
      <c r="BU472" s="34"/>
      <c r="BV472" s="34"/>
      <c r="BW472" s="34"/>
      <c r="BX472" s="34"/>
      <c r="BY472" s="34"/>
      <c r="BZ472" s="34"/>
      <c r="CB472" s="34"/>
      <c r="CC472" s="34"/>
      <c r="CD472" s="34"/>
      <c r="CE472" s="34"/>
      <c r="CH472" s="34"/>
      <c r="CI472" s="34"/>
      <c r="CK472" s="34"/>
      <c r="CL472" s="34"/>
      <c r="CN472" s="34"/>
      <c r="CO472" s="34"/>
      <c r="CP472" s="34"/>
      <c r="CQ472" s="34"/>
      <c r="CR472" s="34"/>
      <c r="CS472" s="34"/>
      <c r="CT472" s="34"/>
      <c r="CV472" s="34"/>
      <c r="CW472" s="34"/>
      <c r="CX472" s="34"/>
      <c r="CY472" s="34"/>
      <c r="CZ472" s="34"/>
    </row>
    <row r="473" spans="1:104" x14ac:dyDescent="0.15">
      <c r="A473" s="34" t="s">
        <v>1449</v>
      </c>
      <c r="B473" s="34"/>
      <c r="C473" s="34" t="s">
        <v>1346</v>
      </c>
      <c r="D473" s="34" t="s">
        <v>1358</v>
      </c>
      <c r="E473">
        <v>134</v>
      </c>
      <c r="F473" s="34" t="s">
        <v>1475</v>
      </c>
      <c r="G473" s="34"/>
      <c r="H473" s="84" t="s">
        <v>306</v>
      </c>
      <c r="I473" s="34" t="s">
        <v>2</v>
      </c>
      <c r="J473" s="34" t="s">
        <v>310</v>
      </c>
      <c r="K473" s="34" t="s">
        <v>1588</v>
      </c>
      <c r="L473" s="34" t="s">
        <v>1349</v>
      </c>
      <c r="M473" s="34" t="s">
        <v>330</v>
      </c>
      <c r="N473" s="34"/>
      <c r="O473" s="34" t="s">
        <v>1348</v>
      </c>
      <c r="P473" s="34"/>
      <c r="Q473" s="34" t="s">
        <v>1196</v>
      </c>
      <c r="R473" t="b">
        <v>0</v>
      </c>
      <c r="S473" s="34"/>
      <c r="T473" s="34"/>
      <c r="U473" s="34"/>
      <c r="V473" t="b">
        <v>0</v>
      </c>
      <c r="W473" t="b">
        <v>1</v>
      </c>
      <c r="X473" s="34"/>
      <c r="Y473" s="34"/>
      <c r="AA473" s="34"/>
      <c r="AB473" s="34"/>
      <c r="AC473" s="34"/>
      <c r="AD473" s="34"/>
      <c r="AE473" s="34"/>
      <c r="AF473" s="34"/>
      <c r="AG473">
        <v>4.3</v>
      </c>
      <c r="AH473" s="34"/>
      <c r="AK473" s="34"/>
      <c r="AL473" s="34"/>
      <c r="AM473" s="34"/>
      <c r="AN473" s="34"/>
      <c r="AO473" s="34"/>
      <c r="AP473" s="34"/>
      <c r="AQ473" s="34"/>
      <c r="AR473" s="34"/>
      <c r="AS473" s="34"/>
      <c r="AU473" s="34"/>
      <c r="AV473" s="34"/>
      <c r="AW473" s="34"/>
      <c r="AX473" s="34"/>
      <c r="AY473" s="34"/>
      <c r="AZ473" s="34"/>
      <c r="BA473" s="34"/>
      <c r="BB473" s="34"/>
      <c r="BC473" s="34"/>
      <c r="BD473" s="34"/>
      <c r="BE473" s="34"/>
      <c r="BF473" s="34"/>
      <c r="BI473" s="34"/>
      <c r="BJ473" s="34"/>
      <c r="BK473" s="34"/>
      <c r="BL473" s="34"/>
      <c r="BM473" s="34"/>
      <c r="BN473" s="34"/>
      <c r="BO473" s="34"/>
      <c r="BP473" s="34"/>
      <c r="BQ473" s="34"/>
      <c r="BS473" s="34"/>
      <c r="BT473" s="34"/>
      <c r="BU473" s="34"/>
      <c r="BV473" s="34"/>
      <c r="BW473" s="34"/>
      <c r="BX473" s="34"/>
      <c r="BY473" s="34"/>
      <c r="BZ473" s="34"/>
      <c r="CB473" s="34"/>
      <c r="CC473" s="34"/>
      <c r="CD473" s="34"/>
      <c r="CE473" s="34"/>
      <c r="CH473" s="34"/>
      <c r="CI473" s="34"/>
      <c r="CK473" s="34"/>
      <c r="CL473" s="34"/>
      <c r="CN473" s="34"/>
      <c r="CO473" s="34"/>
      <c r="CP473" s="34"/>
      <c r="CQ473" s="34"/>
      <c r="CR473" s="34"/>
      <c r="CS473" s="34"/>
      <c r="CT473" s="34"/>
      <c r="CV473" s="34"/>
      <c r="CW473" s="34"/>
      <c r="CX473" s="34"/>
      <c r="CY473" s="34"/>
      <c r="CZ473" s="34"/>
    </row>
    <row r="474" spans="1:104" x14ac:dyDescent="0.15">
      <c r="A474" s="34" t="s">
        <v>1449</v>
      </c>
      <c r="B474" s="34"/>
      <c r="C474" s="34" t="s">
        <v>1346</v>
      </c>
      <c r="D474" s="34" t="s">
        <v>1358</v>
      </c>
      <c r="E474">
        <v>134</v>
      </c>
      <c r="F474" s="34" t="s">
        <v>1475</v>
      </c>
      <c r="G474" s="34"/>
      <c r="H474" s="84" t="s">
        <v>306</v>
      </c>
      <c r="I474" s="34" t="s">
        <v>2</v>
      </c>
      <c r="J474" s="34" t="s">
        <v>311</v>
      </c>
      <c r="K474" s="34" t="s">
        <v>1581</v>
      </c>
      <c r="L474" s="34" t="s">
        <v>1349</v>
      </c>
      <c r="M474" s="34" t="s">
        <v>330</v>
      </c>
      <c r="N474" s="34"/>
      <c r="O474" s="34" t="s">
        <v>1348</v>
      </c>
      <c r="P474" s="34"/>
      <c r="Q474" s="34" t="s">
        <v>1196</v>
      </c>
      <c r="R474" t="b">
        <v>0</v>
      </c>
      <c r="S474" s="34"/>
      <c r="T474" s="34"/>
      <c r="U474" s="34"/>
      <c r="V474" t="b">
        <v>0</v>
      </c>
      <c r="W474" t="b">
        <v>1</v>
      </c>
      <c r="X474" s="34"/>
      <c r="Y474" s="34"/>
      <c r="AA474" s="34"/>
      <c r="AB474" s="34"/>
      <c r="AC474" s="34"/>
      <c r="AD474" s="34"/>
      <c r="AE474" s="34"/>
      <c r="AF474" s="34"/>
      <c r="AG474">
        <v>4.3</v>
      </c>
      <c r="AH474" s="34"/>
      <c r="AK474" s="34"/>
      <c r="AL474" s="34"/>
      <c r="AM474" s="34"/>
      <c r="AN474" s="34"/>
      <c r="AO474" s="34"/>
      <c r="AP474" s="34"/>
      <c r="AQ474" s="34"/>
      <c r="AR474" s="34"/>
      <c r="AS474" s="34"/>
      <c r="AU474" s="34"/>
      <c r="AV474" s="34"/>
      <c r="AW474" s="34"/>
      <c r="AX474" s="34"/>
      <c r="AY474" s="34"/>
      <c r="AZ474" s="34"/>
      <c r="BA474" s="34"/>
      <c r="BB474" s="34"/>
      <c r="BC474" s="34"/>
      <c r="BD474" s="34"/>
      <c r="BE474" s="34"/>
      <c r="BF474" s="34"/>
      <c r="BI474" s="34"/>
      <c r="BJ474" s="34"/>
      <c r="BK474" s="34"/>
      <c r="BL474" s="34"/>
      <c r="BM474" s="34"/>
      <c r="BN474" s="34"/>
      <c r="BO474" s="34"/>
      <c r="BP474" s="34"/>
      <c r="BQ474" s="34"/>
      <c r="BS474" s="34"/>
      <c r="BT474" s="34"/>
      <c r="BU474" s="34"/>
      <c r="BV474" s="34"/>
      <c r="BW474" s="34"/>
      <c r="BX474" s="34"/>
      <c r="BY474" s="34"/>
      <c r="BZ474" s="34"/>
      <c r="CB474" s="34"/>
      <c r="CC474" s="34"/>
      <c r="CD474" s="34"/>
      <c r="CE474" s="34"/>
      <c r="CH474" s="34"/>
      <c r="CI474" s="34"/>
      <c r="CK474" s="34"/>
      <c r="CL474" s="34"/>
      <c r="CN474" s="34"/>
      <c r="CO474" s="34"/>
      <c r="CP474" s="34"/>
      <c r="CQ474" s="34"/>
      <c r="CR474" s="34"/>
      <c r="CS474" s="34"/>
      <c r="CT474" s="34"/>
      <c r="CV474" s="34"/>
      <c r="CW474" s="34"/>
      <c r="CX474" s="34"/>
      <c r="CY474" s="34"/>
      <c r="CZ474" s="34"/>
    </row>
    <row r="475" spans="1:104" x14ac:dyDescent="0.15">
      <c r="A475" s="34" t="s">
        <v>1449</v>
      </c>
      <c r="B475" s="34"/>
      <c r="C475" s="34" t="s">
        <v>1346</v>
      </c>
      <c r="D475" s="34" t="s">
        <v>1358</v>
      </c>
      <c r="E475">
        <v>134</v>
      </c>
      <c r="F475" s="34" t="s">
        <v>1475</v>
      </c>
      <c r="G475" s="34"/>
      <c r="H475" s="84" t="s">
        <v>306</v>
      </c>
      <c r="I475" s="34" t="s">
        <v>2</v>
      </c>
      <c r="J475" s="34" t="s">
        <v>312</v>
      </c>
      <c r="K475" s="34" t="s">
        <v>2</v>
      </c>
      <c r="L475" s="34" t="s">
        <v>1349</v>
      </c>
      <c r="M475" s="34" t="s">
        <v>330</v>
      </c>
      <c r="N475" s="34"/>
      <c r="O475" s="34" t="s">
        <v>1348</v>
      </c>
      <c r="P475" s="34"/>
      <c r="Q475" s="34" t="s">
        <v>1196</v>
      </c>
      <c r="R475" t="b">
        <v>0</v>
      </c>
      <c r="S475" s="34"/>
      <c r="T475" s="34"/>
      <c r="U475" s="34"/>
      <c r="V475" t="b">
        <v>0</v>
      </c>
      <c r="W475" t="b">
        <v>1</v>
      </c>
      <c r="X475" s="34"/>
      <c r="Y475" s="34"/>
      <c r="AA475" s="34"/>
      <c r="AB475" s="34"/>
      <c r="AC475" s="34"/>
      <c r="AD475" s="34"/>
      <c r="AE475" s="34"/>
      <c r="AF475" s="34"/>
      <c r="AG475">
        <v>4.3</v>
      </c>
      <c r="AH475" s="34"/>
      <c r="AK475" s="34"/>
      <c r="AL475" s="34"/>
      <c r="AM475" s="34"/>
      <c r="AN475" s="34"/>
      <c r="AO475" s="34"/>
      <c r="AP475" s="34"/>
      <c r="AQ475" s="34"/>
      <c r="AR475" s="34"/>
      <c r="AS475" s="34"/>
      <c r="AU475" s="34"/>
      <c r="AV475" s="34"/>
      <c r="AW475" s="34"/>
      <c r="AX475" s="34"/>
      <c r="AY475" s="34"/>
      <c r="AZ475" s="34"/>
      <c r="BA475" s="34"/>
      <c r="BB475" s="34"/>
      <c r="BC475" s="34"/>
      <c r="BD475" s="34"/>
      <c r="BE475" s="34"/>
      <c r="BF475" s="34"/>
      <c r="BI475" s="34"/>
      <c r="BJ475" s="34"/>
      <c r="BK475" s="34"/>
      <c r="BL475" s="34"/>
      <c r="BM475" s="34"/>
      <c r="BN475" s="34"/>
      <c r="BO475" s="34"/>
      <c r="BP475" s="34"/>
      <c r="BQ475" s="34"/>
      <c r="BS475" s="34"/>
      <c r="BT475" s="34"/>
      <c r="BU475" s="34"/>
      <c r="BV475" s="34"/>
      <c r="BW475" s="34"/>
      <c r="BX475" s="34"/>
      <c r="BY475" s="34"/>
      <c r="BZ475" s="34"/>
      <c r="CB475" s="34"/>
      <c r="CC475" s="34"/>
      <c r="CD475" s="34"/>
      <c r="CE475" s="34"/>
      <c r="CH475" s="34"/>
      <c r="CI475" s="34"/>
      <c r="CK475" s="34"/>
      <c r="CL475" s="34"/>
      <c r="CN475" s="34"/>
      <c r="CO475" s="34"/>
      <c r="CP475" s="34"/>
      <c r="CQ475" s="34"/>
      <c r="CR475" s="34"/>
      <c r="CS475" s="34"/>
      <c r="CT475" s="34"/>
      <c r="CV475" s="34"/>
      <c r="CW475" s="34"/>
      <c r="CX475" s="34"/>
      <c r="CY475" s="34"/>
      <c r="CZ475" s="34"/>
    </row>
    <row r="476" spans="1:104" x14ac:dyDescent="0.15">
      <c r="A476" s="34" t="s">
        <v>1450</v>
      </c>
      <c r="B476" s="34"/>
      <c r="C476" s="34" t="s">
        <v>1346</v>
      </c>
      <c r="D476" s="34" t="s">
        <v>1358</v>
      </c>
      <c r="E476">
        <v>135</v>
      </c>
      <c r="F476" s="34" t="s">
        <v>1475</v>
      </c>
      <c r="G476" s="34"/>
      <c r="H476" s="84" t="s">
        <v>306</v>
      </c>
      <c r="I476" s="34" t="s">
        <v>2</v>
      </c>
      <c r="J476" s="34" t="s">
        <v>307</v>
      </c>
      <c r="K476" s="34" t="s">
        <v>1589</v>
      </c>
      <c r="L476" s="34" t="s">
        <v>1349</v>
      </c>
      <c r="M476" s="34" t="s">
        <v>330</v>
      </c>
      <c r="N476" s="34"/>
      <c r="O476" s="34" t="s">
        <v>1348</v>
      </c>
      <c r="P476" s="34"/>
      <c r="Q476" s="34" t="s">
        <v>1213</v>
      </c>
      <c r="R476" t="b">
        <v>0</v>
      </c>
      <c r="S476" s="34"/>
      <c r="T476" s="34"/>
      <c r="U476" s="34"/>
      <c r="V476" t="b">
        <v>0</v>
      </c>
      <c r="W476" t="b">
        <v>1</v>
      </c>
      <c r="X476" s="34"/>
      <c r="Y476" s="34"/>
      <c r="AA476" s="34"/>
      <c r="AB476" s="34"/>
      <c r="AC476" s="34"/>
      <c r="AD476" s="34"/>
      <c r="AE476" s="34"/>
      <c r="AF476" s="34"/>
      <c r="AG476">
        <v>4.3</v>
      </c>
      <c r="AH476" s="34"/>
      <c r="AK476" s="34"/>
      <c r="AL476" s="34"/>
      <c r="AM476" s="34"/>
      <c r="AN476" s="34"/>
      <c r="AO476" s="34"/>
      <c r="AP476" s="34"/>
      <c r="AQ476" s="34"/>
      <c r="AR476" s="34"/>
      <c r="AS476" s="34"/>
      <c r="AU476" s="34"/>
      <c r="AV476" s="34"/>
      <c r="AW476" s="34"/>
      <c r="AX476" s="34"/>
      <c r="AY476" s="34"/>
      <c r="AZ476" s="34"/>
      <c r="BA476" s="34"/>
      <c r="BB476" s="34"/>
      <c r="BC476" s="34"/>
      <c r="BD476" s="34"/>
      <c r="BE476" s="34"/>
      <c r="BF476" s="34"/>
      <c r="BI476" s="34"/>
      <c r="BJ476" s="34"/>
      <c r="BK476" s="34"/>
      <c r="BL476" s="34"/>
      <c r="BM476" s="34"/>
      <c r="BN476" s="34"/>
      <c r="BO476" s="34"/>
      <c r="BP476" s="34"/>
      <c r="BQ476" s="34"/>
      <c r="BS476" s="34"/>
      <c r="BT476" s="34"/>
      <c r="BU476" s="34"/>
      <c r="BV476" s="34"/>
      <c r="BW476" s="34"/>
      <c r="BX476" s="34"/>
      <c r="BY476" s="34"/>
      <c r="BZ476" s="34"/>
      <c r="CB476" s="34"/>
      <c r="CC476" s="34"/>
      <c r="CD476" s="34"/>
      <c r="CE476" s="34"/>
      <c r="CH476" s="34"/>
      <c r="CI476" s="34"/>
      <c r="CK476" s="34"/>
      <c r="CL476" s="34"/>
      <c r="CN476" s="34"/>
      <c r="CO476" s="34"/>
      <c r="CP476" s="34"/>
      <c r="CQ476" s="34"/>
      <c r="CR476" s="34"/>
      <c r="CS476" s="34"/>
      <c r="CT476" s="34"/>
      <c r="CV476" s="34"/>
      <c r="CW476" s="34"/>
      <c r="CX476" s="34"/>
      <c r="CY476" s="34"/>
      <c r="CZ476" s="34"/>
    </row>
    <row r="477" spans="1:104" x14ac:dyDescent="0.15">
      <c r="A477" s="34" t="s">
        <v>1450</v>
      </c>
      <c r="B477" s="34"/>
      <c r="C477" s="34" t="s">
        <v>1346</v>
      </c>
      <c r="D477" s="34" t="s">
        <v>1358</v>
      </c>
      <c r="E477">
        <v>135</v>
      </c>
      <c r="F477" s="34" t="s">
        <v>1475</v>
      </c>
      <c r="G477" s="34"/>
      <c r="H477" s="84" t="s">
        <v>306</v>
      </c>
      <c r="I477" s="34" t="s">
        <v>2</v>
      </c>
      <c r="J477" s="34" t="s">
        <v>308</v>
      </c>
      <c r="K477" s="34" t="s">
        <v>314</v>
      </c>
      <c r="L477" s="34" t="s">
        <v>1349</v>
      </c>
      <c r="M477" s="34" t="s">
        <v>330</v>
      </c>
      <c r="N477" s="34"/>
      <c r="O477" s="34" t="s">
        <v>1348</v>
      </c>
      <c r="P477" s="34"/>
      <c r="Q477" s="34" t="s">
        <v>1213</v>
      </c>
      <c r="R477" t="b">
        <v>0</v>
      </c>
      <c r="S477" s="34"/>
      <c r="T477" s="34"/>
      <c r="U477" s="34"/>
      <c r="V477" t="b">
        <v>0</v>
      </c>
      <c r="W477" t="b">
        <v>1</v>
      </c>
      <c r="X477" s="34"/>
      <c r="Y477" s="34"/>
      <c r="AA477" s="34"/>
      <c r="AB477" s="34"/>
      <c r="AC477" s="34"/>
      <c r="AD477" s="34"/>
      <c r="AE477" s="34"/>
      <c r="AF477" s="34"/>
      <c r="AG477">
        <v>4.3</v>
      </c>
      <c r="AH477" s="34"/>
      <c r="AK477" s="34"/>
      <c r="AL477" s="34"/>
      <c r="AM477" s="34"/>
      <c r="AN477" s="34"/>
      <c r="AO477" s="34"/>
      <c r="AP477" s="34"/>
      <c r="AQ477" s="34"/>
      <c r="AR477" s="34"/>
      <c r="AS477" s="34"/>
      <c r="AU477" s="34"/>
      <c r="AV477" s="34"/>
      <c r="AW477" s="34"/>
      <c r="AX477" s="34"/>
      <c r="AY477" s="34"/>
      <c r="AZ477" s="34"/>
      <c r="BA477" s="34"/>
      <c r="BB477" s="34"/>
      <c r="BC477" s="34"/>
      <c r="BD477" s="34"/>
      <c r="BE477" s="34"/>
      <c r="BF477" s="34"/>
      <c r="BI477" s="34"/>
      <c r="BJ477" s="34"/>
      <c r="BK477" s="34"/>
      <c r="BL477" s="34"/>
      <c r="BM477" s="34"/>
      <c r="BN477" s="34"/>
      <c r="BO477" s="34"/>
      <c r="BP477" s="34"/>
      <c r="BQ477" s="34"/>
      <c r="BS477" s="34"/>
      <c r="BT477" s="34"/>
      <c r="BU477" s="34"/>
      <c r="BV477" s="34"/>
      <c r="BW477" s="34"/>
      <c r="BX477" s="34"/>
      <c r="BY477" s="34"/>
      <c r="BZ477" s="34"/>
      <c r="CB477" s="34"/>
      <c r="CC477" s="34"/>
      <c r="CD477" s="34"/>
      <c r="CE477" s="34"/>
      <c r="CH477" s="34"/>
      <c r="CI477" s="34"/>
      <c r="CK477" s="34"/>
      <c r="CL477" s="34"/>
      <c r="CN477" s="34"/>
      <c r="CO477" s="34"/>
      <c r="CP477" s="34"/>
      <c r="CQ477" s="34"/>
      <c r="CR477" s="34"/>
      <c r="CS477" s="34"/>
      <c r="CT477" s="34"/>
      <c r="CV477" s="34"/>
      <c r="CW477" s="34"/>
      <c r="CX477" s="34"/>
      <c r="CY477" s="34"/>
      <c r="CZ477" s="34"/>
    </row>
    <row r="478" spans="1:104" x14ac:dyDescent="0.15">
      <c r="A478" s="34" t="s">
        <v>1450</v>
      </c>
      <c r="B478" s="34"/>
      <c r="C478" s="34" t="s">
        <v>1346</v>
      </c>
      <c r="D478" s="34" t="s">
        <v>1358</v>
      </c>
      <c r="E478">
        <v>135</v>
      </c>
      <c r="F478" s="34" t="s">
        <v>1475</v>
      </c>
      <c r="G478" s="34"/>
      <c r="H478" s="84" t="s">
        <v>306</v>
      </c>
      <c r="I478" s="34" t="s">
        <v>2</v>
      </c>
      <c r="J478" s="34" t="s">
        <v>309</v>
      </c>
      <c r="K478" s="34" t="s">
        <v>315</v>
      </c>
      <c r="L478" s="34" t="s">
        <v>1349</v>
      </c>
      <c r="M478" s="34" t="s">
        <v>330</v>
      </c>
      <c r="N478" s="34"/>
      <c r="O478" s="34" t="s">
        <v>1348</v>
      </c>
      <c r="P478" s="34"/>
      <c r="Q478" s="34" t="s">
        <v>1213</v>
      </c>
      <c r="R478" t="b">
        <v>0</v>
      </c>
      <c r="S478" s="34"/>
      <c r="T478" s="34"/>
      <c r="U478" s="34"/>
      <c r="V478" t="b">
        <v>0</v>
      </c>
      <c r="W478" t="b">
        <v>1</v>
      </c>
      <c r="X478" s="34"/>
      <c r="Y478" s="34"/>
      <c r="AA478" s="34"/>
      <c r="AB478" s="34"/>
      <c r="AC478" s="34"/>
      <c r="AD478" s="34"/>
      <c r="AE478" s="34"/>
      <c r="AF478" s="34"/>
      <c r="AG478">
        <v>4.3</v>
      </c>
      <c r="AH478" s="34"/>
      <c r="AK478" s="34"/>
      <c r="AL478" s="34"/>
      <c r="AM478" s="34"/>
      <c r="AN478" s="34"/>
      <c r="AO478" s="34"/>
      <c r="AP478" s="34"/>
      <c r="AQ478" s="34"/>
      <c r="AR478" s="34"/>
      <c r="AS478" s="34"/>
      <c r="AU478" s="34"/>
      <c r="AV478" s="34"/>
      <c r="AW478" s="34"/>
      <c r="AX478" s="34"/>
      <c r="AY478" s="34"/>
      <c r="AZ478" s="34"/>
      <c r="BA478" s="34"/>
      <c r="BB478" s="34"/>
      <c r="BC478" s="34"/>
      <c r="BD478" s="34"/>
      <c r="BE478" s="34"/>
      <c r="BF478" s="34"/>
      <c r="BI478" s="34"/>
      <c r="BJ478" s="34"/>
      <c r="BK478" s="34"/>
      <c r="BL478" s="34"/>
      <c r="BM478" s="34"/>
      <c r="BN478" s="34"/>
      <c r="BO478" s="34"/>
      <c r="BP478" s="34"/>
      <c r="BQ478" s="34"/>
      <c r="BS478" s="34"/>
      <c r="BT478" s="34"/>
      <c r="BU478" s="34"/>
      <c r="BV478" s="34"/>
      <c r="BW478" s="34"/>
      <c r="BX478" s="34"/>
      <c r="BY478" s="34"/>
      <c r="BZ478" s="34"/>
      <c r="CB478" s="34"/>
      <c r="CC478" s="34"/>
      <c r="CD478" s="34"/>
      <c r="CE478" s="34"/>
      <c r="CH478" s="34"/>
      <c r="CI478" s="34"/>
      <c r="CK478" s="34"/>
      <c r="CL478" s="34"/>
      <c r="CN478" s="34"/>
      <c r="CO478" s="34"/>
      <c r="CP478" s="34"/>
      <c r="CQ478" s="34"/>
      <c r="CR478" s="34"/>
      <c r="CS478" s="34"/>
      <c r="CT478" s="34"/>
      <c r="CV478" s="34"/>
      <c r="CW478" s="34"/>
      <c r="CX478" s="34"/>
      <c r="CY478" s="34"/>
      <c r="CZ478" s="34"/>
    </row>
    <row r="479" spans="1:104" x14ac:dyDescent="0.15">
      <c r="A479" s="34" t="s">
        <v>1450</v>
      </c>
      <c r="B479" s="34"/>
      <c r="C479" s="34" t="s">
        <v>1346</v>
      </c>
      <c r="D479" s="34" t="s">
        <v>1358</v>
      </c>
      <c r="E479">
        <v>135</v>
      </c>
      <c r="F479" s="34" t="s">
        <v>1475</v>
      </c>
      <c r="G479" s="34"/>
      <c r="H479" s="84" t="s">
        <v>306</v>
      </c>
      <c r="I479" s="34" t="s">
        <v>2</v>
      </c>
      <c r="J479" s="34" t="s">
        <v>310</v>
      </c>
      <c r="K479" s="34" t="s">
        <v>1590</v>
      </c>
      <c r="L479" s="34" t="s">
        <v>1349</v>
      </c>
      <c r="M479" s="34" t="s">
        <v>330</v>
      </c>
      <c r="N479" s="34"/>
      <c r="O479" s="34" t="s">
        <v>1348</v>
      </c>
      <c r="P479" s="34"/>
      <c r="Q479" s="34" t="s">
        <v>1213</v>
      </c>
      <c r="R479" t="b">
        <v>0</v>
      </c>
      <c r="S479" s="34"/>
      <c r="T479" s="34"/>
      <c r="U479" s="34"/>
      <c r="V479" t="b">
        <v>0</v>
      </c>
      <c r="W479" t="b">
        <v>1</v>
      </c>
      <c r="X479" s="34"/>
      <c r="Y479" s="34"/>
      <c r="AA479" s="34"/>
      <c r="AB479" s="34"/>
      <c r="AC479" s="34"/>
      <c r="AD479" s="34"/>
      <c r="AE479" s="34"/>
      <c r="AF479" s="34"/>
      <c r="AG479">
        <v>4.3</v>
      </c>
      <c r="AH479" s="34"/>
      <c r="AK479" s="34"/>
      <c r="AL479" s="34"/>
      <c r="AM479" s="34"/>
      <c r="AN479" s="34"/>
      <c r="AO479" s="34"/>
      <c r="AP479" s="34"/>
      <c r="AQ479" s="34"/>
      <c r="AR479" s="34"/>
      <c r="AS479" s="34"/>
      <c r="AU479" s="34"/>
      <c r="AV479" s="34"/>
      <c r="AW479" s="34"/>
      <c r="AX479" s="34"/>
      <c r="AY479" s="34"/>
      <c r="AZ479" s="34"/>
      <c r="BA479" s="34"/>
      <c r="BB479" s="34"/>
      <c r="BC479" s="34"/>
      <c r="BD479" s="34"/>
      <c r="BE479" s="34"/>
      <c r="BF479" s="34"/>
      <c r="BI479" s="34"/>
      <c r="BJ479" s="34"/>
      <c r="BK479" s="34"/>
      <c r="BL479" s="34"/>
      <c r="BM479" s="34"/>
      <c r="BN479" s="34"/>
      <c r="BO479" s="34"/>
      <c r="BP479" s="34"/>
      <c r="BQ479" s="34"/>
      <c r="BS479" s="34"/>
      <c r="BT479" s="34"/>
      <c r="BU479" s="34"/>
      <c r="BV479" s="34"/>
      <c r="BW479" s="34"/>
      <c r="BX479" s="34"/>
      <c r="BY479" s="34"/>
      <c r="BZ479" s="34"/>
      <c r="CB479" s="34"/>
      <c r="CC479" s="34"/>
      <c r="CD479" s="34"/>
      <c r="CE479" s="34"/>
      <c r="CH479" s="34"/>
      <c r="CI479" s="34"/>
      <c r="CK479" s="34"/>
      <c r="CL479" s="34"/>
      <c r="CN479" s="34"/>
      <c r="CO479" s="34"/>
      <c r="CP479" s="34"/>
      <c r="CQ479" s="34"/>
      <c r="CR479" s="34"/>
      <c r="CS479" s="34"/>
      <c r="CT479" s="34"/>
      <c r="CV479" s="34"/>
      <c r="CW479" s="34"/>
      <c r="CX479" s="34"/>
      <c r="CY479" s="34"/>
      <c r="CZ479" s="34"/>
    </row>
    <row r="480" spans="1:104" x14ac:dyDescent="0.15">
      <c r="A480" s="34" t="s">
        <v>1450</v>
      </c>
      <c r="B480" s="34"/>
      <c r="C480" s="34" t="s">
        <v>1346</v>
      </c>
      <c r="D480" s="34" t="s">
        <v>1358</v>
      </c>
      <c r="E480">
        <v>135</v>
      </c>
      <c r="F480" s="34" t="s">
        <v>1475</v>
      </c>
      <c r="G480" s="34"/>
      <c r="H480" s="84" t="s">
        <v>306</v>
      </c>
      <c r="I480" s="34" t="s">
        <v>2</v>
      </c>
      <c r="J480" s="34" t="s">
        <v>311</v>
      </c>
      <c r="K480" s="34" t="s">
        <v>1581</v>
      </c>
      <c r="L480" s="34" t="s">
        <v>1349</v>
      </c>
      <c r="M480" s="34" t="s">
        <v>330</v>
      </c>
      <c r="N480" s="34"/>
      <c r="O480" s="34" t="s">
        <v>1348</v>
      </c>
      <c r="P480" s="34"/>
      <c r="Q480" s="34" t="s">
        <v>1213</v>
      </c>
      <c r="R480" t="b">
        <v>0</v>
      </c>
      <c r="S480" s="34"/>
      <c r="T480" s="34"/>
      <c r="U480" s="34"/>
      <c r="V480" t="b">
        <v>0</v>
      </c>
      <c r="W480" t="b">
        <v>1</v>
      </c>
      <c r="X480" s="34"/>
      <c r="Y480" s="34"/>
      <c r="AA480" s="34"/>
      <c r="AB480" s="34"/>
      <c r="AC480" s="34"/>
      <c r="AD480" s="34"/>
      <c r="AE480" s="34"/>
      <c r="AF480" s="34"/>
      <c r="AG480">
        <v>4.3</v>
      </c>
      <c r="AH480" s="34"/>
      <c r="AK480" s="34"/>
      <c r="AL480" s="34"/>
      <c r="AM480" s="34"/>
      <c r="AN480" s="34"/>
      <c r="AO480" s="34"/>
      <c r="AP480" s="34"/>
      <c r="AQ480" s="34"/>
      <c r="AR480" s="34"/>
      <c r="AS480" s="34"/>
      <c r="AU480" s="34"/>
      <c r="AV480" s="34"/>
      <c r="AW480" s="34"/>
      <c r="AX480" s="34"/>
      <c r="AY480" s="34"/>
      <c r="AZ480" s="34"/>
      <c r="BA480" s="34"/>
      <c r="BB480" s="34"/>
      <c r="BC480" s="34"/>
      <c r="BD480" s="34"/>
      <c r="BE480" s="34"/>
      <c r="BF480" s="34"/>
      <c r="BI480" s="34"/>
      <c r="BJ480" s="34"/>
      <c r="BK480" s="34"/>
      <c r="BL480" s="34"/>
      <c r="BM480" s="34"/>
      <c r="BN480" s="34"/>
      <c r="BO480" s="34"/>
      <c r="BP480" s="34"/>
      <c r="BQ480" s="34"/>
      <c r="BS480" s="34"/>
      <c r="BT480" s="34"/>
      <c r="BU480" s="34"/>
      <c r="BV480" s="34"/>
      <c r="BW480" s="34"/>
      <c r="BX480" s="34"/>
      <c r="BY480" s="34"/>
      <c r="BZ480" s="34"/>
      <c r="CB480" s="34"/>
      <c r="CC480" s="34"/>
      <c r="CD480" s="34"/>
      <c r="CE480" s="34"/>
      <c r="CH480" s="34"/>
      <c r="CI480" s="34"/>
      <c r="CK480" s="34"/>
      <c r="CL480" s="34"/>
      <c r="CN480" s="34"/>
      <c r="CO480" s="34"/>
      <c r="CP480" s="34"/>
      <c r="CQ480" s="34"/>
      <c r="CR480" s="34"/>
      <c r="CS480" s="34"/>
      <c r="CT480" s="34"/>
      <c r="CV480" s="34"/>
      <c r="CW480" s="34"/>
      <c r="CX480" s="34"/>
      <c r="CY480" s="34"/>
      <c r="CZ480" s="34"/>
    </row>
    <row r="481" spans="1:104" x14ac:dyDescent="0.15">
      <c r="A481" s="34" t="s">
        <v>1450</v>
      </c>
      <c r="B481" s="34"/>
      <c r="C481" s="34" t="s">
        <v>1346</v>
      </c>
      <c r="D481" s="34" t="s">
        <v>1358</v>
      </c>
      <c r="E481">
        <v>135</v>
      </c>
      <c r="F481" s="34" t="s">
        <v>1475</v>
      </c>
      <c r="G481" s="34"/>
      <c r="H481" s="84" t="s">
        <v>306</v>
      </c>
      <c r="I481" s="34" t="s">
        <v>2</v>
      </c>
      <c r="J481" s="34" t="s">
        <v>312</v>
      </c>
      <c r="K481" s="34" t="s">
        <v>2</v>
      </c>
      <c r="L481" s="34" t="s">
        <v>1349</v>
      </c>
      <c r="M481" s="34" t="s">
        <v>330</v>
      </c>
      <c r="N481" s="34"/>
      <c r="O481" s="34" t="s">
        <v>1348</v>
      </c>
      <c r="P481" s="34"/>
      <c r="Q481" s="34" t="s">
        <v>1213</v>
      </c>
      <c r="R481" t="b">
        <v>0</v>
      </c>
      <c r="S481" s="34"/>
      <c r="T481" s="34"/>
      <c r="U481" s="34"/>
      <c r="V481" t="b">
        <v>0</v>
      </c>
      <c r="W481" t="b">
        <v>1</v>
      </c>
      <c r="X481" s="34"/>
      <c r="Y481" s="34"/>
      <c r="AA481" s="34"/>
      <c r="AB481" s="34"/>
      <c r="AC481" s="34"/>
      <c r="AD481" s="34"/>
      <c r="AE481" s="34"/>
      <c r="AF481" s="34"/>
      <c r="AG481">
        <v>4.3</v>
      </c>
      <c r="AH481" s="34"/>
      <c r="AK481" s="34"/>
      <c r="AL481" s="34"/>
      <c r="AM481" s="34"/>
      <c r="AN481" s="34"/>
      <c r="AO481" s="34"/>
      <c r="AP481" s="34"/>
      <c r="AQ481" s="34"/>
      <c r="AR481" s="34"/>
      <c r="AS481" s="34"/>
      <c r="AU481" s="34"/>
      <c r="AV481" s="34"/>
      <c r="AW481" s="34"/>
      <c r="AX481" s="34"/>
      <c r="AY481" s="34"/>
      <c r="AZ481" s="34"/>
      <c r="BA481" s="34"/>
      <c r="BB481" s="34"/>
      <c r="BC481" s="34"/>
      <c r="BD481" s="34"/>
      <c r="BE481" s="34"/>
      <c r="BF481" s="34"/>
      <c r="BI481" s="34"/>
      <c r="BJ481" s="34"/>
      <c r="BK481" s="34"/>
      <c r="BL481" s="34"/>
      <c r="BM481" s="34"/>
      <c r="BN481" s="34"/>
      <c r="BO481" s="34"/>
      <c r="BP481" s="34"/>
      <c r="BQ481" s="34"/>
      <c r="BS481" s="34"/>
      <c r="BT481" s="34"/>
      <c r="BU481" s="34"/>
      <c r="BV481" s="34"/>
      <c r="BW481" s="34"/>
      <c r="BX481" s="34"/>
      <c r="BY481" s="34"/>
      <c r="BZ481" s="34"/>
      <c r="CB481" s="34"/>
      <c r="CC481" s="34"/>
      <c r="CD481" s="34"/>
      <c r="CE481" s="34"/>
      <c r="CH481" s="34"/>
      <c r="CI481" s="34"/>
      <c r="CK481" s="34"/>
      <c r="CL481" s="34"/>
      <c r="CN481" s="34"/>
      <c r="CO481" s="34"/>
      <c r="CP481" s="34"/>
      <c r="CQ481" s="34"/>
      <c r="CR481" s="34"/>
      <c r="CS481" s="34"/>
      <c r="CT481" s="34"/>
      <c r="CV481" s="34"/>
      <c r="CW481" s="34"/>
      <c r="CX481" s="34"/>
      <c r="CY481" s="34"/>
      <c r="CZ481" s="34"/>
    </row>
    <row r="482" spans="1:104" x14ac:dyDescent="0.15">
      <c r="A482" s="34" t="s">
        <v>1451</v>
      </c>
      <c r="B482" s="34"/>
      <c r="C482" s="34" t="s">
        <v>1346</v>
      </c>
      <c r="D482" s="34" t="s">
        <v>1368</v>
      </c>
      <c r="E482">
        <v>136</v>
      </c>
      <c r="F482" s="34" t="s">
        <v>1476</v>
      </c>
      <c r="G482" s="34"/>
      <c r="H482" s="84" t="s">
        <v>306</v>
      </c>
      <c r="I482" s="34" t="s">
        <v>2</v>
      </c>
      <c r="J482" s="34" t="s">
        <v>307</v>
      </c>
      <c r="K482" s="34" t="s">
        <v>1500</v>
      </c>
      <c r="L482" s="34" t="s">
        <v>1350</v>
      </c>
      <c r="M482" s="34" t="s">
        <v>330</v>
      </c>
      <c r="N482" s="34"/>
      <c r="O482" s="34" t="s">
        <v>1354</v>
      </c>
      <c r="P482" s="34"/>
      <c r="Q482" s="34" t="s">
        <v>341</v>
      </c>
      <c r="R482" t="b">
        <v>0</v>
      </c>
      <c r="S482" s="34"/>
      <c r="T482" s="34"/>
      <c r="U482" s="34"/>
      <c r="V482" t="b">
        <v>0</v>
      </c>
      <c r="W482" t="b">
        <v>1</v>
      </c>
      <c r="X482" s="34"/>
      <c r="Y482" s="34"/>
      <c r="AA482" s="34"/>
      <c r="AB482" s="34"/>
      <c r="AC482" s="34"/>
      <c r="AD482" s="34"/>
      <c r="AE482" s="34"/>
      <c r="AF482" s="34"/>
      <c r="AG482">
        <v>4.3</v>
      </c>
      <c r="AH482" s="34"/>
      <c r="AK482" s="34"/>
      <c r="AL482" s="34"/>
      <c r="AM482" s="34"/>
      <c r="AN482" s="34"/>
      <c r="AO482" s="34"/>
      <c r="AP482" s="34"/>
      <c r="AQ482" s="34"/>
      <c r="AR482" s="34"/>
      <c r="AS482" s="34"/>
      <c r="AU482" s="34"/>
      <c r="AV482" s="34"/>
      <c r="AW482" s="34"/>
      <c r="AX482" s="34"/>
      <c r="AY482" s="34"/>
      <c r="AZ482" s="34"/>
      <c r="BA482" s="34"/>
      <c r="BB482" s="34"/>
      <c r="BC482" s="34"/>
      <c r="BD482" s="34"/>
      <c r="BE482" s="34"/>
      <c r="BF482" s="34"/>
      <c r="BI482" s="34"/>
      <c r="BJ482" s="34"/>
      <c r="BK482" s="34"/>
      <c r="BL482" s="34"/>
      <c r="BM482" s="34"/>
      <c r="BN482" s="34"/>
      <c r="BO482" s="34"/>
      <c r="BP482" s="34"/>
      <c r="BQ482" s="34"/>
      <c r="BS482" s="34"/>
      <c r="BT482" s="34"/>
      <c r="BU482" s="34"/>
      <c r="BV482" s="34"/>
      <c r="BW482" s="34"/>
      <c r="BX482" s="34"/>
      <c r="BY482" s="34"/>
      <c r="BZ482" s="34"/>
      <c r="CB482" s="34"/>
      <c r="CC482" s="34"/>
      <c r="CD482" s="34"/>
      <c r="CE482" s="34"/>
      <c r="CH482" s="34"/>
      <c r="CI482" s="34"/>
      <c r="CK482" s="34"/>
      <c r="CL482" s="34"/>
      <c r="CN482" s="34"/>
      <c r="CO482" s="34"/>
      <c r="CP482" s="34"/>
      <c r="CQ482" s="34"/>
      <c r="CR482" s="34"/>
      <c r="CS482" s="34"/>
      <c r="CT482" s="34"/>
      <c r="CV482" s="34"/>
      <c r="CW482" s="34"/>
      <c r="CX482" s="34"/>
      <c r="CY482" s="34"/>
      <c r="CZ482" s="34"/>
    </row>
    <row r="483" spans="1:104" x14ac:dyDescent="0.15">
      <c r="A483" s="34" t="s">
        <v>1451</v>
      </c>
      <c r="B483" s="34"/>
      <c r="C483" s="34" t="s">
        <v>1346</v>
      </c>
      <c r="D483" s="34" t="s">
        <v>1368</v>
      </c>
      <c r="E483">
        <v>136</v>
      </c>
      <c r="F483" s="34" t="s">
        <v>1476</v>
      </c>
      <c r="G483" s="34"/>
      <c r="H483" s="84" t="s">
        <v>306</v>
      </c>
      <c r="I483" s="34" t="s">
        <v>2</v>
      </c>
      <c r="J483" s="34" t="s">
        <v>308</v>
      </c>
      <c r="K483" s="34" t="s">
        <v>316</v>
      </c>
      <c r="L483" s="34" t="s">
        <v>1350</v>
      </c>
      <c r="M483" s="34" t="s">
        <v>330</v>
      </c>
      <c r="N483" s="34"/>
      <c r="O483" s="34" t="s">
        <v>1354</v>
      </c>
      <c r="P483" s="34"/>
      <c r="Q483" s="34" t="s">
        <v>341</v>
      </c>
      <c r="R483" t="b">
        <v>0</v>
      </c>
      <c r="S483" s="34"/>
      <c r="T483" s="34"/>
      <c r="U483" s="34"/>
      <c r="V483" t="b">
        <v>0</v>
      </c>
      <c r="W483" t="b">
        <v>1</v>
      </c>
      <c r="X483" s="34"/>
      <c r="Y483" s="34"/>
      <c r="AA483" s="34"/>
      <c r="AB483" s="34"/>
      <c r="AC483" s="34"/>
      <c r="AD483" s="34"/>
      <c r="AE483" s="34"/>
      <c r="AF483" s="34"/>
      <c r="AG483">
        <v>4.3</v>
      </c>
      <c r="AH483" s="34"/>
      <c r="AK483" s="34"/>
      <c r="AL483" s="34"/>
      <c r="AM483" s="34"/>
      <c r="AN483" s="34"/>
      <c r="AO483" s="34"/>
      <c r="AP483" s="34"/>
      <c r="AQ483" s="34"/>
      <c r="AR483" s="34"/>
      <c r="AS483" s="34"/>
      <c r="AU483" s="34"/>
      <c r="AV483" s="34"/>
      <c r="AW483" s="34"/>
      <c r="AX483" s="34"/>
      <c r="AY483" s="34"/>
      <c r="AZ483" s="34"/>
      <c r="BA483" s="34"/>
      <c r="BB483" s="34"/>
      <c r="BC483" s="34"/>
      <c r="BD483" s="34"/>
      <c r="BE483" s="34"/>
      <c r="BF483" s="34"/>
      <c r="BI483" s="34"/>
      <c r="BJ483" s="34"/>
      <c r="BK483" s="34"/>
      <c r="BL483" s="34"/>
      <c r="BM483" s="34"/>
      <c r="BN483" s="34"/>
      <c r="BO483" s="34"/>
      <c r="BP483" s="34"/>
      <c r="BQ483" s="34"/>
      <c r="BS483" s="34"/>
      <c r="BT483" s="34"/>
      <c r="BU483" s="34"/>
      <c r="BV483" s="34"/>
      <c r="BW483" s="34"/>
      <c r="BX483" s="34"/>
      <c r="BY483" s="34"/>
      <c r="BZ483" s="34"/>
      <c r="CB483" s="34"/>
      <c r="CC483" s="34"/>
      <c r="CD483" s="34"/>
      <c r="CE483" s="34"/>
      <c r="CH483" s="34"/>
      <c r="CI483" s="34"/>
      <c r="CK483" s="34"/>
      <c r="CL483" s="34"/>
      <c r="CN483" s="34"/>
      <c r="CO483" s="34"/>
      <c r="CP483" s="34"/>
      <c r="CQ483" s="34"/>
      <c r="CR483" s="34"/>
      <c r="CS483" s="34"/>
      <c r="CT483" s="34"/>
      <c r="CV483" s="34"/>
      <c r="CW483" s="34"/>
      <c r="CX483" s="34"/>
      <c r="CY483" s="34"/>
      <c r="CZ483" s="34"/>
    </row>
    <row r="484" spans="1:104" x14ac:dyDescent="0.15">
      <c r="A484" s="34" t="s">
        <v>1451</v>
      </c>
      <c r="B484" s="34"/>
      <c r="C484" s="34" t="s">
        <v>1346</v>
      </c>
      <c r="D484" s="34" t="s">
        <v>1368</v>
      </c>
      <c r="E484">
        <v>136</v>
      </c>
      <c r="F484" s="34" t="s">
        <v>1476</v>
      </c>
      <c r="G484" s="34"/>
      <c r="H484" s="84" t="s">
        <v>306</v>
      </c>
      <c r="I484" s="34" t="s">
        <v>2</v>
      </c>
      <c r="J484" s="34" t="s">
        <v>309</v>
      </c>
      <c r="K484" s="34" t="s">
        <v>317</v>
      </c>
      <c r="L484" s="34" t="s">
        <v>1350</v>
      </c>
      <c r="M484" s="34" t="s">
        <v>330</v>
      </c>
      <c r="N484" s="34"/>
      <c r="O484" s="34" t="s">
        <v>1354</v>
      </c>
      <c r="P484" s="34"/>
      <c r="Q484" s="34" t="s">
        <v>341</v>
      </c>
      <c r="R484" t="b">
        <v>0</v>
      </c>
      <c r="S484" s="34"/>
      <c r="T484" s="34"/>
      <c r="U484" s="34"/>
      <c r="V484" t="b">
        <v>0</v>
      </c>
      <c r="W484" t="b">
        <v>1</v>
      </c>
      <c r="X484" s="34"/>
      <c r="Y484" s="34"/>
      <c r="AA484" s="34"/>
      <c r="AB484" s="34"/>
      <c r="AC484" s="34"/>
      <c r="AD484" s="34"/>
      <c r="AE484" s="34"/>
      <c r="AF484" s="34"/>
      <c r="AG484">
        <v>4.3</v>
      </c>
      <c r="AH484" s="34"/>
      <c r="AK484" s="34"/>
      <c r="AL484" s="34"/>
      <c r="AM484" s="34"/>
      <c r="AN484" s="34"/>
      <c r="AO484" s="34"/>
      <c r="AP484" s="34"/>
      <c r="AQ484" s="34"/>
      <c r="AR484" s="34"/>
      <c r="AS484" s="34"/>
      <c r="AU484" s="34"/>
      <c r="AV484" s="34"/>
      <c r="AW484" s="34"/>
      <c r="AX484" s="34"/>
      <c r="AY484" s="34"/>
      <c r="AZ484" s="34"/>
      <c r="BA484" s="34"/>
      <c r="BB484" s="34"/>
      <c r="BC484" s="34"/>
      <c r="BD484" s="34"/>
      <c r="BE484" s="34"/>
      <c r="BF484" s="34"/>
      <c r="BI484" s="34"/>
      <c r="BJ484" s="34"/>
      <c r="BK484" s="34"/>
      <c r="BL484" s="34"/>
      <c r="BM484" s="34"/>
      <c r="BN484" s="34"/>
      <c r="BO484" s="34"/>
      <c r="BP484" s="34"/>
      <c r="BQ484" s="34"/>
      <c r="BS484" s="34"/>
      <c r="BT484" s="34"/>
      <c r="BU484" s="34"/>
      <c r="BV484" s="34"/>
      <c r="BW484" s="34"/>
      <c r="BX484" s="34"/>
      <c r="BY484" s="34"/>
      <c r="BZ484" s="34"/>
      <c r="CB484" s="34"/>
      <c r="CC484" s="34"/>
      <c r="CD484" s="34"/>
      <c r="CE484" s="34"/>
      <c r="CH484" s="34"/>
      <c r="CI484" s="34"/>
      <c r="CK484" s="34"/>
      <c r="CL484" s="34"/>
      <c r="CN484" s="34"/>
      <c r="CO484" s="34"/>
      <c r="CP484" s="34"/>
      <c r="CQ484" s="34"/>
      <c r="CR484" s="34"/>
      <c r="CS484" s="34"/>
      <c r="CT484" s="34"/>
      <c r="CV484" s="34"/>
      <c r="CW484" s="34"/>
      <c r="CX484" s="34"/>
      <c r="CY484" s="34"/>
      <c r="CZ484" s="34"/>
    </row>
    <row r="485" spans="1:104" x14ac:dyDescent="0.15">
      <c r="A485" s="34" t="s">
        <v>1451</v>
      </c>
      <c r="B485" s="34"/>
      <c r="C485" s="34" t="s">
        <v>1346</v>
      </c>
      <c r="D485" s="34" t="s">
        <v>1368</v>
      </c>
      <c r="E485">
        <v>136</v>
      </c>
      <c r="F485" s="34" t="s">
        <v>1476</v>
      </c>
      <c r="G485" s="34"/>
      <c r="H485" s="84" t="s">
        <v>306</v>
      </c>
      <c r="I485" s="34" t="s">
        <v>2</v>
      </c>
      <c r="J485" s="34" t="s">
        <v>310</v>
      </c>
      <c r="K485" s="34" t="s">
        <v>1591</v>
      </c>
      <c r="L485" s="34" t="s">
        <v>1350</v>
      </c>
      <c r="M485" s="34" t="s">
        <v>330</v>
      </c>
      <c r="N485" s="34"/>
      <c r="O485" s="34" t="s">
        <v>1354</v>
      </c>
      <c r="P485" s="34"/>
      <c r="Q485" s="34" t="s">
        <v>341</v>
      </c>
      <c r="R485" t="b">
        <v>0</v>
      </c>
      <c r="S485" s="34"/>
      <c r="T485" s="34"/>
      <c r="U485" s="34"/>
      <c r="V485" t="b">
        <v>0</v>
      </c>
      <c r="W485" t="b">
        <v>1</v>
      </c>
      <c r="X485" s="34"/>
      <c r="Y485" s="34"/>
      <c r="AA485" s="34"/>
      <c r="AB485" s="34"/>
      <c r="AC485" s="34"/>
      <c r="AD485" s="34"/>
      <c r="AE485" s="34"/>
      <c r="AF485" s="34"/>
      <c r="AG485">
        <v>4.3</v>
      </c>
      <c r="AH485" s="34"/>
      <c r="AK485" s="34"/>
      <c r="AL485" s="34"/>
      <c r="AM485" s="34"/>
      <c r="AN485" s="34"/>
      <c r="AO485" s="34"/>
      <c r="AP485" s="34"/>
      <c r="AQ485" s="34"/>
      <c r="AR485" s="34"/>
      <c r="AS485" s="34"/>
      <c r="AU485" s="34"/>
      <c r="AV485" s="34"/>
      <c r="AW485" s="34"/>
      <c r="AX485" s="34"/>
      <c r="AY485" s="34"/>
      <c r="AZ485" s="34"/>
      <c r="BA485" s="34"/>
      <c r="BB485" s="34"/>
      <c r="BC485" s="34"/>
      <c r="BD485" s="34"/>
      <c r="BE485" s="34"/>
      <c r="BF485" s="34"/>
      <c r="BI485" s="34"/>
      <c r="BJ485" s="34"/>
      <c r="BK485" s="34"/>
      <c r="BL485" s="34"/>
      <c r="BM485" s="34"/>
      <c r="BN485" s="34"/>
      <c r="BO485" s="34"/>
      <c r="BP485" s="34"/>
      <c r="BQ485" s="34"/>
      <c r="BS485" s="34"/>
      <c r="BT485" s="34"/>
      <c r="BU485" s="34"/>
      <c r="BV485" s="34"/>
      <c r="BW485" s="34"/>
      <c r="BX485" s="34"/>
      <c r="BY485" s="34"/>
      <c r="BZ485" s="34"/>
      <c r="CB485" s="34"/>
      <c r="CC485" s="34"/>
      <c r="CD485" s="34"/>
      <c r="CE485" s="34"/>
      <c r="CH485" s="34"/>
      <c r="CI485" s="34"/>
      <c r="CK485" s="34"/>
      <c r="CL485" s="34"/>
      <c r="CN485" s="34"/>
      <c r="CO485" s="34"/>
      <c r="CP485" s="34"/>
      <c r="CQ485" s="34"/>
      <c r="CR485" s="34"/>
      <c r="CS485" s="34"/>
      <c r="CT485" s="34"/>
      <c r="CV485" s="34"/>
      <c r="CW485" s="34"/>
      <c r="CX485" s="34"/>
      <c r="CY485" s="34"/>
      <c r="CZ485" s="34"/>
    </row>
    <row r="486" spans="1:104" x14ac:dyDescent="0.15">
      <c r="A486" s="34" t="s">
        <v>1451</v>
      </c>
      <c r="B486" s="34"/>
      <c r="C486" s="34" t="s">
        <v>1346</v>
      </c>
      <c r="D486" s="34" t="s">
        <v>1368</v>
      </c>
      <c r="E486">
        <v>136</v>
      </c>
      <c r="F486" s="34" t="s">
        <v>1476</v>
      </c>
      <c r="G486" s="34"/>
      <c r="H486" s="84" t="s">
        <v>306</v>
      </c>
      <c r="I486" s="34" t="s">
        <v>2</v>
      </c>
      <c r="J486" s="34" t="s">
        <v>311</v>
      </c>
      <c r="K486" s="34" t="s">
        <v>1592</v>
      </c>
      <c r="L486" s="34" t="s">
        <v>1350</v>
      </c>
      <c r="M486" s="34" t="s">
        <v>330</v>
      </c>
      <c r="N486" s="34"/>
      <c r="O486" s="34" t="s">
        <v>1354</v>
      </c>
      <c r="P486" s="34"/>
      <c r="Q486" s="34" t="s">
        <v>341</v>
      </c>
      <c r="R486" t="b">
        <v>0</v>
      </c>
      <c r="S486" s="34"/>
      <c r="T486" s="34"/>
      <c r="U486" s="34"/>
      <c r="V486" t="b">
        <v>0</v>
      </c>
      <c r="W486" t="b">
        <v>1</v>
      </c>
      <c r="X486" s="34"/>
      <c r="Y486" s="34"/>
      <c r="AA486" s="34"/>
      <c r="AB486" s="34"/>
      <c r="AC486" s="34"/>
      <c r="AD486" s="34"/>
      <c r="AE486" s="34"/>
      <c r="AF486" s="34"/>
      <c r="AG486">
        <v>4.3</v>
      </c>
      <c r="AH486" s="34"/>
      <c r="AK486" s="34"/>
      <c r="AL486" s="34"/>
      <c r="AM486" s="34"/>
      <c r="AN486" s="34"/>
      <c r="AO486" s="34"/>
      <c r="AP486" s="34"/>
      <c r="AQ486" s="34"/>
      <c r="AR486" s="34"/>
      <c r="AS486" s="34"/>
      <c r="AU486" s="34"/>
      <c r="AV486" s="34"/>
      <c r="AW486" s="34"/>
      <c r="AX486" s="34"/>
      <c r="AY486" s="34"/>
      <c r="AZ486" s="34"/>
      <c r="BA486" s="34"/>
      <c r="BB486" s="34"/>
      <c r="BC486" s="34"/>
      <c r="BD486" s="34"/>
      <c r="BE486" s="34"/>
      <c r="BF486" s="34"/>
      <c r="BI486" s="34"/>
      <c r="BJ486" s="34"/>
      <c r="BK486" s="34"/>
      <c r="BL486" s="34"/>
      <c r="BM486" s="34"/>
      <c r="BN486" s="34"/>
      <c r="BO486" s="34"/>
      <c r="BP486" s="34"/>
      <c r="BQ486" s="34"/>
      <c r="BS486" s="34"/>
      <c r="BT486" s="34"/>
      <c r="BU486" s="34"/>
      <c r="BV486" s="34"/>
      <c r="BW486" s="34"/>
      <c r="BX486" s="34"/>
      <c r="BY486" s="34"/>
      <c r="BZ486" s="34"/>
      <c r="CB486" s="34"/>
      <c r="CC486" s="34"/>
      <c r="CD486" s="34"/>
      <c r="CE486" s="34"/>
      <c r="CH486" s="34"/>
      <c r="CI486" s="34"/>
      <c r="CK486" s="34"/>
      <c r="CL486" s="34"/>
      <c r="CN486" s="34"/>
      <c r="CO486" s="34"/>
      <c r="CP486" s="34"/>
      <c r="CQ486" s="34"/>
      <c r="CR486" s="34"/>
      <c r="CS486" s="34"/>
      <c r="CT486" s="34"/>
      <c r="CV486" s="34"/>
      <c r="CW486" s="34"/>
      <c r="CX486" s="34"/>
      <c r="CY486" s="34"/>
      <c r="CZ486" s="34"/>
    </row>
    <row r="487" spans="1:104" x14ac:dyDescent="0.15">
      <c r="A487" s="34" t="s">
        <v>1451</v>
      </c>
      <c r="B487" s="34"/>
      <c r="C487" s="34" t="s">
        <v>1346</v>
      </c>
      <c r="D487" s="34" t="s">
        <v>1368</v>
      </c>
      <c r="E487">
        <v>136</v>
      </c>
      <c r="F487" s="34" t="s">
        <v>1476</v>
      </c>
      <c r="G487" s="34"/>
      <c r="H487" s="84" t="s">
        <v>306</v>
      </c>
      <c r="I487" s="34" t="s">
        <v>2</v>
      </c>
      <c r="J487" s="34" t="s">
        <v>312</v>
      </c>
      <c r="K487" s="34" t="s">
        <v>2</v>
      </c>
      <c r="L487" s="34" t="s">
        <v>1350</v>
      </c>
      <c r="M487" s="34" t="s">
        <v>330</v>
      </c>
      <c r="N487" s="34"/>
      <c r="O487" s="34" t="s">
        <v>1354</v>
      </c>
      <c r="P487" s="34"/>
      <c r="Q487" s="34" t="s">
        <v>341</v>
      </c>
      <c r="R487" t="b">
        <v>0</v>
      </c>
      <c r="S487" s="34"/>
      <c r="T487" s="34"/>
      <c r="U487" s="34"/>
      <c r="V487" t="b">
        <v>0</v>
      </c>
      <c r="W487" t="b">
        <v>1</v>
      </c>
      <c r="X487" s="34"/>
      <c r="Y487" s="34"/>
      <c r="AA487" s="34"/>
      <c r="AB487" s="34"/>
      <c r="AC487" s="34"/>
      <c r="AD487" s="34"/>
      <c r="AE487" s="34"/>
      <c r="AF487" s="34"/>
      <c r="AG487">
        <v>4.3</v>
      </c>
      <c r="AH487" s="34"/>
      <c r="AK487" s="34"/>
      <c r="AL487" s="34"/>
      <c r="AM487" s="34"/>
      <c r="AN487" s="34"/>
      <c r="AO487" s="34"/>
      <c r="AP487" s="34"/>
      <c r="AQ487" s="34"/>
      <c r="AR487" s="34"/>
      <c r="AS487" s="34"/>
      <c r="AU487" s="34"/>
      <c r="AV487" s="34"/>
      <c r="AW487" s="34"/>
      <c r="AX487" s="34"/>
      <c r="AY487" s="34"/>
      <c r="AZ487" s="34"/>
      <c r="BA487" s="34"/>
      <c r="BB487" s="34"/>
      <c r="BC487" s="34"/>
      <c r="BD487" s="34"/>
      <c r="BE487" s="34"/>
      <c r="BF487" s="34"/>
      <c r="BI487" s="34"/>
      <c r="BJ487" s="34"/>
      <c r="BK487" s="34"/>
      <c r="BL487" s="34"/>
      <c r="BM487" s="34"/>
      <c r="BN487" s="34"/>
      <c r="BO487" s="34"/>
      <c r="BP487" s="34"/>
      <c r="BQ487" s="34"/>
      <c r="BS487" s="34"/>
      <c r="BT487" s="34"/>
      <c r="BU487" s="34"/>
      <c r="BV487" s="34"/>
      <c r="BW487" s="34"/>
      <c r="BX487" s="34"/>
      <c r="BY487" s="34"/>
      <c r="BZ487" s="34"/>
      <c r="CB487" s="34"/>
      <c r="CC487" s="34"/>
      <c r="CD487" s="34"/>
      <c r="CE487" s="34"/>
      <c r="CH487" s="34"/>
      <c r="CI487" s="34"/>
      <c r="CK487" s="34"/>
      <c r="CL487" s="34"/>
      <c r="CN487" s="34"/>
      <c r="CO487" s="34"/>
      <c r="CP487" s="34"/>
      <c r="CQ487" s="34"/>
      <c r="CR487" s="34"/>
      <c r="CS487" s="34"/>
      <c r="CT487" s="34"/>
      <c r="CV487" s="34"/>
      <c r="CW487" s="34"/>
      <c r="CX487" s="34"/>
      <c r="CY487" s="34"/>
      <c r="CZ487" s="34"/>
    </row>
    <row r="488" spans="1:104" x14ac:dyDescent="0.15">
      <c r="A488" s="34" t="s">
        <v>1452</v>
      </c>
      <c r="B488" s="34"/>
      <c r="C488" s="34" t="s">
        <v>1346</v>
      </c>
      <c r="D488" s="34" t="s">
        <v>1368</v>
      </c>
      <c r="E488">
        <v>137</v>
      </c>
      <c r="F488" s="34" t="s">
        <v>1476</v>
      </c>
      <c r="G488" s="34"/>
      <c r="H488" s="84" t="s">
        <v>306</v>
      </c>
      <c r="I488" s="34" t="s">
        <v>2</v>
      </c>
      <c r="J488" s="34" t="s">
        <v>307</v>
      </c>
      <c r="K488" s="34" t="s">
        <v>1593</v>
      </c>
      <c r="L488" s="34" t="s">
        <v>1350</v>
      </c>
      <c r="M488" s="34" t="s">
        <v>330</v>
      </c>
      <c r="N488" s="34"/>
      <c r="O488" s="34" t="s">
        <v>1354</v>
      </c>
      <c r="P488" s="34"/>
      <c r="Q488" s="34" t="s">
        <v>332</v>
      </c>
      <c r="R488" t="b">
        <v>0</v>
      </c>
      <c r="S488" s="34"/>
      <c r="T488" s="34"/>
      <c r="U488" s="34"/>
      <c r="V488" t="b">
        <v>0</v>
      </c>
      <c r="W488" t="b">
        <v>1</v>
      </c>
      <c r="X488" s="34"/>
      <c r="Y488" s="34"/>
      <c r="AA488" s="34"/>
      <c r="AB488" s="34"/>
      <c r="AC488" s="34"/>
      <c r="AD488" s="34"/>
      <c r="AE488" s="34"/>
      <c r="AF488" s="34"/>
      <c r="AG488">
        <v>4.3</v>
      </c>
      <c r="AH488" s="34"/>
      <c r="AK488" s="34"/>
      <c r="AL488" s="34"/>
      <c r="AM488" s="34"/>
      <c r="AN488" s="34"/>
      <c r="AO488" s="34"/>
      <c r="AP488" s="34"/>
      <c r="AQ488" s="34"/>
      <c r="AR488" s="34"/>
      <c r="AS488" s="34"/>
      <c r="AU488" s="34"/>
      <c r="AV488" s="34"/>
      <c r="AW488" s="34"/>
      <c r="AX488" s="34"/>
      <c r="AY488" s="34"/>
      <c r="AZ488" s="34"/>
      <c r="BA488" s="34"/>
      <c r="BB488" s="34"/>
      <c r="BC488" s="34"/>
      <c r="BD488" s="34"/>
      <c r="BE488" s="34"/>
      <c r="BF488" s="34"/>
      <c r="BI488" s="34"/>
      <c r="BJ488" s="34"/>
      <c r="BK488" s="34"/>
      <c r="BL488" s="34"/>
      <c r="BM488" s="34"/>
      <c r="BN488" s="34"/>
      <c r="BO488" s="34"/>
      <c r="BP488" s="34"/>
      <c r="BQ488" s="34"/>
      <c r="BS488" s="34"/>
      <c r="BT488" s="34"/>
      <c r="BU488" s="34"/>
      <c r="BV488" s="34"/>
      <c r="BW488" s="34"/>
      <c r="BX488" s="34"/>
      <c r="BY488" s="34"/>
      <c r="BZ488" s="34"/>
      <c r="CB488" s="34"/>
      <c r="CC488" s="34"/>
      <c r="CD488" s="34"/>
      <c r="CE488" s="34"/>
      <c r="CH488" s="34"/>
      <c r="CI488" s="34"/>
      <c r="CK488" s="34"/>
      <c r="CL488" s="34"/>
      <c r="CN488" s="34"/>
      <c r="CO488" s="34"/>
      <c r="CP488" s="34"/>
      <c r="CQ488" s="34"/>
      <c r="CR488" s="34"/>
      <c r="CS488" s="34"/>
      <c r="CT488" s="34"/>
      <c r="CV488" s="34"/>
      <c r="CW488" s="34"/>
      <c r="CX488" s="34"/>
      <c r="CY488" s="34"/>
      <c r="CZ488" s="34"/>
    </row>
    <row r="489" spans="1:104" x14ac:dyDescent="0.15">
      <c r="A489" s="34" t="s">
        <v>1452</v>
      </c>
      <c r="B489" s="34"/>
      <c r="C489" s="34" t="s">
        <v>1346</v>
      </c>
      <c r="D489" s="34" t="s">
        <v>1368</v>
      </c>
      <c r="E489">
        <v>137</v>
      </c>
      <c r="F489" s="34" t="s">
        <v>1476</v>
      </c>
      <c r="G489" s="34"/>
      <c r="H489" s="84" t="s">
        <v>306</v>
      </c>
      <c r="I489" s="34" t="s">
        <v>2</v>
      </c>
      <c r="J489" s="34" t="s">
        <v>308</v>
      </c>
      <c r="K489" s="34" t="s">
        <v>316</v>
      </c>
      <c r="L489" s="34" t="s">
        <v>1350</v>
      </c>
      <c r="M489" s="34" t="s">
        <v>330</v>
      </c>
      <c r="N489" s="34"/>
      <c r="O489" s="34" t="s">
        <v>1354</v>
      </c>
      <c r="P489" s="34"/>
      <c r="Q489" s="34" t="s">
        <v>332</v>
      </c>
      <c r="R489" t="b">
        <v>0</v>
      </c>
      <c r="S489" s="34"/>
      <c r="T489" s="34"/>
      <c r="U489" s="34"/>
      <c r="V489" t="b">
        <v>0</v>
      </c>
      <c r="W489" t="b">
        <v>1</v>
      </c>
      <c r="X489" s="34"/>
      <c r="Y489" s="34"/>
      <c r="AA489" s="34"/>
      <c r="AB489" s="34"/>
      <c r="AC489" s="34"/>
      <c r="AD489" s="34"/>
      <c r="AE489" s="34"/>
      <c r="AF489" s="34"/>
      <c r="AG489">
        <v>4.3</v>
      </c>
      <c r="AH489" s="34"/>
      <c r="AK489" s="34"/>
      <c r="AL489" s="34"/>
      <c r="AM489" s="34"/>
      <c r="AN489" s="34"/>
      <c r="AO489" s="34"/>
      <c r="AP489" s="34"/>
      <c r="AQ489" s="34"/>
      <c r="AR489" s="34"/>
      <c r="AS489" s="34"/>
      <c r="AU489" s="34"/>
      <c r="AV489" s="34"/>
      <c r="AW489" s="34"/>
      <c r="AX489" s="34"/>
      <c r="AY489" s="34"/>
      <c r="AZ489" s="34"/>
      <c r="BA489" s="34"/>
      <c r="BB489" s="34"/>
      <c r="BC489" s="34"/>
      <c r="BD489" s="34"/>
      <c r="BE489" s="34"/>
      <c r="BF489" s="34"/>
      <c r="BI489" s="34"/>
      <c r="BJ489" s="34"/>
      <c r="BK489" s="34"/>
      <c r="BL489" s="34"/>
      <c r="BM489" s="34"/>
      <c r="BN489" s="34"/>
      <c r="BO489" s="34"/>
      <c r="BP489" s="34"/>
      <c r="BQ489" s="34"/>
      <c r="BS489" s="34"/>
      <c r="BT489" s="34"/>
      <c r="BU489" s="34"/>
      <c r="BV489" s="34"/>
      <c r="BW489" s="34"/>
      <c r="BX489" s="34"/>
      <c r="BY489" s="34"/>
      <c r="BZ489" s="34"/>
      <c r="CB489" s="34"/>
      <c r="CC489" s="34"/>
      <c r="CD489" s="34"/>
      <c r="CE489" s="34"/>
      <c r="CH489" s="34"/>
      <c r="CI489" s="34"/>
      <c r="CK489" s="34"/>
      <c r="CL489" s="34"/>
      <c r="CN489" s="34"/>
      <c r="CO489" s="34"/>
      <c r="CP489" s="34"/>
      <c r="CQ489" s="34"/>
      <c r="CR489" s="34"/>
      <c r="CS489" s="34"/>
      <c r="CT489" s="34"/>
      <c r="CV489" s="34"/>
      <c r="CW489" s="34"/>
      <c r="CX489" s="34"/>
      <c r="CY489" s="34"/>
      <c r="CZ489" s="34"/>
    </row>
    <row r="490" spans="1:104" x14ac:dyDescent="0.15">
      <c r="A490" s="34" t="s">
        <v>1452</v>
      </c>
      <c r="B490" s="34"/>
      <c r="C490" s="34" t="s">
        <v>1346</v>
      </c>
      <c r="D490" s="34" t="s">
        <v>1368</v>
      </c>
      <c r="E490">
        <v>137</v>
      </c>
      <c r="F490" s="34" t="s">
        <v>1476</v>
      </c>
      <c r="G490" s="34"/>
      <c r="H490" s="84" t="s">
        <v>306</v>
      </c>
      <c r="I490" s="34" t="s">
        <v>2</v>
      </c>
      <c r="J490" s="34" t="s">
        <v>309</v>
      </c>
      <c r="K490" s="34" t="s">
        <v>317</v>
      </c>
      <c r="L490" s="34" t="s">
        <v>1350</v>
      </c>
      <c r="M490" s="34" t="s">
        <v>330</v>
      </c>
      <c r="N490" s="34"/>
      <c r="O490" s="34" t="s">
        <v>1354</v>
      </c>
      <c r="P490" s="34"/>
      <c r="Q490" s="34" t="s">
        <v>332</v>
      </c>
      <c r="R490" t="b">
        <v>0</v>
      </c>
      <c r="S490" s="34"/>
      <c r="T490" s="34"/>
      <c r="U490" s="34"/>
      <c r="V490" t="b">
        <v>0</v>
      </c>
      <c r="W490" t="b">
        <v>1</v>
      </c>
      <c r="X490" s="34"/>
      <c r="Y490" s="34"/>
      <c r="AA490" s="34"/>
      <c r="AB490" s="34"/>
      <c r="AC490" s="34"/>
      <c r="AD490" s="34"/>
      <c r="AE490" s="34"/>
      <c r="AF490" s="34"/>
      <c r="AG490">
        <v>4.3</v>
      </c>
      <c r="AH490" s="34"/>
      <c r="AK490" s="34"/>
      <c r="AL490" s="34"/>
      <c r="AM490" s="34"/>
      <c r="AN490" s="34"/>
      <c r="AO490" s="34"/>
      <c r="AP490" s="34"/>
      <c r="AQ490" s="34"/>
      <c r="AR490" s="34"/>
      <c r="AS490" s="34"/>
      <c r="AU490" s="34"/>
      <c r="AV490" s="34"/>
      <c r="AW490" s="34"/>
      <c r="AX490" s="34"/>
      <c r="AY490" s="34"/>
      <c r="AZ490" s="34"/>
      <c r="BA490" s="34"/>
      <c r="BB490" s="34"/>
      <c r="BC490" s="34"/>
      <c r="BD490" s="34"/>
      <c r="BE490" s="34"/>
      <c r="BF490" s="34"/>
      <c r="BI490" s="34"/>
      <c r="BJ490" s="34"/>
      <c r="BK490" s="34"/>
      <c r="BL490" s="34"/>
      <c r="BM490" s="34"/>
      <c r="BN490" s="34"/>
      <c r="BO490" s="34"/>
      <c r="BP490" s="34"/>
      <c r="BQ490" s="34"/>
      <c r="BS490" s="34"/>
      <c r="BT490" s="34"/>
      <c r="BU490" s="34"/>
      <c r="BV490" s="34"/>
      <c r="BW490" s="34"/>
      <c r="BX490" s="34"/>
      <c r="BY490" s="34"/>
      <c r="BZ490" s="34"/>
      <c r="CB490" s="34"/>
      <c r="CC490" s="34"/>
      <c r="CD490" s="34"/>
      <c r="CE490" s="34"/>
      <c r="CH490" s="34"/>
      <c r="CI490" s="34"/>
      <c r="CK490" s="34"/>
      <c r="CL490" s="34"/>
      <c r="CN490" s="34"/>
      <c r="CO490" s="34"/>
      <c r="CP490" s="34"/>
      <c r="CQ490" s="34"/>
      <c r="CR490" s="34"/>
      <c r="CS490" s="34"/>
      <c r="CT490" s="34"/>
      <c r="CV490" s="34"/>
      <c r="CW490" s="34"/>
      <c r="CX490" s="34"/>
      <c r="CY490" s="34"/>
      <c r="CZ490" s="34"/>
    </row>
    <row r="491" spans="1:104" x14ac:dyDescent="0.15">
      <c r="A491" s="34" t="s">
        <v>1452</v>
      </c>
      <c r="B491" s="34"/>
      <c r="C491" s="34" t="s">
        <v>1346</v>
      </c>
      <c r="D491" s="34" t="s">
        <v>1368</v>
      </c>
      <c r="E491">
        <v>137</v>
      </c>
      <c r="F491" s="34" t="s">
        <v>1476</v>
      </c>
      <c r="G491" s="34"/>
      <c r="H491" s="84" t="s">
        <v>306</v>
      </c>
      <c r="I491" s="34" t="s">
        <v>2</v>
      </c>
      <c r="J491" s="34" t="s">
        <v>310</v>
      </c>
      <c r="K491" s="34" t="s">
        <v>1594</v>
      </c>
      <c r="L491" s="34" t="s">
        <v>1350</v>
      </c>
      <c r="M491" s="34" t="s">
        <v>330</v>
      </c>
      <c r="N491" s="34"/>
      <c r="O491" s="34" t="s">
        <v>1354</v>
      </c>
      <c r="P491" s="34"/>
      <c r="Q491" s="34" t="s">
        <v>332</v>
      </c>
      <c r="R491" t="b">
        <v>0</v>
      </c>
      <c r="S491" s="34"/>
      <c r="T491" s="34"/>
      <c r="U491" s="34"/>
      <c r="V491" t="b">
        <v>0</v>
      </c>
      <c r="W491" t="b">
        <v>1</v>
      </c>
      <c r="X491" s="34"/>
      <c r="Y491" s="34"/>
      <c r="AA491" s="34"/>
      <c r="AB491" s="34"/>
      <c r="AC491" s="34"/>
      <c r="AD491" s="34"/>
      <c r="AE491" s="34"/>
      <c r="AF491" s="34"/>
      <c r="AG491">
        <v>4.3</v>
      </c>
      <c r="AH491" s="34"/>
      <c r="AK491" s="34"/>
      <c r="AL491" s="34"/>
      <c r="AM491" s="34"/>
      <c r="AN491" s="34"/>
      <c r="AO491" s="34"/>
      <c r="AP491" s="34"/>
      <c r="AQ491" s="34"/>
      <c r="AR491" s="34"/>
      <c r="AS491" s="34"/>
      <c r="AU491" s="34"/>
      <c r="AV491" s="34"/>
      <c r="AW491" s="34"/>
      <c r="AX491" s="34"/>
      <c r="AY491" s="34"/>
      <c r="AZ491" s="34"/>
      <c r="BA491" s="34"/>
      <c r="BB491" s="34"/>
      <c r="BC491" s="34"/>
      <c r="BD491" s="34"/>
      <c r="BE491" s="34"/>
      <c r="BF491" s="34"/>
      <c r="BI491" s="34"/>
      <c r="BJ491" s="34"/>
      <c r="BK491" s="34"/>
      <c r="BL491" s="34"/>
      <c r="BM491" s="34"/>
      <c r="BN491" s="34"/>
      <c r="BO491" s="34"/>
      <c r="BP491" s="34"/>
      <c r="BQ491" s="34"/>
      <c r="BS491" s="34"/>
      <c r="BT491" s="34"/>
      <c r="BU491" s="34"/>
      <c r="BV491" s="34"/>
      <c r="BW491" s="34"/>
      <c r="BX491" s="34"/>
      <c r="BY491" s="34"/>
      <c r="BZ491" s="34"/>
      <c r="CB491" s="34"/>
      <c r="CC491" s="34"/>
      <c r="CD491" s="34"/>
      <c r="CE491" s="34"/>
      <c r="CH491" s="34"/>
      <c r="CI491" s="34"/>
      <c r="CK491" s="34"/>
      <c r="CL491" s="34"/>
      <c r="CN491" s="34"/>
      <c r="CO491" s="34"/>
      <c r="CP491" s="34"/>
      <c r="CQ491" s="34"/>
      <c r="CR491" s="34"/>
      <c r="CS491" s="34"/>
      <c r="CT491" s="34"/>
      <c r="CV491" s="34"/>
      <c r="CW491" s="34"/>
      <c r="CX491" s="34"/>
      <c r="CY491" s="34"/>
      <c r="CZ491" s="34"/>
    </row>
    <row r="492" spans="1:104" x14ac:dyDescent="0.15">
      <c r="A492" s="34" t="s">
        <v>1452</v>
      </c>
      <c r="B492" s="34"/>
      <c r="C492" s="34" t="s">
        <v>1346</v>
      </c>
      <c r="D492" s="34" t="s">
        <v>1368</v>
      </c>
      <c r="E492">
        <v>137</v>
      </c>
      <c r="F492" s="34" t="s">
        <v>1476</v>
      </c>
      <c r="G492" s="34"/>
      <c r="H492" s="84" t="s">
        <v>306</v>
      </c>
      <c r="I492" s="34" t="s">
        <v>2</v>
      </c>
      <c r="J492" s="34" t="s">
        <v>311</v>
      </c>
      <c r="K492" s="34" t="s">
        <v>1592</v>
      </c>
      <c r="L492" s="34" t="s">
        <v>1350</v>
      </c>
      <c r="M492" s="34" t="s">
        <v>330</v>
      </c>
      <c r="N492" s="34"/>
      <c r="O492" s="34" t="s">
        <v>1354</v>
      </c>
      <c r="P492" s="34"/>
      <c r="Q492" s="34" t="s">
        <v>332</v>
      </c>
      <c r="R492" t="b">
        <v>0</v>
      </c>
      <c r="S492" s="34"/>
      <c r="T492" s="34"/>
      <c r="U492" s="34"/>
      <c r="V492" t="b">
        <v>0</v>
      </c>
      <c r="W492" t="b">
        <v>1</v>
      </c>
      <c r="X492" s="34"/>
      <c r="Y492" s="34"/>
      <c r="AA492" s="34"/>
      <c r="AB492" s="34"/>
      <c r="AC492" s="34"/>
      <c r="AD492" s="34"/>
      <c r="AE492" s="34"/>
      <c r="AF492" s="34"/>
      <c r="AG492">
        <v>4.3</v>
      </c>
      <c r="AH492" s="34"/>
      <c r="AK492" s="34"/>
      <c r="AL492" s="34"/>
      <c r="AM492" s="34"/>
      <c r="AN492" s="34"/>
      <c r="AO492" s="34"/>
      <c r="AP492" s="34"/>
      <c r="AQ492" s="34"/>
      <c r="AR492" s="34"/>
      <c r="AS492" s="34"/>
      <c r="AU492" s="34"/>
      <c r="AV492" s="34"/>
      <c r="AW492" s="34"/>
      <c r="AX492" s="34"/>
      <c r="AY492" s="34"/>
      <c r="AZ492" s="34"/>
      <c r="BA492" s="34"/>
      <c r="BB492" s="34"/>
      <c r="BC492" s="34"/>
      <c r="BD492" s="34"/>
      <c r="BE492" s="34"/>
      <c r="BF492" s="34"/>
      <c r="BI492" s="34"/>
      <c r="BJ492" s="34"/>
      <c r="BK492" s="34"/>
      <c r="BL492" s="34"/>
      <c r="BM492" s="34"/>
      <c r="BN492" s="34"/>
      <c r="BO492" s="34"/>
      <c r="BP492" s="34"/>
      <c r="BQ492" s="34"/>
      <c r="BS492" s="34"/>
      <c r="BT492" s="34"/>
      <c r="BU492" s="34"/>
      <c r="BV492" s="34"/>
      <c r="BW492" s="34"/>
      <c r="BX492" s="34"/>
      <c r="BY492" s="34"/>
      <c r="BZ492" s="34"/>
      <c r="CB492" s="34"/>
      <c r="CC492" s="34"/>
      <c r="CD492" s="34"/>
      <c r="CE492" s="34"/>
      <c r="CH492" s="34"/>
      <c r="CI492" s="34"/>
      <c r="CK492" s="34"/>
      <c r="CL492" s="34"/>
      <c r="CN492" s="34"/>
      <c r="CO492" s="34"/>
      <c r="CP492" s="34"/>
      <c r="CQ492" s="34"/>
      <c r="CR492" s="34"/>
      <c r="CS492" s="34"/>
      <c r="CT492" s="34"/>
      <c r="CV492" s="34"/>
      <c r="CW492" s="34"/>
      <c r="CX492" s="34"/>
      <c r="CY492" s="34"/>
      <c r="CZ492" s="34"/>
    </row>
    <row r="493" spans="1:104" x14ac:dyDescent="0.15">
      <c r="A493" s="34" t="s">
        <v>1452</v>
      </c>
      <c r="B493" s="34"/>
      <c r="C493" s="34" t="s">
        <v>1346</v>
      </c>
      <c r="D493" s="34" t="s">
        <v>1368</v>
      </c>
      <c r="E493">
        <v>137</v>
      </c>
      <c r="F493" s="34" t="s">
        <v>1476</v>
      </c>
      <c r="G493" s="34"/>
      <c r="H493" s="84" t="s">
        <v>306</v>
      </c>
      <c r="I493" s="34" t="s">
        <v>2</v>
      </c>
      <c r="J493" s="34" t="s">
        <v>312</v>
      </c>
      <c r="K493" s="34" t="s">
        <v>2</v>
      </c>
      <c r="L493" s="34" t="s">
        <v>1350</v>
      </c>
      <c r="M493" s="34" t="s">
        <v>330</v>
      </c>
      <c r="N493" s="34"/>
      <c r="O493" s="34" t="s">
        <v>1354</v>
      </c>
      <c r="P493" s="34"/>
      <c r="Q493" s="34" t="s">
        <v>332</v>
      </c>
      <c r="R493" t="b">
        <v>0</v>
      </c>
      <c r="S493" s="34"/>
      <c r="T493" s="34"/>
      <c r="U493" s="34"/>
      <c r="V493" t="b">
        <v>0</v>
      </c>
      <c r="W493" t="b">
        <v>1</v>
      </c>
      <c r="X493" s="34"/>
      <c r="Y493" s="34"/>
      <c r="AA493" s="34"/>
      <c r="AB493" s="34"/>
      <c r="AC493" s="34"/>
      <c r="AD493" s="34"/>
      <c r="AE493" s="34"/>
      <c r="AF493" s="34"/>
      <c r="AG493">
        <v>4.3</v>
      </c>
      <c r="AH493" s="34"/>
      <c r="AK493" s="34"/>
      <c r="AL493" s="34"/>
      <c r="AM493" s="34"/>
      <c r="AN493" s="34"/>
      <c r="AO493" s="34"/>
      <c r="AP493" s="34"/>
      <c r="AQ493" s="34"/>
      <c r="AR493" s="34"/>
      <c r="AS493" s="34"/>
      <c r="AU493" s="34"/>
      <c r="AV493" s="34"/>
      <c r="AW493" s="34"/>
      <c r="AX493" s="34"/>
      <c r="AY493" s="34"/>
      <c r="AZ493" s="34"/>
      <c r="BA493" s="34"/>
      <c r="BB493" s="34"/>
      <c r="BC493" s="34"/>
      <c r="BD493" s="34"/>
      <c r="BE493" s="34"/>
      <c r="BF493" s="34"/>
      <c r="BI493" s="34"/>
      <c r="BJ493" s="34"/>
      <c r="BK493" s="34"/>
      <c r="BL493" s="34"/>
      <c r="BM493" s="34"/>
      <c r="BN493" s="34"/>
      <c r="BO493" s="34"/>
      <c r="BP493" s="34"/>
      <c r="BQ493" s="34"/>
      <c r="BS493" s="34"/>
      <c r="BT493" s="34"/>
      <c r="BU493" s="34"/>
      <c r="BV493" s="34"/>
      <c r="BW493" s="34"/>
      <c r="BX493" s="34"/>
      <c r="BY493" s="34"/>
      <c r="BZ493" s="34"/>
      <c r="CB493" s="34"/>
      <c r="CC493" s="34"/>
      <c r="CD493" s="34"/>
      <c r="CE493" s="34"/>
      <c r="CH493" s="34"/>
      <c r="CI493" s="34"/>
      <c r="CK493" s="34"/>
      <c r="CL493" s="34"/>
      <c r="CN493" s="34"/>
      <c r="CO493" s="34"/>
      <c r="CP493" s="34"/>
      <c r="CQ493" s="34"/>
      <c r="CR493" s="34"/>
      <c r="CS493" s="34"/>
      <c r="CT493" s="34"/>
      <c r="CV493" s="34"/>
      <c r="CW493" s="34"/>
      <c r="CX493" s="34"/>
      <c r="CY493" s="34"/>
      <c r="CZ493" s="34"/>
    </row>
    <row r="494" spans="1:104" x14ac:dyDescent="0.15">
      <c r="A494" s="34" t="s">
        <v>1453</v>
      </c>
      <c r="B494" s="34"/>
      <c r="C494" s="34" t="s">
        <v>1346</v>
      </c>
      <c r="D494" s="34" t="s">
        <v>1368</v>
      </c>
      <c r="E494">
        <v>138</v>
      </c>
      <c r="F494" s="34" t="s">
        <v>1476</v>
      </c>
      <c r="G494" s="34"/>
      <c r="H494" s="84" t="s">
        <v>306</v>
      </c>
      <c r="I494" s="34" t="s">
        <v>2</v>
      </c>
      <c r="J494" s="34" t="s">
        <v>307</v>
      </c>
      <c r="K494" s="34" t="s">
        <v>1496</v>
      </c>
      <c r="L494" s="34" t="s">
        <v>1350</v>
      </c>
      <c r="M494" s="34" t="s">
        <v>330</v>
      </c>
      <c r="N494" s="34"/>
      <c r="O494" s="34" t="s">
        <v>1354</v>
      </c>
      <c r="P494" s="34"/>
      <c r="Q494" s="34" t="s">
        <v>340</v>
      </c>
      <c r="R494" t="b">
        <v>0</v>
      </c>
      <c r="S494" s="34"/>
      <c r="T494" s="34"/>
      <c r="U494" s="34"/>
      <c r="V494" t="b">
        <v>0</v>
      </c>
      <c r="W494" t="b">
        <v>1</v>
      </c>
      <c r="X494" s="34"/>
      <c r="Y494" s="34"/>
      <c r="AA494" s="34"/>
      <c r="AB494" s="34"/>
      <c r="AC494" s="34"/>
      <c r="AD494" s="34"/>
      <c r="AE494" s="34"/>
      <c r="AF494" s="34"/>
      <c r="AG494">
        <v>4.3</v>
      </c>
      <c r="AH494" s="34"/>
      <c r="AK494" s="34"/>
      <c r="AL494" s="34"/>
      <c r="AM494" s="34"/>
      <c r="AN494" s="34"/>
      <c r="AO494" s="34"/>
      <c r="AP494" s="34"/>
      <c r="AQ494" s="34"/>
      <c r="AR494" s="34"/>
      <c r="AS494" s="34"/>
      <c r="AU494" s="34"/>
      <c r="AV494" s="34"/>
      <c r="AW494" s="34"/>
      <c r="AX494" s="34"/>
      <c r="AY494" s="34"/>
      <c r="AZ494" s="34"/>
      <c r="BA494" s="34"/>
      <c r="BB494" s="34"/>
      <c r="BC494" s="34"/>
      <c r="BD494" s="34"/>
      <c r="BE494" s="34"/>
      <c r="BF494" s="34"/>
      <c r="BI494" s="34"/>
      <c r="BJ494" s="34"/>
      <c r="BK494" s="34"/>
      <c r="BL494" s="34"/>
      <c r="BM494" s="34"/>
      <c r="BN494" s="34"/>
      <c r="BO494" s="34"/>
      <c r="BP494" s="34"/>
      <c r="BQ494" s="34"/>
      <c r="BS494" s="34"/>
      <c r="BT494" s="34"/>
      <c r="BU494" s="34"/>
      <c r="BV494" s="34"/>
      <c r="BW494" s="34"/>
      <c r="BX494" s="34"/>
      <c r="BY494" s="34"/>
      <c r="BZ494" s="34"/>
      <c r="CB494" s="34"/>
      <c r="CC494" s="34"/>
      <c r="CD494" s="34"/>
      <c r="CE494" s="34"/>
      <c r="CH494" s="34"/>
      <c r="CI494" s="34"/>
      <c r="CK494" s="34"/>
      <c r="CL494" s="34"/>
      <c r="CN494" s="34"/>
      <c r="CO494" s="34"/>
      <c r="CP494" s="34"/>
      <c r="CQ494" s="34"/>
      <c r="CR494" s="34"/>
      <c r="CS494" s="34"/>
      <c r="CT494" s="34"/>
      <c r="CV494" s="34"/>
      <c r="CW494" s="34"/>
      <c r="CX494" s="34"/>
      <c r="CY494" s="34"/>
      <c r="CZ494" s="34"/>
    </row>
    <row r="495" spans="1:104" x14ac:dyDescent="0.15">
      <c r="A495" s="34" t="s">
        <v>1453</v>
      </c>
      <c r="B495" s="34"/>
      <c r="C495" s="34" t="s">
        <v>1346</v>
      </c>
      <c r="D495" s="34" t="s">
        <v>1368</v>
      </c>
      <c r="E495">
        <v>138</v>
      </c>
      <c r="F495" s="34" t="s">
        <v>1476</v>
      </c>
      <c r="G495" s="34"/>
      <c r="H495" s="84" t="s">
        <v>306</v>
      </c>
      <c r="I495" s="34" t="s">
        <v>2</v>
      </c>
      <c r="J495" s="34" t="s">
        <v>308</v>
      </c>
      <c r="K495" s="34" t="s">
        <v>327</v>
      </c>
      <c r="L495" s="34" t="s">
        <v>1350</v>
      </c>
      <c r="M495" s="34" t="s">
        <v>330</v>
      </c>
      <c r="N495" s="34"/>
      <c r="O495" s="34" t="s">
        <v>1354</v>
      </c>
      <c r="P495" s="34"/>
      <c r="Q495" s="34" t="s">
        <v>340</v>
      </c>
      <c r="R495" t="b">
        <v>0</v>
      </c>
      <c r="S495" s="34"/>
      <c r="T495" s="34"/>
      <c r="U495" s="34"/>
      <c r="V495" t="b">
        <v>0</v>
      </c>
      <c r="W495" t="b">
        <v>1</v>
      </c>
      <c r="X495" s="34"/>
      <c r="Y495" s="34"/>
      <c r="AA495" s="34"/>
      <c r="AB495" s="34"/>
      <c r="AC495" s="34"/>
      <c r="AD495" s="34"/>
      <c r="AE495" s="34"/>
      <c r="AF495" s="34"/>
      <c r="AG495">
        <v>4.3</v>
      </c>
      <c r="AH495" s="34"/>
      <c r="AK495" s="34"/>
      <c r="AL495" s="34"/>
      <c r="AM495" s="34"/>
      <c r="AN495" s="34"/>
      <c r="AO495" s="34"/>
      <c r="AP495" s="34"/>
      <c r="AQ495" s="34"/>
      <c r="AR495" s="34"/>
      <c r="AS495" s="34"/>
      <c r="AU495" s="34"/>
      <c r="AV495" s="34"/>
      <c r="AW495" s="34"/>
      <c r="AX495" s="34"/>
      <c r="AY495" s="34"/>
      <c r="AZ495" s="34"/>
      <c r="BA495" s="34"/>
      <c r="BB495" s="34"/>
      <c r="BC495" s="34"/>
      <c r="BD495" s="34"/>
      <c r="BE495" s="34"/>
      <c r="BF495" s="34"/>
      <c r="BI495" s="34"/>
      <c r="BJ495" s="34"/>
      <c r="BK495" s="34"/>
      <c r="BL495" s="34"/>
      <c r="BM495" s="34"/>
      <c r="BN495" s="34"/>
      <c r="BO495" s="34"/>
      <c r="BP495" s="34"/>
      <c r="BQ495" s="34"/>
      <c r="BS495" s="34"/>
      <c r="BT495" s="34"/>
      <c r="BU495" s="34"/>
      <c r="BV495" s="34"/>
      <c r="BW495" s="34"/>
      <c r="BX495" s="34"/>
      <c r="BY495" s="34"/>
      <c r="BZ495" s="34"/>
      <c r="CB495" s="34"/>
      <c r="CC495" s="34"/>
      <c r="CD495" s="34"/>
      <c r="CE495" s="34"/>
      <c r="CH495" s="34"/>
      <c r="CI495" s="34"/>
      <c r="CK495" s="34"/>
      <c r="CL495" s="34"/>
      <c r="CN495" s="34"/>
      <c r="CO495" s="34"/>
      <c r="CP495" s="34"/>
      <c r="CQ495" s="34"/>
      <c r="CR495" s="34"/>
      <c r="CS495" s="34"/>
      <c r="CT495" s="34"/>
      <c r="CV495" s="34"/>
      <c r="CW495" s="34"/>
      <c r="CX495" s="34"/>
      <c r="CY495" s="34"/>
      <c r="CZ495" s="34"/>
    </row>
    <row r="496" spans="1:104" x14ac:dyDescent="0.15">
      <c r="A496" s="34" t="s">
        <v>1453</v>
      </c>
      <c r="B496" s="34"/>
      <c r="C496" s="34" t="s">
        <v>1346</v>
      </c>
      <c r="D496" s="34" t="s">
        <v>1368</v>
      </c>
      <c r="E496">
        <v>138</v>
      </c>
      <c r="F496" s="34" t="s">
        <v>1476</v>
      </c>
      <c r="G496" s="34"/>
      <c r="H496" s="84" t="s">
        <v>306</v>
      </c>
      <c r="I496" s="34" t="s">
        <v>2</v>
      </c>
      <c r="J496" s="34" t="s">
        <v>309</v>
      </c>
      <c r="K496" s="34" t="s">
        <v>328</v>
      </c>
      <c r="L496" s="34" t="s">
        <v>1350</v>
      </c>
      <c r="M496" s="34" t="s">
        <v>330</v>
      </c>
      <c r="N496" s="34"/>
      <c r="O496" s="34" t="s">
        <v>1354</v>
      </c>
      <c r="P496" s="34"/>
      <c r="Q496" s="34" t="s">
        <v>340</v>
      </c>
      <c r="R496" t="b">
        <v>0</v>
      </c>
      <c r="S496" s="34"/>
      <c r="T496" s="34"/>
      <c r="U496" s="34"/>
      <c r="V496" t="b">
        <v>0</v>
      </c>
      <c r="W496" t="b">
        <v>1</v>
      </c>
      <c r="X496" s="34"/>
      <c r="Y496" s="34"/>
      <c r="AA496" s="34"/>
      <c r="AB496" s="34"/>
      <c r="AC496" s="34"/>
      <c r="AD496" s="34"/>
      <c r="AE496" s="34"/>
      <c r="AF496" s="34"/>
      <c r="AG496">
        <v>4.3</v>
      </c>
      <c r="AH496" s="34"/>
      <c r="AK496" s="34"/>
      <c r="AL496" s="34"/>
      <c r="AM496" s="34"/>
      <c r="AN496" s="34"/>
      <c r="AO496" s="34"/>
      <c r="AP496" s="34"/>
      <c r="AQ496" s="34"/>
      <c r="AR496" s="34"/>
      <c r="AS496" s="34"/>
      <c r="AU496" s="34"/>
      <c r="AV496" s="34"/>
      <c r="AW496" s="34"/>
      <c r="AX496" s="34"/>
      <c r="AY496" s="34"/>
      <c r="AZ496" s="34"/>
      <c r="BA496" s="34"/>
      <c r="BB496" s="34"/>
      <c r="BC496" s="34"/>
      <c r="BD496" s="34"/>
      <c r="BE496" s="34"/>
      <c r="BF496" s="34"/>
      <c r="BI496" s="34"/>
      <c r="BJ496" s="34"/>
      <c r="BK496" s="34"/>
      <c r="BL496" s="34"/>
      <c r="BM496" s="34"/>
      <c r="BN496" s="34"/>
      <c r="BO496" s="34"/>
      <c r="BP496" s="34"/>
      <c r="BQ496" s="34"/>
      <c r="BS496" s="34"/>
      <c r="BT496" s="34"/>
      <c r="BU496" s="34"/>
      <c r="BV496" s="34"/>
      <c r="BW496" s="34"/>
      <c r="BX496" s="34"/>
      <c r="BY496" s="34"/>
      <c r="BZ496" s="34"/>
      <c r="CB496" s="34"/>
      <c r="CC496" s="34"/>
      <c r="CD496" s="34"/>
      <c r="CE496" s="34"/>
      <c r="CH496" s="34"/>
      <c r="CI496" s="34"/>
      <c r="CK496" s="34"/>
      <c r="CL496" s="34"/>
      <c r="CN496" s="34"/>
      <c r="CO496" s="34"/>
      <c r="CP496" s="34"/>
      <c r="CQ496" s="34"/>
      <c r="CR496" s="34"/>
      <c r="CS496" s="34"/>
      <c r="CT496" s="34"/>
      <c r="CV496" s="34"/>
      <c r="CW496" s="34"/>
      <c r="CX496" s="34"/>
      <c r="CY496" s="34"/>
      <c r="CZ496" s="34"/>
    </row>
    <row r="497" spans="1:104" x14ac:dyDescent="0.15">
      <c r="A497" s="34" t="s">
        <v>1453</v>
      </c>
      <c r="B497" s="34"/>
      <c r="C497" s="34" t="s">
        <v>1346</v>
      </c>
      <c r="D497" s="34" t="s">
        <v>1368</v>
      </c>
      <c r="E497">
        <v>138</v>
      </c>
      <c r="F497" s="34" t="s">
        <v>1476</v>
      </c>
      <c r="G497" s="34"/>
      <c r="H497" s="84" t="s">
        <v>306</v>
      </c>
      <c r="I497" s="34" t="s">
        <v>2</v>
      </c>
      <c r="J497" s="34" t="s">
        <v>310</v>
      </c>
      <c r="K497" s="34" t="s">
        <v>1595</v>
      </c>
      <c r="L497" s="34" t="s">
        <v>1350</v>
      </c>
      <c r="M497" s="34" t="s">
        <v>330</v>
      </c>
      <c r="N497" s="34"/>
      <c r="O497" s="34" t="s">
        <v>1354</v>
      </c>
      <c r="P497" s="34"/>
      <c r="Q497" s="34" t="s">
        <v>340</v>
      </c>
      <c r="R497" t="b">
        <v>0</v>
      </c>
      <c r="S497" s="34"/>
      <c r="T497" s="34"/>
      <c r="U497" s="34"/>
      <c r="V497" t="b">
        <v>0</v>
      </c>
      <c r="W497" t="b">
        <v>1</v>
      </c>
      <c r="X497" s="34"/>
      <c r="Y497" s="34"/>
      <c r="AA497" s="34"/>
      <c r="AB497" s="34"/>
      <c r="AC497" s="34"/>
      <c r="AD497" s="34"/>
      <c r="AE497" s="34"/>
      <c r="AF497" s="34"/>
      <c r="AG497">
        <v>4.3</v>
      </c>
      <c r="AH497" s="34"/>
      <c r="AK497" s="34"/>
      <c r="AL497" s="34"/>
      <c r="AM497" s="34"/>
      <c r="AN497" s="34"/>
      <c r="AO497" s="34"/>
      <c r="AP497" s="34"/>
      <c r="AQ497" s="34"/>
      <c r="AR497" s="34"/>
      <c r="AS497" s="34"/>
      <c r="AU497" s="34"/>
      <c r="AV497" s="34"/>
      <c r="AW497" s="34"/>
      <c r="AX497" s="34"/>
      <c r="AY497" s="34"/>
      <c r="AZ497" s="34"/>
      <c r="BA497" s="34"/>
      <c r="BB497" s="34"/>
      <c r="BC497" s="34"/>
      <c r="BD497" s="34"/>
      <c r="BE497" s="34"/>
      <c r="BF497" s="34"/>
      <c r="BI497" s="34"/>
      <c r="BJ497" s="34"/>
      <c r="BK497" s="34"/>
      <c r="BL497" s="34"/>
      <c r="BM497" s="34"/>
      <c r="BN497" s="34"/>
      <c r="BO497" s="34"/>
      <c r="BP497" s="34"/>
      <c r="BQ497" s="34"/>
      <c r="BS497" s="34"/>
      <c r="BT497" s="34"/>
      <c r="BU497" s="34"/>
      <c r="BV497" s="34"/>
      <c r="BW497" s="34"/>
      <c r="BX497" s="34"/>
      <c r="BY497" s="34"/>
      <c r="BZ497" s="34"/>
      <c r="CB497" s="34"/>
      <c r="CC497" s="34"/>
      <c r="CD497" s="34"/>
      <c r="CE497" s="34"/>
      <c r="CH497" s="34"/>
      <c r="CI497" s="34"/>
      <c r="CK497" s="34"/>
      <c r="CL497" s="34"/>
      <c r="CN497" s="34"/>
      <c r="CO497" s="34"/>
      <c r="CP497" s="34"/>
      <c r="CQ497" s="34"/>
      <c r="CR497" s="34"/>
      <c r="CS497" s="34"/>
      <c r="CT497" s="34"/>
      <c r="CV497" s="34"/>
      <c r="CW497" s="34"/>
      <c r="CX497" s="34"/>
      <c r="CY497" s="34"/>
      <c r="CZ497" s="34"/>
    </row>
    <row r="498" spans="1:104" x14ac:dyDescent="0.15">
      <c r="A498" s="34" t="s">
        <v>1453</v>
      </c>
      <c r="B498" s="34"/>
      <c r="C498" s="34" t="s">
        <v>1346</v>
      </c>
      <c r="D498" s="34" t="s">
        <v>1368</v>
      </c>
      <c r="E498">
        <v>138</v>
      </c>
      <c r="F498" s="34" t="s">
        <v>1476</v>
      </c>
      <c r="G498" s="34"/>
      <c r="H498" s="84" t="s">
        <v>306</v>
      </c>
      <c r="I498" s="34" t="s">
        <v>2</v>
      </c>
      <c r="J498" s="34" t="s">
        <v>311</v>
      </c>
      <c r="K498" s="34" t="s">
        <v>1592</v>
      </c>
      <c r="L498" s="34" t="s">
        <v>1350</v>
      </c>
      <c r="M498" s="34" t="s">
        <v>330</v>
      </c>
      <c r="N498" s="34"/>
      <c r="O498" s="34" t="s">
        <v>1354</v>
      </c>
      <c r="P498" s="34"/>
      <c r="Q498" s="34" t="s">
        <v>340</v>
      </c>
      <c r="R498" t="b">
        <v>0</v>
      </c>
      <c r="S498" s="34"/>
      <c r="T498" s="34"/>
      <c r="U498" s="34"/>
      <c r="V498" t="b">
        <v>0</v>
      </c>
      <c r="W498" t="b">
        <v>1</v>
      </c>
      <c r="X498" s="34"/>
      <c r="Y498" s="34"/>
      <c r="AA498" s="34"/>
      <c r="AB498" s="34"/>
      <c r="AC498" s="34"/>
      <c r="AD498" s="34"/>
      <c r="AE498" s="34"/>
      <c r="AF498" s="34"/>
      <c r="AG498">
        <v>4.3</v>
      </c>
      <c r="AH498" s="34"/>
      <c r="AK498" s="34"/>
      <c r="AL498" s="34"/>
      <c r="AM498" s="34"/>
      <c r="AN498" s="34"/>
      <c r="AO498" s="34"/>
      <c r="AP498" s="34"/>
      <c r="AQ498" s="34"/>
      <c r="AR498" s="34"/>
      <c r="AS498" s="34"/>
      <c r="AU498" s="34"/>
      <c r="AV498" s="34"/>
      <c r="AW498" s="34"/>
      <c r="AX498" s="34"/>
      <c r="AY498" s="34"/>
      <c r="AZ498" s="34"/>
      <c r="BA498" s="34"/>
      <c r="BB498" s="34"/>
      <c r="BC498" s="34"/>
      <c r="BD498" s="34"/>
      <c r="BE498" s="34"/>
      <c r="BF498" s="34"/>
      <c r="BI498" s="34"/>
      <c r="BJ498" s="34"/>
      <c r="BK498" s="34"/>
      <c r="BL498" s="34"/>
      <c r="BM498" s="34"/>
      <c r="BN498" s="34"/>
      <c r="BO498" s="34"/>
      <c r="BP498" s="34"/>
      <c r="BQ498" s="34"/>
      <c r="BS498" s="34"/>
      <c r="BT498" s="34"/>
      <c r="BU498" s="34"/>
      <c r="BV498" s="34"/>
      <c r="BW498" s="34"/>
      <c r="BX498" s="34"/>
      <c r="BY498" s="34"/>
      <c r="BZ498" s="34"/>
      <c r="CB498" s="34"/>
      <c r="CC498" s="34"/>
      <c r="CD498" s="34"/>
      <c r="CE498" s="34"/>
      <c r="CH498" s="34"/>
      <c r="CI498" s="34"/>
      <c r="CK498" s="34"/>
      <c r="CL498" s="34"/>
      <c r="CN498" s="34"/>
      <c r="CO498" s="34"/>
      <c r="CP498" s="34"/>
      <c r="CQ498" s="34"/>
      <c r="CR498" s="34"/>
      <c r="CS498" s="34"/>
      <c r="CT498" s="34"/>
      <c r="CV498" s="34"/>
      <c r="CW498" s="34"/>
      <c r="CX498" s="34"/>
      <c r="CY498" s="34"/>
      <c r="CZ498" s="34"/>
    </row>
    <row r="499" spans="1:104" x14ac:dyDescent="0.15">
      <c r="A499" s="34" t="s">
        <v>1453</v>
      </c>
      <c r="B499" s="34"/>
      <c r="C499" s="34" t="s">
        <v>1346</v>
      </c>
      <c r="D499" s="34" t="s">
        <v>1368</v>
      </c>
      <c r="E499">
        <v>138</v>
      </c>
      <c r="F499" s="34" t="s">
        <v>1476</v>
      </c>
      <c r="G499" s="34"/>
      <c r="H499" s="84" t="s">
        <v>306</v>
      </c>
      <c r="I499" s="34" t="s">
        <v>2</v>
      </c>
      <c r="J499" s="34" t="s">
        <v>312</v>
      </c>
      <c r="K499" s="34" t="s">
        <v>2</v>
      </c>
      <c r="L499" s="34" t="s">
        <v>1350</v>
      </c>
      <c r="M499" s="34" t="s">
        <v>330</v>
      </c>
      <c r="N499" s="34"/>
      <c r="O499" s="34" t="s">
        <v>1354</v>
      </c>
      <c r="P499" s="34"/>
      <c r="Q499" s="34" t="s">
        <v>340</v>
      </c>
      <c r="R499" t="b">
        <v>0</v>
      </c>
      <c r="S499" s="34"/>
      <c r="T499" s="34"/>
      <c r="U499" s="34"/>
      <c r="V499" t="b">
        <v>0</v>
      </c>
      <c r="W499" t="b">
        <v>1</v>
      </c>
      <c r="X499" s="34"/>
      <c r="Y499" s="34"/>
      <c r="AA499" s="34"/>
      <c r="AB499" s="34"/>
      <c r="AC499" s="34"/>
      <c r="AD499" s="34"/>
      <c r="AE499" s="34"/>
      <c r="AF499" s="34"/>
      <c r="AG499">
        <v>4.3</v>
      </c>
      <c r="AH499" s="34"/>
      <c r="AK499" s="34"/>
      <c r="AL499" s="34"/>
      <c r="AM499" s="34"/>
      <c r="AN499" s="34"/>
      <c r="AO499" s="34"/>
      <c r="AP499" s="34"/>
      <c r="AQ499" s="34"/>
      <c r="AR499" s="34"/>
      <c r="AS499" s="34"/>
      <c r="AU499" s="34"/>
      <c r="AV499" s="34"/>
      <c r="AW499" s="34"/>
      <c r="AX499" s="34"/>
      <c r="AY499" s="34"/>
      <c r="AZ499" s="34"/>
      <c r="BA499" s="34"/>
      <c r="BB499" s="34"/>
      <c r="BC499" s="34"/>
      <c r="BD499" s="34"/>
      <c r="BE499" s="34"/>
      <c r="BF499" s="34"/>
      <c r="BI499" s="34"/>
      <c r="BJ499" s="34"/>
      <c r="BK499" s="34"/>
      <c r="BL499" s="34"/>
      <c r="BM499" s="34"/>
      <c r="BN499" s="34"/>
      <c r="BO499" s="34"/>
      <c r="BP499" s="34"/>
      <c r="BQ499" s="34"/>
      <c r="BS499" s="34"/>
      <c r="BT499" s="34"/>
      <c r="BU499" s="34"/>
      <c r="BV499" s="34"/>
      <c r="BW499" s="34"/>
      <c r="BX499" s="34"/>
      <c r="BY499" s="34"/>
      <c r="BZ499" s="34"/>
      <c r="CB499" s="34"/>
      <c r="CC499" s="34"/>
      <c r="CD499" s="34"/>
      <c r="CE499" s="34"/>
      <c r="CH499" s="34"/>
      <c r="CI499" s="34"/>
      <c r="CK499" s="34"/>
      <c r="CL499" s="34"/>
      <c r="CN499" s="34"/>
      <c r="CO499" s="34"/>
      <c r="CP499" s="34"/>
      <c r="CQ499" s="34"/>
      <c r="CR499" s="34"/>
      <c r="CS499" s="34"/>
      <c r="CT499" s="34"/>
      <c r="CV499" s="34"/>
      <c r="CW499" s="34"/>
      <c r="CX499" s="34"/>
      <c r="CY499" s="34"/>
      <c r="CZ499" s="34"/>
    </row>
    <row r="500" spans="1:104" x14ac:dyDescent="0.15">
      <c r="A500" s="34" t="s">
        <v>1454</v>
      </c>
      <c r="B500" s="34"/>
      <c r="C500" s="34" t="s">
        <v>1346</v>
      </c>
      <c r="D500" s="34" t="s">
        <v>1368</v>
      </c>
      <c r="E500">
        <v>139</v>
      </c>
      <c r="F500" s="34" t="s">
        <v>1476</v>
      </c>
      <c r="G500" s="34"/>
      <c r="H500" s="84" t="s">
        <v>306</v>
      </c>
      <c r="I500" s="34" t="s">
        <v>2</v>
      </c>
      <c r="J500" s="34" t="s">
        <v>307</v>
      </c>
      <c r="K500" s="34" t="s">
        <v>1491</v>
      </c>
      <c r="L500" s="34" t="s">
        <v>1350</v>
      </c>
      <c r="M500" s="34" t="s">
        <v>330</v>
      </c>
      <c r="N500" s="34"/>
      <c r="O500" s="34" t="s">
        <v>1354</v>
      </c>
      <c r="P500" s="34"/>
      <c r="Q500" s="34" t="s">
        <v>339</v>
      </c>
      <c r="R500" t="b">
        <v>0</v>
      </c>
      <c r="S500" s="34"/>
      <c r="T500" s="34"/>
      <c r="U500" s="34"/>
      <c r="V500" t="b">
        <v>0</v>
      </c>
      <c r="W500" t="b">
        <v>1</v>
      </c>
      <c r="X500" s="34"/>
      <c r="Y500" s="34"/>
      <c r="AA500" s="34"/>
      <c r="AB500" s="34"/>
      <c r="AC500" s="34"/>
      <c r="AD500" s="34"/>
      <c r="AE500" s="34"/>
      <c r="AF500" s="34"/>
      <c r="AG500">
        <v>4.3</v>
      </c>
      <c r="AH500" s="34"/>
      <c r="AK500" s="34"/>
      <c r="AL500" s="34"/>
      <c r="AM500" s="34"/>
      <c r="AN500" s="34"/>
      <c r="AO500" s="34"/>
      <c r="AP500" s="34"/>
      <c r="AQ500" s="34"/>
      <c r="AR500" s="34"/>
      <c r="AS500" s="34"/>
      <c r="AU500" s="34"/>
      <c r="AV500" s="34"/>
      <c r="AW500" s="34"/>
      <c r="AX500" s="34"/>
      <c r="AY500" s="34"/>
      <c r="AZ500" s="34"/>
      <c r="BA500" s="34"/>
      <c r="BB500" s="34"/>
      <c r="BC500" s="34"/>
      <c r="BD500" s="34"/>
      <c r="BE500" s="34"/>
      <c r="BF500" s="34"/>
      <c r="BI500" s="34"/>
      <c r="BJ500" s="34"/>
      <c r="BK500" s="34"/>
      <c r="BL500" s="34"/>
      <c r="BM500" s="34"/>
      <c r="BN500" s="34"/>
      <c r="BO500" s="34"/>
      <c r="BP500" s="34"/>
      <c r="BQ500" s="34"/>
      <c r="BS500" s="34"/>
      <c r="BT500" s="34"/>
      <c r="BU500" s="34"/>
      <c r="BV500" s="34"/>
      <c r="BW500" s="34"/>
      <c r="BX500" s="34"/>
      <c r="BY500" s="34"/>
      <c r="BZ500" s="34"/>
      <c r="CB500" s="34"/>
      <c r="CC500" s="34"/>
      <c r="CD500" s="34"/>
      <c r="CE500" s="34"/>
      <c r="CH500" s="34"/>
      <c r="CI500" s="34"/>
      <c r="CK500" s="34"/>
      <c r="CL500" s="34"/>
      <c r="CN500" s="34"/>
      <c r="CO500" s="34"/>
      <c r="CP500" s="34"/>
      <c r="CQ500" s="34"/>
      <c r="CR500" s="34"/>
      <c r="CS500" s="34"/>
      <c r="CT500" s="34"/>
      <c r="CV500" s="34"/>
      <c r="CW500" s="34"/>
      <c r="CX500" s="34"/>
      <c r="CY500" s="34"/>
      <c r="CZ500" s="34"/>
    </row>
    <row r="501" spans="1:104" x14ac:dyDescent="0.15">
      <c r="A501" s="34" t="s">
        <v>1454</v>
      </c>
      <c r="B501" s="34"/>
      <c r="C501" s="34" t="s">
        <v>1346</v>
      </c>
      <c r="D501" s="34" t="s">
        <v>1368</v>
      </c>
      <c r="E501">
        <v>139</v>
      </c>
      <c r="F501" s="34" t="s">
        <v>1476</v>
      </c>
      <c r="G501" s="34"/>
      <c r="H501" s="84" t="s">
        <v>306</v>
      </c>
      <c r="I501" s="34" t="s">
        <v>2</v>
      </c>
      <c r="J501" s="34" t="s">
        <v>308</v>
      </c>
      <c r="K501" s="34" t="s">
        <v>325</v>
      </c>
      <c r="L501" s="34" t="s">
        <v>1350</v>
      </c>
      <c r="M501" s="34" t="s">
        <v>330</v>
      </c>
      <c r="N501" s="34"/>
      <c r="O501" s="34" t="s">
        <v>1354</v>
      </c>
      <c r="P501" s="34"/>
      <c r="Q501" s="34" t="s">
        <v>339</v>
      </c>
      <c r="R501" t="b">
        <v>0</v>
      </c>
      <c r="S501" s="34"/>
      <c r="T501" s="34"/>
      <c r="U501" s="34"/>
      <c r="V501" t="b">
        <v>0</v>
      </c>
      <c r="W501" t="b">
        <v>1</v>
      </c>
      <c r="X501" s="34"/>
      <c r="Y501" s="34"/>
      <c r="AA501" s="34"/>
      <c r="AB501" s="34"/>
      <c r="AC501" s="34"/>
      <c r="AD501" s="34"/>
      <c r="AE501" s="34"/>
      <c r="AF501" s="34"/>
      <c r="AG501">
        <v>4.3</v>
      </c>
      <c r="AH501" s="34"/>
      <c r="AK501" s="34"/>
      <c r="AL501" s="34"/>
      <c r="AM501" s="34"/>
      <c r="AN501" s="34"/>
      <c r="AO501" s="34"/>
      <c r="AP501" s="34"/>
      <c r="AQ501" s="34"/>
      <c r="AR501" s="34"/>
      <c r="AS501" s="34"/>
      <c r="AU501" s="34"/>
      <c r="AV501" s="34"/>
      <c r="AW501" s="34"/>
      <c r="AX501" s="34"/>
      <c r="AY501" s="34"/>
      <c r="AZ501" s="34"/>
      <c r="BA501" s="34"/>
      <c r="BB501" s="34"/>
      <c r="BC501" s="34"/>
      <c r="BD501" s="34"/>
      <c r="BE501" s="34"/>
      <c r="BF501" s="34"/>
      <c r="BI501" s="34"/>
      <c r="BJ501" s="34"/>
      <c r="BK501" s="34"/>
      <c r="BL501" s="34"/>
      <c r="BM501" s="34"/>
      <c r="BN501" s="34"/>
      <c r="BO501" s="34"/>
      <c r="BP501" s="34"/>
      <c r="BQ501" s="34"/>
      <c r="BS501" s="34"/>
      <c r="BT501" s="34"/>
      <c r="BU501" s="34"/>
      <c r="BV501" s="34"/>
      <c r="BW501" s="34"/>
      <c r="BX501" s="34"/>
      <c r="BY501" s="34"/>
      <c r="BZ501" s="34"/>
      <c r="CB501" s="34"/>
      <c r="CC501" s="34"/>
      <c r="CD501" s="34"/>
      <c r="CE501" s="34"/>
      <c r="CH501" s="34"/>
      <c r="CI501" s="34"/>
      <c r="CK501" s="34"/>
      <c r="CL501" s="34"/>
      <c r="CN501" s="34"/>
      <c r="CO501" s="34"/>
      <c r="CP501" s="34"/>
      <c r="CQ501" s="34"/>
      <c r="CR501" s="34"/>
      <c r="CS501" s="34"/>
      <c r="CT501" s="34"/>
      <c r="CV501" s="34"/>
      <c r="CW501" s="34"/>
      <c r="CX501" s="34"/>
      <c r="CY501" s="34"/>
      <c r="CZ501" s="34"/>
    </row>
    <row r="502" spans="1:104" x14ac:dyDescent="0.15">
      <c r="A502" s="34" t="s">
        <v>1454</v>
      </c>
      <c r="B502" s="34"/>
      <c r="C502" s="34" t="s">
        <v>1346</v>
      </c>
      <c r="D502" s="34" t="s">
        <v>1368</v>
      </c>
      <c r="E502">
        <v>139</v>
      </c>
      <c r="F502" s="34" t="s">
        <v>1476</v>
      </c>
      <c r="G502" s="34"/>
      <c r="H502" s="84" t="s">
        <v>306</v>
      </c>
      <c r="I502" s="34" t="s">
        <v>2</v>
      </c>
      <c r="J502" s="34" t="s">
        <v>309</v>
      </c>
      <c r="K502" s="34" t="s">
        <v>326</v>
      </c>
      <c r="L502" s="34" t="s">
        <v>1350</v>
      </c>
      <c r="M502" s="34" t="s">
        <v>330</v>
      </c>
      <c r="N502" s="34"/>
      <c r="O502" s="34" t="s">
        <v>1354</v>
      </c>
      <c r="P502" s="34"/>
      <c r="Q502" s="34" t="s">
        <v>339</v>
      </c>
      <c r="R502" t="b">
        <v>0</v>
      </c>
      <c r="S502" s="34"/>
      <c r="T502" s="34"/>
      <c r="U502" s="34"/>
      <c r="V502" t="b">
        <v>0</v>
      </c>
      <c r="W502" t="b">
        <v>1</v>
      </c>
      <c r="X502" s="34"/>
      <c r="Y502" s="34"/>
      <c r="AA502" s="34"/>
      <c r="AB502" s="34"/>
      <c r="AC502" s="34"/>
      <c r="AD502" s="34"/>
      <c r="AE502" s="34"/>
      <c r="AF502" s="34"/>
      <c r="AG502">
        <v>4.3</v>
      </c>
      <c r="AH502" s="34"/>
      <c r="AK502" s="34"/>
      <c r="AL502" s="34"/>
      <c r="AM502" s="34"/>
      <c r="AN502" s="34"/>
      <c r="AO502" s="34"/>
      <c r="AP502" s="34"/>
      <c r="AQ502" s="34"/>
      <c r="AR502" s="34"/>
      <c r="AS502" s="34"/>
      <c r="AU502" s="34"/>
      <c r="AV502" s="34"/>
      <c r="AW502" s="34"/>
      <c r="AX502" s="34"/>
      <c r="AY502" s="34"/>
      <c r="AZ502" s="34"/>
      <c r="BA502" s="34"/>
      <c r="BB502" s="34"/>
      <c r="BC502" s="34"/>
      <c r="BD502" s="34"/>
      <c r="BE502" s="34"/>
      <c r="BF502" s="34"/>
      <c r="BI502" s="34"/>
      <c r="BJ502" s="34"/>
      <c r="BK502" s="34"/>
      <c r="BL502" s="34"/>
      <c r="BM502" s="34"/>
      <c r="BN502" s="34"/>
      <c r="BO502" s="34"/>
      <c r="BP502" s="34"/>
      <c r="BQ502" s="34"/>
      <c r="BS502" s="34"/>
      <c r="BT502" s="34"/>
      <c r="BU502" s="34"/>
      <c r="BV502" s="34"/>
      <c r="BW502" s="34"/>
      <c r="BX502" s="34"/>
      <c r="BY502" s="34"/>
      <c r="BZ502" s="34"/>
      <c r="CB502" s="34"/>
      <c r="CC502" s="34"/>
      <c r="CD502" s="34"/>
      <c r="CE502" s="34"/>
      <c r="CH502" s="34"/>
      <c r="CI502" s="34"/>
      <c r="CK502" s="34"/>
      <c r="CL502" s="34"/>
      <c r="CN502" s="34"/>
      <c r="CO502" s="34"/>
      <c r="CP502" s="34"/>
      <c r="CQ502" s="34"/>
      <c r="CR502" s="34"/>
      <c r="CS502" s="34"/>
      <c r="CT502" s="34"/>
      <c r="CV502" s="34"/>
      <c r="CW502" s="34"/>
      <c r="CX502" s="34"/>
      <c r="CY502" s="34"/>
      <c r="CZ502" s="34"/>
    </row>
    <row r="503" spans="1:104" x14ac:dyDescent="0.15">
      <c r="A503" s="34" t="s">
        <v>1454</v>
      </c>
      <c r="B503" s="34"/>
      <c r="C503" s="34" t="s">
        <v>1346</v>
      </c>
      <c r="D503" s="34" t="s">
        <v>1368</v>
      </c>
      <c r="E503">
        <v>139</v>
      </c>
      <c r="F503" s="34" t="s">
        <v>1476</v>
      </c>
      <c r="G503" s="34"/>
      <c r="H503" s="84" t="s">
        <v>306</v>
      </c>
      <c r="I503" s="34" t="s">
        <v>2</v>
      </c>
      <c r="J503" s="34" t="s">
        <v>310</v>
      </c>
      <c r="K503" s="34" t="s">
        <v>1492</v>
      </c>
      <c r="L503" s="34" t="s">
        <v>1350</v>
      </c>
      <c r="M503" s="34" t="s">
        <v>330</v>
      </c>
      <c r="N503" s="34"/>
      <c r="O503" s="34" t="s">
        <v>1354</v>
      </c>
      <c r="P503" s="34"/>
      <c r="Q503" s="34" t="s">
        <v>339</v>
      </c>
      <c r="R503" t="b">
        <v>0</v>
      </c>
      <c r="S503" s="34"/>
      <c r="T503" s="34"/>
      <c r="U503" s="34"/>
      <c r="V503" t="b">
        <v>0</v>
      </c>
      <c r="W503" t="b">
        <v>1</v>
      </c>
      <c r="X503" s="34"/>
      <c r="Y503" s="34"/>
      <c r="AA503" s="34"/>
      <c r="AB503" s="34"/>
      <c r="AC503" s="34"/>
      <c r="AD503" s="34"/>
      <c r="AE503" s="34"/>
      <c r="AF503" s="34"/>
      <c r="AG503">
        <v>4.3</v>
      </c>
      <c r="AH503" s="34"/>
      <c r="AK503" s="34"/>
      <c r="AL503" s="34"/>
      <c r="AM503" s="34"/>
      <c r="AN503" s="34"/>
      <c r="AO503" s="34"/>
      <c r="AP503" s="34"/>
      <c r="AQ503" s="34"/>
      <c r="AR503" s="34"/>
      <c r="AS503" s="34"/>
      <c r="AU503" s="34"/>
      <c r="AV503" s="34"/>
      <c r="AW503" s="34"/>
      <c r="AX503" s="34"/>
      <c r="AY503" s="34"/>
      <c r="AZ503" s="34"/>
      <c r="BA503" s="34"/>
      <c r="BB503" s="34"/>
      <c r="BC503" s="34"/>
      <c r="BD503" s="34"/>
      <c r="BE503" s="34"/>
      <c r="BF503" s="34"/>
      <c r="BI503" s="34"/>
      <c r="BJ503" s="34"/>
      <c r="BK503" s="34"/>
      <c r="BL503" s="34"/>
      <c r="BM503" s="34"/>
      <c r="BN503" s="34"/>
      <c r="BO503" s="34"/>
      <c r="BP503" s="34"/>
      <c r="BQ503" s="34"/>
      <c r="BS503" s="34"/>
      <c r="BT503" s="34"/>
      <c r="BU503" s="34"/>
      <c r="BV503" s="34"/>
      <c r="BW503" s="34"/>
      <c r="BX503" s="34"/>
      <c r="BY503" s="34"/>
      <c r="BZ503" s="34"/>
      <c r="CB503" s="34"/>
      <c r="CC503" s="34"/>
      <c r="CD503" s="34"/>
      <c r="CE503" s="34"/>
      <c r="CH503" s="34"/>
      <c r="CI503" s="34"/>
      <c r="CK503" s="34"/>
      <c r="CL503" s="34"/>
      <c r="CN503" s="34"/>
      <c r="CO503" s="34"/>
      <c r="CP503" s="34"/>
      <c r="CQ503" s="34"/>
      <c r="CR503" s="34"/>
      <c r="CS503" s="34"/>
      <c r="CT503" s="34"/>
      <c r="CV503" s="34"/>
      <c r="CW503" s="34"/>
      <c r="CX503" s="34"/>
      <c r="CY503" s="34"/>
      <c r="CZ503" s="34"/>
    </row>
    <row r="504" spans="1:104" x14ac:dyDescent="0.15">
      <c r="A504" s="34" t="s">
        <v>1454</v>
      </c>
      <c r="B504" s="34"/>
      <c r="C504" s="34" t="s">
        <v>1346</v>
      </c>
      <c r="D504" s="34" t="s">
        <v>1368</v>
      </c>
      <c r="E504">
        <v>139</v>
      </c>
      <c r="F504" s="34" t="s">
        <v>1476</v>
      </c>
      <c r="G504" s="34"/>
      <c r="H504" s="84" t="s">
        <v>306</v>
      </c>
      <c r="I504" s="34" t="s">
        <v>2</v>
      </c>
      <c r="J504" s="34" t="s">
        <v>311</v>
      </c>
      <c r="K504" s="34" t="s">
        <v>1592</v>
      </c>
      <c r="L504" s="34" t="s">
        <v>1350</v>
      </c>
      <c r="M504" s="34" t="s">
        <v>330</v>
      </c>
      <c r="N504" s="34"/>
      <c r="O504" s="34" t="s">
        <v>1354</v>
      </c>
      <c r="P504" s="34"/>
      <c r="Q504" s="34" t="s">
        <v>339</v>
      </c>
      <c r="R504" t="b">
        <v>0</v>
      </c>
      <c r="S504" s="34"/>
      <c r="T504" s="34"/>
      <c r="U504" s="34"/>
      <c r="V504" t="b">
        <v>0</v>
      </c>
      <c r="W504" t="b">
        <v>1</v>
      </c>
      <c r="X504" s="34"/>
      <c r="Y504" s="34"/>
      <c r="AA504" s="34"/>
      <c r="AB504" s="34"/>
      <c r="AC504" s="34"/>
      <c r="AD504" s="34"/>
      <c r="AE504" s="34"/>
      <c r="AF504" s="34"/>
      <c r="AG504">
        <v>4.3</v>
      </c>
      <c r="AH504" s="34"/>
      <c r="AK504" s="34"/>
      <c r="AL504" s="34"/>
      <c r="AM504" s="34"/>
      <c r="AN504" s="34"/>
      <c r="AO504" s="34"/>
      <c r="AP504" s="34"/>
      <c r="AQ504" s="34"/>
      <c r="AR504" s="34"/>
      <c r="AS504" s="34"/>
      <c r="AU504" s="34"/>
      <c r="AV504" s="34"/>
      <c r="AW504" s="34"/>
      <c r="AX504" s="34"/>
      <c r="AY504" s="34"/>
      <c r="AZ504" s="34"/>
      <c r="BA504" s="34"/>
      <c r="BB504" s="34"/>
      <c r="BC504" s="34"/>
      <c r="BD504" s="34"/>
      <c r="BE504" s="34"/>
      <c r="BF504" s="34"/>
      <c r="BI504" s="34"/>
      <c r="BJ504" s="34"/>
      <c r="BK504" s="34"/>
      <c r="BL504" s="34"/>
      <c r="BM504" s="34"/>
      <c r="BN504" s="34"/>
      <c r="BO504" s="34"/>
      <c r="BP504" s="34"/>
      <c r="BQ504" s="34"/>
      <c r="BS504" s="34"/>
      <c r="BT504" s="34"/>
      <c r="BU504" s="34"/>
      <c r="BV504" s="34"/>
      <c r="BW504" s="34"/>
      <c r="BX504" s="34"/>
      <c r="BY504" s="34"/>
      <c r="BZ504" s="34"/>
      <c r="CB504" s="34"/>
      <c r="CC504" s="34"/>
      <c r="CD504" s="34"/>
      <c r="CE504" s="34"/>
      <c r="CH504" s="34"/>
      <c r="CI504" s="34"/>
      <c r="CK504" s="34"/>
      <c r="CL504" s="34"/>
      <c r="CN504" s="34"/>
      <c r="CO504" s="34"/>
      <c r="CP504" s="34"/>
      <c r="CQ504" s="34"/>
      <c r="CR504" s="34"/>
      <c r="CS504" s="34"/>
      <c r="CT504" s="34"/>
      <c r="CV504" s="34"/>
      <c r="CW504" s="34"/>
      <c r="CX504" s="34"/>
      <c r="CY504" s="34"/>
      <c r="CZ504" s="34"/>
    </row>
    <row r="505" spans="1:104" x14ac:dyDescent="0.15">
      <c r="A505" s="34" t="s">
        <v>1454</v>
      </c>
      <c r="B505" s="34"/>
      <c r="C505" s="34" t="s">
        <v>1346</v>
      </c>
      <c r="D505" s="34" t="s">
        <v>1368</v>
      </c>
      <c r="E505">
        <v>139</v>
      </c>
      <c r="F505" s="34" t="s">
        <v>1476</v>
      </c>
      <c r="G505" s="34"/>
      <c r="H505" s="84" t="s">
        <v>306</v>
      </c>
      <c r="I505" s="34" t="s">
        <v>2</v>
      </c>
      <c r="J505" s="34" t="s">
        <v>312</v>
      </c>
      <c r="K505" s="34" t="s">
        <v>2</v>
      </c>
      <c r="L505" s="34" t="s">
        <v>1350</v>
      </c>
      <c r="M505" s="34" t="s">
        <v>330</v>
      </c>
      <c r="N505" s="34"/>
      <c r="O505" s="34" t="s">
        <v>1354</v>
      </c>
      <c r="P505" s="34"/>
      <c r="Q505" s="34" t="s">
        <v>339</v>
      </c>
      <c r="R505" t="b">
        <v>0</v>
      </c>
      <c r="S505" s="34"/>
      <c r="T505" s="34"/>
      <c r="U505" s="34"/>
      <c r="V505" t="b">
        <v>0</v>
      </c>
      <c r="W505" t="b">
        <v>1</v>
      </c>
      <c r="X505" s="34"/>
      <c r="Y505" s="34"/>
      <c r="AA505" s="34"/>
      <c r="AB505" s="34"/>
      <c r="AC505" s="34"/>
      <c r="AD505" s="34"/>
      <c r="AE505" s="34"/>
      <c r="AF505" s="34"/>
      <c r="AG505">
        <v>4.3</v>
      </c>
      <c r="AH505" s="34"/>
      <c r="AK505" s="34"/>
      <c r="AL505" s="34"/>
      <c r="AM505" s="34"/>
      <c r="AN505" s="34"/>
      <c r="AO505" s="34"/>
      <c r="AP505" s="34"/>
      <c r="AQ505" s="34"/>
      <c r="AR505" s="34"/>
      <c r="AS505" s="34"/>
      <c r="AU505" s="34"/>
      <c r="AV505" s="34"/>
      <c r="AW505" s="34"/>
      <c r="AX505" s="34"/>
      <c r="AY505" s="34"/>
      <c r="AZ505" s="34"/>
      <c r="BA505" s="34"/>
      <c r="BB505" s="34"/>
      <c r="BC505" s="34"/>
      <c r="BD505" s="34"/>
      <c r="BE505" s="34"/>
      <c r="BF505" s="34"/>
      <c r="BI505" s="34"/>
      <c r="BJ505" s="34"/>
      <c r="BK505" s="34"/>
      <c r="BL505" s="34"/>
      <c r="BM505" s="34"/>
      <c r="BN505" s="34"/>
      <c r="BO505" s="34"/>
      <c r="BP505" s="34"/>
      <c r="BQ505" s="34"/>
      <c r="BS505" s="34"/>
      <c r="BT505" s="34"/>
      <c r="BU505" s="34"/>
      <c r="BV505" s="34"/>
      <c r="BW505" s="34"/>
      <c r="BX505" s="34"/>
      <c r="BY505" s="34"/>
      <c r="BZ505" s="34"/>
      <c r="CB505" s="34"/>
      <c r="CC505" s="34"/>
      <c r="CD505" s="34"/>
      <c r="CE505" s="34"/>
      <c r="CH505" s="34"/>
      <c r="CI505" s="34"/>
      <c r="CK505" s="34"/>
      <c r="CL505" s="34"/>
      <c r="CN505" s="34"/>
      <c r="CO505" s="34"/>
      <c r="CP505" s="34"/>
      <c r="CQ505" s="34"/>
      <c r="CR505" s="34"/>
      <c r="CS505" s="34"/>
      <c r="CT505" s="34"/>
      <c r="CV505" s="34"/>
      <c r="CW505" s="34"/>
      <c r="CX505" s="34"/>
      <c r="CY505" s="34"/>
      <c r="CZ505" s="34"/>
    </row>
    <row r="506" spans="1:104" x14ac:dyDescent="0.15">
      <c r="A506" s="34" t="s">
        <v>1455</v>
      </c>
      <c r="B506" s="34"/>
      <c r="C506" s="34" t="s">
        <v>1346</v>
      </c>
      <c r="D506" s="34" t="s">
        <v>1368</v>
      </c>
      <c r="E506">
        <v>140</v>
      </c>
      <c r="F506" s="34" t="s">
        <v>1476</v>
      </c>
      <c r="G506" s="34"/>
      <c r="H506" s="84" t="s">
        <v>306</v>
      </c>
      <c r="I506" s="34" t="s">
        <v>2</v>
      </c>
      <c r="J506" s="34" t="s">
        <v>307</v>
      </c>
      <c r="K506" s="34" t="s">
        <v>321</v>
      </c>
      <c r="L506" s="34" t="s">
        <v>1350</v>
      </c>
      <c r="M506" s="34" t="s">
        <v>330</v>
      </c>
      <c r="N506" s="34"/>
      <c r="O506" s="34" t="s">
        <v>1354</v>
      </c>
      <c r="P506" s="34"/>
      <c r="Q506" s="34" t="s">
        <v>337</v>
      </c>
      <c r="R506" t="b">
        <v>0</v>
      </c>
      <c r="S506" s="34"/>
      <c r="T506" s="34"/>
      <c r="U506" s="34"/>
      <c r="V506" t="b">
        <v>0</v>
      </c>
      <c r="W506" t="b">
        <v>1</v>
      </c>
      <c r="X506" s="34"/>
      <c r="Y506" s="34"/>
      <c r="AA506" s="34"/>
      <c r="AB506" s="34"/>
      <c r="AC506" s="34"/>
      <c r="AD506" s="34"/>
      <c r="AE506" s="34"/>
      <c r="AF506" s="34"/>
      <c r="AG506">
        <v>4.3</v>
      </c>
      <c r="AH506" s="34"/>
      <c r="AK506" s="34"/>
      <c r="AL506" s="34"/>
      <c r="AM506" s="34"/>
      <c r="AN506" s="34"/>
      <c r="AO506" s="34"/>
      <c r="AP506" s="34"/>
      <c r="AQ506" s="34"/>
      <c r="AR506" s="34"/>
      <c r="AS506" s="34"/>
      <c r="AU506" s="34"/>
      <c r="AV506" s="34"/>
      <c r="AW506" s="34"/>
      <c r="AX506" s="34"/>
      <c r="AY506" s="34"/>
      <c r="AZ506" s="34"/>
      <c r="BA506" s="34"/>
      <c r="BB506" s="34"/>
      <c r="BC506" s="34"/>
      <c r="BD506" s="34"/>
      <c r="BE506" s="34"/>
      <c r="BF506" s="34"/>
      <c r="BI506" s="34"/>
      <c r="BJ506" s="34"/>
      <c r="BK506" s="34"/>
      <c r="BL506" s="34"/>
      <c r="BM506" s="34"/>
      <c r="BN506" s="34"/>
      <c r="BO506" s="34"/>
      <c r="BP506" s="34"/>
      <c r="BQ506" s="34"/>
      <c r="BS506" s="34"/>
      <c r="BT506" s="34"/>
      <c r="BU506" s="34"/>
      <c r="BV506" s="34"/>
      <c r="BW506" s="34"/>
      <c r="BX506" s="34"/>
      <c r="BY506" s="34"/>
      <c r="BZ506" s="34"/>
      <c r="CB506" s="34"/>
      <c r="CC506" s="34"/>
      <c r="CD506" s="34"/>
      <c r="CE506" s="34"/>
      <c r="CH506" s="34"/>
      <c r="CI506" s="34"/>
      <c r="CK506" s="34"/>
      <c r="CL506" s="34"/>
      <c r="CN506" s="34"/>
      <c r="CO506" s="34"/>
      <c r="CP506" s="34"/>
      <c r="CQ506" s="34"/>
      <c r="CR506" s="34"/>
      <c r="CS506" s="34"/>
      <c r="CT506" s="34"/>
      <c r="CV506" s="34"/>
      <c r="CW506" s="34"/>
      <c r="CX506" s="34"/>
      <c r="CY506" s="34"/>
      <c r="CZ506" s="34"/>
    </row>
    <row r="507" spans="1:104" x14ac:dyDescent="0.15">
      <c r="A507" s="34" t="s">
        <v>1455</v>
      </c>
      <c r="B507" s="34"/>
      <c r="C507" s="34" t="s">
        <v>1346</v>
      </c>
      <c r="D507" s="34" t="s">
        <v>1368</v>
      </c>
      <c r="E507">
        <v>140</v>
      </c>
      <c r="F507" s="34" t="s">
        <v>1476</v>
      </c>
      <c r="G507" s="34"/>
      <c r="H507" s="84" t="s">
        <v>306</v>
      </c>
      <c r="I507" s="34" t="s">
        <v>2</v>
      </c>
      <c r="J507" s="34" t="s">
        <v>308</v>
      </c>
      <c r="K507" s="34" t="s">
        <v>322</v>
      </c>
      <c r="L507" s="34" t="s">
        <v>1350</v>
      </c>
      <c r="M507" s="34" t="s">
        <v>330</v>
      </c>
      <c r="N507" s="34"/>
      <c r="O507" s="34" t="s">
        <v>1354</v>
      </c>
      <c r="P507" s="34"/>
      <c r="Q507" s="34" t="s">
        <v>337</v>
      </c>
      <c r="R507" t="b">
        <v>0</v>
      </c>
      <c r="S507" s="34"/>
      <c r="T507" s="34"/>
      <c r="U507" s="34"/>
      <c r="V507" t="b">
        <v>0</v>
      </c>
      <c r="W507" t="b">
        <v>1</v>
      </c>
      <c r="X507" s="34"/>
      <c r="Y507" s="34"/>
      <c r="AA507" s="34"/>
      <c r="AB507" s="34"/>
      <c r="AC507" s="34"/>
      <c r="AD507" s="34"/>
      <c r="AE507" s="34"/>
      <c r="AF507" s="34"/>
      <c r="AG507">
        <v>4.3</v>
      </c>
      <c r="AH507" s="34"/>
      <c r="AK507" s="34"/>
      <c r="AL507" s="34"/>
      <c r="AM507" s="34"/>
      <c r="AN507" s="34"/>
      <c r="AO507" s="34"/>
      <c r="AP507" s="34"/>
      <c r="AQ507" s="34"/>
      <c r="AR507" s="34"/>
      <c r="AS507" s="34"/>
      <c r="AU507" s="34"/>
      <c r="AV507" s="34"/>
      <c r="AW507" s="34"/>
      <c r="AX507" s="34"/>
      <c r="AY507" s="34"/>
      <c r="AZ507" s="34"/>
      <c r="BA507" s="34"/>
      <c r="BB507" s="34"/>
      <c r="BC507" s="34"/>
      <c r="BD507" s="34"/>
      <c r="BE507" s="34"/>
      <c r="BF507" s="34"/>
      <c r="BI507" s="34"/>
      <c r="BJ507" s="34"/>
      <c r="BK507" s="34"/>
      <c r="BL507" s="34"/>
      <c r="BM507" s="34"/>
      <c r="BN507" s="34"/>
      <c r="BO507" s="34"/>
      <c r="BP507" s="34"/>
      <c r="BQ507" s="34"/>
      <c r="BS507" s="34"/>
      <c r="BT507" s="34"/>
      <c r="BU507" s="34"/>
      <c r="BV507" s="34"/>
      <c r="BW507" s="34"/>
      <c r="BX507" s="34"/>
      <c r="BY507" s="34"/>
      <c r="BZ507" s="34"/>
      <c r="CB507" s="34"/>
      <c r="CC507" s="34"/>
      <c r="CD507" s="34"/>
      <c r="CE507" s="34"/>
      <c r="CH507" s="34"/>
      <c r="CI507" s="34"/>
      <c r="CK507" s="34"/>
      <c r="CL507" s="34"/>
      <c r="CN507" s="34"/>
      <c r="CO507" s="34"/>
      <c r="CP507" s="34"/>
      <c r="CQ507" s="34"/>
      <c r="CR507" s="34"/>
      <c r="CS507" s="34"/>
      <c r="CT507" s="34"/>
      <c r="CV507" s="34"/>
      <c r="CW507" s="34"/>
      <c r="CX507" s="34"/>
      <c r="CY507" s="34"/>
      <c r="CZ507" s="34"/>
    </row>
    <row r="508" spans="1:104" x14ac:dyDescent="0.15">
      <c r="A508" s="34" t="s">
        <v>1455</v>
      </c>
      <c r="B508" s="34"/>
      <c r="C508" s="34" t="s">
        <v>1346</v>
      </c>
      <c r="D508" s="34" t="s">
        <v>1368</v>
      </c>
      <c r="E508">
        <v>140</v>
      </c>
      <c r="F508" s="34" t="s">
        <v>1476</v>
      </c>
      <c r="G508" s="34"/>
      <c r="H508" s="84" t="s">
        <v>306</v>
      </c>
      <c r="I508" s="34" t="s">
        <v>2</v>
      </c>
      <c r="J508" s="34" t="s">
        <v>309</v>
      </c>
      <c r="K508" s="34" t="s">
        <v>323</v>
      </c>
      <c r="L508" s="34" t="s">
        <v>1350</v>
      </c>
      <c r="M508" s="34" t="s">
        <v>330</v>
      </c>
      <c r="N508" s="34"/>
      <c r="O508" s="34" t="s">
        <v>1354</v>
      </c>
      <c r="P508" s="34"/>
      <c r="Q508" s="34" t="s">
        <v>337</v>
      </c>
      <c r="R508" t="b">
        <v>0</v>
      </c>
      <c r="S508" s="34"/>
      <c r="T508" s="34"/>
      <c r="U508" s="34"/>
      <c r="V508" t="b">
        <v>0</v>
      </c>
      <c r="W508" t="b">
        <v>1</v>
      </c>
      <c r="X508" s="34"/>
      <c r="Y508" s="34"/>
      <c r="AA508" s="34"/>
      <c r="AB508" s="34"/>
      <c r="AC508" s="34"/>
      <c r="AD508" s="34"/>
      <c r="AE508" s="34"/>
      <c r="AF508" s="34"/>
      <c r="AG508">
        <v>4.3</v>
      </c>
      <c r="AH508" s="34"/>
      <c r="AK508" s="34"/>
      <c r="AL508" s="34"/>
      <c r="AM508" s="34"/>
      <c r="AN508" s="34"/>
      <c r="AO508" s="34"/>
      <c r="AP508" s="34"/>
      <c r="AQ508" s="34"/>
      <c r="AR508" s="34"/>
      <c r="AS508" s="34"/>
      <c r="AU508" s="34"/>
      <c r="AV508" s="34"/>
      <c r="AW508" s="34"/>
      <c r="AX508" s="34"/>
      <c r="AY508" s="34"/>
      <c r="AZ508" s="34"/>
      <c r="BA508" s="34"/>
      <c r="BB508" s="34"/>
      <c r="BC508" s="34"/>
      <c r="BD508" s="34"/>
      <c r="BE508" s="34"/>
      <c r="BF508" s="34"/>
      <c r="BI508" s="34"/>
      <c r="BJ508" s="34"/>
      <c r="BK508" s="34"/>
      <c r="BL508" s="34"/>
      <c r="BM508" s="34"/>
      <c r="BN508" s="34"/>
      <c r="BO508" s="34"/>
      <c r="BP508" s="34"/>
      <c r="BQ508" s="34"/>
      <c r="BS508" s="34"/>
      <c r="BT508" s="34"/>
      <c r="BU508" s="34"/>
      <c r="BV508" s="34"/>
      <c r="BW508" s="34"/>
      <c r="BX508" s="34"/>
      <c r="BY508" s="34"/>
      <c r="BZ508" s="34"/>
      <c r="CB508" s="34"/>
      <c r="CC508" s="34"/>
      <c r="CD508" s="34"/>
      <c r="CE508" s="34"/>
      <c r="CH508" s="34"/>
      <c r="CI508" s="34"/>
      <c r="CK508" s="34"/>
      <c r="CL508" s="34"/>
      <c r="CN508" s="34"/>
      <c r="CO508" s="34"/>
      <c r="CP508" s="34"/>
      <c r="CQ508" s="34"/>
      <c r="CR508" s="34"/>
      <c r="CS508" s="34"/>
      <c r="CT508" s="34"/>
      <c r="CV508" s="34"/>
      <c r="CW508" s="34"/>
      <c r="CX508" s="34"/>
      <c r="CY508" s="34"/>
      <c r="CZ508" s="34"/>
    </row>
    <row r="509" spans="1:104" x14ac:dyDescent="0.15">
      <c r="A509" s="34" t="s">
        <v>1455</v>
      </c>
      <c r="B509" s="34"/>
      <c r="C509" s="34" t="s">
        <v>1346</v>
      </c>
      <c r="D509" s="34" t="s">
        <v>1368</v>
      </c>
      <c r="E509">
        <v>140</v>
      </c>
      <c r="F509" s="34" t="s">
        <v>1476</v>
      </c>
      <c r="G509" s="34"/>
      <c r="H509" s="84" t="s">
        <v>306</v>
      </c>
      <c r="I509" s="34" t="s">
        <v>2</v>
      </c>
      <c r="J509" s="34" t="s">
        <v>310</v>
      </c>
      <c r="K509" s="34" t="s">
        <v>1596</v>
      </c>
      <c r="L509" s="34" t="s">
        <v>1350</v>
      </c>
      <c r="M509" s="34" t="s">
        <v>330</v>
      </c>
      <c r="N509" s="34"/>
      <c r="O509" s="34" t="s">
        <v>1354</v>
      </c>
      <c r="P509" s="34"/>
      <c r="Q509" s="34" t="s">
        <v>337</v>
      </c>
      <c r="R509" t="b">
        <v>0</v>
      </c>
      <c r="S509" s="34"/>
      <c r="T509" s="34"/>
      <c r="U509" s="34"/>
      <c r="V509" t="b">
        <v>0</v>
      </c>
      <c r="W509" t="b">
        <v>1</v>
      </c>
      <c r="X509" s="34"/>
      <c r="Y509" s="34"/>
      <c r="AA509" s="34"/>
      <c r="AB509" s="34"/>
      <c r="AC509" s="34"/>
      <c r="AD509" s="34"/>
      <c r="AE509" s="34"/>
      <c r="AF509" s="34"/>
      <c r="AG509">
        <v>4.3</v>
      </c>
      <c r="AH509" s="34"/>
      <c r="AK509" s="34"/>
      <c r="AL509" s="34"/>
      <c r="AM509" s="34"/>
      <c r="AN509" s="34"/>
      <c r="AO509" s="34"/>
      <c r="AP509" s="34"/>
      <c r="AQ509" s="34"/>
      <c r="AR509" s="34"/>
      <c r="AS509" s="34"/>
      <c r="AU509" s="34"/>
      <c r="AV509" s="34"/>
      <c r="AW509" s="34"/>
      <c r="AX509" s="34"/>
      <c r="AY509" s="34"/>
      <c r="AZ509" s="34"/>
      <c r="BA509" s="34"/>
      <c r="BB509" s="34"/>
      <c r="BC509" s="34"/>
      <c r="BD509" s="34"/>
      <c r="BE509" s="34"/>
      <c r="BF509" s="34"/>
      <c r="BI509" s="34"/>
      <c r="BJ509" s="34"/>
      <c r="BK509" s="34"/>
      <c r="BL509" s="34"/>
      <c r="BM509" s="34"/>
      <c r="BN509" s="34"/>
      <c r="BO509" s="34"/>
      <c r="BP509" s="34"/>
      <c r="BQ509" s="34"/>
      <c r="BS509" s="34"/>
      <c r="BT509" s="34"/>
      <c r="BU509" s="34"/>
      <c r="BV509" s="34"/>
      <c r="BW509" s="34"/>
      <c r="BX509" s="34"/>
      <c r="BY509" s="34"/>
      <c r="BZ509" s="34"/>
      <c r="CB509" s="34"/>
      <c r="CC509" s="34"/>
      <c r="CD509" s="34"/>
      <c r="CE509" s="34"/>
      <c r="CH509" s="34"/>
      <c r="CI509" s="34"/>
      <c r="CK509" s="34"/>
      <c r="CL509" s="34"/>
      <c r="CN509" s="34"/>
      <c r="CO509" s="34"/>
      <c r="CP509" s="34"/>
      <c r="CQ509" s="34"/>
      <c r="CR509" s="34"/>
      <c r="CS509" s="34"/>
      <c r="CT509" s="34"/>
      <c r="CV509" s="34"/>
      <c r="CW509" s="34"/>
      <c r="CX509" s="34"/>
      <c r="CY509" s="34"/>
      <c r="CZ509" s="34"/>
    </row>
    <row r="510" spans="1:104" x14ac:dyDescent="0.15">
      <c r="A510" s="34" t="s">
        <v>1455</v>
      </c>
      <c r="B510" s="34"/>
      <c r="C510" s="34" t="s">
        <v>1346</v>
      </c>
      <c r="D510" s="34" t="s">
        <v>1368</v>
      </c>
      <c r="E510">
        <v>140</v>
      </c>
      <c r="F510" s="34" t="s">
        <v>1476</v>
      </c>
      <c r="G510" s="34"/>
      <c r="H510" s="84" t="s">
        <v>306</v>
      </c>
      <c r="I510" s="34" t="s">
        <v>2</v>
      </c>
      <c r="J510" s="34" t="s">
        <v>311</v>
      </c>
      <c r="K510" s="34" t="s">
        <v>1592</v>
      </c>
      <c r="L510" s="34" t="s">
        <v>1350</v>
      </c>
      <c r="M510" s="34" t="s">
        <v>330</v>
      </c>
      <c r="N510" s="34"/>
      <c r="O510" s="34" t="s">
        <v>1354</v>
      </c>
      <c r="P510" s="34"/>
      <c r="Q510" s="34" t="s">
        <v>337</v>
      </c>
      <c r="R510" t="b">
        <v>0</v>
      </c>
      <c r="S510" s="34"/>
      <c r="T510" s="34"/>
      <c r="U510" s="34"/>
      <c r="V510" t="b">
        <v>0</v>
      </c>
      <c r="W510" t="b">
        <v>1</v>
      </c>
      <c r="X510" s="34"/>
      <c r="Y510" s="34"/>
      <c r="AA510" s="34"/>
      <c r="AB510" s="34"/>
      <c r="AC510" s="34"/>
      <c r="AD510" s="34"/>
      <c r="AE510" s="34"/>
      <c r="AF510" s="34"/>
      <c r="AG510">
        <v>4.3</v>
      </c>
      <c r="AH510" s="34"/>
      <c r="AK510" s="34"/>
      <c r="AL510" s="34"/>
      <c r="AM510" s="34"/>
      <c r="AN510" s="34"/>
      <c r="AO510" s="34"/>
      <c r="AP510" s="34"/>
      <c r="AQ510" s="34"/>
      <c r="AR510" s="34"/>
      <c r="AS510" s="34"/>
      <c r="AU510" s="34"/>
      <c r="AV510" s="34"/>
      <c r="AW510" s="34"/>
      <c r="AX510" s="34"/>
      <c r="AY510" s="34"/>
      <c r="AZ510" s="34"/>
      <c r="BA510" s="34"/>
      <c r="BB510" s="34"/>
      <c r="BC510" s="34"/>
      <c r="BD510" s="34"/>
      <c r="BE510" s="34"/>
      <c r="BF510" s="34"/>
      <c r="BI510" s="34"/>
      <c r="BJ510" s="34"/>
      <c r="BK510" s="34"/>
      <c r="BL510" s="34"/>
      <c r="BM510" s="34"/>
      <c r="BN510" s="34"/>
      <c r="BO510" s="34"/>
      <c r="BP510" s="34"/>
      <c r="BQ510" s="34"/>
      <c r="BS510" s="34"/>
      <c r="BT510" s="34"/>
      <c r="BU510" s="34"/>
      <c r="BV510" s="34"/>
      <c r="BW510" s="34"/>
      <c r="BX510" s="34"/>
      <c r="BY510" s="34"/>
      <c r="BZ510" s="34"/>
      <c r="CB510" s="34"/>
      <c r="CC510" s="34"/>
      <c r="CD510" s="34"/>
      <c r="CE510" s="34"/>
      <c r="CH510" s="34"/>
      <c r="CI510" s="34"/>
      <c r="CK510" s="34"/>
      <c r="CL510" s="34"/>
      <c r="CN510" s="34"/>
      <c r="CO510" s="34"/>
      <c r="CP510" s="34"/>
      <c r="CQ510" s="34"/>
      <c r="CR510" s="34"/>
      <c r="CS510" s="34"/>
      <c r="CT510" s="34"/>
      <c r="CV510" s="34"/>
      <c r="CW510" s="34"/>
      <c r="CX510" s="34"/>
      <c r="CY510" s="34"/>
      <c r="CZ510" s="34"/>
    </row>
    <row r="511" spans="1:104" x14ac:dyDescent="0.15">
      <c r="A511" s="34" t="s">
        <v>1455</v>
      </c>
      <c r="B511" s="34"/>
      <c r="C511" s="34" t="s">
        <v>1346</v>
      </c>
      <c r="D511" s="34" t="s">
        <v>1368</v>
      </c>
      <c r="E511">
        <v>140</v>
      </c>
      <c r="F511" s="34" t="s">
        <v>1476</v>
      </c>
      <c r="G511" s="34"/>
      <c r="H511" s="84" t="s">
        <v>306</v>
      </c>
      <c r="I511" s="34" t="s">
        <v>2</v>
      </c>
      <c r="J511" s="34" t="s">
        <v>312</v>
      </c>
      <c r="K511" s="34" t="s">
        <v>2</v>
      </c>
      <c r="L511" s="34" t="s">
        <v>1350</v>
      </c>
      <c r="M511" s="34" t="s">
        <v>330</v>
      </c>
      <c r="N511" s="34"/>
      <c r="O511" s="34" t="s">
        <v>1354</v>
      </c>
      <c r="P511" s="34"/>
      <c r="Q511" s="34" t="s">
        <v>337</v>
      </c>
      <c r="R511" t="b">
        <v>0</v>
      </c>
      <c r="S511" s="34"/>
      <c r="T511" s="34"/>
      <c r="U511" s="34"/>
      <c r="V511" t="b">
        <v>0</v>
      </c>
      <c r="W511" t="b">
        <v>1</v>
      </c>
      <c r="X511" s="34"/>
      <c r="Y511" s="34"/>
      <c r="AA511" s="34"/>
      <c r="AB511" s="34"/>
      <c r="AC511" s="34"/>
      <c r="AD511" s="34"/>
      <c r="AE511" s="34"/>
      <c r="AF511" s="34"/>
      <c r="AG511">
        <v>4.3</v>
      </c>
      <c r="AH511" s="34"/>
      <c r="AK511" s="34"/>
      <c r="AL511" s="34"/>
      <c r="AM511" s="34"/>
      <c r="AN511" s="34"/>
      <c r="AO511" s="34"/>
      <c r="AP511" s="34"/>
      <c r="AQ511" s="34"/>
      <c r="AR511" s="34"/>
      <c r="AS511" s="34"/>
      <c r="AU511" s="34"/>
      <c r="AV511" s="34"/>
      <c r="AW511" s="34"/>
      <c r="AX511" s="34"/>
      <c r="AY511" s="34"/>
      <c r="AZ511" s="34"/>
      <c r="BA511" s="34"/>
      <c r="BB511" s="34"/>
      <c r="BC511" s="34"/>
      <c r="BD511" s="34"/>
      <c r="BE511" s="34"/>
      <c r="BF511" s="34"/>
      <c r="BI511" s="34"/>
      <c r="BJ511" s="34"/>
      <c r="BK511" s="34"/>
      <c r="BL511" s="34"/>
      <c r="BM511" s="34"/>
      <c r="BN511" s="34"/>
      <c r="BO511" s="34"/>
      <c r="BP511" s="34"/>
      <c r="BQ511" s="34"/>
      <c r="BS511" s="34"/>
      <c r="BT511" s="34"/>
      <c r="BU511" s="34"/>
      <c r="BV511" s="34"/>
      <c r="BW511" s="34"/>
      <c r="BX511" s="34"/>
      <c r="BY511" s="34"/>
      <c r="BZ511" s="34"/>
      <c r="CB511" s="34"/>
      <c r="CC511" s="34"/>
      <c r="CD511" s="34"/>
      <c r="CE511" s="34"/>
      <c r="CH511" s="34"/>
      <c r="CI511" s="34"/>
      <c r="CK511" s="34"/>
      <c r="CL511" s="34"/>
      <c r="CN511" s="34"/>
      <c r="CO511" s="34"/>
      <c r="CP511" s="34"/>
      <c r="CQ511" s="34"/>
      <c r="CR511" s="34"/>
      <c r="CS511" s="34"/>
      <c r="CT511" s="34"/>
      <c r="CV511" s="34"/>
      <c r="CW511" s="34"/>
      <c r="CX511" s="34"/>
      <c r="CY511" s="34"/>
      <c r="CZ511" s="34"/>
    </row>
    <row r="512" spans="1:104" x14ac:dyDescent="0.15">
      <c r="A512" s="34" t="s">
        <v>1456</v>
      </c>
      <c r="B512" s="34"/>
      <c r="C512" s="34" t="s">
        <v>1346</v>
      </c>
      <c r="D512" s="34" t="s">
        <v>1368</v>
      </c>
      <c r="E512">
        <v>141</v>
      </c>
      <c r="F512" s="34" t="s">
        <v>1476</v>
      </c>
      <c r="G512" s="34"/>
      <c r="H512" s="84" t="s">
        <v>306</v>
      </c>
      <c r="I512" s="34" t="s">
        <v>2</v>
      </c>
      <c r="J512" s="34" t="s">
        <v>307</v>
      </c>
      <c r="K512" s="34" t="s">
        <v>1558</v>
      </c>
      <c r="L512" s="34" t="s">
        <v>1350</v>
      </c>
      <c r="M512" s="34" t="s">
        <v>330</v>
      </c>
      <c r="N512" s="34"/>
      <c r="O512" s="34" t="s">
        <v>1354</v>
      </c>
      <c r="P512" s="34"/>
      <c r="Q512" s="34" t="s">
        <v>336</v>
      </c>
      <c r="R512" t="b">
        <v>0</v>
      </c>
      <c r="S512" s="34"/>
      <c r="T512" s="34"/>
      <c r="U512" s="34"/>
      <c r="V512" t="b">
        <v>0</v>
      </c>
      <c r="W512" t="b">
        <v>1</v>
      </c>
      <c r="X512" s="34"/>
      <c r="Y512" s="34"/>
      <c r="AA512" s="34"/>
      <c r="AB512" s="34"/>
      <c r="AC512" s="34"/>
      <c r="AD512" s="34"/>
      <c r="AE512" s="34"/>
      <c r="AF512" s="34"/>
      <c r="AG512">
        <v>4.3</v>
      </c>
      <c r="AH512" s="34"/>
      <c r="AK512" s="34"/>
      <c r="AL512" s="34"/>
      <c r="AM512" s="34"/>
      <c r="AN512" s="34"/>
      <c r="AO512" s="34"/>
      <c r="AP512" s="34"/>
      <c r="AQ512" s="34"/>
      <c r="AR512" s="34"/>
      <c r="AS512" s="34"/>
      <c r="AU512" s="34"/>
      <c r="AV512" s="34"/>
      <c r="AW512" s="34"/>
      <c r="AX512" s="34"/>
      <c r="AY512" s="34"/>
      <c r="AZ512" s="34"/>
      <c r="BA512" s="34"/>
      <c r="BB512" s="34"/>
      <c r="BC512" s="34"/>
      <c r="BD512" s="34"/>
      <c r="BE512" s="34"/>
      <c r="BF512" s="34"/>
      <c r="BI512" s="34"/>
      <c r="BJ512" s="34"/>
      <c r="BK512" s="34"/>
      <c r="BL512" s="34"/>
      <c r="BM512" s="34"/>
      <c r="BN512" s="34"/>
      <c r="BO512" s="34"/>
      <c r="BP512" s="34"/>
      <c r="BQ512" s="34"/>
      <c r="BS512" s="34"/>
      <c r="BT512" s="34"/>
      <c r="BU512" s="34"/>
      <c r="BV512" s="34"/>
      <c r="BW512" s="34"/>
      <c r="BX512" s="34"/>
      <c r="BY512" s="34"/>
      <c r="BZ512" s="34"/>
      <c r="CB512" s="34"/>
      <c r="CC512" s="34"/>
      <c r="CD512" s="34"/>
      <c r="CE512" s="34"/>
      <c r="CH512" s="34"/>
      <c r="CI512" s="34"/>
      <c r="CK512" s="34"/>
      <c r="CL512" s="34"/>
      <c r="CN512" s="34"/>
      <c r="CO512" s="34"/>
      <c r="CP512" s="34"/>
      <c r="CQ512" s="34"/>
      <c r="CR512" s="34"/>
      <c r="CS512" s="34"/>
      <c r="CT512" s="34"/>
      <c r="CV512" s="34"/>
      <c r="CW512" s="34"/>
      <c r="CX512" s="34"/>
      <c r="CY512" s="34"/>
      <c r="CZ512" s="34"/>
    </row>
    <row r="513" spans="1:104" x14ac:dyDescent="0.15">
      <c r="A513" s="34" t="s">
        <v>1456</v>
      </c>
      <c r="B513" s="34"/>
      <c r="C513" s="34" t="s">
        <v>1346</v>
      </c>
      <c r="D513" s="34" t="s">
        <v>1368</v>
      </c>
      <c r="E513">
        <v>141</v>
      </c>
      <c r="F513" s="34" t="s">
        <v>1476</v>
      </c>
      <c r="G513" s="34"/>
      <c r="H513" s="84" t="s">
        <v>306</v>
      </c>
      <c r="I513" s="34" t="s">
        <v>2</v>
      </c>
      <c r="J513" s="34" t="s">
        <v>308</v>
      </c>
      <c r="K513" s="34" t="s">
        <v>318</v>
      </c>
      <c r="L513" s="34" t="s">
        <v>1350</v>
      </c>
      <c r="M513" s="34" t="s">
        <v>330</v>
      </c>
      <c r="N513" s="34"/>
      <c r="O513" s="34" t="s">
        <v>1354</v>
      </c>
      <c r="P513" s="34"/>
      <c r="Q513" s="34" t="s">
        <v>336</v>
      </c>
      <c r="R513" t="b">
        <v>0</v>
      </c>
      <c r="S513" s="34"/>
      <c r="T513" s="34"/>
      <c r="U513" s="34"/>
      <c r="V513" t="b">
        <v>0</v>
      </c>
      <c r="W513" t="b">
        <v>1</v>
      </c>
      <c r="X513" s="34"/>
      <c r="Y513" s="34"/>
      <c r="AA513" s="34"/>
      <c r="AB513" s="34"/>
      <c r="AC513" s="34"/>
      <c r="AD513" s="34"/>
      <c r="AE513" s="34"/>
      <c r="AF513" s="34"/>
      <c r="AG513">
        <v>4.3</v>
      </c>
      <c r="AH513" s="34"/>
      <c r="AK513" s="34"/>
      <c r="AL513" s="34"/>
      <c r="AM513" s="34"/>
      <c r="AN513" s="34"/>
      <c r="AO513" s="34"/>
      <c r="AP513" s="34"/>
      <c r="AQ513" s="34"/>
      <c r="AR513" s="34"/>
      <c r="AS513" s="34"/>
      <c r="AU513" s="34"/>
      <c r="AV513" s="34"/>
      <c r="AW513" s="34"/>
      <c r="AX513" s="34"/>
      <c r="AY513" s="34"/>
      <c r="AZ513" s="34"/>
      <c r="BA513" s="34"/>
      <c r="BB513" s="34"/>
      <c r="BC513" s="34"/>
      <c r="BD513" s="34"/>
      <c r="BE513" s="34"/>
      <c r="BF513" s="34"/>
      <c r="BI513" s="34"/>
      <c r="BJ513" s="34"/>
      <c r="BK513" s="34"/>
      <c r="BL513" s="34"/>
      <c r="BM513" s="34"/>
      <c r="BN513" s="34"/>
      <c r="BO513" s="34"/>
      <c r="BP513" s="34"/>
      <c r="BQ513" s="34"/>
      <c r="BS513" s="34"/>
      <c r="BT513" s="34"/>
      <c r="BU513" s="34"/>
      <c r="BV513" s="34"/>
      <c r="BW513" s="34"/>
      <c r="BX513" s="34"/>
      <c r="BY513" s="34"/>
      <c r="BZ513" s="34"/>
      <c r="CB513" s="34"/>
      <c r="CC513" s="34"/>
      <c r="CD513" s="34"/>
      <c r="CE513" s="34"/>
      <c r="CH513" s="34"/>
      <c r="CI513" s="34"/>
      <c r="CK513" s="34"/>
      <c r="CL513" s="34"/>
      <c r="CN513" s="34"/>
      <c r="CO513" s="34"/>
      <c r="CP513" s="34"/>
      <c r="CQ513" s="34"/>
      <c r="CR513" s="34"/>
      <c r="CS513" s="34"/>
      <c r="CT513" s="34"/>
      <c r="CV513" s="34"/>
      <c r="CW513" s="34"/>
      <c r="CX513" s="34"/>
      <c r="CY513" s="34"/>
      <c r="CZ513" s="34"/>
    </row>
    <row r="514" spans="1:104" x14ac:dyDescent="0.15">
      <c r="A514" s="34" t="s">
        <v>1456</v>
      </c>
      <c r="B514" s="34"/>
      <c r="C514" s="34" t="s">
        <v>1346</v>
      </c>
      <c r="D514" s="34" t="s">
        <v>1368</v>
      </c>
      <c r="E514">
        <v>141</v>
      </c>
      <c r="F514" s="34" t="s">
        <v>1476</v>
      </c>
      <c r="G514" s="34"/>
      <c r="H514" s="84" t="s">
        <v>306</v>
      </c>
      <c r="I514" s="34" t="s">
        <v>2</v>
      </c>
      <c r="J514" s="34" t="s">
        <v>309</v>
      </c>
      <c r="K514" s="34" t="s">
        <v>319</v>
      </c>
      <c r="L514" s="34" t="s">
        <v>1350</v>
      </c>
      <c r="M514" s="34" t="s">
        <v>330</v>
      </c>
      <c r="N514" s="34"/>
      <c r="O514" s="34" t="s">
        <v>1354</v>
      </c>
      <c r="P514" s="34"/>
      <c r="Q514" s="34" t="s">
        <v>336</v>
      </c>
      <c r="R514" t="b">
        <v>0</v>
      </c>
      <c r="S514" s="34"/>
      <c r="T514" s="34"/>
      <c r="U514" s="34"/>
      <c r="V514" t="b">
        <v>0</v>
      </c>
      <c r="W514" t="b">
        <v>1</v>
      </c>
      <c r="X514" s="34"/>
      <c r="Y514" s="34"/>
      <c r="AA514" s="34"/>
      <c r="AB514" s="34"/>
      <c r="AC514" s="34"/>
      <c r="AD514" s="34"/>
      <c r="AE514" s="34"/>
      <c r="AF514" s="34"/>
      <c r="AG514">
        <v>4.3</v>
      </c>
      <c r="AH514" s="34"/>
      <c r="AK514" s="34"/>
      <c r="AL514" s="34"/>
      <c r="AM514" s="34"/>
      <c r="AN514" s="34"/>
      <c r="AO514" s="34"/>
      <c r="AP514" s="34"/>
      <c r="AQ514" s="34"/>
      <c r="AR514" s="34"/>
      <c r="AS514" s="34"/>
      <c r="AU514" s="34"/>
      <c r="AV514" s="34"/>
      <c r="AW514" s="34"/>
      <c r="AX514" s="34"/>
      <c r="AY514" s="34"/>
      <c r="AZ514" s="34"/>
      <c r="BA514" s="34"/>
      <c r="BB514" s="34"/>
      <c r="BC514" s="34"/>
      <c r="BD514" s="34"/>
      <c r="BE514" s="34"/>
      <c r="BF514" s="34"/>
      <c r="BI514" s="34"/>
      <c r="BJ514" s="34"/>
      <c r="BK514" s="34"/>
      <c r="BL514" s="34"/>
      <c r="BM514" s="34"/>
      <c r="BN514" s="34"/>
      <c r="BO514" s="34"/>
      <c r="BP514" s="34"/>
      <c r="BQ514" s="34"/>
      <c r="BS514" s="34"/>
      <c r="BT514" s="34"/>
      <c r="BU514" s="34"/>
      <c r="BV514" s="34"/>
      <c r="BW514" s="34"/>
      <c r="BX514" s="34"/>
      <c r="BY514" s="34"/>
      <c r="BZ514" s="34"/>
      <c r="CB514" s="34"/>
      <c r="CC514" s="34"/>
      <c r="CD514" s="34"/>
      <c r="CE514" s="34"/>
      <c r="CH514" s="34"/>
      <c r="CI514" s="34"/>
      <c r="CK514" s="34"/>
      <c r="CL514" s="34"/>
      <c r="CN514" s="34"/>
      <c r="CO514" s="34"/>
      <c r="CP514" s="34"/>
      <c r="CQ514" s="34"/>
      <c r="CR514" s="34"/>
      <c r="CS514" s="34"/>
      <c r="CT514" s="34"/>
      <c r="CV514" s="34"/>
      <c r="CW514" s="34"/>
      <c r="CX514" s="34"/>
      <c r="CY514" s="34"/>
      <c r="CZ514" s="34"/>
    </row>
    <row r="515" spans="1:104" x14ac:dyDescent="0.15">
      <c r="A515" s="34" t="s">
        <v>1456</v>
      </c>
      <c r="B515" s="34"/>
      <c r="C515" s="34" t="s">
        <v>1346</v>
      </c>
      <c r="D515" s="34" t="s">
        <v>1368</v>
      </c>
      <c r="E515">
        <v>141</v>
      </c>
      <c r="F515" s="34" t="s">
        <v>1476</v>
      </c>
      <c r="G515" s="34"/>
      <c r="H515" s="84" t="s">
        <v>306</v>
      </c>
      <c r="I515" s="34" t="s">
        <v>2</v>
      </c>
      <c r="J515" s="34" t="s">
        <v>310</v>
      </c>
      <c r="K515" s="34" t="s">
        <v>1559</v>
      </c>
      <c r="L515" s="34" t="s">
        <v>1350</v>
      </c>
      <c r="M515" s="34" t="s">
        <v>330</v>
      </c>
      <c r="N515" s="34"/>
      <c r="O515" s="34" t="s">
        <v>1354</v>
      </c>
      <c r="P515" s="34"/>
      <c r="Q515" s="34" t="s">
        <v>336</v>
      </c>
      <c r="R515" t="b">
        <v>0</v>
      </c>
      <c r="S515" s="34"/>
      <c r="T515" s="34"/>
      <c r="U515" s="34"/>
      <c r="V515" t="b">
        <v>0</v>
      </c>
      <c r="W515" t="b">
        <v>1</v>
      </c>
      <c r="X515" s="34"/>
      <c r="Y515" s="34"/>
      <c r="AA515" s="34"/>
      <c r="AB515" s="34"/>
      <c r="AC515" s="34"/>
      <c r="AD515" s="34"/>
      <c r="AE515" s="34"/>
      <c r="AF515" s="34"/>
      <c r="AG515">
        <v>4.3</v>
      </c>
      <c r="AH515" s="34"/>
      <c r="AK515" s="34"/>
      <c r="AL515" s="34"/>
      <c r="AM515" s="34"/>
      <c r="AN515" s="34"/>
      <c r="AO515" s="34"/>
      <c r="AP515" s="34"/>
      <c r="AQ515" s="34"/>
      <c r="AR515" s="34"/>
      <c r="AS515" s="34"/>
      <c r="AU515" s="34"/>
      <c r="AV515" s="34"/>
      <c r="AW515" s="34"/>
      <c r="AX515" s="34"/>
      <c r="AY515" s="34"/>
      <c r="AZ515" s="34"/>
      <c r="BA515" s="34"/>
      <c r="BB515" s="34"/>
      <c r="BC515" s="34"/>
      <c r="BD515" s="34"/>
      <c r="BE515" s="34"/>
      <c r="BF515" s="34"/>
      <c r="BI515" s="34"/>
      <c r="BJ515" s="34"/>
      <c r="BK515" s="34"/>
      <c r="BL515" s="34"/>
      <c r="BM515" s="34"/>
      <c r="BN515" s="34"/>
      <c r="BO515" s="34"/>
      <c r="BP515" s="34"/>
      <c r="BQ515" s="34"/>
      <c r="BS515" s="34"/>
      <c r="BT515" s="34"/>
      <c r="BU515" s="34"/>
      <c r="BV515" s="34"/>
      <c r="BW515" s="34"/>
      <c r="BX515" s="34"/>
      <c r="BY515" s="34"/>
      <c r="BZ515" s="34"/>
      <c r="CB515" s="34"/>
      <c r="CC515" s="34"/>
      <c r="CD515" s="34"/>
      <c r="CE515" s="34"/>
      <c r="CH515" s="34"/>
      <c r="CI515" s="34"/>
      <c r="CK515" s="34"/>
      <c r="CL515" s="34"/>
      <c r="CN515" s="34"/>
      <c r="CO515" s="34"/>
      <c r="CP515" s="34"/>
      <c r="CQ515" s="34"/>
      <c r="CR515" s="34"/>
      <c r="CS515" s="34"/>
      <c r="CT515" s="34"/>
      <c r="CV515" s="34"/>
      <c r="CW515" s="34"/>
      <c r="CX515" s="34"/>
      <c r="CY515" s="34"/>
      <c r="CZ515" s="34"/>
    </row>
    <row r="516" spans="1:104" x14ac:dyDescent="0.15">
      <c r="A516" s="34" t="s">
        <v>1456</v>
      </c>
      <c r="B516" s="34"/>
      <c r="C516" s="34" t="s">
        <v>1346</v>
      </c>
      <c r="D516" s="34" t="s">
        <v>1368</v>
      </c>
      <c r="E516">
        <v>141</v>
      </c>
      <c r="F516" s="34" t="s">
        <v>1476</v>
      </c>
      <c r="G516" s="34"/>
      <c r="H516" s="84" t="s">
        <v>306</v>
      </c>
      <c r="I516" s="34" t="s">
        <v>2</v>
      </c>
      <c r="J516" s="34" t="s">
        <v>311</v>
      </c>
      <c r="K516" s="34" t="s">
        <v>1592</v>
      </c>
      <c r="L516" s="34" t="s">
        <v>1350</v>
      </c>
      <c r="M516" s="34" t="s">
        <v>330</v>
      </c>
      <c r="N516" s="34"/>
      <c r="O516" s="34" t="s">
        <v>1354</v>
      </c>
      <c r="P516" s="34"/>
      <c r="Q516" s="34" t="s">
        <v>336</v>
      </c>
      <c r="R516" t="b">
        <v>0</v>
      </c>
      <c r="S516" s="34"/>
      <c r="T516" s="34"/>
      <c r="U516" s="34"/>
      <c r="V516" t="b">
        <v>0</v>
      </c>
      <c r="W516" t="b">
        <v>1</v>
      </c>
      <c r="X516" s="34"/>
      <c r="Y516" s="34"/>
      <c r="AA516" s="34"/>
      <c r="AB516" s="34"/>
      <c r="AC516" s="34"/>
      <c r="AD516" s="34"/>
      <c r="AE516" s="34"/>
      <c r="AF516" s="34"/>
      <c r="AG516">
        <v>4.3</v>
      </c>
      <c r="AH516" s="34"/>
      <c r="AK516" s="34"/>
      <c r="AL516" s="34"/>
      <c r="AM516" s="34"/>
      <c r="AN516" s="34"/>
      <c r="AO516" s="34"/>
      <c r="AP516" s="34"/>
      <c r="AQ516" s="34"/>
      <c r="AR516" s="34"/>
      <c r="AS516" s="34"/>
      <c r="AU516" s="34"/>
      <c r="AV516" s="34"/>
      <c r="AW516" s="34"/>
      <c r="AX516" s="34"/>
      <c r="AY516" s="34"/>
      <c r="AZ516" s="34"/>
      <c r="BA516" s="34"/>
      <c r="BB516" s="34"/>
      <c r="BC516" s="34"/>
      <c r="BD516" s="34"/>
      <c r="BE516" s="34"/>
      <c r="BF516" s="34"/>
      <c r="BI516" s="34"/>
      <c r="BJ516" s="34"/>
      <c r="BK516" s="34"/>
      <c r="BL516" s="34"/>
      <c r="BM516" s="34"/>
      <c r="BN516" s="34"/>
      <c r="BO516" s="34"/>
      <c r="BP516" s="34"/>
      <c r="BQ516" s="34"/>
      <c r="BS516" s="34"/>
      <c r="BT516" s="34"/>
      <c r="BU516" s="34"/>
      <c r="BV516" s="34"/>
      <c r="BW516" s="34"/>
      <c r="BX516" s="34"/>
      <c r="BY516" s="34"/>
      <c r="BZ516" s="34"/>
      <c r="CB516" s="34"/>
      <c r="CC516" s="34"/>
      <c r="CD516" s="34"/>
      <c r="CE516" s="34"/>
      <c r="CH516" s="34"/>
      <c r="CI516" s="34"/>
      <c r="CK516" s="34"/>
      <c r="CL516" s="34"/>
      <c r="CN516" s="34"/>
      <c r="CO516" s="34"/>
      <c r="CP516" s="34"/>
      <c r="CQ516" s="34"/>
      <c r="CR516" s="34"/>
      <c r="CS516" s="34"/>
      <c r="CT516" s="34"/>
      <c r="CV516" s="34"/>
      <c r="CW516" s="34"/>
      <c r="CX516" s="34"/>
      <c r="CY516" s="34"/>
      <c r="CZ516" s="34"/>
    </row>
    <row r="517" spans="1:104" x14ac:dyDescent="0.15">
      <c r="A517" s="34" t="s">
        <v>1456</v>
      </c>
      <c r="B517" s="34"/>
      <c r="C517" s="34" t="s">
        <v>1346</v>
      </c>
      <c r="D517" s="34" t="s">
        <v>1368</v>
      </c>
      <c r="E517">
        <v>141</v>
      </c>
      <c r="F517" s="34" t="s">
        <v>1476</v>
      </c>
      <c r="G517" s="34"/>
      <c r="H517" s="84" t="s">
        <v>306</v>
      </c>
      <c r="I517" s="34" t="s">
        <v>2</v>
      </c>
      <c r="J517" s="34" t="s">
        <v>312</v>
      </c>
      <c r="K517" s="34" t="s">
        <v>2</v>
      </c>
      <c r="L517" s="34" t="s">
        <v>1350</v>
      </c>
      <c r="M517" s="34" t="s">
        <v>330</v>
      </c>
      <c r="N517" s="34"/>
      <c r="O517" s="34" t="s">
        <v>1354</v>
      </c>
      <c r="P517" s="34"/>
      <c r="Q517" s="34" t="s">
        <v>336</v>
      </c>
      <c r="R517" t="b">
        <v>0</v>
      </c>
      <c r="S517" s="34"/>
      <c r="T517" s="34"/>
      <c r="U517" s="34"/>
      <c r="V517" t="b">
        <v>0</v>
      </c>
      <c r="W517" t="b">
        <v>1</v>
      </c>
      <c r="X517" s="34"/>
      <c r="Y517" s="34"/>
      <c r="AA517" s="34"/>
      <c r="AB517" s="34"/>
      <c r="AC517" s="34"/>
      <c r="AD517" s="34"/>
      <c r="AE517" s="34"/>
      <c r="AF517" s="34"/>
      <c r="AG517">
        <v>4.3</v>
      </c>
      <c r="AH517" s="34"/>
      <c r="AK517" s="34"/>
      <c r="AL517" s="34"/>
      <c r="AM517" s="34"/>
      <c r="AN517" s="34"/>
      <c r="AO517" s="34"/>
      <c r="AP517" s="34"/>
      <c r="AQ517" s="34"/>
      <c r="AR517" s="34"/>
      <c r="AS517" s="34"/>
      <c r="AU517" s="34"/>
      <c r="AV517" s="34"/>
      <c r="AW517" s="34"/>
      <c r="AX517" s="34"/>
      <c r="AY517" s="34"/>
      <c r="AZ517" s="34"/>
      <c r="BA517" s="34"/>
      <c r="BB517" s="34"/>
      <c r="BC517" s="34"/>
      <c r="BD517" s="34"/>
      <c r="BE517" s="34"/>
      <c r="BF517" s="34"/>
      <c r="BI517" s="34"/>
      <c r="BJ517" s="34"/>
      <c r="BK517" s="34"/>
      <c r="BL517" s="34"/>
      <c r="BM517" s="34"/>
      <c r="BN517" s="34"/>
      <c r="BO517" s="34"/>
      <c r="BP517" s="34"/>
      <c r="BQ517" s="34"/>
      <c r="BS517" s="34"/>
      <c r="BT517" s="34"/>
      <c r="BU517" s="34"/>
      <c r="BV517" s="34"/>
      <c r="BW517" s="34"/>
      <c r="BX517" s="34"/>
      <c r="BY517" s="34"/>
      <c r="BZ517" s="34"/>
      <c r="CB517" s="34"/>
      <c r="CC517" s="34"/>
      <c r="CD517" s="34"/>
      <c r="CE517" s="34"/>
      <c r="CH517" s="34"/>
      <c r="CI517" s="34"/>
      <c r="CK517" s="34"/>
      <c r="CL517" s="34"/>
      <c r="CN517" s="34"/>
      <c r="CO517" s="34"/>
      <c r="CP517" s="34"/>
      <c r="CQ517" s="34"/>
      <c r="CR517" s="34"/>
      <c r="CS517" s="34"/>
      <c r="CT517" s="34"/>
      <c r="CV517" s="34"/>
      <c r="CW517" s="34"/>
      <c r="CX517" s="34"/>
      <c r="CY517" s="34"/>
      <c r="CZ517" s="34"/>
    </row>
    <row r="518" spans="1:104" x14ac:dyDescent="0.15">
      <c r="A518" s="34" t="s">
        <v>1457</v>
      </c>
      <c r="B518" s="34"/>
      <c r="C518" s="34" t="s">
        <v>1346</v>
      </c>
      <c r="D518" s="34" t="s">
        <v>1368</v>
      </c>
      <c r="E518">
        <v>142</v>
      </c>
      <c r="F518" s="34" t="s">
        <v>1476</v>
      </c>
      <c r="G518" s="34"/>
      <c r="H518" s="84" t="s">
        <v>306</v>
      </c>
      <c r="I518" s="34" t="s">
        <v>2</v>
      </c>
      <c r="J518" s="34" t="s">
        <v>307</v>
      </c>
      <c r="K518" s="34" t="s">
        <v>807</v>
      </c>
      <c r="L518" s="34" t="s">
        <v>1350</v>
      </c>
      <c r="M518" s="34" t="s">
        <v>330</v>
      </c>
      <c r="N518" s="34"/>
      <c r="O518" s="34" t="s">
        <v>1354</v>
      </c>
      <c r="P518" s="34"/>
      <c r="Q518" s="34" t="s">
        <v>335</v>
      </c>
      <c r="R518" t="b">
        <v>0</v>
      </c>
      <c r="S518" s="34"/>
      <c r="T518" s="34"/>
      <c r="U518" s="34"/>
      <c r="V518" t="b">
        <v>0</v>
      </c>
      <c r="W518" t="b">
        <v>1</v>
      </c>
      <c r="X518" s="34"/>
      <c r="Y518" s="34"/>
      <c r="AA518" s="34"/>
      <c r="AB518" s="34"/>
      <c r="AC518" s="34"/>
      <c r="AD518" s="34"/>
      <c r="AE518" s="34"/>
      <c r="AF518" s="34"/>
      <c r="AG518">
        <v>4.3</v>
      </c>
      <c r="AH518" s="34"/>
      <c r="AK518" s="34"/>
      <c r="AL518" s="34"/>
      <c r="AM518" s="34"/>
      <c r="AN518" s="34"/>
      <c r="AO518" s="34"/>
      <c r="AP518" s="34"/>
      <c r="AQ518" s="34"/>
      <c r="AR518" s="34"/>
      <c r="AS518" s="34"/>
      <c r="AU518" s="34"/>
      <c r="AV518" s="34"/>
      <c r="AW518" s="34"/>
      <c r="AX518" s="34"/>
      <c r="AY518" s="34"/>
      <c r="AZ518" s="34"/>
      <c r="BA518" s="34"/>
      <c r="BB518" s="34"/>
      <c r="BC518" s="34"/>
      <c r="BD518" s="34"/>
      <c r="BE518" s="34"/>
      <c r="BF518" s="34"/>
      <c r="BI518" s="34"/>
      <c r="BJ518" s="34"/>
      <c r="BK518" s="34"/>
      <c r="BL518" s="34"/>
      <c r="BM518" s="34"/>
      <c r="BN518" s="34"/>
      <c r="BO518" s="34"/>
      <c r="BP518" s="34"/>
      <c r="BQ518" s="34"/>
      <c r="BS518" s="34"/>
      <c r="BT518" s="34"/>
      <c r="BU518" s="34"/>
      <c r="BV518" s="34"/>
      <c r="BW518" s="34"/>
      <c r="BX518" s="34"/>
      <c r="BY518" s="34"/>
      <c r="BZ518" s="34"/>
      <c r="CB518" s="34"/>
      <c r="CC518" s="34"/>
      <c r="CD518" s="34"/>
      <c r="CE518" s="34"/>
      <c r="CH518" s="34"/>
      <c r="CI518" s="34"/>
      <c r="CK518" s="34"/>
      <c r="CL518" s="34"/>
      <c r="CN518" s="34"/>
      <c r="CO518" s="34"/>
      <c r="CP518" s="34"/>
      <c r="CQ518" s="34"/>
      <c r="CR518" s="34"/>
      <c r="CS518" s="34"/>
      <c r="CT518" s="34"/>
      <c r="CV518" s="34"/>
      <c r="CW518" s="34"/>
      <c r="CX518" s="34"/>
      <c r="CY518" s="34"/>
      <c r="CZ518" s="34"/>
    </row>
    <row r="519" spans="1:104" x14ac:dyDescent="0.15">
      <c r="A519" s="34" t="s">
        <v>1457</v>
      </c>
      <c r="B519" s="34"/>
      <c r="C519" s="34" t="s">
        <v>1346</v>
      </c>
      <c r="D519" s="34" t="s">
        <v>1368</v>
      </c>
      <c r="E519">
        <v>142</v>
      </c>
      <c r="F519" s="34" t="s">
        <v>1476</v>
      </c>
      <c r="G519" s="34"/>
      <c r="H519" s="84" t="s">
        <v>306</v>
      </c>
      <c r="I519" s="34" t="s">
        <v>2</v>
      </c>
      <c r="J519" s="34" t="s">
        <v>308</v>
      </c>
      <c r="K519" s="34" t="s">
        <v>318</v>
      </c>
      <c r="L519" s="34" t="s">
        <v>1350</v>
      </c>
      <c r="M519" s="34" t="s">
        <v>330</v>
      </c>
      <c r="N519" s="34"/>
      <c r="O519" s="34" t="s">
        <v>1354</v>
      </c>
      <c r="P519" s="34"/>
      <c r="Q519" s="34" t="s">
        <v>335</v>
      </c>
      <c r="R519" t="b">
        <v>0</v>
      </c>
      <c r="S519" s="34"/>
      <c r="T519" s="34"/>
      <c r="U519" s="34"/>
      <c r="V519" t="b">
        <v>0</v>
      </c>
      <c r="W519" t="b">
        <v>1</v>
      </c>
      <c r="X519" s="34"/>
      <c r="Y519" s="34"/>
      <c r="AA519" s="34"/>
      <c r="AB519" s="34"/>
      <c r="AC519" s="34"/>
      <c r="AD519" s="34"/>
      <c r="AE519" s="34"/>
      <c r="AF519" s="34"/>
      <c r="AG519">
        <v>4.3</v>
      </c>
      <c r="AH519" s="34"/>
      <c r="AK519" s="34"/>
      <c r="AL519" s="34"/>
      <c r="AM519" s="34"/>
      <c r="AN519" s="34"/>
      <c r="AO519" s="34"/>
      <c r="AP519" s="34"/>
      <c r="AQ519" s="34"/>
      <c r="AR519" s="34"/>
      <c r="AS519" s="34"/>
      <c r="AU519" s="34"/>
      <c r="AV519" s="34"/>
      <c r="AW519" s="34"/>
      <c r="AX519" s="34"/>
      <c r="AY519" s="34"/>
      <c r="AZ519" s="34"/>
      <c r="BA519" s="34"/>
      <c r="BB519" s="34"/>
      <c r="BC519" s="34"/>
      <c r="BD519" s="34"/>
      <c r="BE519" s="34"/>
      <c r="BF519" s="34"/>
      <c r="BI519" s="34"/>
      <c r="BJ519" s="34"/>
      <c r="BK519" s="34"/>
      <c r="BL519" s="34"/>
      <c r="BM519" s="34"/>
      <c r="BN519" s="34"/>
      <c r="BO519" s="34"/>
      <c r="BP519" s="34"/>
      <c r="BQ519" s="34"/>
      <c r="BS519" s="34"/>
      <c r="BT519" s="34"/>
      <c r="BU519" s="34"/>
      <c r="BV519" s="34"/>
      <c r="BW519" s="34"/>
      <c r="BX519" s="34"/>
      <c r="BY519" s="34"/>
      <c r="BZ519" s="34"/>
      <c r="CB519" s="34"/>
      <c r="CC519" s="34"/>
      <c r="CD519" s="34"/>
      <c r="CE519" s="34"/>
      <c r="CH519" s="34"/>
      <c r="CI519" s="34"/>
      <c r="CK519" s="34"/>
      <c r="CL519" s="34"/>
      <c r="CN519" s="34"/>
      <c r="CO519" s="34"/>
      <c r="CP519" s="34"/>
      <c r="CQ519" s="34"/>
      <c r="CR519" s="34"/>
      <c r="CS519" s="34"/>
      <c r="CT519" s="34"/>
      <c r="CV519" s="34"/>
      <c r="CW519" s="34"/>
      <c r="CX519" s="34"/>
      <c r="CY519" s="34"/>
      <c r="CZ519" s="34"/>
    </row>
    <row r="520" spans="1:104" x14ac:dyDescent="0.15">
      <c r="A520" s="34" t="s">
        <v>1457</v>
      </c>
      <c r="B520" s="34"/>
      <c r="C520" s="34" t="s">
        <v>1346</v>
      </c>
      <c r="D520" s="34" t="s">
        <v>1368</v>
      </c>
      <c r="E520">
        <v>142</v>
      </c>
      <c r="F520" s="34" t="s">
        <v>1476</v>
      </c>
      <c r="G520" s="34"/>
      <c r="H520" s="84" t="s">
        <v>306</v>
      </c>
      <c r="I520" s="34" t="s">
        <v>2</v>
      </c>
      <c r="J520" s="34" t="s">
        <v>309</v>
      </c>
      <c r="K520" s="34" t="s">
        <v>319</v>
      </c>
      <c r="L520" s="34" t="s">
        <v>1350</v>
      </c>
      <c r="M520" s="34" t="s">
        <v>330</v>
      </c>
      <c r="N520" s="34"/>
      <c r="O520" s="34" t="s">
        <v>1354</v>
      </c>
      <c r="P520" s="34"/>
      <c r="Q520" s="34" t="s">
        <v>335</v>
      </c>
      <c r="R520" t="b">
        <v>0</v>
      </c>
      <c r="S520" s="34"/>
      <c r="T520" s="34"/>
      <c r="U520" s="34"/>
      <c r="V520" t="b">
        <v>0</v>
      </c>
      <c r="W520" t="b">
        <v>1</v>
      </c>
      <c r="X520" s="34"/>
      <c r="Y520" s="34"/>
      <c r="AA520" s="34"/>
      <c r="AB520" s="34"/>
      <c r="AC520" s="34"/>
      <c r="AD520" s="34"/>
      <c r="AE520" s="34"/>
      <c r="AF520" s="34"/>
      <c r="AG520">
        <v>4.3</v>
      </c>
      <c r="AH520" s="34"/>
      <c r="AK520" s="34"/>
      <c r="AL520" s="34"/>
      <c r="AM520" s="34"/>
      <c r="AN520" s="34"/>
      <c r="AO520" s="34"/>
      <c r="AP520" s="34"/>
      <c r="AQ520" s="34"/>
      <c r="AR520" s="34"/>
      <c r="AS520" s="34"/>
      <c r="AU520" s="34"/>
      <c r="AV520" s="34"/>
      <c r="AW520" s="34"/>
      <c r="AX520" s="34"/>
      <c r="AY520" s="34"/>
      <c r="AZ520" s="34"/>
      <c r="BA520" s="34"/>
      <c r="BB520" s="34"/>
      <c r="BC520" s="34"/>
      <c r="BD520" s="34"/>
      <c r="BE520" s="34"/>
      <c r="BF520" s="34"/>
      <c r="BI520" s="34"/>
      <c r="BJ520" s="34"/>
      <c r="BK520" s="34"/>
      <c r="BL520" s="34"/>
      <c r="BM520" s="34"/>
      <c r="BN520" s="34"/>
      <c r="BO520" s="34"/>
      <c r="BP520" s="34"/>
      <c r="BQ520" s="34"/>
      <c r="BS520" s="34"/>
      <c r="BT520" s="34"/>
      <c r="BU520" s="34"/>
      <c r="BV520" s="34"/>
      <c r="BW520" s="34"/>
      <c r="BX520" s="34"/>
      <c r="BY520" s="34"/>
      <c r="BZ520" s="34"/>
      <c r="CB520" s="34"/>
      <c r="CC520" s="34"/>
      <c r="CD520" s="34"/>
      <c r="CE520" s="34"/>
      <c r="CH520" s="34"/>
      <c r="CI520" s="34"/>
      <c r="CK520" s="34"/>
      <c r="CL520" s="34"/>
      <c r="CN520" s="34"/>
      <c r="CO520" s="34"/>
      <c r="CP520" s="34"/>
      <c r="CQ520" s="34"/>
      <c r="CR520" s="34"/>
      <c r="CS520" s="34"/>
      <c r="CT520" s="34"/>
      <c r="CV520" s="34"/>
      <c r="CW520" s="34"/>
      <c r="CX520" s="34"/>
      <c r="CY520" s="34"/>
      <c r="CZ520" s="34"/>
    </row>
    <row r="521" spans="1:104" x14ac:dyDescent="0.15">
      <c r="A521" s="34" t="s">
        <v>1457</v>
      </c>
      <c r="B521" s="34"/>
      <c r="C521" s="34" t="s">
        <v>1346</v>
      </c>
      <c r="D521" s="34" t="s">
        <v>1368</v>
      </c>
      <c r="E521">
        <v>142</v>
      </c>
      <c r="F521" s="34" t="s">
        <v>1476</v>
      </c>
      <c r="G521" s="34"/>
      <c r="H521" s="84" t="s">
        <v>306</v>
      </c>
      <c r="I521" s="34" t="s">
        <v>2</v>
      </c>
      <c r="J521" s="34" t="s">
        <v>310</v>
      </c>
      <c r="K521" s="34" t="s">
        <v>320</v>
      </c>
      <c r="L521" s="34" t="s">
        <v>1350</v>
      </c>
      <c r="M521" s="34" t="s">
        <v>330</v>
      </c>
      <c r="N521" s="34"/>
      <c r="O521" s="34" t="s">
        <v>1354</v>
      </c>
      <c r="P521" s="34"/>
      <c r="Q521" s="34" t="s">
        <v>335</v>
      </c>
      <c r="R521" t="b">
        <v>0</v>
      </c>
      <c r="S521" s="34"/>
      <c r="T521" s="34"/>
      <c r="U521" s="34"/>
      <c r="V521" t="b">
        <v>0</v>
      </c>
      <c r="W521" t="b">
        <v>1</v>
      </c>
      <c r="X521" s="34"/>
      <c r="Y521" s="34"/>
      <c r="AA521" s="34"/>
      <c r="AB521" s="34"/>
      <c r="AC521" s="34"/>
      <c r="AD521" s="34"/>
      <c r="AE521" s="34"/>
      <c r="AF521" s="34"/>
      <c r="AG521">
        <v>4.3</v>
      </c>
      <c r="AH521" s="34"/>
      <c r="AK521" s="34"/>
      <c r="AL521" s="34"/>
      <c r="AM521" s="34"/>
      <c r="AN521" s="34"/>
      <c r="AO521" s="34"/>
      <c r="AP521" s="34"/>
      <c r="AQ521" s="34"/>
      <c r="AR521" s="34"/>
      <c r="AS521" s="34"/>
      <c r="AU521" s="34"/>
      <c r="AV521" s="34"/>
      <c r="AW521" s="34"/>
      <c r="AX521" s="34"/>
      <c r="AY521" s="34"/>
      <c r="AZ521" s="34"/>
      <c r="BA521" s="34"/>
      <c r="BB521" s="34"/>
      <c r="BC521" s="34"/>
      <c r="BD521" s="34"/>
      <c r="BE521" s="34"/>
      <c r="BF521" s="34"/>
      <c r="BI521" s="34"/>
      <c r="BJ521" s="34"/>
      <c r="BK521" s="34"/>
      <c r="BL521" s="34"/>
      <c r="BM521" s="34"/>
      <c r="BN521" s="34"/>
      <c r="BO521" s="34"/>
      <c r="BP521" s="34"/>
      <c r="BQ521" s="34"/>
      <c r="BS521" s="34"/>
      <c r="BT521" s="34"/>
      <c r="BU521" s="34"/>
      <c r="BV521" s="34"/>
      <c r="BW521" s="34"/>
      <c r="BX521" s="34"/>
      <c r="BY521" s="34"/>
      <c r="BZ521" s="34"/>
      <c r="CB521" s="34"/>
      <c r="CC521" s="34"/>
      <c r="CD521" s="34"/>
      <c r="CE521" s="34"/>
      <c r="CH521" s="34"/>
      <c r="CI521" s="34"/>
      <c r="CK521" s="34"/>
      <c r="CL521" s="34"/>
      <c r="CN521" s="34"/>
      <c r="CO521" s="34"/>
      <c r="CP521" s="34"/>
      <c r="CQ521" s="34"/>
      <c r="CR521" s="34"/>
      <c r="CS521" s="34"/>
      <c r="CT521" s="34"/>
      <c r="CV521" s="34"/>
      <c r="CW521" s="34"/>
      <c r="CX521" s="34"/>
      <c r="CY521" s="34"/>
      <c r="CZ521" s="34"/>
    </row>
    <row r="522" spans="1:104" x14ac:dyDescent="0.15">
      <c r="A522" s="34" t="s">
        <v>1457</v>
      </c>
      <c r="B522" s="34"/>
      <c r="C522" s="34" t="s">
        <v>1346</v>
      </c>
      <c r="D522" s="34" t="s">
        <v>1368</v>
      </c>
      <c r="E522">
        <v>142</v>
      </c>
      <c r="F522" s="34" t="s">
        <v>1476</v>
      </c>
      <c r="G522" s="34"/>
      <c r="H522" s="84" t="s">
        <v>306</v>
      </c>
      <c r="I522" s="34" t="s">
        <v>2</v>
      </c>
      <c r="J522" s="34" t="s">
        <v>311</v>
      </c>
      <c r="K522" s="34" t="s">
        <v>1592</v>
      </c>
      <c r="L522" s="34" t="s">
        <v>1350</v>
      </c>
      <c r="M522" s="34" t="s">
        <v>330</v>
      </c>
      <c r="N522" s="34"/>
      <c r="O522" s="34" t="s">
        <v>1354</v>
      </c>
      <c r="P522" s="34"/>
      <c r="Q522" s="34" t="s">
        <v>335</v>
      </c>
      <c r="R522" t="b">
        <v>0</v>
      </c>
      <c r="S522" s="34"/>
      <c r="T522" s="34"/>
      <c r="U522" s="34"/>
      <c r="V522" t="b">
        <v>0</v>
      </c>
      <c r="W522" t="b">
        <v>1</v>
      </c>
      <c r="X522" s="34"/>
      <c r="Y522" s="34"/>
      <c r="AA522" s="34"/>
      <c r="AB522" s="34"/>
      <c r="AC522" s="34"/>
      <c r="AD522" s="34"/>
      <c r="AE522" s="34"/>
      <c r="AF522" s="34"/>
      <c r="AG522">
        <v>4.3</v>
      </c>
      <c r="AH522" s="34"/>
      <c r="AK522" s="34"/>
      <c r="AL522" s="34"/>
      <c r="AM522" s="34"/>
      <c r="AN522" s="34"/>
      <c r="AO522" s="34"/>
      <c r="AP522" s="34"/>
      <c r="AQ522" s="34"/>
      <c r="AR522" s="34"/>
      <c r="AS522" s="34"/>
      <c r="AU522" s="34"/>
      <c r="AV522" s="34"/>
      <c r="AW522" s="34"/>
      <c r="AX522" s="34"/>
      <c r="AY522" s="34"/>
      <c r="AZ522" s="34"/>
      <c r="BA522" s="34"/>
      <c r="BB522" s="34"/>
      <c r="BC522" s="34"/>
      <c r="BD522" s="34"/>
      <c r="BE522" s="34"/>
      <c r="BF522" s="34"/>
      <c r="BI522" s="34"/>
      <c r="BJ522" s="34"/>
      <c r="BK522" s="34"/>
      <c r="BL522" s="34"/>
      <c r="BM522" s="34"/>
      <c r="BN522" s="34"/>
      <c r="BO522" s="34"/>
      <c r="BP522" s="34"/>
      <c r="BQ522" s="34"/>
      <c r="BS522" s="34"/>
      <c r="BT522" s="34"/>
      <c r="BU522" s="34"/>
      <c r="BV522" s="34"/>
      <c r="BW522" s="34"/>
      <c r="BX522" s="34"/>
      <c r="BY522" s="34"/>
      <c r="BZ522" s="34"/>
      <c r="CB522" s="34"/>
      <c r="CC522" s="34"/>
      <c r="CD522" s="34"/>
      <c r="CE522" s="34"/>
      <c r="CH522" s="34"/>
      <c r="CI522" s="34"/>
      <c r="CK522" s="34"/>
      <c r="CL522" s="34"/>
      <c r="CN522" s="34"/>
      <c r="CO522" s="34"/>
      <c r="CP522" s="34"/>
      <c r="CQ522" s="34"/>
      <c r="CR522" s="34"/>
      <c r="CS522" s="34"/>
      <c r="CT522" s="34"/>
      <c r="CV522" s="34"/>
      <c r="CW522" s="34"/>
      <c r="CX522" s="34"/>
      <c r="CY522" s="34"/>
      <c r="CZ522" s="34"/>
    </row>
    <row r="523" spans="1:104" x14ac:dyDescent="0.15">
      <c r="A523" s="34" t="s">
        <v>1457</v>
      </c>
      <c r="B523" s="34"/>
      <c r="C523" s="34" t="s">
        <v>1346</v>
      </c>
      <c r="D523" s="34" t="s">
        <v>1368</v>
      </c>
      <c r="E523">
        <v>142</v>
      </c>
      <c r="F523" s="34" t="s">
        <v>1476</v>
      </c>
      <c r="G523" s="34"/>
      <c r="H523" s="84" t="s">
        <v>306</v>
      </c>
      <c r="I523" s="34" t="s">
        <v>2</v>
      </c>
      <c r="J523" s="34" t="s">
        <v>312</v>
      </c>
      <c r="K523" s="34" t="s">
        <v>2</v>
      </c>
      <c r="L523" s="34" t="s">
        <v>1350</v>
      </c>
      <c r="M523" s="34" t="s">
        <v>330</v>
      </c>
      <c r="N523" s="34"/>
      <c r="O523" s="34" t="s">
        <v>1354</v>
      </c>
      <c r="P523" s="34"/>
      <c r="Q523" s="34" t="s">
        <v>335</v>
      </c>
      <c r="R523" t="b">
        <v>0</v>
      </c>
      <c r="S523" s="34"/>
      <c r="T523" s="34"/>
      <c r="U523" s="34"/>
      <c r="V523" t="b">
        <v>0</v>
      </c>
      <c r="W523" t="b">
        <v>1</v>
      </c>
      <c r="X523" s="34"/>
      <c r="Y523" s="34"/>
      <c r="AA523" s="34"/>
      <c r="AB523" s="34"/>
      <c r="AC523" s="34"/>
      <c r="AD523" s="34"/>
      <c r="AE523" s="34"/>
      <c r="AF523" s="34"/>
      <c r="AG523">
        <v>4.3</v>
      </c>
      <c r="AH523" s="34"/>
      <c r="AK523" s="34"/>
      <c r="AL523" s="34"/>
      <c r="AM523" s="34"/>
      <c r="AN523" s="34"/>
      <c r="AO523" s="34"/>
      <c r="AP523" s="34"/>
      <c r="AQ523" s="34"/>
      <c r="AR523" s="34"/>
      <c r="AS523" s="34"/>
      <c r="AU523" s="34"/>
      <c r="AV523" s="34"/>
      <c r="AW523" s="34"/>
      <c r="AX523" s="34"/>
      <c r="AY523" s="34"/>
      <c r="AZ523" s="34"/>
      <c r="BA523" s="34"/>
      <c r="BB523" s="34"/>
      <c r="BC523" s="34"/>
      <c r="BD523" s="34"/>
      <c r="BE523" s="34"/>
      <c r="BF523" s="34"/>
      <c r="BI523" s="34"/>
      <c r="BJ523" s="34"/>
      <c r="BK523" s="34"/>
      <c r="BL523" s="34"/>
      <c r="BM523" s="34"/>
      <c r="BN523" s="34"/>
      <c r="BO523" s="34"/>
      <c r="BP523" s="34"/>
      <c r="BQ523" s="34"/>
      <c r="BS523" s="34"/>
      <c r="BT523" s="34"/>
      <c r="BU523" s="34"/>
      <c r="BV523" s="34"/>
      <c r="BW523" s="34"/>
      <c r="BX523" s="34"/>
      <c r="BY523" s="34"/>
      <c r="BZ523" s="34"/>
      <c r="CB523" s="34"/>
      <c r="CC523" s="34"/>
      <c r="CD523" s="34"/>
      <c r="CE523" s="34"/>
      <c r="CH523" s="34"/>
      <c r="CI523" s="34"/>
      <c r="CK523" s="34"/>
      <c r="CL523" s="34"/>
      <c r="CN523" s="34"/>
      <c r="CO523" s="34"/>
      <c r="CP523" s="34"/>
      <c r="CQ523" s="34"/>
      <c r="CR523" s="34"/>
      <c r="CS523" s="34"/>
      <c r="CT523" s="34"/>
      <c r="CV523" s="34"/>
      <c r="CW523" s="34"/>
      <c r="CX523" s="34"/>
      <c r="CY523" s="34"/>
      <c r="CZ523" s="34"/>
    </row>
    <row r="524" spans="1:104" x14ac:dyDescent="0.15">
      <c r="A524" s="34" t="s">
        <v>1458</v>
      </c>
      <c r="B524" s="34"/>
      <c r="C524" s="34" t="s">
        <v>1346</v>
      </c>
      <c r="D524" s="34" t="s">
        <v>1368</v>
      </c>
      <c r="E524">
        <v>143</v>
      </c>
      <c r="F524" s="34" t="s">
        <v>1476</v>
      </c>
      <c r="G524" s="34"/>
      <c r="H524" s="84" t="s">
        <v>306</v>
      </c>
      <c r="I524" s="34" t="s">
        <v>2</v>
      </c>
      <c r="J524" s="34" t="s">
        <v>307</v>
      </c>
      <c r="K524" s="34" t="s">
        <v>324</v>
      </c>
      <c r="L524" s="34" t="s">
        <v>1350</v>
      </c>
      <c r="M524" s="34" t="s">
        <v>330</v>
      </c>
      <c r="N524" s="34"/>
      <c r="O524" s="34" t="s">
        <v>1354</v>
      </c>
      <c r="P524" s="34"/>
      <c r="Q524" s="34" t="s">
        <v>338</v>
      </c>
      <c r="R524" t="b">
        <v>0</v>
      </c>
      <c r="S524" s="34"/>
      <c r="T524" s="34"/>
      <c r="U524" s="34"/>
      <c r="V524" t="b">
        <v>0</v>
      </c>
      <c r="W524" t="b">
        <v>1</v>
      </c>
      <c r="X524" s="34"/>
      <c r="Y524" s="34"/>
      <c r="AA524" s="34"/>
      <c r="AB524" s="34"/>
      <c r="AC524" s="34"/>
      <c r="AD524" s="34"/>
      <c r="AE524" s="34"/>
      <c r="AF524" s="34"/>
      <c r="AG524">
        <v>4.3</v>
      </c>
      <c r="AH524" s="34"/>
      <c r="AK524" s="34"/>
      <c r="AL524" s="34"/>
      <c r="AM524" s="34"/>
      <c r="AN524" s="34"/>
      <c r="AO524" s="34"/>
      <c r="AP524" s="34"/>
      <c r="AQ524" s="34"/>
      <c r="AR524" s="34"/>
      <c r="AS524" s="34"/>
      <c r="AU524" s="34"/>
      <c r="AV524" s="34"/>
      <c r="AW524" s="34"/>
      <c r="AX524" s="34"/>
      <c r="AY524" s="34"/>
      <c r="AZ524" s="34"/>
      <c r="BA524" s="34"/>
      <c r="BB524" s="34"/>
      <c r="BC524" s="34"/>
      <c r="BD524" s="34"/>
      <c r="BE524" s="34"/>
      <c r="BF524" s="34"/>
      <c r="BI524" s="34"/>
      <c r="BJ524" s="34"/>
      <c r="BK524" s="34"/>
      <c r="BL524" s="34"/>
      <c r="BM524" s="34"/>
      <c r="BN524" s="34"/>
      <c r="BO524" s="34"/>
      <c r="BP524" s="34"/>
      <c r="BQ524" s="34"/>
      <c r="BS524" s="34"/>
      <c r="BT524" s="34"/>
      <c r="BU524" s="34"/>
      <c r="BV524" s="34"/>
      <c r="BW524" s="34"/>
      <c r="BX524" s="34"/>
      <c r="BY524" s="34"/>
      <c r="BZ524" s="34"/>
      <c r="CB524" s="34"/>
      <c r="CC524" s="34"/>
      <c r="CD524" s="34"/>
      <c r="CE524" s="34"/>
      <c r="CH524" s="34"/>
      <c r="CI524" s="34"/>
      <c r="CK524" s="34"/>
      <c r="CL524" s="34"/>
      <c r="CN524" s="34"/>
      <c r="CO524" s="34"/>
      <c r="CP524" s="34"/>
      <c r="CQ524" s="34"/>
      <c r="CR524" s="34"/>
      <c r="CS524" s="34"/>
      <c r="CT524" s="34"/>
      <c r="CV524" s="34"/>
      <c r="CW524" s="34"/>
      <c r="CX524" s="34"/>
      <c r="CY524" s="34"/>
      <c r="CZ524" s="34"/>
    </row>
    <row r="525" spans="1:104" x14ac:dyDescent="0.15">
      <c r="A525" s="34" t="s">
        <v>1458</v>
      </c>
      <c r="B525" s="34"/>
      <c r="C525" s="34" t="s">
        <v>1346</v>
      </c>
      <c r="D525" s="34" t="s">
        <v>1368</v>
      </c>
      <c r="E525">
        <v>143</v>
      </c>
      <c r="F525" s="34" t="s">
        <v>1476</v>
      </c>
      <c r="G525" s="34"/>
      <c r="H525" s="84" t="s">
        <v>306</v>
      </c>
      <c r="I525" s="34" t="s">
        <v>2</v>
      </c>
      <c r="J525" s="34" t="s">
        <v>308</v>
      </c>
      <c r="K525" s="34" t="s">
        <v>314</v>
      </c>
      <c r="L525" s="34" t="s">
        <v>1350</v>
      </c>
      <c r="M525" s="34" t="s">
        <v>330</v>
      </c>
      <c r="N525" s="34"/>
      <c r="O525" s="34" t="s">
        <v>1354</v>
      </c>
      <c r="P525" s="34"/>
      <c r="Q525" s="34" t="s">
        <v>338</v>
      </c>
      <c r="R525" t="b">
        <v>0</v>
      </c>
      <c r="S525" s="34"/>
      <c r="T525" s="34"/>
      <c r="U525" s="34"/>
      <c r="V525" t="b">
        <v>0</v>
      </c>
      <c r="W525" t="b">
        <v>1</v>
      </c>
      <c r="X525" s="34"/>
      <c r="Y525" s="34"/>
      <c r="AA525" s="34"/>
      <c r="AB525" s="34"/>
      <c r="AC525" s="34"/>
      <c r="AD525" s="34"/>
      <c r="AE525" s="34"/>
      <c r="AF525" s="34"/>
      <c r="AG525">
        <v>4.3</v>
      </c>
      <c r="AH525" s="34"/>
      <c r="AK525" s="34"/>
      <c r="AL525" s="34"/>
      <c r="AM525" s="34"/>
      <c r="AN525" s="34"/>
      <c r="AO525" s="34"/>
      <c r="AP525" s="34"/>
      <c r="AQ525" s="34"/>
      <c r="AR525" s="34"/>
      <c r="AS525" s="34"/>
      <c r="AU525" s="34"/>
      <c r="AV525" s="34"/>
      <c r="AW525" s="34"/>
      <c r="AX525" s="34"/>
      <c r="AY525" s="34"/>
      <c r="AZ525" s="34"/>
      <c r="BA525" s="34"/>
      <c r="BB525" s="34"/>
      <c r="BC525" s="34"/>
      <c r="BD525" s="34"/>
      <c r="BE525" s="34"/>
      <c r="BF525" s="34"/>
      <c r="BI525" s="34"/>
      <c r="BJ525" s="34"/>
      <c r="BK525" s="34"/>
      <c r="BL525" s="34"/>
      <c r="BM525" s="34"/>
      <c r="BN525" s="34"/>
      <c r="BO525" s="34"/>
      <c r="BP525" s="34"/>
      <c r="BQ525" s="34"/>
      <c r="BS525" s="34"/>
      <c r="BT525" s="34"/>
      <c r="BU525" s="34"/>
      <c r="BV525" s="34"/>
      <c r="BW525" s="34"/>
      <c r="BX525" s="34"/>
      <c r="BY525" s="34"/>
      <c r="BZ525" s="34"/>
      <c r="CB525" s="34"/>
      <c r="CC525" s="34"/>
      <c r="CD525" s="34"/>
      <c r="CE525" s="34"/>
      <c r="CH525" s="34"/>
      <c r="CI525" s="34"/>
      <c r="CK525" s="34"/>
      <c r="CL525" s="34"/>
      <c r="CN525" s="34"/>
      <c r="CO525" s="34"/>
      <c r="CP525" s="34"/>
      <c r="CQ525" s="34"/>
      <c r="CR525" s="34"/>
      <c r="CS525" s="34"/>
      <c r="CT525" s="34"/>
      <c r="CV525" s="34"/>
      <c r="CW525" s="34"/>
      <c r="CX525" s="34"/>
      <c r="CY525" s="34"/>
      <c r="CZ525" s="34"/>
    </row>
    <row r="526" spans="1:104" x14ac:dyDescent="0.15">
      <c r="A526" s="34" t="s">
        <v>1458</v>
      </c>
      <c r="B526" s="34"/>
      <c r="C526" s="34" t="s">
        <v>1346</v>
      </c>
      <c r="D526" s="34" t="s">
        <v>1368</v>
      </c>
      <c r="E526">
        <v>143</v>
      </c>
      <c r="F526" s="34" t="s">
        <v>1476</v>
      </c>
      <c r="G526" s="34"/>
      <c r="H526" s="84" t="s">
        <v>306</v>
      </c>
      <c r="I526" s="34" t="s">
        <v>2</v>
      </c>
      <c r="J526" s="34" t="s">
        <v>309</v>
      </c>
      <c r="K526" s="34" t="s">
        <v>315</v>
      </c>
      <c r="L526" s="34" t="s">
        <v>1350</v>
      </c>
      <c r="M526" s="34" t="s">
        <v>330</v>
      </c>
      <c r="N526" s="34"/>
      <c r="O526" s="34" t="s">
        <v>1354</v>
      </c>
      <c r="P526" s="34"/>
      <c r="Q526" s="34" t="s">
        <v>338</v>
      </c>
      <c r="R526" t="b">
        <v>0</v>
      </c>
      <c r="S526" s="34"/>
      <c r="T526" s="34"/>
      <c r="U526" s="34"/>
      <c r="V526" t="b">
        <v>0</v>
      </c>
      <c r="W526" t="b">
        <v>1</v>
      </c>
      <c r="X526" s="34"/>
      <c r="Y526" s="34"/>
      <c r="AA526" s="34"/>
      <c r="AB526" s="34"/>
      <c r="AC526" s="34"/>
      <c r="AD526" s="34"/>
      <c r="AE526" s="34"/>
      <c r="AF526" s="34"/>
      <c r="AG526">
        <v>4.3</v>
      </c>
      <c r="AH526" s="34"/>
      <c r="AK526" s="34"/>
      <c r="AL526" s="34"/>
      <c r="AM526" s="34"/>
      <c r="AN526" s="34"/>
      <c r="AO526" s="34"/>
      <c r="AP526" s="34"/>
      <c r="AQ526" s="34"/>
      <c r="AR526" s="34"/>
      <c r="AS526" s="34"/>
      <c r="AU526" s="34"/>
      <c r="AV526" s="34"/>
      <c r="AW526" s="34"/>
      <c r="AX526" s="34"/>
      <c r="AY526" s="34"/>
      <c r="AZ526" s="34"/>
      <c r="BA526" s="34"/>
      <c r="BB526" s="34"/>
      <c r="BC526" s="34"/>
      <c r="BD526" s="34"/>
      <c r="BE526" s="34"/>
      <c r="BF526" s="34"/>
      <c r="BI526" s="34"/>
      <c r="BJ526" s="34"/>
      <c r="BK526" s="34"/>
      <c r="BL526" s="34"/>
      <c r="BM526" s="34"/>
      <c r="BN526" s="34"/>
      <c r="BO526" s="34"/>
      <c r="BP526" s="34"/>
      <c r="BQ526" s="34"/>
      <c r="BS526" s="34"/>
      <c r="BT526" s="34"/>
      <c r="BU526" s="34"/>
      <c r="BV526" s="34"/>
      <c r="BW526" s="34"/>
      <c r="BX526" s="34"/>
      <c r="BY526" s="34"/>
      <c r="BZ526" s="34"/>
      <c r="CB526" s="34"/>
      <c r="CC526" s="34"/>
      <c r="CD526" s="34"/>
      <c r="CE526" s="34"/>
      <c r="CH526" s="34"/>
      <c r="CI526" s="34"/>
      <c r="CK526" s="34"/>
      <c r="CL526" s="34"/>
      <c r="CN526" s="34"/>
      <c r="CO526" s="34"/>
      <c r="CP526" s="34"/>
      <c r="CQ526" s="34"/>
      <c r="CR526" s="34"/>
      <c r="CS526" s="34"/>
      <c r="CT526" s="34"/>
      <c r="CV526" s="34"/>
      <c r="CW526" s="34"/>
      <c r="CX526" s="34"/>
      <c r="CY526" s="34"/>
      <c r="CZ526" s="34"/>
    </row>
    <row r="527" spans="1:104" x14ac:dyDescent="0.15">
      <c r="A527" s="34" t="s">
        <v>1458</v>
      </c>
      <c r="B527" s="34"/>
      <c r="C527" s="34" t="s">
        <v>1346</v>
      </c>
      <c r="D527" s="34" t="s">
        <v>1368</v>
      </c>
      <c r="E527">
        <v>143</v>
      </c>
      <c r="F527" s="34" t="s">
        <v>1476</v>
      </c>
      <c r="G527" s="34"/>
      <c r="H527" s="84" t="s">
        <v>306</v>
      </c>
      <c r="I527" s="34" t="s">
        <v>2</v>
      </c>
      <c r="J527" s="34" t="s">
        <v>310</v>
      </c>
      <c r="K527" s="34" t="s">
        <v>1597</v>
      </c>
      <c r="L527" s="34" t="s">
        <v>1350</v>
      </c>
      <c r="M527" s="34" t="s">
        <v>330</v>
      </c>
      <c r="N527" s="34"/>
      <c r="O527" s="34" t="s">
        <v>1354</v>
      </c>
      <c r="P527" s="34"/>
      <c r="Q527" s="34" t="s">
        <v>338</v>
      </c>
      <c r="R527" t="b">
        <v>0</v>
      </c>
      <c r="S527" s="34"/>
      <c r="T527" s="34"/>
      <c r="U527" s="34"/>
      <c r="V527" t="b">
        <v>0</v>
      </c>
      <c r="W527" t="b">
        <v>1</v>
      </c>
      <c r="X527" s="34"/>
      <c r="Y527" s="34"/>
      <c r="AA527" s="34"/>
      <c r="AB527" s="34"/>
      <c r="AC527" s="34"/>
      <c r="AD527" s="34"/>
      <c r="AE527" s="34"/>
      <c r="AF527" s="34"/>
      <c r="AG527">
        <v>4.3</v>
      </c>
      <c r="AH527" s="34"/>
      <c r="AK527" s="34"/>
      <c r="AL527" s="34"/>
      <c r="AM527" s="34"/>
      <c r="AN527" s="34"/>
      <c r="AO527" s="34"/>
      <c r="AP527" s="34"/>
      <c r="AQ527" s="34"/>
      <c r="AR527" s="34"/>
      <c r="AS527" s="34"/>
      <c r="AU527" s="34"/>
      <c r="AV527" s="34"/>
      <c r="AW527" s="34"/>
      <c r="AX527" s="34"/>
      <c r="AY527" s="34"/>
      <c r="AZ527" s="34"/>
      <c r="BA527" s="34"/>
      <c r="BB527" s="34"/>
      <c r="BC527" s="34"/>
      <c r="BD527" s="34"/>
      <c r="BE527" s="34"/>
      <c r="BF527" s="34"/>
      <c r="BI527" s="34"/>
      <c r="BJ527" s="34"/>
      <c r="BK527" s="34"/>
      <c r="BL527" s="34"/>
      <c r="BM527" s="34"/>
      <c r="BN527" s="34"/>
      <c r="BO527" s="34"/>
      <c r="BP527" s="34"/>
      <c r="BQ527" s="34"/>
      <c r="BS527" s="34"/>
      <c r="BT527" s="34"/>
      <c r="BU527" s="34"/>
      <c r="BV527" s="34"/>
      <c r="BW527" s="34"/>
      <c r="BX527" s="34"/>
      <c r="BY527" s="34"/>
      <c r="BZ527" s="34"/>
      <c r="CB527" s="34"/>
      <c r="CC527" s="34"/>
      <c r="CD527" s="34"/>
      <c r="CE527" s="34"/>
      <c r="CH527" s="34"/>
      <c r="CI527" s="34"/>
      <c r="CK527" s="34"/>
      <c r="CL527" s="34"/>
      <c r="CN527" s="34"/>
      <c r="CO527" s="34"/>
      <c r="CP527" s="34"/>
      <c r="CQ527" s="34"/>
      <c r="CR527" s="34"/>
      <c r="CS527" s="34"/>
      <c r="CT527" s="34"/>
      <c r="CV527" s="34"/>
      <c r="CW527" s="34"/>
      <c r="CX527" s="34"/>
      <c r="CY527" s="34"/>
      <c r="CZ527" s="34"/>
    </row>
    <row r="528" spans="1:104" x14ac:dyDescent="0.15">
      <c r="A528" s="34" t="s">
        <v>1458</v>
      </c>
      <c r="B528" s="34"/>
      <c r="C528" s="34" t="s">
        <v>1346</v>
      </c>
      <c r="D528" s="34" t="s">
        <v>1368</v>
      </c>
      <c r="E528">
        <v>143</v>
      </c>
      <c r="F528" s="34" t="s">
        <v>1476</v>
      </c>
      <c r="G528" s="34"/>
      <c r="H528" s="84" t="s">
        <v>306</v>
      </c>
      <c r="I528" s="34" t="s">
        <v>2</v>
      </c>
      <c r="J528" s="34" t="s">
        <v>311</v>
      </c>
      <c r="K528" s="34" t="s">
        <v>1592</v>
      </c>
      <c r="L528" s="34" t="s">
        <v>1350</v>
      </c>
      <c r="M528" s="34" t="s">
        <v>330</v>
      </c>
      <c r="N528" s="34"/>
      <c r="O528" s="34" t="s">
        <v>1354</v>
      </c>
      <c r="P528" s="34"/>
      <c r="Q528" s="34" t="s">
        <v>338</v>
      </c>
      <c r="R528" t="b">
        <v>0</v>
      </c>
      <c r="S528" s="34"/>
      <c r="T528" s="34"/>
      <c r="U528" s="34"/>
      <c r="V528" t="b">
        <v>0</v>
      </c>
      <c r="W528" t="b">
        <v>1</v>
      </c>
      <c r="X528" s="34"/>
      <c r="Y528" s="34"/>
      <c r="AA528" s="34"/>
      <c r="AB528" s="34"/>
      <c r="AC528" s="34"/>
      <c r="AD528" s="34"/>
      <c r="AE528" s="34"/>
      <c r="AF528" s="34"/>
      <c r="AG528">
        <v>4.3</v>
      </c>
      <c r="AH528" s="34"/>
      <c r="AK528" s="34"/>
      <c r="AL528" s="34"/>
      <c r="AM528" s="34"/>
      <c r="AN528" s="34"/>
      <c r="AO528" s="34"/>
      <c r="AP528" s="34"/>
      <c r="AQ528" s="34"/>
      <c r="AR528" s="34"/>
      <c r="AS528" s="34"/>
      <c r="AU528" s="34"/>
      <c r="AV528" s="34"/>
      <c r="AW528" s="34"/>
      <c r="AX528" s="34"/>
      <c r="AY528" s="34"/>
      <c r="AZ528" s="34"/>
      <c r="BA528" s="34"/>
      <c r="BB528" s="34"/>
      <c r="BC528" s="34"/>
      <c r="BD528" s="34"/>
      <c r="BE528" s="34"/>
      <c r="BF528" s="34"/>
      <c r="BI528" s="34"/>
      <c r="BJ528" s="34"/>
      <c r="BK528" s="34"/>
      <c r="BL528" s="34"/>
      <c r="BM528" s="34"/>
      <c r="BN528" s="34"/>
      <c r="BO528" s="34"/>
      <c r="BP528" s="34"/>
      <c r="BQ528" s="34"/>
      <c r="BS528" s="34"/>
      <c r="BT528" s="34"/>
      <c r="BU528" s="34"/>
      <c r="BV528" s="34"/>
      <c r="BW528" s="34"/>
      <c r="BX528" s="34"/>
      <c r="BY528" s="34"/>
      <c r="BZ528" s="34"/>
      <c r="CB528" s="34"/>
      <c r="CC528" s="34"/>
      <c r="CD528" s="34"/>
      <c r="CE528" s="34"/>
      <c r="CH528" s="34"/>
      <c r="CI528" s="34"/>
      <c r="CK528" s="34"/>
      <c r="CL528" s="34"/>
      <c r="CN528" s="34"/>
      <c r="CO528" s="34"/>
      <c r="CP528" s="34"/>
      <c r="CQ528" s="34"/>
      <c r="CR528" s="34"/>
      <c r="CS528" s="34"/>
      <c r="CT528" s="34"/>
      <c r="CV528" s="34"/>
      <c r="CW528" s="34"/>
      <c r="CX528" s="34"/>
      <c r="CY528" s="34"/>
      <c r="CZ528" s="34"/>
    </row>
    <row r="529" spans="1:104" x14ac:dyDescent="0.15">
      <c r="A529" s="34" t="s">
        <v>1458</v>
      </c>
      <c r="B529" s="34"/>
      <c r="C529" s="34" t="s">
        <v>1346</v>
      </c>
      <c r="D529" s="34" t="s">
        <v>1368</v>
      </c>
      <c r="E529">
        <v>143</v>
      </c>
      <c r="F529" s="34" t="s">
        <v>1476</v>
      </c>
      <c r="G529" s="34"/>
      <c r="H529" s="84" t="s">
        <v>306</v>
      </c>
      <c r="I529" s="34" t="s">
        <v>2</v>
      </c>
      <c r="J529" s="34" t="s">
        <v>312</v>
      </c>
      <c r="K529" s="34" t="s">
        <v>2</v>
      </c>
      <c r="L529" s="34" t="s">
        <v>1350</v>
      </c>
      <c r="M529" s="34" t="s">
        <v>330</v>
      </c>
      <c r="N529" s="34"/>
      <c r="O529" s="34" t="s">
        <v>1354</v>
      </c>
      <c r="P529" s="34"/>
      <c r="Q529" s="34" t="s">
        <v>338</v>
      </c>
      <c r="R529" t="b">
        <v>0</v>
      </c>
      <c r="S529" s="34"/>
      <c r="T529" s="34"/>
      <c r="U529" s="34"/>
      <c r="V529" t="b">
        <v>0</v>
      </c>
      <c r="W529" t="b">
        <v>1</v>
      </c>
      <c r="X529" s="34"/>
      <c r="Y529" s="34"/>
      <c r="AA529" s="34"/>
      <c r="AB529" s="34"/>
      <c r="AC529" s="34"/>
      <c r="AD529" s="34"/>
      <c r="AE529" s="34"/>
      <c r="AF529" s="34"/>
      <c r="AG529">
        <v>4.3</v>
      </c>
      <c r="AH529" s="34"/>
      <c r="AK529" s="34"/>
      <c r="AL529" s="34"/>
      <c r="AM529" s="34"/>
      <c r="AN529" s="34"/>
      <c r="AO529" s="34"/>
      <c r="AP529" s="34"/>
      <c r="AQ529" s="34"/>
      <c r="AR529" s="34"/>
      <c r="AS529" s="34"/>
      <c r="AU529" s="34"/>
      <c r="AV529" s="34"/>
      <c r="AW529" s="34"/>
      <c r="AX529" s="34"/>
      <c r="AY529" s="34"/>
      <c r="AZ529" s="34"/>
      <c r="BA529" s="34"/>
      <c r="BB529" s="34"/>
      <c r="BC529" s="34"/>
      <c r="BD529" s="34"/>
      <c r="BE529" s="34"/>
      <c r="BF529" s="34"/>
      <c r="BI529" s="34"/>
      <c r="BJ529" s="34"/>
      <c r="BK529" s="34"/>
      <c r="BL529" s="34"/>
      <c r="BM529" s="34"/>
      <c r="BN529" s="34"/>
      <c r="BO529" s="34"/>
      <c r="BP529" s="34"/>
      <c r="BQ529" s="34"/>
      <c r="BS529" s="34"/>
      <c r="BT529" s="34"/>
      <c r="BU529" s="34"/>
      <c r="BV529" s="34"/>
      <c r="BW529" s="34"/>
      <c r="BX529" s="34"/>
      <c r="BY529" s="34"/>
      <c r="BZ529" s="34"/>
      <c r="CB529" s="34"/>
      <c r="CC529" s="34"/>
      <c r="CD529" s="34"/>
      <c r="CE529" s="34"/>
      <c r="CH529" s="34"/>
      <c r="CI529" s="34"/>
      <c r="CK529" s="34"/>
      <c r="CL529" s="34"/>
      <c r="CN529" s="34"/>
      <c r="CO529" s="34"/>
      <c r="CP529" s="34"/>
      <c r="CQ529" s="34"/>
      <c r="CR529" s="34"/>
      <c r="CS529" s="34"/>
      <c r="CT529" s="34"/>
      <c r="CV529" s="34"/>
      <c r="CW529" s="34"/>
      <c r="CX529" s="34"/>
      <c r="CY529" s="34"/>
      <c r="CZ529" s="34"/>
    </row>
    <row r="530" spans="1:104" x14ac:dyDescent="0.15">
      <c r="A530" s="34" t="s">
        <v>1459</v>
      </c>
      <c r="B530" s="34"/>
      <c r="C530" s="34" t="s">
        <v>1346</v>
      </c>
      <c r="D530" s="34" t="s">
        <v>1368</v>
      </c>
      <c r="E530">
        <v>144</v>
      </c>
      <c r="F530" s="34" t="s">
        <v>1476</v>
      </c>
      <c r="G530" s="34"/>
      <c r="H530" s="84" t="s">
        <v>306</v>
      </c>
      <c r="I530" s="34" t="s">
        <v>2</v>
      </c>
      <c r="J530" s="34" t="s">
        <v>307</v>
      </c>
      <c r="K530" s="34" t="s">
        <v>1562</v>
      </c>
      <c r="L530" s="34" t="s">
        <v>1350</v>
      </c>
      <c r="M530" s="34" t="s">
        <v>330</v>
      </c>
      <c r="N530" s="34"/>
      <c r="O530" s="34" t="s">
        <v>1354</v>
      </c>
      <c r="P530" s="34"/>
      <c r="Q530" s="34" t="s">
        <v>334</v>
      </c>
      <c r="R530" t="b">
        <v>0</v>
      </c>
      <c r="S530" s="34"/>
      <c r="T530" s="34"/>
      <c r="U530" s="34"/>
      <c r="V530" t="b">
        <v>0</v>
      </c>
      <c r="W530" t="b">
        <v>1</v>
      </c>
      <c r="X530" s="34"/>
      <c r="Y530" s="34"/>
      <c r="AA530" s="34"/>
      <c r="AB530" s="34"/>
      <c r="AC530" s="34"/>
      <c r="AD530" s="34"/>
      <c r="AE530" s="34"/>
      <c r="AF530" s="34"/>
      <c r="AG530">
        <v>4.3</v>
      </c>
      <c r="AH530" s="34"/>
      <c r="AK530" s="34"/>
      <c r="AL530" s="34"/>
      <c r="AM530" s="34"/>
      <c r="AN530" s="34"/>
      <c r="AO530" s="34"/>
      <c r="AP530" s="34"/>
      <c r="AQ530" s="34"/>
      <c r="AR530" s="34"/>
      <c r="AS530" s="34"/>
      <c r="AU530" s="34"/>
      <c r="AV530" s="34"/>
      <c r="AW530" s="34"/>
      <c r="AX530" s="34"/>
      <c r="AY530" s="34"/>
      <c r="AZ530" s="34"/>
      <c r="BA530" s="34"/>
      <c r="BB530" s="34"/>
      <c r="BC530" s="34"/>
      <c r="BD530" s="34"/>
      <c r="BE530" s="34"/>
      <c r="BF530" s="34"/>
      <c r="BI530" s="34"/>
      <c r="BJ530" s="34"/>
      <c r="BK530" s="34"/>
      <c r="BL530" s="34"/>
      <c r="BM530" s="34"/>
      <c r="BN530" s="34"/>
      <c r="BO530" s="34"/>
      <c r="BP530" s="34"/>
      <c r="BQ530" s="34"/>
      <c r="BS530" s="34"/>
      <c r="BT530" s="34"/>
      <c r="BU530" s="34"/>
      <c r="BV530" s="34"/>
      <c r="BW530" s="34"/>
      <c r="BX530" s="34"/>
      <c r="BY530" s="34"/>
      <c r="BZ530" s="34"/>
      <c r="CB530" s="34"/>
      <c r="CC530" s="34"/>
      <c r="CD530" s="34"/>
      <c r="CE530" s="34"/>
      <c r="CH530" s="34"/>
      <c r="CI530" s="34"/>
      <c r="CK530" s="34"/>
      <c r="CL530" s="34"/>
      <c r="CN530" s="34"/>
      <c r="CO530" s="34"/>
      <c r="CP530" s="34"/>
      <c r="CQ530" s="34"/>
      <c r="CR530" s="34"/>
      <c r="CS530" s="34"/>
      <c r="CT530" s="34"/>
      <c r="CV530" s="34"/>
      <c r="CW530" s="34"/>
      <c r="CX530" s="34"/>
      <c r="CY530" s="34"/>
      <c r="CZ530" s="34"/>
    </row>
    <row r="531" spans="1:104" x14ac:dyDescent="0.15">
      <c r="A531" s="34" t="s">
        <v>1459</v>
      </c>
      <c r="B531" s="34"/>
      <c r="C531" s="34" t="s">
        <v>1346</v>
      </c>
      <c r="D531" s="34" t="s">
        <v>1368</v>
      </c>
      <c r="E531">
        <v>144</v>
      </c>
      <c r="F531" s="34" t="s">
        <v>1476</v>
      </c>
      <c r="G531" s="34"/>
      <c r="H531" s="84" t="s">
        <v>306</v>
      </c>
      <c r="I531" s="34" t="s">
        <v>2</v>
      </c>
      <c r="J531" s="34" t="s">
        <v>308</v>
      </c>
      <c r="K531" s="34" t="s">
        <v>314</v>
      </c>
      <c r="L531" s="34" t="s">
        <v>1350</v>
      </c>
      <c r="M531" s="34" t="s">
        <v>330</v>
      </c>
      <c r="N531" s="34"/>
      <c r="O531" s="34" t="s">
        <v>1354</v>
      </c>
      <c r="P531" s="34"/>
      <c r="Q531" s="34" t="s">
        <v>334</v>
      </c>
      <c r="R531" t="b">
        <v>0</v>
      </c>
      <c r="S531" s="34"/>
      <c r="T531" s="34"/>
      <c r="U531" s="34"/>
      <c r="V531" t="b">
        <v>0</v>
      </c>
      <c r="W531" t="b">
        <v>1</v>
      </c>
      <c r="X531" s="34"/>
      <c r="Y531" s="34"/>
      <c r="AA531" s="34"/>
      <c r="AB531" s="34"/>
      <c r="AC531" s="34"/>
      <c r="AD531" s="34"/>
      <c r="AE531" s="34"/>
      <c r="AF531" s="34"/>
      <c r="AG531">
        <v>4.3</v>
      </c>
      <c r="AH531" s="34"/>
      <c r="AK531" s="34"/>
      <c r="AL531" s="34"/>
      <c r="AM531" s="34"/>
      <c r="AN531" s="34"/>
      <c r="AO531" s="34"/>
      <c r="AP531" s="34"/>
      <c r="AQ531" s="34"/>
      <c r="AR531" s="34"/>
      <c r="AS531" s="34"/>
      <c r="AU531" s="34"/>
      <c r="AV531" s="34"/>
      <c r="AW531" s="34"/>
      <c r="AX531" s="34"/>
      <c r="AY531" s="34"/>
      <c r="AZ531" s="34"/>
      <c r="BA531" s="34"/>
      <c r="BB531" s="34"/>
      <c r="BC531" s="34"/>
      <c r="BD531" s="34"/>
      <c r="BE531" s="34"/>
      <c r="BF531" s="34"/>
      <c r="BI531" s="34"/>
      <c r="BJ531" s="34"/>
      <c r="BK531" s="34"/>
      <c r="BL531" s="34"/>
      <c r="BM531" s="34"/>
      <c r="BN531" s="34"/>
      <c r="BO531" s="34"/>
      <c r="BP531" s="34"/>
      <c r="BQ531" s="34"/>
      <c r="BS531" s="34"/>
      <c r="BT531" s="34"/>
      <c r="BU531" s="34"/>
      <c r="BV531" s="34"/>
      <c r="BW531" s="34"/>
      <c r="BX531" s="34"/>
      <c r="BY531" s="34"/>
      <c r="BZ531" s="34"/>
      <c r="CB531" s="34"/>
      <c r="CC531" s="34"/>
      <c r="CD531" s="34"/>
      <c r="CE531" s="34"/>
      <c r="CH531" s="34"/>
      <c r="CI531" s="34"/>
      <c r="CK531" s="34"/>
      <c r="CL531" s="34"/>
      <c r="CN531" s="34"/>
      <c r="CO531" s="34"/>
      <c r="CP531" s="34"/>
      <c r="CQ531" s="34"/>
      <c r="CR531" s="34"/>
      <c r="CS531" s="34"/>
      <c r="CT531" s="34"/>
      <c r="CV531" s="34"/>
      <c r="CW531" s="34"/>
      <c r="CX531" s="34"/>
      <c r="CY531" s="34"/>
      <c r="CZ531" s="34"/>
    </row>
    <row r="532" spans="1:104" x14ac:dyDescent="0.15">
      <c r="A532" s="34" t="s">
        <v>1459</v>
      </c>
      <c r="B532" s="34"/>
      <c r="C532" s="34" t="s">
        <v>1346</v>
      </c>
      <c r="D532" s="34" t="s">
        <v>1368</v>
      </c>
      <c r="E532">
        <v>144</v>
      </c>
      <c r="F532" s="34" t="s">
        <v>1476</v>
      </c>
      <c r="G532" s="34"/>
      <c r="H532" s="84" t="s">
        <v>306</v>
      </c>
      <c r="I532" s="34" t="s">
        <v>2</v>
      </c>
      <c r="J532" s="34" t="s">
        <v>309</v>
      </c>
      <c r="K532" s="34" t="s">
        <v>315</v>
      </c>
      <c r="L532" s="34" t="s">
        <v>1350</v>
      </c>
      <c r="M532" s="34" t="s">
        <v>330</v>
      </c>
      <c r="N532" s="34"/>
      <c r="O532" s="34" t="s">
        <v>1354</v>
      </c>
      <c r="P532" s="34"/>
      <c r="Q532" s="34" t="s">
        <v>334</v>
      </c>
      <c r="R532" t="b">
        <v>0</v>
      </c>
      <c r="S532" s="34"/>
      <c r="T532" s="34"/>
      <c r="U532" s="34"/>
      <c r="V532" t="b">
        <v>0</v>
      </c>
      <c r="W532" t="b">
        <v>1</v>
      </c>
      <c r="X532" s="34"/>
      <c r="Y532" s="34"/>
      <c r="AA532" s="34"/>
      <c r="AB532" s="34"/>
      <c r="AC532" s="34"/>
      <c r="AD532" s="34"/>
      <c r="AE532" s="34"/>
      <c r="AF532" s="34"/>
      <c r="AG532">
        <v>4.3</v>
      </c>
      <c r="AH532" s="34"/>
      <c r="AK532" s="34"/>
      <c r="AL532" s="34"/>
      <c r="AM532" s="34"/>
      <c r="AN532" s="34"/>
      <c r="AO532" s="34"/>
      <c r="AP532" s="34"/>
      <c r="AQ532" s="34"/>
      <c r="AR532" s="34"/>
      <c r="AS532" s="34"/>
      <c r="AU532" s="34"/>
      <c r="AV532" s="34"/>
      <c r="AW532" s="34"/>
      <c r="AX532" s="34"/>
      <c r="AY532" s="34"/>
      <c r="AZ532" s="34"/>
      <c r="BA532" s="34"/>
      <c r="BB532" s="34"/>
      <c r="BC532" s="34"/>
      <c r="BD532" s="34"/>
      <c r="BE532" s="34"/>
      <c r="BF532" s="34"/>
      <c r="BI532" s="34"/>
      <c r="BJ532" s="34"/>
      <c r="BK532" s="34"/>
      <c r="BL532" s="34"/>
      <c r="BM532" s="34"/>
      <c r="BN532" s="34"/>
      <c r="BO532" s="34"/>
      <c r="BP532" s="34"/>
      <c r="BQ532" s="34"/>
      <c r="BS532" s="34"/>
      <c r="BT532" s="34"/>
      <c r="BU532" s="34"/>
      <c r="BV532" s="34"/>
      <c r="BW532" s="34"/>
      <c r="BX532" s="34"/>
      <c r="BY532" s="34"/>
      <c r="BZ532" s="34"/>
      <c r="CB532" s="34"/>
      <c r="CC532" s="34"/>
      <c r="CD532" s="34"/>
      <c r="CE532" s="34"/>
      <c r="CH532" s="34"/>
      <c r="CI532" s="34"/>
      <c r="CK532" s="34"/>
      <c r="CL532" s="34"/>
      <c r="CN532" s="34"/>
      <c r="CO532" s="34"/>
      <c r="CP532" s="34"/>
      <c r="CQ532" s="34"/>
      <c r="CR532" s="34"/>
      <c r="CS532" s="34"/>
      <c r="CT532" s="34"/>
      <c r="CV532" s="34"/>
      <c r="CW532" s="34"/>
      <c r="CX532" s="34"/>
      <c r="CY532" s="34"/>
      <c r="CZ532" s="34"/>
    </row>
    <row r="533" spans="1:104" x14ac:dyDescent="0.15">
      <c r="A533" s="34" t="s">
        <v>1459</v>
      </c>
      <c r="B533" s="34"/>
      <c r="C533" s="34" t="s">
        <v>1346</v>
      </c>
      <c r="D533" s="34" t="s">
        <v>1368</v>
      </c>
      <c r="E533">
        <v>144</v>
      </c>
      <c r="F533" s="34" t="s">
        <v>1476</v>
      </c>
      <c r="G533" s="34"/>
      <c r="H533" s="84" t="s">
        <v>306</v>
      </c>
      <c r="I533" s="34" t="s">
        <v>2</v>
      </c>
      <c r="J533" s="34" t="s">
        <v>310</v>
      </c>
      <c r="K533" s="34" t="s">
        <v>1598</v>
      </c>
      <c r="L533" s="34" t="s">
        <v>1350</v>
      </c>
      <c r="M533" s="34" t="s">
        <v>330</v>
      </c>
      <c r="N533" s="34"/>
      <c r="O533" s="34" t="s">
        <v>1354</v>
      </c>
      <c r="P533" s="34"/>
      <c r="Q533" s="34" t="s">
        <v>334</v>
      </c>
      <c r="R533" t="b">
        <v>0</v>
      </c>
      <c r="S533" s="34"/>
      <c r="T533" s="34"/>
      <c r="U533" s="34"/>
      <c r="V533" t="b">
        <v>0</v>
      </c>
      <c r="W533" t="b">
        <v>1</v>
      </c>
      <c r="X533" s="34"/>
      <c r="Y533" s="34"/>
      <c r="AA533" s="34"/>
      <c r="AB533" s="34"/>
      <c r="AC533" s="34"/>
      <c r="AD533" s="34"/>
      <c r="AE533" s="34"/>
      <c r="AF533" s="34"/>
      <c r="AG533">
        <v>4.3</v>
      </c>
      <c r="AH533" s="34"/>
      <c r="AK533" s="34"/>
      <c r="AL533" s="34"/>
      <c r="AM533" s="34"/>
      <c r="AN533" s="34"/>
      <c r="AO533" s="34"/>
      <c r="AP533" s="34"/>
      <c r="AQ533" s="34"/>
      <c r="AR533" s="34"/>
      <c r="AS533" s="34"/>
      <c r="AU533" s="34"/>
      <c r="AV533" s="34"/>
      <c r="AW533" s="34"/>
      <c r="AX533" s="34"/>
      <c r="AY533" s="34"/>
      <c r="AZ533" s="34"/>
      <c r="BA533" s="34"/>
      <c r="BB533" s="34"/>
      <c r="BC533" s="34"/>
      <c r="BD533" s="34"/>
      <c r="BE533" s="34"/>
      <c r="BF533" s="34"/>
      <c r="BI533" s="34"/>
      <c r="BJ533" s="34"/>
      <c r="BK533" s="34"/>
      <c r="BL533" s="34"/>
      <c r="BM533" s="34"/>
      <c r="BN533" s="34"/>
      <c r="BO533" s="34"/>
      <c r="BP533" s="34"/>
      <c r="BQ533" s="34"/>
      <c r="BS533" s="34"/>
      <c r="BT533" s="34"/>
      <c r="BU533" s="34"/>
      <c r="BV533" s="34"/>
      <c r="BW533" s="34"/>
      <c r="BX533" s="34"/>
      <c r="BY533" s="34"/>
      <c r="BZ533" s="34"/>
      <c r="CB533" s="34"/>
      <c r="CC533" s="34"/>
      <c r="CD533" s="34"/>
      <c r="CE533" s="34"/>
      <c r="CH533" s="34"/>
      <c r="CI533" s="34"/>
      <c r="CK533" s="34"/>
      <c r="CL533" s="34"/>
      <c r="CN533" s="34"/>
      <c r="CO533" s="34"/>
      <c r="CP533" s="34"/>
      <c r="CQ533" s="34"/>
      <c r="CR533" s="34"/>
      <c r="CS533" s="34"/>
      <c r="CT533" s="34"/>
      <c r="CV533" s="34"/>
      <c r="CW533" s="34"/>
      <c r="CX533" s="34"/>
      <c r="CY533" s="34"/>
      <c r="CZ533" s="34"/>
    </row>
    <row r="534" spans="1:104" x14ac:dyDescent="0.15">
      <c r="A534" s="34" t="s">
        <v>1459</v>
      </c>
      <c r="B534" s="34"/>
      <c r="C534" s="34" t="s">
        <v>1346</v>
      </c>
      <c r="D534" s="34" t="s">
        <v>1368</v>
      </c>
      <c r="E534">
        <v>144</v>
      </c>
      <c r="F534" s="34" t="s">
        <v>1476</v>
      </c>
      <c r="G534" s="34"/>
      <c r="H534" s="84" t="s">
        <v>306</v>
      </c>
      <c r="I534" s="34" t="s">
        <v>2</v>
      </c>
      <c r="J534" s="34" t="s">
        <v>311</v>
      </c>
      <c r="K534" s="34" t="s">
        <v>1592</v>
      </c>
      <c r="L534" s="34" t="s">
        <v>1350</v>
      </c>
      <c r="M534" s="34" t="s">
        <v>330</v>
      </c>
      <c r="N534" s="34"/>
      <c r="O534" s="34" t="s">
        <v>1354</v>
      </c>
      <c r="P534" s="34"/>
      <c r="Q534" s="34" t="s">
        <v>334</v>
      </c>
      <c r="R534" t="b">
        <v>0</v>
      </c>
      <c r="S534" s="34"/>
      <c r="T534" s="34"/>
      <c r="U534" s="34"/>
      <c r="V534" t="b">
        <v>0</v>
      </c>
      <c r="W534" t="b">
        <v>1</v>
      </c>
      <c r="X534" s="34"/>
      <c r="Y534" s="34"/>
      <c r="AA534" s="34"/>
      <c r="AB534" s="34"/>
      <c r="AC534" s="34"/>
      <c r="AD534" s="34"/>
      <c r="AE534" s="34"/>
      <c r="AF534" s="34"/>
      <c r="AG534">
        <v>4.3</v>
      </c>
      <c r="AH534" s="34"/>
      <c r="AK534" s="34"/>
      <c r="AL534" s="34"/>
      <c r="AM534" s="34"/>
      <c r="AN534" s="34"/>
      <c r="AO534" s="34"/>
      <c r="AP534" s="34"/>
      <c r="AQ534" s="34"/>
      <c r="AR534" s="34"/>
      <c r="AS534" s="34"/>
      <c r="AU534" s="34"/>
      <c r="AV534" s="34"/>
      <c r="AW534" s="34"/>
      <c r="AX534" s="34"/>
      <c r="AY534" s="34"/>
      <c r="AZ534" s="34"/>
      <c r="BA534" s="34"/>
      <c r="BB534" s="34"/>
      <c r="BC534" s="34"/>
      <c r="BD534" s="34"/>
      <c r="BE534" s="34"/>
      <c r="BF534" s="34"/>
      <c r="BI534" s="34"/>
      <c r="BJ534" s="34"/>
      <c r="BK534" s="34"/>
      <c r="BL534" s="34"/>
      <c r="BM534" s="34"/>
      <c r="BN534" s="34"/>
      <c r="BO534" s="34"/>
      <c r="BP534" s="34"/>
      <c r="BQ534" s="34"/>
      <c r="BS534" s="34"/>
      <c r="BT534" s="34"/>
      <c r="BU534" s="34"/>
      <c r="BV534" s="34"/>
      <c r="BW534" s="34"/>
      <c r="BX534" s="34"/>
      <c r="BY534" s="34"/>
      <c r="BZ534" s="34"/>
      <c r="CB534" s="34"/>
      <c r="CC534" s="34"/>
      <c r="CD534" s="34"/>
      <c r="CE534" s="34"/>
      <c r="CH534" s="34"/>
      <c r="CI534" s="34"/>
      <c r="CK534" s="34"/>
      <c r="CL534" s="34"/>
      <c r="CN534" s="34"/>
      <c r="CO534" s="34"/>
      <c r="CP534" s="34"/>
      <c r="CQ534" s="34"/>
      <c r="CR534" s="34"/>
      <c r="CS534" s="34"/>
      <c r="CT534" s="34"/>
      <c r="CV534" s="34"/>
      <c r="CW534" s="34"/>
      <c r="CX534" s="34"/>
      <c r="CY534" s="34"/>
      <c r="CZ534" s="34"/>
    </row>
    <row r="535" spans="1:104" x14ac:dyDescent="0.15">
      <c r="A535" s="34" t="s">
        <v>1459</v>
      </c>
      <c r="B535" s="34"/>
      <c r="C535" s="34" t="s">
        <v>1346</v>
      </c>
      <c r="D535" s="34" t="s">
        <v>1368</v>
      </c>
      <c r="E535">
        <v>144</v>
      </c>
      <c r="F535" s="34" t="s">
        <v>1476</v>
      </c>
      <c r="G535" s="34"/>
      <c r="H535" s="84" t="s">
        <v>306</v>
      </c>
      <c r="I535" s="34" t="s">
        <v>2</v>
      </c>
      <c r="J535" s="34" t="s">
        <v>312</v>
      </c>
      <c r="K535" s="34" t="s">
        <v>2</v>
      </c>
      <c r="L535" s="34" t="s">
        <v>1350</v>
      </c>
      <c r="M535" s="34" t="s">
        <v>330</v>
      </c>
      <c r="N535" s="34"/>
      <c r="O535" s="34" t="s">
        <v>1354</v>
      </c>
      <c r="P535" s="34"/>
      <c r="Q535" s="34" t="s">
        <v>334</v>
      </c>
      <c r="R535" t="b">
        <v>0</v>
      </c>
      <c r="S535" s="34"/>
      <c r="T535" s="34"/>
      <c r="U535" s="34"/>
      <c r="V535" t="b">
        <v>0</v>
      </c>
      <c r="W535" t="b">
        <v>1</v>
      </c>
      <c r="X535" s="34"/>
      <c r="Y535" s="34"/>
      <c r="AA535" s="34"/>
      <c r="AB535" s="34"/>
      <c r="AC535" s="34"/>
      <c r="AD535" s="34"/>
      <c r="AE535" s="34"/>
      <c r="AF535" s="34"/>
      <c r="AG535">
        <v>4.3</v>
      </c>
      <c r="AH535" s="34"/>
      <c r="AK535" s="34"/>
      <c r="AL535" s="34"/>
      <c r="AM535" s="34"/>
      <c r="AN535" s="34"/>
      <c r="AO535" s="34"/>
      <c r="AP535" s="34"/>
      <c r="AQ535" s="34"/>
      <c r="AR535" s="34"/>
      <c r="AS535" s="34"/>
      <c r="AU535" s="34"/>
      <c r="AV535" s="34"/>
      <c r="AW535" s="34"/>
      <c r="AX535" s="34"/>
      <c r="AY535" s="34"/>
      <c r="AZ535" s="34"/>
      <c r="BA535" s="34"/>
      <c r="BB535" s="34"/>
      <c r="BC535" s="34"/>
      <c r="BD535" s="34"/>
      <c r="BE535" s="34"/>
      <c r="BF535" s="34"/>
      <c r="BI535" s="34"/>
      <c r="BJ535" s="34"/>
      <c r="BK535" s="34"/>
      <c r="BL535" s="34"/>
      <c r="BM535" s="34"/>
      <c r="BN535" s="34"/>
      <c r="BO535" s="34"/>
      <c r="BP535" s="34"/>
      <c r="BQ535" s="34"/>
      <c r="BS535" s="34"/>
      <c r="BT535" s="34"/>
      <c r="BU535" s="34"/>
      <c r="BV535" s="34"/>
      <c r="BW535" s="34"/>
      <c r="BX535" s="34"/>
      <c r="BY535" s="34"/>
      <c r="BZ535" s="34"/>
      <c r="CB535" s="34"/>
      <c r="CC535" s="34"/>
      <c r="CD535" s="34"/>
      <c r="CE535" s="34"/>
      <c r="CH535" s="34"/>
      <c r="CI535" s="34"/>
      <c r="CK535" s="34"/>
      <c r="CL535" s="34"/>
      <c r="CN535" s="34"/>
      <c r="CO535" s="34"/>
      <c r="CP535" s="34"/>
      <c r="CQ535" s="34"/>
      <c r="CR535" s="34"/>
      <c r="CS535" s="34"/>
      <c r="CT535" s="34"/>
      <c r="CV535" s="34"/>
      <c r="CW535" s="34"/>
      <c r="CX535" s="34"/>
      <c r="CY535" s="34"/>
      <c r="CZ535" s="34"/>
    </row>
    <row r="536" spans="1:104" x14ac:dyDescent="0.15">
      <c r="A536" s="34" t="s">
        <v>1460</v>
      </c>
      <c r="B536" s="34"/>
      <c r="C536" s="34" t="s">
        <v>1346</v>
      </c>
      <c r="D536" s="34" t="s">
        <v>1368</v>
      </c>
      <c r="E536">
        <v>145</v>
      </c>
      <c r="F536" s="34" t="s">
        <v>1476</v>
      </c>
      <c r="G536" s="34"/>
      <c r="H536" s="84" t="s">
        <v>306</v>
      </c>
      <c r="I536" s="34" t="s">
        <v>2</v>
      </c>
      <c r="J536" s="34" t="s">
        <v>307</v>
      </c>
      <c r="K536" s="34" t="s">
        <v>1564</v>
      </c>
      <c r="L536" s="34" t="s">
        <v>1350</v>
      </c>
      <c r="M536" s="34" t="s">
        <v>330</v>
      </c>
      <c r="N536" s="34"/>
      <c r="O536" s="34" t="s">
        <v>1354</v>
      </c>
      <c r="P536" s="34"/>
      <c r="Q536" s="34" t="s">
        <v>333</v>
      </c>
      <c r="R536" t="b">
        <v>0</v>
      </c>
      <c r="S536" s="34"/>
      <c r="T536" s="34"/>
      <c r="U536" s="34"/>
      <c r="V536" t="b">
        <v>0</v>
      </c>
      <c r="W536" t="b">
        <v>1</v>
      </c>
      <c r="X536" s="34"/>
      <c r="Y536" s="34"/>
      <c r="AA536" s="34"/>
      <c r="AB536" s="34"/>
      <c r="AC536" s="34"/>
      <c r="AD536" s="34"/>
      <c r="AE536" s="34"/>
      <c r="AF536" s="34"/>
      <c r="AG536">
        <v>4.3</v>
      </c>
      <c r="AH536" s="34"/>
      <c r="AK536" s="34"/>
      <c r="AL536" s="34"/>
      <c r="AM536" s="34"/>
      <c r="AN536" s="34"/>
      <c r="AO536" s="34"/>
      <c r="AP536" s="34"/>
      <c r="AQ536" s="34"/>
      <c r="AR536" s="34"/>
      <c r="AS536" s="34"/>
      <c r="AU536" s="34"/>
      <c r="AV536" s="34"/>
      <c r="AW536" s="34"/>
      <c r="AX536" s="34"/>
      <c r="AY536" s="34"/>
      <c r="AZ536" s="34"/>
      <c r="BA536" s="34"/>
      <c r="BB536" s="34"/>
      <c r="BC536" s="34"/>
      <c r="BD536" s="34"/>
      <c r="BE536" s="34"/>
      <c r="BF536" s="34"/>
      <c r="BI536" s="34"/>
      <c r="BJ536" s="34"/>
      <c r="BK536" s="34"/>
      <c r="BL536" s="34"/>
      <c r="BM536" s="34"/>
      <c r="BN536" s="34"/>
      <c r="BO536" s="34"/>
      <c r="BP536" s="34"/>
      <c r="BQ536" s="34"/>
      <c r="BS536" s="34"/>
      <c r="BT536" s="34"/>
      <c r="BU536" s="34"/>
      <c r="BV536" s="34"/>
      <c r="BW536" s="34"/>
      <c r="BX536" s="34"/>
      <c r="BY536" s="34"/>
      <c r="BZ536" s="34"/>
      <c r="CB536" s="34"/>
      <c r="CC536" s="34"/>
      <c r="CD536" s="34"/>
      <c r="CE536" s="34"/>
      <c r="CH536" s="34"/>
      <c r="CI536" s="34"/>
      <c r="CK536" s="34"/>
      <c r="CL536" s="34"/>
      <c r="CN536" s="34"/>
      <c r="CO536" s="34"/>
      <c r="CP536" s="34"/>
      <c r="CQ536" s="34"/>
      <c r="CR536" s="34"/>
      <c r="CS536" s="34"/>
      <c r="CT536" s="34"/>
      <c r="CV536" s="34"/>
      <c r="CW536" s="34"/>
      <c r="CX536" s="34"/>
      <c r="CY536" s="34"/>
      <c r="CZ536" s="34"/>
    </row>
    <row r="537" spans="1:104" x14ac:dyDescent="0.15">
      <c r="A537" s="34" t="s">
        <v>1460</v>
      </c>
      <c r="B537" s="34"/>
      <c r="C537" s="34" t="s">
        <v>1346</v>
      </c>
      <c r="D537" s="34" t="s">
        <v>1368</v>
      </c>
      <c r="E537">
        <v>145</v>
      </c>
      <c r="F537" s="34" t="s">
        <v>1476</v>
      </c>
      <c r="G537" s="34"/>
      <c r="H537" s="84" t="s">
        <v>306</v>
      </c>
      <c r="I537" s="34" t="s">
        <v>2</v>
      </c>
      <c r="J537" s="34" t="s">
        <v>308</v>
      </c>
      <c r="K537" s="34" t="s">
        <v>314</v>
      </c>
      <c r="L537" s="34" t="s">
        <v>1350</v>
      </c>
      <c r="M537" s="34" t="s">
        <v>330</v>
      </c>
      <c r="N537" s="34"/>
      <c r="O537" s="34" t="s">
        <v>1354</v>
      </c>
      <c r="P537" s="34"/>
      <c r="Q537" s="34" t="s">
        <v>333</v>
      </c>
      <c r="R537" t="b">
        <v>0</v>
      </c>
      <c r="S537" s="34"/>
      <c r="T537" s="34"/>
      <c r="U537" s="34"/>
      <c r="V537" t="b">
        <v>0</v>
      </c>
      <c r="W537" t="b">
        <v>1</v>
      </c>
      <c r="X537" s="34"/>
      <c r="Y537" s="34"/>
      <c r="AA537" s="34"/>
      <c r="AB537" s="34"/>
      <c r="AC537" s="34"/>
      <c r="AD537" s="34"/>
      <c r="AE537" s="34"/>
      <c r="AF537" s="34"/>
      <c r="AG537">
        <v>4.3</v>
      </c>
      <c r="AH537" s="34"/>
      <c r="AK537" s="34"/>
      <c r="AL537" s="34"/>
      <c r="AM537" s="34"/>
      <c r="AN537" s="34"/>
      <c r="AO537" s="34"/>
      <c r="AP537" s="34"/>
      <c r="AQ537" s="34"/>
      <c r="AR537" s="34"/>
      <c r="AS537" s="34"/>
      <c r="AU537" s="34"/>
      <c r="AV537" s="34"/>
      <c r="AW537" s="34"/>
      <c r="AX537" s="34"/>
      <c r="AY537" s="34"/>
      <c r="AZ537" s="34"/>
      <c r="BA537" s="34"/>
      <c r="BB537" s="34"/>
      <c r="BC537" s="34"/>
      <c r="BD537" s="34"/>
      <c r="BE537" s="34"/>
      <c r="BF537" s="34"/>
      <c r="BI537" s="34"/>
      <c r="BJ537" s="34"/>
      <c r="BK537" s="34"/>
      <c r="BL537" s="34"/>
      <c r="BM537" s="34"/>
      <c r="BN537" s="34"/>
      <c r="BO537" s="34"/>
      <c r="BP537" s="34"/>
      <c r="BQ537" s="34"/>
      <c r="BS537" s="34"/>
      <c r="BT537" s="34"/>
      <c r="BU537" s="34"/>
      <c r="BV537" s="34"/>
      <c r="BW537" s="34"/>
      <c r="BX537" s="34"/>
      <c r="BY537" s="34"/>
      <c r="BZ537" s="34"/>
      <c r="CB537" s="34"/>
      <c r="CC537" s="34"/>
      <c r="CD537" s="34"/>
      <c r="CE537" s="34"/>
      <c r="CH537" s="34"/>
      <c r="CI537" s="34"/>
      <c r="CK537" s="34"/>
      <c r="CL537" s="34"/>
      <c r="CN537" s="34"/>
      <c r="CO537" s="34"/>
      <c r="CP537" s="34"/>
      <c r="CQ537" s="34"/>
      <c r="CR537" s="34"/>
      <c r="CS537" s="34"/>
      <c r="CT537" s="34"/>
      <c r="CV537" s="34"/>
      <c r="CW537" s="34"/>
      <c r="CX537" s="34"/>
      <c r="CY537" s="34"/>
      <c r="CZ537" s="34"/>
    </row>
    <row r="538" spans="1:104" x14ac:dyDescent="0.15">
      <c r="A538" s="34" t="s">
        <v>1460</v>
      </c>
      <c r="B538" s="34"/>
      <c r="C538" s="34" t="s">
        <v>1346</v>
      </c>
      <c r="D538" s="34" t="s">
        <v>1368</v>
      </c>
      <c r="E538">
        <v>145</v>
      </c>
      <c r="F538" s="34" t="s">
        <v>1476</v>
      </c>
      <c r="G538" s="34"/>
      <c r="H538" s="84" t="s">
        <v>306</v>
      </c>
      <c r="I538" s="34" t="s">
        <v>2</v>
      </c>
      <c r="J538" s="34" t="s">
        <v>309</v>
      </c>
      <c r="K538" s="34" t="s">
        <v>315</v>
      </c>
      <c r="L538" s="34" t="s">
        <v>1350</v>
      </c>
      <c r="M538" s="34" t="s">
        <v>330</v>
      </c>
      <c r="N538" s="34"/>
      <c r="O538" s="34" t="s">
        <v>1354</v>
      </c>
      <c r="P538" s="34"/>
      <c r="Q538" s="34" t="s">
        <v>333</v>
      </c>
      <c r="R538" t="b">
        <v>0</v>
      </c>
      <c r="S538" s="34"/>
      <c r="T538" s="34"/>
      <c r="U538" s="34"/>
      <c r="V538" t="b">
        <v>0</v>
      </c>
      <c r="W538" t="b">
        <v>1</v>
      </c>
      <c r="X538" s="34"/>
      <c r="Y538" s="34"/>
      <c r="AA538" s="34"/>
      <c r="AB538" s="34"/>
      <c r="AC538" s="34"/>
      <c r="AD538" s="34"/>
      <c r="AE538" s="34"/>
      <c r="AF538" s="34"/>
      <c r="AG538">
        <v>4.3</v>
      </c>
      <c r="AH538" s="34"/>
      <c r="AK538" s="34"/>
      <c r="AL538" s="34"/>
      <c r="AM538" s="34"/>
      <c r="AN538" s="34"/>
      <c r="AO538" s="34"/>
      <c r="AP538" s="34"/>
      <c r="AQ538" s="34"/>
      <c r="AR538" s="34"/>
      <c r="AS538" s="34"/>
      <c r="AU538" s="34"/>
      <c r="AV538" s="34"/>
      <c r="AW538" s="34"/>
      <c r="AX538" s="34"/>
      <c r="AY538" s="34"/>
      <c r="AZ538" s="34"/>
      <c r="BA538" s="34"/>
      <c r="BB538" s="34"/>
      <c r="BC538" s="34"/>
      <c r="BD538" s="34"/>
      <c r="BE538" s="34"/>
      <c r="BF538" s="34"/>
      <c r="BI538" s="34"/>
      <c r="BJ538" s="34"/>
      <c r="BK538" s="34"/>
      <c r="BL538" s="34"/>
      <c r="BM538" s="34"/>
      <c r="BN538" s="34"/>
      <c r="BO538" s="34"/>
      <c r="BP538" s="34"/>
      <c r="BQ538" s="34"/>
      <c r="BS538" s="34"/>
      <c r="BT538" s="34"/>
      <c r="BU538" s="34"/>
      <c r="BV538" s="34"/>
      <c r="BW538" s="34"/>
      <c r="BX538" s="34"/>
      <c r="BY538" s="34"/>
      <c r="BZ538" s="34"/>
      <c r="CB538" s="34"/>
      <c r="CC538" s="34"/>
      <c r="CD538" s="34"/>
      <c r="CE538" s="34"/>
      <c r="CH538" s="34"/>
      <c r="CI538" s="34"/>
      <c r="CK538" s="34"/>
      <c r="CL538" s="34"/>
      <c r="CN538" s="34"/>
      <c r="CO538" s="34"/>
      <c r="CP538" s="34"/>
      <c r="CQ538" s="34"/>
      <c r="CR538" s="34"/>
      <c r="CS538" s="34"/>
      <c r="CT538" s="34"/>
      <c r="CV538" s="34"/>
      <c r="CW538" s="34"/>
      <c r="CX538" s="34"/>
      <c r="CY538" s="34"/>
      <c r="CZ538" s="34"/>
    </row>
    <row r="539" spans="1:104" x14ac:dyDescent="0.15">
      <c r="A539" s="34" t="s">
        <v>1460</v>
      </c>
      <c r="B539" s="34"/>
      <c r="C539" s="34" t="s">
        <v>1346</v>
      </c>
      <c r="D539" s="34" t="s">
        <v>1368</v>
      </c>
      <c r="E539">
        <v>145</v>
      </c>
      <c r="F539" s="34" t="s">
        <v>1476</v>
      </c>
      <c r="G539" s="34"/>
      <c r="H539" s="84" t="s">
        <v>306</v>
      </c>
      <c r="I539" s="34" t="s">
        <v>2</v>
      </c>
      <c r="J539" s="34" t="s">
        <v>310</v>
      </c>
      <c r="K539" s="34" t="s">
        <v>1565</v>
      </c>
      <c r="L539" s="34" t="s">
        <v>1350</v>
      </c>
      <c r="M539" s="34" t="s">
        <v>330</v>
      </c>
      <c r="N539" s="34"/>
      <c r="O539" s="34" t="s">
        <v>1354</v>
      </c>
      <c r="P539" s="34"/>
      <c r="Q539" s="34" t="s">
        <v>333</v>
      </c>
      <c r="R539" t="b">
        <v>0</v>
      </c>
      <c r="S539" s="34"/>
      <c r="T539" s="34"/>
      <c r="U539" s="34"/>
      <c r="V539" t="b">
        <v>0</v>
      </c>
      <c r="W539" t="b">
        <v>1</v>
      </c>
      <c r="X539" s="34"/>
      <c r="Y539" s="34"/>
      <c r="AA539" s="34"/>
      <c r="AB539" s="34"/>
      <c r="AC539" s="34"/>
      <c r="AD539" s="34"/>
      <c r="AE539" s="34"/>
      <c r="AF539" s="34"/>
      <c r="AG539">
        <v>4.3</v>
      </c>
      <c r="AH539" s="34"/>
      <c r="AK539" s="34"/>
      <c r="AL539" s="34"/>
      <c r="AM539" s="34"/>
      <c r="AN539" s="34"/>
      <c r="AO539" s="34"/>
      <c r="AP539" s="34"/>
      <c r="AQ539" s="34"/>
      <c r="AR539" s="34"/>
      <c r="AS539" s="34"/>
      <c r="AU539" s="34"/>
      <c r="AV539" s="34"/>
      <c r="AW539" s="34"/>
      <c r="AX539" s="34"/>
      <c r="AY539" s="34"/>
      <c r="AZ539" s="34"/>
      <c r="BA539" s="34"/>
      <c r="BB539" s="34"/>
      <c r="BC539" s="34"/>
      <c r="BD539" s="34"/>
      <c r="BE539" s="34"/>
      <c r="BF539" s="34"/>
      <c r="BI539" s="34"/>
      <c r="BJ539" s="34"/>
      <c r="BK539" s="34"/>
      <c r="BL539" s="34"/>
      <c r="BM539" s="34"/>
      <c r="BN539" s="34"/>
      <c r="BO539" s="34"/>
      <c r="BP539" s="34"/>
      <c r="BQ539" s="34"/>
      <c r="BS539" s="34"/>
      <c r="BT539" s="34"/>
      <c r="BU539" s="34"/>
      <c r="BV539" s="34"/>
      <c r="BW539" s="34"/>
      <c r="BX539" s="34"/>
      <c r="BY539" s="34"/>
      <c r="BZ539" s="34"/>
      <c r="CB539" s="34"/>
      <c r="CC539" s="34"/>
      <c r="CD539" s="34"/>
      <c r="CE539" s="34"/>
      <c r="CH539" s="34"/>
      <c r="CI539" s="34"/>
      <c r="CK539" s="34"/>
      <c r="CL539" s="34"/>
      <c r="CN539" s="34"/>
      <c r="CO539" s="34"/>
      <c r="CP539" s="34"/>
      <c r="CQ539" s="34"/>
      <c r="CR539" s="34"/>
      <c r="CS539" s="34"/>
      <c r="CT539" s="34"/>
      <c r="CV539" s="34"/>
      <c r="CW539" s="34"/>
      <c r="CX539" s="34"/>
      <c r="CY539" s="34"/>
      <c r="CZ539" s="34"/>
    </row>
    <row r="540" spans="1:104" x14ac:dyDescent="0.15">
      <c r="A540" s="34" t="s">
        <v>1460</v>
      </c>
      <c r="B540" s="34"/>
      <c r="C540" s="34" t="s">
        <v>1346</v>
      </c>
      <c r="D540" s="34" t="s">
        <v>1368</v>
      </c>
      <c r="E540">
        <v>145</v>
      </c>
      <c r="F540" s="34" t="s">
        <v>1476</v>
      </c>
      <c r="G540" s="34"/>
      <c r="H540" s="84" t="s">
        <v>306</v>
      </c>
      <c r="I540" s="34" t="s">
        <v>2</v>
      </c>
      <c r="J540" s="34" t="s">
        <v>311</v>
      </c>
      <c r="K540" s="34" t="s">
        <v>1592</v>
      </c>
      <c r="L540" s="34" t="s">
        <v>1350</v>
      </c>
      <c r="M540" s="34" t="s">
        <v>330</v>
      </c>
      <c r="N540" s="34"/>
      <c r="O540" s="34" t="s">
        <v>1354</v>
      </c>
      <c r="P540" s="34"/>
      <c r="Q540" s="34" t="s">
        <v>333</v>
      </c>
      <c r="R540" t="b">
        <v>0</v>
      </c>
      <c r="S540" s="34"/>
      <c r="T540" s="34"/>
      <c r="U540" s="34"/>
      <c r="V540" t="b">
        <v>0</v>
      </c>
      <c r="W540" t="b">
        <v>1</v>
      </c>
      <c r="X540" s="34"/>
      <c r="Y540" s="34"/>
      <c r="AA540" s="34"/>
      <c r="AB540" s="34"/>
      <c r="AC540" s="34"/>
      <c r="AD540" s="34"/>
      <c r="AE540" s="34"/>
      <c r="AF540" s="34"/>
      <c r="AG540">
        <v>4.3</v>
      </c>
      <c r="AH540" s="34"/>
      <c r="AK540" s="34"/>
      <c r="AL540" s="34"/>
      <c r="AM540" s="34"/>
      <c r="AN540" s="34"/>
      <c r="AO540" s="34"/>
      <c r="AP540" s="34"/>
      <c r="AQ540" s="34"/>
      <c r="AR540" s="34"/>
      <c r="AS540" s="34"/>
      <c r="AU540" s="34"/>
      <c r="AV540" s="34"/>
      <c r="AW540" s="34"/>
      <c r="AX540" s="34"/>
      <c r="AY540" s="34"/>
      <c r="AZ540" s="34"/>
      <c r="BA540" s="34"/>
      <c r="BB540" s="34"/>
      <c r="BC540" s="34"/>
      <c r="BD540" s="34"/>
      <c r="BE540" s="34"/>
      <c r="BF540" s="34"/>
      <c r="BI540" s="34"/>
      <c r="BJ540" s="34"/>
      <c r="BK540" s="34"/>
      <c r="BL540" s="34"/>
      <c r="BM540" s="34"/>
      <c r="BN540" s="34"/>
      <c r="BO540" s="34"/>
      <c r="BP540" s="34"/>
      <c r="BQ540" s="34"/>
      <c r="BS540" s="34"/>
      <c r="BT540" s="34"/>
      <c r="BU540" s="34"/>
      <c r="BV540" s="34"/>
      <c r="BW540" s="34"/>
      <c r="BX540" s="34"/>
      <c r="BY540" s="34"/>
      <c r="BZ540" s="34"/>
      <c r="CB540" s="34"/>
      <c r="CC540" s="34"/>
      <c r="CD540" s="34"/>
      <c r="CE540" s="34"/>
      <c r="CH540" s="34"/>
      <c r="CI540" s="34"/>
      <c r="CK540" s="34"/>
      <c r="CL540" s="34"/>
      <c r="CN540" s="34"/>
      <c r="CO540" s="34"/>
      <c r="CP540" s="34"/>
      <c r="CQ540" s="34"/>
      <c r="CR540" s="34"/>
      <c r="CS540" s="34"/>
      <c r="CT540" s="34"/>
      <c r="CV540" s="34"/>
      <c r="CW540" s="34"/>
      <c r="CX540" s="34"/>
      <c r="CY540" s="34"/>
      <c r="CZ540" s="34"/>
    </row>
    <row r="541" spans="1:104" x14ac:dyDescent="0.15">
      <c r="A541" s="34" t="s">
        <v>1460</v>
      </c>
      <c r="B541" s="34"/>
      <c r="C541" s="34" t="s">
        <v>1346</v>
      </c>
      <c r="D541" s="34" t="s">
        <v>1368</v>
      </c>
      <c r="E541">
        <v>145</v>
      </c>
      <c r="F541" s="34" t="s">
        <v>1476</v>
      </c>
      <c r="G541" s="34"/>
      <c r="H541" s="84" t="s">
        <v>306</v>
      </c>
      <c r="I541" s="34" t="s">
        <v>2</v>
      </c>
      <c r="J541" s="34" t="s">
        <v>312</v>
      </c>
      <c r="K541" s="34" t="s">
        <v>2</v>
      </c>
      <c r="L541" s="34" t="s">
        <v>1350</v>
      </c>
      <c r="M541" s="34" t="s">
        <v>330</v>
      </c>
      <c r="N541" s="34"/>
      <c r="O541" s="34" t="s">
        <v>1354</v>
      </c>
      <c r="P541" s="34"/>
      <c r="Q541" s="34" t="s">
        <v>333</v>
      </c>
      <c r="R541" t="b">
        <v>0</v>
      </c>
      <c r="S541" s="34"/>
      <c r="T541" s="34"/>
      <c r="U541" s="34"/>
      <c r="V541" t="b">
        <v>0</v>
      </c>
      <c r="W541" t="b">
        <v>1</v>
      </c>
      <c r="X541" s="34"/>
      <c r="Y541" s="34"/>
      <c r="AA541" s="34"/>
      <c r="AB541" s="34"/>
      <c r="AC541" s="34"/>
      <c r="AD541" s="34"/>
      <c r="AE541" s="34"/>
      <c r="AF541" s="34"/>
      <c r="AG541">
        <v>4.3</v>
      </c>
      <c r="AH541" s="34"/>
      <c r="AK541" s="34"/>
      <c r="AL541" s="34"/>
      <c r="AM541" s="34"/>
      <c r="AN541" s="34"/>
      <c r="AO541" s="34"/>
      <c r="AP541" s="34"/>
      <c r="AQ541" s="34"/>
      <c r="AR541" s="34"/>
      <c r="AS541" s="34"/>
      <c r="AU541" s="34"/>
      <c r="AV541" s="34"/>
      <c r="AW541" s="34"/>
      <c r="AX541" s="34"/>
      <c r="AY541" s="34"/>
      <c r="AZ541" s="34"/>
      <c r="BA541" s="34"/>
      <c r="BB541" s="34"/>
      <c r="BC541" s="34"/>
      <c r="BD541" s="34"/>
      <c r="BE541" s="34"/>
      <c r="BF541" s="34"/>
      <c r="BI541" s="34"/>
      <c r="BJ541" s="34"/>
      <c r="BK541" s="34"/>
      <c r="BL541" s="34"/>
      <c r="BM541" s="34"/>
      <c r="BN541" s="34"/>
      <c r="BO541" s="34"/>
      <c r="BP541" s="34"/>
      <c r="BQ541" s="34"/>
      <c r="BS541" s="34"/>
      <c r="BT541" s="34"/>
      <c r="BU541" s="34"/>
      <c r="BV541" s="34"/>
      <c r="BW541" s="34"/>
      <c r="BX541" s="34"/>
      <c r="BY541" s="34"/>
      <c r="BZ541" s="34"/>
      <c r="CB541" s="34"/>
      <c r="CC541" s="34"/>
      <c r="CD541" s="34"/>
      <c r="CE541" s="34"/>
      <c r="CH541" s="34"/>
      <c r="CI541" s="34"/>
      <c r="CK541" s="34"/>
      <c r="CL541" s="34"/>
      <c r="CN541" s="34"/>
      <c r="CO541" s="34"/>
      <c r="CP541" s="34"/>
      <c r="CQ541" s="34"/>
      <c r="CR541" s="34"/>
      <c r="CS541" s="34"/>
      <c r="CT541" s="34"/>
      <c r="CV541" s="34"/>
      <c r="CW541" s="34"/>
      <c r="CX541" s="34"/>
      <c r="CY541" s="34"/>
      <c r="CZ541" s="34"/>
    </row>
    <row r="542" spans="1:104" x14ac:dyDescent="0.15">
      <c r="A542" s="34" t="s">
        <v>1461</v>
      </c>
      <c r="B542" s="34"/>
      <c r="C542" s="34" t="s">
        <v>1346</v>
      </c>
      <c r="D542" s="34" t="s">
        <v>1368</v>
      </c>
      <c r="E542">
        <v>146</v>
      </c>
      <c r="F542" s="34" t="s">
        <v>1476</v>
      </c>
      <c r="G542" s="34"/>
      <c r="H542" s="84" t="s">
        <v>306</v>
      </c>
      <c r="I542" s="34" t="s">
        <v>2</v>
      </c>
      <c r="J542" s="34" t="s">
        <v>307</v>
      </c>
      <c r="K542" s="34" t="s">
        <v>313</v>
      </c>
      <c r="L542" s="34" t="s">
        <v>1350</v>
      </c>
      <c r="M542" s="34" t="s">
        <v>330</v>
      </c>
      <c r="N542" s="34"/>
      <c r="O542" s="34" t="s">
        <v>1354</v>
      </c>
      <c r="P542" s="34"/>
      <c r="Q542" s="34" t="s">
        <v>331</v>
      </c>
      <c r="R542" t="b">
        <v>0</v>
      </c>
      <c r="S542" s="34"/>
      <c r="T542" s="34"/>
      <c r="U542" s="34"/>
      <c r="V542" t="b">
        <v>0</v>
      </c>
      <c r="W542" t="b">
        <v>1</v>
      </c>
      <c r="X542" s="34"/>
      <c r="Y542" s="34"/>
      <c r="AA542" s="34"/>
      <c r="AB542" s="34"/>
      <c r="AC542" s="34"/>
      <c r="AD542" s="34"/>
      <c r="AE542" s="34"/>
      <c r="AF542" s="34"/>
      <c r="AG542">
        <v>4.3</v>
      </c>
      <c r="AH542" s="34"/>
      <c r="AK542" s="34"/>
      <c r="AL542" s="34"/>
      <c r="AM542" s="34"/>
      <c r="AN542" s="34"/>
      <c r="AO542" s="34"/>
      <c r="AP542" s="34"/>
      <c r="AQ542" s="34"/>
      <c r="AR542" s="34"/>
      <c r="AS542" s="34"/>
      <c r="AU542" s="34"/>
      <c r="AV542" s="34"/>
      <c r="AW542" s="34"/>
      <c r="AX542" s="34"/>
      <c r="AY542" s="34"/>
      <c r="AZ542" s="34"/>
      <c r="BA542" s="34"/>
      <c r="BB542" s="34"/>
      <c r="BC542" s="34"/>
      <c r="BD542" s="34"/>
      <c r="BE542" s="34"/>
      <c r="BF542" s="34"/>
      <c r="BI542" s="34"/>
      <c r="BJ542" s="34"/>
      <c r="BK542" s="34"/>
      <c r="BL542" s="34"/>
      <c r="BM542" s="34"/>
      <c r="BN542" s="34"/>
      <c r="BO542" s="34"/>
      <c r="BP542" s="34"/>
      <c r="BQ542" s="34"/>
      <c r="BS542" s="34"/>
      <c r="BT542" s="34"/>
      <c r="BU542" s="34"/>
      <c r="BV542" s="34"/>
      <c r="BW542" s="34"/>
      <c r="BX542" s="34"/>
      <c r="BY542" s="34"/>
      <c r="BZ542" s="34"/>
      <c r="CB542" s="34"/>
      <c r="CC542" s="34"/>
      <c r="CD542" s="34"/>
      <c r="CE542" s="34"/>
      <c r="CH542" s="34"/>
      <c r="CI542" s="34"/>
      <c r="CK542" s="34"/>
      <c r="CL542" s="34"/>
      <c r="CN542" s="34"/>
      <c r="CO542" s="34"/>
      <c r="CP542" s="34"/>
      <c r="CQ542" s="34"/>
      <c r="CR542" s="34"/>
      <c r="CS542" s="34"/>
      <c r="CT542" s="34"/>
      <c r="CV542" s="34"/>
      <c r="CW542" s="34"/>
      <c r="CX542" s="34"/>
      <c r="CY542" s="34"/>
      <c r="CZ542" s="34"/>
    </row>
    <row r="543" spans="1:104" x14ac:dyDescent="0.15">
      <c r="A543" s="34" t="s">
        <v>1461</v>
      </c>
      <c r="B543" s="34"/>
      <c r="C543" s="34" t="s">
        <v>1346</v>
      </c>
      <c r="D543" s="34" t="s">
        <v>1368</v>
      </c>
      <c r="E543">
        <v>146</v>
      </c>
      <c r="F543" s="34" t="s">
        <v>1476</v>
      </c>
      <c r="G543" s="34"/>
      <c r="H543" s="84" t="s">
        <v>306</v>
      </c>
      <c r="I543" s="34" t="s">
        <v>2</v>
      </c>
      <c r="J543" s="34" t="s">
        <v>308</v>
      </c>
      <c r="K543" s="34" t="s">
        <v>314</v>
      </c>
      <c r="L543" s="34" t="s">
        <v>1350</v>
      </c>
      <c r="M543" s="34" t="s">
        <v>330</v>
      </c>
      <c r="N543" s="34"/>
      <c r="O543" s="34" t="s">
        <v>1354</v>
      </c>
      <c r="P543" s="34"/>
      <c r="Q543" s="34" t="s">
        <v>331</v>
      </c>
      <c r="R543" t="b">
        <v>0</v>
      </c>
      <c r="S543" s="34"/>
      <c r="T543" s="34"/>
      <c r="U543" s="34"/>
      <c r="V543" t="b">
        <v>0</v>
      </c>
      <c r="W543" t="b">
        <v>1</v>
      </c>
      <c r="X543" s="34"/>
      <c r="Y543" s="34"/>
      <c r="AA543" s="34"/>
      <c r="AB543" s="34"/>
      <c r="AC543" s="34"/>
      <c r="AD543" s="34"/>
      <c r="AE543" s="34"/>
      <c r="AF543" s="34"/>
      <c r="AG543">
        <v>4.3</v>
      </c>
      <c r="AH543" s="34"/>
      <c r="AK543" s="34"/>
      <c r="AL543" s="34"/>
      <c r="AM543" s="34"/>
      <c r="AN543" s="34"/>
      <c r="AO543" s="34"/>
      <c r="AP543" s="34"/>
      <c r="AQ543" s="34"/>
      <c r="AR543" s="34"/>
      <c r="AS543" s="34"/>
      <c r="AU543" s="34"/>
      <c r="AV543" s="34"/>
      <c r="AW543" s="34"/>
      <c r="AX543" s="34"/>
      <c r="AY543" s="34"/>
      <c r="AZ543" s="34"/>
      <c r="BA543" s="34"/>
      <c r="BB543" s="34"/>
      <c r="BC543" s="34"/>
      <c r="BD543" s="34"/>
      <c r="BE543" s="34"/>
      <c r="BF543" s="34"/>
      <c r="BI543" s="34"/>
      <c r="BJ543" s="34"/>
      <c r="BK543" s="34"/>
      <c r="BL543" s="34"/>
      <c r="BM543" s="34"/>
      <c r="BN543" s="34"/>
      <c r="BO543" s="34"/>
      <c r="BP543" s="34"/>
      <c r="BQ543" s="34"/>
      <c r="BS543" s="34"/>
      <c r="BT543" s="34"/>
      <c r="BU543" s="34"/>
      <c r="BV543" s="34"/>
      <c r="BW543" s="34"/>
      <c r="BX543" s="34"/>
      <c r="BY543" s="34"/>
      <c r="BZ543" s="34"/>
      <c r="CB543" s="34"/>
      <c r="CC543" s="34"/>
      <c r="CD543" s="34"/>
      <c r="CE543" s="34"/>
      <c r="CH543" s="34"/>
      <c r="CI543" s="34"/>
      <c r="CK543" s="34"/>
      <c r="CL543" s="34"/>
      <c r="CN543" s="34"/>
      <c r="CO543" s="34"/>
      <c r="CP543" s="34"/>
      <c r="CQ543" s="34"/>
      <c r="CR543" s="34"/>
      <c r="CS543" s="34"/>
      <c r="CT543" s="34"/>
      <c r="CV543" s="34"/>
      <c r="CW543" s="34"/>
      <c r="CX543" s="34"/>
      <c r="CY543" s="34"/>
      <c r="CZ543" s="34"/>
    </row>
    <row r="544" spans="1:104" x14ac:dyDescent="0.15">
      <c r="A544" s="34" t="s">
        <v>1461</v>
      </c>
      <c r="B544" s="34"/>
      <c r="C544" s="34" t="s">
        <v>1346</v>
      </c>
      <c r="D544" s="34" t="s">
        <v>1368</v>
      </c>
      <c r="E544">
        <v>146</v>
      </c>
      <c r="F544" s="34" t="s">
        <v>1476</v>
      </c>
      <c r="G544" s="34"/>
      <c r="H544" s="84" t="s">
        <v>306</v>
      </c>
      <c r="I544" s="34" t="s">
        <v>2</v>
      </c>
      <c r="J544" s="34" t="s">
        <v>309</v>
      </c>
      <c r="K544" s="34" t="s">
        <v>315</v>
      </c>
      <c r="L544" s="34" t="s">
        <v>1350</v>
      </c>
      <c r="M544" s="34" t="s">
        <v>330</v>
      </c>
      <c r="N544" s="34"/>
      <c r="O544" s="34" t="s">
        <v>1354</v>
      </c>
      <c r="P544" s="34"/>
      <c r="Q544" s="34" t="s">
        <v>331</v>
      </c>
      <c r="R544" t="b">
        <v>0</v>
      </c>
      <c r="S544" s="34"/>
      <c r="T544" s="34"/>
      <c r="U544" s="34"/>
      <c r="V544" t="b">
        <v>0</v>
      </c>
      <c r="W544" t="b">
        <v>1</v>
      </c>
      <c r="X544" s="34"/>
      <c r="Y544" s="34"/>
      <c r="AA544" s="34"/>
      <c r="AB544" s="34"/>
      <c r="AC544" s="34"/>
      <c r="AD544" s="34"/>
      <c r="AE544" s="34"/>
      <c r="AF544" s="34"/>
      <c r="AG544">
        <v>4.3</v>
      </c>
      <c r="AH544" s="34"/>
      <c r="AK544" s="34"/>
      <c r="AL544" s="34"/>
      <c r="AM544" s="34"/>
      <c r="AN544" s="34"/>
      <c r="AO544" s="34"/>
      <c r="AP544" s="34"/>
      <c r="AQ544" s="34"/>
      <c r="AR544" s="34"/>
      <c r="AS544" s="34"/>
      <c r="AU544" s="34"/>
      <c r="AV544" s="34"/>
      <c r="AW544" s="34"/>
      <c r="AX544" s="34"/>
      <c r="AY544" s="34"/>
      <c r="AZ544" s="34"/>
      <c r="BA544" s="34"/>
      <c r="BB544" s="34"/>
      <c r="BC544" s="34"/>
      <c r="BD544" s="34"/>
      <c r="BE544" s="34"/>
      <c r="BF544" s="34"/>
      <c r="BI544" s="34"/>
      <c r="BJ544" s="34"/>
      <c r="BK544" s="34"/>
      <c r="BL544" s="34"/>
      <c r="BM544" s="34"/>
      <c r="BN544" s="34"/>
      <c r="BO544" s="34"/>
      <c r="BP544" s="34"/>
      <c r="BQ544" s="34"/>
      <c r="BS544" s="34"/>
      <c r="BT544" s="34"/>
      <c r="BU544" s="34"/>
      <c r="BV544" s="34"/>
      <c r="BW544" s="34"/>
      <c r="BX544" s="34"/>
      <c r="BY544" s="34"/>
      <c r="BZ544" s="34"/>
      <c r="CB544" s="34"/>
      <c r="CC544" s="34"/>
      <c r="CD544" s="34"/>
      <c r="CE544" s="34"/>
      <c r="CH544" s="34"/>
      <c r="CI544" s="34"/>
      <c r="CK544" s="34"/>
      <c r="CL544" s="34"/>
      <c r="CN544" s="34"/>
      <c r="CO544" s="34"/>
      <c r="CP544" s="34"/>
      <c r="CQ544" s="34"/>
      <c r="CR544" s="34"/>
      <c r="CS544" s="34"/>
      <c r="CT544" s="34"/>
      <c r="CV544" s="34"/>
      <c r="CW544" s="34"/>
      <c r="CX544" s="34"/>
      <c r="CY544" s="34"/>
      <c r="CZ544" s="34"/>
    </row>
    <row r="545" spans="1:104" x14ac:dyDescent="0.15">
      <c r="A545" s="34" t="s">
        <v>1461</v>
      </c>
      <c r="B545" s="34"/>
      <c r="C545" s="34" t="s">
        <v>1346</v>
      </c>
      <c r="D545" s="34" t="s">
        <v>1368</v>
      </c>
      <c r="E545">
        <v>146</v>
      </c>
      <c r="F545" s="34" t="s">
        <v>1476</v>
      </c>
      <c r="G545" s="34"/>
      <c r="H545" s="84" t="s">
        <v>306</v>
      </c>
      <c r="I545" s="34" t="s">
        <v>2</v>
      </c>
      <c r="J545" s="34" t="s">
        <v>310</v>
      </c>
      <c r="K545" s="34" t="s">
        <v>854</v>
      </c>
      <c r="L545" s="34" t="s">
        <v>1350</v>
      </c>
      <c r="M545" s="34" t="s">
        <v>330</v>
      </c>
      <c r="N545" s="34"/>
      <c r="O545" s="34" t="s">
        <v>1354</v>
      </c>
      <c r="P545" s="34"/>
      <c r="Q545" s="34" t="s">
        <v>331</v>
      </c>
      <c r="R545" t="b">
        <v>0</v>
      </c>
      <c r="S545" s="34"/>
      <c r="T545" s="34"/>
      <c r="U545" s="34"/>
      <c r="V545" t="b">
        <v>0</v>
      </c>
      <c r="W545" t="b">
        <v>1</v>
      </c>
      <c r="X545" s="34"/>
      <c r="Y545" s="34"/>
      <c r="AA545" s="34"/>
      <c r="AB545" s="34"/>
      <c r="AC545" s="34"/>
      <c r="AD545" s="34"/>
      <c r="AE545" s="34"/>
      <c r="AF545" s="34"/>
      <c r="AG545">
        <v>4.3</v>
      </c>
      <c r="AH545" s="34"/>
      <c r="AK545" s="34"/>
      <c r="AL545" s="34"/>
      <c r="AM545" s="34"/>
      <c r="AN545" s="34"/>
      <c r="AO545" s="34"/>
      <c r="AP545" s="34"/>
      <c r="AQ545" s="34"/>
      <c r="AR545" s="34"/>
      <c r="AS545" s="34"/>
      <c r="AU545" s="34"/>
      <c r="AV545" s="34"/>
      <c r="AW545" s="34"/>
      <c r="AX545" s="34"/>
      <c r="AY545" s="34"/>
      <c r="AZ545" s="34"/>
      <c r="BA545" s="34"/>
      <c r="BB545" s="34"/>
      <c r="BC545" s="34"/>
      <c r="BD545" s="34"/>
      <c r="BE545" s="34"/>
      <c r="BF545" s="34"/>
      <c r="BI545" s="34"/>
      <c r="BJ545" s="34"/>
      <c r="BK545" s="34"/>
      <c r="BL545" s="34"/>
      <c r="BM545" s="34"/>
      <c r="BN545" s="34"/>
      <c r="BO545" s="34"/>
      <c r="BP545" s="34"/>
      <c r="BQ545" s="34"/>
      <c r="BS545" s="34"/>
      <c r="BT545" s="34"/>
      <c r="BU545" s="34"/>
      <c r="BV545" s="34"/>
      <c r="BW545" s="34"/>
      <c r="BX545" s="34"/>
      <c r="BY545" s="34"/>
      <c r="BZ545" s="34"/>
      <c r="CB545" s="34"/>
      <c r="CC545" s="34"/>
      <c r="CD545" s="34"/>
      <c r="CE545" s="34"/>
      <c r="CH545" s="34"/>
      <c r="CI545" s="34"/>
      <c r="CK545" s="34"/>
      <c r="CL545" s="34"/>
      <c r="CN545" s="34"/>
      <c r="CO545" s="34"/>
      <c r="CP545" s="34"/>
      <c r="CQ545" s="34"/>
      <c r="CR545" s="34"/>
      <c r="CS545" s="34"/>
      <c r="CT545" s="34"/>
      <c r="CV545" s="34"/>
      <c r="CW545" s="34"/>
      <c r="CX545" s="34"/>
      <c r="CY545" s="34"/>
      <c r="CZ545" s="34"/>
    </row>
    <row r="546" spans="1:104" x14ac:dyDescent="0.15">
      <c r="A546" s="34" t="s">
        <v>1461</v>
      </c>
      <c r="B546" s="34"/>
      <c r="C546" s="34" t="s">
        <v>1346</v>
      </c>
      <c r="D546" s="34" t="s">
        <v>1368</v>
      </c>
      <c r="E546">
        <v>146</v>
      </c>
      <c r="F546" s="34" t="s">
        <v>1476</v>
      </c>
      <c r="G546" s="34"/>
      <c r="H546" s="84" t="s">
        <v>306</v>
      </c>
      <c r="I546" s="34" t="s">
        <v>2</v>
      </c>
      <c r="J546" s="34" t="s">
        <v>311</v>
      </c>
      <c r="K546" s="34" t="s">
        <v>1592</v>
      </c>
      <c r="L546" s="34" t="s">
        <v>1350</v>
      </c>
      <c r="M546" s="34" t="s">
        <v>330</v>
      </c>
      <c r="N546" s="34"/>
      <c r="O546" s="34" t="s">
        <v>1354</v>
      </c>
      <c r="P546" s="34"/>
      <c r="Q546" s="34" t="s">
        <v>331</v>
      </c>
      <c r="R546" t="b">
        <v>0</v>
      </c>
      <c r="S546" s="34"/>
      <c r="T546" s="34"/>
      <c r="U546" s="34"/>
      <c r="V546" t="b">
        <v>0</v>
      </c>
      <c r="W546" t="b">
        <v>1</v>
      </c>
      <c r="X546" s="34"/>
      <c r="Y546" s="34"/>
      <c r="AA546" s="34"/>
      <c r="AB546" s="34"/>
      <c r="AC546" s="34"/>
      <c r="AD546" s="34"/>
      <c r="AE546" s="34"/>
      <c r="AF546" s="34"/>
      <c r="AG546">
        <v>4.3</v>
      </c>
      <c r="AH546" s="34"/>
      <c r="AK546" s="34"/>
      <c r="AL546" s="34"/>
      <c r="AM546" s="34"/>
      <c r="AN546" s="34"/>
      <c r="AO546" s="34"/>
      <c r="AP546" s="34"/>
      <c r="AQ546" s="34"/>
      <c r="AR546" s="34"/>
      <c r="AS546" s="34"/>
      <c r="AU546" s="34"/>
      <c r="AV546" s="34"/>
      <c r="AW546" s="34"/>
      <c r="AX546" s="34"/>
      <c r="AY546" s="34"/>
      <c r="AZ546" s="34"/>
      <c r="BA546" s="34"/>
      <c r="BB546" s="34"/>
      <c r="BC546" s="34"/>
      <c r="BD546" s="34"/>
      <c r="BE546" s="34"/>
      <c r="BF546" s="34"/>
      <c r="BI546" s="34"/>
      <c r="BJ546" s="34"/>
      <c r="BK546" s="34"/>
      <c r="BL546" s="34"/>
      <c r="BM546" s="34"/>
      <c r="BN546" s="34"/>
      <c r="BO546" s="34"/>
      <c r="BP546" s="34"/>
      <c r="BQ546" s="34"/>
      <c r="BS546" s="34"/>
      <c r="BT546" s="34"/>
      <c r="BU546" s="34"/>
      <c r="BV546" s="34"/>
      <c r="BW546" s="34"/>
      <c r="BX546" s="34"/>
      <c r="BY546" s="34"/>
      <c r="BZ546" s="34"/>
      <c r="CB546" s="34"/>
      <c r="CC546" s="34"/>
      <c r="CD546" s="34"/>
      <c r="CE546" s="34"/>
      <c r="CH546" s="34"/>
      <c r="CI546" s="34"/>
      <c r="CK546" s="34"/>
      <c r="CL546" s="34"/>
      <c r="CN546" s="34"/>
      <c r="CO546" s="34"/>
      <c r="CP546" s="34"/>
      <c r="CQ546" s="34"/>
      <c r="CR546" s="34"/>
      <c r="CS546" s="34"/>
      <c r="CT546" s="34"/>
      <c r="CV546" s="34"/>
      <c r="CW546" s="34"/>
      <c r="CX546" s="34"/>
      <c r="CY546" s="34"/>
      <c r="CZ546" s="34"/>
    </row>
    <row r="547" spans="1:104" x14ac:dyDescent="0.15">
      <c r="A547" s="34" t="s">
        <v>1461</v>
      </c>
      <c r="B547" s="34"/>
      <c r="C547" s="34" t="s">
        <v>1346</v>
      </c>
      <c r="D547" s="34" t="s">
        <v>1368</v>
      </c>
      <c r="E547">
        <v>146</v>
      </c>
      <c r="F547" s="34" t="s">
        <v>1476</v>
      </c>
      <c r="G547" s="34"/>
      <c r="H547" s="84" t="s">
        <v>306</v>
      </c>
      <c r="I547" s="34" t="s">
        <v>2</v>
      </c>
      <c r="J547" s="34" t="s">
        <v>312</v>
      </c>
      <c r="K547" s="34" t="s">
        <v>2</v>
      </c>
      <c r="L547" s="34" t="s">
        <v>1350</v>
      </c>
      <c r="M547" s="34" t="s">
        <v>330</v>
      </c>
      <c r="N547" s="34"/>
      <c r="O547" s="34" t="s">
        <v>1354</v>
      </c>
      <c r="P547" s="34"/>
      <c r="Q547" s="34" t="s">
        <v>331</v>
      </c>
      <c r="R547" t="b">
        <v>0</v>
      </c>
      <c r="S547" s="34"/>
      <c r="T547" s="34"/>
      <c r="U547" s="34"/>
      <c r="V547" t="b">
        <v>0</v>
      </c>
      <c r="W547" t="b">
        <v>1</v>
      </c>
      <c r="X547" s="34"/>
      <c r="Y547" s="34"/>
      <c r="AA547" s="34"/>
      <c r="AB547" s="34"/>
      <c r="AC547" s="34"/>
      <c r="AD547" s="34"/>
      <c r="AE547" s="34"/>
      <c r="AF547" s="34"/>
      <c r="AG547">
        <v>4.3</v>
      </c>
      <c r="AH547" s="34"/>
      <c r="AK547" s="34"/>
      <c r="AL547" s="34"/>
      <c r="AM547" s="34"/>
      <c r="AN547" s="34"/>
      <c r="AO547" s="34"/>
      <c r="AP547" s="34"/>
      <c r="AQ547" s="34"/>
      <c r="AR547" s="34"/>
      <c r="AS547" s="34"/>
      <c r="AU547" s="34"/>
      <c r="AV547" s="34"/>
      <c r="AW547" s="34"/>
      <c r="AX547" s="34"/>
      <c r="AY547" s="34"/>
      <c r="AZ547" s="34"/>
      <c r="BA547" s="34"/>
      <c r="BB547" s="34"/>
      <c r="BC547" s="34"/>
      <c r="BD547" s="34"/>
      <c r="BE547" s="34"/>
      <c r="BF547" s="34"/>
      <c r="BI547" s="34"/>
      <c r="BJ547" s="34"/>
      <c r="BK547" s="34"/>
      <c r="BL547" s="34"/>
      <c r="BM547" s="34"/>
      <c r="BN547" s="34"/>
      <c r="BO547" s="34"/>
      <c r="BP547" s="34"/>
      <c r="BQ547" s="34"/>
      <c r="BS547" s="34"/>
      <c r="BT547" s="34"/>
      <c r="BU547" s="34"/>
      <c r="BV547" s="34"/>
      <c r="BW547" s="34"/>
      <c r="BX547" s="34"/>
      <c r="BY547" s="34"/>
      <c r="BZ547" s="34"/>
      <c r="CB547" s="34"/>
      <c r="CC547" s="34"/>
      <c r="CD547" s="34"/>
      <c r="CE547" s="34"/>
      <c r="CH547" s="34"/>
      <c r="CI547" s="34"/>
      <c r="CK547" s="34"/>
      <c r="CL547" s="34"/>
      <c r="CN547" s="34"/>
      <c r="CO547" s="34"/>
      <c r="CP547" s="34"/>
      <c r="CQ547" s="34"/>
      <c r="CR547" s="34"/>
      <c r="CS547" s="34"/>
      <c r="CT547" s="34"/>
      <c r="CV547" s="34"/>
      <c r="CW547" s="34"/>
      <c r="CX547" s="34"/>
      <c r="CY547" s="34"/>
      <c r="CZ547" s="34"/>
    </row>
    <row r="548" spans="1:104" x14ac:dyDescent="0.15">
      <c r="A548" s="34" t="s">
        <v>1462</v>
      </c>
      <c r="B548" s="34"/>
      <c r="C548" s="34" t="s">
        <v>1346</v>
      </c>
      <c r="D548" s="34" t="s">
        <v>1369</v>
      </c>
      <c r="E548">
        <v>147</v>
      </c>
      <c r="F548" s="34" t="s">
        <v>1477</v>
      </c>
      <c r="G548" s="34"/>
      <c r="H548" s="84" t="s">
        <v>306</v>
      </c>
      <c r="I548" s="34" t="s">
        <v>2</v>
      </c>
      <c r="J548" s="34" t="s">
        <v>307</v>
      </c>
      <c r="K548" s="34" t="s">
        <v>1599</v>
      </c>
      <c r="L548" s="34" t="s">
        <v>1354</v>
      </c>
      <c r="M548" s="34" t="s">
        <v>330</v>
      </c>
      <c r="N548" s="34"/>
      <c r="O548" s="34" t="s">
        <v>1350</v>
      </c>
      <c r="P548" s="34"/>
      <c r="Q548" s="34" t="s">
        <v>346</v>
      </c>
      <c r="R548" t="b">
        <v>0</v>
      </c>
      <c r="S548" s="34"/>
      <c r="T548" s="34"/>
      <c r="U548" s="34"/>
      <c r="V548" t="b">
        <v>0</v>
      </c>
      <c r="W548" t="b">
        <v>1</v>
      </c>
      <c r="X548" s="34"/>
      <c r="Y548" s="34"/>
      <c r="AA548" s="34"/>
      <c r="AB548" s="34"/>
      <c r="AC548" s="34"/>
      <c r="AD548" s="34"/>
      <c r="AE548" s="34"/>
      <c r="AF548" s="34"/>
      <c r="AG548">
        <v>4.3</v>
      </c>
      <c r="AH548" s="34"/>
      <c r="AK548" s="34"/>
      <c r="AL548" s="34"/>
      <c r="AM548" s="34"/>
      <c r="AN548" s="34"/>
      <c r="AO548" s="34"/>
      <c r="AP548" s="34"/>
      <c r="AQ548" s="34"/>
      <c r="AR548" s="34"/>
      <c r="AS548" s="34"/>
      <c r="AU548" s="34"/>
      <c r="AV548" s="34"/>
      <c r="AW548" s="34"/>
      <c r="AX548" s="34"/>
      <c r="AY548" s="34"/>
      <c r="AZ548" s="34"/>
      <c r="BA548" s="34"/>
      <c r="BB548" s="34"/>
      <c r="BC548" s="34"/>
      <c r="BD548" s="34"/>
      <c r="BE548" s="34"/>
      <c r="BF548" s="34"/>
      <c r="BI548" s="34"/>
      <c r="BJ548" s="34"/>
      <c r="BK548" s="34"/>
      <c r="BL548" s="34"/>
      <c r="BM548" s="34"/>
      <c r="BN548" s="34"/>
      <c r="BO548" s="34"/>
      <c r="BP548" s="34"/>
      <c r="BQ548" s="34"/>
      <c r="BS548" s="34"/>
      <c r="BT548" s="34"/>
      <c r="BU548" s="34"/>
      <c r="BV548" s="34"/>
      <c r="BW548" s="34"/>
      <c r="BX548" s="34"/>
      <c r="BY548" s="34"/>
      <c r="BZ548" s="34"/>
      <c r="CB548" s="34"/>
      <c r="CC548" s="34"/>
      <c r="CD548" s="34"/>
      <c r="CE548" s="34"/>
      <c r="CH548" s="34"/>
      <c r="CI548" s="34"/>
      <c r="CK548" s="34"/>
      <c r="CL548" s="34"/>
      <c r="CN548" s="34"/>
      <c r="CO548" s="34"/>
      <c r="CP548" s="34"/>
      <c r="CQ548" s="34"/>
      <c r="CR548" s="34"/>
      <c r="CS548" s="34"/>
      <c r="CT548" s="34"/>
      <c r="CV548" s="34"/>
      <c r="CW548" s="34"/>
      <c r="CX548" s="34"/>
      <c r="CY548" s="34"/>
      <c r="CZ548" s="34"/>
    </row>
    <row r="549" spans="1:104" x14ac:dyDescent="0.15">
      <c r="A549" s="34" t="s">
        <v>1462</v>
      </c>
      <c r="B549" s="34"/>
      <c r="C549" s="34" t="s">
        <v>1346</v>
      </c>
      <c r="D549" s="34" t="s">
        <v>1369</v>
      </c>
      <c r="E549">
        <v>147</v>
      </c>
      <c r="F549" s="34" t="s">
        <v>1477</v>
      </c>
      <c r="G549" s="34"/>
      <c r="H549" s="84" t="s">
        <v>306</v>
      </c>
      <c r="I549" s="34" t="s">
        <v>2</v>
      </c>
      <c r="J549" s="34" t="s">
        <v>308</v>
      </c>
      <c r="K549" s="34" t="s">
        <v>316</v>
      </c>
      <c r="L549" s="34" t="s">
        <v>1354</v>
      </c>
      <c r="M549" s="34" t="s">
        <v>330</v>
      </c>
      <c r="N549" s="34"/>
      <c r="O549" s="34" t="s">
        <v>1350</v>
      </c>
      <c r="P549" s="34"/>
      <c r="Q549" s="34" t="s">
        <v>346</v>
      </c>
      <c r="R549" t="b">
        <v>0</v>
      </c>
      <c r="S549" s="34"/>
      <c r="T549" s="34"/>
      <c r="U549" s="34"/>
      <c r="V549" t="b">
        <v>0</v>
      </c>
      <c r="W549" t="b">
        <v>1</v>
      </c>
      <c r="X549" s="34"/>
      <c r="Y549" s="34"/>
      <c r="AA549" s="34"/>
      <c r="AB549" s="34"/>
      <c r="AC549" s="34"/>
      <c r="AD549" s="34"/>
      <c r="AE549" s="34"/>
      <c r="AF549" s="34"/>
      <c r="AG549">
        <v>4.3</v>
      </c>
      <c r="AH549" s="34"/>
      <c r="AK549" s="34"/>
      <c r="AL549" s="34"/>
      <c r="AM549" s="34"/>
      <c r="AN549" s="34"/>
      <c r="AO549" s="34"/>
      <c r="AP549" s="34"/>
      <c r="AQ549" s="34"/>
      <c r="AR549" s="34"/>
      <c r="AS549" s="34"/>
      <c r="AU549" s="34"/>
      <c r="AV549" s="34"/>
      <c r="AW549" s="34"/>
      <c r="AX549" s="34"/>
      <c r="AY549" s="34"/>
      <c r="AZ549" s="34"/>
      <c r="BA549" s="34"/>
      <c r="BB549" s="34"/>
      <c r="BC549" s="34"/>
      <c r="BD549" s="34"/>
      <c r="BE549" s="34"/>
      <c r="BF549" s="34"/>
      <c r="BI549" s="34"/>
      <c r="BJ549" s="34"/>
      <c r="BK549" s="34"/>
      <c r="BL549" s="34"/>
      <c r="BM549" s="34"/>
      <c r="BN549" s="34"/>
      <c r="BO549" s="34"/>
      <c r="BP549" s="34"/>
      <c r="BQ549" s="34"/>
      <c r="BS549" s="34"/>
      <c r="BT549" s="34"/>
      <c r="BU549" s="34"/>
      <c r="BV549" s="34"/>
      <c r="BW549" s="34"/>
      <c r="BX549" s="34"/>
      <c r="BY549" s="34"/>
      <c r="BZ549" s="34"/>
      <c r="CB549" s="34"/>
      <c r="CC549" s="34"/>
      <c r="CD549" s="34"/>
      <c r="CE549" s="34"/>
      <c r="CH549" s="34"/>
      <c r="CI549" s="34"/>
      <c r="CK549" s="34"/>
      <c r="CL549" s="34"/>
      <c r="CN549" s="34"/>
      <c r="CO549" s="34"/>
      <c r="CP549" s="34"/>
      <c r="CQ549" s="34"/>
      <c r="CR549" s="34"/>
      <c r="CS549" s="34"/>
      <c r="CT549" s="34"/>
      <c r="CV549" s="34"/>
      <c r="CW549" s="34"/>
      <c r="CX549" s="34"/>
      <c r="CY549" s="34"/>
      <c r="CZ549" s="34"/>
    </row>
    <row r="550" spans="1:104" x14ac:dyDescent="0.15">
      <c r="A550" s="34" t="s">
        <v>1462</v>
      </c>
      <c r="B550" s="34"/>
      <c r="C550" s="34" t="s">
        <v>1346</v>
      </c>
      <c r="D550" s="34" t="s">
        <v>1369</v>
      </c>
      <c r="E550">
        <v>147</v>
      </c>
      <c r="F550" s="34" t="s">
        <v>1477</v>
      </c>
      <c r="G550" s="34"/>
      <c r="H550" s="84" t="s">
        <v>306</v>
      </c>
      <c r="I550" s="34" t="s">
        <v>2</v>
      </c>
      <c r="J550" s="34" t="s">
        <v>309</v>
      </c>
      <c r="K550" s="34" t="s">
        <v>317</v>
      </c>
      <c r="L550" s="34" t="s">
        <v>1354</v>
      </c>
      <c r="M550" s="34" t="s">
        <v>330</v>
      </c>
      <c r="N550" s="34"/>
      <c r="O550" s="34" t="s">
        <v>1350</v>
      </c>
      <c r="P550" s="34"/>
      <c r="Q550" s="34" t="s">
        <v>346</v>
      </c>
      <c r="R550" t="b">
        <v>0</v>
      </c>
      <c r="S550" s="34"/>
      <c r="T550" s="34"/>
      <c r="U550" s="34"/>
      <c r="V550" t="b">
        <v>0</v>
      </c>
      <c r="W550" t="b">
        <v>1</v>
      </c>
      <c r="X550" s="34"/>
      <c r="Y550" s="34"/>
      <c r="AA550" s="34"/>
      <c r="AB550" s="34"/>
      <c r="AC550" s="34"/>
      <c r="AD550" s="34"/>
      <c r="AE550" s="34"/>
      <c r="AF550" s="34"/>
      <c r="AG550">
        <v>4.3</v>
      </c>
      <c r="AH550" s="34"/>
      <c r="AK550" s="34"/>
      <c r="AL550" s="34"/>
      <c r="AM550" s="34"/>
      <c r="AN550" s="34"/>
      <c r="AO550" s="34"/>
      <c r="AP550" s="34"/>
      <c r="AQ550" s="34"/>
      <c r="AR550" s="34"/>
      <c r="AS550" s="34"/>
      <c r="AU550" s="34"/>
      <c r="AV550" s="34"/>
      <c r="AW550" s="34"/>
      <c r="AX550" s="34"/>
      <c r="AY550" s="34"/>
      <c r="AZ550" s="34"/>
      <c r="BA550" s="34"/>
      <c r="BB550" s="34"/>
      <c r="BC550" s="34"/>
      <c r="BD550" s="34"/>
      <c r="BE550" s="34"/>
      <c r="BF550" s="34"/>
      <c r="BI550" s="34"/>
      <c r="BJ550" s="34"/>
      <c r="BK550" s="34"/>
      <c r="BL550" s="34"/>
      <c r="BM550" s="34"/>
      <c r="BN550" s="34"/>
      <c r="BO550" s="34"/>
      <c r="BP550" s="34"/>
      <c r="BQ550" s="34"/>
      <c r="BS550" s="34"/>
      <c r="BT550" s="34"/>
      <c r="BU550" s="34"/>
      <c r="BV550" s="34"/>
      <c r="BW550" s="34"/>
      <c r="BX550" s="34"/>
      <c r="BY550" s="34"/>
      <c r="BZ550" s="34"/>
      <c r="CB550" s="34"/>
      <c r="CC550" s="34"/>
      <c r="CD550" s="34"/>
      <c r="CE550" s="34"/>
      <c r="CH550" s="34"/>
      <c r="CI550" s="34"/>
      <c r="CK550" s="34"/>
      <c r="CL550" s="34"/>
      <c r="CN550" s="34"/>
      <c r="CO550" s="34"/>
      <c r="CP550" s="34"/>
      <c r="CQ550" s="34"/>
      <c r="CR550" s="34"/>
      <c r="CS550" s="34"/>
      <c r="CT550" s="34"/>
      <c r="CV550" s="34"/>
      <c r="CW550" s="34"/>
      <c r="CX550" s="34"/>
      <c r="CY550" s="34"/>
      <c r="CZ550" s="34"/>
    </row>
    <row r="551" spans="1:104" x14ac:dyDescent="0.15">
      <c r="A551" s="34" t="s">
        <v>1462</v>
      </c>
      <c r="B551" s="34"/>
      <c r="C551" s="34" t="s">
        <v>1346</v>
      </c>
      <c r="D551" s="34" t="s">
        <v>1369</v>
      </c>
      <c r="E551">
        <v>147</v>
      </c>
      <c r="F551" s="34" t="s">
        <v>1477</v>
      </c>
      <c r="G551" s="34"/>
      <c r="H551" s="84" t="s">
        <v>306</v>
      </c>
      <c r="I551" s="34" t="s">
        <v>2</v>
      </c>
      <c r="J551" s="34" t="s">
        <v>310</v>
      </c>
      <c r="K551" s="34" t="s">
        <v>1600</v>
      </c>
      <c r="L551" s="34" t="s">
        <v>1354</v>
      </c>
      <c r="M551" s="34" t="s">
        <v>330</v>
      </c>
      <c r="N551" s="34"/>
      <c r="O551" s="34" t="s">
        <v>1350</v>
      </c>
      <c r="P551" s="34"/>
      <c r="Q551" s="34" t="s">
        <v>346</v>
      </c>
      <c r="R551" t="b">
        <v>0</v>
      </c>
      <c r="S551" s="34"/>
      <c r="T551" s="34"/>
      <c r="U551" s="34"/>
      <c r="V551" t="b">
        <v>0</v>
      </c>
      <c r="W551" t="b">
        <v>1</v>
      </c>
      <c r="X551" s="34"/>
      <c r="Y551" s="34"/>
      <c r="AA551" s="34"/>
      <c r="AB551" s="34"/>
      <c r="AC551" s="34"/>
      <c r="AD551" s="34"/>
      <c r="AE551" s="34"/>
      <c r="AF551" s="34"/>
      <c r="AG551">
        <v>4.3</v>
      </c>
      <c r="AH551" s="34"/>
      <c r="AK551" s="34"/>
      <c r="AL551" s="34"/>
      <c r="AM551" s="34"/>
      <c r="AN551" s="34"/>
      <c r="AO551" s="34"/>
      <c r="AP551" s="34"/>
      <c r="AQ551" s="34"/>
      <c r="AR551" s="34"/>
      <c r="AS551" s="34"/>
      <c r="AU551" s="34"/>
      <c r="AV551" s="34"/>
      <c r="AW551" s="34"/>
      <c r="AX551" s="34"/>
      <c r="AY551" s="34"/>
      <c r="AZ551" s="34"/>
      <c r="BA551" s="34"/>
      <c r="BB551" s="34"/>
      <c r="BC551" s="34"/>
      <c r="BD551" s="34"/>
      <c r="BE551" s="34"/>
      <c r="BF551" s="34"/>
      <c r="BI551" s="34"/>
      <c r="BJ551" s="34"/>
      <c r="BK551" s="34"/>
      <c r="BL551" s="34"/>
      <c r="BM551" s="34"/>
      <c r="BN551" s="34"/>
      <c r="BO551" s="34"/>
      <c r="BP551" s="34"/>
      <c r="BQ551" s="34"/>
      <c r="BS551" s="34"/>
      <c r="BT551" s="34"/>
      <c r="BU551" s="34"/>
      <c r="BV551" s="34"/>
      <c r="BW551" s="34"/>
      <c r="BX551" s="34"/>
      <c r="BY551" s="34"/>
      <c r="BZ551" s="34"/>
      <c r="CB551" s="34"/>
      <c r="CC551" s="34"/>
      <c r="CD551" s="34"/>
      <c r="CE551" s="34"/>
      <c r="CH551" s="34"/>
      <c r="CI551" s="34"/>
      <c r="CK551" s="34"/>
      <c r="CL551" s="34"/>
      <c r="CN551" s="34"/>
      <c r="CO551" s="34"/>
      <c r="CP551" s="34"/>
      <c r="CQ551" s="34"/>
      <c r="CR551" s="34"/>
      <c r="CS551" s="34"/>
      <c r="CT551" s="34"/>
      <c r="CV551" s="34"/>
      <c r="CW551" s="34"/>
      <c r="CX551" s="34"/>
      <c r="CY551" s="34"/>
      <c r="CZ551" s="34"/>
    </row>
    <row r="552" spans="1:104" x14ac:dyDescent="0.15">
      <c r="A552" s="34" t="s">
        <v>1462</v>
      </c>
      <c r="B552" s="34"/>
      <c r="C552" s="34" t="s">
        <v>1346</v>
      </c>
      <c r="D552" s="34" t="s">
        <v>1369</v>
      </c>
      <c r="E552">
        <v>147</v>
      </c>
      <c r="F552" s="34" t="s">
        <v>1477</v>
      </c>
      <c r="G552" s="34"/>
      <c r="H552" s="84" t="s">
        <v>306</v>
      </c>
      <c r="I552" s="34" t="s">
        <v>2</v>
      </c>
      <c r="J552" s="34" t="s">
        <v>311</v>
      </c>
      <c r="K552" s="34" t="s">
        <v>1601</v>
      </c>
      <c r="L552" s="34" t="s">
        <v>1354</v>
      </c>
      <c r="M552" s="34" t="s">
        <v>330</v>
      </c>
      <c r="N552" s="34"/>
      <c r="O552" s="34" t="s">
        <v>1350</v>
      </c>
      <c r="P552" s="34"/>
      <c r="Q552" s="34" t="s">
        <v>346</v>
      </c>
      <c r="R552" t="b">
        <v>0</v>
      </c>
      <c r="S552" s="34"/>
      <c r="T552" s="34"/>
      <c r="U552" s="34"/>
      <c r="V552" t="b">
        <v>0</v>
      </c>
      <c r="W552" t="b">
        <v>1</v>
      </c>
      <c r="X552" s="34"/>
      <c r="Y552" s="34"/>
      <c r="AA552" s="34"/>
      <c r="AB552" s="34"/>
      <c r="AC552" s="34"/>
      <c r="AD552" s="34"/>
      <c r="AE552" s="34"/>
      <c r="AF552" s="34"/>
      <c r="AG552">
        <v>4.3</v>
      </c>
      <c r="AH552" s="34"/>
      <c r="AK552" s="34"/>
      <c r="AL552" s="34"/>
      <c r="AM552" s="34"/>
      <c r="AN552" s="34"/>
      <c r="AO552" s="34"/>
      <c r="AP552" s="34"/>
      <c r="AQ552" s="34"/>
      <c r="AR552" s="34"/>
      <c r="AS552" s="34"/>
      <c r="AU552" s="34"/>
      <c r="AV552" s="34"/>
      <c r="AW552" s="34"/>
      <c r="AX552" s="34"/>
      <c r="AY552" s="34"/>
      <c r="AZ552" s="34"/>
      <c r="BA552" s="34"/>
      <c r="BB552" s="34"/>
      <c r="BC552" s="34"/>
      <c r="BD552" s="34"/>
      <c r="BE552" s="34"/>
      <c r="BF552" s="34"/>
      <c r="BI552" s="34"/>
      <c r="BJ552" s="34"/>
      <c r="BK552" s="34"/>
      <c r="BL552" s="34"/>
      <c r="BM552" s="34"/>
      <c r="BN552" s="34"/>
      <c r="BO552" s="34"/>
      <c r="BP552" s="34"/>
      <c r="BQ552" s="34"/>
      <c r="BS552" s="34"/>
      <c r="BT552" s="34"/>
      <c r="BU552" s="34"/>
      <c r="BV552" s="34"/>
      <c r="BW552" s="34"/>
      <c r="BX552" s="34"/>
      <c r="BY552" s="34"/>
      <c r="BZ552" s="34"/>
      <c r="CB552" s="34"/>
      <c r="CC552" s="34"/>
      <c r="CD552" s="34"/>
      <c r="CE552" s="34"/>
      <c r="CH552" s="34"/>
      <c r="CI552" s="34"/>
      <c r="CK552" s="34"/>
      <c r="CL552" s="34"/>
      <c r="CN552" s="34"/>
      <c r="CO552" s="34"/>
      <c r="CP552" s="34"/>
      <c r="CQ552" s="34"/>
      <c r="CR552" s="34"/>
      <c r="CS552" s="34"/>
      <c r="CT552" s="34"/>
      <c r="CV552" s="34"/>
      <c r="CW552" s="34"/>
      <c r="CX552" s="34"/>
      <c r="CY552" s="34"/>
      <c r="CZ552" s="34"/>
    </row>
    <row r="553" spans="1:104" x14ac:dyDescent="0.15">
      <c r="A553" s="34" t="s">
        <v>1462</v>
      </c>
      <c r="B553" s="34"/>
      <c r="C553" s="34" t="s">
        <v>1346</v>
      </c>
      <c r="D553" s="34" t="s">
        <v>1369</v>
      </c>
      <c r="E553">
        <v>147</v>
      </c>
      <c r="F553" s="34" t="s">
        <v>1477</v>
      </c>
      <c r="G553" s="34"/>
      <c r="H553" s="84" t="s">
        <v>306</v>
      </c>
      <c r="I553" s="34" t="s">
        <v>2</v>
      </c>
      <c r="J553" s="34" t="s">
        <v>312</v>
      </c>
      <c r="K553" s="34" t="s">
        <v>2</v>
      </c>
      <c r="L553" s="34" t="s">
        <v>1354</v>
      </c>
      <c r="M553" s="34" t="s">
        <v>330</v>
      </c>
      <c r="N553" s="34"/>
      <c r="O553" s="34" t="s">
        <v>1350</v>
      </c>
      <c r="P553" s="34"/>
      <c r="Q553" s="34" t="s">
        <v>346</v>
      </c>
      <c r="R553" t="b">
        <v>0</v>
      </c>
      <c r="S553" s="34"/>
      <c r="T553" s="34"/>
      <c r="U553" s="34"/>
      <c r="V553" t="b">
        <v>0</v>
      </c>
      <c r="W553" t="b">
        <v>1</v>
      </c>
      <c r="X553" s="34"/>
      <c r="Y553" s="34"/>
      <c r="AA553" s="34"/>
      <c r="AB553" s="34"/>
      <c r="AC553" s="34"/>
      <c r="AD553" s="34"/>
      <c r="AE553" s="34"/>
      <c r="AF553" s="34"/>
      <c r="AG553">
        <v>4.3</v>
      </c>
      <c r="AH553" s="34"/>
      <c r="AK553" s="34"/>
      <c r="AL553" s="34"/>
      <c r="AM553" s="34"/>
      <c r="AN553" s="34"/>
      <c r="AO553" s="34"/>
      <c r="AP553" s="34"/>
      <c r="AQ553" s="34"/>
      <c r="AR553" s="34"/>
      <c r="AS553" s="34"/>
      <c r="AU553" s="34"/>
      <c r="AV553" s="34"/>
      <c r="AW553" s="34"/>
      <c r="AX553" s="34"/>
      <c r="AY553" s="34"/>
      <c r="AZ553" s="34"/>
      <c r="BA553" s="34"/>
      <c r="BB553" s="34"/>
      <c r="BC553" s="34"/>
      <c r="BD553" s="34"/>
      <c r="BE553" s="34"/>
      <c r="BF553" s="34"/>
      <c r="BI553" s="34"/>
      <c r="BJ553" s="34"/>
      <c r="BK553" s="34"/>
      <c r="BL553" s="34"/>
      <c r="BM553" s="34"/>
      <c r="BN553" s="34"/>
      <c r="BO553" s="34"/>
      <c r="BP553" s="34"/>
      <c r="BQ553" s="34"/>
      <c r="BS553" s="34"/>
      <c r="BT553" s="34"/>
      <c r="BU553" s="34"/>
      <c r="BV553" s="34"/>
      <c r="BW553" s="34"/>
      <c r="BX553" s="34"/>
      <c r="BY553" s="34"/>
      <c r="BZ553" s="34"/>
      <c r="CB553" s="34"/>
      <c r="CC553" s="34"/>
      <c r="CD553" s="34"/>
      <c r="CE553" s="34"/>
      <c r="CH553" s="34"/>
      <c r="CI553" s="34"/>
      <c r="CK553" s="34"/>
      <c r="CL553" s="34"/>
      <c r="CN553" s="34"/>
      <c r="CO553" s="34"/>
      <c r="CP553" s="34"/>
      <c r="CQ553" s="34"/>
      <c r="CR553" s="34"/>
      <c r="CS553" s="34"/>
      <c r="CT553" s="34"/>
      <c r="CV553" s="34"/>
      <c r="CW553" s="34"/>
      <c r="CX553" s="34"/>
      <c r="CY553" s="34"/>
      <c r="CZ553" s="34"/>
    </row>
    <row r="554" spans="1:104" x14ac:dyDescent="0.15">
      <c r="A554" s="34" t="s">
        <v>1463</v>
      </c>
      <c r="B554" s="34"/>
      <c r="C554" s="34" t="s">
        <v>1346</v>
      </c>
      <c r="D554" s="34" t="s">
        <v>1369</v>
      </c>
      <c r="E554">
        <v>148</v>
      </c>
      <c r="F554" s="34" t="s">
        <v>1477</v>
      </c>
      <c r="G554" s="34"/>
      <c r="H554" s="84" t="s">
        <v>306</v>
      </c>
      <c r="I554" s="34" t="s">
        <v>2</v>
      </c>
      <c r="J554" s="34" t="s">
        <v>307</v>
      </c>
      <c r="K554" s="34" t="s">
        <v>1602</v>
      </c>
      <c r="L554" s="34" t="s">
        <v>1354</v>
      </c>
      <c r="M554" s="34" t="s">
        <v>330</v>
      </c>
      <c r="N554" s="34"/>
      <c r="O554" s="34" t="s">
        <v>1350</v>
      </c>
      <c r="P554" s="34"/>
      <c r="Q554" s="34" t="s">
        <v>345</v>
      </c>
      <c r="R554" t="b">
        <v>0</v>
      </c>
      <c r="S554" s="34"/>
      <c r="T554" s="34"/>
      <c r="U554" s="34"/>
      <c r="V554" t="b">
        <v>0</v>
      </c>
      <c r="W554" t="b">
        <v>1</v>
      </c>
      <c r="X554" s="34"/>
      <c r="Y554" s="34"/>
      <c r="AA554" s="34"/>
      <c r="AB554" s="34"/>
      <c r="AC554" s="34"/>
      <c r="AD554" s="34"/>
      <c r="AE554" s="34"/>
      <c r="AF554" s="34"/>
      <c r="AG554">
        <v>4.3</v>
      </c>
      <c r="AH554" s="34"/>
      <c r="AK554" s="34"/>
      <c r="AL554" s="34"/>
      <c r="AM554" s="34"/>
      <c r="AN554" s="34"/>
      <c r="AO554" s="34"/>
      <c r="AP554" s="34"/>
      <c r="AQ554" s="34"/>
      <c r="AR554" s="34"/>
      <c r="AS554" s="34"/>
      <c r="AU554" s="34"/>
      <c r="AV554" s="34"/>
      <c r="AW554" s="34"/>
      <c r="AX554" s="34"/>
      <c r="AY554" s="34"/>
      <c r="AZ554" s="34"/>
      <c r="BA554" s="34"/>
      <c r="BB554" s="34"/>
      <c r="BC554" s="34"/>
      <c r="BD554" s="34"/>
      <c r="BE554" s="34"/>
      <c r="BF554" s="34"/>
      <c r="BI554" s="34"/>
      <c r="BJ554" s="34"/>
      <c r="BK554" s="34"/>
      <c r="BL554" s="34"/>
      <c r="BM554" s="34"/>
      <c r="BN554" s="34"/>
      <c r="BO554" s="34"/>
      <c r="BP554" s="34"/>
      <c r="BQ554" s="34"/>
      <c r="BS554" s="34"/>
      <c r="BT554" s="34"/>
      <c r="BU554" s="34"/>
      <c r="BV554" s="34"/>
      <c r="BW554" s="34"/>
      <c r="BX554" s="34"/>
      <c r="BY554" s="34"/>
      <c r="BZ554" s="34"/>
      <c r="CB554" s="34"/>
      <c r="CC554" s="34"/>
      <c r="CD554" s="34"/>
      <c r="CE554" s="34"/>
      <c r="CH554" s="34"/>
      <c r="CI554" s="34"/>
      <c r="CK554" s="34"/>
      <c r="CL554" s="34"/>
      <c r="CN554" s="34"/>
      <c r="CO554" s="34"/>
      <c r="CP554" s="34"/>
      <c r="CQ554" s="34"/>
      <c r="CR554" s="34"/>
      <c r="CS554" s="34"/>
      <c r="CT554" s="34"/>
      <c r="CV554" s="34"/>
      <c r="CW554" s="34"/>
      <c r="CX554" s="34"/>
      <c r="CY554" s="34"/>
      <c r="CZ554" s="34"/>
    </row>
    <row r="555" spans="1:104" x14ac:dyDescent="0.15">
      <c r="A555" s="34" t="s">
        <v>1463</v>
      </c>
      <c r="B555" s="34"/>
      <c r="C555" s="34" t="s">
        <v>1346</v>
      </c>
      <c r="D555" s="34" t="s">
        <v>1369</v>
      </c>
      <c r="E555">
        <v>148</v>
      </c>
      <c r="F555" s="34" t="s">
        <v>1477</v>
      </c>
      <c r="G555" s="34"/>
      <c r="H555" s="84" t="s">
        <v>306</v>
      </c>
      <c r="I555" s="34" t="s">
        <v>2</v>
      </c>
      <c r="J555" s="34" t="s">
        <v>308</v>
      </c>
      <c r="K555" s="34" t="s">
        <v>325</v>
      </c>
      <c r="L555" s="34" t="s">
        <v>1354</v>
      </c>
      <c r="M555" s="34" t="s">
        <v>330</v>
      </c>
      <c r="N555" s="34"/>
      <c r="O555" s="34" t="s">
        <v>1350</v>
      </c>
      <c r="P555" s="34"/>
      <c r="Q555" s="34" t="s">
        <v>345</v>
      </c>
      <c r="R555" t="b">
        <v>0</v>
      </c>
      <c r="S555" s="34"/>
      <c r="T555" s="34"/>
      <c r="U555" s="34"/>
      <c r="V555" t="b">
        <v>0</v>
      </c>
      <c r="W555" t="b">
        <v>1</v>
      </c>
      <c r="X555" s="34"/>
      <c r="Y555" s="34"/>
      <c r="AA555" s="34"/>
      <c r="AB555" s="34"/>
      <c r="AC555" s="34"/>
      <c r="AD555" s="34"/>
      <c r="AE555" s="34"/>
      <c r="AF555" s="34"/>
      <c r="AG555">
        <v>4.3</v>
      </c>
      <c r="AH555" s="34"/>
      <c r="AK555" s="34"/>
      <c r="AL555" s="34"/>
      <c r="AM555" s="34"/>
      <c r="AN555" s="34"/>
      <c r="AO555" s="34"/>
      <c r="AP555" s="34"/>
      <c r="AQ555" s="34"/>
      <c r="AR555" s="34"/>
      <c r="AS555" s="34"/>
      <c r="AU555" s="34"/>
      <c r="AV555" s="34"/>
      <c r="AW555" s="34"/>
      <c r="AX555" s="34"/>
      <c r="AY555" s="34"/>
      <c r="AZ555" s="34"/>
      <c r="BA555" s="34"/>
      <c r="BB555" s="34"/>
      <c r="BC555" s="34"/>
      <c r="BD555" s="34"/>
      <c r="BE555" s="34"/>
      <c r="BF555" s="34"/>
      <c r="BI555" s="34"/>
      <c r="BJ555" s="34"/>
      <c r="BK555" s="34"/>
      <c r="BL555" s="34"/>
      <c r="BM555" s="34"/>
      <c r="BN555" s="34"/>
      <c r="BO555" s="34"/>
      <c r="BP555" s="34"/>
      <c r="BQ555" s="34"/>
      <c r="BS555" s="34"/>
      <c r="BT555" s="34"/>
      <c r="BU555" s="34"/>
      <c r="BV555" s="34"/>
      <c r="BW555" s="34"/>
      <c r="BX555" s="34"/>
      <c r="BY555" s="34"/>
      <c r="BZ555" s="34"/>
      <c r="CB555" s="34"/>
      <c r="CC555" s="34"/>
      <c r="CD555" s="34"/>
      <c r="CE555" s="34"/>
      <c r="CH555" s="34"/>
      <c r="CI555" s="34"/>
      <c r="CK555" s="34"/>
      <c r="CL555" s="34"/>
      <c r="CN555" s="34"/>
      <c r="CO555" s="34"/>
      <c r="CP555" s="34"/>
      <c r="CQ555" s="34"/>
      <c r="CR555" s="34"/>
      <c r="CS555" s="34"/>
      <c r="CT555" s="34"/>
      <c r="CV555" s="34"/>
      <c r="CW555" s="34"/>
      <c r="CX555" s="34"/>
      <c r="CY555" s="34"/>
      <c r="CZ555" s="34"/>
    </row>
    <row r="556" spans="1:104" x14ac:dyDescent="0.15">
      <c r="A556" s="34" t="s">
        <v>1463</v>
      </c>
      <c r="B556" s="34"/>
      <c r="C556" s="34" t="s">
        <v>1346</v>
      </c>
      <c r="D556" s="34" t="s">
        <v>1369</v>
      </c>
      <c r="E556">
        <v>148</v>
      </c>
      <c r="F556" s="34" t="s">
        <v>1477</v>
      </c>
      <c r="G556" s="34"/>
      <c r="H556" s="84" t="s">
        <v>306</v>
      </c>
      <c r="I556" s="34" t="s">
        <v>2</v>
      </c>
      <c r="J556" s="34" t="s">
        <v>309</v>
      </c>
      <c r="K556" s="34" t="s">
        <v>326</v>
      </c>
      <c r="L556" s="34" t="s">
        <v>1354</v>
      </c>
      <c r="M556" s="34" t="s">
        <v>330</v>
      </c>
      <c r="N556" s="34"/>
      <c r="O556" s="34" t="s">
        <v>1350</v>
      </c>
      <c r="P556" s="34"/>
      <c r="Q556" s="34" t="s">
        <v>345</v>
      </c>
      <c r="R556" t="b">
        <v>0</v>
      </c>
      <c r="S556" s="34"/>
      <c r="T556" s="34"/>
      <c r="U556" s="34"/>
      <c r="V556" t="b">
        <v>0</v>
      </c>
      <c r="W556" t="b">
        <v>1</v>
      </c>
      <c r="X556" s="34"/>
      <c r="Y556" s="34"/>
      <c r="AA556" s="34"/>
      <c r="AB556" s="34"/>
      <c r="AC556" s="34"/>
      <c r="AD556" s="34"/>
      <c r="AE556" s="34"/>
      <c r="AF556" s="34"/>
      <c r="AG556">
        <v>4.3</v>
      </c>
      <c r="AH556" s="34"/>
      <c r="AK556" s="34"/>
      <c r="AL556" s="34"/>
      <c r="AM556" s="34"/>
      <c r="AN556" s="34"/>
      <c r="AO556" s="34"/>
      <c r="AP556" s="34"/>
      <c r="AQ556" s="34"/>
      <c r="AR556" s="34"/>
      <c r="AS556" s="34"/>
      <c r="AU556" s="34"/>
      <c r="AV556" s="34"/>
      <c r="AW556" s="34"/>
      <c r="AX556" s="34"/>
      <c r="AY556" s="34"/>
      <c r="AZ556" s="34"/>
      <c r="BA556" s="34"/>
      <c r="BB556" s="34"/>
      <c r="BC556" s="34"/>
      <c r="BD556" s="34"/>
      <c r="BE556" s="34"/>
      <c r="BF556" s="34"/>
      <c r="BI556" s="34"/>
      <c r="BJ556" s="34"/>
      <c r="BK556" s="34"/>
      <c r="BL556" s="34"/>
      <c r="BM556" s="34"/>
      <c r="BN556" s="34"/>
      <c r="BO556" s="34"/>
      <c r="BP556" s="34"/>
      <c r="BQ556" s="34"/>
      <c r="BS556" s="34"/>
      <c r="BT556" s="34"/>
      <c r="BU556" s="34"/>
      <c r="BV556" s="34"/>
      <c r="BW556" s="34"/>
      <c r="BX556" s="34"/>
      <c r="BY556" s="34"/>
      <c r="BZ556" s="34"/>
      <c r="CB556" s="34"/>
      <c r="CC556" s="34"/>
      <c r="CD556" s="34"/>
      <c r="CE556" s="34"/>
      <c r="CH556" s="34"/>
      <c r="CI556" s="34"/>
      <c r="CK556" s="34"/>
      <c r="CL556" s="34"/>
      <c r="CN556" s="34"/>
      <c r="CO556" s="34"/>
      <c r="CP556" s="34"/>
      <c r="CQ556" s="34"/>
      <c r="CR556" s="34"/>
      <c r="CS556" s="34"/>
      <c r="CT556" s="34"/>
      <c r="CV556" s="34"/>
      <c r="CW556" s="34"/>
      <c r="CX556" s="34"/>
      <c r="CY556" s="34"/>
      <c r="CZ556" s="34"/>
    </row>
    <row r="557" spans="1:104" x14ac:dyDescent="0.15">
      <c r="A557" s="34" t="s">
        <v>1463</v>
      </c>
      <c r="B557" s="34"/>
      <c r="C557" s="34" t="s">
        <v>1346</v>
      </c>
      <c r="D557" s="34" t="s">
        <v>1369</v>
      </c>
      <c r="E557">
        <v>148</v>
      </c>
      <c r="F557" s="34" t="s">
        <v>1477</v>
      </c>
      <c r="G557" s="34"/>
      <c r="H557" s="84" t="s">
        <v>306</v>
      </c>
      <c r="I557" s="34" t="s">
        <v>2</v>
      </c>
      <c r="J557" s="34" t="s">
        <v>310</v>
      </c>
      <c r="K557" s="34" t="s">
        <v>1603</v>
      </c>
      <c r="L557" s="34" t="s">
        <v>1354</v>
      </c>
      <c r="M557" s="34" t="s">
        <v>330</v>
      </c>
      <c r="N557" s="34"/>
      <c r="O557" s="34" t="s">
        <v>1350</v>
      </c>
      <c r="P557" s="34"/>
      <c r="Q557" s="34" t="s">
        <v>345</v>
      </c>
      <c r="R557" t="b">
        <v>0</v>
      </c>
      <c r="S557" s="34"/>
      <c r="T557" s="34"/>
      <c r="U557" s="34"/>
      <c r="V557" t="b">
        <v>0</v>
      </c>
      <c r="W557" t="b">
        <v>1</v>
      </c>
      <c r="X557" s="34"/>
      <c r="Y557" s="34"/>
      <c r="AA557" s="34"/>
      <c r="AB557" s="34"/>
      <c r="AC557" s="34"/>
      <c r="AD557" s="34"/>
      <c r="AE557" s="34"/>
      <c r="AF557" s="34"/>
      <c r="AG557">
        <v>4.3</v>
      </c>
      <c r="AH557" s="34"/>
      <c r="AK557" s="34"/>
      <c r="AL557" s="34"/>
      <c r="AM557" s="34"/>
      <c r="AN557" s="34"/>
      <c r="AO557" s="34"/>
      <c r="AP557" s="34"/>
      <c r="AQ557" s="34"/>
      <c r="AR557" s="34"/>
      <c r="AS557" s="34"/>
      <c r="AU557" s="34"/>
      <c r="AV557" s="34"/>
      <c r="AW557" s="34"/>
      <c r="AX557" s="34"/>
      <c r="AY557" s="34"/>
      <c r="AZ557" s="34"/>
      <c r="BA557" s="34"/>
      <c r="BB557" s="34"/>
      <c r="BC557" s="34"/>
      <c r="BD557" s="34"/>
      <c r="BE557" s="34"/>
      <c r="BF557" s="34"/>
      <c r="BI557" s="34"/>
      <c r="BJ557" s="34"/>
      <c r="BK557" s="34"/>
      <c r="BL557" s="34"/>
      <c r="BM557" s="34"/>
      <c r="BN557" s="34"/>
      <c r="BO557" s="34"/>
      <c r="BP557" s="34"/>
      <c r="BQ557" s="34"/>
      <c r="BS557" s="34"/>
      <c r="BT557" s="34"/>
      <c r="BU557" s="34"/>
      <c r="BV557" s="34"/>
      <c r="BW557" s="34"/>
      <c r="BX557" s="34"/>
      <c r="BY557" s="34"/>
      <c r="BZ557" s="34"/>
      <c r="CB557" s="34"/>
      <c r="CC557" s="34"/>
      <c r="CD557" s="34"/>
      <c r="CE557" s="34"/>
      <c r="CH557" s="34"/>
      <c r="CI557" s="34"/>
      <c r="CK557" s="34"/>
      <c r="CL557" s="34"/>
      <c r="CN557" s="34"/>
      <c r="CO557" s="34"/>
      <c r="CP557" s="34"/>
      <c r="CQ557" s="34"/>
      <c r="CR557" s="34"/>
      <c r="CS557" s="34"/>
      <c r="CT557" s="34"/>
      <c r="CV557" s="34"/>
      <c r="CW557" s="34"/>
      <c r="CX557" s="34"/>
      <c r="CY557" s="34"/>
      <c r="CZ557" s="34"/>
    </row>
    <row r="558" spans="1:104" x14ac:dyDescent="0.15">
      <c r="A558" s="34" t="s">
        <v>1463</v>
      </c>
      <c r="B558" s="34"/>
      <c r="C558" s="34" t="s">
        <v>1346</v>
      </c>
      <c r="D558" s="34" t="s">
        <v>1369</v>
      </c>
      <c r="E558">
        <v>148</v>
      </c>
      <c r="F558" s="34" t="s">
        <v>1477</v>
      </c>
      <c r="G558" s="34"/>
      <c r="H558" s="84" t="s">
        <v>306</v>
      </c>
      <c r="I558" s="34" t="s">
        <v>2</v>
      </c>
      <c r="J558" s="34" t="s">
        <v>311</v>
      </c>
      <c r="K558" s="34" t="s">
        <v>1601</v>
      </c>
      <c r="L558" s="34" t="s">
        <v>1354</v>
      </c>
      <c r="M558" s="34" t="s">
        <v>330</v>
      </c>
      <c r="N558" s="34"/>
      <c r="O558" s="34" t="s">
        <v>1350</v>
      </c>
      <c r="P558" s="34"/>
      <c r="Q558" s="34" t="s">
        <v>345</v>
      </c>
      <c r="R558" t="b">
        <v>0</v>
      </c>
      <c r="S558" s="34"/>
      <c r="T558" s="34"/>
      <c r="U558" s="34"/>
      <c r="V558" t="b">
        <v>0</v>
      </c>
      <c r="W558" t="b">
        <v>1</v>
      </c>
      <c r="X558" s="34"/>
      <c r="Y558" s="34"/>
      <c r="AA558" s="34"/>
      <c r="AB558" s="34"/>
      <c r="AC558" s="34"/>
      <c r="AD558" s="34"/>
      <c r="AE558" s="34"/>
      <c r="AF558" s="34"/>
      <c r="AG558">
        <v>4.3</v>
      </c>
      <c r="AH558" s="34"/>
      <c r="AK558" s="34"/>
      <c r="AL558" s="34"/>
      <c r="AM558" s="34"/>
      <c r="AN558" s="34"/>
      <c r="AO558" s="34"/>
      <c r="AP558" s="34"/>
      <c r="AQ558" s="34"/>
      <c r="AR558" s="34"/>
      <c r="AS558" s="34"/>
      <c r="AU558" s="34"/>
      <c r="AV558" s="34"/>
      <c r="AW558" s="34"/>
      <c r="AX558" s="34"/>
      <c r="AY558" s="34"/>
      <c r="AZ558" s="34"/>
      <c r="BA558" s="34"/>
      <c r="BB558" s="34"/>
      <c r="BC558" s="34"/>
      <c r="BD558" s="34"/>
      <c r="BE558" s="34"/>
      <c r="BF558" s="34"/>
      <c r="BI558" s="34"/>
      <c r="BJ558" s="34"/>
      <c r="BK558" s="34"/>
      <c r="BL558" s="34"/>
      <c r="BM558" s="34"/>
      <c r="BN558" s="34"/>
      <c r="BO558" s="34"/>
      <c r="BP558" s="34"/>
      <c r="BQ558" s="34"/>
      <c r="BS558" s="34"/>
      <c r="BT558" s="34"/>
      <c r="BU558" s="34"/>
      <c r="BV558" s="34"/>
      <c r="BW558" s="34"/>
      <c r="BX558" s="34"/>
      <c r="BY558" s="34"/>
      <c r="BZ558" s="34"/>
      <c r="CB558" s="34"/>
      <c r="CC558" s="34"/>
      <c r="CD558" s="34"/>
      <c r="CE558" s="34"/>
      <c r="CH558" s="34"/>
      <c r="CI558" s="34"/>
      <c r="CK558" s="34"/>
      <c r="CL558" s="34"/>
      <c r="CN558" s="34"/>
      <c r="CO558" s="34"/>
      <c r="CP558" s="34"/>
      <c r="CQ558" s="34"/>
      <c r="CR558" s="34"/>
      <c r="CS558" s="34"/>
      <c r="CT558" s="34"/>
      <c r="CV558" s="34"/>
      <c r="CW558" s="34"/>
      <c r="CX558" s="34"/>
      <c r="CY558" s="34"/>
      <c r="CZ558" s="34"/>
    </row>
    <row r="559" spans="1:104" x14ac:dyDescent="0.15">
      <c r="A559" s="34" t="s">
        <v>1463</v>
      </c>
      <c r="B559" s="34"/>
      <c r="C559" s="34" t="s">
        <v>1346</v>
      </c>
      <c r="D559" s="34" t="s">
        <v>1369</v>
      </c>
      <c r="E559">
        <v>148</v>
      </c>
      <c r="F559" s="34" t="s">
        <v>1477</v>
      </c>
      <c r="G559" s="34"/>
      <c r="H559" s="84" t="s">
        <v>306</v>
      </c>
      <c r="I559" s="34" t="s">
        <v>2</v>
      </c>
      <c r="J559" s="34" t="s">
        <v>312</v>
      </c>
      <c r="K559" s="34" t="s">
        <v>2</v>
      </c>
      <c r="L559" s="34" t="s">
        <v>1354</v>
      </c>
      <c r="M559" s="34" t="s">
        <v>330</v>
      </c>
      <c r="N559" s="34"/>
      <c r="O559" s="34" t="s">
        <v>1350</v>
      </c>
      <c r="P559" s="34"/>
      <c r="Q559" s="34" t="s">
        <v>345</v>
      </c>
      <c r="R559" t="b">
        <v>0</v>
      </c>
      <c r="S559" s="34"/>
      <c r="T559" s="34"/>
      <c r="U559" s="34"/>
      <c r="V559" t="b">
        <v>0</v>
      </c>
      <c r="W559" t="b">
        <v>1</v>
      </c>
      <c r="X559" s="34"/>
      <c r="Y559" s="34"/>
      <c r="AA559" s="34"/>
      <c r="AB559" s="34"/>
      <c r="AC559" s="34"/>
      <c r="AD559" s="34"/>
      <c r="AE559" s="34"/>
      <c r="AF559" s="34"/>
      <c r="AG559">
        <v>4.3</v>
      </c>
      <c r="AH559" s="34"/>
      <c r="AK559" s="34"/>
      <c r="AL559" s="34"/>
      <c r="AM559" s="34"/>
      <c r="AN559" s="34"/>
      <c r="AO559" s="34"/>
      <c r="AP559" s="34"/>
      <c r="AQ559" s="34"/>
      <c r="AR559" s="34"/>
      <c r="AS559" s="34"/>
      <c r="AU559" s="34"/>
      <c r="AV559" s="34"/>
      <c r="AW559" s="34"/>
      <c r="AX559" s="34"/>
      <c r="AY559" s="34"/>
      <c r="AZ559" s="34"/>
      <c r="BA559" s="34"/>
      <c r="BB559" s="34"/>
      <c r="BC559" s="34"/>
      <c r="BD559" s="34"/>
      <c r="BE559" s="34"/>
      <c r="BF559" s="34"/>
      <c r="BI559" s="34"/>
      <c r="BJ559" s="34"/>
      <c r="BK559" s="34"/>
      <c r="BL559" s="34"/>
      <c r="BM559" s="34"/>
      <c r="BN559" s="34"/>
      <c r="BO559" s="34"/>
      <c r="BP559" s="34"/>
      <c r="BQ559" s="34"/>
      <c r="BS559" s="34"/>
      <c r="BT559" s="34"/>
      <c r="BU559" s="34"/>
      <c r="BV559" s="34"/>
      <c r="BW559" s="34"/>
      <c r="BX559" s="34"/>
      <c r="BY559" s="34"/>
      <c r="BZ559" s="34"/>
      <c r="CB559" s="34"/>
      <c r="CC559" s="34"/>
      <c r="CD559" s="34"/>
      <c r="CE559" s="34"/>
      <c r="CH559" s="34"/>
      <c r="CI559" s="34"/>
      <c r="CK559" s="34"/>
      <c r="CL559" s="34"/>
      <c r="CN559" s="34"/>
      <c r="CO559" s="34"/>
      <c r="CP559" s="34"/>
      <c r="CQ559" s="34"/>
      <c r="CR559" s="34"/>
      <c r="CS559" s="34"/>
      <c r="CT559" s="34"/>
      <c r="CV559" s="34"/>
      <c r="CW559" s="34"/>
      <c r="CX559" s="34"/>
      <c r="CY559" s="34"/>
      <c r="CZ559" s="34"/>
    </row>
    <row r="560" spans="1:104" x14ac:dyDescent="0.15">
      <c r="A560" s="34" t="s">
        <v>1464</v>
      </c>
      <c r="B560" s="34"/>
      <c r="C560" s="34" t="s">
        <v>1346</v>
      </c>
      <c r="D560" s="34" t="s">
        <v>1369</v>
      </c>
      <c r="E560">
        <v>149</v>
      </c>
      <c r="F560" s="34" t="s">
        <v>1477</v>
      </c>
      <c r="G560" s="34"/>
      <c r="H560" s="84" t="s">
        <v>306</v>
      </c>
      <c r="I560" s="34" t="s">
        <v>2</v>
      </c>
      <c r="J560" s="34" t="s">
        <v>307</v>
      </c>
      <c r="K560" s="34" t="s">
        <v>807</v>
      </c>
      <c r="L560" s="34" t="s">
        <v>1354</v>
      </c>
      <c r="M560" s="34" t="s">
        <v>330</v>
      </c>
      <c r="N560" s="34"/>
      <c r="O560" s="34" t="s">
        <v>1350</v>
      </c>
      <c r="P560" s="34"/>
      <c r="Q560" s="34" t="s">
        <v>335</v>
      </c>
      <c r="R560" t="b">
        <v>0</v>
      </c>
      <c r="S560" s="34"/>
      <c r="T560" s="34"/>
      <c r="U560" s="34"/>
      <c r="V560" t="b">
        <v>0</v>
      </c>
      <c r="W560" t="b">
        <v>1</v>
      </c>
      <c r="X560" s="34"/>
      <c r="Y560" s="34"/>
      <c r="AA560" s="34"/>
      <c r="AB560" s="34"/>
      <c r="AC560" s="34"/>
      <c r="AD560" s="34"/>
      <c r="AE560" s="34"/>
      <c r="AF560" s="34"/>
      <c r="AG560">
        <v>4.3</v>
      </c>
      <c r="AH560" s="34"/>
      <c r="AK560" s="34"/>
      <c r="AL560" s="34"/>
      <c r="AM560" s="34"/>
      <c r="AN560" s="34"/>
      <c r="AO560" s="34"/>
      <c r="AP560" s="34"/>
      <c r="AQ560" s="34"/>
      <c r="AR560" s="34"/>
      <c r="AS560" s="34"/>
      <c r="AU560" s="34"/>
      <c r="AV560" s="34"/>
      <c r="AW560" s="34"/>
      <c r="AX560" s="34"/>
      <c r="AY560" s="34"/>
      <c r="AZ560" s="34"/>
      <c r="BA560" s="34"/>
      <c r="BB560" s="34"/>
      <c r="BC560" s="34"/>
      <c r="BD560" s="34"/>
      <c r="BE560" s="34"/>
      <c r="BF560" s="34"/>
      <c r="BI560" s="34"/>
      <c r="BJ560" s="34"/>
      <c r="BK560" s="34"/>
      <c r="BL560" s="34"/>
      <c r="BM560" s="34"/>
      <c r="BN560" s="34"/>
      <c r="BO560" s="34"/>
      <c r="BP560" s="34"/>
      <c r="BQ560" s="34"/>
      <c r="BS560" s="34"/>
      <c r="BT560" s="34"/>
      <c r="BU560" s="34"/>
      <c r="BV560" s="34"/>
      <c r="BW560" s="34"/>
      <c r="BX560" s="34"/>
      <c r="BY560" s="34"/>
      <c r="BZ560" s="34"/>
      <c r="CB560" s="34"/>
      <c r="CC560" s="34"/>
      <c r="CD560" s="34"/>
      <c r="CE560" s="34"/>
      <c r="CH560" s="34"/>
      <c r="CI560" s="34"/>
      <c r="CK560" s="34"/>
      <c r="CL560" s="34"/>
      <c r="CN560" s="34"/>
      <c r="CO560" s="34"/>
      <c r="CP560" s="34"/>
      <c r="CQ560" s="34"/>
      <c r="CR560" s="34"/>
      <c r="CS560" s="34"/>
      <c r="CT560" s="34"/>
      <c r="CV560" s="34"/>
      <c r="CW560" s="34"/>
      <c r="CX560" s="34"/>
      <c r="CY560" s="34"/>
      <c r="CZ560" s="34"/>
    </row>
    <row r="561" spans="1:104" x14ac:dyDescent="0.15">
      <c r="A561" s="34" t="s">
        <v>1464</v>
      </c>
      <c r="B561" s="34"/>
      <c r="C561" s="34" t="s">
        <v>1346</v>
      </c>
      <c r="D561" s="34" t="s">
        <v>1369</v>
      </c>
      <c r="E561">
        <v>149</v>
      </c>
      <c r="F561" s="34" t="s">
        <v>1477</v>
      </c>
      <c r="G561" s="34"/>
      <c r="H561" s="84" t="s">
        <v>306</v>
      </c>
      <c r="I561" s="34" t="s">
        <v>2</v>
      </c>
      <c r="J561" s="34" t="s">
        <v>308</v>
      </c>
      <c r="K561" s="34" t="s">
        <v>318</v>
      </c>
      <c r="L561" s="34" t="s">
        <v>1354</v>
      </c>
      <c r="M561" s="34" t="s">
        <v>330</v>
      </c>
      <c r="N561" s="34"/>
      <c r="O561" s="34" t="s">
        <v>1350</v>
      </c>
      <c r="P561" s="34"/>
      <c r="Q561" s="34" t="s">
        <v>335</v>
      </c>
      <c r="R561" t="b">
        <v>0</v>
      </c>
      <c r="S561" s="34"/>
      <c r="T561" s="34"/>
      <c r="U561" s="34"/>
      <c r="V561" t="b">
        <v>0</v>
      </c>
      <c r="W561" t="b">
        <v>1</v>
      </c>
      <c r="X561" s="34"/>
      <c r="Y561" s="34"/>
      <c r="AA561" s="34"/>
      <c r="AB561" s="34"/>
      <c r="AC561" s="34"/>
      <c r="AD561" s="34"/>
      <c r="AE561" s="34"/>
      <c r="AF561" s="34"/>
      <c r="AG561">
        <v>4.3</v>
      </c>
      <c r="AH561" s="34"/>
      <c r="AK561" s="34"/>
      <c r="AL561" s="34"/>
      <c r="AM561" s="34"/>
      <c r="AN561" s="34"/>
      <c r="AO561" s="34"/>
      <c r="AP561" s="34"/>
      <c r="AQ561" s="34"/>
      <c r="AR561" s="34"/>
      <c r="AS561" s="34"/>
      <c r="AU561" s="34"/>
      <c r="AV561" s="34"/>
      <c r="AW561" s="34"/>
      <c r="AX561" s="34"/>
      <c r="AY561" s="34"/>
      <c r="AZ561" s="34"/>
      <c r="BA561" s="34"/>
      <c r="BB561" s="34"/>
      <c r="BC561" s="34"/>
      <c r="BD561" s="34"/>
      <c r="BE561" s="34"/>
      <c r="BF561" s="34"/>
      <c r="BI561" s="34"/>
      <c r="BJ561" s="34"/>
      <c r="BK561" s="34"/>
      <c r="BL561" s="34"/>
      <c r="BM561" s="34"/>
      <c r="BN561" s="34"/>
      <c r="BO561" s="34"/>
      <c r="BP561" s="34"/>
      <c r="BQ561" s="34"/>
      <c r="BS561" s="34"/>
      <c r="BT561" s="34"/>
      <c r="BU561" s="34"/>
      <c r="BV561" s="34"/>
      <c r="BW561" s="34"/>
      <c r="BX561" s="34"/>
      <c r="BY561" s="34"/>
      <c r="BZ561" s="34"/>
      <c r="CB561" s="34"/>
      <c r="CC561" s="34"/>
      <c r="CD561" s="34"/>
      <c r="CE561" s="34"/>
      <c r="CH561" s="34"/>
      <c r="CI561" s="34"/>
      <c r="CK561" s="34"/>
      <c r="CL561" s="34"/>
      <c r="CN561" s="34"/>
      <c r="CO561" s="34"/>
      <c r="CP561" s="34"/>
      <c r="CQ561" s="34"/>
      <c r="CR561" s="34"/>
      <c r="CS561" s="34"/>
      <c r="CT561" s="34"/>
      <c r="CV561" s="34"/>
      <c r="CW561" s="34"/>
      <c r="CX561" s="34"/>
      <c r="CY561" s="34"/>
      <c r="CZ561" s="34"/>
    </row>
    <row r="562" spans="1:104" x14ac:dyDescent="0.15">
      <c r="A562" s="34" t="s">
        <v>1464</v>
      </c>
      <c r="B562" s="34"/>
      <c r="C562" s="34" t="s">
        <v>1346</v>
      </c>
      <c r="D562" s="34" t="s">
        <v>1369</v>
      </c>
      <c r="E562">
        <v>149</v>
      </c>
      <c r="F562" s="34" t="s">
        <v>1477</v>
      </c>
      <c r="G562" s="34"/>
      <c r="H562" s="84" t="s">
        <v>306</v>
      </c>
      <c r="I562" s="34" t="s">
        <v>2</v>
      </c>
      <c r="J562" s="34" t="s">
        <v>309</v>
      </c>
      <c r="K562" s="34" t="s">
        <v>319</v>
      </c>
      <c r="L562" s="34" t="s">
        <v>1354</v>
      </c>
      <c r="M562" s="34" t="s">
        <v>330</v>
      </c>
      <c r="N562" s="34"/>
      <c r="O562" s="34" t="s">
        <v>1350</v>
      </c>
      <c r="P562" s="34"/>
      <c r="Q562" s="34" t="s">
        <v>335</v>
      </c>
      <c r="R562" t="b">
        <v>0</v>
      </c>
      <c r="S562" s="34"/>
      <c r="T562" s="34"/>
      <c r="U562" s="34"/>
      <c r="V562" t="b">
        <v>0</v>
      </c>
      <c r="W562" t="b">
        <v>1</v>
      </c>
      <c r="X562" s="34"/>
      <c r="Y562" s="34"/>
      <c r="AA562" s="34"/>
      <c r="AB562" s="34"/>
      <c r="AC562" s="34"/>
      <c r="AD562" s="34"/>
      <c r="AE562" s="34"/>
      <c r="AF562" s="34"/>
      <c r="AG562">
        <v>4.3</v>
      </c>
      <c r="AH562" s="34"/>
      <c r="AK562" s="34"/>
      <c r="AL562" s="34"/>
      <c r="AM562" s="34"/>
      <c r="AN562" s="34"/>
      <c r="AO562" s="34"/>
      <c r="AP562" s="34"/>
      <c r="AQ562" s="34"/>
      <c r="AR562" s="34"/>
      <c r="AS562" s="34"/>
      <c r="AU562" s="34"/>
      <c r="AV562" s="34"/>
      <c r="AW562" s="34"/>
      <c r="AX562" s="34"/>
      <c r="AY562" s="34"/>
      <c r="AZ562" s="34"/>
      <c r="BA562" s="34"/>
      <c r="BB562" s="34"/>
      <c r="BC562" s="34"/>
      <c r="BD562" s="34"/>
      <c r="BE562" s="34"/>
      <c r="BF562" s="34"/>
      <c r="BI562" s="34"/>
      <c r="BJ562" s="34"/>
      <c r="BK562" s="34"/>
      <c r="BL562" s="34"/>
      <c r="BM562" s="34"/>
      <c r="BN562" s="34"/>
      <c r="BO562" s="34"/>
      <c r="BP562" s="34"/>
      <c r="BQ562" s="34"/>
      <c r="BS562" s="34"/>
      <c r="BT562" s="34"/>
      <c r="BU562" s="34"/>
      <c r="BV562" s="34"/>
      <c r="BW562" s="34"/>
      <c r="BX562" s="34"/>
      <c r="BY562" s="34"/>
      <c r="BZ562" s="34"/>
      <c r="CB562" s="34"/>
      <c r="CC562" s="34"/>
      <c r="CD562" s="34"/>
      <c r="CE562" s="34"/>
      <c r="CH562" s="34"/>
      <c r="CI562" s="34"/>
      <c r="CK562" s="34"/>
      <c r="CL562" s="34"/>
      <c r="CN562" s="34"/>
      <c r="CO562" s="34"/>
      <c r="CP562" s="34"/>
      <c r="CQ562" s="34"/>
      <c r="CR562" s="34"/>
      <c r="CS562" s="34"/>
      <c r="CT562" s="34"/>
      <c r="CV562" s="34"/>
      <c r="CW562" s="34"/>
      <c r="CX562" s="34"/>
      <c r="CY562" s="34"/>
      <c r="CZ562" s="34"/>
    </row>
    <row r="563" spans="1:104" x14ac:dyDescent="0.15">
      <c r="A563" s="34" t="s">
        <v>1464</v>
      </c>
      <c r="B563" s="34"/>
      <c r="C563" s="34" t="s">
        <v>1346</v>
      </c>
      <c r="D563" s="34" t="s">
        <v>1369</v>
      </c>
      <c r="E563">
        <v>149</v>
      </c>
      <c r="F563" s="34" t="s">
        <v>1477</v>
      </c>
      <c r="G563" s="34"/>
      <c r="H563" s="84" t="s">
        <v>306</v>
      </c>
      <c r="I563" s="34" t="s">
        <v>2</v>
      </c>
      <c r="J563" s="34" t="s">
        <v>310</v>
      </c>
      <c r="K563" s="34" t="s">
        <v>320</v>
      </c>
      <c r="L563" s="34" t="s">
        <v>1354</v>
      </c>
      <c r="M563" s="34" t="s">
        <v>330</v>
      </c>
      <c r="N563" s="34"/>
      <c r="O563" s="34" t="s">
        <v>1350</v>
      </c>
      <c r="P563" s="34"/>
      <c r="Q563" s="34" t="s">
        <v>335</v>
      </c>
      <c r="R563" t="b">
        <v>0</v>
      </c>
      <c r="S563" s="34"/>
      <c r="T563" s="34"/>
      <c r="U563" s="34"/>
      <c r="V563" t="b">
        <v>0</v>
      </c>
      <c r="W563" t="b">
        <v>1</v>
      </c>
      <c r="X563" s="34"/>
      <c r="Y563" s="34"/>
      <c r="AA563" s="34"/>
      <c r="AB563" s="34"/>
      <c r="AC563" s="34"/>
      <c r="AD563" s="34"/>
      <c r="AE563" s="34"/>
      <c r="AF563" s="34"/>
      <c r="AG563">
        <v>4.3</v>
      </c>
      <c r="AH563" s="34"/>
      <c r="AK563" s="34"/>
      <c r="AL563" s="34"/>
      <c r="AM563" s="34"/>
      <c r="AN563" s="34"/>
      <c r="AO563" s="34"/>
      <c r="AP563" s="34"/>
      <c r="AQ563" s="34"/>
      <c r="AR563" s="34"/>
      <c r="AS563" s="34"/>
      <c r="AU563" s="34"/>
      <c r="AV563" s="34"/>
      <c r="AW563" s="34"/>
      <c r="AX563" s="34"/>
      <c r="AY563" s="34"/>
      <c r="AZ563" s="34"/>
      <c r="BA563" s="34"/>
      <c r="BB563" s="34"/>
      <c r="BC563" s="34"/>
      <c r="BD563" s="34"/>
      <c r="BE563" s="34"/>
      <c r="BF563" s="34"/>
      <c r="BI563" s="34"/>
      <c r="BJ563" s="34"/>
      <c r="BK563" s="34"/>
      <c r="BL563" s="34"/>
      <c r="BM563" s="34"/>
      <c r="BN563" s="34"/>
      <c r="BO563" s="34"/>
      <c r="BP563" s="34"/>
      <c r="BQ563" s="34"/>
      <c r="BS563" s="34"/>
      <c r="BT563" s="34"/>
      <c r="BU563" s="34"/>
      <c r="BV563" s="34"/>
      <c r="BW563" s="34"/>
      <c r="BX563" s="34"/>
      <c r="BY563" s="34"/>
      <c r="BZ563" s="34"/>
      <c r="CB563" s="34"/>
      <c r="CC563" s="34"/>
      <c r="CD563" s="34"/>
      <c r="CE563" s="34"/>
      <c r="CH563" s="34"/>
      <c r="CI563" s="34"/>
      <c r="CK563" s="34"/>
      <c r="CL563" s="34"/>
      <c r="CN563" s="34"/>
      <c r="CO563" s="34"/>
      <c r="CP563" s="34"/>
      <c r="CQ563" s="34"/>
      <c r="CR563" s="34"/>
      <c r="CS563" s="34"/>
      <c r="CT563" s="34"/>
      <c r="CV563" s="34"/>
      <c r="CW563" s="34"/>
      <c r="CX563" s="34"/>
      <c r="CY563" s="34"/>
      <c r="CZ563" s="34"/>
    </row>
    <row r="564" spans="1:104" x14ac:dyDescent="0.15">
      <c r="A564" s="34" t="s">
        <v>1464</v>
      </c>
      <c r="B564" s="34"/>
      <c r="C564" s="34" t="s">
        <v>1346</v>
      </c>
      <c r="D564" s="34" t="s">
        <v>1369</v>
      </c>
      <c r="E564">
        <v>149</v>
      </c>
      <c r="F564" s="34" t="s">
        <v>1477</v>
      </c>
      <c r="G564" s="34"/>
      <c r="H564" s="84" t="s">
        <v>306</v>
      </c>
      <c r="I564" s="34" t="s">
        <v>2</v>
      </c>
      <c r="J564" s="34" t="s">
        <v>311</v>
      </c>
      <c r="K564" s="34" t="s">
        <v>1601</v>
      </c>
      <c r="L564" s="34" t="s">
        <v>1354</v>
      </c>
      <c r="M564" s="34" t="s">
        <v>330</v>
      </c>
      <c r="N564" s="34"/>
      <c r="O564" s="34" t="s">
        <v>1350</v>
      </c>
      <c r="P564" s="34"/>
      <c r="Q564" s="34" t="s">
        <v>335</v>
      </c>
      <c r="R564" t="b">
        <v>0</v>
      </c>
      <c r="S564" s="34"/>
      <c r="T564" s="34"/>
      <c r="U564" s="34"/>
      <c r="V564" t="b">
        <v>0</v>
      </c>
      <c r="W564" t="b">
        <v>1</v>
      </c>
      <c r="X564" s="34"/>
      <c r="Y564" s="34"/>
      <c r="AA564" s="34"/>
      <c r="AB564" s="34"/>
      <c r="AC564" s="34"/>
      <c r="AD564" s="34"/>
      <c r="AE564" s="34"/>
      <c r="AF564" s="34"/>
      <c r="AG564">
        <v>4.3</v>
      </c>
      <c r="AH564" s="34"/>
      <c r="AK564" s="34"/>
      <c r="AL564" s="34"/>
      <c r="AM564" s="34"/>
      <c r="AN564" s="34"/>
      <c r="AO564" s="34"/>
      <c r="AP564" s="34"/>
      <c r="AQ564" s="34"/>
      <c r="AR564" s="34"/>
      <c r="AS564" s="34"/>
      <c r="AU564" s="34"/>
      <c r="AV564" s="34"/>
      <c r="AW564" s="34"/>
      <c r="AX564" s="34"/>
      <c r="AY564" s="34"/>
      <c r="AZ564" s="34"/>
      <c r="BA564" s="34"/>
      <c r="BB564" s="34"/>
      <c r="BC564" s="34"/>
      <c r="BD564" s="34"/>
      <c r="BE564" s="34"/>
      <c r="BF564" s="34"/>
      <c r="BI564" s="34"/>
      <c r="BJ564" s="34"/>
      <c r="BK564" s="34"/>
      <c r="BL564" s="34"/>
      <c r="BM564" s="34"/>
      <c r="BN564" s="34"/>
      <c r="BO564" s="34"/>
      <c r="BP564" s="34"/>
      <c r="BQ564" s="34"/>
      <c r="BS564" s="34"/>
      <c r="BT564" s="34"/>
      <c r="BU564" s="34"/>
      <c r="BV564" s="34"/>
      <c r="BW564" s="34"/>
      <c r="BX564" s="34"/>
      <c r="BY564" s="34"/>
      <c r="BZ564" s="34"/>
      <c r="CB564" s="34"/>
      <c r="CC564" s="34"/>
      <c r="CD564" s="34"/>
      <c r="CE564" s="34"/>
      <c r="CH564" s="34"/>
      <c r="CI564" s="34"/>
      <c r="CK564" s="34"/>
      <c r="CL564" s="34"/>
      <c r="CN564" s="34"/>
      <c r="CO564" s="34"/>
      <c r="CP564" s="34"/>
      <c r="CQ564" s="34"/>
      <c r="CR564" s="34"/>
      <c r="CS564" s="34"/>
      <c r="CT564" s="34"/>
      <c r="CV564" s="34"/>
      <c r="CW564" s="34"/>
      <c r="CX564" s="34"/>
      <c r="CY564" s="34"/>
      <c r="CZ564" s="34"/>
    </row>
    <row r="565" spans="1:104" x14ac:dyDescent="0.15">
      <c r="A565" s="34" t="s">
        <v>1464</v>
      </c>
      <c r="B565" s="34"/>
      <c r="C565" s="34" t="s">
        <v>1346</v>
      </c>
      <c r="D565" s="34" t="s">
        <v>1369</v>
      </c>
      <c r="E565">
        <v>149</v>
      </c>
      <c r="F565" s="34" t="s">
        <v>1477</v>
      </c>
      <c r="G565" s="34"/>
      <c r="H565" s="84" t="s">
        <v>306</v>
      </c>
      <c r="I565" s="34" t="s">
        <v>2</v>
      </c>
      <c r="J565" s="34" t="s">
        <v>312</v>
      </c>
      <c r="K565" s="34" t="s">
        <v>2</v>
      </c>
      <c r="L565" s="34" t="s">
        <v>1354</v>
      </c>
      <c r="M565" s="34" t="s">
        <v>330</v>
      </c>
      <c r="N565" s="34"/>
      <c r="O565" s="34" t="s">
        <v>1350</v>
      </c>
      <c r="P565" s="34"/>
      <c r="Q565" s="34" t="s">
        <v>335</v>
      </c>
      <c r="R565" t="b">
        <v>0</v>
      </c>
      <c r="S565" s="34"/>
      <c r="T565" s="34"/>
      <c r="U565" s="34"/>
      <c r="V565" t="b">
        <v>0</v>
      </c>
      <c r="W565" t="b">
        <v>1</v>
      </c>
      <c r="X565" s="34"/>
      <c r="Y565" s="34"/>
      <c r="AA565" s="34"/>
      <c r="AB565" s="34"/>
      <c r="AC565" s="34"/>
      <c r="AD565" s="34"/>
      <c r="AE565" s="34"/>
      <c r="AF565" s="34"/>
      <c r="AG565">
        <v>4.3</v>
      </c>
      <c r="AH565" s="34"/>
      <c r="AK565" s="34"/>
      <c r="AL565" s="34"/>
      <c r="AM565" s="34"/>
      <c r="AN565" s="34"/>
      <c r="AO565" s="34"/>
      <c r="AP565" s="34"/>
      <c r="AQ565" s="34"/>
      <c r="AR565" s="34"/>
      <c r="AS565" s="34"/>
      <c r="AU565" s="34"/>
      <c r="AV565" s="34"/>
      <c r="AW565" s="34"/>
      <c r="AX565" s="34"/>
      <c r="AY565" s="34"/>
      <c r="AZ565" s="34"/>
      <c r="BA565" s="34"/>
      <c r="BB565" s="34"/>
      <c r="BC565" s="34"/>
      <c r="BD565" s="34"/>
      <c r="BE565" s="34"/>
      <c r="BF565" s="34"/>
      <c r="BI565" s="34"/>
      <c r="BJ565" s="34"/>
      <c r="BK565" s="34"/>
      <c r="BL565" s="34"/>
      <c r="BM565" s="34"/>
      <c r="BN565" s="34"/>
      <c r="BO565" s="34"/>
      <c r="BP565" s="34"/>
      <c r="BQ565" s="34"/>
      <c r="BS565" s="34"/>
      <c r="BT565" s="34"/>
      <c r="BU565" s="34"/>
      <c r="BV565" s="34"/>
      <c r="BW565" s="34"/>
      <c r="BX565" s="34"/>
      <c r="BY565" s="34"/>
      <c r="BZ565" s="34"/>
      <c r="CB565" s="34"/>
      <c r="CC565" s="34"/>
      <c r="CD565" s="34"/>
      <c r="CE565" s="34"/>
      <c r="CH565" s="34"/>
      <c r="CI565" s="34"/>
      <c r="CK565" s="34"/>
      <c r="CL565" s="34"/>
      <c r="CN565" s="34"/>
      <c r="CO565" s="34"/>
      <c r="CP565" s="34"/>
      <c r="CQ565" s="34"/>
      <c r="CR565" s="34"/>
      <c r="CS565" s="34"/>
      <c r="CT565" s="34"/>
      <c r="CV565" s="34"/>
      <c r="CW565" s="34"/>
      <c r="CX565" s="34"/>
      <c r="CY565" s="34"/>
      <c r="CZ565" s="34"/>
    </row>
    <row r="566" spans="1:104" x14ac:dyDescent="0.15">
      <c r="A566" s="34"/>
      <c r="B566" s="34"/>
      <c r="C566" s="34"/>
      <c r="D566" s="34"/>
      <c r="F566" s="34"/>
      <c r="G566" s="34"/>
      <c r="H566" s="84"/>
      <c r="I566" s="34"/>
      <c r="J566" s="34"/>
      <c r="K566" s="34"/>
      <c r="L566" s="34"/>
      <c r="M566" s="34"/>
      <c r="N566" s="34"/>
      <c r="O566" s="34"/>
      <c r="P566" s="34"/>
      <c r="Q566" s="34"/>
      <c r="S566" s="34"/>
      <c r="T566" s="34"/>
      <c r="U566" s="34"/>
      <c r="W566" t="b">
        <v>1</v>
      </c>
      <c r="X566" s="34" t="s">
        <v>1604</v>
      </c>
      <c r="Y566" s="34" t="s">
        <v>1360</v>
      </c>
      <c r="Z566" t="b">
        <v>1</v>
      </c>
      <c r="AA566" s="34" t="s">
        <v>1370</v>
      </c>
      <c r="AB566" s="34" t="s">
        <v>1605</v>
      </c>
      <c r="AC566" s="34"/>
      <c r="AD566" s="34" t="s">
        <v>1606</v>
      </c>
      <c r="AE566" s="34"/>
      <c r="AF566" s="34" t="s">
        <v>1346</v>
      </c>
      <c r="AG566">
        <v>4.3</v>
      </c>
      <c r="AH566" s="34"/>
      <c r="AK566" s="34"/>
      <c r="AL566" s="34"/>
      <c r="AM566" s="34"/>
      <c r="AN566" s="34"/>
      <c r="AO566" s="34"/>
      <c r="AP566" s="34"/>
      <c r="AQ566" s="34"/>
      <c r="AR566" s="34"/>
      <c r="AS566" s="34"/>
      <c r="AU566" s="34"/>
      <c r="AV566" s="34"/>
      <c r="AW566" s="34"/>
      <c r="AX566" s="34"/>
      <c r="AY566" s="34"/>
      <c r="AZ566" s="34"/>
      <c r="BA566" s="34"/>
      <c r="BB566" s="34"/>
      <c r="BC566" s="34"/>
      <c r="BD566" s="34"/>
      <c r="BE566" s="34"/>
      <c r="BF566" s="34"/>
      <c r="BI566" s="34"/>
      <c r="BJ566" s="34"/>
      <c r="BK566" s="34"/>
      <c r="BL566" s="34"/>
      <c r="BM566" s="34"/>
      <c r="BN566" s="34"/>
      <c r="BO566" s="34"/>
      <c r="BP566" s="34"/>
      <c r="BQ566" s="34"/>
      <c r="BS566" s="34"/>
      <c r="BT566" s="34"/>
      <c r="BU566" s="34"/>
      <c r="BV566" s="34"/>
      <c r="BW566" s="34"/>
      <c r="BX566" s="34"/>
      <c r="BY566" s="34"/>
      <c r="BZ566" s="34"/>
      <c r="CB566" s="34"/>
      <c r="CC566" s="34"/>
      <c r="CD566" s="34"/>
      <c r="CE566" s="34"/>
      <c r="CH566" s="34"/>
      <c r="CI566" s="34"/>
      <c r="CK566" s="34"/>
      <c r="CL566" s="34"/>
      <c r="CN566" s="34"/>
      <c r="CO566" s="34"/>
      <c r="CP566" s="34"/>
      <c r="CQ566" s="34"/>
      <c r="CR566" s="34"/>
      <c r="CS566" s="34"/>
      <c r="CT566" s="34"/>
      <c r="CV566" s="34"/>
      <c r="CW566" s="34"/>
      <c r="CX566" s="34"/>
      <c r="CY566" s="34"/>
      <c r="CZ566" s="34"/>
    </row>
    <row r="567" spans="1:104" x14ac:dyDescent="0.15">
      <c r="A567" s="34"/>
      <c r="B567" s="34"/>
      <c r="C567" s="34"/>
      <c r="D567" s="34"/>
      <c r="F567" s="34"/>
      <c r="G567" s="34"/>
      <c r="H567" s="84"/>
      <c r="I567" s="34"/>
      <c r="J567" s="34"/>
      <c r="K567" s="34"/>
      <c r="L567" s="34"/>
      <c r="M567" s="34"/>
      <c r="N567" s="34"/>
      <c r="O567" s="34"/>
      <c r="P567" s="34"/>
      <c r="Q567" s="34"/>
      <c r="S567" s="34"/>
      <c r="T567" s="34"/>
      <c r="U567" s="34"/>
      <c r="W567" t="b">
        <v>1</v>
      </c>
      <c r="X567" s="34" t="s">
        <v>1604</v>
      </c>
      <c r="Y567" s="34" t="s">
        <v>1360</v>
      </c>
      <c r="Z567" t="b">
        <v>1</v>
      </c>
      <c r="AA567" s="34" t="s">
        <v>1370</v>
      </c>
      <c r="AB567" s="34" t="s">
        <v>1605</v>
      </c>
      <c r="AC567" s="34"/>
      <c r="AD567" s="34" t="s">
        <v>1606</v>
      </c>
      <c r="AE567" s="34"/>
      <c r="AF567" s="34" t="s">
        <v>1346</v>
      </c>
      <c r="AG567">
        <v>4.3</v>
      </c>
      <c r="AH567" s="34"/>
      <c r="AK567" s="34"/>
      <c r="AL567" s="34"/>
      <c r="AM567" s="34"/>
      <c r="AN567" s="34"/>
      <c r="AO567" s="34"/>
      <c r="AP567" s="34"/>
      <c r="AQ567" s="34"/>
      <c r="AR567" s="34"/>
      <c r="AS567" s="34"/>
      <c r="AU567" s="34"/>
      <c r="AV567" s="34"/>
      <c r="AW567" s="34"/>
      <c r="AX567" s="34"/>
      <c r="AY567" s="34"/>
      <c r="AZ567" s="34"/>
      <c r="BA567" s="34"/>
      <c r="BB567" s="34"/>
      <c r="BC567" s="34"/>
      <c r="BD567" s="34"/>
      <c r="BE567" s="34"/>
      <c r="BF567" s="34"/>
      <c r="BI567" s="34"/>
      <c r="BJ567" s="34"/>
      <c r="BK567" s="34"/>
      <c r="BL567" s="34"/>
      <c r="BM567" s="34"/>
      <c r="BN567" s="34"/>
      <c r="BO567" s="34"/>
      <c r="BP567" s="34"/>
      <c r="BQ567" s="34"/>
      <c r="BS567" s="34"/>
      <c r="BT567" s="34"/>
      <c r="BU567" s="34"/>
      <c r="BV567" s="34"/>
      <c r="BW567" s="34"/>
      <c r="BX567" s="34"/>
      <c r="BY567" s="34"/>
      <c r="BZ567" s="34"/>
      <c r="CB567" s="34"/>
      <c r="CC567" s="34"/>
      <c r="CD567" s="34"/>
      <c r="CE567" s="34"/>
      <c r="CH567" s="34"/>
      <c r="CI567" s="34"/>
      <c r="CK567" s="34"/>
      <c r="CL567" s="34"/>
      <c r="CN567" s="34"/>
      <c r="CO567" s="34"/>
      <c r="CP567" s="34"/>
      <c r="CQ567" s="34"/>
      <c r="CR567" s="34"/>
      <c r="CS567" s="34"/>
      <c r="CT567" s="34"/>
      <c r="CV567" s="34"/>
      <c r="CW567" s="34"/>
      <c r="CX567" s="34"/>
      <c r="CY567" s="34"/>
      <c r="CZ567" s="34"/>
    </row>
    <row r="568" spans="1:104" x14ac:dyDescent="0.15">
      <c r="A568" s="34"/>
      <c r="B568" s="34"/>
      <c r="C568" s="34"/>
      <c r="D568" s="34"/>
      <c r="F568" s="34"/>
      <c r="G568" s="34"/>
      <c r="H568" s="84"/>
      <c r="I568" s="34"/>
      <c r="J568" s="34"/>
      <c r="K568" s="34"/>
      <c r="L568" s="34"/>
      <c r="M568" s="34"/>
      <c r="N568" s="34"/>
      <c r="O568" s="34"/>
      <c r="P568" s="34"/>
      <c r="Q568" s="34"/>
      <c r="S568" s="34"/>
      <c r="T568" s="34"/>
      <c r="U568" s="34"/>
      <c r="W568" t="b">
        <v>1</v>
      </c>
      <c r="X568" s="34"/>
      <c r="Y568" s="34"/>
      <c r="AA568" s="34"/>
      <c r="AB568" s="34"/>
      <c r="AC568" s="34"/>
      <c r="AD568" s="34"/>
      <c r="AE568" s="34"/>
      <c r="AF568" s="34"/>
      <c r="AG568">
        <v>4.3</v>
      </c>
      <c r="AH568" s="34" t="s">
        <v>1607</v>
      </c>
      <c r="AI568" t="b">
        <v>0</v>
      </c>
      <c r="AJ568" t="b">
        <v>0</v>
      </c>
      <c r="AK568" s="34" t="s">
        <v>234</v>
      </c>
      <c r="AL568" s="34" t="s">
        <v>194</v>
      </c>
      <c r="AM568" s="34" t="s">
        <v>349</v>
      </c>
      <c r="AN568" s="34" t="s">
        <v>350</v>
      </c>
      <c r="AO568" s="34" t="s">
        <v>218</v>
      </c>
      <c r="AP568" s="34" t="s">
        <v>351</v>
      </c>
      <c r="AQ568" s="34"/>
      <c r="AR568" s="34"/>
      <c r="AS568" s="34" t="s">
        <v>352</v>
      </c>
      <c r="AT568" t="b">
        <v>0</v>
      </c>
      <c r="AU568" s="34" t="s">
        <v>188</v>
      </c>
      <c r="AV568" s="34" t="s">
        <v>360</v>
      </c>
      <c r="AW568" s="34" t="s">
        <v>363</v>
      </c>
      <c r="AX568" s="34"/>
      <c r="AY568" s="34" t="s">
        <v>193</v>
      </c>
      <c r="AZ568" s="34" t="s">
        <v>370</v>
      </c>
      <c r="BA568" s="34" t="s">
        <v>371</v>
      </c>
      <c r="BB568" s="34"/>
      <c r="BC568" s="34" t="s">
        <v>866</v>
      </c>
      <c r="BD568" s="34" t="s">
        <v>378</v>
      </c>
      <c r="BE568" s="34" t="s">
        <v>867</v>
      </c>
      <c r="BF568" s="34" t="s">
        <v>868</v>
      </c>
      <c r="BI568" s="34"/>
      <c r="BJ568" s="34"/>
      <c r="BK568" s="34"/>
      <c r="BL568" s="34"/>
      <c r="BM568" s="34"/>
      <c r="BN568" s="34"/>
      <c r="BO568" s="34"/>
      <c r="BP568" s="34"/>
      <c r="BQ568" s="34"/>
      <c r="BS568" s="34"/>
      <c r="BT568" s="34"/>
      <c r="BU568" s="34"/>
      <c r="BV568" s="34"/>
      <c r="BW568" s="34"/>
      <c r="BX568" s="34"/>
      <c r="BY568" s="34"/>
      <c r="BZ568" s="34"/>
      <c r="CB568" s="34"/>
      <c r="CC568" s="34"/>
      <c r="CD568" s="34"/>
      <c r="CE568" s="34"/>
      <c r="CH568" s="34"/>
      <c r="CI568" s="34"/>
      <c r="CK568" s="34"/>
      <c r="CL568" s="34"/>
      <c r="CN568" s="34"/>
      <c r="CO568" s="34"/>
      <c r="CP568" s="34"/>
      <c r="CQ568" s="34"/>
      <c r="CR568" s="34"/>
      <c r="CS568" s="34"/>
      <c r="CT568" s="34"/>
      <c r="CV568" s="34"/>
      <c r="CW568" s="34"/>
      <c r="CX568" s="34"/>
      <c r="CY568" s="34"/>
      <c r="CZ568" s="34"/>
    </row>
    <row r="569" spans="1:104" x14ac:dyDescent="0.15">
      <c r="A569" s="34"/>
      <c r="B569" s="34"/>
      <c r="C569" s="34"/>
      <c r="D569" s="34"/>
      <c r="F569" s="34"/>
      <c r="G569" s="34"/>
      <c r="H569" s="84"/>
      <c r="I569" s="34"/>
      <c r="J569" s="34"/>
      <c r="K569" s="34"/>
      <c r="L569" s="34"/>
      <c r="M569" s="34"/>
      <c r="N569" s="34"/>
      <c r="O569" s="34"/>
      <c r="P569" s="34"/>
      <c r="Q569" s="34"/>
      <c r="S569" s="34"/>
      <c r="T569" s="34"/>
      <c r="U569" s="34"/>
      <c r="W569" t="b">
        <v>1</v>
      </c>
      <c r="X569" s="34"/>
      <c r="Y569" s="34"/>
      <c r="AA569" s="34"/>
      <c r="AB569" s="34"/>
      <c r="AC569" s="34"/>
      <c r="AD569" s="34"/>
      <c r="AE569" s="34"/>
      <c r="AF569" s="34"/>
      <c r="AG569">
        <v>4.3</v>
      </c>
      <c r="AH569" s="34" t="s">
        <v>1607</v>
      </c>
      <c r="AI569" t="b">
        <v>0</v>
      </c>
      <c r="AJ569" t="b">
        <v>0</v>
      </c>
      <c r="AK569" s="34" t="s">
        <v>235</v>
      </c>
      <c r="AL569" s="34" t="s">
        <v>194</v>
      </c>
      <c r="AM569" s="34" t="s">
        <v>349</v>
      </c>
      <c r="AN569" s="34" t="s">
        <v>350</v>
      </c>
      <c r="AO569" s="34" t="s">
        <v>218</v>
      </c>
      <c r="AP569" s="34" t="s">
        <v>351</v>
      </c>
      <c r="AQ569" s="34"/>
      <c r="AR569" s="34"/>
      <c r="AS569" s="34" t="s">
        <v>352</v>
      </c>
      <c r="AT569" t="b">
        <v>0</v>
      </c>
      <c r="AU569" s="34" t="s">
        <v>188</v>
      </c>
      <c r="AV569" s="34" t="s">
        <v>360</v>
      </c>
      <c r="AW569" s="34" t="s">
        <v>363</v>
      </c>
      <c r="AX569" s="34"/>
      <c r="AY569" s="34" t="s">
        <v>193</v>
      </c>
      <c r="AZ569" s="34" t="s">
        <v>370</v>
      </c>
      <c r="BA569" s="34" t="s">
        <v>371</v>
      </c>
      <c r="BB569" s="34"/>
      <c r="BC569" s="34" t="s">
        <v>866</v>
      </c>
      <c r="BD569" s="34" t="s">
        <v>378</v>
      </c>
      <c r="BE569" s="34" t="s">
        <v>867</v>
      </c>
      <c r="BF569" s="34" t="s">
        <v>868</v>
      </c>
      <c r="BI569" s="34"/>
      <c r="BJ569" s="34"/>
      <c r="BK569" s="34"/>
      <c r="BL569" s="34"/>
      <c r="BM569" s="34"/>
      <c r="BN569" s="34"/>
      <c r="BO569" s="34"/>
      <c r="BP569" s="34"/>
      <c r="BQ569" s="34"/>
      <c r="BS569" s="34"/>
      <c r="BT569" s="34"/>
      <c r="BU569" s="34"/>
      <c r="BV569" s="34"/>
      <c r="BW569" s="34"/>
      <c r="BX569" s="34"/>
      <c r="BY569" s="34"/>
      <c r="BZ569" s="34"/>
      <c r="CB569" s="34"/>
      <c r="CC569" s="34"/>
      <c r="CD569" s="34"/>
      <c r="CE569" s="34"/>
      <c r="CH569" s="34"/>
      <c r="CI569" s="34"/>
      <c r="CK569" s="34"/>
      <c r="CL569" s="34"/>
      <c r="CN569" s="34"/>
      <c r="CO569" s="34"/>
      <c r="CP569" s="34"/>
      <c r="CQ569" s="34"/>
      <c r="CR569" s="34"/>
      <c r="CS569" s="34"/>
      <c r="CT569" s="34"/>
      <c r="CV569" s="34"/>
      <c r="CW569" s="34"/>
      <c r="CX569" s="34"/>
      <c r="CY569" s="34"/>
      <c r="CZ569" s="34"/>
    </row>
    <row r="570" spans="1:104" x14ac:dyDescent="0.15">
      <c r="A570" s="34"/>
      <c r="B570" s="34"/>
      <c r="C570" s="34"/>
      <c r="D570" s="34"/>
      <c r="F570" s="34"/>
      <c r="G570" s="34"/>
      <c r="H570" s="84"/>
      <c r="I570" s="34"/>
      <c r="J570" s="34"/>
      <c r="K570" s="34"/>
      <c r="L570" s="34"/>
      <c r="M570" s="34"/>
      <c r="N570" s="34"/>
      <c r="O570" s="34"/>
      <c r="P570" s="34"/>
      <c r="Q570" s="34"/>
      <c r="S570" s="34"/>
      <c r="T570" s="34"/>
      <c r="U570" s="34"/>
      <c r="W570" t="b">
        <v>1</v>
      </c>
      <c r="X570" s="34"/>
      <c r="Y570" s="34"/>
      <c r="AA570" s="34"/>
      <c r="AB570" s="34"/>
      <c r="AC570" s="34"/>
      <c r="AD570" s="34"/>
      <c r="AE570" s="34"/>
      <c r="AF570" s="34"/>
      <c r="AG570">
        <v>4.3</v>
      </c>
      <c r="AH570" s="34" t="s">
        <v>1607</v>
      </c>
      <c r="AI570" t="b">
        <v>0</v>
      </c>
      <c r="AJ570" t="b">
        <v>0</v>
      </c>
      <c r="AK570" s="34" t="s">
        <v>236</v>
      </c>
      <c r="AL570" s="34" t="s">
        <v>194</v>
      </c>
      <c r="AM570" s="34" t="s">
        <v>349</v>
      </c>
      <c r="AN570" s="34" t="s">
        <v>350</v>
      </c>
      <c r="AO570" s="34" t="s">
        <v>218</v>
      </c>
      <c r="AP570" s="34" t="s">
        <v>351</v>
      </c>
      <c r="AQ570" s="34"/>
      <c r="AR570" s="34"/>
      <c r="AS570" s="34" t="s">
        <v>352</v>
      </c>
      <c r="AT570" t="b">
        <v>0</v>
      </c>
      <c r="AU570" s="34" t="s">
        <v>188</v>
      </c>
      <c r="AV570" s="34" t="s">
        <v>360</v>
      </c>
      <c r="AW570" s="34" t="s">
        <v>363</v>
      </c>
      <c r="AX570" s="34"/>
      <c r="AY570" s="34" t="s">
        <v>193</v>
      </c>
      <c r="AZ570" s="34" t="s">
        <v>370</v>
      </c>
      <c r="BA570" s="34" t="s">
        <v>371</v>
      </c>
      <c r="BB570" s="34"/>
      <c r="BC570" s="34" t="s">
        <v>866</v>
      </c>
      <c r="BD570" s="34" t="s">
        <v>378</v>
      </c>
      <c r="BE570" s="34" t="s">
        <v>867</v>
      </c>
      <c r="BF570" s="34" t="s">
        <v>868</v>
      </c>
      <c r="BI570" s="34"/>
      <c r="BJ570" s="34"/>
      <c r="BK570" s="34"/>
      <c r="BL570" s="34"/>
      <c r="BM570" s="34"/>
      <c r="BN570" s="34"/>
      <c r="BO570" s="34"/>
      <c r="BP570" s="34"/>
      <c r="BQ570" s="34"/>
      <c r="BS570" s="34"/>
      <c r="BT570" s="34"/>
      <c r="BU570" s="34"/>
      <c r="BV570" s="34"/>
      <c r="BW570" s="34"/>
      <c r="BX570" s="34"/>
      <c r="BY570" s="34"/>
      <c r="BZ570" s="34"/>
      <c r="CB570" s="34"/>
      <c r="CC570" s="34"/>
      <c r="CD570" s="34"/>
      <c r="CE570" s="34"/>
      <c r="CH570" s="34"/>
      <c r="CI570" s="34"/>
      <c r="CK570" s="34"/>
      <c r="CL570" s="34"/>
      <c r="CN570" s="34"/>
      <c r="CO570" s="34"/>
      <c r="CP570" s="34"/>
      <c r="CQ570" s="34"/>
      <c r="CR570" s="34"/>
      <c r="CS570" s="34"/>
      <c r="CT570" s="34"/>
      <c r="CV570" s="34"/>
      <c r="CW570" s="34"/>
      <c r="CX570" s="34"/>
      <c r="CY570" s="34"/>
      <c r="CZ570" s="34"/>
    </row>
    <row r="571" spans="1:104" x14ac:dyDescent="0.15">
      <c r="A571" s="34"/>
      <c r="B571" s="34"/>
      <c r="C571" s="34"/>
      <c r="D571" s="34"/>
      <c r="F571" s="34"/>
      <c r="G571" s="34"/>
      <c r="H571" s="84"/>
      <c r="I571" s="34"/>
      <c r="J571" s="34"/>
      <c r="K571" s="34"/>
      <c r="L571" s="34"/>
      <c r="M571" s="34"/>
      <c r="N571" s="34"/>
      <c r="O571" s="34"/>
      <c r="P571" s="34"/>
      <c r="Q571" s="34"/>
      <c r="S571" s="34"/>
      <c r="T571" s="34"/>
      <c r="U571" s="34"/>
      <c r="W571" t="b">
        <v>1</v>
      </c>
      <c r="X571" s="34"/>
      <c r="Y571" s="34"/>
      <c r="AA571" s="34"/>
      <c r="AB571" s="34"/>
      <c r="AC571" s="34"/>
      <c r="AD571" s="34"/>
      <c r="AE571" s="34"/>
      <c r="AF571" s="34"/>
      <c r="AG571">
        <v>4.3</v>
      </c>
      <c r="AH571" s="34" t="s">
        <v>1607</v>
      </c>
      <c r="AI571" t="b">
        <v>0</v>
      </c>
      <c r="AJ571" t="b">
        <v>0</v>
      </c>
      <c r="AK571" s="34" t="s">
        <v>844</v>
      </c>
      <c r="AL571" s="34" t="s">
        <v>194</v>
      </c>
      <c r="AM571" s="34" t="s">
        <v>349</v>
      </c>
      <c r="AN571" s="34" t="s">
        <v>350</v>
      </c>
      <c r="AO571" s="34" t="s">
        <v>218</v>
      </c>
      <c r="AP571" s="34" t="s">
        <v>351</v>
      </c>
      <c r="AQ571" s="34"/>
      <c r="AR571" s="34"/>
      <c r="AS571" s="34" t="s">
        <v>352</v>
      </c>
      <c r="AT571" t="b">
        <v>0</v>
      </c>
      <c r="AU571" s="34" t="s">
        <v>188</v>
      </c>
      <c r="AV571" s="34" t="s">
        <v>360</v>
      </c>
      <c r="AW571" s="34" t="s">
        <v>363</v>
      </c>
      <c r="AX571" s="34"/>
      <c r="AY571" s="34" t="s">
        <v>193</v>
      </c>
      <c r="AZ571" s="34" t="s">
        <v>370</v>
      </c>
      <c r="BA571" s="34" t="s">
        <v>371</v>
      </c>
      <c r="BB571" s="34"/>
      <c r="BC571" s="34" t="s">
        <v>866</v>
      </c>
      <c r="BD571" s="34" t="s">
        <v>378</v>
      </c>
      <c r="BE571" s="34" t="s">
        <v>867</v>
      </c>
      <c r="BF571" s="34" t="s">
        <v>868</v>
      </c>
      <c r="BI571" s="34"/>
      <c r="BJ571" s="34"/>
      <c r="BK571" s="34"/>
      <c r="BL571" s="34"/>
      <c r="BM571" s="34"/>
      <c r="BN571" s="34"/>
      <c r="BO571" s="34"/>
      <c r="BP571" s="34"/>
      <c r="BQ571" s="34"/>
      <c r="BS571" s="34"/>
      <c r="BT571" s="34"/>
      <c r="BU571" s="34"/>
      <c r="BV571" s="34"/>
      <c r="BW571" s="34"/>
      <c r="BX571" s="34"/>
      <c r="BY571" s="34"/>
      <c r="BZ571" s="34"/>
      <c r="CB571" s="34"/>
      <c r="CC571" s="34"/>
      <c r="CD571" s="34"/>
      <c r="CE571" s="34"/>
      <c r="CH571" s="34"/>
      <c r="CI571" s="34"/>
      <c r="CK571" s="34"/>
      <c r="CL571" s="34"/>
      <c r="CN571" s="34"/>
      <c r="CO571" s="34"/>
      <c r="CP571" s="34"/>
      <c r="CQ571" s="34"/>
      <c r="CR571" s="34"/>
      <c r="CS571" s="34"/>
      <c r="CT571" s="34"/>
      <c r="CV571" s="34"/>
      <c r="CW571" s="34"/>
      <c r="CX571" s="34"/>
      <c r="CY571" s="34"/>
      <c r="CZ571" s="34"/>
    </row>
    <row r="572" spans="1:104" x14ac:dyDescent="0.15">
      <c r="A572" s="34"/>
      <c r="B572" s="34"/>
      <c r="C572" s="34"/>
      <c r="D572" s="34"/>
      <c r="F572" s="34"/>
      <c r="G572" s="34"/>
      <c r="H572" s="84"/>
      <c r="I572" s="34"/>
      <c r="J572" s="34"/>
      <c r="K572" s="34"/>
      <c r="L572" s="34"/>
      <c r="M572" s="34"/>
      <c r="N572" s="34"/>
      <c r="O572" s="34"/>
      <c r="P572" s="34"/>
      <c r="Q572" s="34"/>
      <c r="S572" s="34"/>
      <c r="T572" s="34"/>
      <c r="U572" s="34"/>
      <c r="W572" t="b">
        <v>1</v>
      </c>
      <c r="X572" s="34"/>
      <c r="Y572" s="34"/>
      <c r="AA572" s="34"/>
      <c r="AB572" s="34"/>
      <c r="AC572" s="34"/>
      <c r="AD572" s="34"/>
      <c r="AE572" s="34"/>
      <c r="AF572" s="34"/>
      <c r="AG572">
        <v>4.3</v>
      </c>
      <c r="AH572" s="34" t="s">
        <v>1607</v>
      </c>
      <c r="AI572" t="b">
        <v>0</v>
      </c>
      <c r="AJ572" t="b">
        <v>0</v>
      </c>
      <c r="AK572" s="34" t="s">
        <v>234</v>
      </c>
      <c r="AL572" s="34" t="s">
        <v>195</v>
      </c>
      <c r="AM572" s="34" t="s">
        <v>349</v>
      </c>
      <c r="AN572" s="34" t="s">
        <v>350</v>
      </c>
      <c r="AO572" s="34" t="s">
        <v>219</v>
      </c>
      <c r="AP572" s="34" t="s">
        <v>351</v>
      </c>
      <c r="AQ572" s="34"/>
      <c r="AR572" s="34"/>
      <c r="AS572" s="34" t="s">
        <v>352</v>
      </c>
      <c r="AT572" t="b">
        <v>0</v>
      </c>
      <c r="AU572" s="34" t="s">
        <v>188</v>
      </c>
      <c r="AV572" s="34" t="s">
        <v>360</v>
      </c>
      <c r="AW572" s="34" t="s">
        <v>363</v>
      </c>
      <c r="AX572" s="34"/>
      <c r="AY572" s="34" t="s">
        <v>193</v>
      </c>
      <c r="AZ572" s="34" t="s">
        <v>370</v>
      </c>
      <c r="BA572" s="34" t="s">
        <v>371</v>
      </c>
      <c r="BB572" s="34"/>
      <c r="BC572" s="34" t="s">
        <v>866</v>
      </c>
      <c r="BD572" s="34" t="s">
        <v>378</v>
      </c>
      <c r="BE572" s="34" t="s">
        <v>867</v>
      </c>
      <c r="BF572" s="34" t="s">
        <v>868</v>
      </c>
      <c r="BI572" s="34"/>
      <c r="BJ572" s="34"/>
      <c r="BK572" s="34"/>
      <c r="BL572" s="34"/>
      <c r="BM572" s="34"/>
      <c r="BN572" s="34"/>
      <c r="BO572" s="34"/>
      <c r="BP572" s="34"/>
      <c r="BQ572" s="34"/>
      <c r="BS572" s="34"/>
      <c r="BT572" s="34"/>
      <c r="BU572" s="34"/>
      <c r="BV572" s="34"/>
      <c r="BW572" s="34"/>
      <c r="BX572" s="34"/>
      <c r="BY572" s="34"/>
      <c r="BZ572" s="34"/>
      <c r="CB572" s="34"/>
      <c r="CC572" s="34"/>
      <c r="CD572" s="34"/>
      <c r="CE572" s="34"/>
      <c r="CH572" s="34"/>
      <c r="CI572" s="34"/>
      <c r="CK572" s="34"/>
      <c r="CL572" s="34"/>
      <c r="CN572" s="34"/>
      <c r="CO572" s="34"/>
      <c r="CP572" s="34"/>
      <c r="CQ572" s="34"/>
      <c r="CR572" s="34"/>
      <c r="CS572" s="34"/>
      <c r="CT572" s="34"/>
      <c r="CV572" s="34"/>
      <c r="CW572" s="34"/>
      <c r="CX572" s="34"/>
      <c r="CY572" s="34"/>
      <c r="CZ572" s="34"/>
    </row>
    <row r="573" spans="1:104" x14ac:dyDescent="0.15">
      <c r="A573" s="34"/>
      <c r="B573" s="34"/>
      <c r="C573" s="34"/>
      <c r="D573" s="34"/>
      <c r="F573" s="34"/>
      <c r="G573" s="34"/>
      <c r="H573" s="84"/>
      <c r="I573" s="34"/>
      <c r="J573" s="34"/>
      <c r="K573" s="34"/>
      <c r="L573" s="34"/>
      <c r="M573" s="34"/>
      <c r="N573" s="34"/>
      <c r="O573" s="34"/>
      <c r="P573" s="34"/>
      <c r="Q573" s="34"/>
      <c r="S573" s="34"/>
      <c r="T573" s="34"/>
      <c r="U573" s="34"/>
      <c r="W573" t="b">
        <v>1</v>
      </c>
      <c r="X573" s="34"/>
      <c r="Y573" s="34"/>
      <c r="AA573" s="34"/>
      <c r="AB573" s="34"/>
      <c r="AC573" s="34"/>
      <c r="AD573" s="34"/>
      <c r="AE573" s="34"/>
      <c r="AF573" s="34"/>
      <c r="AG573">
        <v>4.3</v>
      </c>
      <c r="AH573" s="34" t="s">
        <v>1607</v>
      </c>
      <c r="AI573" t="b">
        <v>0</v>
      </c>
      <c r="AJ573" t="b">
        <v>0</v>
      </c>
      <c r="AK573" s="34" t="s">
        <v>237</v>
      </c>
      <c r="AL573" s="34" t="s">
        <v>195</v>
      </c>
      <c r="AM573" s="34" t="s">
        <v>349</v>
      </c>
      <c r="AN573" s="34" t="s">
        <v>350</v>
      </c>
      <c r="AO573" s="34" t="s">
        <v>219</v>
      </c>
      <c r="AP573" s="34" t="s">
        <v>351</v>
      </c>
      <c r="AQ573" s="34"/>
      <c r="AR573" s="34"/>
      <c r="AS573" s="34" t="s">
        <v>352</v>
      </c>
      <c r="AT573" t="b">
        <v>0</v>
      </c>
      <c r="AU573" s="34" t="s">
        <v>188</v>
      </c>
      <c r="AV573" s="34" t="s">
        <v>360</v>
      </c>
      <c r="AW573" s="34" t="s">
        <v>363</v>
      </c>
      <c r="AX573" s="34"/>
      <c r="AY573" s="34" t="s">
        <v>193</v>
      </c>
      <c r="AZ573" s="34" t="s">
        <v>370</v>
      </c>
      <c r="BA573" s="34" t="s">
        <v>371</v>
      </c>
      <c r="BB573" s="34"/>
      <c r="BC573" s="34" t="s">
        <v>866</v>
      </c>
      <c r="BD573" s="34" t="s">
        <v>378</v>
      </c>
      <c r="BE573" s="34" t="s">
        <v>867</v>
      </c>
      <c r="BF573" s="34" t="s">
        <v>868</v>
      </c>
      <c r="BI573" s="34"/>
      <c r="BJ573" s="34"/>
      <c r="BK573" s="34"/>
      <c r="BL573" s="34"/>
      <c r="BM573" s="34"/>
      <c r="BN573" s="34"/>
      <c r="BO573" s="34"/>
      <c r="BP573" s="34"/>
      <c r="BQ573" s="34"/>
      <c r="BS573" s="34"/>
      <c r="BT573" s="34"/>
      <c r="BU573" s="34"/>
      <c r="BV573" s="34"/>
      <c r="BW573" s="34"/>
      <c r="BX573" s="34"/>
      <c r="BY573" s="34"/>
      <c r="BZ573" s="34"/>
      <c r="CB573" s="34"/>
      <c r="CC573" s="34"/>
      <c r="CD573" s="34"/>
      <c r="CE573" s="34"/>
      <c r="CH573" s="34"/>
      <c r="CI573" s="34"/>
      <c r="CK573" s="34"/>
      <c r="CL573" s="34"/>
      <c r="CN573" s="34"/>
      <c r="CO573" s="34"/>
      <c r="CP573" s="34"/>
      <c r="CQ573" s="34"/>
      <c r="CR573" s="34"/>
      <c r="CS573" s="34"/>
      <c r="CT573" s="34"/>
      <c r="CV573" s="34"/>
      <c r="CW573" s="34"/>
      <c r="CX573" s="34"/>
      <c r="CY573" s="34"/>
      <c r="CZ573" s="34"/>
    </row>
    <row r="574" spans="1:104" x14ac:dyDescent="0.15">
      <c r="A574" s="34"/>
      <c r="B574" s="34"/>
      <c r="C574" s="34"/>
      <c r="D574" s="34"/>
      <c r="F574" s="34"/>
      <c r="G574" s="34"/>
      <c r="H574" s="84"/>
      <c r="I574" s="34"/>
      <c r="J574" s="34"/>
      <c r="K574" s="34"/>
      <c r="L574" s="34"/>
      <c r="M574" s="34"/>
      <c r="N574" s="34"/>
      <c r="O574" s="34"/>
      <c r="P574" s="34"/>
      <c r="Q574" s="34"/>
      <c r="S574" s="34"/>
      <c r="T574" s="34"/>
      <c r="U574" s="34"/>
      <c r="W574" t="b">
        <v>1</v>
      </c>
      <c r="X574" s="34"/>
      <c r="Y574" s="34"/>
      <c r="AA574" s="34"/>
      <c r="AB574" s="34"/>
      <c r="AC574" s="34"/>
      <c r="AD574" s="34"/>
      <c r="AE574" s="34"/>
      <c r="AF574" s="34"/>
      <c r="AG574">
        <v>4.3</v>
      </c>
      <c r="AH574" s="34" t="s">
        <v>1607</v>
      </c>
      <c r="AI574" t="b">
        <v>0</v>
      </c>
      <c r="AJ574" t="b">
        <v>0</v>
      </c>
      <c r="AK574" s="34" t="s">
        <v>238</v>
      </c>
      <c r="AL574" s="34" t="s">
        <v>195</v>
      </c>
      <c r="AM574" s="34" t="s">
        <v>349</v>
      </c>
      <c r="AN574" s="34" t="s">
        <v>350</v>
      </c>
      <c r="AO574" s="34" t="s">
        <v>219</v>
      </c>
      <c r="AP574" s="34" t="s">
        <v>351</v>
      </c>
      <c r="AQ574" s="34"/>
      <c r="AR574" s="34"/>
      <c r="AS574" s="34" t="s">
        <v>352</v>
      </c>
      <c r="AT574" t="b">
        <v>0</v>
      </c>
      <c r="AU574" s="34" t="s">
        <v>188</v>
      </c>
      <c r="AV574" s="34" t="s">
        <v>360</v>
      </c>
      <c r="AW574" s="34" t="s">
        <v>363</v>
      </c>
      <c r="AX574" s="34"/>
      <c r="AY574" s="34" t="s">
        <v>193</v>
      </c>
      <c r="AZ574" s="34" t="s">
        <v>370</v>
      </c>
      <c r="BA574" s="34" t="s">
        <v>371</v>
      </c>
      <c r="BB574" s="34"/>
      <c r="BC574" s="34" t="s">
        <v>866</v>
      </c>
      <c r="BD574" s="34" t="s">
        <v>378</v>
      </c>
      <c r="BE574" s="34" t="s">
        <v>867</v>
      </c>
      <c r="BF574" s="34" t="s">
        <v>868</v>
      </c>
      <c r="BI574" s="34"/>
      <c r="BJ574" s="34"/>
      <c r="BK574" s="34"/>
      <c r="BL574" s="34"/>
      <c r="BM574" s="34"/>
      <c r="BN574" s="34"/>
      <c r="BO574" s="34"/>
      <c r="BP574" s="34"/>
      <c r="BQ574" s="34"/>
      <c r="BS574" s="34"/>
      <c r="BT574" s="34"/>
      <c r="BU574" s="34"/>
      <c r="BV574" s="34"/>
      <c r="BW574" s="34"/>
      <c r="BX574" s="34"/>
      <c r="BY574" s="34"/>
      <c r="BZ574" s="34"/>
      <c r="CB574" s="34"/>
      <c r="CC574" s="34"/>
      <c r="CD574" s="34"/>
      <c r="CE574" s="34"/>
      <c r="CH574" s="34"/>
      <c r="CI574" s="34"/>
      <c r="CK574" s="34"/>
      <c r="CL574" s="34"/>
      <c r="CN574" s="34"/>
      <c r="CO574" s="34"/>
      <c r="CP574" s="34"/>
      <c r="CQ574" s="34"/>
      <c r="CR574" s="34"/>
      <c r="CS574" s="34"/>
      <c r="CT574" s="34"/>
      <c r="CV574" s="34"/>
      <c r="CW574" s="34"/>
      <c r="CX574" s="34"/>
      <c r="CY574" s="34"/>
      <c r="CZ574" s="34"/>
    </row>
    <row r="575" spans="1:104" x14ac:dyDescent="0.15">
      <c r="A575" s="34"/>
      <c r="B575" s="34"/>
      <c r="C575" s="34"/>
      <c r="D575" s="34"/>
      <c r="F575" s="34"/>
      <c r="G575" s="34"/>
      <c r="H575" s="84"/>
      <c r="I575" s="34"/>
      <c r="J575" s="34"/>
      <c r="K575" s="34"/>
      <c r="L575" s="34"/>
      <c r="M575" s="34"/>
      <c r="N575" s="34"/>
      <c r="O575" s="34"/>
      <c r="P575" s="34"/>
      <c r="Q575" s="34"/>
      <c r="S575" s="34"/>
      <c r="T575" s="34"/>
      <c r="U575" s="34"/>
      <c r="W575" t="b">
        <v>1</v>
      </c>
      <c r="X575" s="34"/>
      <c r="Y575" s="34"/>
      <c r="AA575" s="34"/>
      <c r="AB575" s="34"/>
      <c r="AC575" s="34"/>
      <c r="AD575" s="34"/>
      <c r="AE575" s="34"/>
      <c r="AF575" s="34"/>
      <c r="AG575">
        <v>4.3</v>
      </c>
      <c r="AH575" s="34" t="s">
        <v>1607</v>
      </c>
      <c r="AI575" t="b">
        <v>0</v>
      </c>
      <c r="AJ575" t="b">
        <v>0</v>
      </c>
      <c r="AK575" s="34" t="s">
        <v>239</v>
      </c>
      <c r="AL575" s="34" t="s">
        <v>195</v>
      </c>
      <c r="AM575" s="34" t="s">
        <v>349</v>
      </c>
      <c r="AN575" s="34" t="s">
        <v>350</v>
      </c>
      <c r="AO575" s="34" t="s">
        <v>219</v>
      </c>
      <c r="AP575" s="34" t="s">
        <v>351</v>
      </c>
      <c r="AQ575" s="34"/>
      <c r="AR575" s="34"/>
      <c r="AS575" s="34" t="s">
        <v>352</v>
      </c>
      <c r="AT575" t="b">
        <v>0</v>
      </c>
      <c r="AU575" s="34" t="s">
        <v>188</v>
      </c>
      <c r="AV575" s="34" t="s">
        <v>360</v>
      </c>
      <c r="AW575" s="34" t="s">
        <v>363</v>
      </c>
      <c r="AX575" s="34"/>
      <c r="AY575" s="34" t="s">
        <v>193</v>
      </c>
      <c r="AZ575" s="34" t="s">
        <v>370</v>
      </c>
      <c r="BA575" s="34" t="s">
        <v>371</v>
      </c>
      <c r="BB575" s="34"/>
      <c r="BC575" s="34" t="s">
        <v>866</v>
      </c>
      <c r="BD575" s="34" t="s">
        <v>378</v>
      </c>
      <c r="BE575" s="34" t="s">
        <v>867</v>
      </c>
      <c r="BF575" s="34" t="s">
        <v>868</v>
      </c>
      <c r="BI575" s="34"/>
      <c r="BJ575" s="34"/>
      <c r="BK575" s="34"/>
      <c r="BL575" s="34"/>
      <c r="BM575" s="34"/>
      <c r="BN575" s="34"/>
      <c r="BO575" s="34"/>
      <c r="BP575" s="34"/>
      <c r="BQ575" s="34"/>
      <c r="BS575" s="34"/>
      <c r="BT575" s="34"/>
      <c r="BU575" s="34"/>
      <c r="BV575" s="34"/>
      <c r="BW575" s="34"/>
      <c r="BX575" s="34"/>
      <c r="BY575" s="34"/>
      <c r="BZ575" s="34"/>
      <c r="CB575" s="34"/>
      <c r="CC575" s="34"/>
      <c r="CD575" s="34"/>
      <c r="CE575" s="34"/>
      <c r="CH575" s="34"/>
      <c r="CI575" s="34"/>
      <c r="CK575" s="34"/>
      <c r="CL575" s="34"/>
      <c r="CN575" s="34"/>
      <c r="CO575" s="34"/>
      <c r="CP575" s="34"/>
      <c r="CQ575" s="34"/>
      <c r="CR575" s="34"/>
      <c r="CS575" s="34"/>
      <c r="CT575" s="34"/>
      <c r="CV575" s="34"/>
      <c r="CW575" s="34"/>
      <c r="CX575" s="34"/>
      <c r="CY575" s="34"/>
      <c r="CZ575" s="34"/>
    </row>
    <row r="576" spans="1:104" x14ac:dyDescent="0.15">
      <c r="A576" s="34"/>
      <c r="B576" s="34"/>
      <c r="C576" s="34"/>
      <c r="D576" s="34"/>
      <c r="F576" s="34"/>
      <c r="G576" s="34"/>
      <c r="H576" s="84"/>
      <c r="I576" s="34"/>
      <c r="J576" s="34"/>
      <c r="K576" s="34"/>
      <c r="L576" s="34"/>
      <c r="M576" s="34"/>
      <c r="N576" s="34"/>
      <c r="O576" s="34"/>
      <c r="P576" s="34"/>
      <c r="Q576" s="34"/>
      <c r="S576" s="34"/>
      <c r="T576" s="34"/>
      <c r="U576" s="34"/>
      <c r="W576" t="b">
        <v>1</v>
      </c>
      <c r="X576" s="34"/>
      <c r="Y576" s="34"/>
      <c r="AA576" s="34"/>
      <c r="AB576" s="34"/>
      <c r="AC576" s="34"/>
      <c r="AD576" s="34"/>
      <c r="AE576" s="34"/>
      <c r="AF576" s="34"/>
      <c r="AG576">
        <v>4.3</v>
      </c>
      <c r="AH576" s="34" t="s">
        <v>1607</v>
      </c>
      <c r="AI576" t="b">
        <v>0</v>
      </c>
      <c r="AJ576" t="b">
        <v>0</v>
      </c>
      <c r="AK576" s="34" t="s">
        <v>240</v>
      </c>
      <c r="AL576" s="34" t="s">
        <v>195</v>
      </c>
      <c r="AM576" s="34" t="s">
        <v>349</v>
      </c>
      <c r="AN576" s="34" t="s">
        <v>350</v>
      </c>
      <c r="AO576" s="34" t="s">
        <v>219</v>
      </c>
      <c r="AP576" s="34" t="s">
        <v>351</v>
      </c>
      <c r="AQ576" s="34"/>
      <c r="AR576" s="34"/>
      <c r="AS576" s="34" t="s">
        <v>352</v>
      </c>
      <c r="AT576" t="b">
        <v>0</v>
      </c>
      <c r="AU576" s="34" t="s">
        <v>188</v>
      </c>
      <c r="AV576" s="34" t="s">
        <v>360</v>
      </c>
      <c r="AW576" s="34" t="s">
        <v>363</v>
      </c>
      <c r="AX576" s="34"/>
      <c r="AY576" s="34" t="s">
        <v>193</v>
      </c>
      <c r="AZ576" s="34" t="s">
        <v>370</v>
      </c>
      <c r="BA576" s="34" t="s">
        <v>371</v>
      </c>
      <c r="BB576" s="34"/>
      <c r="BC576" s="34" t="s">
        <v>866</v>
      </c>
      <c r="BD576" s="34" t="s">
        <v>378</v>
      </c>
      <c r="BE576" s="34" t="s">
        <v>867</v>
      </c>
      <c r="BF576" s="34" t="s">
        <v>868</v>
      </c>
      <c r="BI576" s="34"/>
      <c r="BJ576" s="34"/>
      <c r="BK576" s="34"/>
      <c r="BL576" s="34"/>
      <c r="BM576" s="34"/>
      <c r="BN576" s="34"/>
      <c r="BO576" s="34"/>
      <c r="BP576" s="34"/>
      <c r="BQ576" s="34"/>
      <c r="BS576" s="34"/>
      <c r="BT576" s="34"/>
      <c r="BU576" s="34"/>
      <c r="BV576" s="34"/>
      <c r="BW576" s="34"/>
      <c r="BX576" s="34"/>
      <c r="BY576" s="34"/>
      <c r="BZ576" s="34"/>
      <c r="CB576" s="34"/>
      <c r="CC576" s="34"/>
      <c r="CD576" s="34"/>
      <c r="CE576" s="34"/>
      <c r="CH576" s="34"/>
      <c r="CI576" s="34"/>
      <c r="CK576" s="34"/>
      <c r="CL576" s="34"/>
      <c r="CN576" s="34"/>
      <c r="CO576" s="34"/>
      <c r="CP576" s="34"/>
      <c r="CQ576" s="34"/>
      <c r="CR576" s="34"/>
      <c r="CS576" s="34"/>
      <c r="CT576" s="34"/>
      <c r="CV576" s="34"/>
      <c r="CW576" s="34"/>
      <c r="CX576" s="34"/>
      <c r="CY576" s="34"/>
      <c r="CZ576" s="34"/>
    </row>
    <row r="577" spans="1:104" x14ac:dyDescent="0.15">
      <c r="A577" s="34"/>
      <c r="B577" s="34"/>
      <c r="C577" s="34"/>
      <c r="D577" s="34"/>
      <c r="F577" s="34"/>
      <c r="G577" s="34"/>
      <c r="H577" s="84"/>
      <c r="I577" s="34"/>
      <c r="J577" s="34"/>
      <c r="K577" s="34"/>
      <c r="L577" s="34"/>
      <c r="M577" s="34"/>
      <c r="N577" s="34"/>
      <c r="O577" s="34"/>
      <c r="P577" s="34"/>
      <c r="Q577" s="34"/>
      <c r="S577" s="34"/>
      <c r="T577" s="34"/>
      <c r="U577" s="34"/>
      <c r="W577" t="b">
        <v>1</v>
      </c>
      <c r="X577" s="34"/>
      <c r="Y577" s="34"/>
      <c r="AA577" s="34"/>
      <c r="AB577" s="34"/>
      <c r="AC577" s="34"/>
      <c r="AD577" s="34"/>
      <c r="AE577" s="34"/>
      <c r="AF577" s="34"/>
      <c r="AG577">
        <v>4.3</v>
      </c>
      <c r="AH577" s="34" t="s">
        <v>1607</v>
      </c>
      <c r="AI577" t="b">
        <v>0</v>
      </c>
      <c r="AJ577" t="b">
        <v>0</v>
      </c>
      <c r="AK577" s="34" t="s">
        <v>241</v>
      </c>
      <c r="AL577" s="34" t="s">
        <v>195</v>
      </c>
      <c r="AM577" s="34" t="s">
        <v>349</v>
      </c>
      <c r="AN577" s="34" t="s">
        <v>350</v>
      </c>
      <c r="AO577" s="34" t="s">
        <v>219</v>
      </c>
      <c r="AP577" s="34" t="s">
        <v>351</v>
      </c>
      <c r="AQ577" s="34"/>
      <c r="AR577" s="34"/>
      <c r="AS577" s="34" t="s">
        <v>352</v>
      </c>
      <c r="AT577" t="b">
        <v>0</v>
      </c>
      <c r="AU577" s="34" t="s">
        <v>188</v>
      </c>
      <c r="AV577" s="34" t="s">
        <v>360</v>
      </c>
      <c r="AW577" s="34" t="s">
        <v>363</v>
      </c>
      <c r="AX577" s="34"/>
      <c r="AY577" s="34" t="s">
        <v>193</v>
      </c>
      <c r="AZ577" s="34" t="s">
        <v>370</v>
      </c>
      <c r="BA577" s="34" t="s">
        <v>371</v>
      </c>
      <c r="BB577" s="34"/>
      <c r="BC577" s="34" t="s">
        <v>866</v>
      </c>
      <c r="BD577" s="34" t="s">
        <v>378</v>
      </c>
      <c r="BE577" s="34" t="s">
        <v>867</v>
      </c>
      <c r="BF577" s="34" t="s">
        <v>868</v>
      </c>
      <c r="BI577" s="34"/>
      <c r="BJ577" s="34"/>
      <c r="BK577" s="34"/>
      <c r="BL577" s="34"/>
      <c r="BM577" s="34"/>
      <c r="BN577" s="34"/>
      <c r="BO577" s="34"/>
      <c r="BP577" s="34"/>
      <c r="BQ577" s="34"/>
      <c r="BS577" s="34"/>
      <c r="BT577" s="34"/>
      <c r="BU577" s="34"/>
      <c r="BV577" s="34"/>
      <c r="BW577" s="34"/>
      <c r="BX577" s="34"/>
      <c r="BY577" s="34"/>
      <c r="BZ577" s="34"/>
      <c r="CB577" s="34"/>
      <c r="CC577" s="34"/>
      <c r="CD577" s="34"/>
      <c r="CE577" s="34"/>
      <c r="CH577" s="34"/>
      <c r="CI577" s="34"/>
      <c r="CK577" s="34"/>
      <c r="CL577" s="34"/>
      <c r="CN577" s="34"/>
      <c r="CO577" s="34"/>
      <c r="CP577" s="34"/>
      <c r="CQ577" s="34"/>
      <c r="CR577" s="34"/>
      <c r="CS577" s="34"/>
      <c r="CT577" s="34"/>
      <c r="CV577" s="34"/>
      <c r="CW577" s="34"/>
      <c r="CX577" s="34"/>
      <c r="CY577" s="34"/>
      <c r="CZ577" s="34"/>
    </row>
    <row r="578" spans="1:104" x14ac:dyDescent="0.15">
      <c r="A578" s="34"/>
      <c r="B578" s="34"/>
      <c r="C578" s="34"/>
      <c r="D578" s="34"/>
      <c r="F578" s="34"/>
      <c r="G578" s="34"/>
      <c r="H578" s="84"/>
      <c r="I578" s="34"/>
      <c r="J578" s="34"/>
      <c r="K578" s="34"/>
      <c r="L578" s="34"/>
      <c r="M578" s="34"/>
      <c r="N578" s="34"/>
      <c r="O578" s="34"/>
      <c r="P578" s="34"/>
      <c r="Q578" s="34"/>
      <c r="S578" s="34"/>
      <c r="T578" s="34"/>
      <c r="U578" s="34"/>
      <c r="W578" t="b">
        <v>1</v>
      </c>
      <c r="X578" s="34"/>
      <c r="Y578" s="34"/>
      <c r="AA578" s="34"/>
      <c r="AB578" s="34"/>
      <c r="AC578" s="34"/>
      <c r="AD578" s="34"/>
      <c r="AE578" s="34"/>
      <c r="AF578" s="34"/>
      <c r="AG578">
        <v>4.3</v>
      </c>
      <c r="AH578" s="34" t="s">
        <v>1607</v>
      </c>
      <c r="AI578" t="b">
        <v>0</v>
      </c>
      <c r="AJ578" t="b">
        <v>0</v>
      </c>
      <c r="AK578" s="34" t="s">
        <v>242</v>
      </c>
      <c r="AL578" s="34" t="s">
        <v>195</v>
      </c>
      <c r="AM578" s="34" t="s">
        <v>349</v>
      </c>
      <c r="AN578" s="34" t="s">
        <v>350</v>
      </c>
      <c r="AO578" s="34" t="s">
        <v>219</v>
      </c>
      <c r="AP578" s="34" t="s">
        <v>351</v>
      </c>
      <c r="AQ578" s="34"/>
      <c r="AR578" s="34"/>
      <c r="AS578" s="34" t="s">
        <v>352</v>
      </c>
      <c r="AT578" t="b">
        <v>0</v>
      </c>
      <c r="AU578" s="34" t="s">
        <v>188</v>
      </c>
      <c r="AV578" s="34" t="s">
        <v>360</v>
      </c>
      <c r="AW578" s="34" t="s">
        <v>363</v>
      </c>
      <c r="AX578" s="34"/>
      <c r="AY578" s="34" t="s">
        <v>193</v>
      </c>
      <c r="AZ578" s="34" t="s">
        <v>370</v>
      </c>
      <c r="BA578" s="34" t="s">
        <v>371</v>
      </c>
      <c r="BB578" s="34"/>
      <c r="BC578" s="34" t="s">
        <v>866</v>
      </c>
      <c r="BD578" s="34" t="s">
        <v>378</v>
      </c>
      <c r="BE578" s="34" t="s">
        <v>867</v>
      </c>
      <c r="BF578" s="34" t="s">
        <v>868</v>
      </c>
      <c r="BI578" s="34"/>
      <c r="BJ578" s="34"/>
      <c r="BK578" s="34"/>
      <c r="BL578" s="34"/>
      <c r="BM578" s="34"/>
      <c r="BN578" s="34"/>
      <c r="BO578" s="34"/>
      <c r="BP578" s="34"/>
      <c r="BQ578" s="34"/>
      <c r="BS578" s="34"/>
      <c r="BT578" s="34"/>
      <c r="BU578" s="34"/>
      <c r="BV578" s="34"/>
      <c r="BW578" s="34"/>
      <c r="BX578" s="34"/>
      <c r="BY578" s="34"/>
      <c r="BZ578" s="34"/>
      <c r="CB578" s="34"/>
      <c r="CC578" s="34"/>
      <c r="CD578" s="34"/>
      <c r="CE578" s="34"/>
      <c r="CH578" s="34"/>
      <c r="CI578" s="34"/>
      <c r="CK578" s="34"/>
      <c r="CL578" s="34"/>
      <c r="CN578" s="34"/>
      <c r="CO578" s="34"/>
      <c r="CP578" s="34"/>
      <c r="CQ578" s="34"/>
      <c r="CR578" s="34"/>
      <c r="CS578" s="34"/>
      <c r="CT578" s="34"/>
      <c r="CV578" s="34"/>
      <c r="CW578" s="34"/>
      <c r="CX578" s="34"/>
      <c r="CY578" s="34"/>
      <c r="CZ578" s="34"/>
    </row>
    <row r="579" spans="1:104" x14ac:dyDescent="0.15">
      <c r="A579" s="34"/>
      <c r="B579" s="34"/>
      <c r="C579" s="34"/>
      <c r="D579" s="34"/>
      <c r="F579" s="34"/>
      <c r="G579" s="34"/>
      <c r="H579" s="84"/>
      <c r="I579" s="34"/>
      <c r="J579" s="34"/>
      <c r="K579" s="34"/>
      <c r="L579" s="34"/>
      <c r="M579" s="34"/>
      <c r="N579" s="34"/>
      <c r="O579" s="34"/>
      <c r="P579" s="34"/>
      <c r="Q579" s="34"/>
      <c r="S579" s="34"/>
      <c r="T579" s="34"/>
      <c r="U579" s="34"/>
      <c r="W579" t="b">
        <v>1</v>
      </c>
      <c r="X579" s="34"/>
      <c r="Y579" s="34"/>
      <c r="AA579" s="34"/>
      <c r="AB579" s="34"/>
      <c r="AC579" s="34"/>
      <c r="AD579" s="34"/>
      <c r="AE579" s="34"/>
      <c r="AF579" s="34"/>
      <c r="AG579">
        <v>4.3</v>
      </c>
      <c r="AH579" s="34" t="s">
        <v>1607</v>
      </c>
      <c r="AI579" t="b">
        <v>0</v>
      </c>
      <c r="AJ579" t="b">
        <v>0</v>
      </c>
      <c r="AK579" s="34" t="s">
        <v>243</v>
      </c>
      <c r="AL579" s="34" t="s">
        <v>195</v>
      </c>
      <c r="AM579" s="34" t="s">
        <v>349</v>
      </c>
      <c r="AN579" s="34" t="s">
        <v>350</v>
      </c>
      <c r="AO579" s="34" t="s">
        <v>219</v>
      </c>
      <c r="AP579" s="34" t="s">
        <v>351</v>
      </c>
      <c r="AQ579" s="34"/>
      <c r="AR579" s="34"/>
      <c r="AS579" s="34" t="s">
        <v>352</v>
      </c>
      <c r="AT579" t="b">
        <v>0</v>
      </c>
      <c r="AU579" s="34" t="s">
        <v>188</v>
      </c>
      <c r="AV579" s="34" t="s">
        <v>360</v>
      </c>
      <c r="AW579" s="34" t="s">
        <v>363</v>
      </c>
      <c r="AX579" s="34"/>
      <c r="AY579" s="34" t="s">
        <v>193</v>
      </c>
      <c r="AZ579" s="34" t="s">
        <v>370</v>
      </c>
      <c r="BA579" s="34" t="s">
        <v>371</v>
      </c>
      <c r="BB579" s="34"/>
      <c r="BC579" s="34" t="s">
        <v>866</v>
      </c>
      <c r="BD579" s="34" t="s">
        <v>378</v>
      </c>
      <c r="BE579" s="34" t="s">
        <v>867</v>
      </c>
      <c r="BF579" s="34" t="s">
        <v>868</v>
      </c>
      <c r="BI579" s="34"/>
      <c r="BJ579" s="34"/>
      <c r="BK579" s="34"/>
      <c r="BL579" s="34"/>
      <c r="BM579" s="34"/>
      <c r="BN579" s="34"/>
      <c r="BO579" s="34"/>
      <c r="BP579" s="34"/>
      <c r="BQ579" s="34"/>
      <c r="BS579" s="34"/>
      <c r="BT579" s="34"/>
      <c r="BU579" s="34"/>
      <c r="BV579" s="34"/>
      <c r="BW579" s="34"/>
      <c r="BX579" s="34"/>
      <c r="BY579" s="34"/>
      <c r="BZ579" s="34"/>
      <c r="CB579" s="34"/>
      <c r="CC579" s="34"/>
      <c r="CD579" s="34"/>
      <c r="CE579" s="34"/>
      <c r="CH579" s="34"/>
      <c r="CI579" s="34"/>
      <c r="CK579" s="34"/>
      <c r="CL579" s="34"/>
      <c r="CN579" s="34"/>
      <c r="CO579" s="34"/>
      <c r="CP579" s="34"/>
      <c r="CQ579" s="34"/>
      <c r="CR579" s="34"/>
      <c r="CS579" s="34"/>
      <c r="CT579" s="34"/>
      <c r="CV579" s="34"/>
      <c r="CW579" s="34"/>
      <c r="CX579" s="34"/>
      <c r="CY579" s="34"/>
      <c r="CZ579" s="34"/>
    </row>
    <row r="580" spans="1:104" x14ac:dyDescent="0.15">
      <c r="A580" s="34"/>
      <c r="B580" s="34"/>
      <c r="C580" s="34"/>
      <c r="D580" s="34"/>
      <c r="F580" s="34"/>
      <c r="G580" s="34"/>
      <c r="H580" s="84"/>
      <c r="I580" s="34"/>
      <c r="J580" s="34"/>
      <c r="K580" s="34"/>
      <c r="L580" s="34"/>
      <c r="M580" s="34"/>
      <c r="N580" s="34"/>
      <c r="O580" s="34"/>
      <c r="P580" s="34"/>
      <c r="Q580" s="34"/>
      <c r="S580" s="34"/>
      <c r="T580" s="34"/>
      <c r="U580" s="34"/>
      <c r="W580" t="b">
        <v>1</v>
      </c>
      <c r="X580" s="34"/>
      <c r="Y580" s="34"/>
      <c r="AA580" s="34"/>
      <c r="AB580" s="34"/>
      <c r="AC580" s="34"/>
      <c r="AD580" s="34"/>
      <c r="AE580" s="34"/>
      <c r="AF580" s="34"/>
      <c r="AG580">
        <v>4.3</v>
      </c>
      <c r="AH580" s="34" t="s">
        <v>1607</v>
      </c>
      <c r="AI580" t="b">
        <v>0</v>
      </c>
      <c r="AJ580" t="b">
        <v>0</v>
      </c>
      <c r="AK580" s="34" t="s">
        <v>244</v>
      </c>
      <c r="AL580" s="34" t="s">
        <v>195</v>
      </c>
      <c r="AM580" s="34" t="s">
        <v>349</v>
      </c>
      <c r="AN580" s="34" t="s">
        <v>350</v>
      </c>
      <c r="AO580" s="34" t="s">
        <v>219</v>
      </c>
      <c r="AP580" s="34" t="s">
        <v>351</v>
      </c>
      <c r="AQ580" s="34"/>
      <c r="AR580" s="34"/>
      <c r="AS580" s="34" t="s">
        <v>352</v>
      </c>
      <c r="AT580" t="b">
        <v>0</v>
      </c>
      <c r="AU580" s="34" t="s">
        <v>188</v>
      </c>
      <c r="AV580" s="34" t="s">
        <v>360</v>
      </c>
      <c r="AW580" s="34" t="s">
        <v>363</v>
      </c>
      <c r="AX580" s="34"/>
      <c r="AY580" s="34" t="s">
        <v>193</v>
      </c>
      <c r="AZ580" s="34" t="s">
        <v>370</v>
      </c>
      <c r="BA580" s="34" t="s">
        <v>371</v>
      </c>
      <c r="BB580" s="34"/>
      <c r="BC580" s="34" t="s">
        <v>866</v>
      </c>
      <c r="BD580" s="34" t="s">
        <v>378</v>
      </c>
      <c r="BE580" s="34" t="s">
        <v>867</v>
      </c>
      <c r="BF580" s="34" t="s">
        <v>868</v>
      </c>
      <c r="BI580" s="34"/>
      <c r="BJ580" s="34"/>
      <c r="BK580" s="34"/>
      <c r="BL580" s="34"/>
      <c r="BM580" s="34"/>
      <c r="BN580" s="34"/>
      <c r="BO580" s="34"/>
      <c r="BP580" s="34"/>
      <c r="BQ580" s="34"/>
      <c r="BS580" s="34"/>
      <c r="BT580" s="34"/>
      <c r="BU580" s="34"/>
      <c r="BV580" s="34"/>
      <c r="BW580" s="34"/>
      <c r="BX580" s="34"/>
      <c r="BY580" s="34"/>
      <c r="BZ580" s="34"/>
      <c r="CB580" s="34"/>
      <c r="CC580" s="34"/>
      <c r="CD580" s="34"/>
      <c r="CE580" s="34"/>
      <c r="CH580" s="34"/>
      <c r="CI580" s="34"/>
      <c r="CK580" s="34"/>
      <c r="CL580" s="34"/>
      <c r="CN580" s="34"/>
      <c r="CO580" s="34"/>
      <c r="CP580" s="34"/>
      <c r="CQ580" s="34"/>
      <c r="CR580" s="34"/>
      <c r="CS580" s="34"/>
      <c r="CT580" s="34"/>
      <c r="CV580" s="34"/>
      <c r="CW580" s="34"/>
      <c r="CX580" s="34"/>
      <c r="CY580" s="34"/>
      <c r="CZ580" s="34"/>
    </row>
    <row r="581" spans="1:104" x14ac:dyDescent="0.15">
      <c r="A581" s="34"/>
      <c r="B581" s="34"/>
      <c r="C581" s="34"/>
      <c r="D581" s="34"/>
      <c r="F581" s="34"/>
      <c r="G581" s="34"/>
      <c r="H581" s="84"/>
      <c r="I581" s="34"/>
      <c r="J581" s="34"/>
      <c r="K581" s="34"/>
      <c r="L581" s="34"/>
      <c r="M581" s="34"/>
      <c r="N581" s="34"/>
      <c r="O581" s="34"/>
      <c r="P581" s="34"/>
      <c r="Q581" s="34"/>
      <c r="S581" s="34"/>
      <c r="T581" s="34"/>
      <c r="U581" s="34"/>
      <c r="W581" t="b">
        <v>1</v>
      </c>
      <c r="X581" s="34"/>
      <c r="Y581" s="34"/>
      <c r="AA581" s="34"/>
      <c r="AB581" s="34"/>
      <c r="AC581" s="34"/>
      <c r="AD581" s="34"/>
      <c r="AE581" s="34"/>
      <c r="AF581" s="34"/>
      <c r="AG581">
        <v>4.3</v>
      </c>
      <c r="AH581" s="34" t="s">
        <v>1607</v>
      </c>
      <c r="AI581" t="b">
        <v>0</v>
      </c>
      <c r="AJ581" t="b">
        <v>0</v>
      </c>
      <c r="AK581" s="34" t="s">
        <v>234</v>
      </c>
      <c r="AL581" s="34" t="s">
        <v>196</v>
      </c>
      <c r="AM581" s="34" t="s">
        <v>349</v>
      </c>
      <c r="AN581" s="34" t="s">
        <v>350</v>
      </c>
      <c r="AO581" s="34" t="s">
        <v>220</v>
      </c>
      <c r="AP581" s="34" t="s">
        <v>351</v>
      </c>
      <c r="AQ581" s="34"/>
      <c r="AR581" s="34"/>
      <c r="AS581" s="34" t="s">
        <v>352</v>
      </c>
      <c r="AT581" t="b">
        <v>0</v>
      </c>
      <c r="AU581" s="34" t="s">
        <v>188</v>
      </c>
      <c r="AV581" s="34" t="s">
        <v>360</v>
      </c>
      <c r="AW581" s="34" t="s">
        <v>363</v>
      </c>
      <c r="AX581" s="34"/>
      <c r="AY581" s="34" t="s">
        <v>193</v>
      </c>
      <c r="AZ581" s="34" t="s">
        <v>370</v>
      </c>
      <c r="BA581" s="34" t="s">
        <v>371</v>
      </c>
      <c r="BB581" s="34"/>
      <c r="BC581" s="34" t="s">
        <v>866</v>
      </c>
      <c r="BD581" s="34" t="s">
        <v>378</v>
      </c>
      <c r="BE581" s="34" t="s">
        <v>867</v>
      </c>
      <c r="BF581" s="34" t="s">
        <v>868</v>
      </c>
      <c r="BI581" s="34"/>
      <c r="BJ581" s="34"/>
      <c r="BK581" s="34"/>
      <c r="BL581" s="34"/>
      <c r="BM581" s="34"/>
      <c r="BN581" s="34"/>
      <c r="BO581" s="34"/>
      <c r="BP581" s="34"/>
      <c r="BQ581" s="34"/>
      <c r="BS581" s="34"/>
      <c r="BT581" s="34"/>
      <c r="BU581" s="34"/>
      <c r="BV581" s="34"/>
      <c r="BW581" s="34"/>
      <c r="BX581" s="34"/>
      <c r="BY581" s="34"/>
      <c r="BZ581" s="34"/>
      <c r="CB581" s="34"/>
      <c r="CC581" s="34"/>
      <c r="CD581" s="34"/>
      <c r="CE581" s="34"/>
      <c r="CH581" s="34"/>
      <c r="CI581" s="34"/>
      <c r="CK581" s="34"/>
      <c r="CL581" s="34"/>
      <c r="CN581" s="34"/>
      <c r="CO581" s="34"/>
      <c r="CP581" s="34"/>
      <c r="CQ581" s="34"/>
      <c r="CR581" s="34"/>
      <c r="CS581" s="34"/>
      <c r="CT581" s="34"/>
      <c r="CV581" s="34"/>
      <c r="CW581" s="34"/>
      <c r="CX581" s="34"/>
      <c r="CY581" s="34"/>
      <c r="CZ581" s="34"/>
    </row>
    <row r="582" spans="1:104" x14ac:dyDescent="0.15">
      <c r="A582" s="34"/>
      <c r="B582" s="34"/>
      <c r="C582" s="34"/>
      <c r="D582" s="34"/>
      <c r="F582" s="34"/>
      <c r="G582" s="34"/>
      <c r="H582" s="84"/>
      <c r="I582" s="34"/>
      <c r="J582" s="34"/>
      <c r="K582" s="34"/>
      <c r="L582" s="34"/>
      <c r="M582" s="34"/>
      <c r="N582" s="34"/>
      <c r="O582" s="34"/>
      <c r="P582" s="34"/>
      <c r="Q582" s="34"/>
      <c r="S582" s="34"/>
      <c r="T582" s="34"/>
      <c r="U582" s="34"/>
      <c r="W582" t="b">
        <v>1</v>
      </c>
      <c r="X582" s="34"/>
      <c r="Y582" s="34"/>
      <c r="AA582" s="34"/>
      <c r="AB582" s="34"/>
      <c r="AC582" s="34"/>
      <c r="AD582" s="34"/>
      <c r="AE582" s="34"/>
      <c r="AF582" s="34"/>
      <c r="AG582">
        <v>4.3</v>
      </c>
      <c r="AH582" s="34" t="s">
        <v>1607</v>
      </c>
      <c r="AI582" t="b">
        <v>0</v>
      </c>
      <c r="AJ582" t="b">
        <v>0</v>
      </c>
      <c r="AK582" s="34" t="s">
        <v>245</v>
      </c>
      <c r="AL582" s="34" t="s">
        <v>196</v>
      </c>
      <c r="AM582" s="34" t="s">
        <v>349</v>
      </c>
      <c r="AN582" s="34" t="s">
        <v>350</v>
      </c>
      <c r="AO582" s="34" t="s">
        <v>220</v>
      </c>
      <c r="AP582" s="34" t="s">
        <v>351</v>
      </c>
      <c r="AQ582" s="34"/>
      <c r="AR582" s="34"/>
      <c r="AS582" s="34" t="s">
        <v>352</v>
      </c>
      <c r="AT582" t="b">
        <v>0</v>
      </c>
      <c r="AU582" s="34" t="s">
        <v>188</v>
      </c>
      <c r="AV582" s="34" t="s">
        <v>360</v>
      </c>
      <c r="AW582" s="34" t="s">
        <v>363</v>
      </c>
      <c r="AX582" s="34"/>
      <c r="AY582" s="34" t="s">
        <v>193</v>
      </c>
      <c r="AZ582" s="34" t="s">
        <v>370</v>
      </c>
      <c r="BA582" s="34" t="s">
        <v>371</v>
      </c>
      <c r="BB582" s="34"/>
      <c r="BC582" s="34" t="s">
        <v>866</v>
      </c>
      <c r="BD582" s="34" t="s">
        <v>378</v>
      </c>
      <c r="BE582" s="34" t="s">
        <v>867</v>
      </c>
      <c r="BF582" s="34" t="s">
        <v>868</v>
      </c>
      <c r="BI582" s="34"/>
      <c r="BJ582" s="34"/>
      <c r="BK582" s="34"/>
      <c r="BL582" s="34"/>
      <c r="BM582" s="34"/>
      <c r="BN582" s="34"/>
      <c r="BO582" s="34"/>
      <c r="BP582" s="34"/>
      <c r="BQ582" s="34"/>
      <c r="BS582" s="34"/>
      <c r="BT582" s="34"/>
      <c r="BU582" s="34"/>
      <c r="BV582" s="34"/>
      <c r="BW582" s="34"/>
      <c r="BX582" s="34"/>
      <c r="BY582" s="34"/>
      <c r="BZ582" s="34"/>
      <c r="CB582" s="34"/>
      <c r="CC582" s="34"/>
      <c r="CD582" s="34"/>
      <c r="CE582" s="34"/>
      <c r="CH582" s="34"/>
      <c r="CI582" s="34"/>
      <c r="CK582" s="34"/>
      <c r="CL582" s="34"/>
      <c r="CN582" s="34"/>
      <c r="CO582" s="34"/>
      <c r="CP582" s="34"/>
      <c r="CQ582" s="34"/>
      <c r="CR582" s="34"/>
      <c r="CS582" s="34"/>
      <c r="CT582" s="34"/>
      <c r="CV582" s="34"/>
      <c r="CW582" s="34"/>
      <c r="CX582" s="34"/>
      <c r="CY582" s="34"/>
      <c r="CZ582" s="34"/>
    </row>
    <row r="583" spans="1:104" x14ac:dyDescent="0.15">
      <c r="A583" s="34"/>
      <c r="B583" s="34"/>
      <c r="C583" s="34"/>
      <c r="D583" s="34"/>
      <c r="F583" s="34"/>
      <c r="G583" s="34"/>
      <c r="H583" s="84"/>
      <c r="I583" s="34"/>
      <c r="J583" s="34"/>
      <c r="K583" s="34"/>
      <c r="L583" s="34"/>
      <c r="M583" s="34"/>
      <c r="N583" s="34"/>
      <c r="O583" s="34"/>
      <c r="P583" s="34"/>
      <c r="Q583" s="34"/>
      <c r="S583" s="34"/>
      <c r="T583" s="34"/>
      <c r="U583" s="34"/>
      <c r="W583" t="b">
        <v>1</v>
      </c>
      <c r="X583" s="34"/>
      <c r="Y583" s="34"/>
      <c r="AA583" s="34"/>
      <c r="AB583" s="34"/>
      <c r="AC583" s="34"/>
      <c r="AD583" s="34"/>
      <c r="AE583" s="34"/>
      <c r="AF583" s="34"/>
      <c r="AG583">
        <v>4.3</v>
      </c>
      <c r="AH583" s="34" t="s">
        <v>1607</v>
      </c>
      <c r="AI583" t="b">
        <v>0</v>
      </c>
      <c r="AJ583" t="b">
        <v>0</v>
      </c>
      <c r="AK583" s="34" t="s">
        <v>246</v>
      </c>
      <c r="AL583" s="34" t="s">
        <v>196</v>
      </c>
      <c r="AM583" s="34" t="s">
        <v>349</v>
      </c>
      <c r="AN583" s="34" t="s">
        <v>350</v>
      </c>
      <c r="AO583" s="34" t="s">
        <v>220</v>
      </c>
      <c r="AP583" s="34" t="s">
        <v>351</v>
      </c>
      <c r="AQ583" s="34"/>
      <c r="AR583" s="34"/>
      <c r="AS583" s="34" t="s">
        <v>352</v>
      </c>
      <c r="AT583" t="b">
        <v>0</v>
      </c>
      <c r="AU583" s="34" t="s">
        <v>188</v>
      </c>
      <c r="AV583" s="34" t="s">
        <v>360</v>
      </c>
      <c r="AW583" s="34" t="s">
        <v>363</v>
      </c>
      <c r="AX583" s="34"/>
      <c r="AY583" s="34" t="s">
        <v>193</v>
      </c>
      <c r="AZ583" s="34" t="s">
        <v>370</v>
      </c>
      <c r="BA583" s="34" t="s">
        <v>371</v>
      </c>
      <c r="BB583" s="34"/>
      <c r="BC583" s="34" t="s">
        <v>866</v>
      </c>
      <c r="BD583" s="34" t="s">
        <v>378</v>
      </c>
      <c r="BE583" s="34" t="s">
        <v>867</v>
      </c>
      <c r="BF583" s="34" t="s">
        <v>868</v>
      </c>
      <c r="BI583" s="34"/>
      <c r="BJ583" s="34"/>
      <c r="BK583" s="34"/>
      <c r="BL583" s="34"/>
      <c r="BM583" s="34"/>
      <c r="BN583" s="34"/>
      <c r="BO583" s="34"/>
      <c r="BP583" s="34"/>
      <c r="BQ583" s="34"/>
      <c r="BS583" s="34"/>
      <c r="BT583" s="34"/>
      <c r="BU583" s="34"/>
      <c r="BV583" s="34"/>
      <c r="BW583" s="34"/>
      <c r="BX583" s="34"/>
      <c r="BY583" s="34"/>
      <c r="BZ583" s="34"/>
      <c r="CB583" s="34"/>
      <c r="CC583" s="34"/>
      <c r="CD583" s="34"/>
      <c r="CE583" s="34"/>
      <c r="CH583" s="34"/>
      <c r="CI583" s="34"/>
      <c r="CK583" s="34"/>
      <c r="CL583" s="34"/>
      <c r="CN583" s="34"/>
      <c r="CO583" s="34"/>
      <c r="CP583" s="34"/>
      <c r="CQ583" s="34"/>
      <c r="CR583" s="34"/>
      <c r="CS583" s="34"/>
      <c r="CT583" s="34"/>
      <c r="CV583" s="34"/>
      <c r="CW583" s="34"/>
      <c r="CX583" s="34"/>
      <c r="CY583" s="34"/>
      <c r="CZ583" s="34"/>
    </row>
    <row r="584" spans="1:104" x14ac:dyDescent="0.15">
      <c r="A584" s="34"/>
      <c r="B584" s="34"/>
      <c r="C584" s="34"/>
      <c r="D584" s="34"/>
      <c r="F584" s="34"/>
      <c r="G584" s="34"/>
      <c r="H584" s="84"/>
      <c r="I584" s="34"/>
      <c r="J584" s="34"/>
      <c r="K584" s="34"/>
      <c r="L584" s="34"/>
      <c r="M584" s="34"/>
      <c r="N584" s="34"/>
      <c r="O584" s="34"/>
      <c r="P584" s="34"/>
      <c r="Q584" s="34"/>
      <c r="S584" s="34"/>
      <c r="T584" s="34"/>
      <c r="U584" s="34"/>
      <c r="W584" t="b">
        <v>1</v>
      </c>
      <c r="X584" s="34"/>
      <c r="Y584" s="34"/>
      <c r="AA584" s="34"/>
      <c r="AB584" s="34"/>
      <c r="AC584" s="34"/>
      <c r="AD584" s="34"/>
      <c r="AE584" s="34"/>
      <c r="AF584" s="34"/>
      <c r="AG584">
        <v>4.3</v>
      </c>
      <c r="AH584" s="34" t="s">
        <v>1607</v>
      </c>
      <c r="AI584" t="b">
        <v>0</v>
      </c>
      <c r="AJ584" t="b">
        <v>0</v>
      </c>
      <c r="AK584" s="34" t="s">
        <v>247</v>
      </c>
      <c r="AL584" s="34" t="s">
        <v>196</v>
      </c>
      <c r="AM584" s="34" t="s">
        <v>349</v>
      </c>
      <c r="AN584" s="34" t="s">
        <v>350</v>
      </c>
      <c r="AO584" s="34" t="s">
        <v>220</v>
      </c>
      <c r="AP584" s="34" t="s">
        <v>351</v>
      </c>
      <c r="AQ584" s="34"/>
      <c r="AR584" s="34"/>
      <c r="AS584" s="34" t="s">
        <v>352</v>
      </c>
      <c r="AT584" t="b">
        <v>0</v>
      </c>
      <c r="AU584" s="34" t="s">
        <v>188</v>
      </c>
      <c r="AV584" s="34" t="s">
        <v>360</v>
      </c>
      <c r="AW584" s="34" t="s">
        <v>363</v>
      </c>
      <c r="AX584" s="34"/>
      <c r="AY584" s="34" t="s">
        <v>193</v>
      </c>
      <c r="AZ584" s="34" t="s">
        <v>370</v>
      </c>
      <c r="BA584" s="34" t="s">
        <v>371</v>
      </c>
      <c r="BB584" s="34"/>
      <c r="BC584" s="34" t="s">
        <v>866</v>
      </c>
      <c r="BD584" s="34" t="s">
        <v>378</v>
      </c>
      <c r="BE584" s="34" t="s">
        <v>867</v>
      </c>
      <c r="BF584" s="34" t="s">
        <v>868</v>
      </c>
      <c r="BI584" s="34"/>
      <c r="BJ584" s="34"/>
      <c r="BK584" s="34"/>
      <c r="BL584" s="34"/>
      <c r="BM584" s="34"/>
      <c r="BN584" s="34"/>
      <c r="BO584" s="34"/>
      <c r="BP584" s="34"/>
      <c r="BQ584" s="34"/>
      <c r="BS584" s="34"/>
      <c r="BT584" s="34"/>
      <c r="BU584" s="34"/>
      <c r="BV584" s="34"/>
      <c r="BW584" s="34"/>
      <c r="BX584" s="34"/>
      <c r="BY584" s="34"/>
      <c r="BZ584" s="34"/>
      <c r="CB584" s="34"/>
      <c r="CC584" s="34"/>
      <c r="CD584" s="34"/>
      <c r="CE584" s="34"/>
      <c r="CH584" s="34"/>
      <c r="CI584" s="34"/>
      <c r="CK584" s="34"/>
      <c r="CL584" s="34"/>
      <c r="CN584" s="34"/>
      <c r="CO584" s="34"/>
      <c r="CP584" s="34"/>
      <c r="CQ584" s="34"/>
      <c r="CR584" s="34"/>
      <c r="CS584" s="34"/>
      <c r="CT584" s="34"/>
      <c r="CV584" s="34"/>
      <c r="CW584" s="34"/>
      <c r="CX584" s="34"/>
      <c r="CY584" s="34"/>
      <c r="CZ584" s="34"/>
    </row>
    <row r="585" spans="1:104" x14ac:dyDescent="0.15">
      <c r="A585" s="34"/>
      <c r="B585" s="34"/>
      <c r="C585" s="34"/>
      <c r="D585" s="34"/>
      <c r="F585" s="34"/>
      <c r="G585" s="34"/>
      <c r="H585" s="84"/>
      <c r="I585" s="34"/>
      <c r="J585" s="34"/>
      <c r="K585" s="34"/>
      <c r="L585" s="34"/>
      <c r="M585" s="34"/>
      <c r="N585" s="34"/>
      <c r="O585" s="34"/>
      <c r="P585" s="34"/>
      <c r="Q585" s="34"/>
      <c r="S585" s="34"/>
      <c r="T585" s="34"/>
      <c r="U585" s="34"/>
      <c r="W585" t="b">
        <v>1</v>
      </c>
      <c r="X585" s="34"/>
      <c r="Y585" s="34"/>
      <c r="AA585" s="34"/>
      <c r="AB585" s="34"/>
      <c r="AC585" s="34"/>
      <c r="AD585" s="34"/>
      <c r="AE585" s="34"/>
      <c r="AF585" s="34"/>
      <c r="AG585">
        <v>4.3</v>
      </c>
      <c r="AH585" s="34" t="s">
        <v>1607</v>
      </c>
      <c r="AI585" t="b">
        <v>0</v>
      </c>
      <c r="AJ585" t="b">
        <v>0</v>
      </c>
      <c r="AK585" s="34" t="s">
        <v>248</v>
      </c>
      <c r="AL585" s="34" t="s">
        <v>196</v>
      </c>
      <c r="AM585" s="34" t="s">
        <v>349</v>
      </c>
      <c r="AN585" s="34" t="s">
        <v>350</v>
      </c>
      <c r="AO585" s="34" t="s">
        <v>220</v>
      </c>
      <c r="AP585" s="34" t="s">
        <v>351</v>
      </c>
      <c r="AQ585" s="34"/>
      <c r="AR585" s="34"/>
      <c r="AS585" s="34" t="s">
        <v>352</v>
      </c>
      <c r="AT585" t="b">
        <v>0</v>
      </c>
      <c r="AU585" s="34" t="s">
        <v>188</v>
      </c>
      <c r="AV585" s="34" t="s">
        <v>360</v>
      </c>
      <c r="AW585" s="34" t="s">
        <v>363</v>
      </c>
      <c r="AX585" s="34"/>
      <c r="AY585" s="34" t="s">
        <v>193</v>
      </c>
      <c r="AZ585" s="34" t="s">
        <v>370</v>
      </c>
      <c r="BA585" s="34" t="s">
        <v>371</v>
      </c>
      <c r="BB585" s="34"/>
      <c r="BC585" s="34" t="s">
        <v>866</v>
      </c>
      <c r="BD585" s="34" t="s">
        <v>378</v>
      </c>
      <c r="BE585" s="34" t="s">
        <v>867</v>
      </c>
      <c r="BF585" s="34" t="s">
        <v>868</v>
      </c>
      <c r="BI585" s="34"/>
      <c r="BJ585" s="34"/>
      <c r="BK585" s="34"/>
      <c r="BL585" s="34"/>
      <c r="BM585" s="34"/>
      <c r="BN585" s="34"/>
      <c r="BO585" s="34"/>
      <c r="BP585" s="34"/>
      <c r="BQ585" s="34"/>
      <c r="BS585" s="34"/>
      <c r="BT585" s="34"/>
      <c r="BU585" s="34"/>
      <c r="BV585" s="34"/>
      <c r="BW585" s="34"/>
      <c r="BX585" s="34"/>
      <c r="BY585" s="34"/>
      <c r="BZ585" s="34"/>
      <c r="CB585" s="34"/>
      <c r="CC585" s="34"/>
      <c r="CD585" s="34"/>
      <c r="CE585" s="34"/>
      <c r="CH585" s="34"/>
      <c r="CI585" s="34"/>
      <c r="CK585" s="34"/>
      <c r="CL585" s="34"/>
      <c r="CN585" s="34"/>
      <c r="CO585" s="34"/>
      <c r="CP585" s="34"/>
      <c r="CQ585" s="34"/>
      <c r="CR585" s="34"/>
      <c r="CS585" s="34"/>
      <c r="CT585" s="34"/>
      <c r="CV585" s="34"/>
      <c r="CW585" s="34"/>
      <c r="CX585" s="34"/>
      <c r="CY585" s="34"/>
      <c r="CZ585" s="34"/>
    </row>
    <row r="586" spans="1:104" x14ac:dyDescent="0.15">
      <c r="A586" s="34"/>
      <c r="B586" s="34"/>
      <c r="C586" s="34"/>
      <c r="D586" s="34"/>
      <c r="F586" s="34"/>
      <c r="G586" s="34"/>
      <c r="H586" s="84"/>
      <c r="I586" s="34"/>
      <c r="J586" s="34"/>
      <c r="K586" s="34"/>
      <c r="L586" s="34"/>
      <c r="M586" s="34"/>
      <c r="N586" s="34"/>
      <c r="O586" s="34"/>
      <c r="P586" s="34"/>
      <c r="Q586" s="34"/>
      <c r="S586" s="34"/>
      <c r="T586" s="34"/>
      <c r="U586" s="34"/>
      <c r="W586" t="b">
        <v>1</v>
      </c>
      <c r="X586" s="34"/>
      <c r="Y586" s="34"/>
      <c r="AA586" s="34"/>
      <c r="AB586" s="34"/>
      <c r="AC586" s="34"/>
      <c r="AD586" s="34"/>
      <c r="AE586" s="34"/>
      <c r="AF586" s="34"/>
      <c r="AG586">
        <v>4.3</v>
      </c>
      <c r="AH586" s="34" t="s">
        <v>1607</v>
      </c>
      <c r="AI586" t="b">
        <v>0</v>
      </c>
      <c r="AJ586" t="b">
        <v>0</v>
      </c>
      <c r="AK586" s="34" t="s">
        <v>234</v>
      </c>
      <c r="AL586" s="34" t="s">
        <v>197</v>
      </c>
      <c r="AM586" s="34" t="s">
        <v>349</v>
      </c>
      <c r="AN586" s="34" t="s">
        <v>350</v>
      </c>
      <c r="AO586" s="34" t="s">
        <v>221</v>
      </c>
      <c r="AP586" s="34" t="s">
        <v>351</v>
      </c>
      <c r="AQ586" s="34"/>
      <c r="AR586" s="34"/>
      <c r="AS586" s="34" t="s">
        <v>352</v>
      </c>
      <c r="AT586" t="b">
        <v>0</v>
      </c>
      <c r="AU586" s="34" t="s">
        <v>188</v>
      </c>
      <c r="AV586" s="34" t="s">
        <v>360</v>
      </c>
      <c r="AW586" s="34" t="s">
        <v>363</v>
      </c>
      <c r="AX586" s="34"/>
      <c r="AY586" s="34" t="s">
        <v>193</v>
      </c>
      <c r="AZ586" s="34" t="s">
        <v>370</v>
      </c>
      <c r="BA586" s="34" t="s">
        <v>371</v>
      </c>
      <c r="BB586" s="34"/>
      <c r="BC586" s="34" t="s">
        <v>866</v>
      </c>
      <c r="BD586" s="34" t="s">
        <v>378</v>
      </c>
      <c r="BE586" s="34" t="s">
        <v>867</v>
      </c>
      <c r="BF586" s="34" t="s">
        <v>868</v>
      </c>
      <c r="BI586" s="34"/>
      <c r="BJ586" s="34"/>
      <c r="BK586" s="34"/>
      <c r="BL586" s="34"/>
      <c r="BM586" s="34"/>
      <c r="BN586" s="34"/>
      <c r="BO586" s="34"/>
      <c r="BP586" s="34"/>
      <c r="BQ586" s="34"/>
      <c r="BS586" s="34"/>
      <c r="BT586" s="34"/>
      <c r="BU586" s="34"/>
      <c r="BV586" s="34"/>
      <c r="BW586" s="34"/>
      <c r="BX586" s="34"/>
      <c r="BY586" s="34"/>
      <c r="BZ586" s="34"/>
      <c r="CB586" s="34"/>
      <c r="CC586" s="34"/>
      <c r="CD586" s="34"/>
      <c r="CE586" s="34"/>
      <c r="CH586" s="34"/>
      <c r="CI586" s="34"/>
      <c r="CK586" s="34"/>
      <c r="CL586" s="34"/>
      <c r="CN586" s="34"/>
      <c r="CO586" s="34"/>
      <c r="CP586" s="34"/>
      <c r="CQ586" s="34"/>
      <c r="CR586" s="34"/>
      <c r="CS586" s="34"/>
      <c r="CT586" s="34"/>
      <c r="CV586" s="34"/>
      <c r="CW586" s="34"/>
      <c r="CX586" s="34"/>
      <c r="CY586" s="34"/>
      <c r="CZ586" s="34"/>
    </row>
    <row r="587" spans="1:104" x14ac:dyDescent="0.15">
      <c r="A587" s="34"/>
      <c r="B587" s="34"/>
      <c r="C587" s="34"/>
      <c r="D587" s="34"/>
      <c r="F587" s="34"/>
      <c r="G587" s="34"/>
      <c r="H587" s="84"/>
      <c r="I587" s="34"/>
      <c r="J587" s="34"/>
      <c r="K587" s="34"/>
      <c r="L587" s="34"/>
      <c r="M587" s="34"/>
      <c r="N587" s="34"/>
      <c r="O587" s="34"/>
      <c r="P587" s="34"/>
      <c r="Q587" s="34"/>
      <c r="S587" s="34"/>
      <c r="T587" s="34"/>
      <c r="U587" s="34"/>
      <c r="W587" t="b">
        <v>1</v>
      </c>
      <c r="X587" s="34"/>
      <c r="Y587" s="34"/>
      <c r="AA587" s="34"/>
      <c r="AB587" s="34"/>
      <c r="AC587" s="34"/>
      <c r="AD587" s="34"/>
      <c r="AE587" s="34"/>
      <c r="AF587" s="34"/>
      <c r="AG587">
        <v>4.3</v>
      </c>
      <c r="AH587" s="34" t="s">
        <v>1607</v>
      </c>
      <c r="AI587" t="b">
        <v>0</v>
      </c>
      <c r="AJ587" t="b">
        <v>0</v>
      </c>
      <c r="AK587" s="34" t="s">
        <v>249</v>
      </c>
      <c r="AL587" s="34" t="s">
        <v>197</v>
      </c>
      <c r="AM587" s="34" t="s">
        <v>349</v>
      </c>
      <c r="AN587" s="34" t="s">
        <v>350</v>
      </c>
      <c r="AO587" s="34" t="s">
        <v>221</v>
      </c>
      <c r="AP587" s="34" t="s">
        <v>351</v>
      </c>
      <c r="AQ587" s="34"/>
      <c r="AR587" s="34"/>
      <c r="AS587" s="34" t="s">
        <v>352</v>
      </c>
      <c r="AT587" t="b">
        <v>0</v>
      </c>
      <c r="AU587" s="34" t="s">
        <v>188</v>
      </c>
      <c r="AV587" s="34" t="s">
        <v>360</v>
      </c>
      <c r="AW587" s="34" t="s">
        <v>363</v>
      </c>
      <c r="AX587" s="34"/>
      <c r="AY587" s="34" t="s">
        <v>193</v>
      </c>
      <c r="AZ587" s="34" t="s">
        <v>370</v>
      </c>
      <c r="BA587" s="34" t="s">
        <v>371</v>
      </c>
      <c r="BB587" s="34"/>
      <c r="BC587" s="34" t="s">
        <v>866</v>
      </c>
      <c r="BD587" s="34" t="s">
        <v>378</v>
      </c>
      <c r="BE587" s="34" t="s">
        <v>867</v>
      </c>
      <c r="BF587" s="34" t="s">
        <v>868</v>
      </c>
      <c r="BI587" s="34"/>
      <c r="BJ587" s="34"/>
      <c r="BK587" s="34"/>
      <c r="BL587" s="34"/>
      <c r="BM587" s="34"/>
      <c r="BN587" s="34"/>
      <c r="BO587" s="34"/>
      <c r="BP587" s="34"/>
      <c r="BQ587" s="34"/>
      <c r="BS587" s="34"/>
      <c r="BT587" s="34"/>
      <c r="BU587" s="34"/>
      <c r="BV587" s="34"/>
      <c r="BW587" s="34"/>
      <c r="BX587" s="34"/>
      <c r="BY587" s="34"/>
      <c r="BZ587" s="34"/>
      <c r="CB587" s="34"/>
      <c r="CC587" s="34"/>
      <c r="CD587" s="34"/>
      <c r="CE587" s="34"/>
      <c r="CH587" s="34"/>
      <c r="CI587" s="34"/>
      <c r="CK587" s="34"/>
      <c r="CL587" s="34"/>
      <c r="CN587" s="34"/>
      <c r="CO587" s="34"/>
      <c r="CP587" s="34"/>
      <c r="CQ587" s="34"/>
      <c r="CR587" s="34"/>
      <c r="CS587" s="34"/>
      <c r="CT587" s="34"/>
      <c r="CV587" s="34"/>
      <c r="CW587" s="34"/>
      <c r="CX587" s="34"/>
      <c r="CY587" s="34"/>
      <c r="CZ587" s="34"/>
    </row>
    <row r="588" spans="1:104" x14ac:dyDescent="0.15">
      <c r="A588" s="34"/>
      <c r="B588" s="34"/>
      <c r="C588" s="34"/>
      <c r="D588" s="34"/>
      <c r="F588" s="34"/>
      <c r="G588" s="34"/>
      <c r="H588" s="84"/>
      <c r="I588" s="34"/>
      <c r="J588" s="34"/>
      <c r="K588" s="34"/>
      <c r="L588" s="34"/>
      <c r="M588" s="34"/>
      <c r="N588" s="34"/>
      <c r="O588" s="34"/>
      <c r="P588" s="34"/>
      <c r="Q588" s="34"/>
      <c r="S588" s="34"/>
      <c r="T588" s="34"/>
      <c r="U588" s="34"/>
      <c r="W588" t="b">
        <v>1</v>
      </c>
      <c r="X588" s="34"/>
      <c r="Y588" s="34"/>
      <c r="AA588" s="34"/>
      <c r="AB588" s="34"/>
      <c r="AC588" s="34"/>
      <c r="AD588" s="34"/>
      <c r="AE588" s="34"/>
      <c r="AF588" s="34"/>
      <c r="AG588">
        <v>4.3</v>
      </c>
      <c r="AH588" s="34" t="s">
        <v>1607</v>
      </c>
      <c r="AI588" t="b">
        <v>0</v>
      </c>
      <c r="AJ588" t="b">
        <v>0</v>
      </c>
      <c r="AK588" s="34" t="s">
        <v>250</v>
      </c>
      <c r="AL588" s="34" t="s">
        <v>197</v>
      </c>
      <c r="AM588" s="34" t="s">
        <v>349</v>
      </c>
      <c r="AN588" s="34" t="s">
        <v>350</v>
      </c>
      <c r="AO588" s="34" t="s">
        <v>221</v>
      </c>
      <c r="AP588" s="34" t="s">
        <v>351</v>
      </c>
      <c r="AQ588" s="34"/>
      <c r="AR588" s="34"/>
      <c r="AS588" s="34" t="s">
        <v>352</v>
      </c>
      <c r="AT588" t="b">
        <v>0</v>
      </c>
      <c r="AU588" s="34" t="s">
        <v>188</v>
      </c>
      <c r="AV588" s="34" t="s">
        <v>360</v>
      </c>
      <c r="AW588" s="34" t="s">
        <v>363</v>
      </c>
      <c r="AX588" s="34"/>
      <c r="AY588" s="34" t="s">
        <v>193</v>
      </c>
      <c r="AZ588" s="34" t="s">
        <v>370</v>
      </c>
      <c r="BA588" s="34" t="s">
        <v>371</v>
      </c>
      <c r="BB588" s="34"/>
      <c r="BC588" s="34" t="s">
        <v>866</v>
      </c>
      <c r="BD588" s="34" t="s">
        <v>378</v>
      </c>
      <c r="BE588" s="34" t="s">
        <v>867</v>
      </c>
      <c r="BF588" s="34" t="s">
        <v>868</v>
      </c>
      <c r="BI588" s="34"/>
      <c r="BJ588" s="34"/>
      <c r="BK588" s="34"/>
      <c r="BL588" s="34"/>
      <c r="BM588" s="34"/>
      <c r="BN588" s="34"/>
      <c r="BO588" s="34"/>
      <c r="BP588" s="34"/>
      <c r="BQ588" s="34"/>
      <c r="BS588" s="34"/>
      <c r="BT588" s="34"/>
      <c r="BU588" s="34"/>
      <c r="BV588" s="34"/>
      <c r="BW588" s="34"/>
      <c r="BX588" s="34"/>
      <c r="BY588" s="34"/>
      <c r="BZ588" s="34"/>
      <c r="CB588" s="34"/>
      <c r="CC588" s="34"/>
      <c r="CD588" s="34"/>
      <c r="CE588" s="34"/>
      <c r="CH588" s="34"/>
      <c r="CI588" s="34"/>
      <c r="CK588" s="34"/>
      <c r="CL588" s="34"/>
      <c r="CN588" s="34"/>
      <c r="CO588" s="34"/>
      <c r="CP588" s="34"/>
      <c r="CQ588" s="34"/>
      <c r="CR588" s="34"/>
      <c r="CS588" s="34"/>
      <c r="CT588" s="34"/>
      <c r="CV588" s="34"/>
      <c r="CW588" s="34"/>
      <c r="CX588" s="34"/>
      <c r="CY588" s="34"/>
      <c r="CZ588" s="34"/>
    </row>
    <row r="589" spans="1:104" x14ac:dyDescent="0.15">
      <c r="A589" s="34"/>
      <c r="B589" s="34"/>
      <c r="C589" s="34"/>
      <c r="D589" s="34"/>
      <c r="F589" s="34"/>
      <c r="G589" s="34"/>
      <c r="H589" s="84"/>
      <c r="I589" s="34"/>
      <c r="J589" s="34"/>
      <c r="K589" s="34"/>
      <c r="L589" s="34"/>
      <c r="M589" s="34"/>
      <c r="N589" s="34"/>
      <c r="O589" s="34"/>
      <c r="P589" s="34"/>
      <c r="Q589" s="34"/>
      <c r="S589" s="34"/>
      <c r="T589" s="34"/>
      <c r="U589" s="34"/>
      <c r="W589" t="b">
        <v>1</v>
      </c>
      <c r="X589" s="34"/>
      <c r="Y589" s="34"/>
      <c r="AA589" s="34"/>
      <c r="AB589" s="34"/>
      <c r="AC589" s="34"/>
      <c r="AD589" s="34"/>
      <c r="AE589" s="34"/>
      <c r="AF589" s="34"/>
      <c r="AG589">
        <v>4.3</v>
      </c>
      <c r="AH589" s="34" t="s">
        <v>1607</v>
      </c>
      <c r="AI589" t="b">
        <v>0</v>
      </c>
      <c r="AJ589" t="b">
        <v>0</v>
      </c>
      <c r="AK589" s="34" t="s">
        <v>251</v>
      </c>
      <c r="AL589" s="34" t="s">
        <v>197</v>
      </c>
      <c r="AM589" s="34" t="s">
        <v>349</v>
      </c>
      <c r="AN589" s="34" t="s">
        <v>350</v>
      </c>
      <c r="AO589" s="34" t="s">
        <v>221</v>
      </c>
      <c r="AP589" s="34" t="s">
        <v>351</v>
      </c>
      <c r="AQ589" s="34"/>
      <c r="AR589" s="34"/>
      <c r="AS589" s="34" t="s">
        <v>352</v>
      </c>
      <c r="AT589" t="b">
        <v>0</v>
      </c>
      <c r="AU589" s="34" t="s">
        <v>188</v>
      </c>
      <c r="AV589" s="34" t="s">
        <v>360</v>
      </c>
      <c r="AW589" s="34" t="s">
        <v>363</v>
      </c>
      <c r="AX589" s="34"/>
      <c r="AY589" s="34" t="s">
        <v>193</v>
      </c>
      <c r="AZ589" s="34" t="s">
        <v>370</v>
      </c>
      <c r="BA589" s="34" t="s">
        <v>371</v>
      </c>
      <c r="BB589" s="34"/>
      <c r="BC589" s="34" t="s">
        <v>866</v>
      </c>
      <c r="BD589" s="34" t="s">
        <v>378</v>
      </c>
      <c r="BE589" s="34" t="s">
        <v>867</v>
      </c>
      <c r="BF589" s="34" t="s">
        <v>868</v>
      </c>
      <c r="BI589" s="34"/>
      <c r="BJ589" s="34"/>
      <c r="BK589" s="34"/>
      <c r="BL589" s="34"/>
      <c r="BM589" s="34"/>
      <c r="BN589" s="34"/>
      <c r="BO589" s="34"/>
      <c r="BP589" s="34"/>
      <c r="BQ589" s="34"/>
      <c r="BS589" s="34"/>
      <c r="BT589" s="34"/>
      <c r="BU589" s="34"/>
      <c r="BV589" s="34"/>
      <c r="BW589" s="34"/>
      <c r="BX589" s="34"/>
      <c r="BY589" s="34"/>
      <c r="BZ589" s="34"/>
      <c r="CB589" s="34"/>
      <c r="CC589" s="34"/>
      <c r="CD589" s="34"/>
      <c r="CE589" s="34"/>
      <c r="CH589" s="34"/>
      <c r="CI589" s="34"/>
      <c r="CK589" s="34"/>
      <c r="CL589" s="34"/>
      <c r="CN589" s="34"/>
      <c r="CO589" s="34"/>
      <c r="CP589" s="34"/>
      <c r="CQ589" s="34"/>
      <c r="CR589" s="34"/>
      <c r="CS589" s="34"/>
      <c r="CT589" s="34"/>
      <c r="CV589" s="34"/>
      <c r="CW589" s="34"/>
      <c r="CX589" s="34"/>
      <c r="CY589" s="34"/>
      <c r="CZ589" s="34"/>
    </row>
    <row r="590" spans="1:104" x14ac:dyDescent="0.15">
      <c r="A590" s="34"/>
      <c r="B590" s="34"/>
      <c r="C590" s="34"/>
      <c r="D590" s="34"/>
      <c r="F590" s="34"/>
      <c r="G590" s="34"/>
      <c r="H590" s="84"/>
      <c r="I590" s="34"/>
      <c r="J590" s="34"/>
      <c r="K590" s="34"/>
      <c r="L590" s="34"/>
      <c r="M590" s="34"/>
      <c r="N590" s="34"/>
      <c r="O590" s="34"/>
      <c r="P590" s="34"/>
      <c r="Q590" s="34"/>
      <c r="S590" s="34"/>
      <c r="T590" s="34"/>
      <c r="U590" s="34"/>
      <c r="W590" t="b">
        <v>1</v>
      </c>
      <c r="X590" s="34"/>
      <c r="Y590" s="34"/>
      <c r="AA590" s="34"/>
      <c r="AB590" s="34"/>
      <c r="AC590" s="34"/>
      <c r="AD590" s="34"/>
      <c r="AE590" s="34"/>
      <c r="AF590" s="34"/>
      <c r="AG590">
        <v>4.3</v>
      </c>
      <c r="AH590" s="34" t="s">
        <v>1607</v>
      </c>
      <c r="AI590" t="b">
        <v>0</v>
      </c>
      <c r="AJ590" t="b">
        <v>0</v>
      </c>
      <c r="AK590" s="34" t="s">
        <v>252</v>
      </c>
      <c r="AL590" s="34" t="s">
        <v>197</v>
      </c>
      <c r="AM590" s="34" t="s">
        <v>349</v>
      </c>
      <c r="AN590" s="34" t="s">
        <v>350</v>
      </c>
      <c r="AO590" s="34" t="s">
        <v>221</v>
      </c>
      <c r="AP590" s="34" t="s">
        <v>351</v>
      </c>
      <c r="AQ590" s="34"/>
      <c r="AR590" s="34"/>
      <c r="AS590" s="34" t="s">
        <v>352</v>
      </c>
      <c r="AT590" t="b">
        <v>0</v>
      </c>
      <c r="AU590" s="34" t="s">
        <v>188</v>
      </c>
      <c r="AV590" s="34" t="s">
        <v>360</v>
      </c>
      <c r="AW590" s="34" t="s">
        <v>363</v>
      </c>
      <c r="AX590" s="34"/>
      <c r="AY590" s="34" t="s">
        <v>193</v>
      </c>
      <c r="AZ590" s="34" t="s">
        <v>370</v>
      </c>
      <c r="BA590" s="34" t="s">
        <v>371</v>
      </c>
      <c r="BB590" s="34"/>
      <c r="BC590" s="34" t="s">
        <v>866</v>
      </c>
      <c r="BD590" s="34" t="s">
        <v>378</v>
      </c>
      <c r="BE590" s="34" t="s">
        <v>867</v>
      </c>
      <c r="BF590" s="34" t="s">
        <v>868</v>
      </c>
      <c r="BI590" s="34"/>
      <c r="BJ590" s="34"/>
      <c r="BK590" s="34"/>
      <c r="BL590" s="34"/>
      <c r="BM590" s="34"/>
      <c r="BN590" s="34"/>
      <c r="BO590" s="34"/>
      <c r="BP590" s="34"/>
      <c r="BQ590" s="34"/>
      <c r="BS590" s="34"/>
      <c r="BT590" s="34"/>
      <c r="BU590" s="34"/>
      <c r="BV590" s="34"/>
      <c r="BW590" s="34"/>
      <c r="BX590" s="34"/>
      <c r="BY590" s="34"/>
      <c r="BZ590" s="34"/>
      <c r="CB590" s="34"/>
      <c r="CC590" s="34"/>
      <c r="CD590" s="34"/>
      <c r="CE590" s="34"/>
      <c r="CH590" s="34"/>
      <c r="CI590" s="34"/>
      <c r="CK590" s="34"/>
      <c r="CL590" s="34"/>
      <c r="CN590" s="34"/>
      <c r="CO590" s="34"/>
      <c r="CP590" s="34"/>
      <c r="CQ590" s="34"/>
      <c r="CR590" s="34"/>
      <c r="CS590" s="34"/>
      <c r="CT590" s="34"/>
      <c r="CV590" s="34"/>
      <c r="CW590" s="34"/>
      <c r="CX590" s="34"/>
      <c r="CY590" s="34"/>
      <c r="CZ590" s="34"/>
    </row>
    <row r="591" spans="1:104" x14ac:dyDescent="0.15">
      <c r="A591" s="34"/>
      <c r="B591" s="34"/>
      <c r="C591" s="34"/>
      <c r="D591" s="34"/>
      <c r="F591" s="34"/>
      <c r="G591" s="34"/>
      <c r="H591" s="84"/>
      <c r="I591" s="34"/>
      <c r="J591" s="34"/>
      <c r="K591" s="34"/>
      <c r="L591" s="34"/>
      <c r="M591" s="34"/>
      <c r="N591" s="34"/>
      <c r="O591" s="34"/>
      <c r="P591" s="34"/>
      <c r="Q591" s="34"/>
      <c r="S591" s="34"/>
      <c r="T591" s="34"/>
      <c r="U591" s="34"/>
      <c r="W591" t="b">
        <v>1</v>
      </c>
      <c r="X591" s="34"/>
      <c r="Y591" s="34"/>
      <c r="AA591" s="34"/>
      <c r="AB591" s="34"/>
      <c r="AC591" s="34"/>
      <c r="AD591" s="34"/>
      <c r="AE591" s="34"/>
      <c r="AF591" s="34"/>
      <c r="AG591">
        <v>4.3</v>
      </c>
      <c r="AH591" s="34" t="s">
        <v>1607</v>
      </c>
      <c r="AI591" t="b">
        <v>0</v>
      </c>
      <c r="AJ591" t="b">
        <v>0</v>
      </c>
      <c r="AK591" s="34" t="s">
        <v>253</v>
      </c>
      <c r="AL591" s="34" t="s">
        <v>197</v>
      </c>
      <c r="AM591" s="34" t="s">
        <v>349</v>
      </c>
      <c r="AN591" s="34" t="s">
        <v>350</v>
      </c>
      <c r="AO591" s="34" t="s">
        <v>221</v>
      </c>
      <c r="AP591" s="34" t="s">
        <v>351</v>
      </c>
      <c r="AQ591" s="34"/>
      <c r="AR591" s="34"/>
      <c r="AS591" s="34" t="s">
        <v>352</v>
      </c>
      <c r="AT591" t="b">
        <v>0</v>
      </c>
      <c r="AU591" s="34" t="s">
        <v>188</v>
      </c>
      <c r="AV591" s="34" t="s">
        <v>360</v>
      </c>
      <c r="AW591" s="34" t="s">
        <v>363</v>
      </c>
      <c r="AX591" s="34"/>
      <c r="AY591" s="34" t="s">
        <v>193</v>
      </c>
      <c r="AZ591" s="34" t="s">
        <v>370</v>
      </c>
      <c r="BA591" s="34" t="s">
        <v>371</v>
      </c>
      <c r="BB591" s="34"/>
      <c r="BC591" s="34" t="s">
        <v>866</v>
      </c>
      <c r="BD591" s="34" t="s">
        <v>378</v>
      </c>
      <c r="BE591" s="34" t="s">
        <v>867</v>
      </c>
      <c r="BF591" s="34" t="s">
        <v>868</v>
      </c>
      <c r="BI591" s="34"/>
      <c r="BJ591" s="34"/>
      <c r="BK591" s="34"/>
      <c r="BL591" s="34"/>
      <c r="BM591" s="34"/>
      <c r="BN591" s="34"/>
      <c r="BO591" s="34"/>
      <c r="BP591" s="34"/>
      <c r="BQ591" s="34"/>
      <c r="BS591" s="34"/>
      <c r="BT591" s="34"/>
      <c r="BU591" s="34"/>
      <c r="BV591" s="34"/>
      <c r="BW591" s="34"/>
      <c r="BX591" s="34"/>
      <c r="BY591" s="34"/>
      <c r="BZ591" s="34"/>
      <c r="CB591" s="34"/>
      <c r="CC591" s="34"/>
      <c r="CD591" s="34"/>
      <c r="CE591" s="34"/>
      <c r="CH591" s="34"/>
      <c r="CI591" s="34"/>
      <c r="CK591" s="34"/>
      <c r="CL591" s="34"/>
      <c r="CN591" s="34"/>
      <c r="CO591" s="34"/>
      <c r="CP591" s="34"/>
      <c r="CQ591" s="34"/>
      <c r="CR591" s="34"/>
      <c r="CS591" s="34"/>
      <c r="CT591" s="34"/>
      <c r="CV591" s="34"/>
      <c r="CW591" s="34"/>
      <c r="CX591" s="34"/>
      <c r="CY591" s="34"/>
      <c r="CZ591" s="34"/>
    </row>
    <row r="592" spans="1:104" x14ac:dyDescent="0.15">
      <c r="A592" s="34"/>
      <c r="B592" s="34"/>
      <c r="C592" s="34"/>
      <c r="D592" s="34"/>
      <c r="F592" s="34"/>
      <c r="G592" s="34"/>
      <c r="H592" s="84"/>
      <c r="I592" s="34"/>
      <c r="J592" s="34"/>
      <c r="K592" s="34"/>
      <c r="L592" s="34"/>
      <c r="M592" s="34"/>
      <c r="N592" s="34"/>
      <c r="O592" s="34"/>
      <c r="P592" s="34"/>
      <c r="Q592" s="34"/>
      <c r="S592" s="34"/>
      <c r="T592" s="34"/>
      <c r="U592" s="34"/>
      <c r="W592" t="b">
        <v>1</v>
      </c>
      <c r="X592" s="34"/>
      <c r="Y592" s="34"/>
      <c r="AA592" s="34"/>
      <c r="AB592" s="34"/>
      <c r="AC592" s="34"/>
      <c r="AD592" s="34"/>
      <c r="AE592" s="34"/>
      <c r="AF592" s="34"/>
      <c r="AG592">
        <v>4.3</v>
      </c>
      <c r="AH592" s="34" t="s">
        <v>1607</v>
      </c>
      <c r="AI592" t="b">
        <v>0</v>
      </c>
      <c r="AJ592" t="b">
        <v>0</v>
      </c>
      <c r="AK592" s="34" t="s">
        <v>254</v>
      </c>
      <c r="AL592" s="34" t="s">
        <v>197</v>
      </c>
      <c r="AM592" s="34" t="s">
        <v>349</v>
      </c>
      <c r="AN592" s="34" t="s">
        <v>350</v>
      </c>
      <c r="AO592" s="34" t="s">
        <v>221</v>
      </c>
      <c r="AP592" s="34" t="s">
        <v>351</v>
      </c>
      <c r="AQ592" s="34"/>
      <c r="AR592" s="34"/>
      <c r="AS592" s="34" t="s">
        <v>352</v>
      </c>
      <c r="AT592" t="b">
        <v>0</v>
      </c>
      <c r="AU592" s="34" t="s">
        <v>188</v>
      </c>
      <c r="AV592" s="34" t="s">
        <v>360</v>
      </c>
      <c r="AW592" s="34" t="s">
        <v>363</v>
      </c>
      <c r="AX592" s="34"/>
      <c r="AY592" s="34" t="s">
        <v>193</v>
      </c>
      <c r="AZ592" s="34" t="s">
        <v>370</v>
      </c>
      <c r="BA592" s="34" t="s">
        <v>371</v>
      </c>
      <c r="BB592" s="34"/>
      <c r="BC592" s="34" t="s">
        <v>866</v>
      </c>
      <c r="BD592" s="34" t="s">
        <v>378</v>
      </c>
      <c r="BE592" s="34" t="s">
        <v>867</v>
      </c>
      <c r="BF592" s="34" t="s">
        <v>868</v>
      </c>
      <c r="BI592" s="34"/>
      <c r="BJ592" s="34"/>
      <c r="BK592" s="34"/>
      <c r="BL592" s="34"/>
      <c r="BM592" s="34"/>
      <c r="BN592" s="34"/>
      <c r="BO592" s="34"/>
      <c r="BP592" s="34"/>
      <c r="BQ592" s="34"/>
      <c r="BS592" s="34"/>
      <c r="BT592" s="34"/>
      <c r="BU592" s="34"/>
      <c r="BV592" s="34"/>
      <c r="BW592" s="34"/>
      <c r="BX592" s="34"/>
      <c r="BY592" s="34"/>
      <c r="BZ592" s="34"/>
      <c r="CB592" s="34"/>
      <c r="CC592" s="34"/>
      <c r="CD592" s="34"/>
      <c r="CE592" s="34"/>
      <c r="CH592" s="34"/>
      <c r="CI592" s="34"/>
      <c r="CK592" s="34"/>
      <c r="CL592" s="34"/>
      <c r="CN592" s="34"/>
      <c r="CO592" s="34"/>
      <c r="CP592" s="34"/>
      <c r="CQ592" s="34"/>
      <c r="CR592" s="34"/>
      <c r="CS592" s="34"/>
      <c r="CT592" s="34"/>
      <c r="CV592" s="34"/>
      <c r="CW592" s="34"/>
      <c r="CX592" s="34"/>
      <c r="CY592" s="34"/>
      <c r="CZ592" s="34"/>
    </row>
    <row r="593" spans="1:104" x14ac:dyDescent="0.15">
      <c r="A593" s="34"/>
      <c r="B593" s="34"/>
      <c r="C593" s="34"/>
      <c r="D593" s="34"/>
      <c r="F593" s="34"/>
      <c r="G593" s="34"/>
      <c r="H593" s="84"/>
      <c r="I593" s="34"/>
      <c r="J593" s="34"/>
      <c r="K593" s="34"/>
      <c r="L593" s="34"/>
      <c r="M593" s="34"/>
      <c r="N593" s="34"/>
      <c r="O593" s="34"/>
      <c r="P593" s="34"/>
      <c r="Q593" s="34"/>
      <c r="S593" s="34"/>
      <c r="T593" s="34"/>
      <c r="U593" s="34"/>
      <c r="W593" t="b">
        <v>1</v>
      </c>
      <c r="X593" s="34"/>
      <c r="Y593" s="34"/>
      <c r="AA593" s="34"/>
      <c r="AB593" s="34"/>
      <c r="AC593" s="34"/>
      <c r="AD593" s="34"/>
      <c r="AE593" s="34"/>
      <c r="AF593" s="34"/>
      <c r="AG593">
        <v>4.3</v>
      </c>
      <c r="AH593" s="34" t="s">
        <v>1607</v>
      </c>
      <c r="AI593" t="b">
        <v>0</v>
      </c>
      <c r="AJ593" t="b">
        <v>0</v>
      </c>
      <c r="AK593" s="34" t="s">
        <v>255</v>
      </c>
      <c r="AL593" s="34" t="s">
        <v>197</v>
      </c>
      <c r="AM593" s="34" t="s">
        <v>349</v>
      </c>
      <c r="AN593" s="34" t="s">
        <v>350</v>
      </c>
      <c r="AO593" s="34" t="s">
        <v>221</v>
      </c>
      <c r="AP593" s="34" t="s">
        <v>351</v>
      </c>
      <c r="AQ593" s="34"/>
      <c r="AR593" s="34"/>
      <c r="AS593" s="34" t="s">
        <v>352</v>
      </c>
      <c r="AT593" t="b">
        <v>0</v>
      </c>
      <c r="AU593" s="34" t="s">
        <v>188</v>
      </c>
      <c r="AV593" s="34" t="s">
        <v>360</v>
      </c>
      <c r="AW593" s="34" t="s">
        <v>363</v>
      </c>
      <c r="AX593" s="34"/>
      <c r="AY593" s="34" t="s">
        <v>193</v>
      </c>
      <c r="AZ593" s="34" t="s">
        <v>370</v>
      </c>
      <c r="BA593" s="34" t="s">
        <v>371</v>
      </c>
      <c r="BB593" s="34"/>
      <c r="BC593" s="34" t="s">
        <v>866</v>
      </c>
      <c r="BD593" s="34" t="s">
        <v>378</v>
      </c>
      <c r="BE593" s="34" t="s">
        <v>867</v>
      </c>
      <c r="BF593" s="34" t="s">
        <v>868</v>
      </c>
      <c r="BI593" s="34"/>
      <c r="BJ593" s="34"/>
      <c r="BK593" s="34"/>
      <c r="BL593" s="34"/>
      <c r="BM593" s="34"/>
      <c r="BN593" s="34"/>
      <c r="BO593" s="34"/>
      <c r="BP593" s="34"/>
      <c r="BQ593" s="34"/>
      <c r="BS593" s="34"/>
      <c r="BT593" s="34"/>
      <c r="BU593" s="34"/>
      <c r="BV593" s="34"/>
      <c r="BW593" s="34"/>
      <c r="BX593" s="34"/>
      <c r="BY593" s="34"/>
      <c r="BZ593" s="34"/>
      <c r="CB593" s="34"/>
      <c r="CC593" s="34"/>
      <c r="CD593" s="34"/>
      <c r="CE593" s="34"/>
      <c r="CH593" s="34"/>
      <c r="CI593" s="34"/>
      <c r="CK593" s="34"/>
      <c r="CL593" s="34"/>
      <c r="CN593" s="34"/>
      <c r="CO593" s="34"/>
      <c r="CP593" s="34"/>
      <c r="CQ593" s="34"/>
      <c r="CR593" s="34"/>
      <c r="CS593" s="34"/>
      <c r="CT593" s="34"/>
      <c r="CV593" s="34"/>
      <c r="CW593" s="34"/>
      <c r="CX593" s="34"/>
      <c r="CY593" s="34"/>
      <c r="CZ593" s="34"/>
    </row>
    <row r="594" spans="1:104" x14ac:dyDescent="0.15">
      <c r="A594" s="34"/>
      <c r="B594" s="34"/>
      <c r="C594" s="34"/>
      <c r="D594" s="34"/>
      <c r="F594" s="34"/>
      <c r="G594" s="34"/>
      <c r="H594" s="84"/>
      <c r="I594" s="34"/>
      <c r="J594" s="34"/>
      <c r="K594" s="34"/>
      <c r="L594" s="34"/>
      <c r="M594" s="34"/>
      <c r="N594" s="34"/>
      <c r="O594" s="34"/>
      <c r="P594" s="34"/>
      <c r="Q594" s="34"/>
      <c r="S594" s="34"/>
      <c r="T594" s="34"/>
      <c r="U594" s="34"/>
      <c r="W594" t="b">
        <v>1</v>
      </c>
      <c r="X594" s="34"/>
      <c r="Y594" s="34"/>
      <c r="AA594" s="34"/>
      <c r="AB594" s="34"/>
      <c r="AC594" s="34"/>
      <c r="AD594" s="34"/>
      <c r="AE594" s="34"/>
      <c r="AF594" s="34"/>
      <c r="AG594">
        <v>4.3</v>
      </c>
      <c r="AH594" s="34" t="s">
        <v>1607</v>
      </c>
      <c r="AI594" t="b">
        <v>0</v>
      </c>
      <c r="AJ594" t="b">
        <v>0</v>
      </c>
      <c r="AK594" s="34" t="s">
        <v>256</v>
      </c>
      <c r="AL594" s="34" t="s">
        <v>197</v>
      </c>
      <c r="AM594" s="34" t="s">
        <v>349</v>
      </c>
      <c r="AN594" s="34" t="s">
        <v>350</v>
      </c>
      <c r="AO594" s="34" t="s">
        <v>221</v>
      </c>
      <c r="AP594" s="34" t="s">
        <v>351</v>
      </c>
      <c r="AQ594" s="34"/>
      <c r="AR594" s="34"/>
      <c r="AS594" s="34" t="s">
        <v>352</v>
      </c>
      <c r="AT594" t="b">
        <v>0</v>
      </c>
      <c r="AU594" s="34" t="s">
        <v>188</v>
      </c>
      <c r="AV594" s="34" t="s">
        <v>360</v>
      </c>
      <c r="AW594" s="34" t="s">
        <v>363</v>
      </c>
      <c r="AX594" s="34"/>
      <c r="AY594" s="34" t="s">
        <v>193</v>
      </c>
      <c r="AZ594" s="34" t="s">
        <v>370</v>
      </c>
      <c r="BA594" s="34" t="s">
        <v>371</v>
      </c>
      <c r="BB594" s="34"/>
      <c r="BC594" s="34" t="s">
        <v>866</v>
      </c>
      <c r="BD594" s="34" t="s">
        <v>378</v>
      </c>
      <c r="BE594" s="34" t="s">
        <v>867</v>
      </c>
      <c r="BF594" s="34" t="s">
        <v>868</v>
      </c>
      <c r="BI594" s="34"/>
      <c r="BJ594" s="34"/>
      <c r="BK594" s="34"/>
      <c r="BL594" s="34"/>
      <c r="BM594" s="34"/>
      <c r="BN594" s="34"/>
      <c r="BO594" s="34"/>
      <c r="BP594" s="34"/>
      <c r="BQ594" s="34"/>
      <c r="BS594" s="34"/>
      <c r="BT594" s="34"/>
      <c r="BU594" s="34"/>
      <c r="BV594" s="34"/>
      <c r="BW594" s="34"/>
      <c r="BX594" s="34"/>
      <c r="BY594" s="34"/>
      <c r="BZ594" s="34"/>
      <c r="CB594" s="34"/>
      <c r="CC594" s="34"/>
      <c r="CD594" s="34"/>
      <c r="CE594" s="34"/>
      <c r="CH594" s="34"/>
      <c r="CI594" s="34"/>
      <c r="CK594" s="34"/>
      <c r="CL594" s="34"/>
      <c r="CN594" s="34"/>
      <c r="CO594" s="34"/>
      <c r="CP594" s="34"/>
      <c r="CQ594" s="34"/>
      <c r="CR594" s="34"/>
      <c r="CS594" s="34"/>
      <c r="CT594" s="34"/>
      <c r="CV594" s="34"/>
      <c r="CW594" s="34"/>
      <c r="CX594" s="34"/>
      <c r="CY594" s="34"/>
      <c r="CZ594" s="34"/>
    </row>
    <row r="595" spans="1:104" x14ac:dyDescent="0.15">
      <c r="A595" s="34"/>
      <c r="B595" s="34"/>
      <c r="C595" s="34"/>
      <c r="D595" s="34"/>
      <c r="F595" s="34"/>
      <c r="G595" s="34"/>
      <c r="H595" s="84"/>
      <c r="I595" s="34"/>
      <c r="J595" s="34"/>
      <c r="K595" s="34"/>
      <c r="L595" s="34"/>
      <c r="M595" s="34"/>
      <c r="N595" s="34"/>
      <c r="O595" s="34"/>
      <c r="P595" s="34"/>
      <c r="Q595" s="34"/>
      <c r="S595" s="34"/>
      <c r="T595" s="34"/>
      <c r="U595" s="34"/>
      <c r="W595" t="b">
        <v>1</v>
      </c>
      <c r="X595" s="34"/>
      <c r="Y595" s="34"/>
      <c r="AA595" s="34"/>
      <c r="AB595" s="34"/>
      <c r="AC595" s="34"/>
      <c r="AD595" s="34"/>
      <c r="AE595" s="34"/>
      <c r="AF595" s="34"/>
      <c r="AG595">
        <v>4.3</v>
      </c>
      <c r="AH595" s="34" t="s">
        <v>1607</v>
      </c>
      <c r="AI595" t="b">
        <v>0</v>
      </c>
      <c r="AJ595" t="b">
        <v>0</v>
      </c>
      <c r="AK595" s="34" t="s">
        <v>257</v>
      </c>
      <c r="AL595" s="34" t="s">
        <v>198</v>
      </c>
      <c r="AM595" s="34" t="s">
        <v>349</v>
      </c>
      <c r="AN595" s="34" t="s">
        <v>350</v>
      </c>
      <c r="AO595" s="34" t="s">
        <v>222</v>
      </c>
      <c r="AP595" s="34" t="s">
        <v>351</v>
      </c>
      <c r="AQ595" s="34"/>
      <c r="AR595" s="34"/>
      <c r="AS595" s="34" t="s">
        <v>352</v>
      </c>
      <c r="AT595" t="b">
        <v>0</v>
      </c>
      <c r="AU595" s="34" t="s">
        <v>188</v>
      </c>
      <c r="AV595" s="34" t="s">
        <v>360</v>
      </c>
      <c r="AW595" s="34" t="s">
        <v>363</v>
      </c>
      <c r="AX595" s="34"/>
      <c r="AY595" s="34" t="s">
        <v>193</v>
      </c>
      <c r="AZ595" s="34" t="s">
        <v>370</v>
      </c>
      <c r="BA595" s="34" t="s">
        <v>371</v>
      </c>
      <c r="BB595" s="34"/>
      <c r="BC595" s="34" t="s">
        <v>866</v>
      </c>
      <c r="BD595" s="34" t="s">
        <v>378</v>
      </c>
      <c r="BE595" s="34" t="s">
        <v>867</v>
      </c>
      <c r="BF595" s="34" t="s">
        <v>868</v>
      </c>
      <c r="BI595" s="34"/>
      <c r="BJ595" s="34"/>
      <c r="BK595" s="34"/>
      <c r="BL595" s="34"/>
      <c r="BM595" s="34"/>
      <c r="BN595" s="34"/>
      <c r="BO595" s="34"/>
      <c r="BP595" s="34"/>
      <c r="BQ595" s="34"/>
      <c r="BS595" s="34"/>
      <c r="BT595" s="34"/>
      <c r="BU595" s="34"/>
      <c r="BV595" s="34"/>
      <c r="BW595" s="34"/>
      <c r="BX595" s="34"/>
      <c r="BY595" s="34"/>
      <c r="BZ595" s="34"/>
      <c r="CB595" s="34"/>
      <c r="CC595" s="34"/>
      <c r="CD595" s="34"/>
      <c r="CE595" s="34"/>
      <c r="CH595" s="34"/>
      <c r="CI595" s="34"/>
      <c r="CK595" s="34"/>
      <c r="CL595" s="34"/>
      <c r="CN595" s="34"/>
      <c r="CO595" s="34"/>
      <c r="CP595" s="34"/>
      <c r="CQ595" s="34"/>
      <c r="CR595" s="34"/>
      <c r="CS595" s="34"/>
      <c r="CT595" s="34"/>
      <c r="CV595" s="34"/>
      <c r="CW595" s="34"/>
      <c r="CX595" s="34"/>
      <c r="CY595" s="34"/>
      <c r="CZ595" s="34"/>
    </row>
    <row r="596" spans="1:104" x14ac:dyDescent="0.15">
      <c r="A596" s="34"/>
      <c r="B596" s="34"/>
      <c r="C596" s="34"/>
      <c r="D596" s="34"/>
      <c r="F596" s="34"/>
      <c r="G596" s="34"/>
      <c r="H596" s="84"/>
      <c r="I596" s="34"/>
      <c r="J596" s="34"/>
      <c r="K596" s="34"/>
      <c r="L596" s="34"/>
      <c r="M596" s="34"/>
      <c r="N596" s="34"/>
      <c r="O596" s="34"/>
      <c r="P596" s="34"/>
      <c r="Q596" s="34"/>
      <c r="S596" s="34"/>
      <c r="T596" s="34"/>
      <c r="U596" s="34"/>
      <c r="W596" t="b">
        <v>1</v>
      </c>
      <c r="X596" s="34"/>
      <c r="Y596" s="34"/>
      <c r="AA596" s="34"/>
      <c r="AB596" s="34"/>
      <c r="AC596" s="34"/>
      <c r="AD596" s="34"/>
      <c r="AE596" s="34"/>
      <c r="AF596" s="34"/>
      <c r="AG596">
        <v>4.3</v>
      </c>
      <c r="AH596" s="34" t="s">
        <v>1607</v>
      </c>
      <c r="AI596" t="b">
        <v>0</v>
      </c>
      <c r="AJ596" t="b">
        <v>0</v>
      </c>
      <c r="AK596" s="34" t="s">
        <v>258</v>
      </c>
      <c r="AL596" s="34" t="s">
        <v>198</v>
      </c>
      <c r="AM596" s="34" t="s">
        <v>349</v>
      </c>
      <c r="AN596" s="34" t="s">
        <v>350</v>
      </c>
      <c r="AO596" s="34" t="s">
        <v>222</v>
      </c>
      <c r="AP596" s="34" t="s">
        <v>351</v>
      </c>
      <c r="AQ596" s="34"/>
      <c r="AR596" s="34"/>
      <c r="AS596" s="34" t="s">
        <v>352</v>
      </c>
      <c r="AT596" t="b">
        <v>0</v>
      </c>
      <c r="AU596" s="34" t="s">
        <v>188</v>
      </c>
      <c r="AV596" s="34" t="s">
        <v>360</v>
      </c>
      <c r="AW596" s="34" t="s">
        <v>363</v>
      </c>
      <c r="AX596" s="34"/>
      <c r="AY596" s="34" t="s">
        <v>193</v>
      </c>
      <c r="AZ596" s="34" t="s">
        <v>370</v>
      </c>
      <c r="BA596" s="34" t="s">
        <v>371</v>
      </c>
      <c r="BB596" s="34"/>
      <c r="BC596" s="34" t="s">
        <v>866</v>
      </c>
      <c r="BD596" s="34" t="s">
        <v>378</v>
      </c>
      <c r="BE596" s="34" t="s">
        <v>867</v>
      </c>
      <c r="BF596" s="34" t="s">
        <v>868</v>
      </c>
      <c r="BI596" s="34"/>
      <c r="BJ596" s="34"/>
      <c r="BK596" s="34"/>
      <c r="BL596" s="34"/>
      <c r="BM596" s="34"/>
      <c r="BN596" s="34"/>
      <c r="BO596" s="34"/>
      <c r="BP596" s="34"/>
      <c r="BQ596" s="34"/>
      <c r="BS596" s="34"/>
      <c r="BT596" s="34"/>
      <c r="BU596" s="34"/>
      <c r="BV596" s="34"/>
      <c r="BW596" s="34"/>
      <c r="BX596" s="34"/>
      <c r="BY596" s="34"/>
      <c r="BZ596" s="34"/>
      <c r="CB596" s="34"/>
      <c r="CC596" s="34"/>
      <c r="CD596" s="34"/>
      <c r="CE596" s="34"/>
      <c r="CH596" s="34"/>
      <c r="CI596" s="34"/>
      <c r="CK596" s="34"/>
      <c r="CL596" s="34"/>
      <c r="CN596" s="34"/>
      <c r="CO596" s="34"/>
      <c r="CP596" s="34"/>
      <c r="CQ596" s="34"/>
      <c r="CR596" s="34"/>
      <c r="CS596" s="34"/>
      <c r="CT596" s="34"/>
      <c r="CV596" s="34"/>
      <c r="CW596" s="34"/>
      <c r="CX596" s="34"/>
      <c r="CY596" s="34"/>
      <c r="CZ596" s="34"/>
    </row>
    <row r="597" spans="1:104" x14ac:dyDescent="0.15">
      <c r="A597" s="34"/>
      <c r="B597" s="34"/>
      <c r="C597" s="34"/>
      <c r="D597" s="34"/>
      <c r="F597" s="34"/>
      <c r="G597" s="34"/>
      <c r="H597" s="84"/>
      <c r="I597" s="34"/>
      <c r="J597" s="34"/>
      <c r="K597" s="34"/>
      <c r="L597" s="34"/>
      <c r="M597" s="34"/>
      <c r="N597" s="34"/>
      <c r="O597" s="34"/>
      <c r="P597" s="34"/>
      <c r="Q597" s="34"/>
      <c r="S597" s="34"/>
      <c r="T597" s="34"/>
      <c r="U597" s="34"/>
      <c r="W597" t="b">
        <v>1</v>
      </c>
      <c r="X597" s="34"/>
      <c r="Y597" s="34"/>
      <c r="AA597" s="34"/>
      <c r="AB597" s="34"/>
      <c r="AC597" s="34"/>
      <c r="AD597" s="34"/>
      <c r="AE597" s="34"/>
      <c r="AF597" s="34"/>
      <c r="AG597">
        <v>4.3</v>
      </c>
      <c r="AH597" s="34" t="s">
        <v>1607</v>
      </c>
      <c r="AI597" t="b">
        <v>0</v>
      </c>
      <c r="AJ597" t="b">
        <v>0</v>
      </c>
      <c r="AK597" s="34" t="s">
        <v>257</v>
      </c>
      <c r="AL597" s="34" t="s">
        <v>199</v>
      </c>
      <c r="AM597" s="34" t="s">
        <v>349</v>
      </c>
      <c r="AN597" s="34" t="s">
        <v>350</v>
      </c>
      <c r="AO597" s="34" t="s">
        <v>223</v>
      </c>
      <c r="AP597" s="34" t="s">
        <v>351</v>
      </c>
      <c r="AQ597" s="34"/>
      <c r="AR597" s="34"/>
      <c r="AS597" s="34" t="s">
        <v>352</v>
      </c>
      <c r="AT597" t="b">
        <v>0</v>
      </c>
      <c r="AU597" s="34" t="s">
        <v>188</v>
      </c>
      <c r="AV597" s="34" t="s">
        <v>360</v>
      </c>
      <c r="AW597" s="34" t="s">
        <v>363</v>
      </c>
      <c r="AX597" s="34"/>
      <c r="AY597" s="34" t="s">
        <v>193</v>
      </c>
      <c r="AZ597" s="34" t="s">
        <v>370</v>
      </c>
      <c r="BA597" s="34" t="s">
        <v>371</v>
      </c>
      <c r="BB597" s="34"/>
      <c r="BC597" s="34" t="s">
        <v>866</v>
      </c>
      <c r="BD597" s="34" t="s">
        <v>378</v>
      </c>
      <c r="BE597" s="34" t="s">
        <v>867</v>
      </c>
      <c r="BF597" s="34" t="s">
        <v>868</v>
      </c>
      <c r="BI597" s="34"/>
      <c r="BJ597" s="34"/>
      <c r="BK597" s="34"/>
      <c r="BL597" s="34"/>
      <c r="BM597" s="34"/>
      <c r="BN597" s="34"/>
      <c r="BO597" s="34"/>
      <c r="BP597" s="34"/>
      <c r="BQ597" s="34"/>
      <c r="BS597" s="34"/>
      <c r="BT597" s="34"/>
      <c r="BU597" s="34"/>
      <c r="BV597" s="34"/>
      <c r="BW597" s="34"/>
      <c r="BX597" s="34"/>
      <c r="BY597" s="34"/>
      <c r="BZ597" s="34"/>
      <c r="CB597" s="34"/>
      <c r="CC597" s="34"/>
      <c r="CD597" s="34"/>
      <c r="CE597" s="34"/>
      <c r="CH597" s="34"/>
      <c r="CI597" s="34"/>
      <c r="CK597" s="34"/>
      <c r="CL597" s="34"/>
      <c r="CN597" s="34"/>
      <c r="CO597" s="34"/>
      <c r="CP597" s="34"/>
      <c r="CQ597" s="34"/>
      <c r="CR597" s="34"/>
      <c r="CS597" s="34"/>
      <c r="CT597" s="34"/>
      <c r="CV597" s="34"/>
      <c r="CW597" s="34"/>
      <c r="CX597" s="34"/>
      <c r="CY597" s="34"/>
      <c r="CZ597" s="34"/>
    </row>
    <row r="598" spans="1:104" x14ac:dyDescent="0.15">
      <c r="A598" s="34"/>
      <c r="B598" s="34"/>
      <c r="C598" s="34"/>
      <c r="D598" s="34"/>
      <c r="F598" s="34"/>
      <c r="G598" s="34"/>
      <c r="H598" s="84"/>
      <c r="I598" s="34"/>
      <c r="J598" s="34"/>
      <c r="K598" s="34"/>
      <c r="L598" s="34"/>
      <c r="M598" s="34"/>
      <c r="N598" s="34"/>
      <c r="O598" s="34"/>
      <c r="P598" s="34"/>
      <c r="Q598" s="34"/>
      <c r="S598" s="34"/>
      <c r="T598" s="34"/>
      <c r="U598" s="34"/>
      <c r="W598" t="b">
        <v>1</v>
      </c>
      <c r="X598" s="34"/>
      <c r="Y598" s="34"/>
      <c r="AA598" s="34"/>
      <c r="AB598" s="34"/>
      <c r="AC598" s="34"/>
      <c r="AD598" s="34"/>
      <c r="AE598" s="34"/>
      <c r="AF598" s="34"/>
      <c r="AG598">
        <v>4.3</v>
      </c>
      <c r="AH598" s="34" t="s">
        <v>1607</v>
      </c>
      <c r="AI598" t="b">
        <v>0</v>
      </c>
      <c r="AJ598" t="b">
        <v>0</v>
      </c>
      <c r="AK598" s="34" t="s">
        <v>258</v>
      </c>
      <c r="AL598" s="34" t="s">
        <v>199</v>
      </c>
      <c r="AM598" s="34" t="s">
        <v>349</v>
      </c>
      <c r="AN598" s="34" t="s">
        <v>350</v>
      </c>
      <c r="AO598" s="34" t="s">
        <v>223</v>
      </c>
      <c r="AP598" s="34" t="s">
        <v>351</v>
      </c>
      <c r="AQ598" s="34"/>
      <c r="AR598" s="34"/>
      <c r="AS598" s="34" t="s">
        <v>352</v>
      </c>
      <c r="AT598" t="b">
        <v>0</v>
      </c>
      <c r="AU598" s="34" t="s">
        <v>188</v>
      </c>
      <c r="AV598" s="34" t="s">
        <v>360</v>
      </c>
      <c r="AW598" s="34" t="s">
        <v>363</v>
      </c>
      <c r="AX598" s="34"/>
      <c r="AY598" s="34" t="s">
        <v>193</v>
      </c>
      <c r="AZ598" s="34" t="s">
        <v>370</v>
      </c>
      <c r="BA598" s="34" t="s">
        <v>371</v>
      </c>
      <c r="BB598" s="34"/>
      <c r="BC598" s="34" t="s">
        <v>866</v>
      </c>
      <c r="BD598" s="34" t="s">
        <v>378</v>
      </c>
      <c r="BE598" s="34" t="s">
        <v>867</v>
      </c>
      <c r="BF598" s="34" t="s">
        <v>868</v>
      </c>
      <c r="BI598" s="34"/>
      <c r="BJ598" s="34"/>
      <c r="BK598" s="34"/>
      <c r="BL598" s="34"/>
      <c r="BM598" s="34"/>
      <c r="BN598" s="34"/>
      <c r="BO598" s="34"/>
      <c r="BP598" s="34"/>
      <c r="BQ598" s="34"/>
      <c r="BS598" s="34"/>
      <c r="BT598" s="34"/>
      <c r="BU598" s="34"/>
      <c r="BV598" s="34"/>
      <c r="BW598" s="34"/>
      <c r="BX598" s="34"/>
      <c r="BY598" s="34"/>
      <c r="BZ598" s="34"/>
      <c r="CB598" s="34"/>
      <c r="CC598" s="34"/>
      <c r="CD598" s="34"/>
      <c r="CE598" s="34"/>
      <c r="CH598" s="34"/>
      <c r="CI598" s="34"/>
      <c r="CK598" s="34"/>
      <c r="CL598" s="34"/>
      <c r="CN598" s="34"/>
      <c r="CO598" s="34"/>
      <c r="CP598" s="34"/>
      <c r="CQ598" s="34"/>
      <c r="CR598" s="34"/>
      <c r="CS598" s="34"/>
      <c r="CT598" s="34"/>
      <c r="CV598" s="34"/>
      <c r="CW598" s="34"/>
      <c r="CX598" s="34"/>
      <c r="CY598" s="34"/>
      <c r="CZ598" s="34"/>
    </row>
    <row r="599" spans="1:104" x14ac:dyDescent="0.15">
      <c r="A599" s="34"/>
      <c r="B599" s="34"/>
      <c r="C599" s="34"/>
      <c r="D599" s="34"/>
      <c r="F599" s="34"/>
      <c r="G599" s="34"/>
      <c r="H599" s="84"/>
      <c r="I599" s="34"/>
      <c r="J599" s="34"/>
      <c r="K599" s="34"/>
      <c r="L599" s="34"/>
      <c r="M599" s="34"/>
      <c r="N599" s="34"/>
      <c r="O599" s="34"/>
      <c r="P599" s="34"/>
      <c r="Q599" s="34"/>
      <c r="S599" s="34"/>
      <c r="T599" s="34"/>
      <c r="U599" s="34"/>
      <c r="W599" t="b">
        <v>1</v>
      </c>
      <c r="X599" s="34"/>
      <c r="Y599" s="34"/>
      <c r="AA599" s="34"/>
      <c r="AB599" s="34"/>
      <c r="AC599" s="34"/>
      <c r="AD599" s="34"/>
      <c r="AE599" s="34"/>
      <c r="AF599" s="34"/>
      <c r="AG599">
        <v>4.3</v>
      </c>
      <c r="AH599" s="34" t="s">
        <v>1607</v>
      </c>
      <c r="AI599" t="b">
        <v>0</v>
      </c>
      <c r="AJ599" t="b">
        <v>0</v>
      </c>
      <c r="AK599" s="34" t="s">
        <v>257</v>
      </c>
      <c r="AL599" s="34" t="s">
        <v>200</v>
      </c>
      <c r="AM599" s="34" t="s">
        <v>349</v>
      </c>
      <c r="AN599" s="34" t="s">
        <v>350</v>
      </c>
      <c r="AO599" s="34" t="s">
        <v>224</v>
      </c>
      <c r="AP599" s="34" t="s">
        <v>351</v>
      </c>
      <c r="AQ599" s="34"/>
      <c r="AR599" s="34"/>
      <c r="AS599" s="34" t="s">
        <v>352</v>
      </c>
      <c r="AT599" t="b">
        <v>0</v>
      </c>
      <c r="AU599" s="34" t="s">
        <v>188</v>
      </c>
      <c r="AV599" s="34" t="s">
        <v>360</v>
      </c>
      <c r="AW599" s="34" t="s">
        <v>363</v>
      </c>
      <c r="AX599" s="34"/>
      <c r="AY599" s="34" t="s">
        <v>193</v>
      </c>
      <c r="AZ599" s="34" t="s">
        <v>370</v>
      </c>
      <c r="BA599" s="34" t="s">
        <v>371</v>
      </c>
      <c r="BB599" s="34"/>
      <c r="BC599" s="34" t="s">
        <v>866</v>
      </c>
      <c r="BD599" s="34" t="s">
        <v>378</v>
      </c>
      <c r="BE599" s="34" t="s">
        <v>867</v>
      </c>
      <c r="BF599" s="34" t="s">
        <v>868</v>
      </c>
      <c r="BI599" s="34"/>
      <c r="BJ599" s="34"/>
      <c r="BK599" s="34"/>
      <c r="BL599" s="34"/>
      <c r="BM599" s="34"/>
      <c r="BN599" s="34"/>
      <c r="BO599" s="34"/>
      <c r="BP599" s="34"/>
      <c r="BQ599" s="34"/>
      <c r="BS599" s="34"/>
      <c r="BT599" s="34"/>
      <c r="BU599" s="34"/>
      <c r="BV599" s="34"/>
      <c r="BW599" s="34"/>
      <c r="BX599" s="34"/>
      <c r="BY599" s="34"/>
      <c r="BZ599" s="34"/>
      <c r="CB599" s="34"/>
      <c r="CC599" s="34"/>
      <c r="CD599" s="34"/>
      <c r="CE599" s="34"/>
      <c r="CH599" s="34"/>
      <c r="CI599" s="34"/>
      <c r="CK599" s="34"/>
      <c r="CL599" s="34"/>
      <c r="CN599" s="34"/>
      <c r="CO599" s="34"/>
      <c r="CP599" s="34"/>
      <c r="CQ599" s="34"/>
      <c r="CR599" s="34"/>
      <c r="CS599" s="34"/>
      <c r="CT599" s="34"/>
      <c r="CV599" s="34"/>
      <c r="CW599" s="34"/>
      <c r="CX599" s="34"/>
      <c r="CY599" s="34"/>
      <c r="CZ599" s="34"/>
    </row>
    <row r="600" spans="1:104" x14ac:dyDescent="0.15">
      <c r="A600" s="34"/>
      <c r="B600" s="34"/>
      <c r="C600" s="34"/>
      <c r="D600" s="34"/>
      <c r="F600" s="34"/>
      <c r="G600" s="34"/>
      <c r="H600" s="84"/>
      <c r="I600" s="34"/>
      <c r="J600" s="34"/>
      <c r="K600" s="34"/>
      <c r="L600" s="34"/>
      <c r="M600" s="34"/>
      <c r="N600" s="34"/>
      <c r="O600" s="34"/>
      <c r="P600" s="34"/>
      <c r="Q600" s="34"/>
      <c r="S600" s="34"/>
      <c r="T600" s="34"/>
      <c r="U600" s="34"/>
      <c r="W600" t="b">
        <v>1</v>
      </c>
      <c r="X600" s="34"/>
      <c r="Y600" s="34"/>
      <c r="AA600" s="34"/>
      <c r="AB600" s="34"/>
      <c r="AC600" s="34"/>
      <c r="AD600" s="34"/>
      <c r="AE600" s="34"/>
      <c r="AF600" s="34"/>
      <c r="AG600">
        <v>4.3</v>
      </c>
      <c r="AH600" s="34" t="s">
        <v>1607</v>
      </c>
      <c r="AI600" t="b">
        <v>0</v>
      </c>
      <c r="AJ600" t="b">
        <v>0</v>
      </c>
      <c r="AK600" s="34" t="s">
        <v>258</v>
      </c>
      <c r="AL600" s="34" t="s">
        <v>200</v>
      </c>
      <c r="AM600" s="34" t="s">
        <v>349</v>
      </c>
      <c r="AN600" s="34" t="s">
        <v>350</v>
      </c>
      <c r="AO600" s="34" t="s">
        <v>224</v>
      </c>
      <c r="AP600" s="34" t="s">
        <v>351</v>
      </c>
      <c r="AQ600" s="34"/>
      <c r="AR600" s="34"/>
      <c r="AS600" s="34" t="s">
        <v>352</v>
      </c>
      <c r="AT600" t="b">
        <v>0</v>
      </c>
      <c r="AU600" s="34" t="s">
        <v>188</v>
      </c>
      <c r="AV600" s="34" t="s">
        <v>360</v>
      </c>
      <c r="AW600" s="34" t="s">
        <v>363</v>
      </c>
      <c r="AX600" s="34"/>
      <c r="AY600" s="34" t="s">
        <v>193</v>
      </c>
      <c r="AZ600" s="34" t="s">
        <v>370</v>
      </c>
      <c r="BA600" s="34" t="s">
        <v>371</v>
      </c>
      <c r="BB600" s="34"/>
      <c r="BC600" s="34" t="s">
        <v>866</v>
      </c>
      <c r="BD600" s="34" t="s">
        <v>378</v>
      </c>
      <c r="BE600" s="34" t="s">
        <v>867</v>
      </c>
      <c r="BF600" s="34" t="s">
        <v>868</v>
      </c>
      <c r="BI600" s="34"/>
      <c r="BJ600" s="34"/>
      <c r="BK600" s="34"/>
      <c r="BL600" s="34"/>
      <c r="BM600" s="34"/>
      <c r="BN600" s="34"/>
      <c r="BO600" s="34"/>
      <c r="BP600" s="34"/>
      <c r="BQ600" s="34"/>
      <c r="BS600" s="34"/>
      <c r="BT600" s="34"/>
      <c r="BU600" s="34"/>
      <c r="BV600" s="34"/>
      <c r="BW600" s="34"/>
      <c r="BX600" s="34"/>
      <c r="BY600" s="34"/>
      <c r="BZ600" s="34"/>
      <c r="CB600" s="34"/>
      <c r="CC600" s="34"/>
      <c r="CD600" s="34"/>
      <c r="CE600" s="34"/>
      <c r="CH600" s="34"/>
      <c r="CI600" s="34"/>
      <c r="CK600" s="34"/>
      <c r="CL600" s="34"/>
      <c r="CN600" s="34"/>
      <c r="CO600" s="34"/>
      <c r="CP600" s="34"/>
      <c r="CQ600" s="34"/>
      <c r="CR600" s="34"/>
      <c r="CS600" s="34"/>
      <c r="CT600" s="34"/>
      <c r="CV600" s="34"/>
      <c r="CW600" s="34"/>
      <c r="CX600" s="34"/>
      <c r="CY600" s="34"/>
      <c r="CZ600" s="34"/>
    </row>
    <row r="601" spans="1:104" x14ac:dyDescent="0.15">
      <c r="A601" s="34"/>
      <c r="B601" s="34"/>
      <c r="C601" s="34"/>
      <c r="D601" s="34"/>
      <c r="F601" s="34"/>
      <c r="G601" s="34"/>
      <c r="H601" s="84"/>
      <c r="I601" s="34"/>
      <c r="J601" s="34"/>
      <c r="K601" s="34"/>
      <c r="L601" s="34"/>
      <c r="M601" s="34"/>
      <c r="N601" s="34"/>
      <c r="O601" s="34"/>
      <c r="P601" s="34"/>
      <c r="Q601" s="34"/>
      <c r="S601" s="34"/>
      <c r="T601" s="34"/>
      <c r="U601" s="34"/>
      <c r="W601" t="b">
        <v>1</v>
      </c>
      <c r="X601" s="34"/>
      <c r="Y601" s="34"/>
      <c r="AA601" s="34"/>
      <c r="AB601" s="34"/>
      <c r="AC601" s="34"/>
      <c r="AD601" s="34"/>
      <c r="AE601" s="34"/>
      <c r="AF601" s="34"/>
      <c r="AG601">
        <v>4.3</v>
      </c>
      <c r="AH601" s="34" t="s">
        <v>1607</v>
      </c>
      <c r="AI601" t="b">
        <v>0</v>
      </c>
      <c r="AJ601" t="b">
        <v>0</v>
      </c>
      <c r="AK601" s="34" t="s">
        <v>234</v>
      </c>
      <c r="AL601" s="34" t="s">
        <v>201</v>
      </c>
      <c r="AM601" s="34" t="s">
        <v>349</v>
      </c>
      <c r="AN601" s="34" t="s">
        <v>350</v>
      </c>
      <c r="AO601" s="34" t="s">
        <v>225</v>
      </c>
      <c r="AP601" s="34" t="s">
        <v>351</v>
      </c>
      <c r="AQ601" s="34"/>
      <c r="AR601" s="34"/>
      <c r="AS601" s="34" t="s">
        <v>352</v>
      </c>
      <c r="AT601" t="b">
        <v>0</v>
      </c>
      <c r="AU601" s="34" t="s">
        <v>188</v>
      </c>
      <c r="AV601" s="34" t="s">
        <v>360</v>
      </c>
      <c r="AW601" s="34" t="s">
        <v>363</v>
      </c>
      <c r="AX601" s="34"/>
      <c r="AY601" s="34" t="s">
        <v>193</v>
      </c>
      <c r="AZ601" s="34" t="s">
        <v>370</v>
      </c>
      <c r="BA601" s="34" t="s">
        <v>371</v>
      </c>
      <c r="BB601" s="34"/>
      <c r="BC601" s="34" t="s">
        <v>866</v>
      </c>
      <c r="BD601" s="34" t="s">
        <v>378</v>
      </c>
      <c r="BE601" s="34" t="s">
        <v>867</v>
      </c>
      <c r="BF601" s="34" t="s">
        <v>868</v>
      </c>
      <c r="BI601" s="34"/>
      <c r="BJ601" s="34"/>
      <c r="BK601" s="34"/>
      <c r="BL601" s="34"/>
      <c r="BM601" s="34"/>
      <c r="BN601" s="34"/>
      <c r="BO601" s="34"/>
      <c r="BP601" s="34"/>
      <c r="BQ601" s="34"/>
      <c r="BS601" s="34"/>
      <c r="BT601" s="34"/>
      <c r="BU601" s="34"/>
      <c r="BV601" s="34"/>
      <c r="BW601" s="34"/>
      <c r="BX601" s="34"/>
      <c r="BY601" s="34"/>
      <c r="BZ601" s="34"/>
      <c r="CB601" s="34"/>
      <c r="CC601" s="34"/>
      <c r="CD601" s="34"/>
      <c r="CE601" s="34"/>
      <c r="CH601" s="34"/>
      <c r="CI601" s="34"/>
      <c r="CK601" s="34"/>
      <c r="CL601" s="34"/>
      <c r="CN601" s="34"/>
      <c r="CO601" s="34"/>
      <c r="CP601" s="34"/>
      <c r="CQ601" s="34"/>
      <c r="CR601" s="34"/>
      <c r="CS601" s="34"/>
      <c r="CT601" s="34"/>
      <c r="CV601" s="34"/>
      <c r="CW601" s="34"/>
      <c r="CX601" s="34"/>
      <c r="CY601" s="34"/>
      <c r="CZ601" s="34"/>
    </row>
    <row r="602" spans="1:104" x14ac:dyDescent="0.15">
      <c r="A602" s="34"/>
      <c r="B602" s="34"/>
      <c r="C602" s="34"/>
      <c r="D602" s="34"/>
      <c r="F602" s="34"/>
      <c r="G602" s="34"/>
      <c r="H602" s="84"/>
      <c r="I602" s="34"/>
      <c r="J602" s="34"/>
      <c r="K602" s="34"/>
      <c r="L602" s="34"/>
      <c r="M602" s="34"/>
      <c r="N602" s="34"/>
      <c r="O602" s="34"/>
      <c r="P602" s="34"/>
      <c r="Q602" s="34"/>
      <c r="S602" s="34"/>
      <c r="T602" s="34"/>
      <c r="U602" s="34"/>
      <c r="W602" t="b">
        <v>1</v>
      </c>
      <c r="X602" s="34"/>
      <c r="Y602" s="34"/>
      <c r="AA602" s="34"/>
      <c r="AB602" s="34"/>
      <c r="AC602" s="34"/>
      <c r="AD602" s="34"/>
      <c r="AE602" s="34"/>
      <c r="AF602" s="34"/>
      <c r="AG602">
        <v>4.3</v>
      </c>
      <c r="AH602" s="34" t="s">
        <v>1607</v>
      </c>
      <c r="AI602" t="b">
        <v>0</v>
      </c>
      <c r="AJ602" t="b">
        <v>0</v>
      </c>
      <c r="AK602" s="34" t="s">
        <v>258</v>
      </c>
      <c r="AL602" s="34" t="s">
        <v>201</v>
      </c>
      <c r="AM602" s="34" t="s">
        <v>349</v>
      </c>
      <c r="AN602" s="34" t="s">
        <v>350</v>
      </c>
      <c r="AO602" s="34" t="s">
        <v>225</v>
      </c>
      <c r="AP602" s="34" t="s">
        <v>351</v>
      </c>
      <c r="AQ602" s="34"/>
      <c r="AR602" s="34"/>
      <c r="AS602" s="34" t="s">
        <v>352</v>
      </c>
      <c r="AT602" t="b">
        <v>0</v>
      </c>
      <c r="AU602" s="34" t="s">
        <v>188</v>
      </c>
      <c r="AV602" s="34" t="s">
        <v>360</v>
      </c>
      <c r="AW602" s="34" t="s">
        <v>363</v>
      </c>
      <c r="AX602" s="34"/>
      <c r="AY602" s="34" t="s">
        <v>193</v>
      </c>
      <c r="AZ602" s="34" t="s">
        <v>370</v>
      </c>
      <c r="BA602" s="34" t="s">
        <v>371</v>
      </c>
      <c r="BB602" s="34"/>
      <c r="BC602" s="34" t="s">
        <v>866</v>
      </c>
      <c r="BD602" s="34" t="s">
        <v>378</v>
      </c>
      <c r="BE602" s="34" t="s">
        <v>867</v>
      </c>
      <c r="BF602" s="34" t="s">
        <v>868</v>
      </c>
      <c r="BI602" s="34"/>
      <c r="BJ602" s="34"/>
      <c r="BK602" s="34"/>
      <c r="BL602" s="34"/>
      <c r="BM602" s="34"/>
      <c r="BN602" s="34"/>
      <c r="BO602" s="34"/>
      <c r="BP602" s="34"/>
      <c r="BQ602" s="34"/>
      <c r="BS602" s="34"/>
      <c r="BT602" s="34"/>
      <c r="BU602" s="34"/>
      <c r="BV602" s="34"/>
      <c r="BW602" s="34"/>
      <c r="BX602" s="34"/>
      <c r="BY602" s="34"/>
      <c r="BZ602" s="34"/>
      <c r="CB602" s="34"/>
      <c r="CC602" s="34"/>
      <c r="CD602" s="34"/>
      <c r="CE602" s="34"/>
      <c r="CH602" s="34"/>
      <c r="CI602" s="34"/>
      <c r="CK602" s="34"/>
      <c r="CL602" s="34"/>
      <c r="CN602" s="34"/>
      <c r="CO602" s="34"/>
      <c r="CP602" s="34"/>
      <c r="CQ602" s="34"/>
      <c r="CR602" s="34"/>
      <c r="CS602" s="34"/>
      <c r="CT602" s="34"/>
      <c r="CV602" s="34"/>
      <c r="CW602" s="34"/>
      <c r="CX602" s="34"/>
      <c r="CY602" s="34"/>
      <c r="CZ602" s="34"/>
    </row>
    <row r="603" spans="1:104" x14ac:dyDescent="0.15">
      <c r="A603" s="34"/>
      <c r="B603" s="34"/>
      <c r="C603" s="34"/>
      <c r="D603" s="34"/>
      <c r="F603" s="34"/>
      <c r="G603" s="34"/>
      <c r="H603" s="84"/>
      <c r="I603" s="34"/>
      <c r="J603" s="34"/>
      <c r="K603" s="34"/>
      <c r="L603" s="34"/>
      <c r="M603" s="34"/>
      <c r="N603" s="34"/>
      <c r="O603" s="34"/>
      <c r="P603" s="34"/>
      <c r="Q603" s="34"/>
      <c r="S603" s="34"/>
      <c r="T603" s="34"/>
      <c r="U603" s="34"/>
      <c r="W603" t="b">
        <v>1</v>
      </c>
      <c r="X603" s="34"/>
      <c r="Y603" s="34"/>
      <c r="AA603" s="34"/>
      <c r="AB603" s="34"/>
      <c r="AC603" s="34"/>
      <c r="AD603" s="34"/>
      <c r="AE603" s="34"/>
      <c r="AF603" s="34"/>
      <c r="AG603">
        <v>4.3</v>
      </c>
      <c r="AH603" s="34" t="s">
        <v>1607</v>
      </c>
      <c r="AI603" t="b">
        <v>0</v>
      </c>
      <c r="AJ603" t="b">
        <v>0</v>
      </c>
      <c r="AK603" s="34" t="s">
        <v>257</v>
      </c>
      <c r="AL603" s="34" t="s">
        <v>201</v>
      </c>
      <c r="AM603" s="34" t="s">
        <v>349</v>
      </c>
      <c r="AN603" s="34" t="s">
        <v>350</v>
      </c>
      <c r="AO603" s="34" t="s">
        <v>225</v>
      </c>
      <c r="AP603" s="34" t="s">
        <v>351</v>
      </c>
      <c r="AQ603" s="34"/>
      <c r="AR603" s="34"/>
      <c r="AS603" s="34" t="s">
        <v>352</v>
      </c>
      <c r="AT603" t="b">
        <v>0</v>
      </c>
      <c r="AU603" s="34" t="s">
        <v>188</v>
      </c>
      <c r="AV603" s="34" t="s">
        <v>360</v>
      </c>
      <c r="AW603" s="34" t="s">
        <v>363</v>
      </c>
      <c r="AX603" s="34"/>
      <c r="AY603" s="34" t="s">
        <v>193</v>
      </c>
      <c r="AZ603" s="34" t="s">
        <v>370</v>
      </c>
      <c r="BA603" s="34" t="s">
        <v>371</v>
      </c>
      <c r="BB603" s="34"/>
      <c r="BC603" s="34" t="s">
        <v>866</v>
      </c>
      <c r="BD603" s="34" t="s">
        <v>378</v>
      </c>
      <c r="BE603" s="34" t="s">
        <v>867</v>
      </c>
      <c r="BF603" s="34" t="s">
        <v>868</v>
      </c>
      <c r="BI603" s="34"/>
      <c r="BJ603" s="34"/>
      <c r="BK603" s="34"/>
      <c r="BL603" s="34"/>
      <c r="BM603" s="34"/>
      <c r="BN603" s="34"/>
      <c r="BO603" s="34"/>
      <c r="BP603" s="34"/>
      <c r="BQ603" s="34"/>
      <c r="BS603" s="34"/>
      <c r="BT603" s="34"/>
      <c r="BU603" s="34"/>
      <c r="BV603" s="34"/>
      <c r="BW603" s="34"/>
      <c r="BX603" s="34"/>
      <c r="BY603" s="34"/>
      <c r="BZ603" s="34"/>
      <c r="CB603" s="34"/>
      <c r="CC603" s="34"/>
      <c r="CD603" s="34"/>
      <c r="CE603" s="34"/>
      <c r="CH603" s="34"/>
      <c r="CI603" s="34"/>
      <c r="CK603" s="34"/>
      <c r="CL603" s="34"/>
      <c r="CN603" s="34"/>
      <c r="CO603" s="34"/>
      <c r="CP603" s="34"/>
      <c r="CQ603" s="34"/>
      <c r="CR603" s="34"/>
      <c r="CS603" s="34"/>
      <c r="CT603" s="34"/>
      <c r="CV603" s="34"/>
      <c r="CW603" s="34"/>
      <c r="CX603" s="34"/>
      <c r="CY603" s="34"/>
      <c r="CZ603" s="34"/>
    </row>
    <row r="604" spans="1:104" x14ac:dyDescent="0.15">
      <c r="A604" s="34"/>
      <c r="B604" s="34"/>
      <c r="C604" s="34"/>
      <c r="D604" s="34"/>
      <c r="F604" s="34"/>
      <c r="G604" s="34"/>
      <c r="H604" s="84"/>
      <c r="I604" s="34"/>
      <c r="J604" s="34"/>
      <c r="K604" s="34"/>
      <c r="L604" s="34"/>
      <c r="M604" s="34"/>
      <c r="N604" s="34"/>
      <c r="O604" s="34"/>
      <c r="P604" s="34"/>
      <c r="Q604" s="34"/>
      <c r="S604" s="34"/>
      <c r="T604" s="34"/>
      <c r="U604" s="34"/>
      <c r="W604" t="b">
        <v>1</v>
      </c>
      <c r="X604" s="34"/>
      <c r="Y604" s="34"/>
      <c r="AA604" s="34"/>
      <c r="AB604" s="34"/>
      <c r="AC604" s="34"/>
      <c r="AD604" s="34"/>
      <c r="AE604" s="34"/>
      <c r="AF604" s="34"/>
      <c r="AG604">
        <v>4.3</v>
      </c>
      <c r="AH604" s="34" t="s">
        <v>1607</v>
      </c>
      <c r="AI604" t="b">
        <v>0</v>
      </c>
      <c r="AJ604" t="b">
        <v>0</v>
      </c>
      <c r="AK604" s="34" t="s">
        <v>234</v>
      </c>
      <c r="AL604" s="34" t="s">
        <v>202</v>
      </c>
      <c r="AM604" s="34" t="s">
        <v>349</v>
      </c>
      <c r="AN604" s="34" t="s">
        <v>350</v>
      </c>
      <c r="AO604" s="34" t="s">
        <v>226</v>
      </c>
      <c r="AP604" s="34" t="s">
        <v>351</v>
      </c>
      <c r="AQ604" s="34"/>
      <c r="AR604" s="34"/>
      <c r="AS604" s="34" t="s">
        <v>352</v>
      </c>
      <c r="AT604" t="b">
        <v>0</v>
      </c>
      <c r="AU604" s="34" t="s">
        <v>188</v>
      </c>
      <c r="AV604" s="34" t="s">
        <v>360</v>
      </c>
      <c r="AW604" s="34" t="s">
        <v>363</v>
      </c>
      <c r="AX604" s="34"/>
      <c r="AY604" s="34" t="s">
        <v>193</v>
      </c>
      <c r="AZ604" s="34" t="s">
        <v>370</v>
      </c>
      <c r="BA604" s="34" t="s">
        <v>371</v>
      </c>
      <c r="BB604" s="34"/>
      <c r="BC604" s="34" t="s">
        <v>866</v>
      </c>
      <c r="BD604" s="34" t="s">
        <v>378</v>
      </c>
      <c r="BE604" s="34" t="s">
        <v>867</v>
      </c>
      <c r="BF604" s="34" t="s">
        <v>868</v>
      </c>
      <c r="BI604" s="34"/>
      <c r="BJ604" s="34"/>
      <c r="BK604" s="34"/>
      <c r="BL604" s="34"/>
      <c r="BM604" s="34"/>
      <c r="BN604" s="34"/>
      <c r="BO604" s="34"/>
      <c r="BP604" s="34"/>
      <c r="BQ604" s="34"/>
      <c r="BS604" s="34"/>
      <c r="BT604" s="34"/>
      <c r="BU604" s="34"/>
      <c r="BV604" s="34"/>
      <c r="BW604" s="34"/>
      <c r="BX604" s="34"/>
      <c r="BY604" s="34"/>
      <c r="BZ604" s="34"/>
      <c r="CB604" s="34"/>
      <c r="CC604" s="34"/>
      <c r="CD604" s="34"/>
      <c r="CE604" s="34"/>
      <c r="CH604" s="34"/>
      <c r="CI604" s="34"/>
      <c r="CK604" s="34"/>
      <c r="CL604" s="34"/>
      <c r="CN604" s="34"/>
      <c r="CO604" s="34"/>
      <c r="CP604" s="34"/>
      <c r="CQ604" s="34"/>
      <c r="CR604" s="34"/>
      <c r="CS604" s="34"/>
      <c r="CT604" s="34"/>
      <c r="CV604" s="34"/>
      <c r="CW604" s="34"/>
      <c r="CX604" s="34"/>
      <c r="CY604" s="34"/>
      <c r="CZ604" s="34"/>
    </row>
    <row r="605" spans="1:104" x14ac:dyDescent="0.15">
      <c r="A605" s="34"/>
      <c r="B605" s="34"/>
      <c r="C605" s="34"/>
      <c r="D605" s="34"/>
      <c r="F605" s="34"/>
      <c r="G605" s="34"/>
      <c r="H605" s="84"/>
      <c r="I605" s="34"/>
      <c r="J605" s="34"/>
      <c r="K605" s="34"/>
      <c r="L605" s="34"/>
      <c r="M605" s="34"/>
      <c r="N605" s="34"/>
      <c r="O605" s="34"/>
      <c r="P605" s="34"/>
      <c r="Q605" s="34"/>
      <c r="S605" s="34"/>
      <c r="T605" s="34"/>
      <c r="U605" s="34"/>
      <c r="W605" t="b">
        <v>1</v>
      </c>
      <c r="X605" s="34"/>
      <c r="Y605" s="34"/>
      <c r="AA605" s="34"/>
      <c r="AB605" s="34"/>
      <c r="AC605" s="34"/>
      <c r="AD605" s="34"/>
      <c r="AE605" s="34"/>
      <c r="AF605" s="34"/>
      <c r="AG605">
        <v>4.3</v>
      </c>
      <c r="AH605" s="34" t="s">
        <v>1607</v>
      </c>
      <c r="AI605" t="b">
        <v>0</v>
      </c>
      <c r="AJ605" t="b">
        <v>0</v>
      </c>
      <c r="AK605" s="34" t="s">
        <v>258</v>
      </c>
      <c r="AL605" s="34" t="s">
        <v>202</v>
      </c>
      <c r="AM605" s="34" t="s">
        <v>349</v>
      </c>
      <c r="AN605" s="34" t="s">
        <v>350</v>
      </c>
      <c r="AO605" s="34" t="s">
        <v>226</v>
      </c>
      <c r="AP605" s="34" t="s">
        <v>351</v>
      </c>
      <c r="AQ605" s="34"/>
      <c r="AR605" s="34"/>
      <c r="AS605" s="34" t="s">
        <v>352</v>
      </c>
      <c r="AT605" t="b">
        <v>0</v>
      </c>
      <c r="AU605" s="34" t="s">
        <v>188</v>
      </c>
      <c r="AV605" s="34" t="s">
        <v>360</v>
      </c>
      <c r="AW605" s="34" t="s">
        <v>363</v>
      </c>
      <c r="AX605" s="34"/>
      <c r="AY605" s="34" t="s">
        <v>193</v>
      </c>
      <c r="AZ605" s="34" t="s">
        <v>370</v>
      </c>
      <c r="BA605" s="34" t="s">
        <v>371</v>
      </c>
      <c r="BB605" s="34"/>
      <c r="BC605" s="34" t="s">
        <v>866</v>
      </c>
      <c r="BD605" s="34" t="s">
        <v>378</v>
      </c>
      <c r="BE605" s="34" t="s">
        <v>867</v>
      </c>
      <c r="BF605" s="34" t="s">
        <v>868</v>
      </c>
      <c r="BI605" s="34"/>
      <c r="BJ605" s="34"/>
      <c r="BK605" s="34"/>
      <c r="BL605" s="34"/>
      <c r="BM605" s="34"/>
      <c r="BN605" s="34"/>
      <c r="BO605" s="34"/>
      <c r="BP605" s="34"/>
      <c r="BQ605" s="34"/>
      <c r="BS605" s="34"/>
      <c r="BT605" s="34"/>
      <c r="BU605" s="34"/>
      <c r="BV605" s="34"/>
      <c r="BW605" s="34"/>
      <c r="BX605" s="34"/>
      <c r="BY605" s="34"/>
      <c r="BZ605" s="34"/>
      <c r="CB605" s="34"/>
      <c r="CC605" s="34"/>
      <c r="CD605" s="34"/>
      <c r="CE605" s="34"/>
      <c r="CH605" s="34"/>
      <c r="CI605" s="34"/>
      <c r="CK605" s="34"/>
      <c r="CL605" s="34"/>
      <c r="CN605" s="34"/>
      <c r="CO605" s="34"/>
      <c r="CP605" s="34"/>
      <c r="CQ605" s="34"/>
      <c r="CR605" s="34"/>
      <c r="CS605" s="34"/>
      <c r="CT605" s="34"/>
      <c r="CV605" s="34"/>
      <c r="CW605" s="34"/>
      <c r="CX605" s="34"/>
      <c r="CY605" s="34"/>
      <c r="CZ605" s="34"/>
    </row>
    <row r="606" spans="1:104" x14ac:dyDescent="0.15">
      <c r="A606" s="34"/>
      <c r="B606" s="34"/>
      <c r="C606" s="34"/>
      <c r="D606" s="34"/>
      <c r="F606" s="34"/>
      <c r="G606" s="34"/>
      <c r="H606" s="84"/>
      <c r="I606" s="34"/>
      <c r="J606" s="34"/>
      <c r="K606" s="34"/>
      <c r="L606" s="34"/>
      <c r="M606" s="34"/>
      <c r="N606" s="34"/>
      <c r="O606" s="34"/>
      <c r="P606" s="34"/>
      <c r="Q606" s="34"/>
      <c r="S606" s="34"/>
      <c r="T606" s="34"/>
      <c r="U606" s="34"/>
      <c r="W606" t="b">
        <v>1</v>
      </c>
      <c r="X606" s="34"/>
      <c r="Y606" s="34"/>
      <c r="AA606" s="34"/>
      <c r="AB606" s="34"/>
      <c r="AC606" s="34"/>
      <c r="AD606" s="34"/>
      <c r="AE606" s="34"/>
      <c r="AF606" s="34"/>
      <c r="AG606">
        <v>4.3</v>
      </c>
      <c r="AH606" s="34" t="s">
        <v>1607</v>
      </c>
      <c r="AI606" t="b">
        <v>0</v>
      </c>
      <c r="AJ606" t="b">
        <v>0</v>
      </c>
      <c r="AK606" s="34" t="s">
        <v>257</v>
      </c>
      <c r="AL606" s="34" t="s">
        <v>202</v>
      </c>
      <c r="AM606" s="34" t="s">
        <v>349</v>
      </c>
      <c r="AN606" s="34" t="s">
        <v>350</v>
      </c>
      <c r="AO606" s="34" t="s">
        <v>226</v>
      </c>
      <c r="AP606" s="34" t="s">
        <v>351</v>
      </c>
      <c r="AQ606" s="34"/>
      <c r="AR606" s="34"/>
      <c r="AS606" s="34" t="s">
        <v>352</v>
      </c>
      <c r="AT606" t="b">
        <v>0</v>
      </c>
      <c r="AU606" s="34" t="s">
        <v>188</v>
      </c>
      <c r="AV606" s="34" t="s">
        <v>360</v>
      </c>
      <c r="AW606" s="34" t="s">
        <v>363</v>
      </c>
      <c r="AX606" s="34"/>
      <c r="AY606" s="34" t="s">
        <v>193</v>
      </c>
      <c r="AZ606" s="34" t="s">
        <v>370</v>
      </c>
      <c r="BA606" s="34" t="s">
        <v>371</v>
      </c>
      <c r="BB606" s="34"/>
      <c r="BC606" s="34" t="s">
        <v>866</v>
      </c>
      <c r="BD606" s="34" t="s">
        <v>378</v>
      </c>
      <c r="BE606" s="34" t="s">
        <v>867</v>
      </c>
      <c r="BF606" s="34" t="s">
        <v>868</v>
      </c>
      <c r="BI606" s="34"/>
      <c r="BJ606" s="34"/>
      <c r="BK606" s="34"/>
      <c r="BL606" s="34"/>
      <c r="BM606" s="34"/>
      <c r="BN606" s="34"/>
      <c r="BO606" s="34"/>
      <c r="BP606" s="34"/>
      <c r="BQ606" s="34"/>
      <c r="BS606" s="34"/>
      <c r="BT606" s="34"/>
      <c r="BU606" s="34"/>
      <c r="BV606" s="34"/>
      <c r="BW606" s="34"/>
      <c r="BX606" s="34"/>
      <c r="BY606" s="34"/>
      <c r="BZ606" s="34"/>
      <c r="CB606" s="34"/>
      <c r="CC606" s="34"/>
      <c r="CD606" s="34"/>
      <c r="CE606" s="34"/>
      <c r="CH606" s="34"/>
      <c r="CI606" s="34"/>
      <c r="CK606" s="34"/>
      <c r="CL606" s="34"/>
      <c r="CN606" s="34"/>
      <c r="CO606" s="34"/>
      <c r="CP606" s="34"/>
      <c r="CQ606" s="34"/>
      <c r="CR606" s="34"/>
      <c r="CS606" s="34"/>
      <c r="CT606" s="34"/>
      <c r="CV606" s="34"/>
      <c r="CW606" s="34"/>
      <c r="CX606" s="34"/>
      <c r="CY606" s="34"/>
      <c r="CZ606" s="34"/>
    </row>
    <row r="607" spans="1:104" x14ac:dyDescent="0.15">
      <c r="A607" s="34"/>
      <c r="B607" s="34"/>
      <c r="C607" s="34"/>
      <c r="D607" s="34"/>
      <c r="F607" s="34"/>
      <c r="G607" s="34"/>
      <c r="H607" s="84"/>
      <c r="I607" s="34"/>
      <c r="J607" s="34"/>
      <c r="K607" s="34"/>
      <c r="L607" s="34"/>
      <c r="M607" s="34"/>
      <c r="N607" s="34"/>
      <c r="O607" s="34"/>
      <c r="P607" s="34"/>
      <c r="Q607" s="34"/>
      <c r="S607" s="34"/>
      <c r="T607" s="34"/>
      <c r="U607" s="34"/>
      <c r="W607" t="b">
        <v>1</v>
      </c>
      <c r="X607" s="34"/>
      <c r="Y607" s="34"/>
      <c r="AA607" s="34"/>
      <c r="AB607" s="34"/>
      <c r="AC607" s="34"/>
      <c r="AD607" s="34"/>
      <c r="AE607" s="34"/>
      <c r="AF607" s="34"/>
      <c r="AG607">
        <v>4.3</v>
      </c>
      <c r="AH607" s="34" t="s">
        <v>1607</v>
      </c>
      <c r="AI607" t="b">
        <v>0</v>
      </c>
      <c r="AJ607" t="b">
        <v>0</v>
      </c>
      <c r="AK607" s="34" t="s">
        <v>257</v>
      </c>
      <c r="AL607" s="34" t="s">
        <v>856</v>
      </c>
      <c r="AM607" s="34" t="s">
        <v>349</v>
      </c>
      <c r="AN607" s="34" t="s">
        <v>350</v>
      </c>
      <c r="AO607" s="34" t="s">
        <v>859</v>
      </c>
      <c r="AP607" s="34" t="s">
        <v>351</v>
      </c>
      <c r="AQ607" s="34"/>
      <c r="AR607" s="34"/>
      <c r="AS607" s="34" t="s">
        <v>862</v>
      </c>
      <c r="AT607" t="b">
        <v>0</v>
      </c>
      <c r="AU607" s="34" t="s">
        <v>863</v>
      </c>
      <c r="AV607" s="34" t="s">
        <v>360</v>
      </c>
      <c r="AW607" s="34" t="s">
        <v>864</v>
      </c>
      <c r="AX607" s="34"/>
      <c r="AY607" s="34" t="s">
        <v>865</v>
      </c>
      <c r="AZ607" s="34" t="s">
        <v>370</v>
      </c>
      <c r="BA607" s="34" t="s">
        <v>371</v>
      </c>
      <c r="BB607" s="34"/>
      <c r="BC607" s="34" t="s">
        <v>866</v>
      </c>
      <c r="BD607" s="34" t="s">
        <v>378</v>
      </c>
      <c r="BE607" s="34" t="s">
        <v>867</v>
      </c>
      <c r="BF607" s="34" t="s">
        <v>868</v>
      </c>
      <c r="BI607" s="34"/>
      <c r="BJ607" s="34"/>
      <c r="BK607" s="34"/>
      <c r="BL607" s="34"/>
      <c r="BM607" s="34"/>
      <c r="BN607" s="34"/>
      <c r="BO607" s="34"/>
      <c r="BP607" s="34"/>
      <c r="BQ607" s="34"/>
      <c r="BS607" s="34"/>
      <c r="BT607" s="34"/>
      <c r="BU607" s="34"/>
      <c r="BV607" s="34"/>
      <c r="BW607" s="34"/>
      <c r="BX607" s="34"/>
      <c r="BY607" s="34"/>
      <c r="BZ607" s="34"/>
      <c r="CB607" s="34"/>
      <c r="CC607" s="34"/>
      <c r="CD607" s="34"/>
      <c r="CE607" s="34"/>
      <c r="CH607" s="34"/>
      <c r="CI607" s="34"/>
      <c r="CK607" s="34"/>
      <c r="CL607" s="34"/>
      <c r="CN607" s="34"/>
      <c r="CO607" s="34"/>
      <c r="CP607" s="34"/>
      <c r="CQ607" s="34"/>
      <c r="CR607" s="34"/>
      <c r="CS607" s="34"/>
      <c r="CT607" s="34"/>
      <c r="CV607" s="34"/>
      <c r="CW607" s="34"/>
      <c r="CX607" s="34"/>
      <c r="CY607" s="34"/>
      <c r="CZ607" s="34"/>
    </row>
    <row r="608" spans="1:104" x14ac:dyDescent="0.15">
      <c r="A608" s="34"/>
      <c r="B608" s="34"/>
      <c r="C608" s="34"/>
      <c r="D608" s="34"/>
      <c r="F608" s="34"/>
      <c r="G608" s="34"/>
      <c r="H608" s="84"/>
      <c r="I608" s="34"/>
      <c r="J608" s="34"/>
      <c r="K608" s="34"/>
      <c r="L608" s="34"/>
      <c r="M608" s="34"/>
      <c r="N608" s="34"/>
      <c r="O608" s="34"/>
      <c r="P608" s="34"/>
      <c r="Q608" s="34"/>
      <c r="S608" s="34"/>
      <c r="T608" s="34"/>
      <c r="U608" s="34"/>
      <c r="W608" t="b">
        <v>1</v>
      </c>
      <c r="X608" s="34"/>
      <c r="Y608" s="34"/>
      <c r="AA608" s="34"/>
      <c r="AB608" s="34"/>
      <c r="AC608" s="34"/>
      <c r="AD608" s="34"/>
      <c r="AE608" s="34"/>
      <c r="AF608" s="34"/>
      <c r="AG608">
        <v>4.3</v>
      </c>
      <c r="AH608" s="34" t="s">
        <v>1607</v>
      </c>
      <c r="AI608" t="b">
        <v>0</v>
      </c>
      <c r="AJ608" t="b">
        <v>0</v>
      </c>
      <c r="AK608" s="34" t="s">
        <v>258</v>
      </c>
      <c r="AL608" s="34" t="s">
        <v>856</v>
      </c>
      <c r="AM608" s="34" t="s">
        <v>349</v>
      </c>
      <c r="AN608" s="34" t="s">
        <v>350</v>
      </c>
      <c r="AO608" s="34" t="s">
        <v>859</v>
      </c>
      <c r="AP608" s="34" t="s">
        <v>351</v>
      </c>
      <c r="AQ608" s="34"/>
      <c r="AR608" s="34"/>
      <c r="AS608" s="34" t="s">
        <v>862</v>
      </c>
      <c r="AT608" t="b">
        <v>0</v>
      </c>
      <c r="AU608" s="34" t="s">
        <v>863</v>
      </c>
      <c r="AV608" s="34" t="s">
        <v>360</v>
      </c>
      <c r="AW608" s="34" t="s">
        <v>864</v>
      </c>
      <c r="AX608" s="34"/>
      <c r="AY608" s="34" t="s">
        <v>865</v>
      </c>
      <c r="AZ608" s="34" t="s">
        <v>370</v>
      </c>
      <c r="BA608" s="34" t="s">
        <v>371</v>
      </c>
      <c r="BB608" s="34"/>
      <c r="BC608" s="34" t="s">
        <v>866</v>
      </c>
      <c r="BD608" s="34" t="s">
        <v>378</v>
      </c>
      <c r="BE608" s="34" t="s">
        <v>867</v>
      </c>
      <c r="BF608" s="34" t="s">
        <v>868</v>
      </c>
      <c r="BI608" s="34"/>
      <c r="BJ608" s="34"/>
      <c r="BK608" s="34"/>
      <c r="BL608" s="34"/>
      <c r="BM608" s="34"/>
      <c r="BN608" s="34"/>
      <c r="BO608" s="34"/>
      <c r="BP608" s="34"/>
      <c r="BQ608" s="34"/>
      <c r="BS608" s="34"/>
      <c r="BT608" s="34"/>
      <c r="BU608" s="34"/>
      <c r="BV608" s="34"/>
      <c r="BW608" s="34"/>
      <c r="BX608" s="34"/>
      <c r="BY608" s="34"/>
      <c r="BZ608" s="34"/>
      <c r="CB608" s="34"/>
      <c r="CC608" s="34"/>
      <c r="CD608" s="34"/>
      <c r="CE608" s="34"/>
      <c r="CH608" s="34"/>
      <c r="CI608" s="34"/>
      <c r="CK608" s="34"/>
      <c r="CL608" s="34"/>
      <c r="CN608" s="34"/>
      <c r="CO608" s="34"/>
      <c r="CP608" s="34"/>
      <c r="CQ608" s="34"/>
      <c r="CR608" s="34"/>
      <c r="CS608" s="34"/>
      <c r="CT608" s="34"/>
      <c r="CV608" s="34"/>
      <c r="CW608" s="34"/>
      <c r="CX608" s="34"/>
      <c r="CY608" s="34"/>
      <c r="CZ608" s="34"/>
    </row>
    <row r="609" spans="1:104" x14ac:dyDescent="0.15">
      <c r="A609" s="34"/>
      <c r="B609" s="34"/>
      <c r="C609" s="34"/>
      <c r="D609" s="34"/>
      <c r="F609" s="34"/>
      <c r="G609" s="34"/>
      <c r="H609" s="84"/>
      <c r="I609" s="34"/>
      <c r="J609" s="34"/>
      <c r="K609" s="34"/>
      <c r="L609" s="34"/>
      <c r="M609" s="34"/>
      <c r="N609" s="34"/>
      <c r="O609" s="34"/>
      <c r="P609" s="34"/>
      <c r="Q609" s="34"/>
      <c r="S609" s="34"/>
      <c r="T609" s="34"/>
      <c r="U609" s="34"/>
      <c r="W609" t="b">
        <v>1</v>
      </c>
      <c r="X609" s="34"/>
      <c r="Y609" s="34"/>
      <c r="AA609" s="34"/>
      <c r="AB609" s="34"/>
      <c r="AC609" s="34"/>
      <c r="AD609" s="34"/>
      <c r="AE609" s="34"/>
      <c r="AF609" s="34"/>
      <c r="AG609">
        <v>4.3</v>
      </c>
      <c r="AH609" s="34" t="s">
        <v>1607</v>
      </c>
      <c r="AI609" t="b">
        <v>0</v>
      </c>
      <c r="AJ609" t="b">
        <v>0</v>
      </c>
      <c r="AK609" s="34" t="s">
        <v>257</v>
      </c>
      <c r="AL609" s="34" t="s">
        <v>857</v>
      </c>
      <c r="AM609" s="34" t="s">
        <v>349</v>
      </c>
      <c r="AN609" s="34" t="s">
        <v>350</v>
      </c>
      <c r="AO609" s="34" t="s">
        <v>860</v>
      </c>
      <c r="AP609" s="34" t="s">
        <v>351</v>
      </c>
      <c r="AQ609" s="34"/>
      <c r="AR609" s="34"/>
      <c r="AS609" s="34" t="s">
        <v>862</v>
      </c>
      <c r="AT609" t="b">
        <v>0</v>
      </c>
      <c r="AU609" s="34" t="s">
        <v>863</v>
      </c>
      <c r="AV609" s="34" t="s">
        <v>360</v>
      </c>
      <c r="AW609" s="34" t="s">
        <v>864</v>
      </c>
      <c r="AX609" s="34"/>
      <c r="AY609" s="34" t="s">
        <v>865</v>
      </c>
      <c r="AZ609" s="34" t="s">
        <v>370</v>
      </c>
      <c r="BA609" s="34" t="s">
        <v>371</v>
      </c>
      <c r="BB609" s="34"/>
      <c r="BC609" s="34" t="s">
        <v>866</v>
      </c>
      <c r="BD609" s="34" t="s">
        <v>378</v>
      </c>
      <c r="BE609" s="34" t="s">
        <v>867</v>
      </c>
      <c r="BF609" s="34" t="s">
        <v>868</v>
      </c>
      <c r="BI609" s="34"/>
      <c r="BJ609" s="34"/>
      <c r="BK609" s="34"/>
      <c r="BL609" s="34"/>
      <c r="BM609" s="34"/>
      <c r="BN609" s="34"/>
      <c r="BO609" s="34"/>
      <c r="BP609" s="34"/>
      <c r="BQ609" s="34"/>
      <c r="BS609" s="34"/>
      <c r="BT609" s="34"/>
      <c r="BU609" s="34"/>
      <c r="BV609" s="34"/>
      <c r="BW609" s="34"/>
      <c r="BX609" s="34"/>
      <c r="BY609" s="34"/>
      <c r="BZ609" s="34"/>
      <c r="CB609" s="34"/>
      <c r="CC609" s="34"/>
      <c r="CD609" s="34"/>
      <c r="CE609" s="34"/>
      <c r="CH609" s="34"/>
      <c r="CI609" s="34"/>
      <c r="CK609" s="34"/>
      <c r="CL609" s="34"/>
      <c r="CN609" s="34"/>
      <c r="CO609" s="34"/>
      <c r="CP609" s="34"/>
      <c r="CQ609" s="34"/>
      <c r="CR609" s="34"/>
      <c r="CS609" s="34"/>
      <c r="CT609" s="34"/>
      <c r="CV609" s="34"/>
      <c r="CW609" s="34"/>
      <c r="CX609" s="34"/>
      <c r="CY609" s="34"/>
      <c r="CZ609" s="34"/>
    </row>
    <row r="610" spans="1:104" x14ac:dyDescent="0.15">
      <c r="A610" s="34"/>
      <c r="B610" s="34"/>
      <c r="C610" s="34"/>
      <c r="D610" s="34"/>
      <c r="F610" s="34"/>
      <c r="G610" s="34"/>
      <c r="H610" s="84"/>
      <c r="I610" s="34"/>
      <c r="J610" s="34"/>
      <c r="K610" s="34"/>
      <c r="L610" s="34"/>
      <c r="M610" s="34"/>
      <c r="N610" s="34"/>
      <c r="O610" s="34"/>
      <c r="P610" s="34"/>
      <c r="Q610" s="34"/>
      <c r="S610" s="34"/>
      <c r="T610" s="34"/>
      <c r="U610" s="34"/>
      <c r="W610" t="b">
        <v>1</v>
      </c>
      <c r="X610" s="34"/>
      <c r="Y610" s="34"/>
      <c r="AA610" s="34"/>
      <c r="AB610" s="34"/>
      <c r="AC610" s="34"/>
      <c r="AD610" s="34"/>
      <c r="AE610" s="34"/>
      <c r="AF610" s="34"/>
      <c r="AG610">
        <v>4.3</v>
      </c>
      <c r="AH610" s="34" t="s">
        <v>1607</v>
      </c>
      <c r="AI610" t="b">
        <v>0</v>
      </c>
      <c r="AJ610" t="b">
        <v>0</v>
      </c>
      <c r="AK610" s="34" t="s">
        <v>258</v>
      </c>
      <c r="AL610" s="34" t="s">
        <v>857</v>
      </c>
      <c r="AM610" s="34" t="s">
        <v>349</v>
      </c>
      <c r="AN610" s="34" t="s">
        <v>350</v>
      </c>
      <c r="AO610" s="34" t="s">
        <v>860</v>
      </c>
      <c r="AP610" s="34" t="s">
        <v>351</v>
      </c>
      <c r="AQ610" s="34"/>
      <c r="AR610" s="34"/>
      <c r="AS610" s="34" t="s">
        <v>862</v>
      </c>
      <c r="AT610" t="b">
        <v>0</v>
      </c>
      <c r="AU610" s="34" t="s">
        <v>863</v>
      </c>
      <c r="AV610" s="34" t="s">
        <v>360</v>
      </c>
      <c r="AW610" s="34" t="s">
        <v>864</v>
      </c>
      <c r="AX610" s="34"/>
      <c r="AY610" s="34" t="s">
        <v>865</v>
      </c>
      <c r="AZ610" s="34" t="s">
        <v>370</v>
      </c>
      <c r="BA610" s="34" t="s">
        <v>371</v>
      </c>
      <c r="BB610" s="34"/>
      <c r="BC610" s="34" t="s">
        <v>866</v>
      </c>
      <c r="BD610" s="34" t="s">
        <v>378</v>
      </c>
      <c r="BE610" s="34" t="s">
        <v>867</v>
      </c>
      <c r="BF610" s="34" t="s">
        <v>868</v>
      </c>
      <c r="BI610" s="34"/>
      <c r="BJ610" s="34"/>
      <c r="BK610" s="34"/>
      <c r="BL610" s="34"/>
      <c r="BM610" s="34"/>
      <c r="BN610" s="34"/>
      <c r="BO610" s="34"/>
      <c r="BP610" s="34"/>
      <c r="BQ610" s="34"/>
      <c r="BS610" s="34"/>
      <c r="BT610" s="34"/>
      <c r="BU610" s="34"/>
      <c r="BV610" s="34"/>
      <c r="BW610" s="34"/>
      <c r="BX610" s="34"/>
      <c r="BY610" s="34"/>
      <c r="BZ610" s="34"/>
      <c r="CB610" s="34"/>
      <c r="CC610" s="34"/>
      <c r="CD610" s="34"/>
      <c r="CE610" s="34"/>
      <c r="CH610" s="34"/>
      <c r="CI610" s="34"/>
      <c r="CK610" s="34"/>
      <c r="CL610" s="34"/>
      <c r="CN610" s="34"/>
      <c r="CO610" s="34"/>
      <c r="CP610" s="34"/>
      <c r="CQ610" s="34"/>
      <c r="CR610" s="34"/>
      <c r="CS610" s="34"/>
      <c r="CT610" s="34"/>
      <c r="CV610" s="34"/>
      <c r="CW610" s="34"/>
      <c r="CX610" s="34"/>
      <c r="CY610" s="34"/>
      <c r="CZ610" s="34"/>
    </row>
    <row r="611" spans="1:104" x14ac:dyDescent="0.15">
      <c r="A611" s="34"/>
      <c r="B611" s="34"/>
      <c r="C611" s="34"/>
      <c r="D611" s="34"/>
      <c r="F611" s="34"/>
      <c r="G611" s="34"/>
      <c r="H611" s="84"/>
      <c r="I611" s="34"/>
      <c r="J611" s="34"/>
      <c r="K611" s="34"/>
      <c r="L611" s="34"/>
      <c r="M611" s="34"/>
      <c r="N611" s="34"/>
      <c r="O611" s="34"/>
      <c r="P611" s="34"/>
      <c r="Q611" s="34"/>
      <c r="S611" s="34"/>
      <c r="T611" s="34"/>
      <c r="U611" s="34"/>
      <c r="W611" t="b">
        <v>1</v>
      </c>
      <c r="X611" s="34"/>
      <c r="Y611" s="34"/>
      <c r="AA611" s="34"/>
      <c r="AB611" s="34"/>
      <c r="AC611" s="34"/>
      <c r="AD611" s="34"/>
      <c r="AE611" s="34"/>
      <c r="AF611" s="34"/>
      <c r="AG611">
        <v>4.3</v>
      </c>
      <c r="AH611" s="34" t="s">
        <v>1607</v>
      </c>
      <c r="AI611" t="b">
        <v>0</v>
      </c>
      <c r="AJ611" t="b">
        <v>0</v>
      </c>
      <c r="AK611" s="34" t="s">
        <v>257</v>
      </c>
      <c r="AL611" s="34" t="s">
        <v>858</v>
      </c>
      <c r="AM611" s="34" t="s">
        <v>349</v>
      </c>
      <c r="AN611" s="34" t="s">
        <v>350</v>
      </c>
      <c r="AO611" s="34" t="s">
        <v>861</v>
      </c>
      <c r="AP611" s="34" t="s">
        <v>351</v>
      </c>
      <c r="AQ611" s="34"/>
      <c r="AR611" s="34"/>
      <c r="AS611" s="34" t="s">
        <v>862</v>
      </c>
      <c r="AT611" t="b">
        <v>0</v>
      </c>
      <c r="AU611" s="34" t="s">
        <v>863</v>
      </c>
      <c r="AV611" s="34" t="s">
        <v>360</v>
      </c>
      <c r="AW611" s="34" t="s">
        <v>864</v>
      </c>
      <c r="AX611" s="34"/>
      <c r="AY611" s="34" t="s">
        <v>865</v>
      </c>
      <c r="AZ611" s="34" t="s">
        <v>370</v>
      </c>
      <c r="BA611" s="34" t="s">
        <v>371</v>
      </c>
      <c r="BB611" s="34"/>
      <c r="BC611" s="34" t="s">
        <v>866</v>
      </c>
      <c r="BD611" s="34" t="s">
        <v>378</v>
      </c>
      <c r="BE611" s="34" t="s">
        <v>867</v>
      </c>
      <c r="BF611" s="34" t="s">
        <v>868</v>
      </c>
      <c r="BI611" s="34"/>
      <c r="BJ611" s="34"/>
      <c r="BK611" s="34"/>
      <c r="BL611" s="34"/>
      <c r="BM611" s="34"/>
      <c r="BN611" s="34"/>
      <c r="BO611" s="34"/>
      <c r="BP611" s="34"/>
      <c r="BQ611" s="34"/>
      <c r="BS611" s="34"/>
      <c r="BT611" s="34"/>
      <c r="BU611" s="34"/>
      <c r="BV611" s="34"/>
      <c r="BW611" s="34"/>
      <c r="BX611" s="34"/>
      <c r="BY611" s="34"/>
      <c r="BZ611" s="34"/>
      <c r="CB611" s="34"/>
      <c r="CC611" s="34"/>
      <c r="CD611" s="34"/>
      <c r="CE611" s="34"/>
      <c r="CH611" s="34"/>
      <c r="CI611" s="34"/>
      <c r="CK611" s="34"/>
      <c r="CL611" s="34"/>
      <c r="CN611" s="34"/>
      <c r="CO611" s="34"/>
      <c r="CP611" s="34"/>
      <c r="CQ611" s="34"/>
      <c r="CR611" s="34"/>
      <c r="CS611" s="34"/>
      <c r="CT611" s="34"/>
      <c r="CV611" s="34"/>
      <c r="CW611" s="34"/>
      <c r="CX611" s="34"/>
      <c r="CY611" s="34"/>
      <c r="CZ611" s="34"/>
    </row>
    <row r="612" spans="1:104" x14ac:dyDescent="0.15">
      <c r="A612" s="34"/>
      <c r="B612" s="34"/>
      <c r="C612" s="34"/>
      <c r="D612" s="34"/>
      <c r="F612" s="34"/>
      <c r="G612" s="34"/>
      <c r="H612" s="84"/>
      <c r="I612" s="34"/>
      <c r="J612" s="34"/>
      <c r="K612" s="34"/>
      <c r="L612" s="34"/>
      <c r="M612" s="34"/>
      <c r="N612" s="34"/>
      <c r="O612" s="34"/>
      <c r="P612" s="34"/>
      <c r="Q612" s="34"/>
      <c r="S612" s="34"/>
      <c r="T612" s="34"/>
      <c r="U612" s="34"/>
      <c r="W612" t="b">
        <v>1</v>
      </c>
      <c r="X612" s="34"/>
      <c r="Y612" s="34"/>
      <c r="AA612" s="34"/>
      <c r="AB612" s="34"/>
      <c r="AC612" s="34"/>
      <c r="AD612" s="34"/>
      <c r="AE612" s="34"/>
      <c r="AF612" s="34"/>
      <c r="AG612">
        <v>4.3</v>
      </c>
      <c r="AH612" s="34" t="s">
        <v>1607</v>
      </c>
      <c r="AI612" t="b">
        <v>0</v>
      </c>
      <c r="AJ612" t="b">
        <v>0</v>
      </c>
      <c r="AK612" s="34" t="s">
        <v>258</v>
      </c>
      <c r="AL612" s="34" t="s">
        <v>858</v>
      </c>
      <c r="AM612" s="34" t="s">
        <v>349</v>
      </c>
      <c r="AN612" s="34" t="s">
        <v>350</v>
      </c>
      <c r="AO612" s="34" t="s">
        <v>861</v>
      </c>
      <c r="AP612" s="34" t="s">
        <v>351</v>
      </c>
      <c r="AQ612" s="34"/>
      <c r="AR612" s="34"/>
      <c r="AS612" s="34" t="s">
        <v>862</v>
      </c>
      <c r="AT612" t="b">
        <v>0</v>
      </c>
      <c r="AU612" s="34" t="s">
        <v>863</v>
      </c>
      <c r="AV612" s="34" t="s">
        <v>360</v>
      </c>
      <c r="AW612" s="34" t="s">
        <v>864</v>
      </c>
      <c r="AX612" s="34"/>
      <c r="AY612" s="34" t="s">
        <v>865</v>
      </c>
      <c r="AZ612" s="34" t="s">
        <v>370</v>
      </c>
      <c r="BA612" s="34" t="s">
        <v>371</v>
      </c>
      <c r="BB612" s="34"/>
      <c r="BC612" s="34" t="s">
        <v>866</v>
      </c>
      <c r="BD612" s="34" t="s">
        <v>378</v>
      </c>
      <c r="BE612" s="34" t="s">
        <v>867</v>
      </c>
      <c r="BF612" s="34" t="s">
        <v>868</v>
      </c>
      <c r="BI612" s="34"/>
      <c r="BJ612" s="34"/>
      <c r="BK612" s="34"/>
      <c r="BL612" s="34"/>
      <c r="BM612" s="34"/>
      <c r="BN612" s="34"/>
      <c r="BO612" s="34"/>
      <c r="BP612" s="34"/>
      <c r="BQ612" s="34"/>
      <c r="BS612" s="34"/>
      <c r="BT612" s="34"/>
      <c r="BU612" s="34"/>
      <c r="BV612" s="34"/>
      <c r="BW612" s="34"/>
      <c r="BX612" s="34"/>
      <c r="BY612" s="34"/>
      <c r="BZ612" s="34"/>
      <c r="CB612" s="34"/>
      <c r="CC612" s="34"/>
      <c r="CD612" s="34"/>
      <c r="CE612" s="34"/>
      <c r="CH612" s="34"/>
      <c r="CI612" s="34"/>
      <c r="CK612" s="34"/>
      <c r="CL612" s="34"/>
      <c r="CN612" s="34"/>
      <c r="CO612" s="34"/>
      <c r="CP612" s="34"/>
      <c r="CQ612" s="34"/>
      <c r="CR612" s="34"/>
      <c r="CS612" s="34"/>
      <c r="CT612" s="34"/>
      <c r="CV612" s="34"/>
      <c r="CW612" s="34"/>
      <c r="CX612" s="34"/>
      <c r="CY612" s="34"/>
      <c r="CZ612" s="34"/>
    </row>
    <row r="613" spans="1:104" x14ac:dyDescent="0.15">
      <c r="A613" s="34"/>
      <c r="B613" s="34"/>
      <c r="C613" s="34"/>
      <c r="D613" s="34"/>
      <c r="F613" s="34"/>
      <c r="G613" s="34"/>
      <c r="H613" s="84"/>
      <c r="I613" s="34"/>
      <c r="J613" s="34"/>
      <c r="K613" s="34"/>
      <c r="L613" s="34"/>
      <c r="M613" s="34"/>
      <c r="N613" s="34"/>
      <c r="O613" s="34"/>
      <c r="P613" s="34"/>
      <c r="Q613" s="34"/>
      <c r="S613" s="34"/>
      <c r="T613" s="34"/>
      <c r="U613" s="34"/>
      <c r="W613" t="b">
        <v>1</v>
      </c>
      <c r="X613" s="34"/>
      <c r="Y613" s="34"/>
      <c r="AA613" s="34"/>
      <c r="AB613" s="34"/>
      <c r="AC613" s="34"/>
      <c r="AD613" s="34"/>
      <c r="AE613" s="34"/>
      <c r="AF613" s="34"/>
      <c r="AG613">
        <v>4.3</v>
      </c>
      <c r="AH613" s="34" t="s">
        <v>1607</v>
      </c>
      <c r="AI613" t="b">
        <v>0</v>
      </c>
      <c r="AJ613" t="b">
        <v>0</v>
      </c>
      <c r="AK613" s="34" t="s">
        <v>259</v>
      </c>
      <c r="AL613" s="34" t="s">
        <v>204</v>
      </c>
      <c r="AM613" s="34" t="s">
        <v>349</v>
      </c>
      <c r="AN613" s="34" t="s">
        <v>350</v>
      </c>
      <c r="AO613" s="34" t="s">
        <v>227</v>
      </c>
      <c r="AP613" s="34" t="s">
        <v>351</v>
      </c>
      <c r="AQ613" s="34"/>
      <c r="AR613" s="34"/>
      <c r="AS613" s="34" t="s">
        <v>353</v>
      </c>
      <c r="AT613" t="b">
        <v>0</v>
      </c>
      <c r="AU613" s="34" t="s">
        <v>189</v>
      </c>
      <c r="AV613" s="34" t="s">
        <v>361</v>
      </c>
      <c r="AW613" s="34" t="s">
        <v>364</v>
      </c>
      <c r="AX613" s="34"/>
      <c r="AY613" s="34" t="s">
        <v>215</v>
      </c>
      <c r="AZ613" s="34" t="s">
        <v>370</v>
      </c>
      <c r="BA613" s="34" t="s">
        <v>372</v>
      </c>
      <c r="BB613" s="34"/>
      <c r="BC613" s="34" t="s">
        <v>866</v>
      </c>
      <c r="BD613" s="34" t="s">
        <v>378</v>
      </c>
      <c r="BE613" s="34" t="s">
        <v>867</v>
      </c>
      <c r="BF613" s="34" t="s">
        <v>868</v>
      </c>
      <c r="BI613" s="34"/>
      <c r="BJ613" s="34"/>
      <c r="BK613" s="34"/>
      <c r="BL613" s="34"/>
      <c r="BM613" s="34"/>
      <c r="BN613" s="34"/>
      <c r="BO613" s="34"/>
      <c r="BP613" s="34"/>
      <c r="BQ613" s="34"/>
      <c r="BS613" s="34"/>
      <c r="BT613" s="34"/>
      <c r="BU613" s="34"/>
      <c r="BV613" s="34"/>
      <c r="BW613" s="34"/>
      <c r="BX613" s="34"/>
      <c r="BY613" s="34"/>
      <c r="BZ613" s="34"/>
      <c r="CB613" s="34"/>
      <c r="CC613" s="34"/>
      <c r="CD613" s="34"/>
      <c r="CE613" s="34"/>
      <c r="CH613" s="34"/>
      <c r="CI613" s="34"/>
      <c r="CK613" s="34"/>
      <c r="CL613" s="34"/>
      <c r="CN613" s="34"/>
      <c r="CO613" s="34"/>
      <c r="CP613" s="34"/>
      <c r="CQ613" s="34"/>
      <c r="CR613" s="34"/>
      <c r="CS613" s="34"/>
      <c r="CT613" s="34"/>
      <c r="CV613" s="34"/>
      <c r="CW613" s="34"/>
      <c r="CX613" s="34"/>
      <c r="CY613" s="34"/>
      <c r="CZ613" s="34"/>
    </row>
    <row r="614" spans="1:104" x14ac:dyDescent="0.15">
      <c r="A614" s="34"/>
      <c r="B614" s="34"/>
      <c r="C614" s="34"/>
      <c r="D614" s="34"/>
      <c r="F614" s="34"/>
      <c r="G614" s="34"/>
      <c r="H614" s="84"/>
      <c r="I614" s="34"/>
      <c r="J614" s="34"/>
      <c r="K614" s="34"/>
      <c r="L614" s="34"/>
      <c r="M614" s="34"/>
      <c r="N614" s="34"/>
      <c r="O614" s="34"/>
      <c r="P614" s="34"/>
      <c r="Q614" s="34"/>
      <c r="S614" s="34"/>
      <c r="T614" s="34"/>
      <c r="U614" s="34"/>
      <c r="W614" t="b">
        <v>1</v>
      </c>
      <c r="X614" s="34"/>
      <c r="Y614" s="34"/>
      <c r="AA614" s="34"/>
      <c r="AB614" s="34"/>
      <c r="AC614" s="34"/>
      <c r="AD614" s="34"/>
      <c r="AE614" s="34"/>
      <c r="AF614" s="34"/>
      <c r="AG614">
        <v>4.3</v>
      </c>
      <c r="AH614" s="34" t="s">
        <v>1607</v>
      </c>
      <c r="AI614" t="b">
        <v>0</v>
      </c>
      <c r="AJ614" t="b">
        <v>0</v>
      </c>
      <c r="AK614" s="34" t="s">
        <v>257</v>
      </c>
      <c r="AL614" s="34" t="s">
        <v>204</v>
      </c>
      <c r="AM614" s="34" t="s">
        <v>349</v>
      </c>
      <c r="AN614" s="34" t="s">
        <v>350</v>
      </c>
      <c r="AO614" s="34" t="s">
        <v>227</v>
      </c>
      <c r="AP614" s="34" t="s">
        <v>351</v>
      </c>
      <c r="AQ614" s="34"/>
      <c r="AR614" s="34"/>
      <c r="AS614" s="34" t="s">
        <v>353</v>
      </c>
      <c r="AT614" t="b">
        <v>0</v>
      </c>
      <c r="AU614" s="34" t="s">
        <v>189</v>
      </c>
      <c r="AV614" s="34" t="s">
        <v>361</v>
      </c>
      <c r="AW614" s="34" t="s">
        <v>364</v>
      </c>
      <c r="AX614" s="34"/>
      <c r="AY614" s="34" t="s">
        <v>215</v>
      </c>
      <c r="AZ614" s="34" t="s">
        <v>370</v>
      </c>
      <c r="BA614" s="34" t="s">
        <v>372</v>
      </c>
      <c r="BB614" s="34"/>
      <c r="BC614" s="34" t="s">
        <v>866</v>
      </c>
      <c r="BD614" s="34" t="s">
        <v>378</v>
      </c>
      <c r="BE614" s="34" t="s">
        <v>867</v>
      </c>
      <c r="BF614" s="34" t="s">
        <v>868</v>
      </c>
      <c r="BI614" s="34"/>
      <c r="BJ614" s="34"/>
      <c r="BK614" s="34"/>
      <c r="BL614" s="34"/>
      <c r="BM614" s="34"/>
      <c r="BN614" s="34"/>
      <c r="BO614" s="34"/>
      <c r="BP614" s="34"/>
      <c r="BQ614" s="34"/>
      <c r="BS614" s="34"/>
      <c r="BT614" s="34"/>
      <c r="BU614" s="34"/>
      <c r="BV614" s="34"/>
      <c r="BW614" s="34"/>
      <c r="BX614" s="34"/>
      <c r="BY614" s="34"/>
      <c r="BZ614" s="34"/>
      <c r="CB614" s="34"/>
      <c r="CC614" s="34"/>
      <c r="CD614" s="34"/>
      <c r="CE614" s="34"/>
      <c r="CH614" s="34"/>
      <c r="CI614" s="34"/>
      <c r="CK614" s="34"/>
      <c r="CL614" s="34"/>
      <c r="CN614" s="34"/>
      <c r="CO614" s="34"/>
      <c r="CP614" s="34"/>
      <c r="CQ614" s="34"/>
      <c r="CR614" s="34"/>
      <c r="CS614" s="34"/>
      <c r="CT614" s="34"/>
      <c r="CV614" s="34"/>
      <c r="CW614" s="34"/>
      <c r="CX614" s="34"/>
      <c r="CY614" s="34"/>
      <c r="CZ614" s="34"/>
    </row>
    <row r="615" spans="1:104" x14ac:dyDescent="0.15">
      <c r="A615" s="34"/>
      <c r="B615" s="34"/>
      <c r="C615" s="34"/>
      <c r="D615" s="34"/>
      <c r="F615" s="34"/>
      <c r="G615" s="34"/>
      <c r="H615" s="84"/>
      <c r="I615" s="34"/>
      <c r="J615" s="34"/>
      <c r="K615" s="34"/>
      <c r="L615" s="34"/>
      <c r="M615" s="34"/>
      <c r="N615" s="34"/>
      <c r="O615" s="34"/>
      <c r="P615" s="34"/>
      <c r="Q615" s="34"/>
      <c r="S615" s="34"/>
      <c r="T615" s="34"/>
      <c r="U615" s="34"/>
      <c r="W615" t="b">
        <v>1</v>
      </c>
      <c r="X615" s="34"/>
      <c r="Y615" s="34"/>
      <c r="AA615" s="34"/>
      <c r="AB615" s="34"/>
      <c r="AC615" s="34"/>
      <c r="AD615" s="34"/>
      <c r="AE615" s="34"/>
      <c r="AF615" s="34"/>
      <c r="AG615">
        <v>4.3</v>
      </c>
      <c r="AH615" s="34" t="s">
        <v>1607</v>
      </c>
      <c r="AI615" t="b">
        <v>0</v>
      </c>
      <c r="AJ615" t="b">
        <v>0</v>
      </c>
      <c r="AK615" s="34" t="s">
        <v>258</v>
      </c>
      <c r="AL615" s="34" t="s">
        <v>204</v>
      </c>
      <c r="AM615" s="34" t="s">
        <v>349</v>
      </c>
      <c r="AN615" s="34" t="s">
        <v>350</v>
      </c>
      <c r="AO615" s="34" t="s">
        <v>227</v>
      </c>
      <c r="AP615" s="34" t="s">
        <v>351</v>
      </c>
      <c r="AQ615" s="34"/>
      <c r="AR615" s="34"/>
      <c r="AS615" s="34" t="s">
        <v>353</v>
      </c>
      <c r="AT615" t="b">
        <v>0</v>
      </c>
      <c r="AU615" s="34" t="s">
        <v>189</v>
      </c>
      <c r="AV615" s="34" t="s">
        <v>361</v>
      </c>
      <c r="AW615" s="34" t="s">
        <v>364</v>
      </c>
      <c r="AX615" s="34"/>
      <c r="AY615" s="34" t="s">
        <v>215</v>
      </c>
      <c r="AZ615" s="34" t="s">
        <v>370</v>
      </c>
      <c r="BA615" s="34" t="s">
        <v>372</v>
      </c>
      <c r="BB615" s="34"/>
      <c r="BC615" s="34" t="s">
        <v>866</v>
      </c>
      <c r="BD615" s="34" t="s">
        <v>378</v>
      </c>
      <c r="BE615" s="34" t="s">
        <v>867</v>
      </c>
      <c r="BF615" s="34" t="s">
        <v>868</v>
      </c>
      <c r="BI615" s="34"/>
      <c r="BJ615" s="34"/>
      <c r="BK615" s="34"/>
      <c r="BL615" s="34"/>
      <c r="BM615" s="34"/>
      <c r="BN615" s="34"/>
      <c r="BO615" s="34"/>
      <c r="BP615" s="34"/>
      <c r="BQ615" s="34"/>
      <c r="BS615" s="34"/>
      <c r="BT615" s="34"/>
      <c r="BU615" s="34"/>
      <c r="BV615" s="34"/>
      <c r="BW615" s="34"/>
      <c r="BX615" s="34"/>
      <c r="BY615" s="34"/>
      <c r="BZ615" s="34"/>
      <c r="CB615" s="34"/>
      <c r="CC615" s="34"/>
      <c r="CD615" s="34"/>
      <c r="CE615" s="34"/>
      <c r="CH615" s="34"/>
      <c r="CI615" s="34"/>
      <c r="CK615" s="34"/>
      <c r="CL615" s="34"/>
      <c r="CN615" s="34"/>
      <c r="CO615" s="34"/>
      <c r="CP615" s="34"/>
      <c r="CQ615" s="34"/>
      <c r="CR615" s="34"/>
      <c r="CS615" s="34"/>
      <c r="CT615" s="34"/>
      <c r="CV615" s="34"/>
      <c r="CW615" s="34"/>
      <c r="CX615" s="34"/>
      <c r="CY615" s="34"/>
      <c r="CZ615" s="34"/>
    </row>
    <row r="616" spans="1:104" x14ac:dyDescent="0.15">
      <c r="A616" s="34"/>
      <c r="B616" s="34"/>
      <c r="C616" s="34"/>
      <c r="D616" s="34"/>
      <c r="F616" s="34"/>
      <c r="G616" s="34"/>
      <c r="H616" s="84"/>
      <c r="I616" s="34"/>
      <c r="J616" s="34"/>
      <c r="K616" s="34"/>
      <c r="L616" s="34"/>
      <c r="M616" s="34"/>
      <c r="N616" s="34"/>
      <c r="O616" s="34"/>
      <c r="P616" s="34"/>
      <c r="Q616" s="34"/>
      <c r="S616" s="34"/>
      <c r="T616" s="34"/>
      <c r="U616" s="34"/>
      <c r="W616" t="b">
        <v>1</v>
      </c>
      <c r="X616" s="34"/>
      <c r="Y616" s="34"/>
      <c r="AA616" s="34"/>
      <c r="AB616" s="34"/>
      <c r="AC616" s="34"/>
      <c r="AD616" s="34"/>
      <c r="AE616" s="34"/>
      <c r="AF616" s="34"/>
      <c r="AG616">
        <v>4.3</v>
      </c>
      <c r="AH616" s="34" t="s">
        <v>1607</v>
      </c>
      <c r="AI616" t="b">
        <v>0</v>
      </c>
      <c r="AJ616" t="b">
        <v>0</v>
      </c>
      <c r="AK616" s="34" t="s">
        <v>257</v>
      </c>
      <c r="AL616" s="34" t="s">
        <v>206</v>
      </c>
      <c r="AM616" s="34" t="s">
        <v>349</v>
      </c>
      <c r="AN616" s="34" t="s">
        <v>350</v>
      </c>
      <c r="AO616" s="34" t="s">
        <v>228</v>
      </c>
      <c r="AP616" s="34" t="s">
        <v>351</v>
      </c>
      <c r="AQ616" s="34"/>
      <c r="AR616" s="34"/>
      <c r="AS616" s="34" t="s">
        <v>354</v>
      </c>
      <c r="AT616" t="b">
        <v>0</v>
      </c>
      <c r="AU616" s="34" t="s">
        <v>190</v>
      </c>
      <c r="AV616" s="34" t="s">
        <v>361</v>
      </c>
      <c r="AW616" s="34" t="s">
        <v>365</v>
      </c>
      <c r="AX616" s="34"/>
      <c r="AY616" s="34" t="s">
        <v>205</v>
      </c>
      <c r="AZ616" s="34" t="s">
        <v>370</v>
      </c>
      <c r="BA616" s="34" t="s">
        <v>373</v>
      </c>
      <c r="BB616" s="34"/>
      <c r="BC616" s="34" t="s">
        <v>866</v>
      </c>
      <c r="BD616" s="34" t="s">
        <v>378</v>
      </c>
      <c r="BE616" s="34" t="s">
        <v>867</v>
      </c>
      <c r="BF616" s="34" t="s">
        <v>868</v>
      </c>
      <c r="BI616" s="34"/>
      <c r="BJ616" s="34"/>
      <c r="BK616" s="34"/>
      <c r="BL616" s="34"/>
      <c r="BM616" s="34"/>
      <c r="BN616" s="34"/>
      <c r="BO616" s="34"/>
      <c r="BP616" s="34"/>
      <c r="BQ616" s="34"/>
      <c r="BS616" s="34"/>
      <c r="BT616" s="34"/>
      <c r="BU616" s="34"/>
      <c r="BV616" s="34"/>
      <c r="BW616" s="34"/>
      <c r="BX616" s="34"/>
      <c r="BY616" s="34"/>
      <c r="BZ616" s="34"/>
      <c r="CB616" s="34"/>
      <c r="CC616" s="34"/>
      <c r="CD616" s="34"/>
      <c r="CE616" s="34"/>
      <c r="CH616" s="34"/>
      <c r="CI616" s="34"/>
      <c r="CK616" s="34"/>
      <c r="CL616" s="34"/>
      <c r="CN616" s="34"/>
      <c r="CO616" s="34"/>
      <c r="CP616" s="34"/>
      <c r="CQ616" s="34"/>
      <c r="CR616" s="34"/>
      <c r="CS616" s="34"/>
      <c r="CT616" s="34"/>
      <c r="CV616" s="34"/>
      <c r="CW616" s="34"/>
      <c r="CX616" s="34"/>
      <c r="CY616" s="34"/>
      <c r="CZ616" s="34"/>
    </row>
    <row r="617" spans="1:104" x14ac:dyDescent="0.15">
      <c r="A617" s="34"/>
      <c r="B617" s="34"/>
      <c r="C617" s="34"/>
      <c r="D617" s="34"/>
      <c r="F617" s="34"/>
      <c r="G617" s="34"/>
      <c r="H617" s="84"/>
      <c r="I617" s="34"/>
      <c r="J617" s="34"/>
      <c r="K617" s="34"/>
      <c r="L617" s="34"/>
      <c r="M617" s="34"/>
      <c r="N617" s="34"/>
      <c r="O617" s="34"/>
      <c r="P617" s="34"/>
      <c r="Q617" s="34"/>
      <c r="S617" s="34"/>
      <c r="T617" s="34"/>
      <c r="U617" s="34"/>
      <c r="W617" t="b">
        <v>1</v>
      </c>
      <c r="X617" s="34"/>
      <c r="Y617" s="34"/>
      <c r="AA617" s="34"/>
      <c r="AB617" s="34"/>
      <c r="AC617" s="34"/>
      <c r="AD617" s="34"/>
      <c r="AE617" s="34"/>
      <c r="AF617" s="34"/>
      <c r="AG617">
        <v>4.3</v>
      </c>
      <c r="AH617" s="34" t="s">
        <v>1607</v>
      </c>
      <c r="AI617" t="b">
        <v>0</v>
      </c>
      <c r="AJ617" t="b">
        <v>0</v>
      </c>
      <c r="AK617" s="34" t="s">
        <v>258</v>
      </c>
      <c r="AL617" s="34" t="s">
        <v>206</v>
      </c>
      <c r="AM617" s="34" t="s">
        <v>349</v>
      </c>
      <c r="AN617" s="34" t="s">
        <v>350</v>
      </c>
      <c r="AO617" s="34" t="s">
        <v>228</v>
      </c>
      <c r="AP617" s="34" t="s">
        <v>351</v>
      </c>
      <c r="AQ617" s="34"/>
      <c r="AR617" s="34"/>
      <c r="AS617" s="34" t="s">
        <v>354</v>
      </c>
      <c r="AT617" t="b">
        <v>0</v>
      </c>
      <c r="AU617" s="34" t="s">
        <v>190</v>
      </c>
      <c r="AV617" s="34" t="s">
        <v>361</v>
      </c>
      <c r="AW617" s="34" t="s">
        <v>365</v>
      </c>
      <c r="AX617" s="34"/>
      <c r="AY617" s="34" t="s">
        <v>205</v>
      </c>
      <c r="AZ617" s="34" t="s">
        <v>370</v>
      </c>
      <c r="BA617" s="34" t="s">
        <v>373</v>
      </c>
      <c r="BB617" s="34"/>
      <c r="BC617" s="34" t="s">
        <v>866</v>
      </c>
      <c r="BD617" s="34" t="s">
        <v>378</v>
      </c>
      <c r="BE617" s="34" t="s">
        <v>867</v>
      </c>
      <c r="BF617" s="34" t="s">
        <v>868</v>
      </c>
      <c r="BI617" s="34"/>
      <c r="BJ617" s="34"/>
      <c r="BK617" s="34"/>
      <c r="BL617" s="34"/>
      <c r="BM617" s="34"/>
      <c r="BN617" s="34"/>
      <c r="BO617" s="34"/>
      <c r="BP617" s="34"/>
      <c r="BQ617" s="34"/>
      <c r="BS617" s="34"/>
      <c r="BT617" s="34"/>
      <c r="BU617" s="34"/>
      <c r="BV617" s="34"/>
      <c r="BW617" s="34"/>
      <c r="BX617" s="34"/>
      <c r="BY617" s="34"/>
      <c r="BZ617" s="34"/>
      <c r="CB617" s="34"/>
      <c r="CC617" s="34"/>
      <c r="CD617" s="34"/>
      <c r="CE617" s="34"/>
      <c r="CH617" s="34"/>
      <c r="CI617" s="34"/>
      <c r="CK617" s="34"/>
      <c r="CL617" s="34"/>
      <c r="CN617" s="34"/>
      <c r="CO617" s="34"/>
      <c r="CP617" s="34"/>
      <c r="CQ617" s="34"/>
      <c r="CR617" s="34"/>
      <c r="CS617" s="34"/>
      <c r="CT617" s="34"/>
      <c r="CV617" s="34"/>
      <c r="CW617" s="34"/>
      <c r="CX617" s="34"/>
      <c r="CY617" s="34"/>
      <c r="CZ617" s="34"/>
    </row>
    <row r="618" spans="1:104" x14ac:dyDescent="0.15">
      <c r="A618" s="34"/>
      <c r="B618" s="34"/>
      <c r="C618" s="34"/>
      <c r="D618" s="34"/>
      <c r="F618" s="34"/>
      <c r="G618" s="34"/>
      <c r="H618" s="84"/>
      <c r="I618" s="34"/>
      <c r="J618" s="34"/>
      <c r="K618" s="34"/>
      <c r="L618" s="34"/>
      <c r="M618" s="34"/>
      <c r="N618" s="34"/>
      <c r="O618" s="34"/>
      <c r="P618" s="34"/>
      <c r="Q618" s="34"/>
      <c r="S618" s="34"/>
      <c r="T618" s="34"/>
      <c r="U618" s="34"/>
      <c r="W618" t="b">
        <v>1</v>
      </c>
      <c r="X618" s="34"/>
      <c r="Y618" s="34"/>
      <c r="AA618" s="34"/>
      <c r="AB618" s="34"/>
      <c r="AC618" s="34"/>
      <c r="AD618" s="34"/>
      <c r="AE618" s="34"/>
      <c r="AF618" s="34"/>
      <c r="AG618">
        <v>4.3</v>
      </c>
      <c r="AH618" s="34" t="s">
        <v>1607</v>
      </c>
      <c r="AI618" t="b">
        <v>0</v>
      </c>
      <c r="AJ618" t="b">
        <v>0</v>
      </c>
      <c r="AK618" s="34" t="s">
        <v>257</v>
      </c>
      <c r="AL618" s="34" t="s">
        <v>207</v>
      </c>
      <c r="AM618" s="34" t="s">
        <v>349</v>
      </c>
      <c r="AN618" s="34" t="s">
        <v>350</v>
      </c>
      <c r="AO618" s="34" t="s">
        <v>229</v>
      </c>
      <c r="AP618" s="34" t="s">
        <v>351</v>
      </c>
      <c r="AQ618" s="34"/>
      <c r="AR618" s="34"/>
      <c r="AS618" s="34" t="s">
        <v>354</v>
      </c>
      <c r="AT618" t="b">
        <v>0</v>
      </c>
      <c r="AU618" s="34" t="s">
        <v>190</v>
      </c>
      <c r="AV618" s="34" t="s">
        <v>361</v>
      </c>
      <c r="AW618" s="34" t="s">
        <v>365</v>
      </c>
      <c r="AX618" s="34"/>
      <c r="AY618" s="34" t="s">
        <v>205</v>
      </c>
      <c r="AZ618" s="34" t="s">
        <v>370</v>
      </c>
      <c r="BA618" s="34" t="s">
        <v>373</v>
      </c>
      <c r="BB618" s="34"/>
      <c r="BC618" s="34" t="s">
        <v>866</v>
      </c>
      <c r="BD618" s="34" t="s">
        <v>378</v>
      </c>
      <c r="BE618" s="34" t="s">
        <v>867</v>
      </c>
      <c r="BF618" s="34" t="s">
        <v>868</v>
      </c>
      <c r="BI618" s="34"/>
      <c r="BJ618" s="34"/>
      <c r="BK618" s="34"/>
      <c r="BL618" s="34"/>
      <c r="BM618" s="34"/>
      <c r="BN618" s="34"/>
      <c r="BO618" s="34"/>
      <c r="BP618" s="34"/>
      <c r="BQ618" s="34"/>
      <c r="BS618" s="34"/>
      <c r="BT618" s="34"/>
      <c r="BU618" s="34"/>
      <c r="BV618" s="34"/>
      <c r="BW618" s="34"/>
      <c r="BX618" s="34"/>
      <c r="BY618" s="34"/>
      <c r="BZ618" s="34"/>
      <c r="CB618" s="34"/>
      <c r="CC618" s="34"/>
      <c r="CD618" s="34"/>
      <c r="CE618" s="34"/>
      <c r="CH618" s="34"/>
      <c r="CI618" s="34"/>
      <c r="CK618" s="34"/>
      <c r="CL618" s="34"/>
      <c r="CN618" s="34"/>
      <c r="CO618" s="34"/>
      <c r="CP618" s="34"/>
      <c r="CQ618" s="34"/>
      <c r="CR618" s="34"/>
      <c r="CS618" s="34"/>
      <c r="CT618" s="34"/>
      <c r="CV618" s="34"/>
      <c r="CW618" s="34"/>
      <c r="CX618" s="34"/>
      <c r="CY618" s="34"/>
      <c r="CZ618" s="34"/>
    </row>
    <row r="619" spans="1:104" x14ac:dyDescent="0.15">
      <c r="A619" s="34"/>
      <c r="B619" s="34"/>
      <c r="C619" s="34"/>
      <c r="D619" s="34"/>
      <c r="F619" s="34"/>
      <c r="G619" s="34"/>
      <c r="H619" s="84"/>
      <c r="I619" s="34"/>
      <c r="J619" s="34"/>
      <c r="K619" s="34"/>
      <c r="L619" s="34"/>
      <c r="M619" s="34"/>
      <c r="N619" s="34"/>
      <c r="O619" s="34"/>
      <c r="P619" s="34"/>
      <c r="Q619" s="34"/>
      <c r="S619" s="34"/>
      <c r="T619" s="34"/>
      <c r="U619" s="34"/>
      <c r="W619" t="b">
        <v>1</v>
      </c>
      <c r="X619" s="34"/>
      <c r="Y619" s="34"/>
      <c r="AA619" s="34"/>
      <c r="AB619" s="34"/>
      <c r="AC619" s="34"/>
      <c r="AD619" s="34"/>
      <c r="AE619" s="34"/>
      <c r="AF619" s="34"/>
      <c r="AG619">
        <v>4.3</v>
      </c>
      <c r="AH619" s="34" t="s">
        <v>1607</v>
      </c>
      <c r="AI619" t="b">
        <v>0</v>
      </c>
      <c r="AJ619" t="b">
        <v>0</v>
      </c>
      <c r="AK619" s="34" t="s">
        <v>258</v>
      </c>
      <c r="AL619" s="34" t="s">
        <v>207</v>
      </c>
      <c r="AM619" s="34" t="s">
        <v>349</v>
      </c>
      <c r="AN619" s="34" t="s">
        <v>350</v>
      </c>
      <c r="AO619" s="34" t="s">
        <v>229</v>
      </c>
      <c r="AP619" s="34" t="s">
        <v>351</v>
      </c>
      <c r="AQ619" s="34"/>
      <c r="AR619" s="34"/>
      <c r="AS619" s="34" t="s">
        <v>354</v>
      </c>
      <c r="AT619" t="b">
        <v>0</v>
      </c>
      <c r="AU619" s="34" t="s">
        <v>190</v>
      </c>
      <c r="AV619" s="34" t="s">
        <v>361</v>
      </c>
      <c r="AW619" s="34" t="s">
        <v>365</v>
      </c>
      <c r="AX619" s="34"/>
      <c r="AY619" s="34" t="s">
        <v>205</v>
      </c>
      <c r="AZ619" s="34" t="s">
        <v>370</v>
      </c>
      <c r="BA619" s="34" t="s">
        <v>373</v>
      </c>
      <c r="BB619" s="34"/>
      <c r="BC619" s="34" t="s">
        <v>866</v>
      </c>
      <c r="BD619" s="34" t="s">
        <v>378</v>
      </c>
      <c r="BE619" s="34" t="s">
        <v>867</v>
      </c>
      <c r="BF619" s="34" t="s">
        <v>868</v>
      </c>
      <c r="BI619" s="34"/>
      <c r="BJ619" s="34"/>
      <c r="BK619" s="34"/>
      <c r="BL619" s="34"/>
      <c r="BM619" s="34"/>
      <c r="BN619" s="34"/>
      <c r="BO619" s="34"/>
      <c r="BP619" s="34"/>
      <c r="BQ619" s="34"/>
      <c r="BS619" s="34"/>
      <c r="BT619" s="34"/>
      <c r="BU619" s="34"/>
      <c r="BV619" s="34"/>
      <c r="BW619" s="34"/>
      <c r="BX619" s="34"/>
      <c r="BY619" s="34"/>
      <c r="BZ619" s="34"/>
      <c r="CB619" s="34"/>
      <c r="CC619" s="34"/>
      <c r="CD619" s="34"/>
      <c r="CE619" s="34"/>
      <c r="CH619" s="34"/>
      <c r="CI619" s="34"/>
      <c r="CK619" s="34"/>
      <c r="CL619" s="34"/>
      <c r="CN619" s="34"/>
      <c r="CO619" s="34"/>
      <c r="CP619" s="34"/>
      <c r="CQ619" s="34"/>
      <c r="CR619" s="34"/>
      <c r="CS619" s="34"/>
      <c r="CT619" s="34"/>
      <c r="CV619" s="34"/>
      <c r="CW619" s="34"/>
      <c r="CX619" s="34"/>
      <c r="CY619" s="34"/>
      <c r="CZ619" s="34"/>
    </row>
    <row r="620" spans="1:104" x14ac:dyDescent="0.15">
      <c r="A620" s="34"/>
      <c r="B620" s="34"/>
      <c r="C620" s="34"/>
      <c r="D620" s="34"/>
      <c r="F620" s="34"/>
      <c r="G620" s="34"/>
      <c r="H620" s="84"/>
      <c r="I620" s="34"/>
      <c r="J620" s="34"/>
      <c r="K620" s="34"/>
      <c r="L620" s="34"/>
      <c r="M620" s="34"/>
      <c r="N620" s="34"/>
      <c r="O620" s="34"/>
      <c r="P620" s="34"/>
      <c r="Q620" s="34"/>
      <c r="S620" s="34"/>
      <c r="T620" s="34"/>
      <c r="U620" s="34"/>
      <c r="W620" t="b">
        <v>1</v>
      </c>
      <c r="X620" s="34"/>
      <c r="Y620" s="34"/>
      <c r="AA620" s="34"/>
      <c r="AB620" s="34"/>
      <c r="AC620" s="34"/>
      <c r="AD620" s="34"/>
      <c r="AE620" s="34"/>
      <c r="AF620" s="34"/>
      <c r="AG620">
        <v>4.3</v>
      </c>
      <c r="AH620" s="34" t="s">
        <v>1607</v>
      </c>
      <c r="AI620" t="b">
        <v>0</v>
      </c>
      <c r="AJ620" t="b">
        <v>0</v>
      </c>
      <c r="AK620" s="34" t="s">
        <v>257</v>
      </c>
      <c r="AL620" s="34" t="s">
        <v>208</v>
      </c>
      <c r="AM620" s="34" t="s">
        <v>349</v>
      </c>
      <c r="AN620" s="34" t="s">
        <v>350</v>
      </c>
      <c r="AO620" s="34" t="s">
        <v>208</v>
      </c>
      <c r="AP620" s="34" t="s">
        <v>351</v>
      </c>
      <c r="AQ620" s="34"/>
      <c r="AR620" s="34"/>
      <c r="AS620" s="34" t="s">
        <v>354</v>
      </c>
      <c r="AT620" t="b">
        <v>0</v>
      </c>
      <c r="AU620" s="34" t="s">
        <v>190</v>
      </c>
      <c r="AV620" s="34" t="s">
        <v>361</v>
      </c>
      <c r="AW620" s="34" t="s">
        <v>365</v>
      </c>
      <c r="AX620" s="34"/>
      <c r="AY620" s="34" t="s">
        <v>205</v>
      </c>
      <c r="AZ620" s="34" t="s">
        <v>370</v>
      </c>
      <c r="BA620" s="34" t="s">
        <v>373</v>
      </c>
      <c r="BB620" s="34"/>
      <c r="BC620" s="34" t="s">
        <v>866</v>
      </c>
      <c r="BD620" s="34" t="s">
        <v>378</v>
      </c>
      <c r="BE620" s="34" t="s">
        <v>867</v>
      </c>
      <c r="BF620" s="34" t="s">
        <v>868</v>
      </c>
      <c r="BI620" s="34"/>
      <c r="BJ620" s="34"/>
      <c r="BK620" s="34"/>
      <c r="BL620" s="34"/>
      <c r="BM620" s="34"/>
      <c r="BN620" s="34"/>
      <c r="BO620" s="34"/>
      <c r="BP620" s="34"/>
      <c r="BQ620" s="34"/>
      <c r="BS620" s="34"/>
      <c r="BT620" s="34"/>
      <c r="BU620" s="34"/>
      <c r="BV620" s="34"/>
      <c r="BW620" s="34"/>
      <c r="BX620" s="34"/>
      <c r="BY620" s="34"/>
      <c r="BZ620" s="34"/>
      <c r="CB620" s="34"/>
      <c r="CC620" s="34"/>
      <c r="CD620" s="34"/>
      <c r="CE620" s="34"/>
      <c r="CH620" s="34"/>
      <c r="CI620" s="34"/>
      <c r="CK620" s="34"/>
      <c r="CL620" s="34"/>
      <c r="CN620" s="34"/>
      <c r="CO620" s="34"/>
      <c r="CP620" s="34"/>
      <c r="CQ620" s="34"/>
      <c r="CR620" s="34"/>
      <c r="CS620" s="34"/>
      <c r="CT620" s="34"/>
      <c r="CV620" s="34"/>
      <c r="CW620" s="34"/>
      <c r="CX620" s="34"/>
      <c r="CY620" s="34"/>
      <c r="CZ620" s="34"/>
    </row>
    <row r="621" spans="1:104" x14ac:dyDescent="0.15">
      <c r="A621" s="34"/>
      <c r="B621" s="34"/>
      <c r="C621" s="34"/>
      <c r="D621" s="34"/>
      <c r="F621" s="34"/>
      <c r="G621" s="34"/>
      <c r="H621" s="84"/>
      <c r="I621" s="34"/>
      <c r="J621" s="34"/>
      <c r="K621" s="34"/>
      <c r="L621" s="34"/>
      <c r="M621" s="34"/>
      <c r="N621" s="34"/>
      <c r="O621" s="34"/>
      <c r="P621" s="34"/>
      <c r="Q621" s="34"/>
      <c r="S621" s="34"/>
      <c r="T621" s="34"/>
      <c r="U621" s="34"/>
      <c r="W621" t="b">
        <v>1</v>
      </c>
      <c r="X621" s="34"/>
      <c r="Y621" s="34"/>
      <c r="AA621" s="34"/>
      <c r="AB621" s="34"/>
      <c r="AC621" s="34"/>
      <c r="AD621" s="34"/>
      <c r="AE621" s="34"/>
      <c r="AF621" s="34"/>
      <c r="AG621">
        <v>4.3</v>
      </c>
      <c r="AH621" s="34" t="s">
        <v>1607</v>
      </c>
      <c r="AI621" t="b">
        <v>0</v>
      </c>
      <c r="AJ621" t="b">
        <v>0</v>
      </c>
      <c r="AK621" s="34" t="s">
        <v>258</v>
      </c>
      <c r="AL621" s="34" t="s">
        <v>208</v>
      </c>
      <c r="AM621" s="34" t="s">
        <v>349</v>
      </c>
      <c r="AN621" s="34" t="s">
        <v>350</v>
      </c>
      <c r="AO621" s="34" t="s">
        <v>208</v>
      </c>
      <c r="AP621" s="34" t="s">
        <v>351</v>
      </c>
      <c r="AQ621" s="34"/>
      <c r="AR621" s="34"/>
      <c r="AS621" s="34" t="s">
        <v>354</v>
      </c>
      <c r="AT621" t="b">
        <v>0</v>
      </c>
      <c r="AU621" s="34" t="s">
        <v>190</v>
      </c>
      <c r="AV621" s="34" t="s">
        <v>361</v>
      </c>
      <c r="AW621" s="34" t="s">
        <v>365</v>
      </c>
      <c r="AX621" s="34"/>
      <c r="AY621" s="34" t="s">
        <v>205</v>
      </c>
      <c r="AZ621" s="34" t="s">
        <v>370</v>
      </c>
      <c r="BA621" s="34" t="s">
        <v>373</v>
      </c>
      <c r="BB621" s="34"/>
      <c r="BC621" s="34" t="s">
        <v>866</v>
      </c>
      <c r="BD621" s="34" t="s">
        <v>378</v>
      </c>
      <c r="BE621" s="34" t="s">
        <v>867</v>
      </c>
      <c r="BF621" s="34" t="s">
        <v>868</v>
      </c>
      <c r="BI621" s="34"/>
      <c r="BJ621" s="34"/>
      <c r="BK621" s="34"/>
      <c r="BL621" s="34"/>
      <c r="BM621" s="34"/>
      <c r="BN621" s="34"/>
      <c r="BO621" s="34"/>
      <c r="BP621" s="34"/>
      <c r="BQ621" s="34"/>
      <c r="BS621" s="34"/>
      <c r="BT621" s="34"/>
      <c r="BU621" s="34"/>
      <c r="BV621" s="34"/>
      <c r="BW621" s="34"/>
      <c r="BX621" s="34"/>
      <c r="BY621" s="34"/>
      <c r="BZ621" s="34"/>
      <c r="CB621" s="34"/>
      <c r="CC621" s="34"/>
      <c r="CD621" s="34"/>
      <c r="CE621" s="34"/>
      <c r="CH621" s="34"/>
      <c r="CI621" s="34"/>
      <c r="CK621" s="34"/>
      <c r="CL621" s="34"/>
      <c r="CN621" s="34"/>
      <c r="CO621" s="34"/>
      <c r="CP621" s="34"/>
      <c r="CQ621" s="34"/>
      <c r="CR621" s="34"/>
      <c r="CS621" s="34"/>
      <c r="CT621" s="34"/>
      <c r="CV621" s="34"/>
      <c r="CW621" s="34"/>
      <c r="CX621" s="34"/>
      <c r="CY621" s="34"/>
      <c r="CZ621" s="34"/>
    </row>
    <row r="622" spans="1:104" x14ac:dyDescent="0.15">
      <c r="A622" s="34"/>
      <c r="B622" s="34"/>
      <c r="C622" s="34"/>
      <c r="D622" s="34"/>
      <c r="F622" s="34"/>
      <c r="G622" s="34"/>
      <c r="H622" s="84"/>
      <c r="I622" s="34"/>
      <c r="J622" s="34"/>
      <c r="K622" s="34"/>
      <c r="L622" s="34"/>
      <c r="M622" s="34"/>
      <c r="N622" s="34"/>
      <c r="O622" s="34"/>
      <c r="P622" s="34"/>
      <c r="Q622" s="34"/>
      <c r="S622" s="34"/>
      <c r="T622" s="34"/>
      <c r="U622" s="34"/>
      <c r="W622" t="b">
        <v>1</v>
      </c>
      <c r="X622" s="34"/>
      <c r="Y622" s="34"/>
      <c r="AA622" s="34"/>
      <c r="AB622" s="34"/>
      <c r="AC622" s="34"/>
      <c r="AD622" s="34"/>
      <c r="AE622" s="34"/>
      <c r="AF622" s="34"/>
      <c r="AG622">
        <v>4.3</v>
      </c>
      <c r="AH622" s="34" t="s">
        <v>1607</v>
      </c>
      <c r="AI622" t="b">
        <v>0</v>
      </c>
      <c r="AJ622" t="b">
        <v>0</v>
      </c>
      <c r="AK622" s="34" t="s">
        <v>257</v>
      </c>
      <c r="AL622" s="34" t="s">
        <v>209</v>
      </c>
      <c r="AM622" s="34" t="s">
        <v>349</v>
      </c>
      <c r="AN622" s="34" t="s">
        <v>350</v>
      </c>
      <c r="AO622" s="34" t="s">
        <v>209</v>
      </c>
      <c r="AP622" s="34" t="s">
        <v>351</v>
      </c>
      <c r="AQ622" s="34"/>
      <c r="AR622" s="34"/>
      <c r="AS622" s="34" t="s">
        <v>354</v>
      </c>
      <c r="AT622" t="b">
        <v>0</v>
      </c>
      <c r="AU622" s="34" t="s">
        <v>190</v>
      </c>
      <c r="AV622" s="34" t="s">
        <v>361</v>
      </c>
      <c r="AW622" s="34" t="s">
        <v>365</v>
      </c>
      <c r="AX622" s="34"/>
      <c r="AY622" s="34" t="s">
        <v>205</v>
      </c>
      <c r="AZ622" s="34" t="s">
        <v>370</v>
      </c>
      <c r="BA622" s="34" t="s">
        <v>373</v>
      </c>
      <c r="BB622" s="34"/>
      <c r="BC622" s="34" t="s">
        <v>866</v>
      </c>
      <c r="BD622" s="34" t="s">
        <v>378</v>
      </c>
      <c r="BE622" s="34" t="s">
        <v>867</v>
      </c>
      <c r="BF622" s="34" t="s">
        <v>868</v>
      </c>
      <c r="BI622" s="34"/>
      <c r="BJ622" s="34"/>
      <c r="BK622" s="34"/>
      <c r="BL622" s="34"/>
      <c r="BM622" s="34"/>
      <c r="BN622" s="34"/>
      <c r="BO622" s="34"/>
      <c r="BP622" s="34"/>
      <c r="BQ622" s="34"/>
      <c r="BS622" s="34"/>
      <c r="BT622" s="34"/>
      <c r="BU622" s="34"/>
      <c r="BV622" s="34"/>
      <c r="BW622" s="34"/>
      <c r="BX622" s="34"/>
      <c r="BY622" s="34"/>
      <c r="BZ622" s="34"/>
      <c r="CB622" s="34"/>
      <c r="CC622" s="34"/>
      <c r="CD622" s="34"/>
      <c r="CE622" s="34"/>
      <c r="CH622" s="34"/>
      <c r="CI622" s="34"/>
      <c r="CK622" s="34"/>
      <c r="CL622" s="34"/>
      <c r="CN622" s="34"/>
      <c r="CO622" s="34"/>
      <c r="CP622" s="34"/>
      <c r="CQ622" s="34"/>
      <c r="CR622" s="34"/>
      <c r="CS622" s="34"/>
      <c r="CT622" s="34"/>
      <c r="CV622" s="34"/>
      <c r="CW622" s="34"/>
      <c r="CX622" s="34"/>
      <c r="CY622" s="34"/>
      <c r="CZ622" s="34"/>
    </row>
    <row r="623" spans="1:104" x14ac:dyDescent="0.15">
      <c r="A623" s="34"/>
      <c r="B623" s="34"/>
      <c r="C623" s="34"/>
      <c r="D623" s="34"/>
      <c r="F623" s="34"/>
      <c r="G623" s="34"/>
      <c r="H623" s="84"/>
      <c r="I623" s="34"/>
      <c r="J623" s="34"/>
      <c r="K623" s="34"/>
      <c r="L623" s="34"/>
      <c r="M623" s="34"/>
      <c r="N623" s="34"/>
      <c r="O623" s="34"/>
      <c r="P623" s="34"/>
      <c r="Q623" s="34"/>
      <c r="S623" s="34"/>
      <c r="T623" s="34"/>
      <c r="U623" s="34"/>
      <c r="W623" t="b">
        <v>1</v>
      </c>
      <c r="X623" s="34"/>
      <c r="Y623" s="34"/>
      <c r="AA623" s="34"/>
      <c r="AB623" s="34"/>
      <c r="AC623" s="34"/>
      <c r="AD623" s="34"/>
      <c r="AE623" s="34"/>
      <c r="AF623" s="34"/>
      <c r="AG623">
        <v>4.3</v>
      </c>
      <c r="AH623" s="34" t="s">
        <v>1607</v>
      </c>
      <c r="AI623" t="b">
        <v>0</v>
      </c>
      <c r="AJ623" t="b">
        <v>0</v>
      </c>
      <c r="AK623" s="34" t="s">
        <v>258</v>
      </c>
      <c r="AL623" s="34" t="s">
        <v>209</v>
      </c>
      <c r="AM623" s="34" t="s">
        <v>349</v>
      </c>
      <c r="AN623" s="34" t="s">
        <v>350</v>
      </c>
      <c r="AO623" s="34" t="s">
        <v>209</v>
      </c>
      <c r="AP623" s="34" t="s">
        <v>351</v>
      </c>
      <c r="AQ623" s="34"/>
      <c r="AR623" s="34"/>
      <c r="AS623" s="34" t="s">
        <v>354</v>
      </c>
      <c r="AT623" t="b">
        <v>0</v>
      </c>
      <c r="AU623" s="34" t="s">
        <v>190</v>
      </c>
      <c r="AV623" s="34" t="s">
        <v>361</v>
      </c>
      <c r="AW623" s="34" t="s">
        <v>365</v>
      </c>
      <c r="AX623" s="34"/>
      <c r="AY623" s="34" t="s">
        <v>205</v>
      </c>
      <c r="AZ623" s="34" t="s">
        <v>370</v>
      </c>
      <c r="BA623" s="34" t="s">
        <v>373</v>
      </c>
      <c r="BB623" s="34"/>
      <c r="BC623" s="34" t="s">
        <v>866</v>
      </c>
      <c r="BD623" s="34" t="s">
        <v>378</v>
      </c>
      <c r="BE623" s="34" t="s">
        <v>867</v>
      </c>
      <c r="BF623" s="34" t="s">
        <v>868</v>
      </c>
      <c r="BI623" s="34"/>
      <c r="BJ623" s="34"/>
      <c r="BK623" s="34"/>
      <c r="BL623" s="34"/>
      <c r="BM623" s="34"/>
      <c r="BN623" s="34"/>
      <c r="BO623" s="34"/>
      <c r="BP623" s="34"/>
      <c r="BQ623" s="34"/>
      <c r="BS623" s="34"/>
      <c r="BT623" s="34"/>
      <c r="BU623" s="34"/>
      <c r="BV623" s="34"/>
      <c r="BW623" s="34"/>
      <c r="BX623" s="34"/>
      <c r="BY623" s="34"/>
      <c r="BZ623" s="34"/>
      <c r="CB623" s="34"/>
      <c r="CC623" s="34"/>
      <c r="CD623" s="34"/>
      <c r="CE623" s="34"/>
      <c r="CH623" s="34"/>
      <c r="CI623" s="34"/>
      <c r="CK623" s="34"/>
      <c r="CL623" s="34"/>
      <c r="CN623" s="34"/>
      <c r="CO623" s="34"/>
      <c r="CP623" s="34"/>
      <c r="CQ623" s="34"/>
      <c r="CR623" s="34"/>
      <c r="CS623" s="34"/>
      <c r="CT623" s="34"/>
      <c r="CV623" s="34"/>
      <c r="CW623" s="34"/>
      <c r="CX623" s="34"/>
      <c r="CY623" s="34"/>
      <c r="CZ623" s="34"/>
    </row>
    <row r="624" spans="1:104" x14ac:dyDescent="0.15">
      <c r="A624" s="34"/>
      <c r="B624" s="34"/>
      <c r="C624" s="34"/>
      <c r="D624" s="34"/>
      <c r="F624" s="34"/>
      <c r="G624" s="34"/>
      <c r="H624" s="84"/>
      <c r="I624" s="34"/>
      <c r="J624" s="34"/>
      <c r="K624" s="34"/>
      <c r="L624" s="34"/>
      <c r="M624" s="34"/>
      <c r="N624" s="34"/>
      <c r="O624" s="34"/>
      <c r="P624" s="34"/>
      <c r="Q624" s="34"/>
      <c r="S624" s="34"/>
      <c r="T624" s="34"/>
      <c r="U624" s="34"/>
      <c r="W624" t="b">
        <v>1</v>
      </c>
      <c r="X624" s="34"/>
      <c r="Y624" s="34"/>
      <c r="AA624" s="34"/>
      <c r="AB624" s="34"/>
      <c r="AC624" s="34"/>
      <c r="AD624" s="34"/>
      <c r="AE624" s="34"/>
      <c r="AF624" s="34"/>
      <c r="AG624">
        <v>4.3</v>
      </c>
      <c r="AH624" s="34" t="s">
        <v>1607</v>
      </c>
      <c r="AI624" t="b">
        <v>0</v>
      </c>
      <c r="AJ624" t="b">
        <v>0</v>
      </c>
      <c r="AK624" s="34" t="s">
        <v>257</v>
      </c>
      <c r="AL624" s="34" t="s">
        <v>210</v>
      </c>
      <c r="AM624" s="34" t="s">
        <v>349</v>
      </c>
      <c r="AN624" s="34" t="s">
        <v>350</v>
      </c>
      <c r="AO624" s="34" t="s">
        <v>230</v>
      </c>
      <c r="AP624" s="34" t="s">
        <v>351</v>
      </c>
      <c r="AQ624" s="34"/>
      <c r="AR624" s="34"/>
      <c r="AS624" s="34" t="s">
        <v>354</v>
      </c>
      <c r="AT624" t="b">
        <v>0</v>
      </c>
      <c r="AU624" s="34" t="s">
        <v>190</v>
      </c>
      <c r="AV624" s="34" t="s">
        <v>361</v>
      </c>
      <c r="AW624" s="34" t="s">
        <v>365</v>
      </c>
      <c r="AX624" s="34"/>
      <c r="AY624" s="34" t="s">
        <v>205</v>
      </c>
      <c r="AZ624" s="34" t="s">
        <v>370</v>
      </c>
      <c r="BA624" s="34" t="s">
        <v>373</v>
      </c>
      <c r="BB624" s="34"/>
      <c r="BC624" s="34" t="s">
        <v>866</v>
      </c>
      <c r="BD624" s="34" t="s">
        <v>378</v>
      </c>
      <c r="BE624" s="34" t="s">
        <v>867</v>
      </c>
      <c r="BF624" s="34" t="s">
        <v>868</v>
      </c>
      <c r="BI624" s="34"/>
      <c r="BJ624" s="34"/>
      <c r="BK624" s="34"/>
      <c r="BL624" s="34"/>
      <c r="BM624" s="34"/>
      <c r="BN624" s="34"/>
      <c r="BO624" s="34"/>
      <c r="BP624" s="34"/>
      <c r="BQ624" s="34"/>
      <c r="BS624" s="34"/>
      <c r="BT624" s="34"/>
      <c r="BU624" s="34"/>
      <c r="BV624" s="34"/>
      <c r="BW624" s="34"/>
      <c r="BX624" s="34"/>
      <c r="BY624" s="34"/>
      <c r="BZ624" s="34"/>
      <c r="CB624" s="34"/>
      <c r="CC624" s="34"/>
      <c r="CD624" s="34"/>
      <c r="CE624" s="34"/>
      <c r="CH624" s="34"/>
      <c r="CI624" s="34"/>
      <c r="CK624" s="34"/>
      <c r="CL624" s="34"/>
      <c r="CN624" s="34"/>
      <c r="CO624" s="34"/>
      <c r="CP624" s="34"/>
      <c r="CQ624" s="34"/>
      <c r="CR624" s="34"/>
      <c r="CS624" s="34"/>
      <c r="CT624" s="34"/>
      <c r="CV624" s="34"/>
      <c r="CW624" s="34"/>
      <c r="CX624" s="34"/>
      <c r="CY624" s="34"/>
      <c r="CZ624" s="34"/>
    </row>
    <row r="625" spans="1:104" x14ac:dyDescent="0.15">
      <c r="A625" s="34"/>
      <c r="B625" s="34"/>
      <c r="C625" s="34"/>
      <c r="D625" s="34"/>
      <c r="F625" s="34"/>
      <c r="G625" s="34"/>
      <c r="H625" s="84"/>
      <c r="I625" s="34"/>
      <c r="J625" s="34"/>
      <c r="K625" s="34"/>
      <c r="L625" s="34"/>
      <c r="M625" s="34"/>
      <c r="N625" s="34"/>
      <c r="O625" s="34"/>
      <c r="P625" s="34"/>
      <c r="Q625" s="34"/>
      <c r="S625" s="34"/>
      <c r="T625" s="34"/>
      <c r="U625" s="34"/>
      <c r="W625" t="b">
        <v>1</v>
      </c>
      <c r="X625" s="34"/>
      <c r="Y625" s="34"/>
      <c r="AA625" s="34"/>
      <c r="AB625" s="34"/>
      <c r="AC625" s="34"/>
      <c r="AD625" s="34"/>
      <c r="AE625" s="34"/>
      <c r="AF625" s="34"/>
      <c r="AG625">
        <v>4.3</v>
      </c>
      <c r="AH625" s="34" t="s">
        <v>1607</v>
      </c>
      <c r="AI625" t="b">
        <v>0</v>
      </c>
      <c r="AJ625" t="b">
        <v>0</v>
      </c>
      <c r="AK625" s="34" t="s">
        <v>258</v>
      </c>
      <c r="AL625" s="34" t="s">
        <v>210</v>
      </c>
      <c r="AM625" s="34" t="s">
        <v>349</v>
      </c>
      <c r="AN625" s="34" t="s">
        <v>350</v>
      </c>
      <c r="AO625" s="34" t="s">
        <v>230</v>
      </c>
      <c r="AP625" s="34" t="s">
        <v>351</v>
      </c>
      <c r="AQ625" s="34"/>
      <c r="AR625" s="34"/>
      <c r="AS625" s="34" t="s">
        <v>354</v>
      </c>
      <c r="AT625" t="b">
        <v>0</v>
      </c>
      <c r="AU625" s="34" t="s">
        <v>190</v>
      </c>
      <c r="AV625" s="34" t="s">
        <v>361</v>
      </c>
      <c r="AW625" s="34" t="s">
        <v>365</v>
      </c>
      <c r="AX625" s="34"/>
      <c r="AY625" s="34" t="s">
        <v>205</v>
      </c>
      <c r="AZ625" s="34" t="s">
        <v>370</v>
      </c>
      <c r="BA625" s="34" t="s">
        <v>373</v>
      </c>
      <c r="BB625" s="34"/>
      <c r="BC625" s="34" t="s">
        <v>866</v>
      </c>
      <c r="BD625" s="34" t="s">
        <v>378</v>
      </c>
      <c r="BE625" s="34" t="s">
        <v>867</v>
      </c>
      <c r="BF625" s="34" t="s">
        <v>868</v>
      </c>
      <c r="BI625" s="34"/>
      <c r="BJ625" s="34"/>
      <c r="BK625" s="34"/>
      <c r="BL625" s="34"/>
      <c r="BM625" s="34"/>
      <c r="BN625" s="34"/>
      <c r="BO625" s="34"/>
      <c r="BP625" s="34"/>
      <c r="BQ625" s="34"/>
      <c r="BS625" s="34"/>
      <c r="BT625" s="34"/>
      <c r="BU625" s="34"/>
      <c r="BV625" s="34"/>
      <c r="BW625" s="34"/>
      <c r="BX625" s="34"/>
      <c r="BY625" s="34"/>
      <c r="BZ625" s="34"/>
      <c r="CB625" s="34"/>
      <c r="CC625" s="34"/>
      <c r="CD625" s="34"/>
      <c r="CE625" s="34"/>
      <c r="CH625" s="34"/>
      <c r="CI625" s="34"/>
      <c r="CK625" s="34"/>
      <c r="CL625" s="34"/>
      <c r="CN625" s="34"/>
      <c r="CO625" s="34"/>
      <c r="CP625" s="34"/>
      <c r="CQ625" s="34"/>
      <c r="CR625" s="34"/>
      <c r="CS625" s="34"/>
      <c r="CT625" s="34"/>
      <c r="CV625" s="34"/>
      <c r="CW625" s="34"/>
      <c r="CX625" s="34"/>
      <c r="CY625" s="34"/>
      <c r="CZ625" s="34"/>
    </row>
    <row r="626" spans="1:104" x14ac:dyDescent="0.15">
      <c r="A626" s="34"/>
      <c r="B626" s="34"/>
      <c r="C626" s="34"/>
      <c r="D626" s="34"/>
      <c r="F626" s="34"/>
      <c r="G626" s="34"/>
      <c r="H626" s="84"/>
      <c r="I626" s="34"/>
      <c r="J626" s="34"/>
      <c r="K626" s="34"/>
      <c r="L626" s="34"/>
      <c r="M626" s="34"/>
      <c r="N626" s="34"/>
      <c r="O626" s="34"/>
      <c r="P626" s="34"/>
      <c r="Q626" s="34"/>
      <c r="S626" s="34"/>
      <c r="T626" s="34"/>
      <c r="U626" s="34"/>
      <c r="W626" t="b">
        <v>1</v>
      </c>
      <c r="X626" s="34"/>
      <c r="Y626" s="34"/>
      <c r="AA626" s="34"/>
      <c r="AB626" s="34"/>
      <c r="AC626" s="34"/>
      <c r="AD626" s="34"/>
      <c r="AE626" s="34"/>
      <c r="AF626" s="34"/>
      <c r="AG626">
        <v>4.3</v>
      </c>
      <c r="AH626" s="34" t="s">
        <v>1607</v>
      </c>
      <c r="AI626" t="b">
        <v>0</v>
      </c>
      <c r="AJ626" t="b">
        <v>0</v>
      </c>
      <c r="AK626" s="34" t="s">
        <v>257</v>
      </c>
      <c r="AL626" s="34" t="s">
        <v>211</v>
      </c>
      <c r="AM626" s="34" t="s">
        <v>349</v>
      </c>
      <c r="AN626" s="34" t="s">
        <v>350</v>
      </c>
      <c r="AO626" s="34" t="s">
        <v>231</v>
      </c>
      <c r="AP626" s="34" t="s">
        <v>351</v>
      </c>
      <c r="AQ626" s="34"/>
      <c r="AR626" s="34"/>
      <c r="AS626" s="34" t="s">
        <v>354</v>
      </c>
      <c r="AT626" t="b">
        <v>0</v>
      </c>
      <c r="AU626" s="34" t="s">
        <v>190</v>
      </c>
      <c r="AV626" s="34" t="s">
        <v>361</v>
      </c>
      <c r="AW626" s="34" t="s">
        <v>365</v>
      </c>
      <c r="AX626" s="34"/>
      <c r="AY626" s="34" t="s">
        <v>205</v>
      </c>
      <c r="AZ626" s="34" t="s">
        <v>370</v>
      </c>
      <c r="BA626" s="34" t="s">
        <v>373</v>
      </c>
      <c r="BB626" s="34"/>
      <c r="BC626" s="34" t="s">
        <v>866</v>
      </c>
      <c r="BD626" s="34" t="s">
        <v>378</v>
      </c>
      <c r="BE626" s="34" t="s">
        <v>867</v>
      </c>
      <c r="BF626" s="34" t="s">
        <v>868</v>
      </c>
      <c r="BI626" s="34"/>
      <c r="BJ626" s="34"/>
      <c r="BK626" s="34"/>
      <c r="BL626" s="34"/>
      <c r="BM626" s="34"/>
      <c r="BN626" s="34"/>
      <c r="BO626" s="34"/>
      <c r="BP626" s="34"/>
      <c r="BQ626" s="34"/>
      <c r="BS626" s="34"/>
      <c r="BT626" s="34"/>
      <c r="BU626" s="34"/>
      <c r="BV626" s="34"/>
      <c r="BW626" s="34"/>
      <c r="BX626" s="34"/>
      <c r="BY626" s="34"/>
      <c r="BZ626" s="34"/>
      <c r="CB626" s="34"/>
      <c r="CC626" s="34"/>
      <c r="CD626" s="34"/>
      <c r="CE626" s="34"/>
      <c r="CH626" s="34"/>
      <c r="CI626" s="34"/>
      <c r="CK626" s="34"/>
      <c r="CL626" s="34"/>
      <c r="CN626" s="34"/>
      <c r="CO626" s="34"/>
      <c r="CP626" s="34"/>
      <c r="CQ626" s="34"/>
      <c r="CR626" s="34"/>
      <c r="CS626" s="34"/>
      <c r="CT626" s="34"/>
      <c r="CV626" s="34"/>
      <c r="CW626" s="34"/>
      <c r="CX626" s="34"/>
      <c r="CY626" s="34"/>
      <c r="CZ626" s="34"/>
    </row>
    <row r="627" spans="1:104" x14ac:dyDescent="0.15">
      <c r="A627" s="34"/>
      <c r="B627" s="34"/>
      <c r="C627" s="34"/>
      <c r="D627" s="34"/>
      <c r="F627" s="34"/>
      <c r="G627" s="34"/>
      <c r="H627" s="84"/>
      <c r="I627" s="34"/>
      <c r="J627" s="34"/>
      <c r="K627" s="34"/>
      <c r="L627" s="34"/>
      <c r="M627" s="34"/>
      <c r="N627" s="34"/>
      <c r="O627" s="34"/>
      <c r="P627" s="34"/>
      <c r="Q627" s="34"/>
      <c r="S627" s="34"/>
      <c r="T627" s="34"/>
      <c r="U627" s="34"/>
      <c r="W627" t="b">
        <v>1</v>
      </c>
      <c r="X627" s="34"/>
      <c r="Y627" s="34"/>
      <c r="AA627" s="34"/>
      <c r="AB627" s="34"/>
      <c r="AC627" s="34"/>
      <c r="AD627" s="34"/>
      <c r="AE627" s="34"/>
      <c r="AF627" s="34"/>
      <c r="AG627">
        <v>4.3</v>
      </c>
      <c r="AH627" s="34" t="s">
        <v>1607</v>
      </c>
      <c r="AI627" t="b">
        <v>0</v>
      </c>
      <c r="AJ627" t="b">
        <v>0</v>
      </c>
      <c r="AK627" s="34" t="s">
        <v>258</v>
      </c>
      <c r="AL627" s="34" t="s">
        <v>211</v>
      </c>
      <c r="AM627" s="34" t="s">
        <v>349</v>
      </c>
      <c r="AN627" s="34" t="s">
        <v>350</v>
      </c>
      <c r="AO627" s="34" t="s">
        <v>231</v>
      </c>
      <c r="AP627" s="34" t="s">
        <v>351</v>
      </c>
      <c r="AQ627" s="34"/>
      <c r="AR627" s="34"/>
      <c r="AS627" s="34" t="s">
        <v>354</v>
      </c>
      <c r="AT627" t="b">
        <v>0</v>
      </c>
      <c r="AU627" s="34" t="s">
        <v>190</v>
      </c>
      <c r="AV627" s="34" t="s">
        <v>361</v>
      </c>
      <c r="AW627" s="34" t="s">
        <v>365</v>
      </c>
      <c r="AX627" s="34"/>
      <c r="AY627" s="34" t="s">
        <v>205</v>
      </c>
      <c r="AZ627" s="34" t="s">
        <v>370</v>
      </c>
      <c r="BA627" s="34" t="s">
        <v>373</v>
      </c>
      <c r="BB627" s="34"/>
      <c r="BC627" s="34" t="s">
        <v>866</v>
      </c>
      <c r="BD627" s="34" t="s">
        <v>378</v>
      </c>
      <c r="BE627" s="34" t="s">
        <v>867</v>
      </c>
      <c r="BF627" s="34" t="s">
        <v>868</v>
      </c>
      <c r="BI627" s="34"/>
      <c r="BJ627" s="34"/>
      <c r="BK627" s="34"/>
      <c r="BL627" s="34"/>
      <c r="BM627" s="34"/>
      <c r="BN627" s="34"/>
      <c r="BO627" s="34"/>
      <c r="BP627" s="34"/>
      <c r="BQ627" s="34"/>
      <c r="BS627" s="34"/>
      <c r="BT627" s="34"/>
      <c r="BU627" s="34"/>
      <c r="BV627" s="34"/>
      <c r="BW627" s="34"/>
      <c r="BX627" s="34"/>
      <c r="BY627" s="34"/>
      <c r="BZ627" s="34"/>
      <c r="CB627" s="34"/>
      <c r="CC627" s="34"/>
      <c r="CD627" s="34"/>
      <c r="CE627" s="34"/>
      <c r="CH627" s="34"/>
      <c r="CI627" s="34"/>
      <c r="CK627" s="34"/>
      <c r="CL627" s="34"/>
      <c r="CN627" s="34"/>
      <c r="CO627" s="34"/>
      <c r="CP627" s="34"/>
      <c r="CQ627" s="34"/>
      <c r="CR627" s="34"/>
      <c r="CS627" s="34"/>
      <c r="CT627" s="34"/>
      <c r="CV627" s="34"/>
      <c r="CW627" s="34"/>
      <c r="CX627" s="34"/>
      <c r="CY627" s="34"/>
      <c r="CZ627" s="34"/>
    </row>
    <row r="628" spans="1:104" x14ac:dyDescent="0.15">
      <c r="A628" s="34"/>
      <c r="B628" s="34"/>
      <c r="C628" s="34"/>
      <c r="D628" s="34"/>
      <c r="F628" s="34"/>
      <c r="G628" s="34"/>
      <c r="H628" s="84"/>
      <c r="I628" s="34"/>
      <c r="J628" s="34"/>
      <c r="K628" s="34"/>
      <c r="L628" s="34"/>
      <c r="M628" s="34"/>
      <c r="N628" s="34"/>
      <c r="O628" s="34"/>
      <c r="P628" s="34"/>
      <c r="Q628" s="34"/>
      <c r="S628" s="34"/>
      <c r="T628" s="34"/>
      <c r="U628" s="34"/>
      <c r="W628" t="b">
        <v>1</v>
      </c>
      <c r="X628" s="34"/>
      <c r="Y628" s="34"/>
      <c r="AA628" s="34"/>
      <c r="AB628" s="34"/>
      <c r="AC628" s="34"/>
      <c r="AD628" s="34"/>
      <c r="AE628" s="34"/>
      <c r="AF628" s="34"/>
      <c r="AG628">
        <v>4.3</v>
      </c>
      <c r="AH628" s="34" t="s">
        <v>1607</v>
      </c>
      <c r="AI628" t="b">
        <v>0</v>
      </c>
      <c r="AJ628" t="b">
        <v>0</v>
      </c>
      <c r="AK628" s="34" t="s">
        <v>257</v>
      </c>
      <c r="AL628" s="34" t="s">
        <v>212</v>
      </c>
      <c r="AM628" s="34" t="s">
        <v>349</v>
      </c>
      <c r="AN628" s="34" t="s">
        <v>350</v>
      </c>
      <c r="AO628" s="34" t="s">
        <v>212</v>
      </c>
      <c r="AP628" s="34" t="s">
        <v>351</v>
      </c>
      <c r="AQ628" s="34"/>
      <c r="AR628" s="34"/>
      <c r="AS628" s="34" t="s">
        <v>354</v>
      </c>
      <c r="AT628" t="b">
        <v>0</v>
      </c>
      <c r="AU628" s="34" t="s">
        <v>190</v>
      </c>
      <c r="AV628" s="34" t="s">
        <v>361</v>
      </c>
      <c r="AW628" s="34" t="s">
        <v>365</v>
      </c>
      <c r="AX628" s="34"/>
      <c r="AY628" s="34" t="s">
        <v>205</v>
      </c>
      <c r="AZ628" s="34" t="s">
        <v>370</v>
      </c>
      <c r="BA628" s="34" t="s">
        <v>373</v>
      </c>
      <c r="BB628" s="34"/>
      <c r="BC628" s="34" t="s">
        <v>866</v>
      </c>
      <c r="BD628" s="34" t="s">
        <v>378</v>
      </c>
      <c r="BE628" s="34" t="s">
        <v>867</v>
      </c>
      <c r="BF628" s="34" t="s">
        <v>868</v>
      </c>
      <c r="BI628" s="34"/>
      <c r="BJ628" s="34"/>
      <c r="BK628" s="34"/>
      <c r="BL628" s="34"/>
      <c r="BM628" s="34"/>
      <c r="BN628" s="34"/>
      <c r="BO628" s="34"/>
      <c r="BP628" s="34"/>
      <c r="BQ628" s="34"/>
      <c r="BS628" s="34"/>
      <c r="BT628" s="34"/>
      <c r="BU628" s="34"/>
      <c r="BV628" s="34"/>
      <c r="BW628" s="34"/>
      <c r="BX628" s="34"/>
      <c r="BY628" s="34"/>
      <c r="BZ628" s="34"/>
      <c r="CB628" s="34"/>
      <c r="CC628" s="34"/>
      <c r="CD628" s="34"/>
      <c r="CE628" s="34"/>
      <c r="CH628" s="34"/>
      <c r="CI628" s="34"/>
      <c r="CK628" s="34"/>
      <c r="CL628" s="34"/>
      <c r="CN628" s="34"/>
      <c r="CO628" s="34"/>
      <c r="CP628" s="34"/>
      <c r="CQ628" s="34"/>
      <c r="CR628" s="34"/>
      <c r="CS628" s="34"/>
      <c r="CT628" s="34"/>
      <c r="CV628" s="34"/>
      <c r="CW628" s="34"/>
      <c r="CX628" s="34"/>
      <c r="CY628" s="34"/>
      <c r="CZ628" s="34"/>
    </row>
    <row r="629" spans="1:104" x14ac:dyDescent="0.15">
      <c r="A629" s="34"/>
      <c r="B629" s="34"/>
      <c r="C629" s="34"/>
      <c r="D629" s="34"/>
      <c r="F629" s="34"/>
      <c r="G629" s="34"/>
      <c r="H629" s="84"/>
      <c r="I629" s="34"/>
      <c r="J629" s="34"/>
      <c r="K629" s="34"/>
      <c r="L629" s="34"/>
      <c r="M629" s="34"/>
      <c r="N629" s="34"/>
      <c r="O629" s="34"/>
      <c r="P629" s="34"/>
      <c r="Q629" s="34"/>
      <c r="S629" s="34"/>
      <c r="T629" s="34"/>
      <c r="U629" s="34"/>
      <c r="W629" t="b">
        <v>1</v>
      </c>
      <c r="X629" s="34"/>
      <c r="Y629" s="34"/>
      <c r="AA629" s="34"/>
      <c r="AB629" s="34"/>
      <c r="AC629" s="34"/>
      <c r="AD629" s="34"/>
      <c r="AE629" s="34"/>
      <c r="AF629" s="34"/>
      <c r="AG629">
        <v>4.3</v>
      </c>
      <c r="AH629" s="34" t="s">
        <v>1607</v>
      </c>
      <c r="AI629" t="b">
        <v>0</v>
      </c>
      <c r="AJ629" t="b">
        <v>0</v>
      </c>
      <c r="AK629" s="34" t="s">
        <v>258</v>
      </c>
      <c r="AL629" s="34" t="s">
        <v>212</v>
      </c>
      <c r="AM629" s="34" t="s">
        <v>349</v>
      </c>
      <c r="AN629" s="34" t="s">
        <v>350</v>
      </c>
      <c r="AO629" s="34" t="s">
        <v>212</v>
      </c>
      <c r="AP629" s="34" t="s">
        <v>351</v>
      </c>
      <c r="AQ629" s="34"/>
      <c r="AR629" s="34"/>
      <c r="AS629" s="34" t="s">
        <v>354</v>
      </c>
      <c r="AT629" t="b">
        <v>0</v>
      </c>
      <c r="AU629" s="34" t="s">
        <v>190</v>
      </c>
      <c r="AV629" s="34" t="s">
        <v>361</v>
      </c>
      <c r="AW629" s="34" t="s">
        <v>365</v>
      </c>
      <c r="AX629" s="34"/>
      <c r="AY629" s="34" t="s">
        <v>205</v>
      </c>
      <c r="AZ629" s="34" t="s">
        <v>370</v>
      </c>
      <c r="BA629" s="34" t="s">
        <v>373</v>
      </c>
      <c r="BB629" s="34"/>
      <c r="BC629" s="34" t="s">
        <v>866</v>
      </c>
      <c r="BD629" s="34" t="s">
        <v>378</v>
      </c>
      <c r="BE629" s="34" t="s">
        <v>867</v>
      </c>
      <c r="BF629" s="34" t="s">
        <v>868</v>
      </c>
      <c r="BI629" s="34"/>
      <c r="BJ629" s="34"/>
      <c r="BK629" s="34"/>
      <c r="BL629" s="34"/>
      <c r="BM629" s="34"/>
      <c r="BN629" s="34"/>
      <c r="BO629" s="34"/>
      <c r="BP629" s="34"/>
      <c r="BQ629" s="34"/>
      <c r="BS629" s="34"/>
      <c r="BT629" s="34"/>
      <c r="BU629" s="34"/>
      <c r="BV629" s="34"/>
      <c r="BW629" s="34"/>
      <c r="BX629" s="34"/>
      <c r="BY629" s="34"/>
      <c r="BZ629" s="34"/>
      <c r="CB629" s="34"/>
      <c r="CC629" s="34"/>
      <c r="CD629" s="34"/>
      <c r="CE629" s="34"/>
      <c r="CH629" s="34"/>
      <c r="CI629" s="34"/>
      <c r="CK629" s="34"/>
      <c r="CL629" s="34"/>
      <c r="CN629" s="34"/>
      <c r="CO629" s="34"/>
      <c r="CP629" s="34"/>
      <c r="CQ629" s="34"/>
      <c r="CR629" s="34"/>
      <c r="CS629" s="34"/>
      <c r="CT629" s="34"/>
      <c r="CV629" s="34"/>
      <c r="CW629" s="34"/>
      <c r="CX629" s="34"/>
      <c r="CY629" s="34"/>
      <c r="CZ629" s="34"/>
    </row>
    <row r="630" spans="1:104" x14ac:dyDescent="0.15">
      <c r="A630" s="34"/>
      <c r="B630" s="34"/>
      <c r="C630" s="34"/>
      <c r="D630" s="34"/>
      <c r="F630" s="34"/>
      <c r="G630" s="34"/>
      <c r="H630" s="84"/>
      <c r="I630" s="34"/>
      <c r="J630" s="34"/>
      <c r="K630" s="34"/>
      <c r="L630" s="34"/>
      <c r="M630" s="34"/>
      <c r="N630" s="34"/>
      <c r="O630" s="34"/>
      <c r="P630" s="34"/>
      <c r="Q630" s="34"/>
      <c r="S630" s="34"/>
      <c r="T630" s="34"/>
      <c r="U630" s="34"/>
      <c r="W630" t="b">
        <v>1</v>
      </c>
      <c r="X630" s="34"/>
      <c r="Y630" s="34"/>
      <c r="AA630" s="34"/>
      <c r="AB630" s="34"/>
      <c r="AC630" s="34"/>
      <c r="AD630" s="34"/>
      <c r="AE630" s="34"/>
      <c r="AF630" s="34"/>
      <c r="AG630">
        <v>4.3</v>
      </c>
      <c r="AH630" s="34" t="s">
        <v>1607</v>
      </c>
      <c r="AI630" t="b">
        <v>0</v>
      </c>
      <c r="AJ630" t="b">
        <v>0</v>
      </c>
      <c r="AK630" s="34" t="s">
        <v>257</v>
      </c>
      <c r="AL630" s="34" t="s">
        <v>213</v>
      </c>
      <c r="AM630" s="34" t="s">
        <v>349</v>
      </c>
      <c r="AN630" s="34" t="s">
        <v>350</v>
      </c>
      <c r="AO630" s="34" t="s">
        <v>232</v>
      </c>
      <c r="AP630" s="34" t="s">
        <v>351</v>
      </c>
      <c r="AQ630" s="34"/>
      <c r="AR630" s="34"/>
      <c r="AS630" s="34" t="s">
        <v>354</v>
      </c>
      <c r="AT630" t="b">
        <v>0</v>
      </c>
      <c r="AU630" s="34" t="s">
        <v>190</v>
      </c>
      <c r="AV630" s="34" t="s">
        <v>361</v>
      </c>
      <c r="AW630" s="34" t="s">
        <v>365</v>
      </c>
      <c r="AX630" s="34"/>
      <c r="AY630" s="34" t="s">
        <v>205</v>
      </c>
      <c r="AZ630" s="34" t="s">
        <v>370</v>
      </c>
      <c r="BA630" s="34" t="s">
        <v>373</v>
      </c>
      <c r="BB630" s="34"/>
      <c r="BC630" s="34" t="s">
        <v>866</v>
      </c>
      <c r="BD630" s="34" t="s">
        <v>378</v>
      </c>
      <c r="BE630" s="34" t="s">
        <v>867</v>
      </c>
      <c r="BF630" s="34" t="s">
        <v>868</v>
      </c>
      <c r="BI630" s="34"/>
      <c r="BJ630" s="34"/>
      <c r="BK630" s="34"/>
      <c r="BL630" s="34"/>
      <c r="BM630" s="34"/>
      <c r="BN630" s="34"/>
      <c r="BO630" s="34"/>
      <c r="BP630" s="34"/>
      <c r="BQ630" s="34"/>
      <c r="BS630" s="34"/>
      <c r="BT630" s="34"/>
      <c r="BU630" s="34"/>
      <c r="BV630" s="34"/>
      <c r="BW630" s="34"/>
      <c r="BX630" s="34"/>
      <c r="BY630" s="34"/>
      <c r="BZ630" s="34"/>
      <c r="CB630" s="34"/>
      <c r="CC630" s="34"/>
      <c r="CD630" s="34"/>
      <c r="CE630" s="34"/>
      <c r="CH630" s="34"/>
      <c r="CI630" s="34"/>
      <c r="CK630" s="34"/>
      <c r="CL630" s="34"/>
      <c r="CN630" s="34"/>
      <c r="CO630" s="34"/>
      <c r="CP630" s="34"/>
      <c r="CQ630" s="34"/>
      <c r="CR630" s="34"/>
      <c r="CS630" s="34"/>
      <c r="CT630" s="34"/>
      <c r="CV630" s="34"/>
      <c r="CW630" s="34"/>
      <c r="CX630" s="34"/>
      <c r="CY630" s="34"/>
      <c r="CZ630" s="34"/>
    </row>
    <row r="631" spans="1:104" x14ac:dyDescent="0.15">
      <c r="A631" s="34"/>
      <c r="B631" s="34"/>
      <c r="C631" s="34"/>
      <c r="D631" s="34"/>
      <c r="F631" s="34"/>
      <c r="G631" s="34"/>
      <c r="H631" s="84"/>
      <c r="I631" s="34"/>
      <c r="J631" s="34"/>
      <c r="K631" s="34"/>
      <c r="L631" s="34"/>
      <c r="M631" s="34"/>
      <c r="N631" s="34"/>
      <c r="O631" s="34"/>
      <c r="P631" s="34"/>
      <c r="Q631" s="34"/>
      <c r="S631" s="34"/>
      <c r="T631" s="34"/>
      <c r="U631" s="34"/>
      <c r="W631" t="b">
        <v>1</v>
      </c>
      <c r="X631" s="34"/>
      <c r="Y631" s="34"/>
      <c r="AA631" s="34"/>
      <c r="AB631" s="34"/>
      <c r="AC631" s="34"/>
      <c r="AD631" s="34"/>
      <c r="AE631" s="34"/>
      <c r="AF631" s="34"/>
      <c r="AG631">
        <v>4.3</v>
      </c>
      <c r="AH631" s="34" t="s">
        <v>1607</v>
      </c>
      <c r="AI631" t="b">
        <v>0</v>
      </c>
      <c r="AJ631" t="b">
        <v>0</v>
      </c>
      <c r="AK631" s="34" t="s">
        <v>258</v>
      </c>
      <c r="AL631" s="34" t="s">
        <v>213</v>
      </c>
      <c r="AM631" s="34" t="s">
        <v>349</v>
      </c>
      <c r="AN631" s="34" t="s">
        <v>350</v>
      </c>
      <c r="AO631" s="34" t="s">
        <v>232</v>
      </c>
      <c r="AP631" s="34" t="s">
        <v>351</v>
      </c>
      <c r="AQ631" s="34"/>
      <c r="AR631" s="34"/>
      <c r="AS631" s="34" t="s">
        <v>354</v>
      </c>
      <c r="AT631" t="b">
        <v>0</v>
      </c>
      <c r="AU631" s="34" t="s">
        <v>190</v>
      </c>
      <c r="AV631" s="34" t="s">
        <v>361</v>
      </c>
      <c r="AW631" s="34" t="s">
        <v>365</v>
      </c>
      <c r="AX631" s="34"/>
      <c r="AY631" s="34" t="s">
        <v>205</v>
      </c>
      <c r="AZ631" s="34" t="s">
        <v>370</v>
      </c>
      <c r="BA631" s="34" t="s">
        <v>373</v>
      </c>
      <c r="BB631" s="34"/>
      <c r="BC631" s="34" t="s">
        <v>866</v>
      </c>
      <c r="BD631" s="34" t="s">
        <v>378</v>
      </c>
      <c r="BE631" s="34" t="s">
        <v>867</v>
      </c>
      <c r="BF631" s="34" t="s">
        <v>868</v>
      </c>
      <c r="BI631" s="34"/>
      <c r="BJ631" s="34"/>
      <c r="BK631" s="34"/>
      <c r="BL631" s="34"/>
      <c r="BM631" s="34"/>
      <c r="BN631" s="34"/>
      <c r="BO631" s="34"/>
      <c r="BP631" s="34"/>
      <c r="BQ631" s="34"/>
      <c r="BS631" s="34"/>
      <c r="BT631" s="34"/>
      <c r="BU631" s="34"/>
      <c r="BV631" s="34"/>
      <c r="BW631" s="34"/>
      <c r="BX631" s="34"/>
      <c r="BY631" s="34"/>
      <c r="BZ631" s="34"/>
      <c r="CB631" s="34"/>
      <c r="CC631" s="34"/>
      <c r="CD631" s="34"/>
      <c r="CE631" s="34"/>
      <c r="CH631" s="34"/>
      <c r="CI631" s="34"/>
      <c r="CK631" s="34"/>
      <c r="CL631" s="34"/>
      <c r="CN631" s="34"/>
      <c r="CO631" s="34"/>
      <c r="CP631" s="34"/>
      <c r="CQ631" s="34"/>
      <c r="CR631" s="34"/>
      <c r="CS631" s="34"/>
      <c r="CT631" s="34"/>
      <c r="CV631" s="34"/>
      <c r="CW631" s="34"/>
      <c r="CX631" s="34"/>
      <c r="CY631" s="34"/>
      <c r="CZ631" s="34"/>
    </row>
    <row r="632" spans="1:104" x14ac:dyDescent="0.15">
      <c r="A632" s="34"/>
      <c r="B632" s="34"/>
      <c r="C632" s="34"/>
      <c r="D632" s="34"/>
      <c r="F632" s="34"/>
      <c r="G632" s="34"/>
      <c r="H632" s="84"/>
      <c r="I632" s="34"/>
      <c r="J632" s="34"/>
      <c r="K632" s="34"/>
      <c r="L632" s="34"/>
      <c r="M632" s="34"/>
      <c r="N632" s="34"/>
      <c r="O632" s="34"/>
      <c r="P632" s="34"/>
      <c r="Q632" s="34"/>
      <c r="S632" s="34"/>
      <c r="T632" s="34"/>
      <c r="U632" s="34"/>
      <c r="W632" t="b">
        <v>1</v>
      </c>
      <c r="X632" s="34"/>
      <c r="Y632" s="34"/>
      <c r="AA632" s="34"/>
      <c r="AB632" s="34"/>
      <c r="AC632" s="34"/>
      <c r="AD632" s="34"/>
      <c r="AE632" s="34"/>
      <c r="AF632" s="34"/>
      <c r="AG632">
        <v>4.3</v>
      </c>
      <c r="AH632" s="34" t="s">
        <v>1607</v>
      </c>
      <c r="AI632" t="b">
        <v>0</v>
      </c>
      <c r="AJ632" t="b">
        <v>0</v>
      </c>
      <c r="AK632" s="34" t="s">
        <v>260</v>
      </c>
      <c r="AL632" s="34" t="s">
        <v>214</v>
      </c>
      <c r="AM632" s="34" t="s">
        <v>349</v>
      </c>
      <c r="AN632" s="34" t="s">
        <v>350</v>
      </c>
      <c r="AO632" s="34" t="s">
        <v>233</v>
      </c>
      <c r="AP632" s="34" t="s">
        <v>351</v>
      </c>
      <c r="AQ632" s="34"/>
      <c r="AR632" s="34"/>
      <c r="AS632" s="34" t="s">
        <v>354</v>
      </c>
      <c r="AT632" t="b">
        <v>0</v>
      </c>
      <c r="AU632" s="34" t="s">
        <v>190</v>
      </c>
      <c r="AV632" s="34" t="s">
        <v>361</v>
      </c>
      <c r="AW632" s="34" t="s">
        <v>365</v>
      </c>
      <c r="AX632" s="34"/>
      <c r="AY632" s="34" t="s">
        <v>205</v>
      </c>
      <c r="AZ632" s="34" t="s">
        <v>370</v>
      </c>
      <c r="BA632" s="34" t="s">
        <v>373</v>
      </c>
      <c r="BB632" s="34"/>
      <c r="BC632" s="34" t="s">
        <v>866</v>
      </c>
      <c r="BD632" s="34" t="s">
        <v>378</v>
      </c>
      <c r="BE632" s="34" t="s">
        <v>867</v>
      </c>
      <c r="BF632" s="34" t="s">
        <v>868</v>
      </c>
      <c r="BI632" s="34"/>
      <c r="BJ632" s="34"/>
      <c r="BK632" s="34"/>
      <c r="BL632" s="34"/>
      <c r="BM632" s="34"/>
      <c r="BN632" s="34"/>
      <c r="BO632" s="34"/>
      <c r="BP632" s="34"/>
      <c r="BQ632" s="34"/>
      <c r="BS632" s="34"/>
      <c r="BT632" s="34"/>
      <c r="BU632" s="34"/>
      <c r="BV632" s="34"/>
      <c r="BW632" s="34"/>
      <c r="BX632" s="34"/>
      <c r="BY632" s="34"/>
      <c r="BZ632" s="34"/>
      <c r="CB632" s="34"/>
      <c r="CC632" s="34"/>
      <c r="CD632" s="34"/>
      <c r="CE632" s="34"/>
      <c r="CH632" s="34"/>
      <c r="CI632" s="34"/>
      <c r="CK632" s="34"/>
      <c r="CL632" s="34"/>
      <c r="CN632" s="34"/>
      <c r="CO632" s="34"/>
      <c r="CP632" s="34"/>
      <c r="CQ632" s="34"/>
      <c r="CR632" s="34"/>
      <c r="CS632" s="34"/>
      <c r="CT632" s="34"/>
      <c r="CV632" s="34"/>
      <c r="CW632" s="34"/>
      <c r="CX632" s="34"/>
      <c r="CY632" s="34"/>
      <c r="CZ632" s="34"/>
    </row>
    <row r="633" spans="1:104" x14ac:dyDescent="0.15">
      <c r="A633" s="34"/>
      <c r="B633" s="34"/>
      <c r="C633" s="34"/>
      <c r="D633" s="34"/>
      <c r="F633" s="34"/>
      <c r="G633" s="34"/>
      <c r="H633" s="84"/>
      <c r="I633" s="34"/>
      <c r="J633" s="34"/>
      <c r="K633" s="34"/>
      <c r="L633" s="34"/>
      <c r="M633" s="34"/>
      <c r="N633" s="34"/>
      <c r="O633" s="34"/>
      <c r="P633" s="34"/>
      <c r="Q633" s="34"/>
      <c r="S633" s="34"/>
      <c r="T633" s="34"/>
      <c r="U633" s="34"/>
      <c r="W633" t="b">
        <v>1</v>
      </c>
      <c r="X633" s="34"/>
      <c r="Y633" s="34"/>
      <c r="AA633" s="34"/>
      <c r="AB633" s="34"/>
      <c r="AC633" s="34"/>
      <c r="AD633" s="34"/>
      <c r="AE633" s="34"/>
      <c r="AF633" s="34"/>
      <c r="AG633">
        <v>4.3</v>
      </c>
      <c r="AH633" s="34" t="s">
        <v>1607</v>
      </c>
      <c r="AI633" t="b">
        <v>0</v>
      </c>
      <c r="AJ633" t="b">
        <v>0</v>
      </c>
      <c r="AK633" s="34" t="s">
        <v>261</v>
      </c>
      <c r="AL633" s="34" t="s">
        <v>214</v>
      </c>
      <c r="AM633" s="34" t="s">
        <v>349</v>
      </c>
      <c r="AN633" s="34" t="s">
        <v>350</v>
      </c>
      <c r="AO633" s="34" t="s">
        <v>233</v>
      </c>
      <c r="AP633" s="34" t="s">
        <v>351</v>
      </c>
      <c r="AQ633" s="34"/>
      <c r="AR633" s="34"/>
      <c r="AS633" s="34" t="s">
        <v>354</v>
      </c>
      <c r="AT633" t="b">
        <v>0</v>
      </c>
      <c r="AU633" s="34" t="s">
        <v>190</v>
      </c>
      <c r="AV633" s="34" t="s">
        <v>361</v>
      </c>
      <c r="AW633" s="34" t="s">
        <v>365</v>
      </c>
      <c r="AX633" s="34"/>
      <c r="AY633" s="34" t="s">
        <v>205</v>
      </c>
      <c r="AZ633" s="34" t="s">
        <v>370</v>
      </c>
      <c r="BA633" s="34" t="s">
        <v>373</v>
      </c>
      <c r="BB633" s="34"/>
      <c r="BC633" s="34" t="s">
        <v>866</v>
      </c>
      <c r="BD633" s="34" t="s">
        <v>378</v>
      </c>
      <c r="BE633" s="34" t="s">
        <v>867</v>
      </c>
      <c r="BF633" s="34" t="s">
        <v>868</v>
      </c>
      <c r="BI633" s="34"/>
      <c r="BJ633" s="34"/>
      <c r="BK633" s="34"/>
      <c r="BL633" s="34"/>
      <c r="BM633" s="34"/>
      <c r="BN633" s="34"/>
      <c r="BO633" s="34"/>
      <c r="BP633" s="34"/>
      <c r="BQ633" s="34"/>
      <c r="BS633" s="34"/>
      <c r="BT633" s="34"/>
      <c r="BU633" s="34"/>
      <c r="BV633" s="34"/>
      <c r="BW633" s="34"/>
      <c r="BX633" s="34"/>
      <c r="BY633" s="34"/>
      <c r="BZ633" s="34"/>
      <c r="CB633" s="34"/>
      <c r="CC633" s="34"/>
      <c r="CD633" s="34"/>
      <c r="CE633" s="34"/>
      <c r="CH633" s="34"/>
      <c r="CI633" s="34"/>
      <c r="CK633" s="34"/>
      <c r="CL633" s="34"/>
      <c r="CN633" s="34"/>
      <c r="CO633" s="34"/>
      <c r="CP633" s="34"/>
      <c r="CQ633" s="34"/>
      <c r="CR633" s="34"/>
      <c r="CS633" s="34"/>
      <c r="CT633" s="34"/>
      <c r="CV633" s="34"/>
      <c r="CW633" s="34"/>
      <c r="CX633" s="34"/>
      <c r="CY633" s="34"/>
      <c r="CZ633" s="34"/>
    </row>
    <row r="634" spans="1:104" x14ac:dyDescent="0.15">
      <c r="A634" s="34"/>
      <c r="B634" s="34"/>
      <c r="C634" s="34"/>
      <c r="D634" s="34"/>
      <c r="F634" s="34"/>
      <c r="G634" s="34"/>
      <c r="H634" s="84"/>
      <c r="I634" s="34"/>
      <c r="J634" s="34"/>
      <c r="K634" s="34"/>
      <c r="L634" s="34"/>
      <c r="M634" s="34"/>
      <c r="N634" s="34"/>
      <c r="O634" s="34"/>
      <c r="P634" s="34"/>
      <c r="Q634" s="34"/>
      <c r="S634" s="34"/>
      <c r="T634" s="34"/>
      <c r="U634" s="34"/>
      <c r="W634" t="b">
        <v>1</v>
      </c>
      <c r="X634" s="34"/>
      <c r="Y634" s="34"/>
      <c r="AA634" s="34"/>
      <c r="AB634" s="34"/>
      <c r="AC634" s="34"/>
      <c r="AD634" s="34"/>
      <c r="AE634" s="34"/>
      <c r="AF634" s="34"/>
      <c r="AG634">
        <v>4.3</v>
      </c>
      <c r="AH634" s="34" t="s">
        <v>1607</v>
      </c>
      <c r="AI634" t="b">
        <v>0</v>
      </c>
      <c r="AJ634" t="b">
        <v>0</v>
      </c>
      <c r="AK634" s="34" t="s">
        <v>262</v>
      </c>
      <c r="AL634" s="34" t="s">
        <v>214</v>
      </c>
      <c r="AM634" s="34" t="s">
        <v>349</v>
      </c>
      <c r="AN634" s="34" t="s">
        <v>350</v>
      </c>
      <c r="AO634" s="34" t="s">
        <v>233</v>
      </c>
      <c r="AP634" s="34" t="s">
        <v>351</v>
      </c>
      <c r="AQ634" s="34"/>
      <c r="AR634" s="34"/>
      <c r="AS634" s="34" t="s">
        <v>354</v>
      </c>
      <c r="AT634" t="b">
        <v>0</v>
      </c>
      <c r="AU634" s="34" t="s">
        <v>190</v>
      </c>
      <c r="AV634" s="34" t="s">
        <v>361</v>
      </c>
      <c r="AW634" s="34" t="s">
        <v>365</v>
      </c>
      <c r="AX634" s="34"/>
      <c r="AY634" s="34" t="s">
        <v>205</v>
      </c>
      <c r="AZ634" s="34" t="s">
        <v>370</v>
      </c>
      <c r="BA634" s="34" t="s">
        <v>373</v>
      </c>
      <c r="BB634" s="34"/>
      <c r="BC634" s="34" t="s">
        <v>866</v>
      </c>
      <c r="BD634" s="34" t="s">
        <v>378</v>
      </c>
      <c r="BE634" s="34" t="s">
        <v>867</v>
      </c>
      <c r="BF634" s="34" t="s">
        <v>868</v>
      </c>
      <c r="BI634" s="34"/>
      <c r="BJ634" s="34"/>
      <c r="BK634" s="34"/>
      <c r="BL634" s="34"/>
      <c r="BM634" s="34"/>
      <c r="BN634" s="34"/>
      <c r="BO634" s="34"/>
      <c r="BP634" s="34"/>
      <c r="BQ634" s="34"/>
      <c r="BS634" s="34"/>
      <c r="BT634" s="34"/>
      <c r="BU634" s="34"/>
      <c r="BV634" s="34"/>
      <c r="BW634" s="34"/>
      <c r="BX634" s="34"/>
      <c r="BY634" s="34"/>
      <c r="BZ634" s="34"/>
      <c r="CB634" s="34"/>
      <c r="CC634" s="34"/>
      <c r="CD634" s="34"/>
      <c r="CE634" s="34"/>
      <c r="CH634" s="34"/>
      <c r="CI634" s="34"/>
      <c r="CK634" s="34"/>
      <c r="CL634" s="34"/>
      <c r="CN634" s="34"/>
      <c r="CO634" s="34"/>
      <c r="CP634" s="34"/>
      <c r="CQ634" s="34"/>
      <c r="CR634" s="34"/>
      <c r="CS634" s="34"/>
      <c r="CT634" s="34"/>
      <c r="CV634" s="34"/>
      <c r="CW634" s="34"/>
      <c r="CX634" s="34"/>
      <c r="CY634" s="34"/>
      <c r="CZ634" s="34"/>
    </row>
    <row r="635" spans="1:104" x14ac:dyDescent="0.15">
      <c r="A635" s="34"/>
      <c r="B635" s="34"/>
      <c r="C635" s="34"/>
      <c r="D635" s="34"/>
      <c r="F635" s="34"/>
      <c r="G635" s="34"/>
      <c r="H635" s="84"/>
      <c r="I635" s="34"/>
      <c r="J635" s="34"/>
      <c r="K635" s="34"/>
      <c r="L635" s="34"/>
      <c r="M635" s="34"/>
      <c r="N635" s="34"/>
      <c r="O635" s="34"/>
      <c r="P635" s="34"/>
      <c r="Q635" s="34"/>
      <c r="S635" s="34"/>
      <c r="T635" s="34"/>
      <c r="U635" s="34"/>
      <c r="W635" t="b">
        <v>1</v>
      </c>
      <c r="X635" s="34"/>
      <c r="Y635" s="34"/>
      <c r="AA635" s="34"/>
      <c r="AB635" s="34"/>
      <c r="AC635" s="34"/>
      <c r="AD635" s="34"/>
      <c r="AE635" s="34"/>
      <c r="AF635" s="34"/>
      <c r="AG635">
        <v>4.3</v>
      </c>
      <c r="AH635" s="34" t="s">
        <v>1607</v>
      </c>
      <c r="AI635" t="b">
        <v>0</v>
      </c>
      <c r="AJ635" t="b">
        <v>0</v>
      </c>
      <c r="AK635" s="34" t="s">
        <v>263</v>
      </c>
      <c r="AL635" s="34" t="s">
        <v>214</v>
      </c>
      <c r="AM635" s="34" t="s">
        <v>349</v>
      </c>
      <c r="AN635" s="34" t="s">
        <v>350</v>
      </c>
      <c r="AO635" s="34" t="s">
        <v>233</v>
      </c>
      <c r="AP635" s="34" t="s">
        <v>351</v>
      </c>
      <c r="AQ635" s="34"/>
      <c r="AR635" s="34"/>
      <c r="AS635" s="34" t="s">
        <v>354</v>
      </c>
      <c r="AT635" t="b">
        <v>0</v>
      </c>
      <c r="AU635" s="34" t="s">
        <v>190</v>
      </c>
      <c r="AV635" s="34" t="s">
        <v>361</v>
      </c>
      <c r="AW635" s="34" t="s">
        <v>365</v>
      </c>
      <c r="AX635" s="34"/>
      <c r="AY635" s="34" t="s">
        <v>205</v>
      </c>
      <c r="AZ635" s="34" t="s">
        <v>370</v>
      </c>
      <c r="BA635" s="34" t="s">
        <v>373</v>
      </c>
      <c r="BB635" s="34"/>
      <c r="BC635" s="34" t="s">
        <v>866</v>
      </c>
      <c r="BD635" s="34" t="s">
        <v>378</v>
      </c>
      <c r="BE635" s="34" t="s">
        <v>867</v>
      </c>
      <c r="BF635" s="34" t="s">
        <v>868</v>
      </c>
      <c r="BI635" s="34"/>
      <c r="BJ635" s="34"/>
      <c r="BK635" s="34"/>
      <c r="BL635" s="34"/>
      <c r="BM635" s="34"/>
      <c r="BN635" s="34"/>
      <c r="BO635" s="34"/>
      <c r="BP635" s="34"/>
      <c r="BQ635" s="34"/>
      <c r="BS635" s="34"/>
      <c r="BT635" s="34"/>
      <c r="BU635" s="34"/>
      <c r="BV635" s="34"/>
      <c r="BW635" s="34"/>
      <c r="BX635" s="34"/>
      <c r="BY635" s="34"/>
      <c r="BZ635" s="34"/>
      <c r="CB635" s="34"/>
      <c r="CC635" s="34"/>
      <c r="CD635" s="34"/>
      <c r="CE635" s="34"/>
      <c r="CH635" s="34"/>
      <c r="CI635" s="34"/>
      <c r="CK635" s="34"/>
      <c r="CL635" s="34"/>
      <c r="CN635" s="34"/>
      <c r="CO635" s="34"/>
      <c r="CP635" s="34"/>
      <c r="CQ635" s="34"/>
      <c r="CR635" s="34"/>
      <c r="CS635" s="34"/>
      <c r="CT635" s="34"/>
      <c r="CV635" s="34"/>
      <c r="CW635" s="34"/>
      <c r="CX635" s="34"/>
      <c r="CY635" s="34"/>
      <c r="CZ635" s="34"/>
    </row>
    <row r="636" spans="1:104" x14ac:dyDescent="0.15">
      <c r="A636" s="34"/>
      <c r="B636" s="34"/>
      <c r="C636" s="34"/>
      <c r="D636" s="34"/>
      <c r="F636" s="34"/>
      <c r="G636" s="34"/>
      <c r="H636" s="84"/>
      <c r="I636" s="34"/>
      <c r="J636" s="34"/>
      <c r="K636" s="34"/>
      <c r="L636" s="34"/>
      <c r="M636" s="34"/>
      <c r="N636" s="34"/>
      <c r="O636" s="34"/>
      <c r="P636" s="34"/>
      <c r="Q636" s="34"/>
      <c r="S636" s="34"/>
      <c r="T636" s="34"/>
      <c r="U636" s="34"/>
      <c r="W636" t="b">
        <v>1</v>
      </c>
      <c r="X636" s="34"/>
      <c r="Y636" s="34"/>
      <c r="AA636" s="34"/>
      <c r="AB636" s="34"/>
      <c r="AC636" s="34"/>
      <c r="AD636" s="34"/>
      <c r="AE636" s="34"/>
      <c r="AF636" s="34"/>
      <c r="AG636">
        <v>4.3</v>
      </c>
      <c r="AH636" s="34" t="s">
        <v>1607</v>
      </c>
      <c r="AI636" t="b">
        <v>0</v>
      </c>
      <c r="AJ636" t="b">
        <v>0</v>
      </c>
      <c r="AK636" s="34" t="s">
        <v>264</v>
      </c>
      <c r="AL636" s="34" t="s">
        <v>214</v>
      </c>
      <c r="AM636" s="34" t="s">
        <v>349</v>
      </c>
      <c r="AN636" s="34" t="s">
        <v>350</v>
      </c>
      <c r="AO636" s="34" t="s">
        <v>233</v>
      </c>
      <c r="AP636" s="34" t="s">
        <v>351</v>
      </c>
      <c r="AQ636" s="34"/>
      <c r="AR636" s="34"/>
      <c r="AS636" s="34" t="s">
        <v>354</v>
      </c>
      <c r="AT636" t="b">
        <v>0</v>
      </c>
      <c r="AU636" s="34" t="s">
        <v>190</v>
      </c>
      <c r="AV636" s="34" t="s">
        <v>361</v>
      </c>
      <c r="AW636" s="34" t="s">
        <v>365</v>
      </c>
      <c r="AX636" s="34"/>
      <c r="AY636" s="34" t="s">
        <v>205</v>
      </c>
      <c r="AZ636" s="34" t="s">
        <v>370</v>
      </c>
      <c r="BA636" s="34" t="s">
        <v>373</v>
      </c>
      <c r="BB636" s="34"/>
      <c r="BC636" s="34" t="s">
        <v>866</v>
      </c>
      <c r="BD636" s="34" t="s">
        <v>378</v>
      </c>
      <c r="BE636" s="34" t="s">
        <v>867</v>
      </c>
      <c r="BF636" s="34" t="s">
        <v>868</v>
      </c>
      <c r="BI636" s="34"/>
      <c r="BJ636" s="34"/>
      <c r="BK636" s="34"/>
      <c r="BL636" s="34"/>
      <c r="BM636" s="34"/>
      <c r="BN636" s="34"/>
      <c r="BO636" s="34"/>
      <c r="BP636" s="34"/>
      <c r="BQ636" s="34"/>
      <c r="BS636" s="34"/>
      <c r="BT636" s="34"/>
      <c r="BU636" s="34"/>
      <c r="BV636" s="34"/>
      <c r="BW636" s="34"/>
      <c r="BX636" s="34"/>
      <c r="BY636" s="34"/>
      <c r="BZ636" s="34"/>
      <c r="CB636" s="34"/>
      <c r="CC636" s="34"/>
      <c r="CD636" s="34"/>
      <c r="CE636" s="34"/>
      <c r="CH636" s="34"/>
      <c r="CI636" s="34"/>
      <c r="CK636" s="34"/>
      <c r="CL636" s="34"/>
      <c r="CN636" s="34"/>
      <c r="CO636" s="34"/>
      <c r="CP636" s="34"/>
      <c r="CQ636" s="34"/>
      <c r="CR636" s="34"/>
      <c r="CS636" s="34"/>
      <c r="CT636" s="34"/>
      <c r="CV636" s="34"/>
      <c r="CW636" s="34"/>
      <c r="CX636" s="34"/>
      <c r="CY636" s="34"/>
      <c r="CZ636" s="34"/>
    </row>
    <row r="637" spans="1:104" x14ac:dyDescent="0.15">
      <c r="A637" s="34"/>
      <c r="B637" s="34"/>
      <c r="C637" s="34"/>
      <c r="D637" s="34"/>
      <c r="F637" s="34"/>
      <c r="G637" s="34"/>
      <c r="H637" s="84"/>
      <c r="I637" s="34"/>
      <c r="J637" s="34"/>
      <c r="K637" s="34"/>
      <c r="L637" s="34"/>
      <c r="M637" s="34"/>
      <c r="N637" s="34"/>
      <c r="O637" s="34"/>
      <c r="P637" s="34"/>
      <c r="Q637" s="34"/>
      <c r="S637" s="34"/>
      <c r="T637" s="34"/>
      <c r="U637" s="34"/>
      <c r="W637" t="b">
        <v>1</v>
      </c>
      <c r="X637" s="34"/>
      <c r="Y637" s="34"/>
      <c r="AA637" s="34"/>
      <c r="AB637" s="34"/>
      <c r="AC637" s="34"/>
      <c r="AD637" s="34"/>
      <c r="AE637" s="34"/>
      <c r="AF637" s="34"/>
      <c r="AG637">
        <v>4.3</v>
      </c>
      <c r="AH637" s="34" t="s">
        <v>1607</v>
      </c>
      <c r="AI637" t="b">
        <v>0</v>
      </c>
      <c r="AJ637" t="b">
        <v>0</v>
      </c>
      <c r="AK637" s="34" t="s">
        <v>265</v>
      </c>
      <c r="AL637" s="34" t="s">
        <v>214</v>
      </c>
      <c r="AM637" s="34" t="s">
        <v>349</v>
      </c>
      <c r="AN637" s="34" t="s">
        <v>350</v>
      </c>
      <c r="AO637" s="34" t="s">
        <v>233</v>
      </c>
      <c r="AP637" s="34" t="s">
        <v>351</v>
      </c>
      <c r="AQ637" s="34"/>
      <c r="AR637" s="34"/>
      <c r="AS637" s="34" t="s">
        <v>354</v>
      </c>
      <c r="AT637" t="b">
        <v>0</v>
      </c>
      <c r="AU637" s="34" t="s">
        <v>190</v>
      </c>
      <c r="AV637" s="34" t="s">
        <v>361</v>
      </c>
      <c r="AW637" s="34" t="s">
        <v>365</v>
      </c>
      <c r="AX637" s="34"/>
      <c r="AY637" s="34" t="s">
        <v>205</v>
      </c>
      <c r="AZ637" s="34" t="s">
        <v>370</v>
      </c>
      <c r="BA637" s="34" t="s">
        <v>373</v>
      </c>
      <c r="BB637" s="34"/>
      <c r="BC637" s="34" t="s">
        <v>866</v>
      </c>
      <c r="BD637" s="34" t="s">
        <v>378</v>
      </c>
      <c r="BE637" s="34" t="s">
        <v>867</v>
      </c>
      <c r="BF637" s="34" t="s">
        <v>868</v>
      </c>
      <c r="BI637" s="34"/>
      <c r="BJ637" s="34"/>
      <c r="BK637" s="34"/>
      <c r="BL637" s="34"/>
      <c r="BM637" s="34"/>
      <c r="BN637" s="34"/>
      <c r="BO637" s="34"/>
      <c r="BP637" s="34"/>
      <c r="BQ637" s="34"/>
      <c r="BS637" s="34"/>
      <c r="BT637" s="34"/>
      <c r="BU637" s="34"/>
      <c r="BV637" s="34"/>
      <c r="BW637" s="34"/>
      <c r="BX637" s="34"/>
      <c r="BY637" s="34"/>
      <c r="BZ637" s="34"/>
      <c r="CB637" s="34"/>
      <c r="CC637" s="34"/>
      <c r="CD637" s="34"/>
      <c r="CE637" s="34"/>
      <c r="CH637" s="34"/>
      <c r="CI637" s="34"/>
      <c r="CK637" s="34"/>
      <c r="CL637" s="34"/>
      <c r="CN637" s="34"/>
      <c r="CO637" s="34"/>
      <c r="CP637" s="34"/>
      <c r="CQ637" s="34"/>
      <c r="CR637" s="34"/>
      <c r="CS637" s="34"/>
      <c r="CT637" s="34"/>
      <c r="CV637" s="34"/>
      <c r="CW637" s="34"/>
      <c r="CX637" s="34"/>
      <c r="CY637" s="34"/>
      <c r="CZ637" s="34"/>
    </row>
    <row r="638" spans="1:104" x14ac:dyDescent="0.15">
      <c r="A638" s="34"/>
      <c r="B638" s="34"/>
      <c r="C638" s="34"/>
      <c r="D638" s="34"/>
      <c r="F638" s="34"/>
      <c r="G638" s="34"/>
      <c r="H638" s="84"/>
      <c r="I638" s="34"/>
      <c r="J638" s="34"/>
      <c r="K638" s="34"/>
      <c r="L638" s="34"/>
      <c r="M638" s="34"/>
      <c r="N638" s="34"/>
      <c r="O638" s="34"/>
      <c r="P638" s="34"/>
      <c r="Q638" s="34"/>
      <c r="S638" s="34"/>
      <c r="T638" s="34"/>
      <c r="U638" s="34"/>
      <c r="W638" t="b">
        <v>1</v>
      </c>
      <c r="X638" s="34"/>
      <c r="Y638" s="34"/>
      <c r="AA638" s="34"/>
      <c r="AB638" s="34"/>
      <c r="AC638" s="34"/>
      <c r="AD638" s="34"/>
      <c r="AE638" s="34"/>
      <c r="AF638" s="34"/>
      <c r="AG638">
        <v>4.3</v>
      </c>
      <c r="AH638" s="34" t="s">
        <v>1607</v>
      </c>
      <c r="AI638" t="b">
        <v>0</v>
      </c>
      <c r="AJ638" t="b">
        <v>0</v>
      </c>
      <c r="AK638" s="34" t="s">
        <v>266</v>
      </c>
      <c r="AL638" s="34" t="s">
        <v>214</v>
      </c>
      <c r="AM638" s="34" t="s">
        <v>349</v>
      </c>
      <c r="AN638" s="34" t="s">
        <v>350</v>
      </c>
      <c r="AO638" s="34" t="s">
        <v>233</v>
      </c>
      <c r="AP638" s="34" t="s">
        <v>351</v>
      </c>
      <c r="AQ638" s="34"/>
      <c r="AR638" s="34"/>
      <c r="AS638" s="34" t="s">
        <v>354</v>
      </c>
      <c r="AT638" t="b">
        <v>0</v>
      </c>
      <c r="AU638" s="34" t="s">
        <v>190</v>
      </c>
      <c r="AV638" s="34" t="s">
        <v>361</v>
      </c>
      <c r="AW638" s="34" t="s">
        <v>365</v>
      </c>
      <c r="AX638" s="34"/>
      <c r="AY638" s="34" t="s">
        <v>205</v>
      </c>
      <c r="AZ638" s="34" t="s">
        <v>370</v>
      </c>
      <c r="BA638" s="34" t="s">
        <v>373</v>
      </c>
      <c r="BB638" s="34"/>
      <c r="BC638" s="34" t="s">
        <v>866</v>
      </c>
      <c r="BD638" s="34" t="s">
        <v>378</v>
      </c>
      <c r="BE638" s="34" t="s">
        <v>867</v>
      </c>
      <c r="BF638" s="34" t="s">
        <v>868</v>
      </c>
      <c r="BI638" s="34"/>
      <c r="BJ638" s="34"/>
      <c r="BK638" s="34"/>
      <c r="BL638" s="34"/>
      <c r="BM638" s="34"/>
      <c r="BN638" s="34"/>
      <c r="BO638" s="34"/>
      <c r="BP638" s="34"/>
      <c r="BQ638" s="34"/>
      <c r="BS638" s="34"/>
      <c r="BT638" s="34"/>
      <c r="BU638" s="34"/>
      <c r="BV638" s="34"/>
      <c r="BW638" s="34"/>
      <c r="BX638" s="34"/>
      <c r="BY638" s="34"/>
      <c r="BZ638" s="34"/>
      <c r="CB638" s="34"/>
      <c r="CC638" s="34"/>
      <c r="CD638" s="34"/>
      <c r="CE638" s="34"/>
      <c r="CH638" s="34"/>
      <c r="CI638" s="34"/>
      <c r="CK638" s="34"/>
      <c r="CL638" s="34"/>
      <c r="CN638" s="34"/>
      <c r="CO638" s="34"/>
      <c r="CP638" s="34"/>
      <c r="CQ638" s="34"/>
      <c r="CR638" s="34"/>
      <c r="CS638" s="34"/>
      <c r="CT638" s="34"/>
      <c r="CV638" s="34"/>
      <c r="CW638" s="34"/>
      <c r="CX638" s="34"/>
      <c r="CY638" s="34"/>
      <c r="CZ638" s="34"/>
    </row>
    <row r="639" spans="1:104" x14ac:dyDescent="0.15">
      <c r="A639" s="34"/>
      <c r="B639" s="34"/>
      <c r="C639" s="34"/>
      <c r="D639" s="34"/>
      <c r="F639" s="34"/>
      <c r="G639" s="34"/>
      <c r="H639" s="84"/>
      <c r="I639" s="34"/>
      <c r="J639" s="34"/>
      <c r="K639" s="34"/>
      <c r="L639" s="34"/>
      <c r="M639" s="34"/>
      <c r="N639" s="34"/>
      <c r="O639" s="34"/>
      <c r="P639" s="34"/>
      <c r="Q639" s="34"/>
      <c r="S639" s="34"/>
      <c r="T639" s="34"/>
      <c r="U639" s="34"/>
      <c r="W639" t="b">
        <v>1</v>
      </c>
      <c r="X639" s="34"/>
      <c r="Y639" s="34"/>
      <c r="AA639" s="34"/>
      <c r="AB639" s="34"/>
      <c r="AC639" s="34"/>
      <c r="AD639" s="34"/>
      <c r="AE639" s="34"/>
      <c r="AF639" s="34"/>
      <c r="AG639">
        <v>4.3</v>
      </c>
      <c r="AH639" s="34" t="s">
        <v>1607</v>
      </c>
      <c r="AI639" t="b">
        <v>0</v>
      </c>
      <c r="AJ639" t="b">
        <v>0</v>
      </c>
      <c r="AK639" s="34" t="s">
        <v>267</v>
      </c>
      <c r="AL639" s="34" t="s">
        <v>214</v>
      </c>
      <c r="AM639" s="34" t="s">
        <v>349</v>
      </c>
      <c r="AN639" s="34" t="s">
        <v>350</v>
      </c>
      <c r="AO639" s="34" t="s">
        <v>233</v>
      </c>
      <c r="AP639" s="34" t="s">
        <v>351</v>
      </c>
      <c r="AQ639" s="34"/>
      <c r="AR639" s="34"/>
      <c r="AS639" s="34" t="s">
        <v>354</v>
      </c>
      <c r="AT639" t="b">
        <v>0</v>
      </c>
      <c r="AU639" s="34" t="s">
        <v>190</v>
      </c>
      <c r="AV639" s="34" t="s">
        <v>361</v>
      </c>
      <c r="AW639" s="34" t="s">
        <v>365</v>
      </c>
      <c r="AX639" s="34"/>
      <c r="AY639" s="34" t="s">
        <v>205</v>
      </c>
      <c r="AZ639" s="34" t="s">
        <v>370</v>
      </c>
      <c r="BA639" s="34" t="s">
        <v>373</v>
      </c>
      <c r="BB639" s="34"/>
      <c r="BC639" s="34" t="s">
        <v>866</v>
      </c>
      <c r="BD639" s="34" t="s">
        <v>378</v>
      </c>
      <c r="BE639" s="34" t="s">
        <v>867</v>
      </c>
      <c r="BF639" s="34" t="s">
        <v>868</v>
      </c>
      <c r="BI639" s="34"/>
      <c r="BJ639" s="34"/>
      <c r="BK639" s="34"/>
      <c r="BL639" s="34"/>
      <c r="BM639" s="34"/>
      <c r="BN639" s="34"/>
      <c r="BO639" s="34"/>
      <c r="BP639" s="34"/>
      <c r="BQ639" s="34"/>
      <c r="BS639" s="34"/>
      <c r="BT639" s="34"/>
      <c r="BU639" s="34"/>
      <c r="BV639" s="34"/>
      <c r="BW639" s="34"/>
      <c r="BX639" s="34"/>
      <c r="BY639" s="34"/>
      <c r="BZ639" s="34"/>
      <c r="CB639" s="34"/>
      <c r="CC639" s="34"/>
      <c r="CD639" s="34"/>
      <c r="CE639" s="34"/>
      <c r="CH639" s="34"/>
      <c r="CI639" s="34"/>
      <c r="CK639" s="34"/>
      <c r="CL639" s="34"/>
      <c r="CN639" s="34"/>
      <c r="CO639" s="34"/>
      <c r="CP639" s="34"/>
      <c r="CQ639" s="34"/>
      <c r="CR639" s="34"/>
      <c r="CS639" s="34"/>
      <c r="CT639" s="34"/>
      <c r="CV639" s="34"/>
      <c r="CW639" s="34"/>
      <c r="CX639" s="34"/>
      <c r="CY639" s="34"/>
      <c r="CZ639" s="34"/>
    </row>
    <row r="640" spans="1:104" x14ac:dyDescent="0.15">
      <c r="A640" s="34"/>
      <c r="B640" s="34"/>
      <c r="C640" s="34"/>
      <c r="D640" s="34"/>
      <c r="F640" s="34"/>
      <c r="G640" s="34"/>
      <c r="H640" s="84"/>
      <c r="I640" s="34"/>
      <c r="J640" s="34"/>
      <c r="K640" s="34"/>
      <c r="L640" s="34"/>
      <c r="M640" s="34"/>
      <c r="N640" s="34"/>
      <c r="O640" s="34"/>
      <c r="P640" s="34"/>
      <c r="Q640" s="34"/>
      <c r="S640" s="34"/>
      <c r="T640" s="34"/>
      <c r="U640" s="34"/>
      <c r="W640" t="b">
        <v>1</v>
      </c>
      <c r="X640" s="34"/>
      <c r="Y640" s="34"/>
      <c r="AA640" s="34"/>
      <c r="AB640" s="34"/>
      <c r="AC640" s="34"/>
      <c r="AD640" s="34"/>
      <c r="AE640" s="34"/>
      <c r="AF640" s="34"/>
      <c r="AG640">
        <v>4.3</v>
      </c>
      <c r="AH640" s="34" t="s">
        <v>1607</v>
      </c>
      <c r="AI640" t="b">
        <v>0</v>
      </c>
      <c r="AJ640" t="b">
        <v>0</v>
      </c>
      <c r="AK640" s="34" t="s">
        <v>268</v>
      </c>
      <c r="AL640" s="34" t="s">
        <v>214</v>
      </c>
      <c r="AM640" s="34" t="s">
        <v>349</v>
      </c>
      <c r="AN640" s="34" t="s">
        <v>350</v>
      </c>
      <c r="AO640" s="34" t="s">
        <v>233</v>
      </c>
      <c r="AP640" s="34" t="s">
        <v>351</v>
      </c>
      <c r="AQ640" s="34"/>
      <c r="AR640" s="34"/>
      <c r="AS640" s="34" t="s">
        <v>354</v>
      </c>
      <c r="AT640" t="b">
        <v>0</v>
      </c>
      <c r="AU640" s="34" t="s">
        <v>190</v>
      </c>
      <c r="AV640" s="34" t="s">
        <v>361</v>
      </c>
      <c r="AW640" s="34" t="s">
        <v>365</v>
      </c>
      <c r="AX640" s="34"/>
      <c r="AY640" s="34" t="s">
        <v>205</v>
      </c>
      <c r="AZ640" s="34" t="s">
        <v>370</v>
      </c>
      <c r="BA640" s="34" t="s">
        <v>373</v>
      </c>
      <c r="BB640" s="34"/>
      <c r="BC640" s="34" t="s">
        <v>866</v>
      </c>
      <c r="BD640" s="34" t="s">
        <v>378</v>
      </c>
      <c r="BE640" s="34" t="s">
        <v>867</v>
      </c>
      <c r="BF640" s="34" t="s">
        <v>868</v>
      </c>
      <c r="BI640" s="34"/>
      <c r="BJ640" s="34"/>
      <c r="BK640" s="34"/>
      <c r="BL640" s="34"/>
      <c r="BM640" s="34"/>
      <c r="BN640" s="34"/>
      <c r="BO640" s="34"/>
      <c r="BP640" s="34"/>
      <c r="BQ640" s="34"/>
      <c r="BS640" s="34"/>
      <c r="BT640" s="34"/>
      <c r="BU640" s="34"/>
      <c r="BV640" s="34"/>
      <c r="BW640" s="34"/>
      <c r="BX640" s="34"/>
      <c r="BY640" s="34"/>
      <c r="BZ640" s="34"/>
      <c r="CB640" s="34"/>
      <c r="CC640" s="34"/>
      <c r="CD640" s="34"/>
      <c r="CE640" s="34"/>
      <c r="CH640" s="34"/>
      <c r="CI640" s="34"/>
      <c r="CK640" s="34"/>
      <c r="CL640" s="34"/>
      <c r="CN640" s="34"/>
      <c r="CO640" s="34"/>
      <c r="CP640" s="34"/>
      <c r="CQ640" s="34"/>
      <c r="CR640" s="34"/>
      <c r="CS640" s="34"/>
      <c r="CT640" s="34"/>
      <c r="CV640" s="34"/>
      <c r="CW640" s="34"/>
      <c r="CX640" s="34"/>
      <c r="CY640" s="34"/>
      <c r="CZ640" s="34"/>
    </row>
    <row r="641" spans="1:104" x14ac:dyDescent="0.15">
      <c r="A641" s="34"/>
      <c r="B641" s="34"/>
      <c r="C641" s="34"/>
      <c r="D641" s="34"/>
      <c r="F641" s="34"/>
      <c r="G641" s="34"/>
      <c r="H641" s="84"/>
      <c r="I641" s="34"/>
      <c r="J641" s="34"/>
      <c r="K641" s="34"/>
      <c r="L641" s="34"/>
      <c r="M641" s="34"/>
      <c r="N641" s="34"/>
      <c r="O641" s="34"/>
      <c r="P641" s="34"/>
      <c r="Q641" s="34"/>
      <c r="S641" s="34"/>
      <c r="T641" s="34"/>
      <c r="U641" s="34"/>
      <c r="W641" t="b">
        <v>1</v>
      </c>
      <c r="X641" s="34"/>
      <c r="Y641" s="34"/>
      <c r="AA641" s="34"/>
      <c r="AB641" s="34"/>
      <c r="AC641" s="34"/>
      <c r="AD641" s="34"/>
      <c r="AE641" s="34"/>
      <c r="AF641" s="34"/>
      <c r="AG641">
        <v>4.3</v>
      </c>
      <c r="AH641" s="34" t="s">
        <v>1607</v>
      </c>
      <c r="AI641" t="b">
        <v>0</v>
      </c>
      <c r="AJ641" t="b">
        <v>0</v>
      </c>
      <c r="AK641" s="34" t="s">
        <v>258</v>
      </c>
      <c r="AL641" s="34" t="s">
        <v>842</v>
      </c>
      <c r="AM641" s="34" t="s">
        <v>349</v>
      </c>
      <c r="AN641" s="34" t="s">
        <v>350</v>
      </c>
      <c r="AO641" s="34" t="s">
        <v>843</v>
      </c>
      <c r="AP641" s="34" t="s">
        <v>351</v>
      </c>
      <c r="AQ641" s="34"/>
      <c r="AR641" s="34"/>
      <c r="AS641" s="34" t="s">
        <v>354</v>
      </c>
      <c r="AT641" t="b">
        <v>0</v>
      </c>
      <c r="AU641" s="34" t="s">
        <v>190</v>
      </c>
      <c r="AV641" s="34" t="s">
        <v>361</v>
      </c>
      <c r="AW641" s="34" t="s">
        <v>365</v>
      </c>
      <c r="AX641" s="34"/>
      <c r="AY641" s="34" t="s">
        <v>205</v>
      </c>
      <c r="AZ641" s="34" t="s">
        <v>370</v>
      </c>
      <c r="BA641" s="34" t="s">
        <v>373</v>
      </c>
      <c r="BB641" s="34"/>
      <c r="BC641" s="34" t="s">
        <v>866</v>
      </c>
      <c r="BD641" s="34" t="s">
        <v>378</v>
      </c>
      <c r="BE641" s="34" t="s">
        <v>867</v>
      </c>
      <c r="BF641" s="34" t="s">
        <v>868</v>
      </c>
      <c r="BI641" s="34"/>
      <c r="BJ641" s="34"/>
      <c r="BK641" s="34"/>
      <c r="BL641" s="34"/>
      <c r="BM641" s="34"/>
      <c r="BN641" s="34"/>
      <c r="BO641" s="34"/>
      <c r="BP641" s="34"/>
      <c r="BQ641" s="34"/>
      <c r="BS641" s="34"/>
      <c r="BT641" s="34"/>
      <c r="BU641" s="34"/>
      <c r="BV641" s="34"/>
      <c r="BW641" s="34"/>
      <c r="BX641" s="34"/>
      <c r="BY641" s="34"/>
      <c r="BZ641" s="34"/>
      <c r="CB641" s="34"/>
      <c r="CC641" s="34"/>
      <c r="CD641" s="34"/>
      <c r="CE641" s="34"/>
      <c r="CH641" s="34"/>
      <c r="CI641" s="34"/>
      <c r="CK641" s="34"/>
      <c r="CL641" s="34"/>
      <c r="CN641" s="34"/>
      <c r="CO641" s="34"/>
      <c r="CP641" s="34"/>
      <c r="CQ641" s="34"/>
      <c r="CR641" s="34"/>
      <c r="CS641" s="34"/>
      <c r="CT641" s="34"/>
      <c r="CV641" s="34"/>
      <c r="CW641" s="34"/>
      <c r="CX641" s="34"/>
      <c r="CY641" s="34"/>
      <c r="CZ641" s="34"/>
    </row>
    <row r="642" spans="1:104" x14ac:dyDescent="0.15">
      <c r="A642" s="34"/>
      <c r="B642" s="34"/>
      <c r="C642" s="34"/>
      <c r="D642" s="34"/>
      <c r="F642" s="34"/>
      <c r="G642" s="34"/>
      <c r="H642" s="84"/>
      <c r="I642" s="34"/>
      <c r="J642" s="34"/>
      <c r="K642" s="34"/>
      <c r="L642" s="34"/>
      <c r="M642" s="34"/>
      <c r="N642" s="34"/>
      <c r="O642" s="34"/>
      <c r="P642" s="34"/>
      <c r="Q642" s="34"/>
      <c r="S642" s="34"/>
      <c r="T642" s="34"/>
      <c r="U642" s="34"/>
      <c r="W642" t="b">
        <v>1</v>
      </c>
      <c r="X642" s="34"/>
      <c r="Y642" s="34"/>
      <c r="AA642" s="34"/>
      <c r="AB642" s="34"/>
      <c r="AC642" s="34"/>
      <c r="AD642" s="34"/>
      <c r="AE642" s="34"/>
      <c r="AF642" s="34"/>
      <c r="AG642">
        <v>4.3</v>
      </c>
      <c r="AH642" s="34" t="s">
        <v>1607</v>
      </c>
      <c r="AI642" t="b">
        <v>0</v>
      </c>
      <c r="AJ642" t="b">
        <v>0</v>
      </c>
      <c r="AK642" s="34" t="s">
        <v>257</v>
      </c>
      <c r="AL642" s="34" t="s">
        <v>842</v>
      </c>
      <c r="AM642" s="34" t="s">
        <v>349</v>
      </c>
      <c r="AN642" s="34" t="s">
        <v>350</v>
      </c>
      <c r="AO642" s="34" t="s">
        <v>843</v>
      </c>
      <c r="AP642" s="34" t="s">
        <v>351</v>
      </c>
      <c r="AQ642" s="34"/>
      <c r="AR642" s="34"/>
      <c r="AS642" s="34" t="s">
        <v>354</v>
      </c>
      <c r="AT642" t="b">
        <v>0</v>
      </c>
      <c r="AU642" s="34" t="s">
        <v>190</v>
      </c>
      <c r="AV642" s="34" t="s">
        <v>361</v>
      </c>
      <c r="AW642" s="34" t="s">
        <v>365</v>
      </c>
      <c r="AX642" s="34"/>
      <c r="AY642" s="34" t="s">
        <v>205</v>
      </c>
      <c r="AZ642" s="34" t="s">
        <v>370</v>
      </c>
      <c r="BA642" s="34" t="s">
        <v>373</v>
      </c>
      <c r="BB642" s="34"/>
      <c r="BC642" s="34" t="s">
        <v>866</v>
      </c>
      <c r="BD642" s="34" t="s">
        <v>378</v>
      </c>
      <c r="BE642" s="34" t="s">
        <v>867</v>
      </c>
      <c r="BF642" s="34" t="s">
        <v>868</v>
      </c>
      <c r="BI642" s="34"/>
      <c r="BJ642" s="34"/>
      <c r="BK642" s="34"/>
      <c r="BL642" s="34"/>
      <c r="BM642" s="34"/>
      <c r="BN642" s="34"/>
      <c r="BO642" s="34"/>
      <c r="BP642" s="34"/>
      <c r="BQ642" s="34"/>
      <c r="BS642" s="34"/>
      <c r="BT642" s="34"/>
      <c r="BU642" s="34"/>
      <c r="BV642" s="34"/>
      <c r="BW642" s="34"/>
      <c r="BX642" s="34"/>
      <c r="BY642" s="34"/>
      <c r="BZ642" s="34"/>
      <c r="CB642" s="34"/>
      <c r="CC642" s="34"/>
      <c r="CD642" s="34"/>
      <c r="CE642" s="34"/>
      <c r="CH642" s="34"/>
      <c r="CI642" s="34"/>
      <c r="CK642" s="34"/>
      <c r="CL642" s="34"/>
      <c r="CN642" s="34"/>
      <c r="CO642" s="34"/>
      <c r="CP642" s="34"/>
      <c r="CQ642" s="34"/>
      <c r="CR642" s="34"/>
      <c r="CS642" s="34"/>
      <c r="CT642" s="34"/>
      <c r="CV642" s="34"/>
      <c r="CW642" s="34"/>
      <c r="CX642" s="34"/>
      <c r="CY642" s="34"/>
      <c r="CZ642" s="34"/>
    </row>
    <row r="643" spans="1:104" x14ac:dyDescent="0.15">
      <c r="A643" s="34"/>
      <c r="B643" s="34"/>
      <c r="C643" s="34"/>
      <c r="D643" s="34"/>
      <c r="F643" s="34"/>
      <c r="G643" s="34"/>
      <c r="H643" s="84"/>
      <c r="I643" s="34"/>
      <c r="J643" s="34"/>
      <c r="K643" s="34"/>
      <c r="L643" s="34"/>
      <c r="M643" s="34"/>
      <c r="N643" s="34"/>
      <c r="O643" s="34"/>
      <c r="P643" s="34"/>
      <c r="Q643" s="34"/>
      <c r="S643" s="34"/>
      <c r="T643" s="34"/>
      <c r="U643" s="34"/>
      <c r="W643" t="b">
        <v>1</v>
      </c>
      <c r="X643" s="34"/>
      <c r="Y643" s="34"/>
      <c r="AA643" s="34"/>
      <c r="AB643" s="34"/>
      <c r="AC643" s="34"/>
      <c r="AD643" s="34"/>
      <c r="AE643" s="34"/>
      <c r="AF643" s="34"/>
      <c r="AG643">
        <v>4.3</v>
      </c>
      <c r="AH643" s="34" t="s">
        <v>1607</v>
      </c>
      <c r="AI643" t="b">
        <v>0</v>
      </c>
      <c r="AJ643" t="b">
        <v>0</v>
      </c>
      <c r="AK643" s="34" t="s">
        <v>234</v>
      </c>
      <c r="AL643" s="34" t="s">
        <v>272</v>
      </c>
      <c r="AM643" s="34" t="s">
        <v>349</v>
      </c>
      <c r="AN643" s="34" t="s">
        <v>350</v>
      </c>
      <c r="AO643" s="34" t="s">
        <v>284</v>
      </c>
      <c r="AP643" s="34" t="s">
        <v>351</v>
      </c>
      <c r="AQ643" s="34"/>
      <c r="AR643" s="34"/>
      <c r="AS643" s="34" t="s">
        <v>355</v>
      </c>
      <c r="AT643" t="b">
        <v>0</v>
      </c>
      <c r="AU643" s="34" t="s">
        <v>270</v>
      </c>
      <c r="AV643" s="34" t="s">
        <v>362</v>
      </c>
      <c r="AW643" s="34" t="s">
        <v>366</v>
      </c>
      <c r="AX643" s="34"/>
      <c r="AY643" s="34" t="s">
        <v>271</v>
      </c>
      <c r="AZ643" s="34" t="s">
        <v>370</v>
      </c>
      <c r="BA643" s="34" t="s">
        <v>374</v>
      </c>
      <c r="BB643" s="34"/>
      <c r="BC643" s="34" t="s">
        <v>866</v>
      </c>
      <c r="BD643" s="34" t="s">
        <v>378</v>
      </c>
      <c r="BE643" s="34" t="s">
        <v>867</v>
      </c>
      <c r="BF643" s="34" t="s">
        <v>868</v>
      </c>
      <c r="BI643" s="34"/>
      <c r="BJ643" s="34"/>
      <c r="BK643" s="34"/>
      <c r="BL643" s="34"/>
      <c r="BM643" s="34"/>
      <c r="BN643" s="34"/>
      <c r="BO643" s="34"/>
      <c r="BP643" s="34"/>
      <c r="BQ643" s="34"/>
      <c r="BS643" s="34"/>
      <c r="BT643" s="34"/>
      <c r="BU643" s="34"/>
      <c r="BV643" s="34"/>
      <c r="BW643" s="34"/>
      <c r="BX643" s="34"/>
      <c r="BY643" s="34"/>
      <c r="BZ643" s="34"/>
      <c r="CB643" s="34"/>
      <c r="CC643" s="34"/>
      <c r="CD643" s="34"/>
      <c r="CE643" s="34"/>
      <c r="CH643" s="34"/>
      <c r="CI643" s="34"/>
      <c r="CK643" s="34"/>
      <c r="CL643" s="34"/>
      <c r="CN643" s="34"/>
      <c r="CO643" s="34"/>
      <c r="CP643" s="34"/>
      <c r="CQ643" s="34"/>
      <c r="CR643" s="34"/>
      <c r="CS643" s="34"/>
      <c r="CT643" s="34"/>
      <c r="CV643" s="34"/>
      <c r="CW643" s="34"/>
      <c r="CX643" s="34"/>
      <c r="CY643" s="34"/>
      <c r="CZ643" s="34"/>
    </row>
    <row r="644" spans="1:104" x14ac:dyDescent="0.15">
      <c r="A644" s="34"/>
      <c r="B644" s="34"/>
      <c r="C644" s="34"/>
      <c r="D644" s="34"/>
      <c r="F644" s="34"/>
      <c r="G644" s="34"/>
      <c r="H644" s="84"/>
      <c r="I644" s="34"/>
      <c r="J644" s="34"/>
      <c r="K644" s="34"/>
      <c r="L644" s="34"/>
      <c r="M644" s="34"/>
      <c r="N644" s="34"/>
      <c r="O644" s="34"/>
      <c r="P644" s="34"/>
      <c r="Q644" s="34"/>
      <c r="S644" s="34"/>
      <c r="T644" s="34"/>
      <c r="U644" s="34"/>
      <c r="W644" t="b">
        <v>1</v>
      </c>
      <c r="X644" s="34"/>
      <c r="Y644" s="34"/>
      <c r="AA644" s="34"/>
      <c r="AB644" s="34"/>
      <c r="AC644" s="34"/>
      <c r="AD644" s="34"/>
      <c r="AE644" s="34"/>
      <c r="AF644" s="34"/>
      <c r="AG644">
        <v>4.3</v>
      </c>
      <c r="AH644" s="34" t="s">
        <v>1607</v>
      </c>
      <c r="AI644" t="b">
        <v>0</v>
      </c>
      <c r="AJ644" t="b">
        <v>0</v>
      </c>
      <c r="AK644" s="34" t="s">
        <v>296</v>
      </c>
      <c r="AL644" s="34" t="s">
        <v>272</v>
      </c>
      <c r="AM644" s="34" t="s">
        <v>349</v>
      </c>
      <c r="AN644" s="34" t="s">
        <v>350</v>
      </c>
      <c r="AO644" s="34" t="s">
        <v>284</v>
      </c>
      <c r="AP644" s="34" t="s">
        <v>351</v>
      </c>
      <c r="AQ644" s="34"/>
      <c r="AR644" s="34"/>
      <c r="AS644" s="34" t="s">
        <v>355</v>
      </c>
      <c r="AT644" t="b">
        <v>0</v>
      </c>
      <c r="AU644" s="34" t="s">
        <v>270</v>
      </c>
      <c r="AV644" s="34" t="s">
        <v>362</v>
      </c>
      <c r="AW644" s="34" t="s">
        <v>366</v>
      </c>
      <c r="AX644" s="34"/>
      <c r="AY644" s="34" t="s">
        <v>271</v>
      </c>
      <c r="AZ644" s="34" t="s">
        <v>370</v>
      </c>
      <c r="BA644" s="34" t="s">
        <v>374</v>
      </c>
      <c r="BB644" s="34"/>
      <c r="BC644" s="34" t="s">
        <v>866</v>
      </c>
      <c r="BD644" s="34" t="s">
        <v>378</v>
      </c>
      <c r="BE644" s="34" t="s">
        <v>867</v>
      </c>
      <c r="BF644" s="34" t="s">
        <v>868</v>
      </c>
      <c r="BI644" s="34"/>
      <c r="BJ644" s="34"/>
      <c r="BK644" s="34"/>
      <c r="BL644" s="34"/>
      <c r="BM644" s="34"/>
      <c r="BN644" s="34"/>
      <c r="BO644" s="34"/>
      <c r="BP644" s="34"/>
      <c r="BQ644" s="34"/>
      <c r="BS644" s="34"/>
      <c r="BT644" s="34"/>
      <c r="BU644" s="34"/>
      <c r="BV644" s="34"/>
      <c r="BW644" s="34"/>
      <c r="BX644" s="34"/>
      <c r="BY644" s="34"/>
      <c r="BZ644" s="34"/>
      <c r="CB644" s="34"/>
      <c r="CC644" s="34"/>
      <c r="CD644" s="34"/>
      <c r="CE644" s="34"/>
      <c r="CH644" s="34"/>
      <c r="CI644" s="34"/>
      <c r="CK644" s="34"/>
      <c r="CL644" s="34"/>
      <c r="CN644" s="34"/>
      <c r="CO644" s="34"/>
      <c r="CP644" s="34"/>
      <c r="CQ644" s="34"/>
      <c r="CR644" s="34"/>
      <c r="CS644" s="34"/>
      <c r="CT644" s="34"/>
      <c r="CV644" s="34"/>
      <c r="CW644" s="34"/>
      <c r="CX644" s="34"/>
      <c r="CY644" s="34"/>
      <c r="CZ644" s="34"/>
    </row>
    <row r="645" spans="1:104" x14ac:dyDescent="0.15">
      <c r="A645" s="34"/>
      <c r="B645" s="34"/>
      <c r="C645" s="34"/>
      <c r="D645" s="34"/>
      <c r="F645" s="34"/>
      <c r="G645" s="34"/>
      <c r="H645" s="84"/>
      <c r="I645" s="34"/>
      <c r="J645" s="34"/>
      <c r="K645" s="34"/>
      <c r="L645" s="34"/>
      <c r="M645" s="34"/>
      <c r="N645" s="34"/>
      <c r="O645" s="34"/>
      <c r="P645" s="34"/>
      <c r="Q645" s="34"/>
      <c r="S645" s="34"/>
      <c r="T645" s="34"/>
      <c r="U645" s="34"/>
      <c r="W645" t="b">
        <v>1</v>
      </c>
      <c r="X645" s="34"/>
      <c r="Y645" s="34"/>
      <c r="AA645" s="34"/>
      <c r="AB645" s="34"/>
      <c r="AC645" s="34"/>
      <c r="AD645" s="34"/>
      <c r="AE645" s="34"/>
      <c r="AF645" s="34"/>
      <c r="AG645">
        <v>4.3</v>
      </c>
      <c r="AH645" s="34" t="s">
        <v>1607</v>
      </c>
      <c r="AI645" t="b">
        <v>0</v>
      </c>
      <c r="AJ645" t="b">
        <v>0</v>
      </c>
      <c r="AK645" s="34" t="s">
        <v>297</v>
      </c>
      <c r="AL645" s="34" t="s">
        <v>272</v>
      </c>
      <c r="AM645" s="34" t="s">
        <v>349</v>
      </c>
      <c r="AN645" s="34" t="s">
        <v>350</v>
      </c>
      <c r="AO645" s="34" t="s">
        <v>284</v>
      </c>
      <c r="AP645" s="34" t="s">
        <v>351</v>
      </c>
      <c r="AQ645" s="34"/>
      <c r="AR645" s="34"/>
      <c r="AS645" s="34" t="s">
        <v>355</v>
      </c>
      <c r="AT645" t="b">
        <v>0</v>
      </c>
      <c r="AU645" s="34" t="s">
        <v>270</v>
      </c>
      <c r="AV645" s="34" t="s">
        <v>362</v>
      </c>
      <c r="AW645" s="34" t="s">
        <v>366</v>
      </c>
      <c r="AX645" s="34"/>
      <c r="AY645" s="34" t="s">
        <v>271</v>
      </c>
      <c r="AZ645" s="34" t="s">
        <v>370</v>
      </c>
      <c r="BA645" s="34" t="s">
        <v>374</v>
      </c>
      <c r="BB645" s="34"/>
      <c r="BC645" s="34" t="s">
        <v>866</v>
      </c>
      <c r="BD645" s="34" t="s">
        <v>378</v>
      </c>
      <c r="BE645" s="34" t="s">
        <v>867</v>
      </c>
      <c r="BF645" s="34" t="s">
        <v>868</v>
      </c>
      <c r="BI645" s="34"/>
      <c r="BJ645" s="34"/>
      <c r="BK645" s="34"/>
      <c r="BL645" s="34"/>
      <c r="BM645" s="34"/>
      <c r="BN645" s="34"/>
      <c r="BO645" s="34"/>
      <c r="BP645" s="34"/>
      <c r="BQ645" s="34"/>
      <c r="BS645" s="34"/>
      <c r="BT645" s="34"/>
      <c r="BU645" s="34"/>
      <c r="BV645" s="34"/>
      <c r="BW645" s="34"/>
      <c r="BX645" s="34"/>
      <c r="BY645" s="34"/>
      <c r="BZ645" s="34"/>
      <c r="CB645" s="34"/>
      <c r="CC645" s="34"/>
      <c r="CD645" s="34"/>
      <c r="CE645" s="34"/>
      <c r="CH645" s="34"/>
      <c r="CI645" s="34"/>
      <c r="CK645" s="34"/>
      <c r="CL645" s="34"/>
      <c r="CN645" s="34"/>
      <c r="CO645" s="34"/>
      <c r="CP645" s="34"/>
      <c r="CQ645" s="34"/>
      <c r="CR645" s="34"/>
      <c r="CS645" s="34"/>
      <c r="CT645" s="34"/>
      <c r="CV645" s="34"/>
      <c r="CW645" s="34"/>
      <c r="CX645" s="34"/>
      <c r="CY645" s="34"/>
      <c r="CZ645" s="34"/>
    </row>
    <row r="646" spans="1:104" x14ac:dyDescent="0.15">
      <c r="A646" s="34"/>
      <c r="B646" s="34"/>
      <c r="C646" s="34"/>
      <c r="D646" s="34"/>
      <c r="F646" s="34"/>
      <c r="G646" s="34"/>
      <c r="H646" s="84"/>
      <c r="I646" s="34"/>
      <c r="J646" s="34"/>
      <c r="K646" s="34"/>
      <c r="L646" s="34"/>
      <c r="M646" s="34"/>
      <c r="N646" s="34"/>
      <c r="O646" s="34"/>
      <c r="P646" s="34"/>
      <c r="Q646" s="34"/>
      <c r="S646" s="34"/>
      <c r="T646" s="34"/>
      <c r="U646" s="34"/>
      <c r="W646" t="b">
        <v>1</v>
      </c>
      <c r="X646" s="34"/>
      <c r="Y646" s="34"/>
      <c r="AA646" s="34"/>
      <c r="AB646" s="34"/>
      <c r="AC646" s="34"/>
      <c r="AD646" s="34"/>
      <c r="AE646" s="34"/>
      <c r="AF646" s="34"/>
      <c r="AG646">
        <v>4.3</v>
      </c>
      <c r="AH646" s="34" t="s">
        <v>1607</v>
      </c>
      <c r="AI646" t="b">
        <v>0</v>
      </c>
      <c r="AJ646" t="b">
        <v>0</v>
      </c>
      <c r="AK646" s="34" t="s">
        <v>298</v>
      </c>
      <c r="AL646" s="34" t="s">
        <v>272</v>
      </c>
      <c r="AM646" s="34" t="s">
        <v>349</v>
      </c>
      <c r="AN646" s="34" t="s">
        <v>350</v>
      </c>
      <c r="AO646" s="34" t="s">
        <v>284</v>
      </c>
      <c r="AP646" s="34" t="s">
        <v>351</v>
      </c>
      <c r="AQ646" s="34"/>
      <c r="AR646" s="34"/>
      <c r="AS646" s="34" t="s">
        <v>355</v>
      </c>
      <c r="AT646" t="b">
        <v>0</v>
      </c>
      <c r="AU646" s="34" t="s">
        <v>270</v>
      </c>
      <c r="AV646" s="34" t="s">
        <v>362</v>
      </c>
      <c r="AW646" s="34" t="s">
        <v>366</v>
      </c>
      <c r="AX646" s="34"/>
      <c r="AY646" s="34" t="s">
        <v>271</v>
      </c>
      <c r="AZ646" s="34" t="s">
        <v>370</v>
      </c>
      <c r="BA646" s="34" t="s">
        <v>374</v>
      </c>
      <c r="BB646" s="34"/>
      <c r="BC646" s="34" t="s">
        <v>866</v>
      </c>
      <c r="BD646" s="34" t="s">
        <v>378</v>
      </c>
      <c r="BE646" s="34" t="s">
        <v>867</v>
      </c>
      <c r="BF646" s="34" t="s">
        <v>868</v>
      </c>
      <c r="BI646" s="34"/>
      <c r="BJ646" s="34"/>
      <c r="BK646" s="34"/>
      <c r="BL646" s="34"/>
      <c r="BM646" s="34"/>
      <c r="BN646" s="34"/>
      <c r="BO646" s="34"/>
      <c r="BP646" s="34"/>
      <c r="BQ646" s="34"/>
      <c r="BS646" s="34"/>
      <c r="BT646" s="34"/>
      <c r="BU646" s="34"/>
      <c r="BV646" s="34"/>
      <c r="BW646" s="34"/>
      <c r="BX646" s="34"/>
      <c r="BY646" s="34"/>
      <c r="BZ646" s="34"/>
      <c r="CB646" s="34"/>
      <c r="CC646" s="34"/>
      <c r="CD646" s="34"/>
      <c r="CE646" s="34"/>
      <c r="CH646" s="34"/>
      <c r="CI646" s="34"/>
      <c r="CK646" s="34"/>
      <c r="CL646" s="34"/>
      <c r="CN646" s="34"/>
      <c r="CO646" s="34"/>
      <c r="CP646" s="34"/>
      <c r="CQ646" s="34"/>
      <c r="CR646" s="34"/>
      <c r="CS646" s="34"/>
      <c r="CT646" s="34"/>
      <c r="CV646" s="34"/>
      <c r="CW646" s="34"/>
      <c r="CX646" s="34"/>
      <c r="CY646" s="34"/>
      <c r="CZ646" s="34"/>
    </row>
    <row r="647" spans="1:104" x14ac:dyDescent="0.15">
      <c r="A647" s="34"/>
      <c r="B647" s="34"/>
      <c r="C647" s="34"/>
      <c r="D647" s="34"/>
      <c r="F647" s="34"/>
      <c r="G647" s="34"/>
      <c r="H647" s="84"/>
      <c r="I647" s="34"/>
      <c r="J647" s="34"/>
      <c r="K647" s="34"/>
      <c r="L647" s="34"/>
      <c r="M647" s="34"/>
      <c r="N647" s="34"/>
      <c r="O647" s="34"/>
      <c r="P647" s="34"/>
      <c r="Q647" s="34"/>
      <c r="S647" s="34"/>
      <c r="T647" s="34"/>
      <c r="U647" s="34"/>
      <c r="W647" t="b">
        <v>1</v>
      </c>
      <c r="X647" s="34"/>
      <c r="Y647" s="34"/>
      <c r="AA647" s="34"/>
      <c r="AB647" s="34"/>
      <c r="AC647" s="34"/>
      <c r="AD647" s="34"/>
      <c r="AE647" s="34"/>
      <c r="AF647" s="34"/>
      <c r="AG647">
        <v>4.3</v>
      </c>
      <c r="AH647" s="34" t="s">
        <v>1607</v>
      </c>
      <c r="AI647" t="b">
        <v>0</v>
      </c>
      <c r="AJ647" t="b">
        <v>0</v>
      </c>
      <c r="AK647" s="34" t="s">
        <v>299</v>
      </c>
      <c r="AL647" s="34" t="s">
        <v>272</v>
      </c>
      <c r="AM647" s="34" t="s">
        <v>349</v>
      </c>
      <c r="AN647" s="34" t="s">
        <v>350</v>
      </c>
      <c r="AO647" s="34" t="s">
        <v>284</v>
      </c>
      <c r="AP647" s="34" t="s">
        <v>351</v>
      </c>
      <c r="AQ647" s="34"/>
      <c r="AR647" s="34"/>
      <c r="AS647" s="34" t="s">
        <v>355</v>
      </c>
      <c r="AT647" t="b">
        <v>0</v>
      </c>
      <c r="AU647" s="34" t="s">
        <v>270</v>
      </c>
      <c r="AV647" s="34" t="s">
        <v>362</v>
      </c>
      <c r="AW647" s="34" t="s">
        <v>366</v>
      </c>
      <c r="AX647" s="34"/>
      <c r="AY647" s="34" t="s">
        <v>271</v>
      </c>
      <c r="AZ647" s="34" t="s">
        <v>370</v>
      </c>
      <c r="BA647" s="34" t="s">
        <v>374</v>
      </c>
      <c r="BB647" s="34"/>
      <c r="BC647" s="34" t="s">
        <v>866</v>
      </c>
      <c r="BD647" s="34" t="s">
        <v>378</v>
      </c>
      <c r="BE647" s="34" t="s">
        <v>867</v>
      </c>
      <c r="BF647" s="34" t="s">
        <v>868</v>
      </c>
      <c r="BI647" s="34"/>
      <c r="BJ647" s="34"/>
      <c r="BK647" s="34"/>
      <c r="BL647" s="34"/>
      <c r="BM647" s="34"/>
      <c r="BN647" s="34"/>
      <c r="BO647" s="34"/>
      <c r="BP647" s="34"/>
      <c r="BQ647" s="34"/>
      <c r="BS647" s="34"/>
      <c r="BT647" s="34"/>
      <c r="BU647" s="34"/>
      <c r="BV647" s="34"/>
      <c r="BW647" s="34"/>
      <c r="BX647" s="34"/>
      <c r="BY647" s="34"/>
      <c r="BZ647" s="34"/>
      <c r="CB647" s="34"/>
      <c r="CC647" s="34"/>
      <c r="CD647" s="34"/>
      <c r="CE647" s="34"/>
      <c r="CH647" s="34"/>
      <c r="CI647" s="34"/>
      <c r="CK647" s="34"/>
      <c r="CL647" s="34"/>
      <c r="CN647" s="34"/>
      <c r="CO647" s="34"/>
      <c r="CP647" s="34"/>
      <c r="CQ647" s="34"/>
      <c r="CR647" s="34"/>
      <c r="CS647" s="34"/>
      <c r="CT647" s="34"/>
      <c r="CV647" s="34"/>
      <c r="CW647" s="34"/>
      <c r="CX647" s="34"/>
      <c r="CY647" s="34"/>
      <c r="CZ647" s="34"/>
    </row>
    <row r="648" spans="1:104" x14ac:dyDescent="0.15">
      <c r="A648" s="34"/>
      <c r="B648" s="34"/>
      <c r="C648" s="34"/>
      <c r="D648" s="34"/>
      <c r="F648" s="34"/>
      <c r="G648" s="34"/>
      <c r="H648" s="84"/>
      <c r="I648" s="34"/>
      <c r="J648" s="34"/>
      <c r="K648" s="34"/>
      <c r="L648" s="34"/>
      <c r="M648" s="34"/>
      <c r="N648" s="34"/>
      <c r="O648" s="34"/>
      <c r="P648" s="34"/>
      <c r="Q648" s="34"/>
      <c r="S648" s="34"/>
      <c r="T648" s="34"/>
      <c r="U648" s="34"/>
      <c r="W648" t="b">
        <v>1</v>
      </c>
      <c r="X648" s="34"/>
      <c r="Y648" s="34"/>
      <c r="AA648" s="34"/>
      <c r="AB648" s="34"/>
      <c r="AC648" s="34"/>
      <c r="AD648" s="34"/>
      <c r="AE648" s="34"/>
      <c r="AF648" s="34"/>
      <c r="AG648">
        <v>4.3</v>
      </c>
      <c r="AH648" s="34" t="s">
        <v>1607</v>
      </c>
      <c r="AI648" t="b">
        <v>0</v>
      </c>
      <c r="AJ648" t="b">
        <v>0</v>
      </c>
      <c r="AK648" s="34" t="s">
        <v>234</v>
      </c>
      <c r="AL648" s="34" t="s">
        <v>273</v>
      </c>
      <c r="AM648" s="34" t="s">
        <v>349</v>
      </c>
      <c r="AN648" s="34" t="s">
        <v>350</v>
      </c>
      <c r="AO648" s="34" t="s">
        <v>285</v>
      </c>
      <c r="AP648" s="34" t="s">
        <v>351</v>
      </c>
      <c r="AQ648" s="34"/>
      <c r="AR648" s="34"/>
      <c r="AS648" s="34" t="s">
        <v>355</v>
      </c>
      <c r="AT648" t="b">
        <v>0</v>
      </c>
      <c r="AU648" s="34" t="s">
        <v>270</v>
      </c>
      <c r="AV648" s="34" t="s">
        <v>362</v>
      </c>
      <c r="AW648" s="34" t="s">
        <v>366</v>
      </c>
      <c r="AX648" s="34"/>
      <c r="AY648" s="34" t="s">
        <v>271</v>
      </c>
      <c r="AZ648" s="34" t="s">
        <v>370</v>
      </c>
      <c r="BA648" s="34" t="s">
        <v>374</v>
      </c>
      <c r="BB648" s="34"/>
      <c r="BC648" s="34" t="s">
        <v>866</v>
      </c>
      <c r="BD648" s="34" t="s">
        <v>378</v>
      </c>
      <c r="BE648" s="34" t="s">
        <v>867</v>
      </c>
      <c r="BF648" s="34" t="s">
        <v>868</v>
      </c>
      <c r="BI648" s="34"/>
      <c r="BJ648" s="34"/>
      <c r="BK648" s="34"/>
      <c r="BL648" s="34"/>
      <c r="BM648" s="34"/>
      <c r="BN648" s="34"/>
      <c r="BO648" s="34"/>
      <c r="BP648" s="34"/>
      <c r="BQ648" s="34"/>
      <c r="BS648" s="34"/>
      <c r="BT648" s="34"/>
      <c r="BU648" s="34"/>
      <c r="BV648" s="34"/>
      <c r="BW648" s="34"/>
      <c r="BX648" s="34"/>
      <c r="BY648" s="34"/>
      <c r="BZ648" s="34"/>
      <c r="CB648" s="34"/>
      <c r="CC648" s="34"/>
      <c r="CD648" s="34"/>
      <c r="CE648" s="34"/>
      <c r="CH648" s="34"/>
      <c r="CI648" s="34"/>
      <c r="CK648" s="34"/>
      <c r="CL648" s="34"/>
      <c r="CN648" s="34"/>
      <c r="CO648" s="34"/>
      <c r="CP648" s="34"/>
      <c r="CQ648" s="34"/>
      <c r="CR648" s="34"/>
      <c r="CS648" s="34"/>
      <c r="CT648" s="34"/>
      <c r="CV648" s="34"/>
      <c r="CW648" s="34"/>
      <c r="CX648" s="34"/>
      <c r="CY648" s="34"/>
      <c r="CZ648" s="34"/>
    </row>
    <row r="649" spans="1:104" x14ac:dyDescent="0.15">
      <c r="A649" s="34"/>
      <c r="B649" s="34"/>
      <c r="C649" s="34"/>
      <c r="D649" s="34"/>
      <c r="F649" s="34"/>
      <c r="G649" s="34"/>
      <c r="H649" s="84"/>
      <c r="I649" s="34"/>
      <c r="J649" s="34"/>
      <c r="K649" s="34"/>
      <c r="L649" s="34"/>
      <c r="M649" s="34"/>
      <c r="N649" s="34"/>
      <c r="O649" s="34"/>
      <c r="P649" s="34"/>
      <c r="Q649" s="34"/>
      <c r="S649" s="34"/>
      <c r="T649" s="34"/>
      <c r="U649" s="34"/>
      <c r="W649" t="b">
        <v>1</v>
      </c>
      <c r="X649" s="34"/>
      <c r="Y649" s="34"/>
      <c r="AA649" s="34"/>
      <c r="AB649" s="34"/>
      <c r="AC649" s="34"/>
      <c r="AD649" s="34"/>
      <c r="AE649" s="34"/>
      <c r="AF649" s="34"/>
      <c r="AG649">
        <v>4.3</v>
      </c>
      <c r="AH649" s="34" t="s">
        <v>1607</v>
      </c>
      <c r="AI649" t="b">
        <v>0</v>
      </c>
      <c r="AJ649" t="b">
        <v>0</v>
      </c>
      <c r="AK649" s="34" t="s">
        <v>257</v>
      </c>
      <c r="AL649" s="34" t="s">
        <v>273</v>
      </c>
      <c r="AM649" s="34" t="s">
        <v>349</v>
      </c>
      <c r="AN649" s="34" t="s">
        <v>350</v>
      </c>
      <c r="AO649" s="34" t="s">
        <v>285</v>
      </c>
      <c r="AP649" s="34" t="s">
        <v>351</v>
      </c>
      <c r="AQ649" s="34"/>
      <c r="AR649" s="34"/>
      <c r="AS649" s="34" t="s">
        <v>355</v>
      </c>
      <c r="AT649" t="b">
        <v>0</v>
      </c>
      <c r="AU649" s="34" t="s">
        <v>270</v>
      </c>
      <c r="AV649" s="34" t="s">
        <v>362</v>
      </c>
      <c r="AW649" s="34" t="s">
        <v>366</v>
      </c>
      <c r="AX649" s="34"/>
      <c r="AY649" s="34" t="s">
        <v>271</v>
      </c>
      <c r="AZ649" s="34" t="s">
        <v>370</v>
      </c>
      <c r="BA649" s="34" t="s">
        <v>374</v>
      </c>
      <c r="BB649" s="34"/>
      <c r="BC649" s="34" t="s">
        <v>866</v>
      </c>
      <c r="BD649" s="34" t="s">
        <v>378</v>
      </c>
      <c r="BE649" s="34" t="s">
        <v>867</v>
      </c>
      <c r="BF649" s="34" t="s">
        <v>868</v>
      </c>
      <c r="BI649" s="34"/>
      <c r="BJ649" s="34"/>
      <c r="BK649" s="34"/>
      <c r="BL649" s="34"/>
      <c r="BM649" s="34"/>
      <c r="BN649" s="34"/>
      <c r="BO649" s="34"/>
      <c r="BP649" s="34"/>
      <c r="BQ649" s="34"/>
      <c r="BS649" s="34"/>
      <c r="BT649" s="34"/>
      <c r="BU649" s="34"/>
      <c r="BV649" s="34"/>
      <c r="BW649" s="34"/>
      <c r="BX649" s="34"/>
      <c r="BY649" s="34"/>
      <c r="BZ649" s="34"/>
      <c r="CB649" s="34"/>
      <c r="CC649" s="34"/>
      <c r="CD649" s="34"/>
      <c r="CE649" s="34"/>
      <c r="CH649" s="34"/>
      <c r="CI649" s="34"/>
      <c r="CK649" s="34"/>
      <c r="CL649" s="34"/>
      <c r="CN649" s="34"/>
      <c r="CO649" s="34"/>
      <c r="CP649" s="34"/>
      <c r="CQ649" s="34"/>
      <c r="CR649" s="34"/>
      <c r="CS649" s="34"/>
      <c r="CT649" s="34"/>
      <c r="CV649" s="34"/>
      <c r="CW649" s="34"/>
      <c r="CX649" s="34"/>
      <c r="CY649" s="34"/>
      <c r="CZ649" s="34"/>
    </row>
    <row r="650" spans="1:104" x14ac:dyDescent="0.15">
      <c r="A650" s="34"/>
      <c r="B650" s="34"/>
      <c r="C650" s="34"/>
      <c r="D650" s="34"/>
      <c r="F650" s="34"/>
      <c r="G650" s="34"/>
      <c r="H650" s="84"/>
      <c r="I650" s="34"/>
      <c r="J650" s="34"/>
      <c r="K650" s="34"/>
      <c r="L650" s="34"/>
      <c r="M650" s="34"/>
      <c r="N650" s="34"/>
      <c r="O650" s="34"/>
      <c r="P650" s="34"/>
      <c r="Q650" s="34"/>
      <c r="S650" s="34"/>
      <c r="T650" s="34"/>
      <c r="U650" s="34"/>
      <c r="W650" t="b">
        <v>1</v>
      </c>
      <c r="X650" s="34"/>
      <c r="Y650" s="34"/>
      <c r="AA650" s="34"/>
      <c r="AB650" s="34"/>
      <c r="AC650" s="34"/>
      <c r="AD650" s="34"/>
      <c r="AE650" s="34"/>
      <c r="AF650" s="34"/>
      <c r="AG650">
        <v>4.3</v>
      </c>
      <c r="AH650" s="34" t="s">
        <v>1607</v>
      </c>
      <c r="AI650" t="b">
        <v>0</v>
      </c>
      <c r="AJ650" t="b">
        <v>0</v>
      </c>
      <c r="AK650" s="34" t="s">
        <v>258</v>
      </c>
      <c r="AL650" s="34" t="s">
        <v>273</v>
      </c>
      <c r="AM650" s="34" t="s">
        <v>349</v>
      </c>
      <c r="AN650" s="34" t="s">
        <v>350</v>
      </c>
      <c r="AO650" s="34" t="s">
        <v>285</v>
      </c>
      <c r="AP650" s="34" t="s">
        <v>351</v>
      </c>
      <c r="AQ650" s="34"/>
      <c r="AR650" s="34"/>
      <c r="AS650" s="34" t="s">
        <v>355</v>
      </c>
      <c r="AT650" t="b">
        <v>0</v>
      </c>
      <c r="AU650" s="34" t="s">
        <v>270</v>
      </c>
      <c r="AV650" s="34" t="s">
        <v>362</v>
      </c>
      <c r="AW650" s="34" t="s">
        <v>366</v>
      </c>
      <c r="AX650" s="34"/>
      <c r="AY650" s="34" t="s">
        <v>271</v>
      </c>
      <c r="AZ650" s="34" t="s">
        <v>370</v>
      </c>
      <c r="BA650" s="34" t="s">
        <v>374</v>
      </c>
      <c r="BB650" s="34"/>
      <c r="BC650" s="34" t="s">
        <v>866</v>
      </c>
      <c r="BD650" s="34" t="s">
        <v>378</v>
      </c>
      <c r="BE650" s="34" t="s">
        <v>867</v>
      </c>
      <c r="BF650" s="34" t="s">
        <v>868</v>
      </c>
      <c r="BI650" s="34"/>
      <c r="BJ650" s="34"/>
      <c r="BK650" s="34"/>
      <c r="BL650" s="34"/>
      <c r="BM650" s="34"/>
      <c r="BN650" s="34"/>
      <c r="BO650" s="34"/>
      <c r="BP650" s="34"/>
      <c r="BQ650" s="34"/>
      <c r="BS650" s="34"/>
      <c r="BT650" s="34"/>
      <c r="BU650" s="34"/>
      <c r="BV650" s="34"/>
      <c r="BW650" s="34"/>
      <c r="BX650" s="34"/>
      <c r="BY650" s="34"/>
      <c r="BZ650" s="34"/>
      <c r="CB650" s="34"/>
      <c r="CC650" s="34"/>
      <c r="CD650" s="34"/>
      <c r="CE650" s="34"/>
      <c r="CH650" s="34"/>
      <c r="CI650" s="34"/>
      <c r="CK650" s="34"/>
      <c r="CL650" s="34"/>
      <c r="CN650" s="34"/>
      <c r="CO650" s="34"/>
      <c r="CP650" s="34"/>
      <c r="CQ650" s="34"/>
      <c r="CR650" s="34"/>
      <c r="CS650" s="34"/>
      <c r="CT650" s="34"/>
      <c r="CV650" s="34"/>
      <c r="CW650" s="34"/>
      <c r="CX650" s="34"/>
      <c r="CY650" s="34"/>
      <c r="CZ650" s="34"/>
    </row>
    <row r="651" spans="1:104" x14ac:dyDescent="0.15">
      <c r="A651" s="34"/>
      <c r="B651" s="34"/>
      <c r="C651" s="34"/>
      <c r="D651" s="34"/>
      <c r="F651" s="34"/>
      <c r="G651" s="34"/>
      <c r="H651" s="84"/>
      <c r="I651" s="34"/>
      <c r="J651" s="34"/>
      <c r="K651" s="34"/>
      <c r="L651" s="34"/>
      <c r="M651" s="34"/>
      <c r="N651" s="34"/>
      <c r="O651" s="34"/>
      <c r="P651" s="34"/>
      <c r="Q651" s="34"/>
      <c r="S651" s="34"/>
      <c r="T651" s="34"/>
      <c r="U651" s="34"/>
      <c r="W651" t="b">
        <v>1</v>
      </c>
      <c r="X651" s="34"/>
      <c r="Y651" s="34"/>
      <c r="AA651" s="34"/>
      <c r="AB651" s="34"/>
      <c r="AC651" s="34"/>
      <c r="AD651" s="34"/>
      <c r="AE651" s="34"/>
      <c r="AF651" s="34"/>
      <c r="AG651">
        <v>4.3</v>
      </c>
      <c r="AH651" s="34" t="s">
        <v>1607</v>
      </c>
      <c r="AI651" t="b">
        <v>0</v>
      </c>
      <c r="AJ651" t="b">
        <v>0</v>
      </c>
      <c r="AK651" s="34" t="s">
        <v>257</v>
      </c>
      <c r="AL651" s="34" t="s">
        <v>274</v>
      </c>
      <c r="AM651" s="34" t="s">
        <v>349</v>
      </c>
      <c r="AN651" s="34" t="s">
        <v>350</v>
      </c>
      <c r="AO651" s="34" t="s">
        <v>286</v>
      </c>
      <c r="AP651" s="34" t="s">
        <v>351</v>
      </c>
      <c r="AQ651" s="34"/>
      <c r="AR651" s="34"/>
      <c r="AS651" s="34" t="s">
        <v>355</v>
      </c>
      <c r="AT651" t="b">
        <v>0</v>
      </c>
      <c r="AU651" s="34" t="s">
        <v>270</v>
      </c>
      <c r="AV651" s="34" t="s">
        <v>362</v>
      </c>
      <c r="AW651" s="34" t="s">
        <v>366</v>
      </c>
      <c r="AX651" s="34"/>
      <c r="AY651" s="34" t="s">
        <v>271</v>
      </c>
      <c r="AZ651" s="34" t="s">
        <v>370</v>
      </c>
      <c r="BA651" s="34" t="s">
        <v>374</v>
      </c>
      <c r="BB651" s="34"/>
      <c r="BC651" s="34" t="s">
        <v>866</v>
      </c>
      <c r="BD651" s="34" t="s">
        <v>378</v>
      </c>
      <c r="BE651" s="34" t="s">
        <v>867</v>
      </c>
      <c r="BF651" s="34" t="s">
        <v>868</v>
      </c>
      <c r="BI651" s="34"/>
      <c r="BJ651" s="34"/>
      <c r="BK651" s="34"/>
      <c r="BL651" s="34"/>
      <c r="BM651" s="34"/>
      <c r="BN651" s="34"/>
      <c r="BO651" s="34"/>
      <c r="BP651" s="34"/>
      <c r="BQ651" s="34"/>
      <c r="BS651" s="34"/>
      <c r="BT651" s="34"/>
      <c r="BU651" s="34"/>
      <c r="BV651" s="34"/>
      <c r="BW651" s="34"/>
      <c r="BX651" s="34"/>
      <c r="BY651" s="34"/>
      <c r="BZ651" s="34"/>
      <c r="CB651" s="34"/>
      <c r="CC651" s="34"/>
      <c r="CD651" s="34"/>
      <c r="CE651" s="34"/>
      <c r="CH651" s="34"/>
      <c r="CI651" s="34"/>
      <c r="CK651" s="34"/>
      <c r="CL651" s="34"/>
      <c r="CN651" s="34"/>
      <c r="CO651" s="34"/>
      <c r="CP651" s="34"/>
      <c r="CQ651" s="34"/>
      <c r="CR651" s="34"/>
      <c r="CS651" s="34"/>
      <c r="CT651" s="34"/>
      <c r="CV651" s="34"/>
      <c r="CW651" s="34"/>
      <c r="CX651" s="34"/>
      <c r="CY651" s="34"/>
      <c r="CZ651" s="34"/>
    </row>
    <row r="652" spans="1:104" x14ac:dyDescent="0.15">
      <c r="A652" s="34"/>
      <c r="B652" s="34"/>
      <c r="C652" s="34"/>
      <c r="D652" s="34"/>
      <c r="F652" s="34"/>
      <c r="G652" s="34"/>
      <c r="H652" s="84"/>
      <c r="I652" s="34"/>
      <c r="J652" s="34"/>
      <c r="K652" s="34"/>
      <c r="L652" s="34"/>
      <c r="M652" s="34"/>
      <c r="N652" s="34"/>
      <c r="O652" s="34"/>
      <c r="P652" s="34"/>
      <c r="Q652" s="34"/>
      <c r="S652" s="34"/>
      <c r="T652" s="34"/>
      <c r="U652" s="34"/>
      <c r="W652" t="b">
        <v>1</v>
      </c>
      <c r="X652" s="34"/>
      <c r="Y652" s="34"/>
      <c r="AA652" s="34"/>
      <c r="AB652" s="34"/>
      <c r="AC652" s="34"/>
      <c r="AD652" s="34"/>
      <c r="AE652" s="34"/>
      <c r="AF652" s="34"/>
      <c r="AG652">
        <v>4.3</v>
      </c>
      <c r="AH652" s="34" t="s">
        <v>1607</v>
      </c>
      <c r="AI652" t="b">
        <v>0</v>
      </c>
      <c r="AJ652" t="b">
        <v>0</v>
      </c>
      <c r="AK652" s="34" t="s">
        <v>258</v>
      </c>
      <c r="AL652" s="34" t="s">
        <v>274</v>
      </c>
      <c r="AM652" s="34" t="s">
        <v>349</v>
      </c>
      <c r="AN652" s="34" t="s">
        <v>350</v>
      </c>
      <c r="AO652" s="34" t="s">
        <v>286</v>
      </c>
      <c r="AP652" s="34" t="s">
        <v>351</v>
      </c>
      <c r="AQ652" s="34"/>
      <c r="AR652" s="34"/>
      <c r="AS652" s="34" t="s">
        <v>355</v>
      </c>
      <c r="AT652" t="b">
        <v>0</v>
      </c>
      <c r="AU652" s="34" t="s">
        <v>270</v>
      </c>
      <c r="AV652" s="34" t="s">
        <v>362</v>
      </c>
      <c r="AW652" s="34" t="s">
        <v>366</v>
      </c>
      <c r="AX652" s="34"/>
      <c r="AY652" s="34" t="s">
        <v>271</v>
      </c>
      <c r="AZ652" s="34" t="s">
        <v>370</v>
      </c>
      <c r="BA652" s="34" t="s">
        <v>374</v>
      </c>
      <c r="BB652" s="34"/>
      <c r="BC652" s="34" t="s">
        <v>866</v>
      </c>
      <c r="BD652" s="34" t="s">
        <v>378</v>
      </c>
      <c r="BE652" s="34" t="s">
        <v>867</v>
      </c>
      <c r="BF652" s="34" t="s">
        <v>868</v>
      </c>
      <c r="BI652" s="34"/>
      <c r="BJ652" s="34"/>
      <c r="BK652" s="34"/>
      <c r="BL652" s="34"/>
      <c r="BM652" s="34"/>
      <c r="BN652" s="34"/>
      <c r="BO652" s="34"/>
      <c r="BP652" s="34"/>
      <c r="BQ652" s="34"/>
      <c r="BS652" s="34"/>
      <c r="BT652" s="34"/>
      <c r="BU652" s="34"/>
      <c r="BV652" s="34"/>
      <c r="BW652" s="34"/>
      <c r="BX652" s="34"/>
      <c r="BY652" s="34"/>
      <c r="BZ652" s="34"/>
      <c r="CB652" s="34"/>
      <c r="CC652" s="34"/>
      <c r="CD652" s="34"/>
      <c r="CE652" s="34"/>
      <c r="CH652" s="34"/>
      <c r="CI652" s="34"/>
      <c r="CK652" s="34"/>
      <c r="CL652" s="34"/>
      <c r="CN652" s="34"/>
      <c r="CO652" s="34"/>
      <c r="CP652" s="34"/>
      <c r="CQ652" s="34"/>
      <c r="CR652" s="34"/>
      <c r="CS652" s="34"/>
      <c r="CT652" s="34"/>
      <c r="CV652" s="34"/>
      <c r="CW652" s="34"/>
      <c r="CX652" s="34"/>
      <c r="CY652" s="34"/>
      <c r="CZ652" s="34"/>
    </row>
    <row r="653" spans="1:104" x14ac:dyDescent="0.15">
      <c r="A653" s="34"/>
      <c r="B653" s="34"/>
      <c r="C653" s="34"/>
      <c r="D653" s="34"/>
      <c r="F653" s="34"/>
      <c r="G653" s="34"/>
      <c r="H653" s="84"/>
      <c r="I653" s="34"/>
      <c r="J653" s="34"/>
      <c r="K653" s="34"/>
      <c r="L653" s="34"/>
      <c r="M653" s="34"/>
      <c r="N653" s="34"/>
      <c r="O653" s="34"/>
      <c r="P653" s="34"/>
      <c r="Q653" s="34"/>
      <c r="S653" s="34"/>
      <c r="T653" s="34"/>
      <c r="U653" s="34"/>
      <c r="W653" t="b">
        <v>1</v>
      </c>
      <c r="X653" s="34"/>
      <c r="Y653" s="34"/>
      <c r="AA653" s="34"/>
      <c r="AB653" s="34"/>
      <c r="AC653" s="34"/>
      <c r="AD653" s="34"/>
      <c r="AE653" s="34"/>
      <c r="AF653" s="34"/>
      <c r="AG653">
        <v>4.3</v>
      </c>
      <c r="AH653" s="34" t="s">
        <v>1607</v>
      </c>
      <c r="AI653" t="b">
        <v>0</v>
      </c>
      <c r="AJ653" t="b">
        <v>0</v>
      </c>
      <c r="AK653" s="34" t="s">
        <v>257</v>
      </c>
      <c r="AL653" s="34" t="s">
        <v>275</v>
      </c>
      <c r="AM653" s="34" t="s">
        <v>349</v>
      </c>
      <c r="AN653" s="34" t="s">
        <v>350</v>
      </c>
      <c r="AO653" s="34" t="s">
        <v>287</v>
      </c>
      <c r="AP653" s="34" t="s">
        <v>351</v>
      </c>
      <c r="AQ653" s="34"/>
      <c r="AR653" s="34"/>
      <c r="AS653" s="34" t="s">
        <v>355</v>
      </c>
      <c r="AT653" t="b">
        <v>0</v>
      </c>
      <c r="AU653" s="34" t="s">
        <v>270</v>
      </c>
      <c r="AV653" s="34" t="s">
        <v>362</v>
      </c>
      <c r="AW653" s="34" t="s">
        <v>366</v>
      </c>
      <c r="AX653" s="34"/>
      <c r="AY653" s="34" t="s">
        <v>271</v>
      </c>
      <c r="AZ653" s="34" t="s">
        <v>370</v>
      </c>
      <c r="BA653" s="34" t="s">
        <v>374</v>
      </c>
      <c r="BB653" s="34"/>
      <c r="BC653" s="34" t="s">
        <v>866</v>
      </c>
      <c r="BD653" s="34" t="s">
        <v>378</v>
      </c>
      <c r="BE653" s="34" t="s">
        <v>867</v>
      </c>
      <c r="BF653" s="34" t="s">
        <v>868</v>
      </c>
      <c r="BI653" s="34"/>
      <c r="BJ653" s="34"/>
      <c r="BK653" s="34"/>
      <c r="BL653" s="34"/>
      <c r="BM653" s="34"/>
      <c r="BN653" s="34"/>
      <c r="BO653" s="34"/>
      <c r="BP653" s="34"/>
      <c r="BQ653" s="34"/>
      <c r="BS653" s="34"/>
      <c r="BT653" s="34"/>
      <c r="BU653" s="34"/>
      <c r="BV653" s="34"/>
      <c r="BW653" s="34"/>
      <c r="BX653" s="34"/>
      <c r="BY653" s="34"/>
      <c r="BZ653" s="34"/>
      <c r="CB653" s="34"/>
      <c r="CC653" s="34"/>
      <c r="CD653" s="34"/>
      <c r="CE653" s="34"/>
      <c r="CH653" s="34"/>
      <c r="CI653" s="34"/>
      <c r="CK653" s="34"/>
      <c r="CL653" s="34"/>
      <c r="CN653" s="34"/>
      <c r="CO653" s="34"/>
      <c r="CP653" s="34"/>
      <c r="CQ653" s="34"/>
      <c r="CR653" s="34"/>
      <c r="CS653" s="34"/>
      <c r="CT653" s="34"/>
      <c r="CV653" s="34"/>
      <c r="CW653" s="34"/>
      <c r="CX653" s="34"/>
      <c r="CY653" s="34"/>
      <c r="CZ653" s="34"/>
    </row>
    <row r="654" spans="1:104" x14ac:dyDescent="0.15">
      <c r="A654" s="34"/>
      <c r="B654" s="34"/>
      <c r="C654" s="34"/>
      <c r="D654" s="34"/>
      <c r="F654" s="34"/>
      <c r="G654" s="34"/>
      <c r="H654" s="84"/>
      <c r="I654" s="34"/>
      <c r="J654" s="34"/>
      <c r="K654" s="34"/>
      <c r="L654" s="34"/>
      <c r="M654" s="34"/>
      <c r="N654" s="34"/>
      <c r="O654" s="34"/>
      <c r="P654" s="34"/>
      <c r="Q654" s="34"/>
      <c r="S654" s="34"/>
      <c r="T654" s="34"/>
      <c r="U654" s="34"/>
      <c r="W654" t="b">
        <v>1</v>
      </c>
      <c r="X654" s="34"/>
      <c r="Y654" s="34"/>
      <c r="AA654" s="34"/>
      <c r="AB654" s="34"/>
      <c r="AC654" s="34"/>
      <c r="AD654" s="34"/>
      <c r="AE654" s="34"/>
      <c r="AF654" s="34"/>
      <c r="AG654">
        <v>4.3</v>
      </c>
      <c r="AH654" s="34" t="s">
        <v>1607</v>
      </c>
      <c r="AI654" t="b">
        <v>0</v>
      </c>
      <c r="AJ654" t="b">
        <v>0</v>
      </c>
      <c r="AK654" s="34" t="s">
        <v>258</v>
      </c>
      <c r="AL654" s="34" t="s">
        <v>275</v>
      </c>
      <c r="AM654" s="34" t="s">
        <v>349</v>
      </c>
      <c r="AN654" s="34" t="s">
        <v>350</v>
      </c>
      <c r="AO654" s="34" t="s">
        <v>287</v>
      </c>
      <c r="AP654" s="34" t="s">
        <v>351</v>
      </c>
      <c r="AQ654" s="34"/>
      <c r="AR654" s="34"/>
      <c r="AS654" s="34" t="s">
        <v>355</v>
      </c>
      <c r="AT654" t="b">
        <v>0</v>
      </c>
      <c r="AU654" s="34" t="s">
        <v>270</v>
      </c>
      <c r="AV654" s="34" t="s">
        <v>362</v>
      </c>
      <c r="AW654" s="34" t="s">
        <v>366</v>
      </c>
      <c r="AX654" s="34"/>
      <c r="AY654" s="34" t="s">
        <v>271</v>
      </c>
      <c r="AZ654" s="34" t="s">
        <v>370</v>
      </c>
      <c r="BA654" s="34" t="s">
        <v>374</v>
      </c>
      <c r="BB654" s="34"/>
      <c r="BC654" s="34" t="s">
        <v>866</v>
      </c>
      <c r="BD654" s="34" t="s">
        <v>378</v>
      </c>
      <c r="BE654" s="34" t="s">
        <v>867</v>
      </c>
      <c r="BF654" s="34" t="s">
        <v>868</v>
      </c>
      <c r="BI654" s="34"/>
      <c r="BJ654" s="34"/>
      <c r="BK654" s="34"/>
      <c r="BL654" s="34"/>
      <c r="BM654" s="34"/>
      <c r="BN654" s="34"/>
      <c r="BO654" s="34"/>
      <c r="BP654" s="34"/>
      <c r="BQ654" s="34"/>
      <c r="BS654" s="34"/>
      <c r="BT654" s="34"/>
      <c r="BU654" s="34"/>
      <c r="BV654" s="34"/>
      <c r="BW654" s="34"/>
      <c r="BX654" s="34"/>
      <c r="BY654" s="34"/>
      <c r="BZ654" s="34"/>
      <c r="CB654" s="34"/>
      <c r="CC654" s="34"/>
      <c r="CD654" s="34"/>
      <c r="CE654" s="34"/>
      <c r="CH654" s="34"/>
      <c r="CI654" s="34"/>
      <c r="CK654" s="34"/>
      <c r="CL654" s="34"/>
      <c r="CN654" s="34"/>
      <c r="CO654" s="34"/>
      <c r="CP654" s="34"/>
      <c r="CQ654" s="34"/>
      <c r="CR654" s="34"/>
      <c r="CS654" s="34"/>
      <c r="CT654" s="34"/>
      <c r="CV654" s="34"/>
      <c r="CW654" s="34"/>
      <c r="CX654" s="34"/>
      <c r="CY654" s="34"/>
      <c r="CZ654" s="34"/>
    </row>
    <row r="655" spans="1:104" x14ac:dyDescent="0.15">
      <c r="A655" s="34"/>
      <c r="B655" s="34"/>
      <c r="C655" s="34"/>
      <c r="D655" s="34"/>
      <c r="F655" s="34"/>
      <c r="G655" s="34"/>
      <c r="H655" s="84"/>
      <c r="I655" s="34"/>
      <c r="J655" s="34"/>
      <c r="K655" s="34"/>
      <c r="L655" s="34"/>
      <c r="M655" s="34"/>
      <c r="N655" s="34"/>
      <c r="O655" s="34"/>
      <c r="P655" s="34"/>
      <c r="Q655" s="34"/>
      <c r="S655" s="34"/>
      <c r="T655" s="34"/>
      <c r="U655" s="34"/>
      <c r="W655" t="b">
        <v>1</v>
      </c>
      <c r="X655" s="34"/>
      <c r="Y655" s="34"/>
      <c r="AA655" s="34"/>
      <c r="AB655" s="34"/>
      <c r="AC655" s="34"/>
      <c r="AD655" s="34"/>
      <c r="AE655" s="34"/>
      <c r="AF655" s="34"/>
      <c r="AG655">
        <v>4.3</v>
      </c>
      <c r="AH655" s="34" t="s">
        <v>1607</v>
      </c>
      <c r="AI655" t="b">
        <v>0</v>
      </c>
      <c r="AJ655" t="b">
        <v>0</v>
      </c>
      <c r="AK655" s="34" t="s">
        <v>257</v>
      </c>
      <c r="AL655" s="34" t="s">
        <v>276</v>
      </c>
      <c r="AM655" s="34" t="s">
        <v>349</v>
      </c>
      <c r="AN655" s="34" t="s">
        <v>350</v>
      </c>
      <c r="AO655" s="34" t="s">
        <v>288</v>
      </c>
      <c r="AP655" s="34" t="s">
        <v>351</v>
      </c>
      <c r="AQ655" s="34"/>
      <c r="AR655" s="34"/>
      <c r="AS655" s="34" t="s">
        <v>355</v>
      </c>
      <c r="AT655" t="b">
        <v>0</v>
      </c>
      <c r="AU655" s="34" t="s">
        <v>270</v>
      </c>
      <c r="AV655" s="34" t="s">
        <v>362</v>
      </c>
      <c r="AW655" s="34" t="s">
        <v>366</v>
      </c>
      <c r="AX655" s="34"/>
      <c r="AY655" s="34" t="s">
        <v>271</v>
      </c>
      <c r="AZ655" s="34" t="s">
        <v>370</v>
      </c>
      <c r="BA655" s="34" t="s">
        <v>374</v>
      </c>
      <c r="BB655" s="34"/>
      <c r="BC655" s="34" t="s">
        <v>866</v>
      </c>
      <c r="BD655" s="34" t="s">
        <v>378</v>
      </c>
      <c r="BE655" s="34" t="s">
        <v>867</v>
      </c>
      <c r="BF655" s="34" t="s">
        <v>868</v>
      </c>
      <c r="BI655" s="34"/>
      <c r="BJ655" s="34"/>
      <c r="BK655" s="34"/>
      <c r="BL655" s="34"/>
      <c r="BM655" s="34"/>
      <c r="BN655" s="34"/>
      <c r="BO655" s="34"/>
      <c r="BP655" s="34"/>
      <c r="BQ655" s="34"/>
      <c r="BS655" s="34"/>
      <c r="BT655" s="34"/>
      <c r="BU655" s="34"/>
      <c r="BV655" s="34"/>
      <c r="BW655" s="34"/>
      <c r="BX655" s="34"/>
      <c r="BY655" s="34"/>
      <c r="BZ655" s="34"/>
      <c r="CB655" s="34"/>
      <c r="CC655" s="34"/>
      <c r="CD655" s="34"/>
      <c r="CE655" s="34"/>
      <c r="CH655" s="34"/>
      <c r="CI655" s="34"/>
      <c r="CK655" s="34"/>
      <c r="CL655" s="34"/>
      <c r="CN655" s="34"/>
      <c r="CO655" s="34"/>
      <c r="CP655" s="34"/>
      <c r="CQ655" s="34"/>
      <c r="CR655" s="34"/>
      <c r="CS655" s="34"/>
      <c r="CT655" s="34"/>
      <c r="CV655" s="34"/>
      <c r="CW655" s="34"/>
      <c r="CX655" s="34"/>
      <c r="CY655" s="34"/>
      <c r="CZ655" s="34"/>
    </row>
    <row r="656" spans="1:104" x14ac:dyDescent="0.15">
      <c r="A656" s="34"/>
      <c r="B656" s="34"/>
      <c r="C656" s="34"/>
      <c r="D656" s="34"/>
      <c r="F656" s="34"/>
      <c r="G656" s="34"/>
      <c r="H656" s="84"/>
      <c r="I656" s="34"/>
      <c r="J656" s="34"/>
      <c r="K656" s="34"/>
      <c r="L656" s="34"/>
      <c r="M656" s="34"/>
      <c r="N656" s="34"/>
      <c r="O656" s="34"/>
      <c r="P656" s="34"/>
      <c r="Q656" s="34"/>
      <c r="S656" s="34"/>
      <c r="T656" s="34"/>
      <c r="U656" s="34"/>
      <c r="W656" t="b">
        <v>1</v>
      </c>
      <c r="X656" s="34"/>
      <c r="Y656" s="34"/>
      <c r="AA656" s="34"/>
      <c r="AB656" s="34"/>
      <c r="AC656" s="34"/>
      <c r="AD656" s="34"/>
      <c r="AE656" s="34"/>
      <c r="AF656" s="34"/>
      <c r="AG656">
        <v>4.3</v>
      </c>
      <c r="AH656" s="34" t="s">
        <v>1607</v>
      </c>
      <c r="AI656" t="b">
        <v>0</v>
      </c>
      <c r="AJ656" t="b">
        <v>0</v>
      </c>
      <c r="AK656" s="34" t="s">
        <v>258</v>
      </c>
      <c r="AL656" s="34" t="s">
        <v>276</v>
      </c>
      <c r="AM656" s="34" t="s">
        <v>349</v>
      </c>
      <c r="AN656" s="34" t="s">
        <v>350</v>
      </c>
      <c r="AO656" s="34" t="s">
        <v>288</v>
      </c>
      <c r="AP656" s="34" t="s">
        <v>351</v>
      </c>
      <c r="AQ656" s="34"/>
      <c r="AR656" s="34"/>
      <c r="AS656" s="34" t="s">
        <v>355</v>
      </c>
      <c r="AT656" t="b">
        <v>0</v>
      </c>
      <c r="AU656" s="34" t="s">
        <v>270</v>
      </c>
      <c r="AV656" s="34" t="s">
        <v>362</v>
      </c>
      <c r="AW656" s="34" t="s">
        <v>366</v>
      </c>
      <c r="AX656" s="34"/>
      <c r="AY656" s="34" t="s">
        <v>271</v>
      </c>
      <c r="AZ656" s="34" t="s">
        <v>370</v>
      </c>
      <c r="BA656" s="34" t="s">
        <v>374</v>
      </c>
      <c r="BB656" s="34"/>
      <c r="BC656" s="34" t="s">
        <v>866</v>
      </c>
      <c r="BD656" s="34" t="s">
        <v>378</v>
      </c>
      <c r="BE656" s="34" t="s">
        <v>867</v>
      </c>
      <c r="BF656" s="34" t="s">
        <v>868</v>
      </c>
      <c r="BI656" s="34"/>
      <c r="BJ656" s="34"/>
      <c r="BK656" s="34"/>
      <c r="BL656" s="34"/>
      <c r="BM656" s="34"/>
      <c r="BN656" s="34"/>
      <c r="BO656" s="34"/>
      <c r="BP656" s="34"/>
      <c r="BQ656" s="34"/>
      <c r="BS656" s="34"/>
      <c r="BT656" s="34"/>
      <c r="BU656" s="34"/>
      <c r="BV656" s="34"/>
      <c r="BW656" s="34"/>
      <c r="BX656" s="34"/>
      <c r="BY656" s="34"/>
      <c r="BZ656" s="34"/>
      <c r="CB656" s="34"/>
      <c r="CC656" s="34"/>
      <c r="CD656" s="34"/>
      <c r="CE656" s="34"/>
      <c r="CH656" s="34"/>
      <c r="CI656" s="34"/>
      <c r="CK656" s="34"/>
      <c r="CL656" s="34"/>
      <c r="CN656" s="34"/>
      <c r="CO656" s="34"/>
      <c r="CP656" s="34"/>
      <c r="CQ656" s="34"/>
      <c r="CR656" s="34"/>
      <c r="CS656" s="34"/>
      <c r="CT656" s="34"/>
      <c r="CV656" s="34"/>
      <c r="CW656" s="34"/>
      <c r="CX656" s="34"/>
      <c r="CY656" s="34"/>
      <c r="CZ656" s="34"/>
    </row>
    <row r="657" spans="1:104" x14ac:dyDescent="0.15">
      <c r="A657" s="34"/>
      <c r="B657" s="34"/>
      <c r="C657" s="34"/>
      <c r="D657" s="34"/>
      <c r="F657" s="34"/>
      <c r="G657" s="34"/>
      <c r="H657" s="84"/>
      <c r="I657" s="34"/>
      <c r="J657" s="34"/>
      <c r="K657" s="34"/>
      <c r="L657" s="34"/>
      <c r="M657" s="34"/>
      <c r="N657" s="34"/>
      <c r="O657" s="34"/>
      <c r="P657" s="34"/>
      <c r="Q657" s="34"/>
      <c r="S657" s="34"/>
      <c r="T657" s="34"/>
      <c r="U657" s="34"/>
      <c r="W657" t="b">
        <v>1</v>
      </c>
      <c r="X657" s="34"/>
      <c r="Y657" s="34"/>
      <c r="AA657" s="34"/>
      <c r="AB657" s="34"/>
      <c r="AC657" s="34"/>
      <c r="AD657" s="34"/>
      <c r="AE657" s="34"/>
      <c r="AF657" s="34"/>
      <c r="AG657">
        <v>4.3</v>
      </c>
      <c r="AH657" s="34" t="s">
        <v>1607</v>
      </c>
      <c r="AI657" t="b">
        <v>0</v>
      </c>
      <c r="AJ657" t="b">
        <v>0</v>
      </c>
      <c r="AK657" s="34" t="s">
        <v>257</v>
      </c>
      <c r="AL657" s="34" t="s">
        <v>277</v>
      </c>
      <c r="AM657" s="34" t="s">
        <v>349</v>
      </c>
      <c r="AN657" s="34" t="s">
        <v>350</v>
      </c>
      <c r="AO657" s="34" t="s">
        <v>289</v>
      </c>
      <c r="AP657" s="34" t="s">
        <v>351</v>
      </c>
      <c r="AQ657" s="34"/>
      <c r="AR657" s="34"/>
      <c r="AS657" s="34" t="s">
        <v>355</v>
      </c>
      <c r="AT657" t="b">
        <v>0</v>
      </c>
      <c r="AU657" s="34" t="s">
        <v>270</v>
      </c>
      <c r="AV657" s="34" t="s">
        <v>362</v>
      </c>
      <c r="AW657" s="34" t="s">
        <v>366</v>
      </c>
      <c r="AX657" s="34"/>
      <c r="AY657" s="34" t="s">
        <v>271</v>
      </c>
      <c r="AZ657" s="34" t="s">
        <v>370</v>
      </c>
      <c r="BA657" s="34" t="s">
        <v>374</v>
      </c>
      <c r="BB657" s="34"/>
      <c r="BC657" s="34" t="s">
        <v>866</v>
      </c>
      <c r="BD657" s="34" t="s">
        <v>378</v>
      </c>
      <c r="BE657" s="34" t="s">
        <v>867</v>
      </c>
      <c r="BF657" s="34" t="s">
        <v>868</v>
      </c>
      <c r="BI657" s="34"/>
      <c r="BJ657" s="34"/>
      <c r="BK657" s="34"/>
      <c r="BL657" s="34"/>
      <c r="BM657" s="34"/>
      <c r="BN657" s="34"/>
      <c r="BO657" s="34"/>
      <c r="BP657" s="34"/>
      <c r="BQ657" s="34"/>
      <c r="BS657" s="34"/>
      <c r="BT657" s="34"/>
      <c r="BU657" s="34"/>
      <c r="BV657" s="34"/>
      <c r="BW657" s="34"/>
      <c r="BX657" s="34"/>
      <c r="BY657" s="34"/>
      <c r="BZ657" s="34"/>
      <c r="CB657" s="34"/>
      <c r="CC657" s="34"/>
      <c r="CD657" s="34"/>
      <c r="CE657" s="34"/>
      <c r="CH657" s="34"/>
      <c r="CI657" s="34"/>
      <c r="CK657" s="34"/>
      <c r="CL657" s="34"/>
      <c r="CN657" s="34"/>
      <c r="CO657" s="34"/>
      <c r="CP657" s="34"/>
      <c r="CQ657" s="34"/>
      <c r="CR657" s="34"/>
      <c r="CS657" s="34"/>
      <c r="CT657" s="34"/>
      <c r="CV657" s="34"/>
      <c r="CW657" s="34"/>
      <c r="CX657" s="34"/>
      <c r="CY657" s="34"/>
      <c r="CZ657" s="34"/>
    </row>
    <row r="658" spans="1:104" x14ac:dyDescent="0.15">
      <c r="A658" s="34"/>
      <c r="B658" s="34"/>
      <c r="C658" s="34"/>
      <c r="D658" s="34"/>
      <c r="F658" s="34"/>
      <c r="G658" s="34"/>
      <c r="H658" s="84"/>
      <c r="I658" s="34"/>
      <c r="J658" s="34"/>
      <c r="K658" s="34"/>
      <c r="L658" s="34"/>
      <c r="M658" s="34"/>
      <c r="N658" s="34"/>
      <c r="O658" s="34"/>
      <c r="P658" s="34"/>
      <c r="Q658" s="34"/>
      <c r="S658" s="34"/>
      <c r="T658" s="34"/>
      <c r="U658" s="34"/>
      <c r="W658" t="b">
        <v>1</v>
      </c>
      <c r="X658" s="34"/>
      <c r="Y658" s="34"/>
      <c r="AA658" s="34"/>
      <c r="AB658" s="34"/>
      <c r="AC658" s="34"/>
      <c r="AD658" s="34"/>
      <c r="AE658" s="34"/>
      <c r="AF658" s="34"/>
      <c r="AG658">
        <v>4.3</v>
      </c>
      <c r="AH658" s="34" t="s">
        <v>1607</v>
      </c>
      <c r="AI658" t="b">
        <v>0</v>
      </c>
      <c r="AJ658" t="b">
        <v>0</v>
      </c>
      <c r="AK658" s="34" t="s">
        <v>258</v>
      </c>
      <c r="AL658" s="34" t="s">
        <v>277</v>
      </c>
      <c r="AM658" s="34" t="s">
        <v>349</v>
      </c>
      <c r="AN658" s="34" t="s">
        <v>350</v>
      </c>
      <c r="AO658" s="34" t="s">
        <v>289</v>
      </c>
      <c r="AP658" s="34" t="s">
        <v>351</v>
      </c>
      <c r="AQ658" s="34"/>
      <c r="AR658" s="34"/>
      <c r="AS658" s="34" t="s">
        <v>355</v>
      </c>
      <c r="AT658" t="b">
        <v>0</v>
      </c>
      <c r="AU658" s="34" t="s">
        <v>270</v>
      </c>
      <c r="AV658" s="34" t="s">
        <v>362</v>
      </c>
      <c r="AW658" s="34" t="s">
        <v>366</v>
      </c>
      <c r="AX658" s="34"/>
      <c r="AY658" s="34" t="s">
        <v>271</v>
      </c>
      <c r="AZ658" s="34" t="s">
        <v>370</v>
      </c>
      <c r="BA658" s="34" t="s">
        <v>374</v>
      </c>
      <c r="BB658" s="34"/>
      <c r="BC658" s="34" t="s">
        <v>866</v>
      </c>
      <c r="BD658" s="34" t="s">
        <v>378</v>
      </c>
      <c r="BE658" s="34" t="s">
        <v>867</v>
      </c>
      <c r="BF658" s="34" t="s">
        <v>868</v>
      </c>
      <c r="BI658" s="34"/>
      <c r="BJ658" s="34"/>
      <c r="BK658" s="34"/>
      <c r="BL658" s="34"/>
      <c r="BM658" s="34"/>
      <c r="BN658" s="34"/>
      <c r="BO658" s="34"/>
      <c r="BP658" s="34"/>
      <c r="BQ658" s="34"/>
      <c r="BS658" s="34"/>
      <c r="BT658" s="34"/>
      <c r="BU658" s="34"/>
      <c r="BV658" s="34"/>
      <c r="BW658" s="34"/>
      <c r="BX658" s="34"/>
      <c r="BY658" s="34"/>
      <c r="BZ658" s="34"/>
      <c r="CB658" s="34"/>
      <c r="CC658" s="34"/>
      <c r="CD658" s="34"/>
      <c r="CE658" s="34"/>
      <c r="CH658" s="34"/>
      <c r="CI658" s="34"/>
      <c r="CK658" s="34"/>
      <c r="CL658" s="34"/>
      <c r="CN658" s="34"/>
      <c r="CO658" s="34"/>
      <c r="CP658" s="34"/>
      <c r="CQ658" s="34"/>
      <c r="CR658" s="34"/>
      <c r="CS658" s="34"/>
      <c r="CT658" s="34"/>
      <c r="CV658" s="34"/>
      <c r="CW658" s="34"/>
      <c r="CX658" s="34"/>
      <c r="CY658" s="34"/>
      <c r="CZ658" s="34"/>
    </row>
    <row r="659" spans="1:104" x14ac:dyDescent="0.15">
      <c r="A659" s="34"/>
      <c r="B659" s="34"/>
      <c r="C659" s="34"/>
      <c r="D659" s="34"/>
      <c r="F659" s="34"/>
      <c r="G659" s="34"/>
      <c r="H659" s="84"/>
      <c r="I659" s="34"/>
      <c r="J659" s="34"/>
      <c r="K659" s="34"/>
      <c r="L659" s="34"/>
      <c r="M659" s="34"/>
      <c r="N659" s="34"/>
      <c r="O659" s="34"/>
      <c r="P659" s="34"/>
      <c r="Q659" s="34"/>
      <c r="S659" s="34"/>
      <c r="T659" s="34"/>
      <c r="U659" s="34"/>
      <c r="W659" t="b">
        <v>1</v>
      </c>
      <c r="X659" s="34"/>
      <c r="Y659" s="34"/>
      <c r="AA659" s="34"/>
      <c r="AB659" s="34"/>
      <c r="AC659" s="34"/>
      <c r="AD659" s="34"/>
      <c r="AE659" s="34"/>
      <c r="AF659" s="34"/>
      <c r="AG659">
        <v>4.3</v>
      </c>
      <c r="AH659" s="34" t="s">
        <v>1607</v>
      </c>
      <c r="AI659" t="b">
        <v>0</v>
      </c>
      <c r="AJ659" t="b">
        <v>0</v>
      </c>
      <c r="AK659" s="34" t="s">
        <v>258</v>
      </c>
      <c r="AL659" s="34" t="s">
        <v>278</v>
      </c>
      <c r="AM659" s="34" t="s">
        <v>349</v>
      </c>
      <c r="AN659" s="34" t="s">
        <v>350</v>
      </c>
      <c r="AO659" s="34" t="s">
        <v>290</v>
      </c>
      <c r="AP659" s="34" t="s">
        <v>351</v>
      </c>
      <c r="AQ659" s="34"/>
      <c r="AR659" s="34"/>
      <c r="AS659" s="34" t="s">
        <v>355</v>
      </c>
      <c r="AT659" t="b">
        <v>0</v>
      </c>
      <c r="AU659" s="34" t="s">
        <v>270</v>
      </c>
      <c r="AV659" s="34" t="s">
        <v>362</v>
      </c>
      <c r="AW659" s="34" t="s">
        <v>366</v>
      </c>
      <c r="AX659" s="34"/>
      <c r="AY659" s="34" t="s">
        <v>271</v>
      </c>
      <c r="AZ659" s="34" t="s">
        <v>370</v>
      </c>
      <c r="BA659" s="34" t="s">
        <v>374</v>
      </c>
      <c r="BB659" s="34"/>
      <c r="BC659" s="34" t="s">
        <v>866</v>
      </c>
      <c r="BD659" s="34" t="s">
        <v>378</v>
      </c>
      <c r="BE659" s="34" t="s">
        <v>867</v>
      </c>
      <c r="BF659" s="34" t="s">
        <v>868</v>
      </c>
      <c r="BI659" s="34"/>
      <c r="BJ659" s="34"/>
      <c r="BK659" s="34"/>
      <c r="BL659" s="34"/>
      <c r="BM659" s="34"/>
      <c r="BN659" s="34"/>
      <c r="BO659" s="34"/>
      <c r="BP659" s="34"/>
      <c r="BQ659" s="34"/>
      <c r="BS659" s="34"/>
      <c r="BT659" s="34"/>
      <c r="BU659" s="34"/>
      <c r="BV659" s="34"/>
      <c r="BW659" s="34"/>
      <c r="BX659" s="34"/>
      <c r="BY659" s="34"/>
      <c r="BZ659" s="34"/>
      <c r="CB659" s="34"/>
      <c r="CC659" s="34"/>
      <c r="CD659" s="34"/>
      <c r="CE659" s="34"/>
      <c r="CH659" s="34"/>
      <c r="CI659" s="34"/>
      <c r="CK659" s="34"/>
      <c r="CL659" s="34"/>
      <c r="CN659" s="34"/>
      <c r="CO659" s="34"/>
      <c r="CP659" s="34"/>
      <c r="CQ659" s="34"/>
      <c r="CR659" s="34"/>
      <c r="CS659" s="34"/>
      <c r="CT659" s="34"/>
      <c r="CV659" s="34"/>
      <c r="CW659" s="34"/>
      <c r="CX659" s="34"/>
      <c r="CY659" s="34"/>
      <c r="CZ659" s="34"/>
    </row>
    <row r="660" spans="1:104" x14ac:dyDescent="0.15">
      <c r="A660" s="34"/>
      <c r="B660" s="34"/>
      <c r="C660" s="34"/>
      <c r="D660" s="34"/>
      <c r="F660" s="34"/>
      <c r="G660" s="34"/>
      <c r="H660" s="84"/>
      <c r="I660" s="34"/>
      <c r="J660" s="34"/>
      <c r="K660" s="34"/>
      <c r="L660" s="34"/>
      <c r="M660" s="34"/>
      <c r="N660" s="34"/>
      <c r="O660" s="34"/>
      <c r="P660" s="34"/>
      <c r="Q660" s="34"/>
      <c r="S660" s="34"/>
      <c r="T660" s="34"/>
      <c r="U660" s="34"/>
      <c r="W660" t="b">
        <v>1</v>
      </c>
      <c r="X660" s="34"/>
      <c r="Y660" s="34"/>
      <c r="AA660" s="34"/>
      <c r="AB660" s="34"/>
      <c r="AC660" s="34"/>
      <c r="AD660" s="34"/>
      <c r="AE660" s="34"/>
      <c r="AF660" s="34"/>
      <c r="AG660">
        <v>4.3</v>
      </c>
      <c r="AH660" s="34" t="s">
        <v>1607</v>
      </c>
      <c r="AI660" t="b">
        <v>0</v>
      </c>
      <c r="AJ660" t="b">
        <v>0</v>
      </c>
      <c r="AK660" s="34" t="s">
        <v>257</v>
      </c>
      <c r="AL660" s="34" t="s">
        <v>278</v>
      </c>
      <c r="AM660" s="34" t="s">
        <v>349</v>
      </c>
      <c r="AN660" s="34" t="s">
        <v>350</v>
      </c>
      <c r="AO660" s="34" t="s">
        <v>290</v>
      </c>
      <c r="AP660" s="34" t="s">
        <v>351</v>
      </c>
      <c r="AQ660" s="34"/>
      <c r="AR660" s="34"/>
      <c r="AS660" s="34" t="s">
        <v>355</v>
      </c>
      <c r="AT660" t="b">
        <v>0</v>
      </c>
      <c r="AU660" s="34" t="s">
        <v>270</v>
      </c>
      <c r="AV660" s="34" t="s">
        <v>362</v>
      </c>
      <c r="AW660" s="34" t="s">
        <v>366</v>
      </c>
      <c r="AX660" s="34"/>
      <c r="AY660" s="34" t="s">
        <v>271</v>
      </c>
      <c r="AZ660" s="34" t="s">
        <v>370</v>
      </c>
      <c r="BA660" s="34" t="s">
        <v>374</v>
      </c>
      <c r="BB660" s="34"/>
      <c r="BC660" s="34" t="s">
        <v>866</v>
      </c>
      <c r="BD660" s="34" t="s">
        <v>378</v>
      </c>
      <c r="BE660" s="34" t="s">
        <v>867</v>
      </c>
      <c r="BF660" s="34" t="s">
        <v>868</v>
      </c>
      <c r="BI660" s="34"/>
      <c r="BJ660" s="34"/>
      <c r="BK660" s="34"/>
      <c r="BL660" s="34"/>
      <c r="BM660" s="34"/>
      <c r="BN660" s="34"/>
      <c r="BO660" s="34"/>
      <c r="BP660" s="34"/>
      <c r="BQ660" s="34"/>
      <c r="BS660" s="34"/>
      <c r="BT660" s="34"/>
      <c r="BU660" s="34"/>
      <c r="BV660" s="34"/>
      <c r="BW660" s="34"/>
      <c r="BX660" s="34"/>
      <c r="BY660" s="34"/>
      <c r="BZ660" s="34"/>
      <c r="CB660" s="34"/>
      <c r="CC660" s="34"/>
      <c r="CD660" s="34"/>
      <c r="CE660" s="34"/>
      <c r="CH660" s="34"/>
      <c r="CI660" s="34"/>
      <c r="CK660" s="34"/>
      <c r="CL660" s="34"/>
      <c r="CN660" s="34"/>
      <c r="CO660" s="34"/>
      <c r="CP660" s="34"/>
      <c r="CQ660" s="34"/>
      <c r="CR660" s="34"/>
      <c r="CS660" s="34"/>
      <c r="CT660" s="34"/>
      <c r="CV660" s="34"/>
      <c r="CW660" s="34"/>
      <c r="CX660" s="34"/>
      <c r="CY660" s="34"/>
      <c r="CZ660" s="34"/>
    </row>
    <row r="661" spans="1:104" x14ac:dyDescent="0.15">
      <c r="A661" s="34"/>
      <c r="B661" s="34"/>
      <c r="C661" s="34"/>
      <c r="D661" s="34"/>
      <c r="F661" s="34"/>
      <c r="G661" s="34"/>
      <c r="H661" s="84"/>
      <c r="I661" s="34"/>
      <c r="J661" s="34"/>
      <c r="K661" s="34"/>
      <c r="L661" s="34"/>
      <c r="M661" s="34"/>
      <c r="N661" s="34"/>
      <c r="O661" s="34"/>
      <c r="P661" s="34"/>
      <c r="Q661" s="34"/>
      <c r="S661" s="34"/>
      <c r="T661" s="34"/>
      <c r="U661" s="34"/>
      <c r="W661" t="b">
        <v>1</v>
      </c>
      <c r="X661" s="34"/>
      <c r="Y661" s="34"/>
      <c r="AA661" s="34"/>
      <c r="AB661" s="34"/>
      <c r="AC661" s="34"/>
      <c r="AD661" s="34"/>
      <c r="AE661" s="34"/>
      <c r="AF661" s="34"/>
      <c r="AG661">
        <v>4.3</v>
      </c>
      <c r="AH661" s="34" t="s">
        <v>1607</v>
      </c>
      <c r="AI661" t="b">
        <v>0</v>
      </c>
      <c r="AJ661" t="b">
        <v>0</v>
      </c>
      <c r="AK661" s="34" t="s">
        <v>257</v>
      </c>
      <c r="AL661" s="34" t="s">
        <v>279</v>
      </c>
      <c r="AM661" s="34" t="s">
        <v>349</v>
      </c>
      <c r="AN661" s="34" t="s">
        <v>350</v>
      </c>
      <c r="AO661" s="34" t="s">
        <v>291</v>
      </c>
      <c r="AP661" s="34" t="s">
        <v>351</v>
      </c>
      <c r="AQ661" s="34"/>
      <c r="AR661" s="34"/>
      <c r="AS661" s="34" t="s">
        <v>355</v>
      </c>
      <c r="AT661" t="b">
        <v>0</v>
      </c>
      <c r="AU661" s="34" t="s">
        <v>270</v>
      </c>
      <c r="AV661" s="34" t="s">
        <v>362</v>
      </c>
      <c r="AW661" s="34" t="s">
        <v>366</v>
      </c>
      <c r="AX661" s="34"/>
      <c r="AY661" s="34" t="s">
        <v>271</v>
      </c>
      <c r="AZ661" s="34" t="s">
        <v>370</v>
      </c>
      <c r="BA661" s="34" t="s">
        <v>374</v>
      </c>
      <c r="BB661" s="34"/>
      <c r="BC661" s="34" t="s">
        <v>866</v>
      </c>
      <c r="BD661" s="34" t="s">
        <v>378</v>
      </c>
      <c r="BE661" s="34" t="s">
        <v>867</v>
      </c>
      <c r="BF661" s="34" t="s">
        <v>868</v>
      </c>
      <c r="BI661" s="34"/>
      <c r="BJ661" s="34"/>
      <c r="BK661" s="34"/>
      <c r="BL661" s="34"/>
      <c r="BM661" s="34"/>
      <c r="BN661" s="34"/>
      <c r="BO661" s="34"/>
      <c r="BP661" s="34"/>
      <c r="BQ661" s="34"/>
      <c r="BS661" s="34"/>
      <c r="BT661" s="34"/>
      <c r="BU661" s="34"/>
      <c r="BV661" s="34"/>
      <c r="BW661" s="34"/>
      <c r="BX661" s="34"/>
      <c r="BY661" s="34"/>
      <c r="BZ661" s="34"/>
      <c r="CB661" s="34"/>
      <c r="CC661" s="34"/>
      <c r="CD661" s="34"/>
      <c r="CE661" s="34"/>
      <c r="CH661" s="34"/>
      <c r="CI661" s="34"/>
      <c r="CK661" s="34"/>
      <c r="CL661" s="34"/>
      <c r="CN661" s="34"/>
      <c r="CO661" s="34"/>
      <c r="CP661" s="34"/>
      <c r="CQ661" s="34"/>
      <c r="CR661" s="34"/>
      <c r="CS661" s="34"/>
      <c r="CT661" s="34"/>
      <c r="CV661" s="34"/>
      <c r="CW661" s="34"/>
      <c r="CX661" s="34"/>
      <c r="CY661" s="34"/>
      <c r="CZ661" s="34"/>
    </row>
    <row r="662" spans="1:104" x14ac:dyDescent="0.15">
      <c r="A662" s="34"/>
      <c r="B662" s="34"/>
      <c r="C662" s="34"/>
      <c r="D662" s="34"/>
      <c r="F662" s="34"/>
      <c r="G662" s="34"/>
      <c r="H662" s="84"/>
      <c r="I662" s="34"/>
      <c r="J662" s="34"/>
      <c r="K662" s="34"/>
      <c r="L662" s="34"/>
      <c r="M662" s="34"/>
      <c r="N662" s="34"/>
      <c r="O662" s="34"/>
      <c r="P662" s="34"/>
      <c r="Q662" s="34"/>
      <c r="S662" s="34"/>
      <c r="T662" s="34"/>
      <c r="U662" s="34"/>
      <c r="W662" t="b">
        <v>1</v>
      </c>
      <c r="X662" s="34"/>
      <c r="Y662" s="34"/>
      <c r="AA662" s="34"/>
      <c r="AB662" s="34"/>
      <c r="AC662" s="34"/>
      <c r="AD662" s="34"/>
      <c r="AE662" s="34"/>
      <c r="AF662" s="34"/>
      <c r="AG662">
        <v>4.3</v>
      </c>
      <c r="AH662" s="34" t="s">
        <v>1607</v>
      </c>
      <c r="AI662" t="b">
        <v>0</v>
      </c>
      <c r="AJ662" t="b">
        <v>0</v>
      </c>
      <c r="AK662" s="34" t="s">
        <v>258</v>
      </c>
      <c r="AL662" s="34" t="s">
        <v>279</v>
      </c>
      <c r="AM662" s="34" t="s">
        <v>349</v>
      </c>
      <c r="AN662" s="34" t="s">
        <v>350</v>
      </c>
      <c r="AO662" s="34" t="s">
        <v>291</v>
      </c>
      <c r="AP662" s="34" t="s">
        <v>351</v>
      </c>
      <c r="AQ662" s="34"/>
      <c r="AR662" s="34"/>
      <c r="AS662" s="34" t="s">
        <v>355</v>
      </c>
      <c r="AT662" t="b">
        <v>0</v>
      </c>
      <c r="AU662" s="34" t="s">
        <v>270</v>
      </c>
      <c r="AV662" s="34" t="s">
        <v>362</v>
      </c>
      <c r="AW662" s="34" t="s">
        <v>366</v>
      </c>
      <c r="AX662" s="34"/>
      <c r="AY662" s="34" t="s">
        <v>271</v>
      </c>
      <c r="AZ662" s="34" t="s">
        <v>370</v>
      </c>
      <c r="BA662" s="34" t="s">
        <v>374</v>
      </c>
      <c r="BB662" s="34"/>
      <c r="BC662" s="34" t="s">
        <v>866</v>
      </c>
      <c r="BD662" s="34" t="s">
        <v>378</v>
      </c>
      <c r="BE662" s="34" t="s">
        <v>867</v>
      </c>
      <c r="BF662" s="34" t="s">
        <v>868</v>
      </c>
      <c r="BI662" s="34"/>
      <c r="BJ662" s="34"/>
      <c r="BK662" s="34"/>
      <c r="BL662" s="34"/>
      <c r="BM662" s="34"/>
      <c r="BN662" s="34"/>
      <c r="BO662" s="34"/>
      <c r="BP662" s="34"/>
      <c r="BQ662" s="34"/>
      <c r="BS662" s="34"/>
      <c r="BT662" s="34"/>
      <c r="BU662" s="34"/>
      <c r="BV662" s="34"/>
      <c r="BW662" s="34"/>
      <c r="BX662" s="34"/>
      <c r="BY662" s="34"/>
      <c r="BZ662" s="34"/>
      <c r="CB662" s="34"/>
      <c r="CC662" s="34"/>
      <c r="CD662" s="34"/>
      <c r="CE662" s="34"/>
      <c r="CH662" s="34"/>
      <c r="CI662" s="34"/>
      <c r="CK662" s="34"/>
      <c r="CL662" s="34"/>
      <c r="CN662" s="34"/>
      <c r="CO662" s="34"/>
      <c r="CP662" s="34"/>
      <c r="CQ662" s="34"/>
      <c r="CR662" s="34"/>
      <c r="CS662" s="34"/>
      <c r="CT662" s="34"/>
      <c r="CV662" s="34"/>
      <c r="CW662" s="34"/>
      <c r="CX662" s="34"/>
      <c r="CY662" s="34"/>
      <c r="CZ662" s="34"/>
    </row>
    <row r="663" spans="1:104" x14ac:dyDescent="0.15">
      <c r="A663" s="34"/>
      <c r="B663" s="34"/>
      <c r="C663" s="34"/>
      <c r="D663" s="34"/>
      <c r="F663" s="34"/>
      <c r="G663" s="34"/>
      <c r="H663" s="84"/>
      <c r="I663" s="34"/>
      <c r="J663" s="34"/>
      <c r="K663" s="34"/>
      <c r="L663" s="34"/>
      <c r="M663" s="34"/>
      <c r="N663" s="34"/>
      <c r="O663" s="34"/>
      <c r="P663" s="34"/>
      <c r="Q663" s="34"/>
      <c r="S663" s="34"/>
      <c r="T663" s="34"/>
      <c r="U663" s="34"/>
      <c r="W663" t="b">
        <v>1</v>
      </c>
      <c r="X663" s="34"/>
      <c r="Y663" s="34"/>
      <c r="AA663" s="34"/>
      <c r="AB663" s="34"/>
      <c r="AC663" s="34"/>
      <c r="AD663" s="34"/>
      <c r="AE663" s="34"/>
      <c r="AF663" s="34"/>
      <c r="AG663">
        <v>4.3</v>
      </c>
      <c r="AH663" s="34" t="s">
        <v>1607</v>
      </c>
      <c r="AI663" t="b">
        <v>0</v>
      </c>
      <c r="AJ663" t="b">
        <v>0</v>
      </c>
      <c r="AK663" s="34" t="s">
        <v>257</v>
      </c>
      <c r="AL663" s="34" t="s">
        <v>280</v>
      </c>
      <c r="AM663" s="34" t="s">
        <v>349</v>
      </c>
      <c r="AN663" s="34" t="s">
        <v>350</v>
      </c>
      <c r="AO663" s="34" t="s">
        <v>292</v>
      </c>
      <c r="AP663" s="34" t="s">
        <v>351</v>
      </c>
      <c r="AQ663" s="34"/>
      <c r="AR663" s="34"/>
      <c r="AS663" s="34" t="s">
        <v>355</v>
      </c>
      <c r="AT663" t="b">
        <v>0</v>
      </c>
      <c r="AU663" s="34" t="s">
        <v>270</v>
      </c>
      <c r="AV663" s="34" t="s">
        <v>362</v>
      </c>
      <c r="AW663" s="34" t="s">
        <v>366</v>
      </c>
      <c r="AX663" s="34"/>
      <c r="AY663" s="34" t="s">
        <v>271</v>
      </c>
      <c r="AZ663" s="34" t="s">
        <v>370</v>
      </c>
      <c r="BA663" s="34" t="s">
        <v>374</v>
      </c>
      <c r="BB663" s="34"/>
      <c r="BC663" s="34" t="s">
        <v>866</v>
      </c>
      <c r="BD663" s="34" t="s">
        <v>378</v>
      </c>
      <c r="BE663" s="34" t="s">
        <v>867</v>
      </c>
      <c r="BF663" s="34" t="s">
        <v>868</v>
      </c>
      <c r="BI663" s="34"/>
      <c r="BJ663" s="34"/>
      <c r="BK663" s="34"/>
      <c r="BL663" s="34"/>
      <c r="BM663" s="34"/>
      <c r="BN663" s="34"/>
      <c r="BO663" s="34"/>
      <c r="BP663" s="34"/>
      <c r="BQ663" s="34"/>
      <c r="BS663" s="34"/>
      <c r="BT663" s="34"/>
      <c r="BU663" s="34"/>
      <c r="BV663" s="34"/>
      <c r="BW663" s="34"/>
      <c r="BX663" s="34"/>
      <c r="BY663" s="34"/>
      <c r="BZ663" s="34"/>
      <c r="CB663" s="34"/>
      <c r="CC663" s="34"/>
      <c r="CD663" s="34"/>
      <c r="CE663" s="34"/>
      <c r="CH663" s="34"/>
      <c r="CI663" s="34"/>
      <c r="CK663" s="34"/>
      <c r="CL663" s="34"/>
      <c r="CN663" s="34"/>
      <c r="CO663" s="34"/>
      <c r="CP663" s="34"/>
      <c r="CQ663" s="34"/>
      <c r="CR663" s="34"/>
      <c r="CS663" s="34"/>
      <c r="CT663" s="34"/>
      <c r="CV663" s="34"/>
      <c r="CW663" s="34"/>
      <c r="CX663" s="34"/>
      <c r="CY663" s="34"/>
      <c r="CZ663" s="34"/>
    </row>
    <row r="664" spans="1:104" x14ac:dyDescent="0.15">
      <c r="A664" s="34"/>
      <c r="B664" s="34"/>
      <c r="C664" s="34"/>
      <c r="D664" s="34"/>
      <c r="F664" s="34"/>
      <c r="G664" s="34"/>
      <c r="H664" s="84"/>
      <c r="I664" s="34"/>
      <c r="J664" s="34"/>
      <c r="K664" s="34"/>
      <c r="L664" s="34"/>
      <c r="M664" s="34"/>
      <c r="N664" s="34"/>
      <c r="O664" s="34"/>
      <c r="P664" s="34"/>
      <c r="Q664" s="34"/>
      <c r="S664" s="34"/>
      <c r="T664" s="34"/>
      <c r="U664" s="34"/>
      <c r="W664" t="b">
        <v>1</v>
      </c>
      <c r="X664" s="34"/>
      <c r="Y664" s="34"/>
      <c r="AA664" s="34"/>
      <c r="AB664" s="34"/>
      <c r="AC664" s="34"/>
      <c r="AD664" s="34"/>
      <c r="AE664" s="34"/>
      <c r="AF664" s="34"/>
      <c r="AG664">
        <v>4.3</v>
      </c>
      <c r="AH664" s="34" t="s">
        <v>1607</v>
      </c>
      <c r="AI664" t="b">
        <v>0</v>
      </c>
      <c r="AJ664" t="b">
        <v>0</v>
      </c>
      <c r="AK664" s="34" t="s">
        <v>258</v>
      </c>
      <c r="AL664" s="34" t="s">
        <v>280</v>
      </c>
      <c r="AM664" s="34" t="s">
        <v>349</v>
      </c>
      <c r="AN664" s="34" t="s">
        <v>350</v>
      </c>
      <c r="AO664" s="34" t="s">
        <v>292</v>
      </c>
      <c r="AP664" s="34" t="s">
        <v>351</v>
      </c>
      <c r="AQ664" s="34"/>
      <c r="AR664" s="34"/>
      <c r="AS664" s="34" t="s">
        <v>355</v>
      </c>
      <c r="AT664" t="b">
        <v>0</v>
      </c>
      <c r="AU664" s="34" t="s">
        <v>270</v>
      </c>
      <c r="AV664" s="34" t="s">
        <v>362</v>
      </c>
      <c r="AW664" s="34" t="s">
        <v>366</v>
      </c>
      <c r="AX664" s="34"/>
      <c r="AY664" s="34" t="s">
        <v>271</v>
      </c>
      <c r="AZ664" s="34" t="s">
        <v>370</v>
      </c>
      <c r="BA664" s="34" t="s">
        <v>374</v>
      </c>
      <c r="BB664" s="34"/>
      <c r="BC664" s="34" t="s">
        <v>866</v>
      </c>
      <c r="BD664" s="34" t="s">
        <v>378</v>
      </c>
      <c r="BE664" s="34" t="s">
        <v>867</v>
      </c>
      <c r="BF664" s="34" t="s">
        <v>868</v>
      </c>
      <c r="BI664" s="34"/>
      <c r="BJ664" s="34"/>
      <c r="BK664" s="34"/>
      <c r="BL664" s="34"/>
      <c r="BM664" s="34"/>
      <c r="BN664" s="34"/>
      <c r="BO664" s="34"/>
      <c r="BP664" s="34"/>
      <c r="BQ664" s="34"/>
      <c r="BS664" s="34"/>
      <c r="BT664" s="34"/>
      <c r="BU664" s="34"/>
      <c r="BV664" s="34"/>
      <c r="BW664" s="34"/>
      <c r="BX664" s="34"/>
      <c r="BY664" s="34"/>
      <c r="BZ664" s="34"/>
      <c r="CB664" s="34"/>
      <c r="CC664" s="34"/>
      <c r="CD664" s="34"/>
      <c r="CE664" s="34"/>
      <c r="CH664" s="34"/>
      <c r="CI664" s="34"/>
      <c r="CK664" s="34"/>
      <c r="CL664" s="34"/>
      <c r="CN664" s="34"/>
      <c r="CO664" s="34"/>
      <c r="CP664" s="34"/>
      <c r="CQ664" s="34"/>
      <c r="CR664" s="34"/>
      <c r="CS664" s="34"/>
      <c r="CT664" s="34"/>
      <c r="CV664" s="34"/>
      <c r="CW664" s="34"/>
      <c r="CX664" s="34"/>
      <c r="CY664" s="34"/>
      <c r="CZ664" s="34"/>
    </row>
    <row r="665" spans="1:104" x14ac:dyDescent="0.15">
      <c r="A665" s="34"/>
      <c r="B665" s="34"/>
      <c r="C665" s="34"/>
      <c r="D665" s="34"/>
      <c r="F665" s="34"/>
      <c r="G665" s="34"/>
      <c r="H665" s="84"/>
      <c r="I665" s="34"/>
      <c r="J665" s="34"/>
      <c r="K665" s="34"/>
      <c r="L665" s="34"/>
      <c r="M665" s="34"/>
      <c r="N665" s="34"/>
      <c r="O665" s="34"/>
      <c r="P665" s="34"/>
      <c r="Q665" s="34"/>
      <c r="S665" s="34"/>
      <c r="T665" s="34"/>
      <c r="U665" s="34"/>
      <c r="W665" t="b">
        <v>1</v>
      </c>
      <c r="X665" s="34"/>
      <c r="Y665" s="34"/>
      <c r="AA665" s="34"/>
      <c r="AB665" s="34"/>
      <c r="AC665" s="34"/>
      <c r="AD665" s="34"/>
      <c r="AE665" s="34"/>
      <c r="AF665" s="34"/>
      <c r="AG665">
        <v>4.3</v>
      </c>
      <c r="AH665" s="34" t="s">
        <v>1607</v>
      </c>
      <c r="AI665" t="b">
        <v>0</v>
      </c>
      <c r="AJ665" t="b">
        <v>0</v>
      </c>
      <c r="AK665" s="34" t="s">
        <v>257</v>
      </c>
      <c r="AL665" s="34" t="s">
        <v>281</v>
      </c>
      <c r="AM665" s="34" t="s">
        <v>349</v>
      </c>
      <c r="AN665" s="34" t="s">
        <v>350</v>
      </c>
      <c r="AO665" s="34" t="s">
        <v>293</v>
      </c>
      <c r="AP665" s="34" t="s">
        <v>351</v>
      </c>
      <c r="AQ665" s="34"/>
      <c r="AR665" s="34"/>
      <c r="AS665" s="34" t="s">
        <v>355</v>
      </c>
      <c r="AT665" t="b">
        <v>0</v>
      </c>
      <c r="AU665" s="34" t="s">
        <v>270</v>
      </c>
      <c r="AV665" s="34" t="s">
        <v>362</v>
      </c>
      <c r="AW665" s="34" t="s">
        <v>366</v>
      </c>
      <c r="AX665" s="34"/>
      <c r="AY665" s="34" t="s">
        <v>271</v>
      </c>
      <c r="AZ665" s="34" t="s">
        <v>370</v>
      </c>
      <c r="BA665" s="34" t="s">
        <v>374</v>
      </c>
      <c r="BB665" s="34"/>
      <c r="BC665" s="34" t="s">
        <v>866</v>
      </c>
      <c r="BD665" s="34" t="s">
        <v>378</v>
      </c>
      <c r="BE665" s="34" t="s">
        <v>867</v>
      </c>
      <c r="BF665" s="34" t="s">
        <v>868</v>
      </c>
      <c r="BI665" s="34"/>
      <c r="BJ665" s="34"/>
      <c r="BK665" s="34"/>
      <c r="BL665" s="34"/>
      <c r="BM665" s="34"/>
      <c r="BN665" s="34"/>
      <c r="BO665" s="34"/>
      <c r="BP665" s="34"/>
      <c r="BQ665" s="34"/>
      <c r="BS665" s="34"/>
      <c r="BT665" s="34"/>
      <c r="BU665" s="34"/>
      <c r="BV665" s="34"/>
      <c r="BW665" s="34"/>
      <c r="BX665" s="34"/>
      <c r="BY665" s="34"/>
      <c r="BZ665" s="34"/>
      <c r="CB665" s="34"/>
      <c r="CC665" s="34"/>
      <c r="CD665" s="34"/>
      <c r="CE665" s="34"/>
      <c r="CH665" s="34"/>
      <c r="CI665" s="34"/>
      <c r="CK665" s="34"/>
      <c r="CL665" s="34"/>
      <c r="CN665" s="34"/>
      <c r="CO665" s="34"/>
      <c r="CP665" s="34"/>
      <c r="CQ665" s="34"/>
      <c r="CR665" s="34"/>
      <c r="CS665" s="34"/>
      <c r="CT665" s="34"/>
      <c r="CV665" s="34"/>
      <c r="CW665" s="34"/>
      <c r="CX665" s="34"/>
      <c r="CY665" s="34"/>
      <c r="CZ665" s="34"/>
    </row>
    <row r="666" spans="1:104" x14ac:dyDescent="0.15">
      <c r="A666" s="34"/>
      <c r="B666" s="34"/>
      <c r="C666" s="34"/>
      <c r="D666" s="34"/>
      <c r="F666" s="34"/>
      <c r="G666" s="34"/>
      <c r="H666" s="84"/>
      <c r="I666" s="34"/>
      <c r="J666" s="34"/>
      <c r="K666" s="34"/>
      <c r="L666" s="34"/>
      <c r="M666" s="34"/>
      <c r="N666" s="34"/>
      <c r="O666" s="34"/>
      <c r="P666" s="34"/>
      <c r="Q666" s="34"/>
      <c r="S666" s="34"/>
      <c r="T666" s="34"/>
      <c r="U666" s="34"/>
      <c r="W666" t="b">
        <v>1</v>
      </c>
      <c r="X666" s="34"/>
      <c r="Y666" s="34"/>
      <c r="AA666" s="34"/>
      <c r="AB666" s="34"/>
      <c r="AC666" s="34"/>
      <c r="AD666" s="34"/>
      <c r="AE666" s="34"/>
      <c r="AF666" s="34"/>
      <c r="AG666">
        <v>4.3</v>
      </c>
      <c r="AH666" s="34" t="s">
        <v>1607</v>
      </c>
      <c r="AI666" t="b">
        <v>0</v>
      </c>
      <c r="AJ666" t="b">
        <v>0</v>
      </c>
      <c r="AK666" s="34" t="s">
        <v>258</v>
      </c>
      <c r="AL666" s="34" t="s">
        <v>281</v>
      </c>
      <c r="AM666" s="34" t="s">
        <v>349</v>
      </c>
      <c r="AN666" s="34" t="s">
        <v>350</v>
      </c>
      <c r="AO666" s="34" t="s">
        <v>293</v>
      </c>
      <c r="AP666" s="34" t="s">
        <v>351</v>
      </c>
      <c r="AQ666" s="34"/>
      <c r="AR666" s="34"/>
      <c r="AS666" s="34" t="s">
        <v>355</v>
      </c>
      <c r="AT666" t="b">
        <v>0</v>
      </c>
      <c r="AU666" s="34" t="s">
        <v>270</v>
      </c>
      <c r="AV666" s="34" t="s">
        <v>362</v>
      </c>
      <c r="AW666" s="34" t="s">
        <v>366</v>
      </c>
      <c r="AX666" s="34"/>
      <c r="AY666" s="34" t="s">
        <v>271</v>
      </c>
      <c r="AZ666" s="34" t="s">
        <v>370</v>
      </c>
      <c r="BA666" s="34" t="s">
        <v>374</v>
      </c>
      <c r="BB666" s="34"/>
      <c r="BC666" s="34" t="s">
        <v>866</v>
      </c>
      <c r="BD666" s="34" t="s">
        <v>378</v>
      </c>
      <c r="BE666" s="34" t="s">
        <v>867</v>
      </c>
      <c r="BF666" s="34" t="s">
        <v>868</v>
      </c>
      <c r="BI666" s="34"/>
      <c r="BJ666" s="34"/>
      <c r="BK666" s="34"/>
      <c r="BL666" s="34"/>
      <c r="BM666" s="34"/>
      <c r="BN666" s="34"/>
      <c r="BO666" s="34"/>
      <c r="BP666" s="34"/>
      <c r="BQ666" s="34"/>
      <c r="BS666" s="34"/>
      <c r="BT666" s="34"/>
      <c r="BU666" s="34"/>
      <c r="BV666" s="34"/>
      <c r="BW666" s="34"/>
      <c r="BX666" s="34"/>
      <c r="BY666" s="34"/>
      <c r="BZ666" s="34"/>
      <c r="CB666" s="34"/>
      <c r="CC666" s="34"/>
      <c r="CD666" s="34"/>
      <c r="CE666" s="34"/>
      <c r="CH666" s="34"/>
      <c r="CI666" s="34"/>
      <c r="CK666" s="34"/>
      <c r="CL666" s="34"/>
      <c r="CN666" s="34"/>
      <c r="CO666" s="34"/>
      <c r="CP666" s="34"/>
      <c r="CQ666" s="34"/>
      <c r="CR666" s="34"/>
      <c r="CS666" s="34"/>
      <c r="CT666" s="34"/>
      <c r="CV666" s="34"/>
      <c r="CW666" s="34"/>
      <c r="CX666" s="34"/>
      <c r="CY666" s="34"/>
      <c r="CZ666" s="34"/>
    </row>
    <row r="667" spans="1:104" x14ac:dyDescent="0.15">
      <c r="A667" s="34"/>
      <c r="B667" s="34"/>
      <c r="C667" s="34"/>
      <c r="D667" s="34"/>
      <c r="F667" s="34"/>
      <c r="G667" s="34"/>
      <c r="H667" s="84"/>
      <c r="I667" s="34"/>
      <c r="J667" s="34"/>
      <c r="K667" s="34"/>
      <c r="L667" s="34"/>
      <c r="M667" s="34"/>
      <c r="N667" s="34"/>
      <c r="O667" s="34"/>
      <c r="P667" s="34"/>
      <c r="Q667" s="34"/>
      <c r="S667" s="34"/>
      <c r="T667" s="34"/>
      <c r="U667" s="34"/>
      <c r="W667" t="b">
        <v>1</v>
      </c>
      <c r="X667" s="34"/>
      <c r="Y667" s="34"/>
      <c r="AA667" s="34"/>
      <c r="AB667" s="34"/>
      <c r="AC667" s="34"/>
      <c r="AD667" s="34"/>
      <c r="AE667" s="34"/>
      <c r="AF667" s="34"/>
      <c r="AG667">
        <v>4.3</v>
      </c>
      <c r="AH667" s="34" t="s">
        <v>1607</v>
      </c>
      <c r="AI667" t="b">
        <v>0</v>
      </c>
      <c r="AJ667" t="b">
        <v>0</v>
      </c>
      <c r="AK667" s="34" t="s">
        <v>257</v>
      </c>
      <c r="AL667" s="34" t="s">
        <v>282</v>
      </c>
      <c r="AM667" s="34" t="s">
        <v>349</v>
      </c>
      <c r="AN667" s="34" t="s">
        <v>350</v>
      </c>
      <c r="AO667" s="34" t="s">
        <v>294</v>
      </c>
      <c r="AP667" s="34" t="s">
        <v>351</v>
      </c>
      <c r="AQ667" s="34"/>
      <c r="AR667" s="34"/>
      <c r="AS667" s="34" t="s">
        <v>355</v>
      </c>
      <c r="AT667" t="b">
        <v>0</v>
      </c>
      <c r="AU667" s="34" t="s">
        <v>270</v>
      </c>
      <c r="AV667" s="34" t="s">
        <v>362</v>
      </c>
      <c r="AW667" s="34" t="s">
        <v>366</v>
      </c>
      <c r="AX667" s="34"/>
      <c r="AY667" s="34" t="s">
        <v>271</v>
      </c>
      <c r="AZ667" s="34" t="s">
        <v>370</v>
      </c>
      <c r="BA667" s="34" t="s">
        <v>374</v>
      </c>
      <c r="BB667" s="34"/>
      <c r="BC667" s="34" t="s">
        <v>866</v>
      </c>
      <c r="BD667" s="34" t="s">
        <v>378</v>
      </c>
      <c r="BE667" s="34" t="s">
        <v>867</v>
      </c>
      <c r="BF667" s="34" t="s">
        <v>868</v>
      </c>
      <c r="BI667" s="34"/>
      <c r="BJ667" s="34"/>
      <c r="BK667" s="34"/>
      <c r="BL667" s="34"/>
      <c r="BM667" s="34"/>
      <c r="BN667" s="34"/>
      <c r="BO667" s="34"/>
      <c r="BP667" s="34"/>
      <c r="BQ667" s="34"/>
      <c r="BS667" s="34"/>
      <c r="BT667" s="34"/>
      <c r="BU667" s="34"/>
      <c r="BV667" s="34"/>
      <c r="BW667" s="34"/>
      <c r="BX667" s="34"/>
      <c r="BY667" s="34"/>
      <c r="BZ667" s="34"/>
      <c r="CB667" s="34"/>
      <c r="CC667" s="34"/>
      <c r="CD667" s="34"/>
      <c r="CE667" s="34"/>
      <c r="CH667" s="34"/>
      <c r="CI667" s="34"/>
      <c r="CK667" s="34"/>
      <c r="CL667" s="34"/>
      <c r="CN667" s="34"/>
      <c r="CO667" s="34"/>
      <c r="CP667" s="34"/>
      <c r="CQ667" s="34"/>
      <c r="CR667" s="34"/>
      <c r="CS667" s="34"/>
      <c r="CT667" s="34"/>
      <c r="CV667" s="34"/>
      <c r="CW667" s="34"/>
      <c r="CX667" s="34"/>
      <c r="CY667" s="34"/>
      <c r="CZ667" s="34"/>
    </row>
    <row r="668" spans="1:104" x14ac:dyDescent="0.15">
      <c r="A668" s="34"/>
      <c r="B668" s="34"/>
      <c r="C668" s="34"/>
      <c r="D668" s="34"/>
      <c r="F668" s="34"/>
      <c r="G668" s="34"/>
      <c r="H668" s="84"/>
      <c r="I668" s="34"/>
      <c r="J668" s="34"/>
      <c r="K668" s="34"/>
      <c r="L668" s="34"/>
      <c r="M668" s="34"/>
      <c r="N668" s="34"/>
      <c r="O668" s="34"/>
      <c r="P668" s="34"/>
      <c r="Q668" s="34"/>
      <c r="S668" s="34"/>
      <c r="T668" s="34"/>
      <c r="U668" s="34"/>
      <c r="W668" t="b">
        <v>1</v>
      </c>
      <c r="X668" s="34"/>
      <c r="Y668" s="34"/>
      <c r="AA668" s="34"/>
      <c r="AB668" s="34"/>
      <c r="AC668" s="34"/>
      <c r="AD668" s="34"/>
      <c r="AE668" s="34"/>
      <c r="AF668" s="34"/>
      <c r="AG668">
        <v>4.3</v>
      </c>
      <c r="AH668" s="34" t="s">
        <v>1607</v>
      </c>
      <c r="AI668" t="b">
        <v>0</v>
      </c>
      <c r="AJ668" t="b">
        <v>0</v>
      </c>
      <c r="AK668" s="34" t="s">
        <v>258</v>
      </c>
      <c r="AL668" s="34" t="s">
        <v>282</v>
      </c>
      <c r="AM668" s="34" t="s">
        <v>349</v>
      </c>
      <c r="AN668" s="34" t="s">
        <v>350</v>
      </c>
      <c r="AO668" s="34" t="s">
        <v>294</v>
      </c>
      <c r="AP668" s="34" t="s">
        <v>351</v>
      </c>
      <c r="AQ668" s="34"/>
      <c r="AR668" s="34"/>
      <c r="AS668" s="34" t="s">
        <v>355</v>
      </c>
      <c r="AT668" t="b">
        <v>0</v>
      </c>
      <c r="AU668" s="34" t="s">
        <v>270</v>
      </c>
      <c r="AV668" s="34" t="s">
        <v>362</v>
      </c>
      <c r="AW668" s="34" t="s">
        <v>366</v>
      </c>
      <c r="AX668" s="34"/>
      <c r="AY668" s="34" t="s">
        <v>271</v>
      </c>
      <c r="AZ668" s="34" t="s">
        <v>370</v>
      </c>
      <c r="BA668" s="34" t="s">
        <v>374</v>
      </c>
      <c r="BB668" s="34"/>
      <c r="BC668" s="34" t="s">
        <v>866</v>
      </c>
      <c r="BD668" s="34" t="s">
        <v>378</v>
      </c>
      <c r="BE668" s="34" t="s">
        <v>867</v>
      </c>
      <c r="BF668" s="34" t="s">
        <v>868</v>
      </c>
      <c r="BI668" s="34"/>
      <c r="BJ668" s="34"/>
      <c r="BK668" s="34"/>
      <c r="BL668" s="34"/>
      <c r="BM668" s="34"/>
      <c r="BN668" s="34"/>
      <c r="BO668" s="34"/>
      <c r="BP668" s="34"/>
      <c r="BQ668" s="34"/>
      <c r="BS668" s="34"/>
      <c r="BT668" s="34"/>
      <c r="BU668" s="34"/>
      <c r="BV668" s="34"/>
      <c r="BW668" s="34"/>
      <c r="BX668" s="34"/>
      <c r="BY668" s="34"/>
      <c r="BZ668" s="34"/>
      <c r="CB668" s="34"/>
      <c r="CC668" s="34"/>
      <c r="CD668" s="34"/>
      <c r="CE668" s="34"/>
      <c r="CH668" s="34"/>
      <c r="CI668" s="34"/>
      <c r="CK668" s="34"/>
      <c r="CL668" s="34"/>
      <c r="CN668" s="34"/>
      <c r="CO668" s="34"/>
      <c r="CP668" s="34"/>
      <c r="CQ668" s="34"/>
      <c r="CR668" s="34"/>
      <c r="CS668" s="34"/>
      <c r="CT668" s="34"/>
      <c r="CV668" s="34"/>
      <c r="CW668" s="34"/>
      <c r="CX668" s="34"/>
      <c r="CY668" s="34"/>
      <c r="CZ668" s="34"/>
    </row>
    <row r="669" spans="1:104" x14ac:dyDescent="0.15">
      <c r="A669" s="34"/>
      <c r="B669" s="34"/>
      <c r="C669" s="34"/>
      <c r="D669" s="34"/>
      <c r="F669" s="34"/>
      <c r="G669" s="34"/>
      <c r="H669" s="84"/>
      <c r="I669" s="34"/>
      <c r="J669" s="34"/>
      <c r="K669" s="34"/>
      <c r="L669" s="34"/>
      <c r="M669" s="34"/>
      <c r="N669" s="34"/>
      <c r="O669" s="34"/>
      <c r="P669" s="34"/>
      <c r="Q669" s="34"/>
      <c r="S669" s="34"/>
      <c r="T669" s="34"/>
      <c r="U669" s="34"/>
      <c r="W669" t="b">
        <v>1</v>
      </c>
      <c r="X669" s="34"/>
      <c r="Y669" s="34"/>
      <c r="AA669" s="34"/>
      <c r="AB669" s="34"/>
      <c r="AC669" s="34"/>
      <c r="AD669" s="34"/>
      <c r="AE669" s="34"/>
      <c r="AF669" s="34"/>
      <c r="AG669">
        <v>4.3</v>
      </c>
      <c r="AH669" s="34" t="s">
        <v>1607</v>
      </c>
      <c r="AI669" t="b">
        <v>0</v>
      </c>
      <c r="AJ669" t="b">
        <v>0</v>
      </c>
      <c r="AK669" s="34" t="s">
        <v>234</v>
      </c>
      <c r="AL669" s="34" t="s">
        <v>283</v>
      </c>
      <c r="AM669" s="34" t="s">
        <v>349</v>
      </c>
      <c r="AN669" s="34" t="s">
        <v>350</v>
      </c>
      <c r="AO669" s="34" t="s">
        <v>295</v>
      </c>
      <c r="AP669" s="34" t="s">
        <v>351</v>
      </c>
      <c r="AQ669" s="34"/>
      <c r="AR669" s="34"/>
      <c r="AS669" s="34" t="s">
        <v>355</v>
      </c>
      <c r="AT669" t="b">
        <v>0</v>
      </c>
      <c r="AU669" s="34" t="s">
        <v>270</v>
      </c>
      <c r="AV669" s="34" t="s">
        <v>362</v>
      </c>
      <c r="AW669" s="34" t="s">
        <v>366</v>
      </c>
      <c r="AX669" s="34"/>
      <c r="AY669" s="34" t="s">
        <v>271</v>
      </c>
      <c r="AZ669" s="34" t="s">
        <v>370</v>
      </c>
      <c r="BA669" s="34" t="s">
        <v>374</v>
      </c>
      <c r="BB669" s="34"/>
      <c r="BC669" s="34" t="s">
        <v>866</v>
      </c>
      <c r="BD669" s="34" t="s">
        <v>378</v>
      </c>
      <c r="BE669" s="34" t="s">
        <v>867</v>
      </c>
      <c r="BF669" s="34" t="s">
        <v>868</v>
      </c>
      <c r="BI669" s="34"/>
      <c r="BJ669" s="34"/>
      <c r="BK669" s="34"/>
      <c r="BL669" s="34"/>
      <c r="BM669" s="34"/>
      <c r="BN669" s="34"/>
      <c r="BO669" s="34"/>
      <c r="BP669" s="34"/>
      <c r="BQ669" s="34"/>
      <c r="BS669" s="34"/>
      <c r="BT669" s="34"/>
      <c r="BU669" s="34"/>
      <c r="BV669" s="34"/>
      <c r="BW669" s="34"/>
      <c r="BX669" s="34"/>
      <c r="BY669" s="34"/>
      <c r="BZ669" s="34"/>
      <c r="CB669" s="34"/>
      <c r="CC669" s="34"/>
      <c r="CD669" s="34"/>
      <c r="CE669" s="34"/>
      <c r="CH669" s="34"/>
      <c r="CI669" s="34"/>
      <c r="CK669" s="34"/>
      <c r="CL669" s="34"/>
      <c r="CN669" s="34"/>
      <c r="CO669" s="34"/>
      <c r="CP669" s="34"/>
      <c r="CQ669" s="34"/>
      <c r="CR669" s="34"/>
      <c r="CS669" s="34"/>
      <c r="CT669" s="34"/>
      <c r="CV669" s="34"/>
      <c r="CW669" s="34"/>
      <c r="CX669" s="34"/>
      <c r="CY669" s="34"/>
      <c r="CZ669" s="34"/>
    </row>
    <row r="670" spans="1:104" x14ac:dyDescent="0.15">
      <c r="A670" s="34"/>
      <c r="B670" s="34"/>
      <c r="C670" s="34"/>
      <c r="D670" s="34"/>
      <c r="F670" s="34"/>
      <c r="G670" s="34"/>
      <c r="H670" s="84"/>
      <c r="I670" s="34"/>
      <c r="J670" s="34"/>
      <c r="K670" s="34"/>
      <c r="L670" s="34"/>
      <c r="M670" s="34"/>
      <c r="N670" s="34"/>
      <c r="O670" s="34"/>
      <c r="P670" s="34"/>
      <c r="Q670" s="34"/>
      <c r="S670" s="34"/>
      <c r="T670" s="34"/>
      <c r="U670" s="34"/>
      <c r="W670" t="b">
        <v>1</v>
      </c>
      <c r="X670" s="34"/>
      <c r="Y670" s="34"/>
      <c r="AA670" s="34"/>
      <c r="AB670" s="34"/>
      <c r="AC670" s="34"/>
      <c r="AD670" s="34"/>
      <c r="AE670" s="34"/>
      <c r="AF670" s="34"/>
      <c r="AG670">
        <v>4.3</v>
      </c>
      <c r="AH670" s="34" t="s">
        <v>1607</v>
      </c>
      <c r="AI670" t="b">
        <v>0</v>
      </c>
      <c r="AJ670" t="b">
        <v>0</v>
      </c>
      <c r="AK670" s="34" t="s">
        <v>300</v>
      </c>
      <c r="AL670" s="34" t="s">
        <v>283</v>
      </c>
      <c r="AM670" s="34" t="s">
        <v>349</v>
      </c>
      <c r="AN670" s="34" t="s">
        <v>350</v>
      </c>
      <c r="AO670" s="34" t="s">
        <v>295</v>
      </c>
      <c r="AP670" s="34" t="s">
        <v>351</v>
      </c>
      <c r="AQ670" s="34"/>
      <c r="AR670" s="34"/>
      <c r="AS670" s="34" t="s">
        <v>355</v>
      </c>
      <c r="AT670" t="b">
        <v>0</v>
      </c>
      <c r="AU670" s="34" t="s">
        <v>270</v>
      </c>
      <c r="AV670" s="34" t="s">
        <v>362</v>
      </c>
      <c r="AW670" s="34" t="s">
        <v>366</v>
      </c>
      <c r="AX670" s="34"/>
      <c r="AY670" s="34" t="s">
        <v>271</v>
      </c>
      <c r="AZ670" s="34" t="s">
        <v>370</v>
      </c>
      <c r="BA670" s="34" t="s">
        <v>374</v>
      </c>
      <c r="BB670" s="34"/>
      <c r="BC670" s="34" t="s">
        <v>866</v>
      </c>
      <c r="BD670" s="34" t="s">
        <v>378</v>
      </c>
      <c r="BE670" s="34" t="s">
        <v>867</v>
      </c>
      <c r="BF670" s="34" t="s">
        <v>868</v>
      </c>
      <c r="BI670" s="34"/>
      <c r="BJ670" s="34"/>
      <c r="BK670" s="34"/>
      <c r="BL670" s="34"/>
      <c r="BM670" s="34"/>
      <c r="BN670" s="34"/>
      <c r="BO670" s="34"/>
      <c r="BP670" s="34"/>
      <c r="BQ670" s="34"/>
      <c r="BS670" s="34"/>
      <c r="BT670" s="34"/>
      <c r="BU670" s="34"/>
      <c r="BV670" s="34"/>
      <c r="BW670" s="34"/>
      <c r="BX670" s="34"/>
      <c r="BY670" s="34"/>
      <c r="BZ670" s="34"/>
      <c r="CB670" s="34"/>
      <c r="CC670" s="34"/>
      <c r="CD670" s="34"/>
      <c r="CE670" s="34"/>
      <c r="CH670" s="34"/>
      <c r="CI670" s="34"/>
      <c r="CK670" s="34"/>
      <c r="CL670" s="34"/>
      <c r="CN670" s="34"/>
      <c r="CO670" s="34"/>
      <c r="CP670" s="34"/>
      <c r="CQ670" s="34"/>
      <c r="CR670" s="34"/>
      <c r="CS670" s="34"/>
      <c r="CT670" s="34"/>
      <c r="CV670" s="34"/>
      <c r="CW670" s="34"/>
      <c r="CX670" s="34"/>
      <c r="CY670" s="34"/>
      <c r="CZ670" s="34"/>
    </row>
    <row r="671" spans="1:104" x14ac:dyDescent="0.15">
      <c r="A671" s="34"/>
      <c r="B671" s="34"/>
      <c r="C671" s="34"/>
      <c r="D671" s="34"/>
      <c r="F671" s="34"/>
      <c r="G671" s="34"/>
      <c r="H671" s="84"/>
      <c r="I671" s="34"/>
      <c r="J671" s="34"/>
      <c r="K671" s="34"/>
      <c r="L671" s="34"/>
      <c r="M671" s="34"/>
      <c r="N671" s="34"/>
      <c r="O671" s="34"/>
      <c r="P671" s="34"/>
      <c r="Q671" s="34"/>
      <c r="S671" s="34"/>
      <c r="T671" s="34"/>
      <c r="U671" s="34"/>
      <c r="W671" t="b">
        <v>1</v>
      </c>
      <c r="X671" s="34"/>
      <c r="Y671" s="34"/>
      <c r="AA671" s="34"/>
      <c r="AB671" s="34"/>
      <c r="AC671" s="34"/>
      <c r="AD671" s="34"/>
      <c r="AE671" s="34"/>
      <c r="AF671" s="34"/>
      <c r="AG671">
        <v>4.3</v>
      </c>
      <c r="AH671" s="34" t="s">
        <v>1607</v>
      </c>
      <c r="AI671" t="b">
        <v>0</v>
      </c>
      <c r="AJ671" t="b">
        <v>0</v>
      </c>
      <c r="AK671" s="34" t="s">
        <v>301</v>
      </c>
      <c r="AL671" s="34" t="s">
        <v>283</v>
      </c>
      <c r="AM671" s="34" t="s">
        <v>349</v>
      </c>
      <c r="AN671" s="34" t="s">
        <v>350</v>
      </c>
      <c r="AO671" s="34" t="s">
        <v>295</v>
      </c>
      <c r="AP671" s="34" t="s">
        <v>351</v>
      </c>
      <c r="AQ671" s="34"/>
      <c r="AR671" s="34"/>
      <c r="AS671" s="34" t="s">
        <v>355</v>
      </c>
      <c r="AT671" t="b">
        <v>0</v>
      </c>
      <c r="AU671" s="34" t="s">
        <v>270</v>
      </c>
      <c r="AV671" s="34" t="s">
        <v>362</v>
      </c>
      <c r="AW671" s="34" t="s">
        <v>366</v>
      </c>
      <c r="AX671" s="34"/>
      <c r="AY671" s="34" t="s">
        <v>271</v>
      </c>
      <c r="AZ671" s="34" t="s">
        <v>370</v>
      </c>
      <c r="BA671" s="34" t="s">
        <v>374</v>
      </c>
      <c r="BB671" s="34"/>
      <c r="BC671" s="34" t="s">
        <v>866</v>
      </c>
      <c r="BD671" s="34" t="s">
        <v>378</v>
      </c>
      <c r="BE671" s="34" t="s">
        <v>867</v>
      </c>
      <c r="BF671" s="34" t="s">
        <v>868</v>
      </c>
      <c r="BI671" s="34"/>
      <c r="BJ671" s="34"/>
      <c r="BK671" s="34"/>
      <c r="BL671" s="34"/>
      <c r="BM671" s="34"/>
      <c r="BN671" s="34"/>
      <c r="BO671" s="34"/>
      <c r="BP671" s="34"/>
      <c r="BQ671" s="34"/>
      <c r="BS671" s="34"/>
      <c r="BT671" s="34"/>
      <c r="BU671" s="34"/>
      <c r="BV671" s="34"/>
      <c r="BW671" s="34"/>
      <c r="BX671" s="34"/>
      <c r="BY671" s="34"/>
      <c r="BZ671" s="34"/>
      <c r="CB671" s="34"/>
      <c r="CC671" s="34"/>
      <c r="CD671" s="34"/>
      <c r="CE671" s="34"/>
      <c r="CH671" s="34"/>
      <c r="CI671" s="34"/>
      <c r="CK671" s="34"/>
      <c r="CL671" s="34"/>
      <c r="CN671" s="34"/>
      <c r="CO671" s="34"/>
      <c r="CP671" s="34"/>
      <c r="CQ671" s="34"/>
      <c r="CR671" s="34"/>
      <c r="CS671" s="34"/>
      <c r="CT671" s="34"/>
      <c r="CV671" s="34"/>
      <c r="CW671" s="34"/>
      <c r="CX671" s="34"/>
      <c r="CY671" s="34"/>
      <c r="CZ671" s="34"/>
    </row>
    <row r="672" spans="1:104" x14ac:dyDescent="0.15">
      <c r="A672" s="34"/>
      <c r="B672" s="34"/>
      <c r="C672" s="34"/>
      <c r="D672" s="34"/>
      <c r="F672" s="34"/>
      <c r="G672" s="34"/>
      <c r="H672" s="84"/>
      <c r="I672" s="34"/>
      <c r="J672" s="34"/>
      <c r="K672" s="34"/>
      <c r="L672" s="34"/>
      <c r="M672" s="34"/>
      <c r="N672" s="34"/>
      <c r="O672" s="34"/>
      <c r="P672" s="34"/>
      <c r="Q672" s="34"/>
      <c r="S672" s="34"/>
      <c r="T672" s="34"/>
      <c r="U672" s="34"/>
      <c r="W672" t="b">
        <v>1</v>
      </c>
      <c r="X672" s="34"/>
      <c r="Y672" s="34"/>
      <c r="AA672" s="34"/>
      <c r="AB672" s="34"/>
      <c r="AC672" s="34"/>
      <c r="AD672" s="34"/>
      <c r="AE672" s="34"/>
      <c r="AF672" s="34"/>
      <c r="AG672">
        <v>4.3</v>
      </c>
      <c r="AH672" s="34" t="s">
        <v>1607</v>
      </c>
      <c r="AI672" t="b">
        <v>0</v>
      </c>
      <c r="AJ672" t="b">
        <v>0</v>
      </c>
      <c r="AK672" s="34" t="s">
        <v>302</v>
      </c>
      <c r="AL672" s="34" t="s">
        <v>283</v>
      </c>
      <c r="AM672" s="34" t="s">
        <v>349</v>
      </c>
      <c r="AN672" s="34" t="s">
        <v>350</v>
      </c>
      <c r="AO672" s="34" t="s">
        <v>295</v>
      </c>
      <c r="AP672" s="34" t="s">
        <v>351</v>
      </c>
      <c r="AQ672" s="34"/>
      <c r="AR672" s="34"/>
      <c r="AS672" s="34" t="s">
        <v>355</v>
      </c>
      <c r="AT672" t="b">
        <v>0</v>
      </c>
      <c r="AU672" s="34" t="s">
        <v>270</v>
      </c>
      <c r="AV672" s="34" t="s">
        <v>362</v>
      </c>
      <c r="AW672" s="34" t="s">
        <v>366</v>
      </c>
      <c r="AX672" s="34"/>
      <c r="AY672" s="34" t="s">
        <v>271</v>
      </c>
      <c r="AZ672" s="34" t="s">
        <v>370</v>
      </c>
      <c r="BA672" s="34" t="s">
        <v>374</v>
      </c>
      <c r="BB672" s="34"/>
      <c r="BC672" s="34" t="s">
        <v>866</v>
      </c>
      <c r="BD672" s="34" t="s">
        <v>378</v>
      </c>
      <c r="BE672" s="34" t="s">
        <v>867</v>
      </c>
      <c r="BF672" s="34" t="s">
        <v>868</v>
      </c>
      <c r="BI672" s="34"/>
      <c r="BJ672" s="34"/>
      <c r="BK672" s="34"/>
      <c r="BL672" s="34"/>
      <c r="BM672" s="34"/>
      <c r="BN672" s="34"/>
      <c r="BO672" s="34"/>
      <c r="BP672" s="34"/>
      <c r="BQ672" s="34"/>
      <c r="BS672" s="34"/>
      <c r="BT672" s="34"/>
      <c r="BU672" s="34"/>
      <c r="BV672" s="34"/>
      <c r="BW672" s="34"/>
      <c r="BX672" s="34"/>
      <c r="BY672" s="34"/>
      <c r="BZ672" s="34"/>
      <c r="CB672" s="34"/>
      <c r="CC672" s="34"/>
      <c r="CD672" s="34"/>
      <c r="CE672" s="34"/>
      <c r="CH672" s="34"/>
      <c r="CI672" s="34"/>
      <c r="CK672" s="34"/>
      <c r="CL672" s="34"/>
      <c r="CN672" s="34"/>
      <c r="CO672" s="34"/>
      <c r="CP672" s="34"/>
      <c r="CQ672" s="34"/>
      <c r="CR672" s="34"/>
      <c r="CS672" s="34"/>
      <c r="CT672" s="34"/>
      <c r="CV672" s="34"/>
      <c r="CW672" s="34"/>
      <c r="CX672" s="34"/>
      <c r="CY672" s="34"/>
      <c r="CZ672" s="34"/>
    </row>
    <row r="673" spans="1:104" x14ac:dyDescent="0.15">
      <c r="A673" s="34"/>
      <c r="B673" s="34"/>
      <c r="C673" s="34"/>
      <c r="D673" s="34"/>
      <c r="F673" s="34"/>
      <c r="G673" s="34"/>
      <c r="H673" s="84"/>
      <c r="I673" s="34"/>
      <c r="J673" s="34"/>
      <c r="K673" s="34"/>
      <c r="L673" s="34"/>
      <c r="M673" s="34"/>
      <c r="N673" s="34"/>
      <c r="O673" s="34"/>
      <c r="P673" s="34"/>
      <c r="Q673" s="34"/>
      <c r="S673" s="34"/>
      <c r="T673" s="34"/>
      <c r="U673" s="34"/>
      <c r="W673" t="b">
        <v>1</v>
      </c>
      <c r="X673" s="34"/>
      <c r="Y673" s="34"/>
      <c r="AA673" s="34"/>
      <c r="AB673" s="34"/>
      <c r="AC673" s="34"/>
      <c r="AD673" s="34"/>
      <c r="AE673" s="34"/>
      <c r="AF673" s="34"/>
      <c r="AG673">
        <v>4.3</v>
      </c>
      <c r="AH673" s="34" t="s">
        <v>1607</v>
      </c>
      <c r="AI673" t="b">
        <v>0</v>
      </c>
      <c r="AJ673" t="b">
        <v>0</v>
      </c>
      <c r="AK673" s="34" t="s">
        <v>303</v>
      </c>
      <c r="AL673" s="34" t="s">
        <v>283</v>
      </c>
      <c r="AM673" s="34" t="s">
        <v>349</v>
      </c>
      <c r="AN673" s="34" t="s">
        <v>350</v>
      </c>
      <c r="AO673" s="34" t="s">
        <v>295</v>
      </c>
      <c r="AP673" s="34" t="s">
        <v>351</v>
      </c>
      <c r="AQ673" s="34"/>
      <c r="AR673" s="34"/>
      <c r="AS673" s="34" t="s">
        <v>355</v>
      </c>
      <c r="AT673" t="b">
        <v>0</v>
      </c>
      <c r="AU673" s="34" t="s">
        <v>270</v>
      </c>
      <c r="AV673" s="34" t="s">
        <v>362</v>
      </c>
      <c r="AW673" s="34" t="s">
        <v>366</v>
      </c>
      <c r="AX673" s="34"/>
      <c r="AY673" s="34" t="s">
        <v>271</v>
      </c>
      <c r="AZ673" s="34" t="s">
        <v>370</v>
      </c>
      <c r="BA673" s="34" t="s">
        <v>374</v>
      </c>
      <c r="BB673" s="34"/>
      <c r="BC673" s="34" t="s">
        <v>866</v>
      </c>
      <c r="BD673" s="34" t="s">
        <v>378</v>
      </c>
      <c r="BE673" s="34" t="s">
        <v>867</v>
      </c>
      <c r="BF673" s="34" t="s">
        <v>868</v>
      </c>
      <c r="BI673" s="34"/>
      <c r="BJ673" s="34"/>
      <c r="BK673" s="34"/>
      <c r="BL673" s="34"/>
      <c r="BM673" s="34"/>
      <c r="BN673" s="34"/>
      <c r="BO673" s="34"/>
      <c r="BP673" s="34"/>
      <c r="BQ673" s="34"/>
      <c r="BS673" s="34"/>
      <c r="BT673" s="34"/>
      <c r="BU673" s="34"/>
      <c r="BV673" s="34"/>
      <c r="BW673" s="34"/>
      <c r="BX673" s="34"/>
      <c r="BY673" s="34"/>
      <c r="BZ673" s="34"/>
      <c r="CB673" s="34"/>
      <c r="CC673" s="34"/>
      <c r="CD673" s="34"/>
      <c r="CE673" s="34"/>
      <c r="CH673" s="34"/>
      <c r="CI673" s="34"/>
      <c r="CK673" s="34"/>
      <c r="CL673" s="34"/>
      <c r="CN673" s="34"/>
      <c r="CO673" s="34"/>
      <c r="CP673" s="34"/>
      <c r="CQ673" s="34"/>
      <c r="CR673" s="34"/>
      <c r="CS673" s="34"/>
      <c r="CT673" s="34"/>
      <c r="CV673" s="34"/>
      <c r="CW673" s="34"/>
      <c r="CX673" s="34"/>
      <c r="CY673" s="34"/>
      <c r="CZ673" s="34"/>
    </row>
    <row r="674" spans="1:104" x14ac:dyDescent="0.15">
      <c r="A674" s="34"/>
      <c r="B674" s="34"/>
      <c r="C674" s="34"/>
      <c r="D674" s="34"/>
      <c r="F674" s="34"/>
      <c r="G674" s="34"/>
      <c r="H674" s="84"/>
      <c r="I674" s="34"/>
      <c r="J674" s="34"/>
      <c r="K674" s="34"/>
      <c r="L674" s="34"/>
      <c r="M674" s="34"/>
      <c r="N674" s="34"/>
      <c r="O674" s="34"/>
      <c r="P674" s="34"/>
      <c r="Q674" s="34"/>
      <c r="S674" s="34"/>
      <c r="T674" s="34"/>
      <c r="U674" s="34"/>
      <c r="W674" t="b">
        <v>1</v>
      </c>
      <c r="X674" s="34"/>
      <c r="Y674" s="34"/>
      <c r="AA674" s="34"/>
      <c r="AB674" s="34"/>
      <c r="AC674" s="34"/>
      <c r="AD674" s="34"/>
      <c r="AE674" s="34"/>
      <c r="AF674" s="34"/>
      <c r="AG674">
        <v>4.3</v>
      </c>
      <c r="AH674" s="34" t="s">
        <v>1607</v>
      </c>
      <c r="AI674" t="b">
        <v>0</v>
      </c>
      <c r="AJ674" t="b">
        <v>0</v>
      </c>
      <c r="AK674" s="34" t="s">
        <v>304</v>
      </c>
      <c r="AL674" s="34" t="s">
        <v>283</v>
      </c>
      <c r="AM674" s="34" t="s">
        <v>349</v>
      </c>
      <c r="AN674" s="34" t="s">
        <v>350</v>
      </c>
      <c r="AO674" s="34" t="s">
        <v>295</v>
      </c>
      <c r="AP674" s="34" t="s">
        <v>351</v>
      </c>
      <c r="AQ674" s="34"/>
      <c r="AR674" s="34"/>
      <c r="AS674" s="34" t="s">
        <v>355</v>
      </c>
      <c r="AT674" t="b">
        <v>0</v>
      </c>
      <c r="AU674" s="34" t="s">
        <v>270</v>
      </c>
      <c r="AV674" s="34" t="s">
        <v>362</v>
      </c>
      <c r="AW674" s="34" t="s">
        <v>366</v>
      </c>
      <c r="AX674" s="34"/>
      <c r="AY674" s="34" t="s">
        <v>271</v>
      </c>
      <c r="AZ674" s="34" t="s">
        <v>370</v>
      </c>
      <c r="BA674" s="34" t="s">
        <v>374</v>
      </c>
      <c r="BB674" s="34"/>
      <c r="BC674" s="34" t="s">
        <v>866</v>
      </c>
      <c r="BD674" s="34" t="s">
        <v>378</v>
      </c>
      <c r="BE674" s="34" t="s">
        <v>867</v>
      </c>
      <c r="BF674" s="34" t="s">
        <v>868</v>
      </c>
      <c r="BI674" s="34"/>
      <c r="BJ674" s="34"/>
      <c r="BK674" s="34"/>
      <c r="BL674" s="34"/>
      <c r="BM674" s="34"/>
      <c r="BN674" s="34"/>
      <c r="BO674" s="34"/>
      <c r="BP674" s="34"/>
      <c r="BQ674" s="34"/>
      <c r="BS674" s="34"/>
      <c r="BT674" s="34"/>
      <c r="BU674" s="34"/>
      <c r="BV674" s="34"/>
      <c r="BW674" s="34"/>
      <c r="BX674" s="34"/>
      <c r="BY674" s="34"/>
      <c r="BZ674" s="34"/>
      <c r="CB674" s="34"/>
      <c r="CC674" s="34"/>
      <c r="CD674" s="34"/>
      <c r="CE674" s="34"/>
      <c r="CH674" s="34"/>
      <c r="CI674" s="34"/>
      <c r="CK674" s="34"/>
      <c r="CL674" s="34"/>
      <c r="CN674" s="34"/>
      <c r="CO674" s="34"/>
      <c r="CP674" s="34"/>
      <c r="CQ674" s="34"/>
      <c r="CR674" s="34"/>
      <c r="CS674" s="34"/>
      <c r="CT674" s="34"/>
      <c r="CV674" s="34"/>
      <c r="CW674" s="34"/>
      <c r="CX674" s="34"/>
      <c r="CY674" s="34"/>
      <c r="CZ674" s="34"/>
    </row>
    <row r="675" spans="1:104" x14ac:dyDescent="0.15">
      <c r="A675" s="34"/>
      <c r="B675" s="34"/>
      <c r="C675" s="34"/>
      <c r="D675" s="34"/>
      <c r="F675" s="34"/>
      <c r="G675" s="34"/>
      <c r="H675" s="84"/>
      <c r="I675" s="34"/>
      <c r="J675" s="34"/>
      <c r="K675" s="34"/>
      <c r="L675" s="34"/>
      <c r="M675" s="34"/>
      <c r="N675" s="34"/>
      <c r="O675" s="34"/>
      <c r="P675" s="34"/>
      <c r="Q675" s="34"/>
      <c r="S675" s="34"/>
      <c r="T675" s="34"/>
      <c r="U675" s="34"/>
      <c r="W675" t="b">
        <v>1</v>
      </c>
      <c r="X675" s="34"/>
      <c r="Y675" s="34"/>
      <c r="AA675" s="34"/>
      <c r="AB675" s="34"/>
      <c r="AC675" s="34"/>
      <c r="AD675" s="34"/>
      <c r="AE675" s="34"/>
      <c r="AF675" s="34"/>
      <c r="AG675">
        <v>4.3</v>
      </c>
      <c r="AH675" s="34" t="s">
        <v>1607</v>
      </c>
      <c r="AI675" t="b">
        <v>0</v>
      </c>
      <c r="AJ675" t="b">
        <v>0</v>
      </c>
      <c r="AK675" s="34" t="s">
        <v>256</v>
      </c>
      <c r="AL675" s="34" t="s">
        <v>283</v>
      </c>
      <c r="AM675" s="34" t="s">
        <v>349</v>
      </c>
      <c r="AN675" s="34" t="s">
        <v>350</v>
      </c>
      <c r="AO675" s="34" t="s">
        <v>295</v>
      </c>
      <c r="AP675" s="34" t="s">
        <v>351</v>
      </c>
      <c r="AQ675" s="34"/>
      <c r="AR675" s="34"/>
      <c r="AS675" s="34" t="s">
        <v>355</v>
      </c>
      <c r="AT675" t="b">
        <v>0</v>
      </c>
      <c r="AU675" s="34" t="s">
        <v>270</v>
      </c>
      <c r="AV675" s="34" t="s">
        <v>362</v>
      </c>
      <c r="AW675" s="34" t="s">
        <v>366</v>
      </c>
      <c r="AX675" s="34"/>
      <c r="AY675" s="34" t="s">
        <v>271</v>
      </c>
      <c r="AZ675" s="34" t="s">
        <v>370</v>
      </c>
      <c r="BA675" s="34" t="s">
        <v>374</v>
      </c>
      <c r="BB675" s="34"/>
      <c r="BC675" s="34" t="s">
        <v>866</v>
      </c>
      <c r="BD675" s="34" t="s">
        <v>378</v>
      </c>
      <c r="BE675" s="34" t="s">
        <v>867</v>
      </c>
      <c r="BF675" s="34" t="s">
        <v>868</v>
      </c>
      <c r="BI675" s="34"/>
      <c r="BJ675" s="34"/>
      <c r="BK675" s="34"/>
      <c r="BL675" s="34"/>
      <c r="BM675" s="34"/>
      <c r="BN675" s="34"/>
      <c r="BO675" s="34"/>
      <c r="BP675" s="34"/>
      <c r="BQ675" s="34"/>
      <c r="BS675" s="34"/>
      <c r="BT675" s="34"/>
      <c r="BU675" s="34"/>
      <c r="BV675" s="34"/>
      <c r="BW675" s="34"/>
      <c r="BX675" s="34"/>
      <c r="BY675" s="34"/>
      <c r="BZ675" s="34"/>
      <c r="CB675" s="34"/>
      <c r="CC675" s="34"/>
      <c r="CD675" s="34"/>
      <c r="CE675" s="34"/>
      <c r="CH675" s="34"/>
      <c r="CI675" s="34"/>
      <c r="CK675" s="34"/>
      <c r="CL675" s="34"/>
      <c r="CN675" s="34"/>
      <c r="CO675" s="34"/>
      <c r="CP675" s="34"/>
      <c r="CQ675" s="34"/>
      <c r="CR675" s="34"/>
      <c r="CS675" s="34"/>
      <c r="CT675" s="34"/>
      <c r="CV675" s="34"/>
      <c r="CW675" s="34"/>
      <c r="CX675" s="34"/>
      <c r="CY675" s="34"/>
      <c r="CZ675" s="34"/>
    </row>
    <row r="676" spans="1:104" x14ac:dyDescent="0.15">
      <c r="A676" s="34"/>
      <c r="B676" s="34"/>
      <c r="C676" s="34"/>
      <c r="D676" s="34"/>
      <c r="F676" s="34"/>
      <c r="G676" s="34"/>
      <c r="H676" s="84"/>
      <c r="I676" s="34"/>
      <c r="J676" s="34"/>
      <c r="K676" s="34"/>
      <c r="L676" s="34"/>
      <c r="M676" s="34"/>
      <c r="N676" s="34"/>
      <c r="O676" s="34"/>
      <c r="P676" s="34"/>
      <c r="Q676" s="34"/>
      <c r="S676" s="34"/>
      <c r="T676" s="34"/>
      <c r="U676" s="34"/>
      <c r="W676" t="b">
        <v>1</v>
      </c>
      <c r="X676" s="34"/>
      <c r="Y676" s="34"/>
      <c r="AA676" s="34"/>
      <c r="AB676" s="34"/>
      <c r="AC676" s="34"/>
      <c r="AD676" s="34"/>
      <c r="AE676" s="34"/>
      <c r="AF676" s="34"/>
      <c r="AG676">
        <v>4.3</v>
      </c>
      <c r="AH676" s="34" t="s">
        <v>1607</v>
      </c>
      <c r="AI676" t="b">
        <v>0</v>
      </c>
      <c r="AJ676" t="b">
        <v>0</v>
      </c>
      <c r="AK676" s="34" t="s">
        <v>35</v>
      </c>
      <c r="AL676" s="34" t="s">
        <v>283</v>
      </c>
      <c r="AM676" s="34" t="s">
        <v>349</v>
      </c>
      <c r="AN676" s="34" t="s">
        <v>350</v>
      </c>
      <c r="AO676" s="34" t="s">
        <v>295</v>
      </c>
      <c r="AP676" s="34" t="s">
        <v>351</v>
      </c>
      <c r="AQ676" s="34"/>
      <c r="AR676" s="34"/>
      <c r="AS676" s="34" t="s">
        <v>355</v>
      </c>
      <c r="AT676" t="b">
        <v>0</v>
      </c>
      <c r="AU676" s="34" t="s">
        <v>270</v>
      </c>
      <c r="AV676" s="34" t="s">
        <v>362</v>
      </c>
      <c r="AW676" s="34" t="s">
        <v>366</v>
      </c>
      <c r="AX676" s="34"/>
      <c r="AY676" s="34" t="s">
        <v>271</v>
      </c>
      <c r="AZ676" s="34" t="s">
        <v>370</v>
      </c>
      <c r="BA676" s="34" t="s">
        <v>374</v>
      </c>
      <c r="BB676" s="34"/>
      <c r="BC676" s="34" t="s">
        <v>866</v>
      </c>
      <c r="BD676" s="34" t="s">
        <v>378</v>
      </c>
      <c r="BE676" s="34" t="s">
        <v>867</v>
      </c>
      <c r="BF676" s="34" t="s">
        <v>868</v>
      </c>
      <c r="BI676" s="34"/>
      <c r="BJ676" s="34"/>
      <c r="BK676" s="34"/>
      <c r="BL676" s="34"/>
      <c r="BM676" s="34"/>
      <c r="BN676" s="34"/>
      <c r="BO676" s="34"/>
      <c r="BP676" s="34"/>
      <c r="BQ676" s="34"/>
      <c r="BS676" s="34"/>
      <c r="BT676" s="34"/>
      <c r="BU676" s="34"/>
      <c r="BV676" s="34"/>
      <c r="BW676" s="34"/>
      <c r="BX676" s="34"/>
      <c r="BY676" s="34"/>
      <c r="BZ676" s="34"/>
      <c r="CB676" s="34"/>
      <c r="CC676" s="34"/>
      <c r="CD676" s="34"/>
      <c r="CE676" s="34"/>
      <c r="CH676" s="34"/>
      <c r="CI676" s="34"/>
      <c r="CK676" s="34"/>
      <c r="CL676" s="34"/>
      <c r="CN676" s="34"/>
      <c r="CO676" s="34"/>
      <c r="CP676" s="34"/>
      <c r="CQ676" s="34"/>
      <c r="CR676" s="34"/>
      <c r="CS676" s="34"/>
      <c r="CT676" s="34"/>
      <c r="CV676" s="34"/>
      <c r="CW676" s="34"/>
      <c r="CX676" s="34"/>
      <c r="CY676" s="34"/>
      <c r="CZ676" s="34"/>
    </row>
    <row r="677" spans="1:104" x14ac:dyDescent="0.15">
      <c r="A677" s="34"/>
      <c r="B677" s="34"/>
      <c r="C677" s="34"/>
      <c r="D677" s="34"/>
      <c r="F677" s="34"/>
      <c r="G677" s="34"/>
      <c r="H677" s="84"/>
      <c r="I677" s="34"/>
      <c r="J677" s="34"/>
      <c r="K677" s="34"/>
      <c r="L677" s="34"/>
      <c r="M677" s="34"/>
      <c r="N677" s="34"/>
      <c r="O677" s="34"/>
      <c r="P677" s="34"/>
      <c r="Q677" s="34"/>
      <c r="S677" s="34"/>
      <c r="T677" s="34"/>
      <c r="U677" s="34"/>
      <c r="W677" t="b">
        <v>1</v>
      </c>
      <c r="X677" s="34"/>
      <c r="Y677" s="34"/>
      <c r="AA677" s="34"/>
      <c r="AB677" s="34"/>
      <c r="AC677" s="34"/>
      <c r="AD677" s="34"/>
      <c r="AE677" s="34"/>
      <c r="AF677" s="34"/>
      <c r="AG677">
        <v>4.3</v>
      </c>
      <c r="AH677" s="34" t="s">
        <v>1607</v>
      </c>
      <c r="AI677" t="b">
        <v>0</v>
      </c>
      <c r="AJ677" t="b">
        <v>0</v>
      </c>
      <c r="AK677" s="34" t="s">
        <v>305</v>
      </c>
      <c r="AL677" s="34" t="s">
        <v>283</v>
      </c>
      <c r="AM677" s="34" t="s">
        <v>349</v>
      </c>
      <c r="AN677" s="34" t="s">
        <v>350</v>
      </c>
      <c r="AO677" s="34" t="s">
        <v>295</v>
      </c>
      <c r="AP677" s="34" t="s">
        <v>351</v>
      </c>
      <c r="AQ677" s="34"/>
      <c r="AR677" s="34"/>
      <c r="AS677" s="34" t="s">
        <v>355</v>
      </c>
      <c r="AT677" t="b">
        <v>0</v>
      </c>
      <c r="AU677" s="34" t="s">
        <v>270</v>
      </c>
      <c r="AV677" s="34" t="s">
        <v>362</v>
      </c>
      <c r="AW677" s="34" t="s">
        <v>366</v>
      </c>
      <c r="AX677" s="34"/>
      <c r="AY677" s="34" t="s">
        <v>271</v>
      </c>
      <c r="AZ677" s="34" t="s">
        <v>370</v>
      </c>
      <c r="BA677" s="34" t="s">
        <v>374</v>
      </c>
      <c r="BB677" s="34"/>
      <c r="BC677" s="34" t="s">
        <v>866</v>
      </c>
      <c r="BD677" s="34" t="s">
        <v>378</v>
      </c>
      <c r="BE677" s="34" t="s">
        <v>867</v>
      </c>
      <c r="BF677" s="34" t="s">
        <v>868</v>
      </c>
      <c r="BI677" s="34"/>
      <c r="BJ677" s="34"/>
      <c r="BK677" s="34"/>
      <c r="BL677" s="34"/>
      <c r="BM677" s="34"/>
      <c r="BN677" s="34"/>
      <c r="BO677" s="34"/>
      <c r="BP677" s="34"/>
      <c r="BQ677" s="34"/>
      <c r="BS677" s="34"/>
      <c r="BT677" s="34"/>
      <c r="BU677" s="34"/>
      <c r="BV677" s="34"/>
      <c r="BW677" s="34"/>
      <c r="BX677" s="34"/>
      <c r="BY677" s="34"/>
      <c r="BZ677" s="34"/>
      <c r="CB677" s="34"/>
      <c r="CC677" s="34"/>
      <c r="CD677" s="34"/>
      <c r="CE677" s="34"/>
      <c r="CH677" s="34"/>
      <c r="CI677" s="34"/>
      <c r="CK677" s="34"/>
      <c r="CL677" s="34"/>
      <c r="CN677" s="34"/>
      <c r="CO677" s="34"/>
      <c r="CP677" s="34"/>
      <c r="CQ677" s="34"/>
      <c r="CR677" s="34"/>
      <c r="CS677" s="34"/>
      <c r="CT677" s="34"/>
      <c r="CV677" s="34"/>
      <c r="CW677" s="34"/>
      <c r="CX677" s="34"/>
      <c r="CY677" s="34"/>
      <c r="CZ677" s="34"/>
    </row>
    <row r="678" spans="1:104" x14ac:dyDescent="0.15">
      <c r="A678" s="34"/>
      <c r="B678" s="34"/>
      <c r="C678" s="34"/>
      <c r="D678" s="34"/>
      <c r="F678" s="34"/>
      <c r="G678" s="34"/>
      <c r="H678" s="84"/>
      <c r="I678" s="34"/>
      <c r="J678" s="34"/>
      <c r="K678" s="34"/>
      <c r="L678" s="34"/>
      <c r="M678" s="34"/>
      <c r="N678" s="34"/>
      <c r="O678" s="34"/>
      <c r="P678" s="34"/>
      <c r="Q678" s="34"/>
      <c r="S678" s="34"/>
      <c r="T678" s="34"/>
      <c r="U678" s="34"/>
      <c r="W678" t="b">
        <v>1</v>
      </c>
      <c r="X678" s="34"/>
      <c r="Y678" s="34"/>
      <c r="AA678" s="34"/>
      <c r="AB678" s="34"/>
      <c r="AC678" s="34"/>
      <c r="AD678" s="34"/>
      <c r="AE678" s="34"/>
      <c r="AF678" s="34"/>
      <c r="AG678">
        <v>4.3</v>
      </c>
      <c r="AH678" s="34" t="s">
        <v>1607</v>
      </c>
      <c r="AI678" t="b">
        <v>0</v>
      </c>
      <c r="AJ678" t="b">
        <v>0</v>
      </c>
      <c r="AK678" s="34" t="s">
        <v>257</v>
      </c>
      <c r="AL678" s="34" t="s">
        <v>845</v>
      </c>
      <c r="AM678" s="34" t="s">
        <v>349</v>
      </c>
      <c r="AN678" s="34" t="s">
        <v>350</v>
      </c>
      <c r="AO678" s="34" t="s">
        <v>846</v>
      </c>
      <c r="AP678" s="34" t="s">
        <v>351</v>
      </c>
      <c r="AQ678" s="34"/>
      <c r="AR678" s="34"/>
      <c r="AS678" s="34" t="s">
        <v>355</v>
      </c>
      <c r="AT678" t="b">
        <v>0</v>
      </c>
      <c r="AU678" s="34" t="s">
        <v>270</v>
      </c>
      <c r="AV678" s="34" t="s">
        <v>362</v>
      </c>
      <c r="AW678" s="34" t="s">
        <v>366</v>
      </c>
      <c r="AX678" s="34"/>
      <c r="AY678" s="34" t="s">
        <v>271</v>
      </c>
      <c r="AZ678" s="34" t="s">
        <v>370</v>
      </c>
      <c r="BA678" s="34" t="s">
        <v>374</v>
      </c>
      <c r="BB678" s="34"/>
      <c r="BC678" s="34" t="s">
        <v>866</v>
      </c>
      <c r="BD678" s="34" t="s">
        <v>378</v>
      </c>
      <c r="BE678" s="34" t="s">
        <v>867</v>
      </c>
      <c r="BF678" s="34" t="s">
        <v>868</v>
      </c>
      <c r="BI678" s="34"/>
      <c r="BJ678" s="34"/>
      <c r="BK678" s="34"/>
      <c r="BL678" s="34"/>
      <c r="BM678" s="34"/>
      <c r="BN678" s="34"/>
      <c r="BO678" s="34"/>
      <c r="BP678" s="34"/>
      <c r="BQ678" s="34"/>
      <c r="BS678" s="34"/>
      <c r="BT678" s="34"/>
      <c r="BU678" s="34"/>
      <c r="BV678" s="34"/>
      <c r="BW678" s="34"/>
      <c r="BX678" s="34"/>
      <c r="BY678" s="34"/>
      <c r="BZ678" s="34"/>
      <c r="CB678" s="34"/>
      <c r="CC678" s="34"/>
      <c r="CD678" s="34"/>
      <c r="CE678" s="34"/>
      <c r="CH678" s="34"/>
      <c r="CI678" s="34"/>
      <c r="CK678" s="34"/>
      <c r="CL678" s="34"/>
      <c r="CN678" s="34"/>
      <c r="CO678" s="34"/>
      <c r="CP678" s="34"/>
      <c r="CQ678" s="34"/>
      <c r="CR678" s="34"/>
      <c r="CS678" s="34"/>
      <c r="CT678" s="34"/>
      <c r="CV678" s="34"/>
      <c r="CW678" s="34"/>
      <c r="CX678" s="34"/>
      <c r="CY678" s="34"/>
      <c r="CZ678" s="34"/>
    </row>
    <row r="679" spans="1:104" x14ac:dyDescent="0.15">
      <c r="A679" s="34"/>
      <c r="B679" s="34"/>
      <c r="C679" s="34"/>
      <c r="D679" s="34"/>
      <c r="F679" s="34"/>
      <c r="G679" s="34"/>
      <c r="H679" s="84"/>
      <c r="I679" s="34"/>
      <c r="J679" s="34"/>
      <c r="K679" s="34"/>
      <c r="L679" s="34"/>
      <c r="M679" s="34"/>
      <c r="N679" s="34"/>
      <c r="O679" s="34"/>
      <c r="P679" s="34"/>
      <c r="Q679" s="34"/>
      <c r="S679" s="34"/>
      <c r="T679" s="34"/>
      <c r="U679" s="34"/>
      <c r="W679" t="b">
        <v>1</v>
      </c>
      <c r="X679" s="34"/>
      <c r="Y679" s="34"/>
      <c r="AA679" s="34"/>
      <c r="AB679" s="34"/>
      <c r="AC679" s="34"/>
      <c r="AD679" s="34"/>
      <c r="AE679" s="34"/>
      <c r="AF679" s="34"/>
      <c r="AG679">
        <v>4.3</v>
      </c>
      <c r="AH679" s="34" t="s">
        <v>1607</v>
      </c>
      <c r="AI679" t="b">
        <v>0</v>
      </c>
      <c r="AJ679" t="b">
        <v>0</v>
      </c>
      <c r="AK679" s="34" t="s">
        <v>258</v>
      </c>
      <c r="AL679" s="34" t="s">
        <v>845</v>
      </c>
      <c r="AM679" s="34" t="s">
        <v>349</v>
      </c>
      <c r="AN679" s="34" t="s">
        <v>350</v>
      </c>
      <c r="AO679" s="34" t="s">
        <v>846</v>
      </c>
      <c r="AP679" s="34" t="s">
        <v>351</v>
      </c>
      <c r="AQ679" s="34"/>
      <c r="AR679" s="34"/>
      <c r="AS679" s="34" t="s">
        <v>355</v>
      </c>
      <c r="AT679" t="b">
        <v>0</v>
      </c>
      <c r="AU679" s="34" t="s">
        <v>270</v>
      </c>
      <c r="AV679" s="34" t="s">
        <v>362</v>
      </c>
      <c r="AW679" s="34" t="s">
        <v>366</v>
      </c>
      <c r="AX679" s="34"/>
      <c r="AY679" s="34" t="s">
        <v>271</v>
      </c>
      <c r="AZ679" s="34" t="s">
        <v>370</v>
      </c>
      <c r="BA679" s="34" t="s">
        <v>374</v>
      </c>
      <c r="BB679" s="34"/>
      <c r="BC679" s="34" t="s">
        <v>866</v>
      </c>
      <c r="BD679" s="34" t="s">
        <v>378</v>
      </c>
      <c r="BE679" s="34" t="s">
        <v>867</v>
      </c>
      <c r="BF679" s="34" t="s">
        <v>868</v>
      </c>
      <c r="BI679" s="34"/>
      <c r="BJ679" s="34"/>
      <c r="BK679" s="34"/>
      <c r="BL679" s="34"/>
      <c r="BM679" s="34"/>
      <c r="BN679" s="34"/>
      <c r="BO679" s="34"/>
      <c r="BP679" s="34"/>
      <c r="BQ679" s="34"/>
      <c r="BS679" s="34"/>
      <c r="BT679" s="34"/>
      <c r="BU679" s="34"/>
      <c r="BV679" s="34"/>
      <c r="BW679" s="34"/>
      <c r="BX679" s="34"/>
      <c r="BY679" s="34"/>
      <c r="BZ679" s="34"/>
      <c r="CB679" s="34"/>
      <c r="CC679" s="34"/>
      <c r="CD679" s="34"/>
      <c r="CE679" s="34"/>
      <c r="CH679" s="34"/>
      <c r="CI679" s="34"/>
      <c r="CK679" s="34"/>
      <c r="CL679" s="34"/>
      <c r="CN679" s="34"/>
      <c r="CO679" s="34"/>
      <c r="CP679" s="34"/>
      <c r="CQ679" s="34"/>
      <c r="CR679" s="34"/>
      <c r="CS679" s="34"/>
      <c r="CT679" s="34"/>
      <c r="CV679" s="34"/>
      <c r="CW679" s="34"/>
      <c r="CX679" s="34"/>
      <c r="CY679" s="34"/>
      <c r="CZ679" s="34"/>
    </row>
    <row r="680" spans="1:104" x14ac:dyDescent="0.15">
      <c r="A680" s="34"/>
      <c r="B680" s="34"/>
      <c r="C680" s="34"/>
      <c r="D680" s="34"/>
      <c r="F680" s="34"/>
      <c r="G680" s="34"/>
      <c r="H680" s="84"/>
      <c r="I680" s="34"/>
      <c r="J680" s="34"/>
      <c r="K680" s="34"/>
      <c r="L680" s="34"/>
      <c r="M680" s="34"/>
      <c r="N680" s="34"/>
      <c r="O680" s="34"/>
      <c r="P680" s="34"/>
      <c r="Q680" s="34"/>
      <c r="S680" s="34"/>
      <c r="T680" s="34"/>
      <c r="U680" s="34"/>
      <c r="W680" t="b">
        <v>1</v>
      </c>
      <c r="X680" s="34"/>
      <c r="Y680" s="34"/>
      <c r="AA680" s="34"/>
      <c r="AB680" s="34"/>
      <c r="AC680" s="34"/>
      <c r="AD680" s="34"/>
      <c r="AE680" s="34"/>
      <c r="AF680" s="34"/>
      <c r="AG680">
        <v>4.3</v>
      </c>
      <c r="AH680" s="34" t="s">
        <v>1607</v>
      </c>
      <c r="AI680" t="b">
        <v>0</v>
      </c>
      <c r="AK680" s="34"/>
      <c r="AL680" s="34"/>
      <c r="AM680" s="34"/>
      <c r="AN680" s="34"/>
      <c r="AO680" s="34"/>
      <c r="AP680" s="34"/>
      <c r="AQ680" s="34"/>
      <c r="AR680" s="34"/>
      <c r="AS680" s="34" t="s">
        <v>356</v>
      </c>
      <c r="AT680" t="b">
        <v>0</v>
      </c>
      <c r="AU680" s="34" t="s">
        <v>359</v>
      </c>
      <c r="AV680" s="34" t="s">
        <v>362</v>
      </c>
      <c r="AW680" s="34" t="s">
        <v>367</v>
      </c>
      <c r="AX680" s="34"/>
      <c r="AY680" s="34" t="s">
        <v>369</v>
      </c>
      <c r="AZ680" s="34" t="s">
        <v>370</v>
      </c>
      <c r="BA680" s="34" t="s">
        <v>375</v>
      </c>
      <c r="BB680" s="34"/>
      <c r="BC680" s="34" t="s">
        <v>866</v>
      </c>
      <c r="BD680" s="34" t="s">
        <v>378</v>
      </c>
      <c r="BE680" s="34" t="s">
        <v>867</v>
      </c>
      <c r="BF680" s="34" t="s">
        <v>868</v>
      </c>
      <c r="BI680" s="34"/>
      <c r="BJ680" s="34"/>
      <c r="BK680" s="34"/>
      <c r="BL680" s="34"/>
      <c r="BM680" s="34"/>
      <c r="BN680" s="34"/>
      <c r="BO680" s="34"/>
      <c r="BP680" s="34"/>
      <c r="BQ680" s="34"/>
      <c r="BS680" s="34"/>
      <c r="BT680" s="34"/>
      <c r="BU680" s="34"/>
      <c r="BV680" s="34"/>
      <c r="BW680" s="34"/>
      <c r="BX680" s="34"/>
      <c r="BY680" s="34"/>
      <c r="BZ680" s="34"/>
      <c r="CB680" s="34"/>
      <c r="CC680" s="34"/>
      <c r="CD680" s="34"/>
      <c r="CE680" s="34"/>
      <c r="CH680" s="34"/>
      <c r="CI680" s="34"/>
      <c r="CK680" s="34"/>
      <c r="CL680" s="34"/>
      <c r="CN680" s="34"/>
      <c r="CO680" s="34"/>
      <c r="CP680" s="34"/>
      <c r="CQ680" s="34"/>
      <c r="CR680" s="34"/>
      <c r="CS680" s="34"/>
      <c r="CT680" s="34"/>
      <c r="CV680" s="34"/>
      <c r="CW680" s="34"/>
      <c r="CX680" s="34"/>
      <c r="CY680" s="34"/>
      <c r="CZ680" s="34"/>
    </row>
    <row r="681" spans="1:104" x14ac:dyDescent="0.15">
      <c r="A681" s="34"/>
      <c r="B681" s="34"/>
      <c r="C681" s="34"/>
      <c r="D681" s="34"/>
      <c r="F681" s="34"/>
      <c r="G681" s="34"/>
      <c r="H681" s="84"/>
      <c r="I681" s="34"/>
      <c r="J681" s="34"/>
      <c r="K681" s="34"/>
      <c r="L681" s="34"/>
      <c r="M681" s="34"/>
      <c r="N681" s="34"/>
      <c r="O681" s="34"/>
      <c r="P681" s="34"/>
      <c r="Q681" s="34"/>
      <c r="S681" s="34"/>
      <c r="T681" s="34"/>
      <c r="U681" s="34"/>
      <c r="W681" t="b">
        <v>1</v>
      </c>
      <c r="X681" s="34"/>
      <c r="Y681" s="34"/>
      <c r="AA681" s="34"/>
      <c r="AB681" s="34"/>
      <c r="AC681" s="34"/>
      <c r="AD681" s="34"/>
      <c r="AE681" s="34"/>
      <c r="AF681" s="34"/>
      <c r="AG681">
        <v>4.3</v>
      </c>
      <c r="AH681" s="34" t="s">
        <v>1607</v>
      </c>
      <c r="AI681" t="b">
        <v>0</v>
      </c>
      <c r="AK681" s="34"/>
      <c r="AL681" s="34"/>
      <c r="AM681" s="34"/>
      <c r="AN681" s="34"/>
      <c r="AO681" s="34"/>
      <c r="AP681" s="34"/>
      <c r="AQ681" s="34"/>
      <c r="AR681" s="34"/>
      <c r="AS681" s="34" t="s">
        <v>357</v>
      </c>
      <c r="AT681" t="b">
        <v>0</v>
      </c>
      <c r="AU681" s="34" t="s">
        <v>191</v>
      </c>
      <c r="AV681" s="34" t="s">
        <v>362</v>
      </c>
      <c r="AW681" s="34" t="s">
        <v>368</v>
      </c>
      <c r="AX681" s="34"/>
      <c r="AY681" s="34" t="s">
        <v>216</v>
      </c>
      <c r="AZ681" s="34" t="s">
        <v>370</v>
      </c>
      <c r="BA681" s="34" t="s">
        <v>376</v>
      </c>
      <c r="BB681" s="34"/>
      <c r="BC681" s="34" t="s">
        <v>866</v>
      </c>
      <c r="BD681" s="34" t="s">
        <v>378</v>
      </c>
      <c r="BE681" s="34" t="s">
        <v>867</v>
      </c>
      <c r="BF681" s="34" t="s">
        <v>868</v>
      </c>
      <c r="BI681" s="34"/>
      <c r="BJ681" s="34"/>
      <c r="BK681" s="34"/>
      <c r="BL681" s="34"/>
      <c r="BM681" s="34"/>
      <c r="BN681" s="34"/>
      <c r="BO681" s="34"/>
      <c r="BP681" s="34"/>
      <c r="BQ681" s="34"/>
      <c r="BS681" s="34"/>
      <c r="BT681" s="34"/>
      <c r="BU681" s="34"/>
      <c r="BV681" s="34"/>
      <c r="BW681" s="34"/>
      <c r="BX681" s="34"/>
      <c r="BY681" s="34"/>
      <c r="BZ681" s="34"/>
      <c r="CB681" s="34"/>
      <c r="CC681" s="34"/>
      <c r="CD681" s="34"/>
      <c r="CE681" s="34"/>
      <c r="CH681" s="34"/>
      <c r="CI681" s="34"/>
      <c r="CK681" s="34"/>
      <c r="CL681" s="34"/>
      <c r="CN681" s="34"/>
      <c r="CO681" s="34"/>
      <c r="CP681" s="34"/>
      <c r="CQ681" s="34"/>
      <c r="CR681" s="34"/>
      <c r="CS681" s="34"/>
      <c r="CT681" s="34"/>
      <c r="CV681" s="34"/>
      <c r="CW681" s="34"/>
      <c r="CX681" s="34"/>
      <c r="CY681" s="34"/>
      <c r="CZ681" s="34"/>
    </row>
    <row r="682" spans="1:104" x14ac:dyDescent="0.15">
      <c r="A682" s="34"/>
      <c r="B682" s="34"/>
      <c r="C682" s="34"/>
      <c r="D682" s="34"/>
      <c r="F682" s="34"/>
      <c r="G682" s="34"/>
      <c r="H682" s="84"/>
      <c r="I682" s="34"/>
      <c r="J682" s="34"/>
      <c r="K682" s="34"/>
      <c r="L682" s="34"/>
      <c r="M682" s="34"/>
      <c r="N682" s="34"/>
      <c r="O682" s="34"/>
      <c r="P682" s="34"/>
      <c r="Q682" s="34"/>
      <c r="S682" s="34"/>
      <c r="T682" s="34"/>
      <c r="U682" s="34"/>
      <c r="W682" t="b">
        <v>1</v>
      </c>
      <c r="X682" s="34"/>
      <c r="Y682" s="34"/>
      <c r="AA682" s="34"/>
      <c r="AB682" s="34"/>
      <c r="AC682" s="34"/>
      <c r="AD682" s="34"/>
      <c r="AE682" s="34"/>
      <c r="AF682" s="34"/>
      <c r="AG682">
        <v>4.3</v>
      </c>
      <c r="AH682" s="34" t="s">
        <v>1607</v>
      </c>
      <c r="AI682" t="b">
        <v>0</v>
      </c>
      <c r="AK682" s="34"/>
      <c r="AL682" s="34"/>
      <c r="AM682" s="34"/>
      <c r="AN682" s="34"/>
      <c r="AO682" s="34"/>
      <c r="AP682" s="34"/>
      <c r="AQ682" s="34"/>
      <c r="AR682" s="34"/>
      <c r="AS682" s="34" t="s">
        <v>358</v>
      </c>
      <c r="AT682" t="b">
        <v>0</v>
      </c>
      <c r="AU682" s="34" t="s">
        <v>192</v>
      </c>
      <c r="AV682" s="34"/>
      <c r="AW682" s="34"/>
      <c r="AX682" s="34"/>
      <c r="AY682" s="34" t="s">
        <v>217</v>
      </c>
      <c r="AZ682" s="34" t="s">
        <v>370</v>
      </c>
      <c r="BA682" s="34" t="s">
        <v>377</v>
      </c>
      <c r="BB682" s="34"/>
      <c r="BC682" s="34" t="s">
        <v>866</v>
      </c>
      <c r="BD682" s="34" t="s">
        <v>378</v>
      </c>
      <c r="BE682" s="34" t="s">
        <v>867</v>
      </c>
      <c r="BF682" s="34" t="s">
        <v>868</v>
      </c>
      <c r="BI682" s="34"/>
      <c r="BJ682" s="34"/>
      <c r="BK682" s="34"/>
      <c r="BL682" s="34"/>
      <c r="BM682" s="34"/>
      <c r="BN682" s="34"/>
      <c r="BO682" s="34"/>
      <c r="BP682" s="34"/>
      <c r="BQ682" s="34"/>
      <c r="BS682" s="34"/>
      <c r="BT682" s="34"/>
      <c r="BU682" s="34"/>
      <c r="BV682" s="34"/>
      <c r="BW682" s="34"/>
      <c r="BX682" s="34"/>
      <c r="BY682" s="34"/>
      <c r="BZ682" s="34"/>
      <c r="CB682" s="34"/>
      <c r="CC682" s="34"/>
      <c r="CD682" s="34"/>
      <c r="CE682" s="34"/>
      <c r="CH682" s="34"/>
      <c r="CI682" s="34"/>
      <c r="CK682" s="34"/>
      <c r="CL682" s="34"/>
      <c r="CN682" s="34"/>
      <c r="CO682" s="34"/>
      <c r="CP682" s="34"/>
      <c r="CQ682" s="34"/>
      <c r="CR682" s="34"/>
      <c r="CS682" s="34"/>
      <c r="CT682" s="34"/>
      <c r="CV682" s="34"/>
      <c r="CW682" s="34"/>
      <c r="CX682" s="34"/>
      <c r="CY682" s="34"/>
      <c r="CZ682" s="34"/>
    </row>
    <row r="683" spans="1:104" x14ac:dyDescent="0.15">
      <c r="A683" s="34"/>
      <c r="B683" s="34"/>
      <c r="C683" s="34"/>
      <c r="D683" s="34"/>
      <c r="F683" s="34"/>
      <c r="G683" s="34"/>
      <c r="H683" s="84"/>
      <c r="I683" s="34"/>
      <c r="J683" s="34"/>
      <c r="K683" s="34"/>
      <c r="L683" s="34"/>
      <c r="M683" s="34"/>
      <c r="N683" s="34"/>
      <c r="O683" s="34"/>
      <c r="P683" s="34"/>
      <c r="Q683" s="34"/>
      <c r="S683" s="34"/>
      <c r="T683" s="34"/>
      <c r="U683" s="34"/>
      <c r="W683" t="b">
        <v>1</v>
      </c>
      <c r="X683" s="34"/>
      <c r="Y683" s="34"/>
      <c r="AA683" s="34"/>
      <c r="AB683" s="34"/>
      <c r="AC683" s="34"/>
      <c r="AD683" s="34"/>
      <c r="AE683" s="34"/>
      <c r="AF683" s="34"/>
      <c r="AG683">
        <v>4.3</v>
      </c>
      <c r="AH683" s="34" t="s">
        <v>1607</v>
      </c>
      <c r="AK683" s="34"/>
      <c r="AL683" s="34"/>
      <c r="AM683" s="34"/>
      <c r="AN683" s="34"/>
      <c r="AO683" s="34"/>
      <c r="AP683" s="34"/>
      <c r="AQ683" s="34"/>
      <c r="AR683" s="34"/>
      <c r="AS683" s="34"/>
      <c r="AU683" s="34"/>
      <c r="AV683" s="34"/>
      <c r="AW683" s="34"/>
      <c r="AX683" s="34"/>
      <c r="AY683" s="34"/>
      <c r="AZ683" s="34"/>
      <c r="BA683" s="34"/>
      <c r="BB683" s="34"/>
      <c r="BC683" s="34" t="s">
        <v>866</v>
      </c>
      <c r="BD683" s="34" t="s">
        <v>378</v>
      </c>
      <c r="BE683" s="34" t="s">
        <v>867</v>
      </c>
      <c r="BF683" s="34" t="s">
        <v>868</v>
      </c>
      <c r="BG683" t="b">
        <v>0</v>
      </c>
      <c r="BI683" s="34"/>
      <c r="BJ683" s="34"/>
      <c r="BK683" s="34"/>
      <c r="BL683" s="34"/>
      <c r="BM683" s="34"/>
      <c r="BN683" s="34"/>
      <c r="BO683" s="34"/>
      <c r="BP683" s="34"/>
      <c r="BQ683" s="34" t="s">
        <v>454</v>
      </c>
      <c r="BR683" t="b">
        <v>0</v>
      </c>
      <c r="BS683" s="34" t="s">
        <v>506</v>
      </c>
      <c r="BT683" s="34" t="s">
        <v>360</v>
      </c>
      <c r="BU683" s="34" t="s">
        <v>557</v>
      </c>
      <c r="BV683" s="34"/>
      <c r="BW683" s="34" t="s">
        <v>584</v>
      </c>
      <c r="BX683" s="34" t="s">
        <v>188</v>
      </c>
      <c r="BY683" s="34" t="s">
        <v>371</v>
      </c>
      <c r="BZ683" s="34"/>
      <c r="CB683" s="34"/>
      <c r="CC683" s="34"/>
      <c r="CD683" s="34"/>
      <c r="CE683" s="34"/>
      <c r="CH683" s="34"/>
      <c r="CI683" s="34"/>
      <c r="CK683" s="34"/>
      <c r="CL683" s="34"/>
      <c r="CN683" s="34"/>
      <c r="CO683" s="34"/>
      <c r="CP683" s="34"/>
      <c r="CQ683" s="34"/>
      <c r="CR683" s="34"/>
      <c r="CS683" s="34"/>
      <c r="CT683" s="34"/>
      <c r="CV683" s="34"/>
      <c r="CW683" s="34"/>
      <c r="CX683" s="34"/>
      <c r="CY683" s="34"/>
      <c r="CZ683" s="34"/>
    </row>
    <row r="684" spans="1:104" x14ac:dyDescent="0.15">
      <c r="A684" s="34"/>
      <c r="B684" s="34"/>
      <c r="C684" s="34"/>
      <c r="D684" s="34"/>
      <c r="F684" s="34"/>
      <c r="G684" s="34"/>
      <c r="H684" s="84"/>
      <c r="I684" s="34"/>
      <c r="J684" s="34"/>
      <c r="K684" s="34"/>
      <c r="L684" s="34"/>
      <c r="M684" s="34"/>
      <c r="N684" s="34"/>
      <c r="O684" s="34"/>
      <c r="P684" s="34"/>
      <c r="Q684" s="34"/>
      <c r="S684" s="34"/>
      <c r="T684" s="34"/>
      <c r="U684" s="34"/>
      <c r="W684" t="b">
        <v>1</v>
      </c>
      <c r="X684" s="34"/>
      <c r="Y684" s="34"/>
      <c r="AA684" s="34"/>
      <c r="AB684" s="34"/>
      <c r="AC684" s="34"/>
      <c r="AD684" s="34"/>
      <c r="AE684" s="34"/>
      <c r="AF684" s="34"/>
      <c r="AG684">
        <v>4.3</v>
      </c>
      <c r="AH684" s="34" t="s">
        <v>1607</v>
      </c>
      <c r="AK684" s="34"/>
      <c r="AL684" s="34"/>
      <c r="AM684" s="34"/>
      <c r="AN684" s="34"/>
      <c r="AO684" s="34"/>
      <c r="AP684" s="34"/>
      <c r="AQ684" s="34"/>
      <c r="AR684" s="34"/>
      <c r="AS684" s="34"/>
      <c r="AU684" s="34"/>
      <c r="AV684" s="34"/>
      <c r="AW684" s="34"/>
      <c r="AX684" s="34"/>
      <c r="AY684" s="34"/>
      <c r="AZ684" s="34"/>
      <c r="BA684" s="34"/>
      <c r="BB684" s="34"/>
      <c r="BC684" s="34" t="s">
        <v>866</v>
      </c>
      <c r="BD684" s="34" t="s">
        <v>378</v>
      </c>
      <c r="BE684" s="34" t="s">
        <v>867</v>
      </c>
      <c r="BF684" s="34" t="s">
        <v>868</v>
      </c>
      <c r="BG684" t="b">
        <v>0</v>
      </c>
      <c r="BI684" s="34"/>
      <c r="BJ684" s="34"/>
      <c r="BK684" s="34"/>
      <c r="BL684" s="34"/>
      <c r="BM684" s="34"/>
      <c r="BN684" s="34"/>
      <c r="BO684" s="34"/>
      <c r="BP684" s="34"/>
      <c r="BQ684" s="34" t="s">
        <v>455</v>
      </c>
      <c r="BR684" t="b">
        <v>0</v>
      </c>
      <c r="BS684" s="34" t="s">
        <v>507</v>
      </c>
      <c r="BT684" s="34" t="s">
        <v>360</v>
      </c>
      <c r="BU684" s="34" t="s">
        <v>557</v>
      </c>
      <c r="BV684" s="34"/>
      <c r="BW684" s="34" t="s">
        <v>585</v>
      </c>
      <c r="BX684" s="34" t="s">
        <v>188</v>
      </c>
      <c r="BY684" s="34" t="s">
        <v>371</v>
      </c>
      <c r="BZ684" s="34"/>
      <c r="CB684" s="34"/>
      <c r="CC684" s="34"/>
      <c r="CD684" s="34"/>
      <c r="CE684" s="34"/>
      <c r="CH684" s="34"/>
      <c r="CI684" s="34"/>
      <c r="CK684" s="34"/>
      <c r="CL684" s="34"/>
      <c r="CN684" s="34"/>
      <c r="CO684" s="34"/>
      <c r="CP684" s="34"/>
      <c r="CQ684" s="34"/>
      <c r="CR684" s="34"/>
      <c r="CS684" s="34"/>
      <c r="CT684" s="34"/>
      <c r="CV684" s="34"/>
      <c r="CW684" s="34"/>
      <c r="CX684" s="34"/>
      <c r="CY684" s="34"/>
      <c r="CZ684" s="34"/>
    </row>
    <row r="685" spans="1:104" x14ac:dyDescent="0.15">
      <c r="A685" s="34"/>
      <c r="B685" s="34"/>
      <c r="C685" s="34"/>
      <c r="D685" s="34"/>
      <c r="F685" s="34"/>
      <c r="G685" s="34"/>
      <c r="H685" s="84"/>
      <c r="I685" s="34"/>
      <c r="J685" s="34"/>
      <c r="K685" s="34"/>
      <c r="L685" s="34"/>
      <c r="M685" s="34"/>
      <c r="N685" s="34"/>
      <c r="O685" s="34"/>
      <c r="P685" s="34"/>
      <c r="Q685" s="34"/>
      <c r="S685" s="34"/>
      <c r="T685" s="34"/>
      <c r="U685" s="34"/>
      <c r="W685" t="b">
        <v>1</v>
      </c>
      <c r="X685" s="34"/>
      <c r="Y685" s="34"/>
      <c r="AA685" s="34"/>
      <c r="AB685" s="34"/>
      <c r="AC685" s="34"/>
      <c r="AD685" s="34"/>
      <c r="AE685" s="34"/>
      <c r="AF685" s="34"/>
      <c r="AG685">
        <v>4.3</v>
      </c>
      <c r="AH685" s="34" t="s">
        <v>1607</v>
      </c>
      <c r="AK685" s="34"/>
      <c r="AL685" s="34"/>
      <c r="AM685" s="34"/>
      <c r="AN685" s="34"/>
      <c r="AO685" s="34"/>
      <c r="AP685" s="34"/>
      <c r="AQ685" s="34"/>
      <c r="AR685" s="34"/>
      <c r="AS685" s="34"/>
      <c r="AU685" s="34"/>
      <c r="AV685" s="34"/>
      <c r="AW685" s="34"/>
      <c r="AX685" s="34"/>
      <c r="AY685" s="34"/>
      <c r="AZ685" s="34"/>
      <c r="BA685" s="34"/>
      <c r="BB685" s="34"/>
      <c r="BC685" s="34" t="s">
        <v>866</v>
      </c>
      <c r="BD685" s="34" t="s">
        <v>378</v>
      </c>
      <c r="BE685" s="34" t="s">
        <v>867</v>
      </c>
      <c r="BF685" s="34" t="s">
        <v>868</v>
      </c>
      <c r="BG685" t="b">
        <v>0</v>
      </c>
      <c r="BH685" t="b">
        <v>0</v>
      </c>
      <c r="BI685" s="34" t="s">
        <v>236</v>
      </c>
      <c r="BJ685" s="34" t="s">
        <v>194</v>
      </c>
      <c r="BK685" s="34" t="s">
        <v>349</v>
      </c>
      <c r="BL685" s="34" t="s">
        <v>422</v>
      </c>
      <c r="BM685" s="34" t="s">
        <v>218</v>
      </c>
      <c r="BN685" s="34" t="s">
        <v>351</v>
      </c>
      <c r="BO685" s="34"/>
      <c r="BP685" s="34"/>
      <c r="BQ685" s="34" t="s">
        <v>456</v>
      </c>
      <c r="BR685" t="b">
        <v>0</v>
      </c>
      <c r="BS685" s="34" t="s">
        <v>508</v>
      </c>
      <c r="BT685" s="34" t="s">
        <v>360</v>
      </c>
      <c r="BU685" s="34" t="s">
        <v>557</v>
      </c>
      <c r="BV685" s="34"/>
      <c r="BW685" s="34" t="s">
        <v>586</v>
      </c>
      <c r="BX685" s="34" t="s">
        <v>188</v>
      </c>
      <c r="BY685" s="34" t="s">
        <v>371</v>
      </c>
      <c r="BZ685" s="34"/>
      <c r="CB685" s="34"/>
      <c r="CC685" s="34"/>
      <c r="CD685" s="34"/>
      <c r="CE685" s="34"/>
      <c r="CH685" s="34"/>
      <c r="CI685" s="34"/>
      <c r="CK685" s="34"/>
      <c r="CL685" s="34"/>
      <c r="CN685" s="34"/>
      <c r="CO685" s="34"/>
      <c r="CP685" s="34"/>
      <c r="CQ685" s="34"/>
      <c r="CR685" s="34"/>
      <c r="CS685" s="34"/>
      <c r="CT685" s="34"/>
      <c r="CV685" s="34"/>
      <c r="CW685" s="34"/>
      <c r="CX685" s="34"/>
      <c r="CY685" s="34"/>
      <c r="CZ685" s="34"/>
    </row>
    <row r="686" spans="1:104" x14ac:dyDescent="0.15">
      <c r="A686" s="34"/>
      <c r="B686" s="34"/>
      <c r="C686" s="34"/>
      <c r="D686" s="34"/>
      <c r="F686" s="34"/>
      <c r="G686" s="34"/>
      <c r="H686" s="84"/>
      <c r="I686" s="34"/>
      <c r="J686" s="34"/>
      <c r="K686" s="34"/>
      <c r="L686" s="34"/>
      <c r="M686" s="34"/>
      <c r="N686" s="34"/>
      <c r="O686" s="34"/>
      <c r="P686" s="34"/>
      <c r="Q686" s="34"/>
      <c r="S686" s="34"/>
      <c r="T686" s="34"/>
      <c r="U686" s="34"/>
      <c r="W686" t="b">
        <v>1</v>
      </c>
      <c r="X686" s="34"/>
      <c r="Y686" s="34"/>
      <c r="AA686" s="34"/>
      <c r="AB686" s="34"/>
      <c r="AC686" s="34"/>
      <c r="AD686" s="34"/>
      <c r="AE686" s="34"/>
      <c r="AF686" s="34"/>
      <c r="AG686">
        <v>4.3</v>
      </c>
      <c r="AH686" s="34" t="s">
        <v>1607</v>
      </c>
      <c r="AK686" s="34"/>
      <c r="AL686" s="34"/>
      <c r="AM686" s="34"/>
      <c r="AN686" s="34"/>
      <c r="AO686" s="34"/>
      <c r="AP686" s="34"/>
      <c r="AQ686" s="34"/>
      <c r="AR686" s="34"/>
      <c r="AS686" s="34"/>
      <c r="AU686" s="34"/>
      <c r="AV686" s="34"/>
      <c r="AW686" s="34"/>
      <c r="AX686" s="34"/>
      <c r="AY686" s="34"/>
      <c r="AZ686" s="34"/>
      <c r="BA686" s="34"/>
      <c r="BB686" s="34"/>
      <c r="BC686" s="34" t="s">
        <v>866</v>
      </c>
      <c r="BD686" s="34" t="s">
        <v>378</v>
      </c>
      <c r="BE686" s="34" t="s">
        <v>867</v>
      </c>
      <c r="BF686" s="34" t="s">
        <v>868</v>
      </c>
      <c r="BG686" t="b">
        <v>0</v>
      </c>
      <c r="BH686" t="b">
        <v>0</v>
      </c>
      <c r="BI686" s="34" t="s">
        <v>236</v>
      </c>
      <c r="BJ686" s="34" t="s">
        <v>194</v>
      </c>
      <c r="BK686" s="34" t="s">
        <v>349</v>
      </c>
      <c r="BL686" s="34" t="s">
        <v>422</v>
      </c>
      <c r="BM686" s="34" t="s">
        <v>218</v>
      </c>
      <c r="BN686" s="34" t="s">
        <v>351</v>
      </c>
      <c r="BO686" s="34"/>
      <c r="BP686" s="34"/>
      <c r="BQ686" s="34" t="s">
        <v>457</v>
      </c>
      <c r="BR686" t="b">
        <v>0</v>
      </c>
      <c r="BS686" s="34" t="s">
        <v>509</v>
      </c>
      <c r="BT686" s="34" t="s">
        <v>360</v>
      </c>
      <c r="BU686" s="34" t="s">
        <v>557</v>
      </c>
      <c r="BV686" s="34"/>
      <c r="BW686" s="34" t="s">
        <v>587</v>
      </c>
      <c r="BX686" s="34" t="s">
        <v>188</v>
      </c>
      <c r="BY686" s="34" t="s">
        <v>371</v>
      </c>
      <c r="BZ686" s="34"/>
      <c r="CB686" s="34"/>
      <c r="CC686" s="34"/>
      <c r="CD686" s="34"/>
      <c r="CE686" s="34"/>
      <c r="CH686" s="34"/>
      <c r="CI686" s="34"/>
      <c r="CK686" s="34"/>
      <c r="CL686" s="34"/>
      <c r="CN686" s="34"/>
      <c r="CO686" s="34"/>
      <c r="CP686" s="34"/>
      <c r="CQ686" s="34"/>
      <c r="CR686" s="34"/>
      <c r="CS686" s="34"/>
      <c r="CT686" s="34"/>
      <c r="CV686" s="34"/>
      <c r="CW686" s="34"/>
      <c r="CX686" s="34"/>
      <c r="CY686" s="34"/>
      <c r="CZ686" s="34"/>
    </row>
    <row r="687" spans="1:104" x14ac:dyDescent="0.15">
      <c r="A687" s="34"/>
      <c r="B687" s="34"/>
      <c r="C687" s="34"/>
      <c r="D687" s="34"/>
      <c r="F687" s="34"/>
      <c r="G687" s="34"/>
      <c r="H687" s="84"/>
      <c r="I687" s="34"/>
      <c r="J687" s="34"/>
      <c r="K687" s="34"/>
      <c r="L687" s="34"/>
      <c r="M687" s="34"/>
      <c r="N687" s="34"/>
      <c r="O687" s="34"/>
      <c r="P687" s="34"/>
      <c r="Q687" s="34"/>
      <c r="S687" s="34"/>
      <c r="T687" s="34"/>
      <c r="U687" s="34"/>
      <c r="W687" t="b">
        <v>1</v>
      </c>
      <c r="X687" s="34"/>
      <c r="Y687" s="34"/>
      <c r="AA687" s="34"/>
      <c r="AB687" s="34"/>
      <c r="AC687" s="34"/>
      <c r="AD687" s="34"/>
      <c r="AE687" s="34"/>
      <c r="AF687" s="34"/>
      <c r="AG687">
        <v>4.3</v>
      </c>
      <c r="AH687" s="34" t="s">
        <v>1607</v>
      </c>
      <c r="AK687" s="34"/>
      <c r="AL687" s="34"/>
      <c r="AM687" s="34"/>
      <c r="AN687" s="34"/>
      <c r="AO687" s="34"/>
      <c r="AP687" s="34"/>
      <c r="AQ687" s="34"/>
      <c r="AR687" s="34"/>
      <c r="AS687" s="34"/>
      <c r="AU687" s="34"/>
      <c r="AV687" s="34"/>
      <c r="AW687" s="34"/>
      <c r="AX687" s="34"/>
      <c r="AY687" s="34"/>
      <c r="AZ687" s="34"/>
      <c r="BA687" s="34"/>
      <c r="BB687" s="34"/>
      <c r="BC687" s="34" t="s">
        <v>866</v>
      </c>
      <c r="BD687" s="34" t="s">
        <v>378</v>
      </c>
      <c r="BE687" s="34" t="s">
        <v>867</v>
      </c>
      <c r="BF687" s="34" t="s">
        <v>868</v>
      </c>
      <c r="BG687" t="b">
        <v>0</v>
      </c>
      <c r="BH687" t="b">
        <v>0</v>
      </c>
      <c r="BI687" s="34" t="s">
        <v>235</v>
      </c>
      <c r="BJ687" s="34" t="s">
        <v>194</v>
      </c>
      <c r="BK687" s="34" t="s">
        <v>349</v>
      </c>
      <c r="BL687" s="34" t="s">
        <v>422</v>
      </c>
      <c r="BM687" s="34" t="s">
        <v>218</v>
      </c>
      <c r="BN687" s="34" t="s">
        <v>351</v>
      </c>
      <c r="BO687" s="34"/>
      <c r="BP687" s="34"/>
      <c r="BQ687" s="34" t="s">
        <v>458</v>
      </c>
      <c r="BR687" t="b">
        <v>0</v>
      </c>
      <c r="BS687" s="34" t="s">
        <v>510</v>
      </c>
      <c r="BT687" s="34" t="s">
        <v>360</v>
      </c>
      <c r="BU687" s="34" t="s">
        <v>558</v>
      </c>
      <c r="BV687" s="34"/>
      <c r="BW687" s="34" t="s">
        <v>588</v>
      </c>
      <c r="BX687" s="34" t="s">
        <v>188</v>
      </c>
      <c r="BY687" s="34" t="s">
        <v>371</v>
      </c>
      <c r="BZ687" s="34"/>
      <c r="CB687" s="34"/>
      <c r="CC687" s="34"/>
      <c r="CD687" s="34"/>
      <c r="CE687" s="34"/>
      <c r="CH687" s="34"/>
      <c r="CI687" s="34"/>
      <c r="CK687" s="34"/>
      <c r="CL687" s="34"/>
      <c r="CN687" s="34"/>
      <c r="CO687" s="34"/>
      <c r="CP687" s="34"/>
      <c r="CQ687" s="34"/>
      <c r="CR687" s="34"/>
      <c r="CS687" s="34"/>
      <c r="CT687" s="34"/>
      <c r="CV687" s="34"/>
      <c r="CW687" s="34"/>
      <c r="CX687" s="34"/>
      <c r="CY687" s="34"/>
      <c r="CZ687" s="34"/>
    </row>
    <row r="688" spans="1:104" x14ac:dyDescent="0.15">
      <c r="A688" s="34"/>
      <c r="B688" s="34"/>
      <c r="C688" s="34"/>
      <c r="D688" s="34"/>
      <c r="F688" s="34"/>
      <c r="G688" s="34"/>
      <c r="H688" s="84"/>
      <c r="I688" s="34"/>
      <c r="J688" s="34"/>
      <c r="K688" s="34"/>
      <c r="L688" s="34"/>
      <c r="M688" s="34"/>
      <c r="N688" s="34"/>
      <c r="O688" s="34"/>
      <c r="P688" s="34"/>
      <c r="Q688" s="34"/>
      <c r="S688" s="34"/>
      <c r="T688" s="34"/>
      <c r="U688" s="34"/>
      <c r="W688" t="b">
        <v>1</v>
      </c>
      <c r="X688" s="34"/>
      <c r="Y688" s="34"/>
      <c r="AA688" s="34"/>
      <c r="AB688" s="34"/>
      <c r="AC688" s="34"/>
      <c r="AD688" s="34"/>
      <c r="AE688" s="34"/>
      <c r="AF688" s="34"/>
      <c r="AG688">
        <v>4.3</v>
      </c>
      <c r="AH688" s="34" t="s">
        <v>1607</v>
      </c>
      <c r="AK688" s="34"/>
      <c r="AL688" s="34"/>
      <c r="AM688" s="34"/>
      <c r="AN688" s="34"/>
      <c r="AO688" s="34"/>
      <c r="AP688" s="34"/>
      <c r="AQ688" s="34"/>
      <c r="AR688" s="34"/>
      <c r="AS688" s="34"/>
      <c r="AU688" s="34"/>
      <c r="AV688" s="34"/>
      <c r="AW688" s="34"/>
      <c r="AX688" s="34"/>
      <c r="AY688" s="34"/>
      <c r="AZ688" s="34"/>
      <c r="BA688" s="34"/>
      <c r="BB688" s="34"/>
      <c r="BC688" s="34" t="s">
        <v>866</v>
      </c>
      <c r="BD688" s="34" t="s">
        <v>378</v>
      </c>
      <c r="BE688" s="34" t="s">
        <v>867</v>
      </c>
      <c r="BF688" s="34" t="s">
        <v>868</v>
      </c>
      <c r="BG688" t="b">
        <v>0</v>
      </c>
      <c r="BH688" t="b">
        <v>0</v>
      </c>
      <c r="BI688" s="34" t="s">
        <v>236</v>
      </c>
      <c r="BJ688" s="34" t="s">
        <v>194</v>
      </c>
      <c r="BK688" s="34" t="s">
        <v>349</v>
      </c>
      <c r="BL688" s="34" t="s">
        <v>422</v>
      </c>
      <c r="BM688" s="34" t="s">
        <v>218</v>
      </c>
      <c r="BN688" s="34" t="s">
        <v>351</v>
      </c>
      <c r="BO688" s="34"/>
      <c r="BP688" s="34"/>
      <c r="BQ688" s="34" t="s">
        <v>459</v>
      </c>
      <c r="BR688" t="b">
        <v>0</v>
      </c>
      <c r="BS688" s="34" t="s">
        <v>511</v>
      </c>
      <c r="BT688" s="34" t="s">
        <v>360</v>
      </c>
      <c r="BU688" s="34" t="s">
        <v>559</v>
      </c>
      <c r="BV688" s="34"/>
      <c r="BW688" s="34" t="s">
        <v>589</v>
      </c>
      <c r="BX688" s="34" t="s">
        <v>188</v>
      </c>
      <c r="BY688" s="34" t="s">
        <v>371</v>
      </c>
      <c r="BZ688" s="34"/>
      <c r="CB688" s="34"/>
      <c r="CC688" s="34"/>
      <c r="CD688" s="34"/>
      <c r="CE688" s="34"/>
      <c r="CH688" s="34"/>
      <c r="CI688" s="34"/>
      <c r="CK688" s="34"/>
      <c r="CL688" s="34"/>
      <c r="CN688" s="34"/>
      <c r="CO688" s="34"/>
      <c r="CP688" s="34"/>
      <c r="CQ688" s="34"/>
      <c r="CR688" s="34"/>
      <c r="CS688" s="34"/>
      <c r="CT688" s="34"/>
      <c r="CV688" s="34"/>
      <c r="CW688" s="34"/>
      <c r="CX688" s="34"/>
      <c r="CY688" s="34"/>
      <c r="CZ688" s="34"/>
    </row>
    <row r="689" spans="1:104" x14ac:dyDescent="0.15">
      <c r="A689" s="34"/>
      <c r="B689" s="34"/>
      <c r="C689" s="34"/>
      <c r="D689" s="34"/>
      <c r="F689" s="34"/>
      <c r="G689" s="34"/>
      <c r="H689" s="84"/>
      <c r="I689" s="34"/>
      <c r="J689" s="34"/>
      <c r="K689" s="34"/>
      <c r="L689" s="34"/>
      <c r="M689" s="34"/>
      <c r="N689" s="34"/>
      <c r="O689" s="34"/>
      <c r="P689" s="34"/>
      <c r="Q689" s="34"/>
      <c r="S689" s="34"/>
      <c r="T689" s="34"/>
      <c r="U689" s="34"/>
      <c r="W689" t="b">
        <v>1</v>
      </c>
      <c r="X689" s="34"/>
      <c r="Y689" s="34"/>
      <c r="AA689" s="34"/>
      <c r="AB689" s="34"/>
      <c r="AC689" s="34"/>
      <c r="AD689" s="34"/>
      <c r="AE689" s="34"/>
      <c r="AF689" s="34"/>
      <c r="AG689">
        <v>4.3</v>
      </c>
      <c r="AH689" s="34" t="s">
        <v>1607</v>
      </c>
      <c r="AK689" s="34"/>
      <c r="AL689" s="34"/>
      <c r="AM689" s="34"/>
      <c r="AN689" s="34"/>
      <c r="AO689" s="34"/>
      <c r="AP689" s="34"/>
      <c r="AQ689" s="34"/>
      <c r="AR689" s="34"/>
      <c r="AS689" s="34"/>
      <c r="AU689" s="34"/>
      <c r="AV689" s="34"/>
      <c r="AW689" s="34"/>
      <c r="AX689" s="34"/>
      <c r="AY689" s="34"/>
      <c r="AZ689" s="34"/>
      <c r="BA689" s="34"/>
      <c r="BB689" s="34"/>
      <c r="BC689" s="34" t="s">
        <v>866</v>
      </c>
      <c r="BD689" s="34" t="s">
        <v>378</v>
      </c>
      <c r="BE689" s="34" t="s">
        <v>867</v>
      </c>
      <c r="BF689" s="34" t="s">
        <v>868</v>
      </c>
      <c r="BG689" t="b">
        <v>0</v>
      </c>
      <c r="BH689" t="b">
        <v>0</v>
      </c>
      <c r="BI689" s="34" t="s">
        <v>236</v>
      </c>
      <c r="BJ689" s="34" t="s">
        <v>194</v>
      </c>
      <c r="BK689" s="34" t="s">
        <v>349</v>
      </c>
      <c r="BL689" s="34" t="s">
        <v>422</v>
      </c>
      <c r="BM689" s="34" t="s">
        <v>218</v>
      </c>
      <c r="BN689" s="34" t="s">
        <v>351</v>
      </c>
      <c r="BO689" s="34"/>
      <c r="BP689" s="34"/>
      <c r="BQ689" s="34" t="s">
        <v>460</v>
      </c>
      <c r="BR689" t="b">
        <v>0</v>
      </c>
      <c r="BS689" s="34" t="s">
        <v>512</v>
      </c>
      <c r="BT689" s="34" t="s">
        <v>360</v>
      </c>
      <c r="BU689" s="34" t="s">
        <v>560</v>
      </c>
      <c r="BV689" s="34"/>
      <c r="BW689" s="34" t="s">
        <v>590</v>
      </c>
      <c r="BX689" s="34" t="s">
        <v>188</v>
      </c>
      <c r="BY689" s="34" t="s">
        <v>371</v>
      </c>
      <c r="BZ689" s="34"/>
      <c r="CB689" s="34"/>
      <c r="CC689" s="34"/>
      <c r="CD689" s="34"/>
      <c r="CE689" s="34"/>
      <c r="CH689" s="34"/>
      <c r="CI689" s="34"/>
      <c r="CK689" s="34"/>
      <c r="CL689" s="34"/>
      <c r="CN689" s="34"/>
      <c r="CO689" s="34"/>
      <c r="CP689" s="34"/>
      <c r="CQ689" s="34"/>
      <c r="CR689" s="34"/>
      <c r="CS689" s="34"/>
      <c r="CT689" s="34"/>
      <c r="CV689" s="34"/>
      <c r="CW689" s="34"/>
      <c r="CX689" s="34"/>
      <c r="CY689" s="34"/>
      <c r="CZ689" s="34"/>
    </row>
    <row r="690" spans="1:104" x14ac:dyDescent="0.15">
      <c r="A690" s="34"/>
      <c r="B690" s="34"/>
      <c r="C690" s="34"/>
      <c r="D690" s="34"/>
      <c r="F690" s="34"/>
      <c r="G690" s="34"/>
      <c r="H690" s="84"/>
      <c r="I690" s="34"/>
      <c r="J690" s="34"/>
      <c r="K690" s="34"/>
      <c r="L690" s="34"/>
      <c r="M690" s="34"/>
      <c r="N690" s="34"/>
      <c r="O690" s="34"/>
      <c r="P690" s="34"/>
      <c r="Q690" s="34"/>
      <c r="S690" s="34"/>
      <c r="T690" s="34"/>
      <c r="U690" s="34"/>
      <c r="W690" t="b">
        <v>1</v>
      </c>
      <c r="X690" s="34"/>
      <c r="Y690" s="34"/>
      <c r="AA690" s="34"/>
      <c r="AB690" s="34"/>
      <c r="AC690" s="34"/>
      <c r="AD690" s="34"/>
      <c r="AE690" s="34"/>
      <c r="AF690" s="34"/>
      <c r="AG690">
        <v>4.3</v>
      </c>
      <c r="AH690" s="34" t="s">
        <v>1607</v>
      </c>
      <c r="AK690" s="34"/>
      <c r="AL690" s="34"/>
      <c r="AM690" s="34"/>
      <c r="AN690" s="34"/>
      <c r="AO690" s="34"/>
      <c r="AP690" s="34"/>
      <c r="AQ690" s="34"/>
      <c r="AR690" s="34"/>
      <c r="AS690" s="34"/>
      <c r="AU690" s="34"/>
      <c r="AV690" s="34"/>
      <c r="AW690" s="34"/>
      <c r="AX690" s="34"/>
      <c r="AY690" s="34"/>
      <c r="AZ690" s="34"/>
      <c r="BA690" s="34"/>
      <c r="BB690" s="34"/>
      <c r="BC690" s="34" t="s">
        <v>866</v>
      </c>
      <c r="BD690" s="34" t="s">
        <v>378</v>
      </c>
      <c r="BE690" s="34" t="s">
        <v>867</v>
      </c>
      <c r="BF690" s="34" t="s">
        <v>868</v>
      </c>
      <c r="BG690" t="b">
        <v>0</v>
      </c>
      <c r="BH690" t="b">
        <v>0</v>
      </c>
      <c r="BI690" s="34" t="s">
        <v>257</v>
      </c>
      <c r="BJ690" s="34" t="s">
        <v>386</v>
      </c>
      <c r="BK690" s="34" t="s">
        <v>349</v>
      </c>
      <c r="BL690" s="34" t="s">
        <v>350</v>
      </c>
      <c r="BM690" s="34" t="s">
        <v>386</v>
      </c>
      <c r="BN690" s="34" t="s">
        <v>351</v>
      </c>
      <c r="BO690" s="34"/>
      <c r="BP690" s="34"/>
      <c r="BQ690" s="34" t="s">
        <v>461</v>
      </c>
      <c r="BR690" t="b">
        <v>0</v>
      </c>
      <c r="BS690" s="34" t="s">
        <v>513</v>
      </c>
      <c r="BT690" s="34" t="s">
        <v>360</v>
      </c>
      <c r="BU690" s="34" t="s">
        <v>561</v>
      </c>
      <c r="BV690" s="34"/>
      <c r="BW690" s="34" t="s">
        <v>591</v>
      </c>
      <c r="BX690" s="34" t="s">
        <v>188</v>
      </c>
      <c r="BY690" s="34" t="s">
        <v>371</v>
      </c>
      <c r="BZ690" s="34"/>
      <c r="CB690" s="34"/>
      <c r="CC690" s="34"/>
      <c r="CD690" s="34"/>
      <c r="CE690" s="34"/>
      <c r="CH690" s="34"/>
      <c r="CI690" s="34"/>
      <c r="CK690" s="34"/>
      <c r="CL690" s="34"/>
      <c r="CN690" s="34"/>
      <c r="CO690" s="34"/>
      <c r="CP690" s="34"/>
      <c r="CQ690" s="34"/>
      <c r="CR690" s="34"/>
      <c r="CS690" s="34"/>
      <c r="CT690" s="34"/>
      <c r="CV690" s="34"/>
      <c r="CW690" s="34"/>
      <c r="CX690" s="34"/>
      <c r="CY690" s="34"/>
      <c r="CZ690" s="34"/>
    </row>
    <row r="691" spans="1:104" x14ac:dyDescent="0.15">
      <c r="A691" s="34"/>
      <c r="B691" s="34"/>
      <c r="C691" s="34"/>
      <c r="D691" s="34"/>
      <c r="F691" s="34"/>
      <c r="G691" s="34"/>
      <c r="H691" s="84"/>
      <c r="I691" s="34"/>
      <c r="J691" s="34"/>
      <c r="K691" s="34"/>
      <c r="L691" s="34"/>
      <c r="M691" s="34"/>
      <c r="N691" s="34"/>
      <c r="O691" s="34"/>
      <c r="P691" s="34"/>
      <c r="Q691" s="34"/>
      <c r="S691" s="34"/>
      <c r="T691" s="34"/>
      <c r="U691" s="34"/>
      <c r="W691" t="b">
        <v>1</v>
      </c>
      <c r="X691" s="34"/>
      <c r="Y691" s="34"/>
      <c r="AA691" s="34"/>
      <c r="AB691" s="34"/>
      <c r="AC691" s="34"/>
      <c r="AD691" s="34"/>
      <c r="AE691" s="34"/>
      <c r="AF691" s="34"/>
      <c r="AG691">
        <v>4.3</v>
      </c>
      <c r="AH691" s="34" t="s">
        <v>1607</v>
      </c>
      <c r="AK691" s="34"/>
      <c r="AL691" s="34"/>
      <c r="AM691" s="34"/>
      <c r="AN691" s="34"/>
      <c r="AO691" s="34"/>
      <c r="AP691" s="34"/>
      <c r="AQ691" s="34"/>
      <c r="AR691" s="34"/>
      <c r="AS691" s="34"/>
      <c r="AU691" s="34"/>
      <c r="AV691" s="34"/>
      <c r="AW691" s="34"/>
      <c r="AX691" s="34"/>
      <c r="AY691" s="34"/>
      <c r="AZ691" s="34"/>
      <c r="BA691" s="34"/>
      <c r="BB691" s="34"/>
      <c r="BC691" s="34" t="s">
        <v>866</v>
      </c>
      <c r="BD691" s="34" t="s">
        <v>378</v>
      </c>
      <c r="BE691" s="34" t="s">
        <v>867</v>
      </c>
      <c r="BF691" s="34" t="s">
        <v>868</v>
      </c>
      <c r="BG691" t="b">
        <v>0</v>
      </c>
      <c r="BH691" t="b">
        <v>0</v>
      </c>
      <c r="BI691" s="34" t="s">
        <v>258</v>
      </c>
      <c r="BJ691" s="34" t="s">
        <v>386</v>
      </c>
      <c r="BK691" s="34" t="s">
        <v>349</v>
      </c>
      <c r="BL691" s="34" t="s">
        <v>350</v>
      </c>
      <c r="BM691" s="34" t="s">
        <v>386</v>
      </c>
      <c r="BN691" s="34" t="s">
        <v>351</v>
      </c>
      <c r="BO691" s="34"/>
      <c r="BP691" s="34"/>
      <c r="BQ691" s="34" t="s">
        <v>461</v>
      </c>
      <c r="BR691" t="b">
        <v>0</v>
      </c>
      <c r="BS691" s="34" t="s">
        <v>513</v>
      </c>
      <c r="BT691" s="34" t="s">
        <v>360</v>
      </c>
      <c r="BU691" s="34" t="s">
        <v>561</v>
      </c>
      <c r="BV691" s="34"/>
      <c r="BW691" s="34" t="s">
        <v>591</v>
      </c>
      <c r="BX691" s="34" t="s">
        <v>188</v>
      </c>
      <c r="BY691" s="34" t="s">
        <v>371</v>
      </c>
      <c r="BZ691" s="34"/>
      <c r="CB691" s="34"/>
      <c r="CC691" s="34"/>
      <c r="CD691" s="34"/>
      <c r="CE691" s="34"/>
      <c r="CH691" s="34"/>
      <c r="CI691" s="34"/>
      <c r="CK691" s="34"/>
      <c r="CL691" s="34"/>
      <c r="CN691" s="34"/>
      <c r="CO691" s="34"/>
      <c r="CP691" s="34"/>
      <c r="CQ691" s="34"/>
      <c r="CR691" s="34"/>
      <c r="CS691" s="34"/>
      <c r="CT691" s="34"/>
      <c r="CV691" s="34"/>
      <c r="CW691" s="34"/>
      <c r="CX691" s="34"/>
      <c r="CY691" s="34"/>
      <c r="CZ691" s="34"/>
    </row>
    <row r="692" spans="1:104" x14ac:dyDescent="0.15">
      <c r="A692" s="34"/>
      <c r="B692" s="34"/>
      <c r="C692" s="34"/>
      <c r="D692" s="34"/>
      <c r="F692" s="34"/>
      <c r="G692" s="34"/>
      <c r="H692" s="84"/>
      <c r="I692" s="34"/>
      <c r="J692" s="34"/>
      <c r="K692" s="34"/>
      <c r="L692" s="34"/>
      <c r="M692" s="34"/>
      <c r="N692" s="34"/>
      <c r="O692" s="34"/>
      <c r="P692" s="34"/>
      <c r="Q692" s="34"/>
      <c r="S692" s="34"/>
      <c r="T692" s="34"/>
      <c r="U692" s="34"/>
      <c r="W692" t="b">
        <v>1</v>
      </c>
      <c r="X692" s="34"/>
      <c r="Y692" s="34"/>
      <c r="AA692" s="34"/>
      <c r="AB692" s="34"/>
      <c r="AC692" s="34"/>
      <c r="AD692" s="34"/>
      <c r="AE692" s="34"/>
      <c r="AF692" s="34"/>
      <c r="AG692">
        <v>4.3</v>
      </c>
      <c r="AH692" s="34" t="s">
        <v>1607</v>
      </c>
      <c r="AK692" s="34"/>
      <c r="AL692" s="34"/>
      <c r="AM692" s="34"/>
      <c r="AN692" s="34"/>
      <c r="AO692" s="34"/>
      <c r="AP692" s="34"/>
      <c r="AQ692" s="34"/>
      <c r="AR692" s="34"/>
      <c r="AS692" s="34"/>
      <c r="AU692" s="34"/>
      <c r="AV692" s="34"/>
      <c r="AW692" s="34"/>
      <c r="AX692" s="34"/>
      <c r="AY692" s="34"/>
      <c r="AZ692" s="34"/>
      <c r="BA692" s="34"/>
      <c r="BB692" s="34"/>
      <c r="BC692" s="34" t="s">
        <v>866</v>
      </c>
      <c r="BD692" s="34" t="s">
        <v>378</v>
      </c>
      <c r="BE692" s="34" t="s">
        <v>867</v>
      </c>
      <c r="BF692" s="34" t="s">
        <v>868</v>
      </c>
      <c r="BG692" t="b">
        <v>0</v>
      </c>
      <c r="BH692" t="b">
        <v>0</v>
      </c>
      <c r="BI692" s="34" t="s">
        <v>257</v>
      </c>
      <c r="BJ692" s="34" t="s">
        <v>387</v>
      </c>
      <c r="BK692" s="34" t="s">
        <v>349</v>
      </c>
      <c r="BL692" s="34" t="s">
        <v>350</v>
      </c>
      <c r="BM692" s="34" t="s">
        <v>423</v>
      </c>
      <c r="BN692" s="34" t="s">
        <v>351</v>
      </c>
      <c r="BO692" s="34"/>
      <c r="BP692" s="34"/>
      <c r="BQ692" s="34" t="s">
        <v>461</v>
      </c>
      <c r="BR692" t="b">
        <v>0</v>
      </c>
      <c r="BS692" s="34" t="s">
        <v>513</v>
      </c>
      <c r="BT692" s="34" t="s">
        <v>360</v>
      </c>
      <c r="BU692" s="34" t="s">
        <v>561</v>
      </c>
      <c r="BV692" s="34"/>
      <c r="BW692" s="34" t="s">
        <v>591</v>
      </c>
      <c r="BX692" s="34" t="s">
        <v>188</v>
      </c>
      <c r="BY692" s="34" t="s">
        <v>371</v>
      </c>
      <c r="BZ692" s="34"/>
      <c r="CB692" s="34"/>
      <c r="CC692" s="34"/>
      <c r="CD692" s="34"/>
      <c r="CE692" s="34"/>
      <c r="CH692" s="34"/>
      <c r="CI692" s="34"/>
      <c r="CK692" s="34"/>
      <c r="CL692" s="34"/>
      <c r="CN692" s="34"/>
      <c r="CO692" s="34"/>
      <c r="CP692" s="34"/>
      <c r="CQ692" s="34"/>
      <c r="CR692" s="34"/>
      <c r="CS692" s="34"/>
      <c r="CT692" s="34"/>
      <c r="CV692" s="34"/>
      <c r="CW692" s="34"/>
      <c r="CX692" s="34"/>
      <c r="CY692" s="34"/>
      <c r="CZ692" s="34"/>
    </row>
    <row r="693" spans="1:104" x14ac:dyDescent="0.15">
      <c r="A693" s="34"/>
      <c r="B693" s="34"/>
      <c r="C693" s="34"/>
      <c r="D693" s="34"/>
      <c r="F693" s="34"/>
      <c r="G693" s="34"/>
      <c r="H693" s="84"/>
      <c r="I693" s="34"/>
      <c r="J693" s="34"/>
      <c r="K693" s="34"/>
      <c r="L693" s="34"/>
      <c r="M693" s="34"/>
      <c r="N693" s="34"/>
      <c r="O693" s="34"/>
      <c r="P693" s="34"/>
      <c r="Q693" s="34"/>
      <c r="S693" s="34"/>
      <c r="T693" s="34"/>
      <c r="U693" s="34"/>
      <c r="W693" t="b">
        <v>1</v>
      </c>
      <c r="X693" s="34"/>
      <c r="Y693" s="34"/>
      <c r="AA693" s="34"/>
      <c r="AB693" s="34"/>
      <c r="AC693" s="34"/>
      <c r="AD693" s="34"/>
      <c r="AE693" s="34"/>
      <c r="AF693" s="34"/>
      <c r="AG693">
        <v>4.3</v>
      </c>
      <c r="AH693" s="34" t="s">
        <v>1607</v>
      </c>
      <c r="AK693" s="34"/>
      <c r="AL693" s="34"/>
      <c r="AM693" s="34"/>
      <c r="AN693" s="34"/>
      <c r="AO693" s="34"/>
      <c r="AP693" s="34"/>
      <c r="AQ693" s="34"/>
      <c r="AR693" s="34"/>
      <c r="AS693" s="34"/>
      <c r="AU693" s="34"/>
      <c r="AV693" s="34"/>
      <c r="AW693" s="34"/>
      <c r="AX693" s="34"/>
      <c r="AY693" s="34"/>
      <c r="AZ693" s="34"/>
      <c r="BA693" s="34"/>
      <c r="BB693" s="34"/>
      <c r="BC693" s="34" t="s">
        <v>866</v>
      </c>
      <c r="BD693" s="34" t="s">
        <v>378</v>
      </c>
      <c r="BE693" s="34" t="s">
        <v>867</v>
      </c>
      <c r="BF693" s="34" t="s">
        <v>868</v>
      </c>
      <c r="BG693" t="b">
        <v>0</v>
      </c>
      <c r="BH693" t="b">
        <v>0</v>
      </c>
      <c r="BI693" s="34" t="s">
        <v>258</v>
      </c>
      <c r="BJ693" s="34" t="s">
        <v>387</v>
      </c>
      <c r="BK693" s="34" t="s">
        <v>349</v>
      </c>
      <c r="BL693" s="34" t="s">
        <v>350</v>
      </c>
      <c r="BM693" s="34" t="s">
        <v>423</v>
      </c>
      <c r="BN693" s="34" t="s">
        <v>351</v>
      </c>
      <c r="BO693" s="34"/>
      <c r="BP693" s="34"/>
      <c r="BQ693" s="34" t="s">
        <v>461</v>
      </c>
      <c r="BR693" t="b">
        <v>0</v>
      </c>
      <c r="BS693" s="34" t="s">
        <v>513</v>
      </c>
      <c r="BT693" s="34" t="s">
        <v>360</v>
      </c>
      <c r="BU693" s="34" t="s">
        <v>561</v>
      </c>
      <c r="BV693" s="34"/>
      <c r="BW693" s="34" t="s">
        <v>591</v>
      </c>
      <c r="BX693" s="34" t="s">
        <v>188</v>
      </c>
      <c r="BY693" s="34" t="s">
        <v>371</v>
      </c>
      <c r="BZ693" s="34"/>
      <c r="CB693" s="34"/>
      <c r="CC693" s="34"/>
      <c r="CD693" s="34"/>
      <c r="CE693" s="34"/>
      <c r="CH693" s="34"/>
      <c r="CI693" s="34"/>
      <c r="CK693" s="34"/>
      <c r="CL693" s="34"/>
      <c r="CN693" s="34"/>
      <c r="CO693" s="34"/>
      <c r="CP693" s="34"/>
      <c r="CQ693" s="34"/>
      <c r="CR693" s="34"/>
      <c r="CS693" s="34"/>
      <c r="CT693" s="34"/>
      <c r="CV693" s="34"/>
      <c r="CW693" s="34"/>
      <c r="CX693" s="34"/>
      <c r="CY693" s="34"/>
      <c r="CZ693" s="34"/>
    </row>
    <row r="694" spans="1:104" x14ac:dyDescent="0.15">
      <c r="A694" s="34"/>
      <c r="B694" s="34"/>
      <c r="C694" s="34"/>
      <c r="D694" s="34"/>
      <c r="F694" s="34"/>
      <c r="G694" s="34"/>
      <c r="H694" s="84"/>
      <c r="I694" s="34"/>
      <c r="J694" s="34"/>
      <c r="K694" s="34"/>
      <c r="L694" s="34"/>
      <c r="M694" s="34"/>
      <c r="N694" s="34"/>
      <c r="O694" s="34"/>
      <c r="P694" s="34"/>
      <c r="Q694" s="34"/>
      <c r="S694" s="34"/>
      <c r="T694" s="34"/>
      <c r="U694" s="34"/>
      <c r="W694" t="b">
        <v>1</v>
      </c>
      <c r="X694" s="34"/>
      <c r="Y694" s="34"/>
      <c r="AA694" s="34"/>
      <c r="AB694" s="34"/>
      <c r="AC694" s="34"/>
      <c r="AD694" s="34"/>
      <c r="AE694" s="34"/>
      <c r="AF694" s="34"/>
      <c r="AG694">
        <v>4.3</v>
      </c>
      <c r="AH694" s="34" t="s">
        <v>1607</v>
      </c>
      <c r="AK694" s="34"/>
      <c r="AL694" s="34"/>
      <c r="AM694" s="34"/>
      <c r="AN694" s="34"/>
      <c r="AO694" s="34"/>
      <c r="AP694" s="34"/>
      <c r="AQ694" s="34"/>
      <c r="AR694" s="34"/>
      <c r="AS694" s="34"/>
      <c r="AU694" s="34"/>
      <c r="AV694" s="34"/>
      <c r="AW694" s="34"/>
      <c r="AX694" s="34"/>
      <c r="AY694" s="34"/>
      <c r="AZ694" s="34"/>
      <c r="BA694" s="34"/>
      <c r="BB694" s="34"/>
      <c r="BC694" s="34" t="s">
        <v>866</v>
      </c>
      <c r="BD694" s="34" t="s">
        <v>378</v>
      </c>
      <c r="BE694" s="34" t="s">
        <v>867</v>
      </c>
      <c r="BF694" s="34" t="s">
        <v>868</v>
      </c>
      <c r="BG694" t="b">
        <v>0</v>
      </c>
      <c r="BH694" t="b">
        <v>0</v>
      </c>
      <c r="BI694" s="34" t="s">
        <v>235</v>
      </c>
      <c r="BJ694" s="34" t="s">
        <v>194</v>
      </c>
      <c r="BK694" s="34" t="s">
        <v>349</v>
      </c>
      <c r="BL694" s="34" t="s">
        <v>422</v>
      </c>
      <c r="BM694" s="34" t="s">
        <v>218</v>
      </c>
      <c r="BN694" s="34" t="s">
        <v>351</v>
      </c>
      <c r="BO694" s="34"/>
      <c r="BP694" s="34"/>
      <c r="BQ694" s="34" t="s">
        <v>462</v>
      </c>
      <c r="BR694" t="b">
        <v>0</v>
      </c>
      <c r="BS694" s="34" t="s">
        <v>514</v>
      </c>
      <c r="BT694" s="34" t="s">
        <v>360</v>
      </c>
      <c r="BU694" s="34" t="s">
        <v>562</v>
      </c>
      <c r="BV694" s="34"/>
      <c r="BW694" s="34" t="s">
        <v>592</v>
      </c>
      <c r="BX694" s="34" t="s">
        <v>188</v>
      </c>
      <c r="BY694" s="34" t="s">
        <v>371</v>
      </c>
      <c r="BZ694" s="34"/>
      <c r="CB694" s="34"/>
      <c r="CC694" s="34"/>
      <c r="CD694" s="34"/>
      <c r="CE694" s="34"/>
      <c r="CH694" s="34"/>
      <c r="CI694" s="34"/>
      <c r="CK694" s="34"/>
      <c r="CL694" s="34"/>
      <c r="CN694" s="34"/>
      <c r="CO694" s="34"/>
      <c r="CP694" s="34"/>
      <c r="CQ694" s="34"/>
      <c r="CR694" s="34"/>
      <c r="CS694" s="34"/>
      <c r="CT694" s="34"/>
      <c r="CV694" s="34"/>
      <c r="CW694" s="34"/>
      <c r="CX694" s="34"/>
      <c r="CY694" s="34"/>
      <c r="CZ694" s="34"/>
    </row>
    <row r="695" spans="1:104" x14ac:dyDescent="0.15">
      <c r="A695" s="34"/>
      <c r="B695" s="34"/>
      <c r="C695" s="34"/>
      <c r="D695" s="34"/>
      <c r="F695" s="34"/>
      <c r="G695" s="34"/>
      <c r="H695" s="84"/>
      <c r="I695" s="34"/>
      <c r="J695" s="34"/>
      <c r="K695" s="34"/>
      <c r="L695" s="34"/>
      <c r="M695" s="34"/>
      <c r="N695" s="34"/>
      <c r="O695" s="34"/>
      <c r="P695" s="34"/>
      <c r="Q695" s="34"/>
      <c r="S695" s="34"/>
      <c r="T695" s="34"/>
      <c r="U695" s="34"/>
      <c r="W695" t="b">
        <v>1</v>
      </c>
      <c r="X695" s="34"/>
      <c r="Y695" s="34"/>
      <c r="AA695" s="34"/>
      <c r="AB695" s="34"/>
      <c r="AC695" s="34"/>
      <c r="AD695" s="34"/>
      <c r="AE695" s="34"/>
      <c r="AF695" s="34"/>
      <c r="AG695">
        <v>4.3</v>
      </c>
      <c r="AH695" s="34" t="s">
        <v>1607</v>
      </c>
      <c r="AK695" s="34"/>
      <c r="AL695" s="34"/>
      <c r="AM695" s="34"/>
      <c r="AN695" s="34"/>
      <c r="AO695" s="34"/>
      <c r="AP695" s="34"/>
      <c r="AQ695" s="34"/>
      <c r="AR695" s="34"/>
      <c r="AS695" s="34"/>
      <c r="AU695" s="34"/>
      <c r="AV695" s="34"/>
      <c r="AW695" s="34"/>
      <c r="AX695" s="34"/>
      <c r="AY695" s="34"/>
      <c r="AZ695" s="34"/>
      <c r="BA695" s="34"/>
      <c r="BB695" s="34"/>
      <c r="BC695" s="34" t="s">
        <v>866</v>
      </c>
      <c r="BD695" s="34" t="s">
        <v>378</v>
      </c>
      <c r="BE695" s="34" t="s">
        <v>867</v>
      </c>
      <c r="BF695" s="34" t="s">
        <v>868</v>
      </c>
      <c r="BG695" t="b">
        <v>0</v>
      </c>
      <c r="BH695" t="b">
        <v>0</v>
      </c>
      <c r="BI695" s="34" t="s">
        <v>26</v>
      </c>
      <c r="BJ695" s="34" t="s">
        <v>388</v>
      </c>
      <c r="BK695" s="34" t="s">
        <v>349</v>
      </c>
      <c r="BL695" s="34" t="s">
        <v>350</v>
      </c>
      <c r="BM695" s="34" t="s">
        <v>424</v>
      </c>
      <c r="BN695" s="34" t="s">
        <v>351</v>
      </c>
      <c r="BO695" s="34"/>
      <c r="BP695" s="34"/>
      <c r="BQ695" s="34" t="s">
        <v>463</v>
      </c>
      <c r="BR695" t="b">
        <v>0</v>
      </c>
      <c r="BS695" s="34" t="s">
        <v>515</v>
      </c>
      <c r="BT695" s="34" t="s">
        <v>360</v>
      </c>
      <c r="BU695" s="34" t="s">
        <v>363</v>
      </c>
      <c r="BV695" s="34"/>
      <c r="BW695" s="34" t="s">
        <v>593</v>
      </c>
      <c r="BX695" s="34" t="s">
        <v>188</v>
      </c>
      <c r="BY695" s="34" t="s">
        <v>371</v>
      </c>
      <c r="BZ695" s="34"/>
      <c r="CB695" s="34"/>
      <c r="CC695" s="34"/>
      <c r="CD695" s="34"/>
      <c r="CE695" s="34"/>
      <c r="CH695" s="34"/>
      <c r="CI695" s="34"/>
      <c r="CK695" s="34"/>
      <c r="CL695" s="34"/>
      <c r="CN695" s="34"/>
      <c r="CO695" s="34"/>
      <c r="CP695" s="34"/>
      <c r="CQ695" s="34"/>
      <c r="CR695" s="34"/>
      <c r="CS695" s="34"/>
      <c r="CT695" s="34"/>
      <c r="CV695" s="34"/>
      <c r="CW695" s="34"/>
      <c r="CX695" s="34"/>
      <c r="CY695" s="34"/>
      <c r="CZ695" s="34"/>
    </row>
    <row r="696" spans="1:104" x14ac:dyDescent="0.15">
      <c r="A696" s="34"/>
      <c r="B696" s="34"/>
      <c r="C696" s="34"/>
      <c r="D696" s="34"/>
      <c r="F696" s="34"/>
      <c r="G696" s="34"/>
      <c r="H696" s="84"/>
      <c r="I696" s="34"/>
      <c r="J696" s="34"/>
      <c r="K696" s="34"/>
      <c r="L696" s="34"/>
      <c r="M696" s="34"/>
      <c r="N696" s="34"/>
      <c r="O696" s="34"/>
      <c r="P696" s="34"/>
      <c r="Q696" s="34"/>
      <c r="S696" s="34"/>
      <c r="T696" s="34"/>
      <c r="U696" s="34"/>
      <c r="W696" t="b">
        <v>1</v>
      </c>
      <c r="X696" s="34"/>
      <c r="Y696" s="34"/>
      <c r="AA696" s="34"/>
      <c r="AB696" s="34"/>
      <c r="AC696" s="34"/>
      <c r="AD696" s="34"/>
      <c r="AE696" s="34"/>
      <c r="AF696" s="34"/>
      <c r="AG696">
        <v>4.3</v>
      </c>
      <c r="AH696" s="34" t="s">
        <v>1607</v>
      </c>
      <c r="AK696" s="34"/>
      <c r="AL696" s="34"/>
      <c r="AM696" s="34"/>
      <c r="AN696" s="34"/>
      <c r="AO696" s="34"/>
      <c r="AP696" s="34"/>
      <c r="AQ696" s="34"/>
      <c r="AR696" s="34"/>
      <c r="AS696" s="34"/>
      <c r="AU696" s="34"/>
      <c r="AV696" s="34"/>
      <c r="AW696" s="34"/>
      <c r="AX696" s="34"/>
      <c r="AY696" s="34"/>
      <c r="AZ696" s="34"/>
      <c r="BA696" s="34"/>
      <c r="BB696" s="34"/>
      <c r="BC696" s="34" t="s">
        <v>866</v>
      </c>
      <c r="BD696" s="34" t="s">
        <v>378</v>
      </c>
      <c r="BE696" s="34" t="s">
        <v>867</v>
      </c>
      <c r="BF696" s="34" t="s">
        <v>868</v>
      </c>
      <c r="BG696" t="b">
        <v>0</v>
      </c>
      <c r="BH696" t="b">
        <v>0</v>
      </c>
      <c r="BI696" s="34" t="s">
        <v>379</v>
      </c>
      <c r="BJ696" s="34" t="s">
        <v>388</v>
      </c>
      <c r="BK696" s="34" t="s">
        <v>349</v>
      </c>
      <c r="BL696" s="34" t="s">
        <v>350</v>
      </c>
      <c r="BM696" s="34" t="s">
        <v>424</v>
      </c>
      <c r="BN696" s="34" t="s">
        <v>351</v>
      </c>
      <c r="BO696" s="34"/>
      <c r="BP696" s="34"/>
      <c r="BQ696" s="34" t="s">
        <v>463</v>
      </c>
      <c r="BR696" t="b">
        <v>0</v>
      </c>
      <c r="BS696" s="34" t="s">
        <v>515</v>
      </c>
      <c r="BT696" s="34" t="s">
        <v>360</v>
      </c>
      <c r="BU696" s="34" t="s">
        <v>363</v>
      </c>
      <c r="BV696" s="34"/>
      <c r="BW696" s="34" t="s">
        <v>593</v>
      </c>
      <c r="BX696" s="34" t="s">
        <v>188</v>
      </c>
      <c r="BY696" s="34" t="s">
        <v>371</v>
      </c>
      <c r="BZ696" s="34"/>
      <c r="CB696" s="34"/>
      <c r="CC696" s="34"/>
      <c r="CD696" s="34"/>
      <c r="CE696" s="34"/>
      <c r="CH696" s="34"/>
      <c r="CI696" s="34"/>
      <c r="CK696" s="34"/>
      <c r="CL696" s="34"/>
      <c r="CN696" s="34"/>
      <c r="CO696" s="34"/>
      <c r="CP696" s="34"/>
      <c r="CQ696" s="34"/>
      <c r="CR696" s="34"/>
      <c r="CS696" s="34"/>
      <c r="CT696" s="34"/>
      <c r="CV696" s="34"/>
      <c r="CW696" s="34"/>
      <c r="CX696" s="34"/>
      <c r="CY696" s="34"/>
      <c r="CZ696" s="34"/>
    </row>
    <row r="697" spans="1:104" x14ac:dyDescent="0.15">
      <c r="A697" s="34"/>
      <c r="B697" s="34"/>
      <c r="C697" s="34"/>
      <c r="D697" s="34"/>
      <c r="F697" s="34"/>
      <c r="G697" s="34"/>
      <c r="H697" s="84"/>
      <c r="I697" s="34"/>
      <c r="J697" s="34"/>
      <c r="K697" s="34"/>
      <c r="L697" s="34"/>
      <c r="M697" s="34"/>
      <c r="N697" s="34"/>
      <c r="O697" s="34"/>
      <c r="P697" s="34"/>
      <c r="Q697" s="34"/>
      <c r="S697" s="34"/>
      <c r="T697" s="34"/>
      <c r="U697" s="34"/>
      <c r="W697" t="b">
        <v>1</v>
      </c>
      <c r="X697" s="34"/>
      <c r="Y697" s="34"/>
      <c r="AA697" s="34"/>
      <c r="AB697" s="34"/>
      <c r="AC697" s="34"/>
      <c r="AD697" s="34"/>
      <c r="AE697" s="34"/>
      <c r="AF697" s="34"/>
      <c r="AG697">
        <v>4.3</v>
      </c>
      <c r="AH697" s="34" t="s">
        <v>1607</v>
      </c>
      <c r="AK697" s="34"/>
      <c r="AL697" s="34"/>
      <c r="AM697" s="34"/>
      <c r="AN697" s="34"/>
      <c r="AO697" s="34"/>
      <c r="AP697" s="34"/>
      <c r="AQ697" s="34"/>
      <c r="AR697" s="34"/>
      <c r="AS697" s="34"/>
      <c r="AU697" s="34"/>
      <c r="AV697" s="34"/>
      <c r="AW697" s="34"/>
      <c r="AX697" s="34"/>
      <c r="AY697" s="34"/>
      <c r="AZ697" s="34"/>
      <c r="BA697" s="34"/>
      <c r="BB697" s="34"/>
      <c r="BC697" s="34" t="s">
        <v>866</v>
      </c>
      <c r="BD697" s="34" t="s">
        <v>378</v>
      </c>
      <c r="BE697" s="34" t="s">
        <v>867</v>
      </c>
      <c r="BF697" s="34" t="s">
        <v>868</v>
      </c>
      <c r="BG697" t="b">
        <v>0</v>
      </c>
      <c r="BH697" t="b">
        <v>0</v>
      </c>
      <c r="BI697" s="34" t="s">
        <v>234</v>
      </c>
      <c r="BJ697" s="34" t="s">
        <v>389</v>
      </c>
      <c r="BK697" s="34" t="s">
        <v>349</v>
      </c>
      <c r="BL697" s="34" t="s">
        <v>350</v>
      </c>
      <c r="BM697" s="34" t="s">
        <v>425</v>
      </c>
      <c r="BN697" s="34" t="s">
        <v>351</v>
      </c>
      <c r="BO697" s="34"/>
      <c r="BP697" s="34"/>
      <c r="BQ697" s="34" t="s">
        <v>463</v>
      </c>
      <c r="BR697" t="b">
        <v>0</v>
      </c>
      <c r="BS697" s="34" t="s">
        <v>515</v>
      </c>
      <c r="BT697" s="34" t="s">
        <v>360</v>
      </c>
      <c r="BU697" s="34" t="s">
        <v>363</v>
      </c>
      <c r="BV697" s="34"/>
      <c r="BW697" s="34" t="s">
        <v>593</v>
      </c>
      <c r="BX697" s="34" t="s">
        <v>188</v>
      </c>
      <c r="BY697" s="34" t="s">
        <v>371</v>
      </c>
      <c r="BZ697" s="34"/>
      <c r="CB697" s="34"/>
      <c r="CC697" s="34"/>
      <c r="CD697" s="34"/>
      <c r="CE697" s="34"/>
      <c r="CH697" s="34"/>
      <c r="CI697" s="34"/>
      <c r="CK697" s="34"/>
      <c r="CL697" s="34"/>
      <c r="CN697" s="34"/>
      <c r="CO697" s="34"/>
      <c r="CP697" s="34"/>
      <c r="CQ697" s="34"/>
      <c r="CR697" s="34"/>
      <c r="CS697" s="34"/>
      <c r="CT697" s="34"/>
      <c r="CV697" s="34"/>
      <c r="CW697" s="34"/>
      <c r="CX697" s="34"/>
      <c r="CY697" s="34"/>
      <c r="CZ697" s="34"/>
    </row>
    <row r="698" spans="1:104" x14ac:dyDescent="0.15">
      <c r="A698" s="34"/>
      <c r="B698" s="34"/>
      <c r="C698" s="34"/>
      <c r="D698" s="34"/>
      <c r="F698" s="34"/>
      <c r="G698" s="34"/>
      <c r="H698" s="84"/>
      <c r="I698" s="34"/>
      <c r="J698" s="34"/>
      <c r="K698" s="34"/>
      <c r="L698" s="34"/>
      <c r="M698" s="34"/>
      <c r="N698" s="34"/>
      <c r="O698" s="34"/>
      <c r="P698" s="34"/>
      <c r="Q698" s="34"/>
      <c r="S698" s="34"/>
      <c r="T698" s="34"/>
      <c r="U698" s="34"/>
      <c r="W698" t="b">
        <v>1</v>
      </c>
      <c r="X698" s="34"/>
      <c r="Y698" s="34"/>
      <c r="AA698" s="34"/>
      <c r="AB698" s="34"/>
      <c r="AC698" s="34"/>
      <c r="AD698" s="34"/>
      <c r="AE698" s="34"/>
      <c r="AF698" s="34"/>
      <c r="AG698">
        <v>4.3</v>
      </c>
      <c r="AH698" s="34" t="s">
        <v>1607</v>
      </c>
      <c r="AK698" s="34"/>
      <c r="AL698" s="34"/>
      <c r="AM698" s="34"/>
      <c r="AN698" s="34"/>
      <c r="AO698" s="34"/>
      <c r="AP698" s="34"/>
      <c r="AQ698" s="34"/>
      <c r="AR698" s="34"/>
      <c r="AS698" s="34"/>
      <c r="AU698" s="34"/>
      <c r="AV698" s="34"/>
      <c r="AW698" s="34"/>
      <c r="AX698" s="34"/>
      <c r="AY698" s="34"/>
      <c r="AZ698" s="34"/>
      <c r="BA698" s="34"/>
      <c r="BB698" s="34"/>
      <c r="BC698" s="34" t="s">
        <v>866</v>
      </c>
      <c r="BD698" s="34" t="s">
        <v>378</v>
      </c>
      <c r="BE698" s="34" t="s">
        <v>867</v>
      </c>
      <c r="BF698" s="34" t="s">
        <v>868</v>
      </c>
      <c r="BG698" t="b">
        <v>0</v>
      </c>
      <c r="BH698" t="b">
        <v>0</v>
      </c>
      <c r="BI698" s="34" t="s">
        <v>258</v>
      </c>
      <c r="BJ698" s="34" t="s">
        <v>389</v>
      </c>
      <c r="BK698" s="34" t="s">
        <v>349</v>
      </c>
      <c r="BL698" s="34" t="s">
        <v>350</v>
      </c>
      <c r="BM698" s="34" t="s">
        <v>425</v>
      </c>
      <c r="BN698" s="34" t="s">
        <v>351</v>
      </c>
      <c r="BO698" s="34"/>
      <c r="BP698" s="34"/>
      <c r="BQ698" s="34" t="s">
        <v>463</v>
      </c>
      <c r="BR698" t="b">
        <v>0</v>
      </c>
      <c r="BS698" s="34" t="s">
        <v>515</v>
      </c>
      <c r="BT698" s="34" t="s">
        <v>360</v>
      </c>
      <c r="BU698" s="34" t="s">
        <v>363</v>
      </c>
      <c r="BV698" s="34"/>
      <c r="BW698" s="34" t="s">
        <v>593</v>
      </c>
      <c r="BX698" s="34" t="s">
        <v>188</v>
      </c>
      <c r="BY698" s="34" t="s">
        <v>371</v>
      </c>
      <c r="BZ698" s="34"/>
      <c r="CB698" s="34"/>
      <c r="CC698" s="34"/>
      <c r="CD698" s="34"/>
      <c r="CE698" s="34"/>
      <c r="CH698" s="34"/>
      <c r="CI698" s="34"/>
      <c r="CK698" s="34"/>
      <c r="CL698" s="34"/>
      <c r="CN698" s="34"/>
      <c r="CO698" s="34"/>
      <c r="CP698" s="34"/>
      <c r="CQ698" s="34"/>
      <c r="CR698" s="34"/>
      <c r="CS698" s="34"/>
      <c r="CT698" s="34"/>
      <c r="CV698" s="34"/>
      <c r="CW698" s="34"/>
      <c r="CX698" s="34"/>
      <c r="CY698" s="34"/>
      <c r="CZ698" s="34"/>
    </row>
    <row r="699" spans="1:104" x14ac:dyDescent="0.15">
      <c r="A699" s="34"/>
      <c r="B699" s="34"/>
      <c r="C699" s="34"/>
      <c r="D699" s="34"/>
      <c r="F699" s="34"/>
      <c r="G699" s="34"/>
      <c r="H699" s="84"/>
      <c r="I699" s="34"/>
      <c r="J699" s="34"/>
      <c r="K699" s="34"/>
      <c r="L699" s="34"/>
      <c r="M699" s="34"/>
      <c r="N699" s="34"/>
      <c r="O699" s="34"/>
      <c r="P699" s="34"/>
      <c r="Q699" s="34"/>
      <c r="S699" s="34"/>
      <c r="T699" s="34"/>
      <c r="U699" s="34"/>
      <c r="W699" t="b">
        <v>1</v>
      </c>
      <c r="X699" s="34"/>
      <c r="Y699" s="34"/>
      <c r="AA699" s="34"/>
      <c r="AB699" s="34"/>
      <c r="AC699" s="34"/>
      <c r="AD699" s="34"/>
      <c r="AE699" s="34"/>
      <c r="AF699" s="34"/>
      <c r="AG699">
        <v>4.3</v>
      </c>
      <c r="AH699" s="34" t="s">
        <v>1607</v>
      </c>
      <c r="AK699" s="34"/>
      <c r="AL699" s="34"/>
      <c r="AM699" s="34"/>
      <c r="AN699" s="34"/>
      <c r="AO699" s="34"/>
      <c r="AP699" s="34"/>
      <c r="AQ699" s="34"/>
      <c r="AR699" s="34"/>
      <c r="AS699" s="34"/>
      <c r="AU699" s="34"/>
      <c r="AV699" s="34"/>
      <c r="AW699" s="34"/>
      <c r="AX699" s="34"/>
      <c r="AY699" s="34"/>
      <c r="AZ699" s="34"/>
      <c r="BA699" s="34"/>
      <c r="BB699" s="34"/>
      <c r="BC699" s="34" t="s">
        <v>866</v>
      </c>
      <c r="BD699" s="34" t="s">
        <v>378</v>
      </c>
      <c r="BE699" s="34" t="s">
        <v>867</v>
      </c>
      <c r="BF699" s="34" t="s">
        <v>868</v>
      </c>
      <c r="BG699" t="b">
        <v>0</v>
      </c>
      <c r="BH699" t="b">
        <v>0</v>
      </c>
      <c r="BI699" s="34" t="s">
        <v>257</v>
      </c>
      <c r="BJ699" s="34" t="s">
        <v>389</v>
      </c>
      <c r="BK699" s="34" t="s">
        <v>349</v>
      </c>
      <c r="BL699" s="34" t="s">
        <v>350</v>
      </c>
      <c r="BM699" s="34" t="s">
        <v>425</v>
      </c>
      <c r="BN699" s="34" t="s">
        <v>351</v>
      </c>
      <c r="BO699" s="34"/>
      <c r="BP699" s="34"/>
      <c r="BQ699" s="34" t="s">
        <v>463</v>
      </c>
      <c r="BR699" t="b">
        <v>0</v>
      </c>
      <c r="BS699" s="34" t="s">
        <v>515</v>
      </c>
      <c r="BT699" s="34" t="s">
        <v>360</v>
      </c>
      <c r="BU699" s="34" t="s">
        <v>363</v>
      </c>
      <c r="BV699" s="34"/>
      <c r="BW699" s="34" t="s">
        <v>593</v>
      </c>
      <c r="BX699" s="34" t="s">
        <v>188</v>
      </c>
      <c r="BY699" s="34" t="s">
        <v>371</v>
      </c>
      <c r="BZ699" s="34"/>
      <c r="CB699" s="34"/>
      <c r="CC699" s="34"/>
      <c r="CD699" s="34"/>
      <c r="CE699" s="34"/>
      <c r="CH699" s="34"/>
      <c r="CI699" s="34"/>
      <c r="CK699" s="34"/>
      <c r="CL699" s="34"/>
      <c r="CN699" s="34"/>
      <c r="CO699" s="34"/>
      <c r="CP699" s="34"/>
      <c r="CQ699" s="34"/>
      <c r="CR699" s="34"/>
      <c r="CS699" s="34"/>
      <c r="CT699" s="34"/>
      <c r="CV699" s="34"/>
      <c r="CW699" s="34"/>
      <c r="CX699" s="34"/>
      <c r="CY699" s="34"/>
      <c r="CZ699" s="34"/>
    </row>
    <row r="700" spans="1:104" x14ac:dyDescent="0.15">
      <c r="A700" s="34"/>
      <c r="B700" s="34"/>
      <c r="C700" s="34"/>
      <c r="D700" s="34"/>
      <c r="F700" s="34"/>
      <c r="G700" s="34"/>
      <c r="H700" s="84"/>
      <c r="I700" s="34"/>
      <c r="J700" s="34"/>
      <c r="K700" s="34"/>
      <c r="L700" s="34"/>
      <c r="M700" s="34"/>
      <c r="N700" s="34"/>
      <c r="O700" s="34"/>
      <c r="P700" s="34"/>
      <c r="Q700" s="34"/>
      <c r="S700" s="34"/>
      <c r="T700" s="34"/>
      <c r="U700" s="34"/>
      <c r="W700" t="b">
        <v>1</v>
      </c>
      <c r="X700" s="34"/>
      <c r="Y700" s="34"/>
      <c r="AA700" s="34"/>
      <c r="AB700" s="34"/>
      <c r="AC700" s="34"/>
      <c r="AD700" s="34"/>
      <c r="AE700" s="34"/>
      <c r="AF700" s="34"/>
      <c r="AG700">
        <v>4.3</v>
      </c>
      <c r="AH700" s="34" t="s">
        <v>1607</v>
      </c>
      <c r="AK700" s="34"/>
      <c r="AL700" s="34"/>
      <c r="AM700" s="34"/>
      <c r="AN700" s="34"/>
      <c r="AO700" s="34"/>
      <c r="AP700" s="34"/>
      <c r="AQ700" s="34"/>
      <c r="AR700" s="34"/>
      <c r="AS700" s="34"/>
      <c r="AU700" s="34"/>
      <c r="AV700" s="34"/>
      <c r="AW700" s="34"/>
      <c r="AX700" s="34"/>
      <c r="AY700" s="34"/>
      <c r="AZ700" s="34"/>
      <c r="BA700" s="34"/>
      <c r="BB700" s="34"/>
      <c r="BC700" s="34" t="s">
        <v>866</v>
      </c>
      <c r="BD700" s="34" t="s">
        <v>378</v>
      </c>
      <c r="BE700" s="34" t="s">
        <v>867</v>
      </c>
      <c r="BF700" s="34" t="s">
        <v>868</v>
      </c>
      <c r="BG700" t="b">
        <v>0</v>
      </c>
      <c r="BH700" t="b">
        <v>0</v>
      </c>
      <c r="BI700" s="34" t="s">
        <v>234</v>
      </c>
      <c r="BJ700" s="34" t="s">
        <v>390</v>
      </c>
      <c r="BK700" s="34" t="s">
        <v>349</v>
      </c>
      <c r="BL700" s="34" t="s">
        <v>350</v>
      </c>
      <c r="BM700" s="34" t="s">
        <v>426</v>
      </c>
      <c r="BN700" s="34" t="s">
        <v>351</v>
      </c>
      <c r="BO700" s="34"/>
      <c r="BP700" s="34"/>
      <c r="BQ700" s="34" t="s">
        <v>463</v>
      </c>
      <c r="BR700" t="b">
        <v>0</v>
      </c>
      <c r="BS700" s="34" t="s">
        <v>515</v>
      </c>
      <c r="BT700" s="34" t="s">
        <v>360</v>
      </c>
      <c r="BU700" s="34" t="s">
        <v>363</v>
      </c>
      <c r="BV700" s="34"/>
      <c r="BW700" s="34" t="s">
        <v>593</v>
      </c>
      <c r="BX700" s="34" t="s">
        <v>188</v>
      </c>
      <c r="BY700" s="34" t="s">
        <v>371</v>
      </c>
      <c r="BZ700" s="34"/>
      <c r="CB700" s="34"/>
      <c r="CC700" s="34"/>
      <c r="CD700" s="34"/>
      <c r="CE700" s="34"/>
      <c r="CH700" s="34"/>
      <c r="CI700" s="34"/>
      <c r="CK700" s="34"/>
      <c r="CL700" s="34"/>
      <c r="CN700" s="34"/>
      <c r="CO700" s="34"/>
      <c r="CP700" s="34"/>
      <c r="CQ700" s="34"/>
      <c r="CR700" s="34"/>
      <c r="CS700" s="34"/>
      <c r="CT700" s="34"/>
      <c r="CV700" s="34"/>
      <c r="CW700" s="34"/>
      <c r="CX700" s="34"/>
      <c r="CY700" s="34"/>
      <c r="CZ700" s="34"/>
    </row>
    <row r="701" spans="1:104" x14ac:dyDescent="0.15">
      <c r="A701" s="34"/>
      <c r="B701" s="34"/>
      <c r="C701" s="34"/>
      <c r="D701" s="34"/>
      <c r="F701" s="34"/>
      <c r="G701" s="34"/>
      <c r="H701" s="84"/>
      <c r="I701" s="34"/>
      <c r="J701" s="34"/>
      <c r="K701" s="34"/>
      <c r="L701" s="34"/>
      <c r="M701" s="34"/>
      <c r="N701" s="34"/>
      <c r="O701" s="34"/>
      <c r="P701" s="34"/>
      <c r="Q701" s="34"/>
      <c r="S701" s="34"/>
      <c r="T701" s="34"/>
      <c r="U701" s="34"/>
      <c r="W701" t="b">
        <v>1</v>
      </c>
      <c r="X701" s="34"/>
      <c r="Y701" s="34"/>
      <c r="AA701" s="34"/>
      <c r="AB701" s="34"/>
      <c r="AC701" s="34"/>
      <c r="AD701" s="34"/>
      <c r="AE701" s="34"/>
      <c r="AF701" s="34"/>
      <c r="AG701">
        <v>4.3</v>
      </c>
      <c r="AH701" s="34" t="s">
        <v>1607</v>
      </c>
      <c r="AK701" s="34"/>
      <c r="AL701" s="34"/>
      <c r="AM701" s="34"/>
      <c r="AN701" s="34"/>
      <c r="AO701" s="34"/>
      <c r="AP701" s="34"/>
      <c r="AQ701" s="34"/>
      <c r="AR701" s="34"/>
      <c r="AS701" s="34"/>
      <c r="AU701" s="34"/>
      <c r="AV701" s="34"/>
      <c r="AW701" s="34"/>
      <c r="AX701" s="34"/>
      <c r="AY701" s="34"/>
      <c r="AZ701" s="34"/>
      <c r="BA701" s="34"/>
      <c r="BB701" s="34"/>
      <c r="BC701" s="34" t="s">
        <v>866</v>
      </c>
      <c r="BD701" s="34" t="s">
        <v>378</v>
      </c>
      <c r="BE701" s="34" t="s">
        <v>867</v>
      </c>
      <c r="BF701" s="34" t="s">
        <v>868</v>
      </c>
      <c r="BG701" t="b">
        <v>0</v>
      </c>
      <c r="BH701" t="b">
        <v>0</v>
      </c>
      <c r="BI701" s="34" t="s">
        <v>258</v>
      </c>
      <c r="BJ701" s="34" t="s">
        <v>390</v>
      </c>
      <c r="BK701" s="34" t="s">
        <v>349</v>
      </c>
      <c r="BL701" s="34" t="s">
        <v>350</v>
      </c>
      <c r="BM701" s="34" t="s">
        <v>426</v>
      </c>
      <c r="BN701" s="34" t="s">
        <v>351</v>
      </c>
      <c r="BO701" s="34"/>
      <c r="BP701" s="34"/>
      <c r="BQ701" s="34" t="s">
        <v>463</v>
      </c>
      <c r="BR701" t="b">
        <v>0</v>
      </c>
      <c r="BS701" s="34" t="s">
        <v>515</v>
      </c>
      <c r="BT701" s="34" t="s">
        <v>360</v>
      </c>
      <c r="BU701" s="34" t="s">
        <v>363</v>
      </c>
      <c r="BV701" s="34"/>
      <c r="BW701" s="34" t="s">
        <v>593</v>
      </c>
      <c r="BX701" s="34" t="s">
        <v>188</v>
      </c>
      <c r="BY701" s="34" t="s">
        <v>371</v>
      </c>
      <c r="BZ701" s="34"/>
      <c r="CB701" s="34"/>
      <c r="CC701" s="34"/>
      <c r="CD701" s="34"/>
      <c r="CE701" s="34"/>
      <c r="CH701" s="34"/>
      <c r="CI701" s="34"/>
      <c r="CK701" s="34"/>
      <c r="CL701" s="34"/>
      <c r="CN701" s="34"/>
      <c r="CO701" s="34"/>
      <c r="CP701" s="34"/>
      <c r="CQ701" s="34"/>
      <c r="CR701" s="34"/>
      <c r="CS701" s="34"/>
      <c r="CT701" s="34"/>
      <c r="CV701" s="34"/>
      <c r="CW701" s="34"/>
      <c r="CX701" s="34"/>
      <c r="CY701" s="34"/>
      <c r="CZ701" s="34"/>
    </row>
    <row r="702" spans="1:104" x14ac:dyDescent="0.15">
      <c r="A702" s="34"/>
      <c r="B702" s="34"/>
      <c r="C702" s="34"/>
      <c r="D702" s="34"/>
      <c r="F702" s="34"/>
      <c r="G702" s="34"/>
      <c r="H702" s="84"/>
      <c r="I702" s="34"/>
      <c r="J702" s="34"/>
      <c r="K702" s="34"/>
      <c r="L702" s="34"/>
      <c r="M702" s="34"/>
      <c r="N702" s="34"/>
      <c r="O702" s="34"/>
      <c r="P702" s="34"/>
      <c r="Q702" s="34"/>
      <c r="S702" s="34"/>
      <c r="T702" s="34"/>
      <c r="U702" s="34"/>
      <c r="W702" t="b">
        <v>1</v>
      </c>
      <c r="X702" s="34"/>
      <c r="Y702" s="34"/>
      <c r="AA702" s="34"/>
      <c r="AB702" s="34"/>
      <c r="AC702" s="34"/>
      <c r="AD702" s="34"/>
      <c r="AE702" s="34"/>
      <c r="AF702" s="34"/>
      <c r="AG702">
        <v>4.3</v>
      </c>
      <c r="AH702" s="34" t="s">
        <v>1607</v>
      </c>
      <c r="AK702" s="34"/>
      <c r="AL702" s="34"/>
      <c r="AM702" s="34"/>
      <c r="AN702" s="34"/>
      <c r="AO702" s="34"/>
      <c r="AP702" s="34"/>
      <c r="AQ702" s="34"/>
      <c r="AR702" s="34"/>
      <c r="AS702" s="34"/>
      <c r="AU702" s="34"/>
      <c r="AV702" s="34"/>
      <c r="AW702" s="34"/>
      <c r="AX702" s="34"/>
      <c r="AY702" s="34"/>
      <c r="AZ702" s="34"/>
      <c r="BA702" s="34"/>
      <c r="BB702" s="34"/>
      <c r="BC702" s="34" t="s">
        <v>866</v>
      </c>
      <c r="BD702" s="34" t="s">
        <v>378</v>
      </c>
      <c r="BE702" s="34" t="s">
        <v>867</v>
      </c>
      <c r="BF702" s="34" t="s">
        <v>868</v>
      </c>
      <c r="BG702" t="b">
        <v>0</v>
      </c>
      <c r="BH702" t="b">
        <v>0</v>
      </c>
      <c r="BI702" s="34" t="s">
        <v>257</v>
      </c>
      <c r="BJ702" s="34" t="s">
        <v>390</v>
      </c>
      <c r="BK702" s="34" t="s">
        <v>349</v>
      </c>
      <c r="BL702" s="34" t="s">
        <v>350</v>
      </c>
      <c r="BM702" s="34" t="s">
        <v>426</v>
      </c>
      <c r="BN702" s="34" t="s">
        <v>351</v>
      </c>
      <c r="BO702" s="34"/>
      <c r="BP702" s="34"/>
      <c r="BQ702" s="34" t="s">
        <v>463</v>
      </c>
      <c r="BR702" t="b">
        <v>0</v>
      </c>
      <c r="BS702" s="34" t="s">
        <v>515</v>
      </c>
      <c r="BT702" s="34" t="s">
        <v>360</v>
      </c>
      <c r="BU702" s="34" t="s">
        <v>363</v>
      </c>
      <c r="BV702" s="34"/>
      <c r="BW702" s="34" t="s">
        <v>593</v>
      </c>
      <c r="BX702" s="34" t="s">
        <v>188</v>
      </c>
      <c r="BY702" s="34" t="s">
        <v>371</v>
      </c>
      <c r="BZ702" s="34"/>
      <c r="CB702" s="34"/>
      <c r="CC702" s="34"/>
      <c r="CD702" s="34"/>
      <c r="CE702" s="34"/>
      <c r="CH702" s="34"/>
      <c r="CI702" s="34"/>
      <c r="CK702" s="34"/>
      <c r="CL702" s="34"/>
      <c r="CN702" s="34"/>
      <c r="CO702" s="34"/>
      <c r="CP702" s="34"/>
      <c r="CQ702" s="34"/>
      <c r="CR702" s="34"/>
      <c r="CS702" s="34"/>
      <c r="CT702" s="34"/>
      <c r="CV702" s="34"/>
      <c r="CW702" s="34"/>
      <c r="CX702" s="34"/>
      <c r="CY702" s="34"/>
      <c r="CZ702" s="34"/>
    </row>
    <row r="703" spans="1:104" x14ac:dyDescent="0.15">
      <c r="A703" s="34"/>
      <c r="B703" s="34"/>
      <c r="C703" s="34"/>
      <c r="D703" s="34"/>
      <c r="F703" s="34"/>
      <c r="G703" s="34"/>
      <c r="H703" s="84"/>
      <c r="I703" s="34"/>
      <c r="J703" s="34"/>
      <c r="K703" s="34"/>
      <c r="L703" s="34"/>
      <c r="M703" s="34"/>
      <c r="N703" s="34"/>
      <c r="O703" s="34"/>
      <c r="P703" s="34"/>
      <c r="Q703" s="34"/>
      <c r="S703" s="34"/>
      <c r="T703" s="34"/>
      <c r="U703" s="34"/>
      <c r="W703" t="b">
        <v>1</v>
      </c>
      <c r="X703" s="34"/>
      <c r="Y703" s="34"/>
      <c r="AA703" s="34"/>
      <c r="AB703" s="34"/>
      <c r="AC703" s="34"/>
      <c r="AD703" s="34"/>
      <c r="AE703" s="34"/>
      <c r="AF703" s="34"/>
      <c r="AG703">
        <v>4.3</v>
      </c>
      <c r="AH703" s="34" t="s">
        <v>1607</v>
      </c>
      <c r="AK703" s="34"/>
      <c r="AL703" s="34"/>
      <c r="AM703" s="34"/>
      <c r="AN703" s="34"/>
      <c r="AO703" s="34"/>
      <c r="AP703" s="34"/>
      <c r="AQ703" s="34"/>
      <c r="AR703" s="34"/>
      <c r="AS703" s="34"/>
      <c r="AU703" s="34"/>
      <c r="AV703" s="34"/>
      <c r="AW703" s="34"/>
      <c r="AX703" s="34"/>
      <c r="AY703" s="34"/>
      <c r="AZ703" s="34"/>
      <c r="BA703" s="34"/>
      <c r="BB703" s="34"/>
      <c r="BC703" s="34" t="s">
        <v>866</v>
      </c>
      <c r="BD703" s="34" t="s">
        <v>378</v>
      </c>
      <c r="BE703" s="34" t="s">
        <v>867</v>
      </c>
      <c r="BF703" s="34" t="s">
        <v>868</v>
      </c>
      <c r="BG703" t="b">
        <v>0</v>
      </c>
      <c r="BH703" t="b">
        <v>0</v>
      </c>
      <c r="BI703" s="34" t="s">
        <v>234</v>
      </c>
      <c r="BJ703" s="34" t="s">
        <v>391</v>
      </c>
      <c r="BK703" s="34" t="s">
        <v>349</v>
      </c>
      <c r="BL703" s="34" t="s">
        <v>350</v>
      </c>
      <c r="BM703" s="34" t="s">
        <v>427</v>
      </c>
      <c r="BN703" s="34" t="s">
        <v>351</v>
      </c>
      <c r="BO703" s="34"/>
      <c r="BP703" s="34"/>
      <c r="BQ703" s="34" t="s">
        <v>463</v>
      </c>
      <c r="BR703" t="b">
        <v>0</v>
      </c>
      <c r="BS703" s="34" t="s">
        <v>515</v>
      </c>
      <c r="BT703" s="34" t="s">
        <v>360</v>
      </c>
      <c r="BU703" s="34" t="s">
        <v>363</v>
      </c>
      <c r="BV703" s="34"/>
      <c r="BW703" s="34" t="s">
        <v>593</v>
      </c>
      <c r="BX703" s="34" t="s">
        <v>188</v>
      </c>
      <c r="BY703" s="34" t="s">
        <v>371</v>
      </c>
      <c r="BZ703" s="34"/>
      <c r="CB703" s="34"/>
      <c r="CC703" s="34"/>
      <c r="CD703" s="34"/>
      <c r="CE703" s="34"/>
      <c r="CH703" s="34"/>
      <c r="CI703" s="34"/>
      <c r="CK703" s="34"/>
      <c r="CL703" s="34"/>
      <c r="CN703" s="34"/>
      <c r="CO703" s="34"/>
      <c r="CP703" s="34"/>
      <c r="CQ703" s="34"/>
      <c r="CR703" s="34"/>
      <c r="CS703" s="34"/>
      <c r="CT703" s="34"/>
      <c r="CV703" s="34"/>
      <c r="CW703" s="34"/>
      <c r="CX703" s="34"/>
      <c r="CY703" s="34"/>
      <c r="CZ703" s="34"/>
    </row>
    <row r="704" spans="1:104" x14ac:dyDescent="0.15">
      <c r="A704" s="34"/>
      <c r="B704" s="34"/>
      <c r="C704" s="34"/>
      <c r="D704" s="34"/>
      <c r="F704" s="34"/>
      <c r="G704" s="34"/>
      <c r="H704" s="84"/>
      <c r="I704" s="34"/>
      <c r="J704" s="34"/>
      <c r="K704" s="34"/>
      <c r="L704" s="34"/>
      <c r="M704" s="34"/>
      <c r="N704" s="34"/>
      <c r="O704" s="34"/>
      <c r="P704" s="34"/>
      <c r="Q704" s="34"/>
      <c r="S704" s="34"/>
      <c r="T704" s="34"/>
      <c r="U704" s="34"/>
      <c r="W704" t="b">
        <v>1</v>
      </c>
      <c r="X704" s="34"/>
      <c r="Y704" s="34"/>
      <c r="AA704" s="34"/>
      <c r="AB704" s="34"/>
      <c r="AC704" s="34"/>
      <c r="AD704" s="34"/>
      <c r="AE704" s="34"/>
      <c r="AF704" s="34"/>
      <c r="AG704">
        <v>4.3</v>
      </c>
      <c r="AH704" s="34" t="s">
        <v>1607</v>
      </c>
      <c r="AK704" s="34"/>
      <c r="AL704" s="34"/>
      <c r="AM704" s="34"/>
      <c r="AN704" s="34"/>
      <c r="AO704" s="34"/>
      <c r="AP704" s="34"/>
      <c r="AQ704" s="34"/>
      <c r="AR704" s="34"/>
      <c r="AS704" s="34"/>
      <c r="AU704" s="34"/>
      <c r="AV704" s="34"/>
      <c r="AW704" s="34"/>
      <c r="AX704" s="34"/>
      <c r="AY704" s="34"/>
      <c r="AZ704" s="34"/>
      <c r="BA704" s="34"/>
      <c r="BB704" s="34"/>
      <c r="BC704" s="34" t="s">
        <v>866</v>
      </c>
      <c r="BD704" s="34" t="s">
        <v>378</v>
      </c>
      <c r="BE704" s="34" t="s">
        <v>867</v>
      </c>
      <c r="BF704" s="34" t="s">
        <v>868</v>
      </c>
      <c r="BG704" t="b">
        <v>0</v>
      </c>
      <c r="BH704" t="b">
        <v>0</v>
      </c>
      <c r="BI704" s="34" t="s">
        <v>258</v>
      </c>
      <c r="BJ704" s="34" t="s">
        <v>391</v>
      </c>
      <c r="BK704" s="34" t="s">
        <v>349</v>
      </c>
      <c r="BL704" s="34" t="s">
        <v>350</v>
      </c>
      <c r="BM704" s="34" t="s">
        <v>427</v>
      </c>
      <c r="BN704" s="34" t="s">
        <v>351</v>
      </c>
      <c r="BO704" s="34"/>
      <c r="BP704" s="34"/>
      <c r="BQ704" s="34" t="s">
        <v>463</v>
      </c>
      <c r="BR704" t="b">
        <v>0</v>
      </c>
      <c r="BS704" s="34" t="s">
        <v>515</v>
      </c>
      <c r="BT704" s="34" t="s">
        <v>360</v>
      </c>
      <c r="BU704" s="34" t="s">
        <v>363</v>
      </c>
      <c r="BV704" s="34"/>
      <c r="BW704" s="34" t="s">
        <v>593</v>
      </c>
      <c r="BX704" s="34" t="s">
        <v>188</v>
      </c>
      <c r="BY704" s="34" t="s">
        <v>371</v>
      </c>
      <c r="BZ704" s="34"/>
      <c r="CB704" s="34"/>
      <c r="CC704" s="34"/>
      <c r="CD704" s="34"/>
      <c r="CE704" s="34"/>
      <c r="CH704" s="34"/>
      <c r="CI704" s="34"/>
      <c r="CK704" s="34"/>
      <c r="CL704" s="34"/>
      <c r="CN704" s="34"/>
      <c r="CO704" s="34"/>
      <c r="CP704" s="34"/>
      <c r="CQ704" s="34"/>
      <c r="CR704" s="34"/>
      <c r="CS704" s="34"/>
      <c r="CT704" s="34"/>
      <c r="CV704" s="34"/>
      <c r="CW704" s="34"/>
      <c r="CX704" s="34"/>
      <c r="CY704" s="34"/>
      <c r="CZ704" s="34"/>
    </row>
    <row r="705" spans="1:104" x14ac:dyDescent="0.15">
      <c r="A705" s="34"/>
      <c r="B705" s="34"/>
      <c r="C705" s="34"/>
      <c r="D705" s="34"/>
      <c r="F705" s="34"/>
      <c r="G705" s="34"/>
      <c r="H705" s="84"/>
      <c r="I705" s="34"/>
      <c r="J705" s="34"/>
      <c r="K705" s="34"/>
      <c r="L705" s="34"/>
      <c r="M705" s="34"/>
      <c r="N705" s="34"/>
      <c r="O705" s="34"/>
      <c r="P705" s="34"/>
      <c r="Q705" s="34"/>
      <c r="S705" s="34"/>
      <c r="T705" s="34"/>
      <c r="U705" s="34"/>
      <c r="W705" t="b">
        <v>1</v>
      </c>
      <c r="X705" s="34"/>
      <c r="Y705" s="34"/>
      <c r="AA705" s="34"/>
      <c r="AB705" s="34"/>
      <c r="AC705" s="34"/>
      <c r="AD705" s="34"/>
      <c r="AE705" s="34"/>
      <c r="AF705" s="34"/>
      <c r="AG705">
        <v>4.3</v>
      </c>
      <c r="AH705" s="34" t="s">
        <v>1607</v>
      </c>
      <c r="AK705" s="34"/>
      <c r="AL705" s="34"/>
      <c r="AM705" s="34"/>
      <c r="AN705" s="34"/>
      <c r="AO705" s="34"/>
      <c r="AP705" s="34"/>
      <c r="AQ705" s="34"/>
      <c r="AR705" s="34"/>
      <c r="AS705" s="34"/>
      <c r="AU705" s="34"/>
      <c r="AV705" s="34"/>
      <c r="AW705" s="34"/>
      <c r="AX705" s="34"/>
      <c r="AY705" s="34"/>
      <c r="AZ705" s="34"/>
      <c r="BA705" s="34"/>
      <c r="BB705" s="34"/>
      <c r="BC705" s="34" t="s">
        <v>866</v>
      </c>
      <c r="BD705" s="34" t="s">
        <v>378</v>
      </c>
      <c r="BE705" s="34" t="s">
        <v>867</v>
      </c>
      <c r="BF705" s="34" t="s">
        <v>868</v>
      </c>
      <c r="BG705" t="b">
        <v>0</v>
      </c>
      <c r="BH705" t="b">
        <v>0</v>
      </c>
      <c r="BI705" s="34" t="s">
        <v>257</v>
      </c>
      <c r="BJ705" s="34" t="s">
        <v>391</v>
      </c>
      <c r="BK705" s="34" t="s">
        <v>349</v>
      </c>
      <c r="BL705" s="34" t="s">
        <v>350</v>
      </c>
      <c r="BM705" s="34" t="s">
        <v>427</v>
      </c>
      <c r="BN705" s="34" t="s">
        <v>351</v>
      </c>
      <c r="BO705" s="34"/>
      <c r="BP705" s="34"/>
      <c r="BQ705" s="34" t="s">
        <v>463</v>
      </c>
      <c r="BR705" t="b">
        <v>0</v>
      </c>
      <c r="BS705" s="34" t="s">
        <v>515</v>
      </c>
      <c r="BT705" s="34" t="s">
        <v>360</v>
      </c>
      <c r="BU705" s="34" t="s">
        <v>363</v>
      </c>
      <c r="BV705" s="34"/>
      <c r="BW705" s="34" t="s">
        <v>593</v>
      </c>
      <c r="BX705" s="34" t="s">
        <v>188</v>
      </c>
      <c r="BY705" s="34" t="s">
        <v>371</v>
      </c>
      <c r="BZ705" s="34"/>
      <c r="CB705" s="34"/>
      <c r="CC705" s="34"/>
      <c r="CD705" s="34"/>
      <c r="CE705" s="34"/>
      <c r="CH705" s="34"/>
      <c r="CI705" s="34"/>
      <c r="CK705" s="34"/>
      <c r="CL705" s="34"/>
      <c r="CN705" s="34"/>
      <c r="CO705" s="34"/>
      <c r="CP705" s="34"/>
      <c r="CQ705" s="34"/>
      <c r="CR705" s="34"/>
      <c r="CS705" s="34"/>
      <c r="CT705" s="34"/>
      <c r="CV705" s="34"/>
      <c r="CW705" s="34"/>
      <c r="CX705" s="34"/>
      <c r="CY705" s="34"/>
      <c r="CZ705" s="34"/>
    </row>
    <row r="706" spans="1:104" x14ac:dyDescent="0.15">
      <c r="A706" s="34"/>
      <c r="B706" s="34"/>
      <c r="C706" s="34"/>
      <c r="D706" s="34"/>
      <c r="F706" s="34"/>
      <c r="G706" s="34"/>
      <c r="H706" s="84"/>
      <c r="I706" s="34"/>
      <c r="J706" s="34"/>
      <c r="K706" s="34"/>
      <c r="L706" s="34"/>
      <c r="M706" s="34"/>
      <c r="N706" s="34"/>
      <c r="O706" s="34"/>
      <c r="P706" s="34"/>
      <c r="Q706" s="34"/>
      <c r="S706" s="34"/>
      <c r="T706" s="34"/>
      <c r="U706" s="34"/>
      <c r="W706" t="b">
        <v>1</v>
      </c>
      <c r="X706" s="34"/>
      <c r="Y706" s="34"/>
      <c r="AA706" s="34"/>
      <c r="AB706" s="34"/>
      <c r="AC706" s="34"/>
      <c r="AD706" s="34"/>
      <c r="AE706" s="34"/>
      <c r="AF706" s="34"/>
      <c r="AG706">
        <v>4.3</v>
      </c>
      <c r="AH706" s="34" t="s">
        <v>1607</v>
      </c>
      <c r="AK706" s="34"/>
      <c r="AL706" s="34"/>
      <c r="AM706" s="34"/>
      <c r="AN706" s="34"/>
      <c r="AO706" s="34"/>
      <c r="AP706" s="34"/>
      <c r="AQ706" s="34"/>
      <c r="AR706" s="34"/>
      <c r="AS706" s="34"/>
      <c r="AU706" s="34"/>
      <c r="AV706" s="34"/>
      <c r="AW706" s="34"/>
      <c r="AX706" s="34"/>
      <c r="AY706" s="34"/>
      <c r="AZ706" s="34"/>
      <c r="BA706" s="34"/>
      <c r="BB706" s="34"/>
      <c r="BC706" s="34" t="s">
        <v>866</v>
      </c>
      <c r="BD706" s="34" t="s">
        <v>378</v>
      </c>
      <c r="BE706" s="34" t="s">
        <v>867</v>
      </c>
      <c r="BF706" s="34" t="s">
        <v>868</v>
      </c>
      <c r="BG706" t="b">
        <v>0</v>
      </c>
      <c r="BH706" t="b">
        <v>0</v>
      </c>
      <c r="BI706" s="34" t="s">
        <v>234</v>
      </c>
      <c r="BJ706" s="34" t="s">
        <v>392</v>
      </c>
      <c r="BK706" s="34" t="s">
        <v>349</v>
      </c>
      <c r="BL706" s="34" t="s">
        <v>350</v>
      </c>
      <c r="BM706" s="34" t="s">
        <v>428</v>
      </c>
      <c r="BN706" s="34" t="s">
        <v>351</v>
      </c>
      <c r="BO706" s="34"/>
      <c r="BP706" s="34"/>
      <c r="BQ706" s="34" t="s">
        <v>463</v>
      </c>
      <c r="BR706" t="b">
        <v>0</v>
      </c>
      <c r="BS706" s="34" t="s">
        <v>515</v>
      </c>
      <c r="BT706" s="34" t="s">
        <v>360</v>
      </c>
      <c r="BU706" s="34" t="s">
        <v>363</v>
      </c>
      <c r="BV706" s="34"/>
      <c r="BW706" s="34" t="s">
        <v>593</v>
      </c>
      <c r="BX706" s="34" t="s">
        <v>188</v>
      </c>
      <c r="BY706" s="34" t="s">
        <v>371</v>
      </c>
      <c r="BZ706" s="34"/>
      <c r="CB706" s="34"/>
      <c r="CC706" s="34"/>
      <c r="CD706" s="34"/>
      <c r="CE706" s="34"/>
      <c r="CH706" s="34"/>
      <c r="CI706" s="34"/>
      <c r="CK706" s="34"/>
      <c r="CL706" s="34"/>
      <c r="CN706" s="34"/>
      <c r="CO706" s="34"/>
      <c r="CP706" s="34"/>
      <c r="CQ706" s="34"/>
      <c r="CR706" s="34"/>
      <c r="CS706" s="34"/>
      <c r="CT706" s="34"/>
      <c r="CV706" s="34"/>
      <c r="CW706" s="34"/>
      <c r="CX706" s="34"/>
      <c r="CY706" s="34"/>
      <c r="CZ706" s="34"/>
    </row>
    <row r="707" spans="1:104" x14ac:dyDescent="0.15">
      <c r="A707" s="34"/>
      <c r="B707" s="34"/>
      <c r="C707" s="34"/>
      <c r="D707" s="34"/>
      <c r="F707" s="34"/>
      <c r="G707" s="34"/>
      <c r="H707" s="84"/>
      <c r="I707" s="34"/>
      <c r="J707" s="34"/>
      <c r="K707" s="34"/>
      <c r="L707" s="34"/>
      <c r="M707" s="34"/>
      <c r="N707" s="34"/>
      <c r="O707" s="34"/>
      <c r="P707" s="34"/>
      <c r="Q707" s="34"/>
      <c r="S707" s="34"/>
      <c r="T707" s="34"/>
      <c r="U707" s="34"/>
      <c r="W707" t="b">
        <v>1</v>
      </c>
      <c r="X707" s="34"/>
      <c r="Y707" s="34"/>
      <c r="AA707" s="34"/>
      <c r="AB707" s="34"/>
      <c r="AC707" s="34"/>
      <c r="AD707" s="34"/>
      <c r="AE707" s="34"/>
      <c r="AF707" s="34"/>
      <c r="AG707">
        <v>4.3</v>
      </c>
      <c r="AH707" s="34" t="s">
        <v>1607</v>
      </c>
      <c r="AK707" s="34"/>
      <c r="AL707" s="34"/>
      <c r="AM707" s="34"/>
      <c r="AN707" s="34"/>
      <c r="AO707" s="34"/>
      <c r="AP707" s="34"/>
      <c r="AQ707" s="34"/>
      <c r="AR707" s="34"/>
      <c r="AS707" s="34"/>
      <c r="AU707" s="34"/>
      <c r="AV707" s="34"/>
      <c r="AW707" s="34"/>
      <c r="AX707" s="34"/>
      <c r="AY707" s="34"/>
      <c r="AZ707" s="34"/>
      <c r="BA707" s="34"/>
      <c r="BB707" s="34"/>
      <c r="BC707" s="34" t="s">
        <v>866</v>
      </c>
      <c r="BD707" s="34" t="s">
        <v>378</v>
      </c>
      <c r="BE707" s="34" t="s">
        <v>867</v>
      </c>
      <c r="BF707" s="34" t="s">
        <v>868</v>
      </c>
      <c r="BG707" t="b">
        <v>0</v>
      </c>
      <c r="BH707" t="b">
        <v>0</v>
      </c>
      <c r="BI707" s="34" t="s">
        <v>258</v>
      </c>
      <c r="BJ707" s="34" t="s">
        <v>392</v>
      </c>
      <c r="BK707" s="34" t="s">
        <v>349</v>
      </c>
      <c r="BL707" s="34" t="s">
        <v>350</v>
      </c>
      <c r="BM707" s="34" t="s">
        <v>428</v>
      </c>
      <c r="BN707" s="34" t="s">
        <v>351</v>
      </c>
      <c r="BO707" s="34"/>
      <c r="BP707" s="34"/>
      <c r="BQ707" s="34" t="s">
        <v>463</v>
      </c>
      <c r="BR707" t="b">
        <v>0</v>
      </c>
      <c r="BS707" s="34" t="s">
        <v>515</v>
      </c>
      <c r="BT707" s="34" t="s">
        <v>360</v>
      </c>
      <c r="BU707" s="34" t="s">
        <v>363</v>
      </c>
      <c r="BV707" s="34"/>
      <c r="BW707" s="34" t="s">
        <v>593</v>
      </c>
      <c r="BX707" s="34" t="s">
        <v>188</v>
      </c>
      <c r="BY707" s="34" t="s">
        <v>371</v>
      </c>
      <c r="BZ707" s="34"/>
      <c r="CB707" s="34"/>
      <c r="CC707" s="34"/>
      <c r="CD707" s="34"/>
      <c r="CE707" s="34"/>
      <c r="CH707" s="34"/>
      <c r="CI707" s="34"/>
      <c r="CK707" s="34"/>
      <c r="CL707" s="34"/>
      <c r="CN707" s="34"/>
      <c r="CO707" s="34"/>
      <c r="CP707" s="34"/>
      <c r="CQ707" s="34"/>
      <c r="CR707" s="34"/>
      <c r="CS707" s="34"/>
      <c r="CT707" s="34"/>
      <c r="CV707" s="34"/>
      <c r="CW707" s="34"/>
      <c r="CX707" s="34"/>
      <c r="CY707" s="34"/>
      <c r="CZ707" s="34"/>
    </row>
    <row r="708" spans="1:104" x14ac:dyDescent="0.15">
      <c r="A708" s="34"/>
      <c r="B708" s="34"/>
      <c r="C708" s="34"/>
      <c r="D708" s="34"/>
      <c r="F708" s="34"/>
      <c r="G708" s="34"/>
      <c r="H708" s="84"/>
      <c r="I708" s="34"/>
      <c r="J708" s="34"/>
      <c r="K708" s="34"/>
      <c r="L708" s="34"/>
      <c r="M708" s="34"/>
      <c r="N708" s="34"/>
      <c r="O708" s="34"/>
      <c r="P708" s="34"/>
      <c r="Q708" s="34"/>
      <c r="S708" s="34"/>
      <c r="T708" s="34"/>
      <c r="U708" s="34"/>
      <c r="W708" t="b">
        <v>1</v>
      </c>
      <c r="X708" s="34"/>
      <c r="Y708" s="34"/>
      <c r="AA708" s="34"/>
      <c r="AB708" s="34"/>
      <c r="AC708" s="34"/>
      <c r="AD708" s="34"/>
      <c r="AE708" s="34"/>
      <c r="AF708" s="34"/>
      <c r="AG708">
        <v>4.3</v>
      </c>
      <c r="AH708" s="34" t="s">
        <v>1607</v>
      </c>
      <c r="AK708" s="34"/>
      <c r="AL708" s="34"/>
      <c r="AM708" s="34"/>
      <c r="AN708" s="34"/>
      <c r="AO708" s="34"/>
      <c r="AP708" s="34"/>
      <c r="AQ708" s="34"/>
      <c r="AR708" s="34"/>
      <c r="AS708" s="34"/>
      <c r="AU708" s="34"/>
      <c r="AV708" s="34"/>
      <c r="AW708" s="34"/>
      <c r="AX708" s="34"/>
      <c r="AY708" s="34"/>
      <c r="AZ708" s="34"/>
      <c r="BA708" s="34"/>
      <c r="BB708" s="34"/>
      <c r="BC708" s="34" t="s">
        <v>866</v>
      </c>
      <c r="BD708" s="34" t="s">
        <v>378</v>
      </c>
      <c r="BE708" s="34" t="s">
        <v>867</v>
      </c>
      <c r="BF708" s="34" t="s">
        <v>868</v>
      </c>
      <c r="BG708" t="b">
        <v>0</v>
      </c>
      <c r="BH708" t="b">
        <v>0</v>
      </c>
      <c r="BI708" s="34" t="s">
        <v>257</v>
      </c>
      <c r="BJ708" s="34" t="s">
        <v>392</v>
      </c>
      <c r="BK708" s="34" t="s">
        <v>349</v>
      </c>
      <c r="BL708" s="34" t="s">
        <v>350</v>
      </c>
      <c r="BM708" s="34" t="s">
        <v>428</v>
      </c>
      <c r="BN708" s="34" t="s">
        <v>351</v>
      </c>
      <c r="BO708" s="34"/>
      <c r="BP708" s="34"/>
      <c r="BQ708" s="34" t="s">
        <v>463</v>
      </c>
      <c r="BR708" t="b">
        <v>0</v>
      </c>
      <c r="BS708" s="34" t="s">
        <v>515</v>
      </c>
      <c r="BT708" s="34" t="s">
        <v>360</v>
      </c>
      <c r="BU708" s="34" t="s">
        <v>363</v>
      </c>
      <c r="BV708" s="34"/>
      <c r="BW708" s="34" t="s">
        <v>593</v>
      </c>
      <c r="BX708" s="34" t="s">
        <v>188</v>
      </c>
      <c r="BY708" s="34" t="s">
        <v>371</v>
      </c>
      <c r="BZ708" s="34"/>
      <c r="CB708" s="34"/>
      <c r="CC708" s="34"/>
      <c r="CD708" s="34"/>
      <c r="CE708" s="34"/>
      <c r="CH708" s="34"/>
      <c r="CI708" s="34"/>
      <c r="CK708" s="34"/>
      <c r="CL708" s="34"/>
      <c r="CN708" s="34"/>
      <c r="CO708" s="34"/>
      <c r="CP708" s="34"/>
      <c r="CQ708" s="34"/>
      <c r="CR708" s="34"/>
      <c r="CS708" s="34"/>
      <c r="CT708" s="34"/>
      <c r="CV708" s="34"/>
      <c r="CW708" s="34"/>
      <c r="CX708" s="34"/>
      <c r="CY708" s="34"/>
      <c r="CZ708" s="34"/>
    </row>
    <row r="709" spans="1:104" x14ac:dyDescent="0.15">
      <c r="A709" s="34"/>
      <c r="B709" s="34"/>
      <c r="C709" s="34"/>
      <c r="D709" s="34"/>
      <c r="F709" s="34"/>
      <c r="G709" s="34"/>
      <c r="H709" s="84"/>
      <c r="I709" s="34"/>
      <c r="J709" s="34"/>
      <c r="K709" s="34"/>
      <c r="L709" s="34"/>
      <c r="M709" s="34"/>
      <c r="N709" s="34"/>
      <c r="O709" s="34"/>
      <c r="P709" s="34"/>
      <c r="Q709" s="34"/>
      <c r="S709" s="34"/>
      <c r="T709" s="34"/>
      <c r="U709" s="34"/>
      <c r="W709" t="b">
        <v>1</v>
      </c>
      <c r="X709" s="34"/>
      <c r="Y709" s="34"/>
      <c r="AA709" s="34"/>
      <c r="AB709" s="34"/>
      <c r="AC709" s="34"/>
      <c r="AD709" s="34"/>
      <c r="AE709" s="34"/>
      <c r="AF709" s="34"/>
      <c r="AG709">
        <v>4.3</v>
      </c>
      <c r="AH709" s="34" t="s">
        <v>1607</v>
      </c>
      <c r="AK709" s="34"/>
      <c r="AL709" s="34"/>
      <c r="AM709" s="34"/>
      <c r="AN709" s="34"/>
      <c r="AO709" s="34"/>
      <c r="AP709" s="34"/>
      <c r="AQ709" s="34"/>
      <c r="AR709" s="34"/>
      <c r="AS709" s="34"/>
      <c r="AU709" s="34"/>
      <c r="AV709" s="34"/>
      <c r="AW709" s="34"/>
      <c r="AX709" s="34"/>
      <c r="AY709" s="34"/>
      <c r="AZ709" s="34"/>
      <c r="BA709" s="34"/>
      <c r="BB709" s="34"/>
      <c r="BC709" s="34" t="s">
        <v>866</v>
      </c>
      <c r="BD709" s="34" t="s">
        <v>378</v>
      </c>
      <c r="BE709" s="34" t="s">
        <v>867</v>
      </c>
      <c r="BF709" s="34" t="s">
        <v>868</v>
      </c>
      <c r="BG709" t="b">
        <v>0</v>
      </c>
      <c r="BH709" t="b">
        <v>0</v>
      </c>
      <c r="BI709" s="34" t="s">
        <v>234</v>
      </c>
      <c r="BJ709" s="34" t="s">
        <v>393</v>
      </c>
      <c r="BK709" s="34" t="s">
        <v>349</v>
      </c>
      <c r="BL709" s="34" t="s">
        <v>350</v>
      </c>
      <c r="BM709" s="34" t="s">
        <v>429</v>
      </c>
      <c r="BN709" s="34" t="s">
        <v>351</v>
      </c>
      <c r="BO709" s="34"/>
      <c r="BP709" s="34"/>
      <c r="BQ709" s="34" t="s">
        <v>463</v>
      </c>
      <c r="BR709" t="b">
        <v>0</v>
      </c>
      <c r="BS709" s="34" t="s">
        <v>515</v>
      </c>
      <c r="BT709" s="34" t="s">
        <v>360</v>
      </c>
      <c r="BU709" s="34" t="s">
        <v>363</v>
      </c>
      <c r="BV709" s="34"/>
      <c r="BW709" s="34" t="s">
        <v>593</v>
      </c>
      <c r="BX709" s="34" t="s">
        <v>188</v>
      </c>
      <c r="BY709" s="34" t="s">
        <v>371</v>
      </c>
      <c r="BZ709" s="34"/>
      <c r="CB709" s="34"/>
      <c r="CC709" s="34"/>
      <c r="CD709" s="34"/>
      <c r="CE709" s="34"/>
      <c r="CH709" s="34"/>
      <c r="CI709" s="34"/>
      <c r="CK709" s="34"/>
      <c r="CL709" s="34"/>
      <c r="CN709" s="34"/>
      <c r="CO709" s="34"/>
      <c r="CP709" s="34"/>
      <c r="CQ709" s="34"/>
      <c r="CR709" s="34"/>
      <c r="CS709" s="34"/>
      <c r="CT709" s="34"/>
      <c r="CV709" s="34"/>
      <c r="CW709" s="34"/>
      <c r="CX709" s="34"/>
      <c r="CY709" s="34"/>
      <c r="CZ709" s="34"/>
    </row>
    <row r="710" spans="1:104" x14ac:dyDescent="0.15">
      <c r="A710" s="34"/>
      <c r="B710" s="34"/>
      <c r="C710" s="34"/>
      <c r="D710" s="34"/>
      <c r="F710" s="34"/>
      <c r="G710" s="34"/>
      <c r="H710" s="84"/>
      <c r="I710" s="34"/>
      <c r="J710" s="34"/>
      <c r="K710" s="34"/>
      <c r="L710" s="34"/>
      <c r="M710" s="34"/>
      <c r="N710" s="34"/>
      <c r="O710" s="34"/>
      <c r="P710" s="34"/>
      <c r="Q710" s="34"/>
      <c r="S710" s="34"/>
      <c r="T710" s="34"/>
      <c r="U710" s="34"/>
      <c r="W710" t="b">
        <v>1</v>
      </c>
      <c r="X710" s="34"/>
      <c r="Y710" s="34"/>
      <c r="AA710" s="34"/>
      <c r="AB710" s="34"/>
      <c r="AC710" s="34"/>
      <c r="AD710" s="34"/>
      <c r="AE710" s="34"/>
      <c r="AF710" s="34"/>
      <c r="AG710">
        <v>4.3</v>
      </c>
      <c r="AH710" s="34" t="s">
        <v>1607</v>
      </c>
      <c r="AK710" s="34"/>
      <c r="AL710" s="34"/>
      <c r="AM710" s="34"/>
      <c r="AN710" s="34"/>
      <c r="AO710" s="34"/>
      <c r="AP710" s="34"/>
      <c r="AQ710" s="34"/>
      <c r="AR710" s="34"/>
      <c r="AS710" s="34"/>
      <c r="AU710" s="34"/>
      <c r="AV710" s="34"/>
      <c r="AW710" s="34"/>
      <c r="AX710" s="34"/>
      <c r="AY710" s="34"/>
      <c r="AZ710" s="34"/>
      <c r="BA710" s="34"/>
      <c r="BB710" s="34"/>
      <c r="BC710" s="34" t="s">
        <v>866</v>
      </c>
      <c r="BD710" s="34" t="s">
        <v>378</v>
      </c>
      <c r="BE710" s="34" t="s">
        <v>867</v>
      </c>
      <c r="BF710" s="34" t="s">
        <v>868</v>
      </c>
      <c r="BG710" t="b">
        <v>0</v>
      </c>
      <c r="BH710" t="b">
        <v>0</v>
      </c>
      <c r="BI710" s="34" t="s">
        <v>258</v>
      </c>
      <c r="BJ710" s="34" t="s">
        <v>393</v>
      </c>
      <c r="BK710" s="34" t="s">
        <v>349</v>
      </c>
      <c r="BL710" s="34" t="s">
        <v>350</v>
      </c>
      <c r="BM710" s="34" t="s">
        <v>429</v>
      </c>
      <c r="BN710" s="34" t="s">
        <v>351</v>
      </c>
      <c r="BO710" s="34"/>
      <c r="BP710" s="34"/>
      <c r="BQ710" s="34" t="s">
        <v>463</v>
      </c>
      <c r="BR710" t="b">
        <v>0</v>
      </c>
      <c r="BS710" s="34" t="s">
        <v>515</v>
      </c>
      <c r="BT710" s="34" t="s">
        <v>360</v>
      </c>
      <c r="BU710" s="34" t="s">
        <v>363</v>
      </c>
      <c r="BV710" s="34"/>
      <c r="BW710" s="34" t="s">
        <v>593</v>
      </c>
      <c r="BX710" s="34" t="s">
        <v>188</v>
      </c>
      <c r="BY710" s="34" t="s">
        <v>371</v>
      </c>
      <c r="BZ710" s="34"/>
      <c r="CB710" s="34"/>
      <c r="CC710" s="34"/>
      <c r="CD710" s="34"/>
      <c r="CE710" s="34"/>
      <c r="CH710" s="34"/>
      <c r="CI710" s="34"/>
      <c r="CK710" s="34"/>
      <c r="CL710" s="34"/>
      <c r="CN710" s="34"/>
      <c r="CO710" s="34"/>
      <c r="CP710" s="34"/>
      <c r="CQ710" s="34"/>
      <c r="CR710" s="34"/>
      <c r="CS710" s="34"/>
      <c r="CT710" s="34"/>
      <c r="CV710" s="34"/>
      <c r="CW710" s="34"/>
      <c r="CX710" s="34"/>
      <c r="CY710" s="34"/>
      <c r="CZ710" s="34"/>
    </row>
    <row r="711" spans="1:104" x14ac:dyDescent="0.15">
      <c r="A711" s="34"/>
      <c r="B711" s="34"/>
      <c r="C711" s="34"/>
      <c r="D711" s="34"/>
      <c r="F711" s="34"/>
      <c r="G711" s="34"/>
      <c r="H711" s="84"/>
      <c r="I711" s="34"/>
      <c r="J711" s="34"/>
      <c r="K711" s="34"/>
      <c r="L711" s="34"/>
      <c r="M711" s="34"/>
      <c r="N711" s="34"/>
      <c r="O711" s="34"/>
      <c r="P711" s="34"/>
      <c r="Q711" s="34"/>
      <c r="S711" s="34"/>
      <c r="T711" s="34"/>
      <c r="U711" s="34"/>
      <c r="W711" t="b">
        <v>1</v>
      </c>
      <c r="X711" s="34"/>
      <c r="Y711" s="34"/>
      <c r="AA711" s="34"/>
      <c r="AB711" s="34"/>
      <c r="AC711" s="34"/>
      <c r="AD711" s="34"/>
      <c r="AE711" s="34"/>
      <c r="AF711" s="34"/>
      <c r="AG711">
        <v>4.3</v>
      </c>
      <c r="AH711" s="34" t="s">
        <v>1607</v>
      </c>
      <c r="AK711" s="34"/>
      <c r="AL711" s="34"/>
      <c r="AM711" s="34"/>
      <c r="AN711" s="34"/>
      <c r="AO711" s="34"/>
      <c r="AP711" s="34"/>
      <c r="AQ711" s="34"/>
      <c r="AR711" s="34"/>
      <c r="AS711" s="34"/>
      <c r="AU711" s="34"/>
      <c r="AV711" s="34"/>
      <c r="AW711" s="34"/>
      <c r="AX711" s="34"/>
      <c r="AY711" s="34"/>
      <c r="AZ711" s="34"/>
      <c r="BA711" s="34"/>
      <c r="BB711" s="34"/>
      <c r="BC711" s="34" t="s">
        <v>866</v>
      </c>
      <c r="BD711" s="34" t="s">
        <v>378</v>
      </c>
      <c r="BE711" s="34" t="s">
        <v>867</v>
      </c>
      <c r="BF711" s="34" t="s">
        <v>868</v>
      </c>
      <c r="BG711" t="b">
        <v>0</v>
      </c>
      <c r="BH711" t="b">
        <v>0</v>
      </c>
      <c r="BI711" s="34" t="s">
        <v>257</v>
      </c>
      <c r="BJ711" s="34" t="s">
        <v>393</v>
      </c>
      <c r="BK711" s="34" t="s">
        <v>349</v>
      </c>
      <c r="BL711" s="34" t="s">
        <v>350</v>
      </c>
      <c r="BM711" s="34" t="s">
        <v>429</v>
      </c>
      <c r="BN711" s="34" t="s">
        <v>351</v>
      </c>
      <c r="BO711" s="34"/>
      <c r="BP711" s="34"/>
      <c r="BQ711" s="34" t="s">
        <v>463</v>
      </c>
      <c r="BR711" t="b">
        <v>0</v>
      </c>
      <c r="BS711" s="34" t="s">
        <v>515</v>
      </c>
      <c r="BT711" s="34" t="s">
        <v>360</v>
      </c>
      <c r="BU711" s="34" t="s">
        <v>363</v>
      </c>
      <c r="BV711" s="34"/>
      <c r="BW711" s="34" t="s">
        <v>593</v>
      </c>
      <c r="BX711" s="34" t="s">
        <v>188</v>
      </c>
      <c r="BY711" s="34" t="s">
        <v>371</v>
      </c>
      <c r="BZ711" s="34"/>
      <c r="CB711" s="34"/>
      <c r="CC711" s="34"/>
      <c r="CD711" s="34"/>
      <c r="CE711" s="34"/>
      <c r="CH711" s="34"/>
      <c r="CI711" s="34"/>
      <c r="CK711" s="34"/>
      <c r="CL711" s="34"/>
      <c r="CN711" s="34"/>
      <c r="CO711" s="34"/>
      <c r="CP711" s="34"/>
      <c r="CQ711" s="34"/>
      <c r="CR711" s="34"/>
      <c r="CS711" s="34"/>
      <c r="CT711" s="34"/>
      <c r="CV711" s="34"/>
      <c r="CW711" s="34"/>
      <c r="CX711" s="34"/>
      <c r="CY711" s="34"/>
      <c r="CZ711" s="34"/>
    </row>
    <row r="712" spans="1:104" x14ac:dyDescent="0.15">
      <c r="A712" s="34"/>
      <c r="B712" s="34"/>
      <c r="C712" s="34"/>
      <c r="D712" s="34"/>
      <c r="F712" s="34"/>
      <c r="G712" s="34"/>
      <c r="H712" s="84"/>
      <c r="I712" s="34"/>
      <c r="J712" s="34"/>
      <c r="K712" s="34"/>
      <c r="L712" s="34"/>
      <c r="M712" s="34"/>
      <c r="N712" s="34"/>
      <c r="O712" s="34"/>
      <c r="P712" s="34"/>
      <c r="Q712" s="34"/>
      <c r="S712" s="34"/>
      <c r="T712" s="34"/>
      <c r="U712" s="34"/>
      <c r="W712" t="b">
        <v>1</v>
      </c>
      <c r="X712" s="34"/>
      <c r="Y712" s="34"/>
      <c r="AA712" s="34"/>
      <c r="AB712" s="34"/>
      <c r="AC712" s="34"/>
      <c r="AD712" s="34"/>
      <c r="AE712" s="34"/>
      <c r="AF712" s="34"/>
      <c r="AG712">
        <v>4.3</v>
      </c>
      <c r="AH712" s="34" t="s">
        <v>1607</v>
      </c>
      <c r="AK712" s="34"/>
      <c r="AL712" s="34"/>
      <c r="AM712" s="34"/>
      <c r="AN712" s="34"/>
      <c r="AO712" s="34"/>
      <c r="AP712" s="34"/>
      <c r="AQ712" s="34"/>
      <c r="AR712" s="34"/>
      <c r="AS712" s="34"/>
      <c r="AU712" s="34"/>
      <c r="AV712" s="34"/>
      <c r="AW712" s="34"/>
      <c r="AX712" s="34"/>
      <c r="AY712" s="34"/>
      <c r="AZ712" s="34"/>
      <c r="BA712" s="34"/>
      <c r="BB712" s="34"/>
      <c r="BC712" s="34" t="s">
        <v>866</v>
      </c>
      <c r="BD712" s="34" t="s">
        <v>378</v>
      </c>
      <c r="BE712" s="34" t="s">
        <v>867</v>
      </c>
      <c r="BF712" s="34" t="s">
        <v>868</v>
      </c>
      <c r="BG712" t="b">
        <v>0</v>
      </c>
      <c r="BH712" t="b">
        <v>0</v>
      </c>
      <c r="BI712" s="34" t="s">
        <v>234</v>
      </c>
      <c r="BJ712" s="34" t="s">
        <v>394</v>
      </c>
      <c r="BK712" s="34" t="s">
        <v>349</v>
      </c>
      <c r="BL712" s="34" t="s">
        <v>350</v>
      </c>
      <c r="BM712" s="34" t="s">
        <v>430</v>
      </c>
      <c r="BN712" s="34" t="s">
        <v>351</v>
      </c>
      <c r="BO712" s="34"/>
      <c r="BP712" s="34"/>
      <c r="BQ712" s="34" t="s">
        <v>463</v>
      </c>
      <c r="BR712" t="b">
        <v>0</v>
      </c>
      <c r="BS712" s="34" t="s">
        <v>515</v>
      </c>
      <c r="BT712" s="34" t="s">
        <v>360</v>
      </c>
      <c r="BU712" s="34" t="s">
        <v>363</v>
      </c>
      <c r="BV712" s="34"/>
      <c r="BW712" s="34" t="s">
        <v>593</v>
      </c>
      <c r="BX712" s="34" t="s">
        <v>188</v>
      </c>
      <c r="BY712" s="34" t="s">
        <v>371</v>
      </c>
      <c r="BZ712" s="34"/>
      <c r="CB712" s="34"/>
      <c r="CC712" s="34"/>
      <c r="CD712" s="34"/>
      <c r="CE712" s="34"/>
      <c r="CH712" s="34"/>
      <c r="CI712" s="34"/>
      <c r="CK712" s="34"/>
      <c r="CL712" s="34"/>
      <c r="CN712" s="34"/>
      <c r="CO712" s="34"/>
      <c r="CP712" s="34"/>
      <c r="CQ712" s="34"/>
      <c r="CR712" s="34"/>
      <c r="CS712" s="34"/>
      <c r="CT712" s="34"/>
      <c r="CV712" s="34"/>
      <c r="CW712" s="34"/>
      <c r="CX712" s="34"/>
      <c r="CY712" s="34"/>
      <c r="CZ712" s="34"/>
    </row>
    <row r="713" spans="1:104" x14ac:dyDescent="0.15">
      <c r="A713" s="34"/>
      <c r="B713" s="34"/>
      <c r="C713" s="34"/>
      <c r="D713" s="34"/>
      <c r="F713" s="34"/>
      <c r="G713" s="34"/>
      <c r="H713" s="84"/>
      <c r="I713" s="34"/>
      <c r="J713" s="34"/>
      <c r="K713" s="34"/>
      <c r="L713" s="34"/>
      <c r="M713" s="34"/>
      <c r="N713" s="34"/>
      <c r="O713" s="34"/>
      <c r="P713" s="34"/>
      <c r="Q713" s="34"/>
      <c r="S713" s="34"/>
      <c r="T713" s="34"/>
      <c r="U713" s="34"/>
      <c r="W713" t="b">
        <v>1</v>
      </c>
      <c r="X713" s="34"/>
      <c r="Y713" s="34"/>
      <c r="AA713" s="34"/>
      <c r="AB713" s="34"/>
      <c r="AC713" s="34"/>
      <c r="AD713" s="34"/>
      <c r="AE713" s="34"/>
      <c r="AF713" s="34"/>
      <c r="AG713">
        <v>4.3</v>
      </c>
      <c r="AH713" s="34" t="s">
        <v>1607</v>
      </c>
      <c r="AK713" s="34"/>
      <c r="AL713" s="34"/>
      <c r="AM713" s="34"/>
      <c r="AN713" s="34"/>
      <c r="AO713" s="34"/>
      <c r="AP713" s="34"/>
      <c r="AQ713" s="34"/>
      <c r="AR713" s="34"/>
      <c r="AS713" s="34"/>
      <c r="AU713" s="34"/>
      <c r="AV713" s="34"/>
      <c r="AW713" s="34"/>
      <c r="AX713" s="34"/>
      <c r="AY713" s="34"/>
      <c r="AZ713" s="34"/>
      <c r="BA713" s="34"/>
      <c r="BB713" s="34"/>
      <c r="BC713" s="34" t="s">
        <v>866</v>
      </c>
      <c r="BD713" s="34" t="s">
        <v>378</v>
      </c>
      <c r="BE713" s="34" t="s">
        <v>867</v>
      </c>
      <c r="BF713" s="34" t="s">
        <v>868</v>
      </c>
      <c r="BG713" t="b">
        <v>0</v>
      </c>
      <c r="BH713" t="b">
        <v>0</v>
      </c>
      <c r="BI713" s="34" t="s">
        <v>258</v>
      </c>
      <c r="BJ713" s="34" t="s">
        <v>394</v>
      </c>
      <c r="BK713" s="34" t="s">
        <v>349</v>
      </c>
      <c r="BL713" s="34" t="s">
        <v>350</v>
      </c>
      <c r="BM713" s="34" t="s">
        <v>430</v>
      </c>
      <c r="BN713" s="34" t="s">
        <v>351</v>
      </c>
      <c r="BO713" s="34"/>
      <c r="BP713" s="34"/>
      <c r="BQ713" s="34" t="s">
        <v>463</v>
      </c>
      <c r="BR713" t="b">
        <v>0</v>
      </c>
      <c r="BS713" s="34" t="s">
        <v>515</v>
      </c>
      <c r="BT713" s="34" t="s">
        <v>360</v>
      </c>
      <c r="BU713" s="34" t="s">
        <v>363</v>
      </c>
      <c r="BV713" s="34"/>
      <c r="BW713" s="34" t="s">
        <v>593</v>
      </c>
      <c r="BX713" s="34" t="s">
        <v>188</v>
      </c>
      <c r="BY713" s="34" t="s">
        <v>371</v>
      </c>
      <c r="BZ713" s="34"/>
      <c r="CB713" s="34"/>
      <c r="CC713" s="34"/>
      <c r="CD713" s="34"/>
      <c r="CE713" s="34"/>
      <c r="CH713" s="34"/>
      <c r="CI713" s="34"/>
      <c r="CK713" s="34"/>
      <c r="CL713" s="34"/>
      <c r="CN713" s="34"/>
      <c r="CO713" s="34"/>
      <c r="CP713" s="34"/>
      <c r="CQ713" s="34"/>
      <c r="CR713" s="34"/>
      <c r="CS713" s="34"/>
      <c r="CT713" s="34"/>
      <c r="CV713" s="34"/>
      <c r="CW713" s="34"/>
      <c r="CX713" s="34"/>
      <c r="CY713" s="34"/>
      <c r="CZ713" s="34"/>
    </row>
    <row r="714" spans="1:104" x14ac:dyDescent="0.15">
      <c r="A714" s="34"/>
      <c r="B714" s="34"/>
      <c r="C714" s="34"/>
      <c r="D714" s="34"/>
      <c r="F714" s="34"/>
      <c r="G714" s="34"/>
      <c r="H714" s="84"/>
      <c r="I714" s="34"/>
      <c r="J714" s="34"/>
      <c r="K714" s="34"/>
      <c r="L714" s="34"/>
      <c r="M714" s="34"/>
      <c r="N714" s="34"/>
      <c r="O714" s="34"/>
      <c r="P714" s="34"/>
      <c r="Q714" s="34"/>
      <c r="S714" s="34"/>
      <c r="T714" s="34"/>
      <c r="U714" s="34"/>
      <c r="W714" t="b">
        <v>1</v>
      </c>
      <c r="X714" s="34"/>
      <c r="Y714" s="34"/>
      <c r="AA714" s="34"/>
      <c r="AB714" s="34"/>
      <c r="AC714" s="34"/>
      <c r="AD714" s="34"/>
      <c r="AE714" s="34"/>
      <c r="AF714" s="34"/>
      <c r="AG714">
        <v>4.3</v>
      </c>
      <c r="AH714" s="34" t="s">
        <v>1607</v>
      </c>
      <c r="AK714" s="34"/>
      <c r="AL714" s="34"/>
      <c r="AM714" s="34"/>
      <c r="AN714" s="34"/>
      <c r="AO714" s="34"/>
      <c r="AP714" s="34"/>
      <c r="AQ714" s="34"/>
      <c r="AR714" s="34"/>
      <c r="AS714" s="34"/>
      <c r="AU714" s="34"/>
      <c r="AV714" s="34"/>
      <c r="AW714" s="34"/>
      <c r="AX714" s="34"/>
      <c r="AY714" s="34"/>
      <c r="AZ714" s="34"/>
      <c r="BA714" s="34"/>
      <c r="BB714" s="34"/>
      <c r="BC714" s="34" t="s">
        <v>866</v>
      </c>
      <c r="BD714" s="34" t="s">
        <v>378</v>
      </c>
      <c r="BE714" s="34" t="s">
        <v>867</v>
      </c>
      <c r="BF714" s="34" t="s">
        <v>868</v>
      </c>
      <c r="BG714" t="b">
        <v>0</v>
      </c>
      <c r="BH714" t="b">
        <v>0</v>
      </c>
      <c r="BI714" s="34" t="s">
        <v>257</v>
      </c>
      <c r="BJ714" s="34" t="s">
        <v>394</v>
      </c>
      <c r="BK714" s="34" t="s">
        <v>349</v>
      </c>
      <c r="BL714" s="34" t="s">
        <v>350</v>
      </c>
      <c r="BM714" s="34" t="s">
        <v>430</v>
      </c>
      <c r="BN714" s="34" t="s">
        <v>351</v>
      </c>
      <c r="BO714" s="34"/>
      <c r="BP714" s="34"/>
      <c r="BQ714" s="34" t="s">
        <v>463</v>
      </c>
      <c r="BR714" t="b">
        <v>0</v>
      </c>
      <c r="BS714" s="34" t="s">
        <v>515</v>
      </c>
      <c r="BT714" s="34" t="s">
        <v>360</v>
      </c>
      <c r="BU714" s="34" t="s">
        <v>363</v>
      </c>
      <c r="BV714" s="34"/>
      <c r="BW714" s="34" t="s">
        <v>593</v>
      </c>
      <c r="BX714" s="34" t="s">
        <v>188</v>
      </c>
      <c r="BY714" s="34" t="s">
        <v>371</v>
      </c>
      <c r="BZ714" s="34"/>
      <c r="CB714" s="34"/>
      <c r="CC714" s="34"/>
      <c r="CD714" s="34"/>
      <c r="CE714" s="34"/>
      <c r="CH714" s="34"/>
      <c r="CI714" s="34"/>
      <c r="CK714" s="34"/>
      <c r="CL714" s="34"/>
      <c r="CN714" s="34"/>
      <c r="CO714" s="34"/>
      <c r="CP714" s="34"/>
      <c r="CQ714" s="34"/>
      <c r="CR714" s="34"/>
      <c r="CS714" s="34"/>
      <c r="CT714" s="34"/>
      <c r="CV714" s="34"/>
      <c r="CW714" s="34"/>
      <c r="CX714" s="34"/>
      <c r="CY714" s="34"/>
      <c r="CZ714" s="34"/>
    </row>
    <row r="715" spans="1:104" x14ac:dyDescent="0.15">
      <c r="A715" s="34"/>
      <c r="B715" s="34"/>
      <c r="C715" s="34"/>
      <c r="D715" s="34"/>
      <c r="F715" s="34"/>
      <c r="G715" s="34"/>
      <c r="H715" s="84"/>
      <c r="I715" s="34"/>
      <c r="J715" s="34"/>
      <c r="K715" s="34"/>
      <c r="L715" s="34"/>
      <c r="M715" s="34"/>
      <c r="N715" s="34"/>
      <c r="O715" s="34"/>
      <c r="P715" s="34"/>
      <c r="Q715" s="34"/>
      <c r="S715" s="34"/>
      <c r="T715" s="34"/>
      <c r="U715" s="34"/>
      <c r="W715" t="b">
        <v>1</v>
      </c>
      <c r="X715" s="34"/>
      <c r="Y715" s="34"/>
      <c r="AA715" s="34"/>
      <c r="AB715" s="34"/>
      <c r="AC715" s="34"/>
      <c r="AD715" s="34"/>
      <c r="AE715" s="34"/>
      <c r="AF715" s="34"/>
      <c r="AG715">
        <v>4.3</v>
      </c>
      <c r="AH715" s="34" t="s">
        <v>1607</v>
      </c>
      <c r="AK715" s="34"/>
      <c r="AL715" s="34"/>
      <c r="AM715" s="34"/>
      <c r="AN715" s="34"/>
      <c r="AO715" s="34"/>
      <c r="AP715" s="34"/>
      <c r="AQ715" s="34"/>
      <c r="AR715" s="34"/>
      <c r="AS715" s="34"/>
      <c r="AU715" s="34"/>
      <c r="AV715" s="34"/>
      <c r="AW715" s="34"/>
      <c r="AX715" s="34"/>
      <c r="AY715" s="34"/>
      <c r="AZ715" s="34"/>
      <c r="BA715" s="34"/>
      <c r="BB715" s="34"/>
      <c r="BC715" s="34" t="s">
        <v>866</v>
      </c>
      <c r="BD715" s="34" t="s">
        <v>378</v>
      </c>
      <c r="BE715" s="34" t="s">
        <v>867</v>
      </c>
      <c r="BF715" s="34" t="s">
        <v>868</v>
      </c>
      <c r="BG715" t="b">
        <v>0</v>
      </c>
      <c r="BH715" t="b">
        <v>0</v>
      </c>
      <c r="BI715" s="34" t="s">
        <v>234</v>
      </c>
      <c r="BJ715" s="34" t="s">
        <v>395</v>
      </c>
      <c r="BK715" s="34" t="s">
        <v>349</v>
      </c>
      <c r="BL715" s="34" t="s">
        <v>350</v>
      </c>
      <c r="BM715" s="34" t="s">
        <v>431</v>
      </c>
      <c r="BN715" s="34" t="s">
        <v>351</v>
      </c>
      <c r="BO715" s="34"/>
      <c r="BP715" s="34"/>
      <c r="BQ715" s="34" t="s">
        <v>463</v>
      </c>
      <c r="BR715" t="b">
        <v>0</v>
      </c>
      <c r="BS715" s="34" t="s">
        <v>515</v>
      </c>
      <c r="BT715" s="34" t="s">
        <v>360</v>
      </c>
      <c r="BU715" s="34" t="s">
        <v>363</v>
      </c>
      <c r="BV715" s="34"/>
      <c r="BW715" s="34" t="s">
        <v>593</v>
      </c>
      <c r="BX715" s="34" t="s">
        <v>188</v>
      </c>
      <c r="BY715" s="34" t="s">
        <v>371</v>
      </c>
      <c r="BZ715" s="34"/>
      <c r="CB715" s="34"/>
      <c r="CC715" s="34"/>
      <c r="CD715" s="34"/>
      <c r="CE715" s="34"/>
      <c r="CH715" s="34"/>
      <c r="CI715" s="34"/>
      <c r="CK715" s="34"/>
      <c r="CL715" s="34"/>
      <c r="CN715" s="34"/>
      <c r="CO715" s="34"/>
      <c r="CP715" s="34"/>
      <c r="CQ715" s="34"/>
      <c r="CR715" s="34"/>
      <c r="CS715" s="34"/>
      <c r="CT715" s="34"/>
      <c r="CV715" s="34"/>
      <c r="CW715" s="34"/>
      <c r="CX715" s="34"/>
      <c r="CY715" s="34"/>
      <c r="CZ715" s="34"/>
    </row>
    <row r="716" spans="1:104" x14ac:dyDescent="0.15">
      <c r="A716" s="34"/>
      <c r="B716" s="34"/>
      <c r="C716" s="34"/>
      <c r="D716" s="34"/>
      <c r="F716" s="34"/>
      <c r="G716" s="34"/>
      <c r="H716" s="84"/>
      <c r="I716" s="34"/>
      <c r="J716" s="34"/>
      <c r="K716" s="34"/>
      <c r="L716" s="34"/>
      <c r="M716" s="34"/>
      <c r="N716" s="34"/>
      <c r="O716" s="34"/>
      <c r="P716" s="34"/>
      <c r="Q716" s="34"/>
      <c r="S716" s="34"/>
      <c r="T716" s="34"/>
      <c r="U716" s="34"/>
      <c r="W716" t="b">
        <v>1</v>
      </c>
      <c r="X716" s="34"/>
      <c r="Y716" s="34"/>
      <c r="AA716" s="34"/>
      <c r="AB716" s="34"/>
      <c r="AC716" s="34"/>
      <c r="AD716" s="34"/>
      <c r="AE716" s="34"/>
      <c r="AF716" s="34"/>
      <c r="AG716">
        <v>4.3</v>
      </c>
      <c r="AH716" s="34" t="s">
        <v>1607</v>
      </c>
      <c r="AK716" s="34"/>
      <c r="AL716" s="34"/>
      <c r="AM716" s="34"/>
      <c r="AN716" s="34"/>
      <c r="AO716" s="34"/>
      <c r="AP716" s="34"/>
      <c r="AQ716" s="34"/>
      <c r="AR716" s="34"/>
      <c r="AS716" s="34"/>
      <c r="AU716" s="34"/>
      <c r="AV716" s="34"/>
      <c r="AW716" s="34"/>
      <c r="AX716" s="34"/>
      <c r="AY716" s="34"/>
      <c r="AZ716" s="34"/>
      <c r="BA716" s="34"/>
      <c r="BB716" s="34"/>
      <c r="BC716" s="34" t="s">
        <v>866</v>
      </c>
      <c r="BD716" s="34" t="s">
        <v>378</v>
      </c>
      <c r="BE716" s="34" t="s">
        <v>867</v>
      </c>
      <c r="BF716" s="34" t="s">
        <v>868</v>
      </c>
      <c r="BG716" t="b">
        <v>0</v>
      </c>
      <c r="BH716" t="b">
        <v>0</v>
      </c>
      <c r="BI716" s="34" t="s">
        <v>258</v>
      </c>
      <c r="BJ716" s="34" t="s">
        <v>395</v>
      </c>
      <c r="BK716" s="34" t="s">
        <v>349</v>
      </c>
      <c r="BL716" s="34" t="s">
        <v>350</v>
      </c>
      <c r="BM716" s="34" t="s">
        <v>431</v>
      </c>
      <c r="BN716" s="34" t="s">
        <v>351</v>
      </c>
      <c r="BO716" s="34"/>
      <c r="BP716" s="34"/>
      <c r="BQ716" s="34" t="s">
        <v>463</v>
      </c>
      <c r="BR716" t="b">
        <v>0</v>
      </c>
      <c r="BS716" s="34" t="s">
        <v>515</v>
      </c>
      <c r="BT716" s="34" t="s">
        <v>360</v>
      </c>
      <c r="BU716" s="34" t="s">
        <v>363</v>
      </c>
      <c r="BV716" s="34"/>
      <c r="BW716" s="34" t="s">
        <v>593</v>
      </c>
      <c r="BX716" s="34" t="s">
        <v>188</v>
      </c>
      <c r="BY716" s="34" t="s">
        <v>371</v>
      </c>
      <c r="BZ716" s="34"/>
      <c r="CB716" s="34"/>
      <c r="CC716" s="34"/>
      <c r="CD716" s="34"/>
      <c r="CE716" s="34"/>
      <c r="CH716" s="34"/>
      <c r="CI716" s="34"/>
      <c r="CK716" s="34"/>
      <c r="CL716" s="34"/>
      <c r="CN716" s="34"/>
      <c r="CO716" s="34"/>
      <c r="CP716" s="34"/>
      <c r="CQ716" s="34"/>
      <c r="CR716" s="34"/>
      <c r="CS716" s="34"/>
      <c r="CT716" s="34"/>
      <c r="CV716" s="34"/>
      <c r="CW716" s="34"/>
      <c r="CX716" s="34"/>
      <c r="CY716" s="34"/>
      <c r="CZ716" s="34"/>
    </row>
    <row r="717" spans="1:104" x14ac:dyDescent="0.15">
      <c r="A717" s="34"/>
      <c r="B717" s="34"/>
      <c r="C717" s="34"/>
      <c r="D717" s="34"/>
      <c r="F717" s="34"/>
      <c r="G717" s="34"/>
      <c r="H717" s="84"/>
      <c r="I717" s="34"/>
      <c r="J717" s="34"/>
      <c r="K717" s="34"/>
      <c r="L717" s="34"/>
      <c r="M717" s="34"/>
      <c r="N717" s="34"/>
      <c r="O717" s="34"/>
      <c r="P717" s="34"/>
      <c r="Q717" s="34"/>
      <c r="S717" s="34"/>
      <c r="T717" s="34"/>
      <c r="U717" s="34"/>
      <c r="W717" t="b">
        <v>1</v>
      </c>
      <c r="X717" s="34"/>
      <c r="Y717" s="34"/>
      <c r="AA717" s="34"/>
      <c r="AB717" s="34"/>
      <c r="AC717" s="34"/>
      <c r="AD717" s="34"/>
      <c r="AE717" s="34"/>
      <c r="AF717" s="34"/>
      <c r="AG717">
        <v>4.3</v>
      </c>
      <c r="AH717" s="34" t="s">
        <v>1607</v>
      </c>
      <c r="AK717" s="34"/>
      <c r="AL717" s="34"/>
      <c r="AM717" s="34"/>
      <c r="AN717" s="34"/>
      <c r="AO717" s="34"/>
      <c r="AP717" s="34"/>
      <c r="AQ717" s="34"/>
      <c r="AR717" s="34"/>
      <c r="AS717" s="34"/>
      <c r="AU717" s="34"/>
      <c r="AV717" s="34"/>
      <c r="AW717" s="34"/>
      <c r="AX717" s="34"/>
      <c r="AY717" s="34"/>
      <c r="AZ717" s="34"/>
      <c r="BA717" s="34"/>
      <c r="BB717" s="34"/>
      <c r="BC717" s="34" t="s">
        <v>866</v>
      </c>
      <c r="BD717" s="34" t="s">
        <v>378</v>
      </c>
      <c r="BE717" s="34" t="s">
        <v>867</v>
      </c>
      <c r="BF717" s="34" t="s">
        <v>868</v>
      </c>
      <c r="BG717" t="b">
        <v>0</v>
      </c>
      <c r="BH717" t="b">
        <v>0</v>
      </c>
      <c r="BI717" s="34" t="s">
        <v>257</v>
      </c>
      <c r="BJ717" s="34" t="s">
        <v>395</v>
      </c>
      <c r="BK717" s="34" t="s">
        <v>349</v>
      </c>
      <c r="BL717" s="34" t="s">
        <v>350</v>
      </c>
      <c r="BM717" s="34" t="s">
        <v>431</v>
      </c>
      <c r="BN717" s="34" t="s">
        <v>351</v>
      </c>
      <c r="BO717" s="34"/>
      <c r="BP717" s="34"/>
      <c r="BQ717" s="34" t="s">
        <v>463</v>
      </c>
      <c r="BR717" t="b">
        <v>0</v>
      </c>
      <c r="BS717" s="34" t="s">
        <v>515</v>
      </c>
      <c r="BT717" s="34" t="s">
        <v>360</v>
      </c>
      <c r="BU717" s="34" t="s">
        <v>363</v>
      </c>
      <c r="BV717" s="34"/>
      <c r="BW717" s="34" t="s">
        <v>593</v>
      </c>
      <c r="BX717" s="34" t="s">
        <v>188</v>
      </c>
      <c r="BY717" s="34" t="s">
        <v>371</v>
      </c>
      <c r="BZ717" s="34"/>
      <c r="CB717" s="34"/>
      <c r="CC717" s="34"/>
      <c r="CD717" s="34"/>
      <c r="CE717" s="34"/>
      <c r="CH717" s="34"/>
      <c r="CI717" s="34"/>
      <c r="CK717" s="34"/>
      <c r="CL717" s="34"/>
      <c r="CN717" s="34"/>
      <c r="CO717" s="34"/>
      <c r="CP717" s="34"/>
      <c r="CQ717" s="34"/>
      <c r="CR717" s="34"/>
      <c r="CS717" s="34"/>
      <c r="CT717" s="34"/>
      <c r="CV717" s="34"/>
      <c r="CW717" s="34"/>
      <c r="CX717" s="34"/>
      <c r="CY717" s="34"/>
      <c r="CZ717" s="34"/>
    </row>
    <row r="718" spans="1:104" x14ac:dyDescent="0.15">
      <c r="A718" s="34"/>
      <c r="B718" s="34"/>
      <c r="C718" s="34"/>
      <c r="D718" s="34"/>
      <c r="F718" s="34"/>
      <c r="G718" s="34"/>
      <c r="H718" s="84"/>
      <c r="I718" s="34"/>
      <c r="J718" s="34"/>
      <c r="K718" s="34"/>
      <c r="L718" s="34"/>
      <c r="M718" s="34"/>
      <c r="N718" s="34"/>
      <c r="O718" s="34"/>
      <c r="P718" s="34"/>
      <c r="Q718" s="34"/>
      <c r="S718" s="34"/>
      <c r="T718" s="34"/>
      <c r="U718" s="34"/>
      <c r="W718" t="b">
        <v>1</v>
      </c>
      <c r="X718" s="34"/>
      <c r="Y718" s="34"/>
      <c r="AA718" s="34"/>
      <c r="AB718" s="34"/>
      <c r="AC718" s="34"/>
      <c r="AD718" s="34"/>
      <c r="AE718" s="34"/>
      <c r="AF718" s="34"/>
      <c r="AG718">
        <v>4.3</v>
      </c>
      <c r="AH718" s="34" t="s">
        <v>1607</v>
      </c>
      <c r="AK718" s="34"/>
      <c r="AL718" s="34"/>
      <c r="AM718" s="34"/>
      <c r="AN718" s="34"/>
      <c r="AO718" s="34"/>
      <c r="AP718" s="34"/>
      <c r="AQ718" s="34"/>
      <c r="AR718" s="34"/>
      <c r="AS718" s="34"/>
      <c r="AU718" s="34"/>
      <c r="AV718" s="34"/>
      <c r="AW718" s="34"/>
      <c r="AX718" s="34"/>
      <c r="AY718" s="34"/>
      <c r="AZ718" s="34"/>
      <c r="BA718" s="34"/>
      <c r="BB718" s="34"/>
      <c r="BC718" s="34" t="s">
        <v>866</v>
      </c>
      <c r="BD718" s="34" t="s">
        <v>378</v>
      </c>
      <c r="BE718" s="34" t="s">
        <v>867</v>
      </c>
      <c r="BF718" s="34" t="s">
        <v>868</v>
      </c>
      <c r="BG718" t="b">
        <v>0</v>
      </c>
      <c r="BH718" t="b">
        <v>0</v>
      </c>
      <c r="BI718" s="34" t="s">
        <v>234</v>
      </c>
      <c r="BJ718" s="34" t="s">
        <v>396</v>
      </c>
      <c r="BK718" s="34" t="s">
        <v>349</v>
      </c>
      <c r="BL718" s="34" t="s">
        <v>350</v>
      </c>
      <c r="BM718" s="34" t="s">
        <v>432</v>
      </c>
      <c r="BN718" s="34" t="s">
        <v>351</v>
      </c>
      <c r="BO718" s="34"/>
      <c r="BP718" s="34"/>
      <c r="BQ718" s="34" t="s">
        <v>463</v>
      </c>
      <c r="BR718" t="b">
        <v>0</v>
      </c>
      <c r="BS718" s="34" t="s">
        <v>515</v>
      </c>
      <c r="BT718" s="34" t="s">
        <v>360</v>
      </c>
      <c r="BU718" s="34" t="s">
        <v>363</v>
      </c>
      <c r="BV718" s="34"/>
      <c r="BW718" s="34" t="s">
        <v>593</v>
      </c>
      <c r="BX718" s="34" t="s">
        <v>188</v>
      </c>
      <c r="BY718" s="34" t="s">
        <v>371</v>
      </c>
      <c r="BZ718" s="34"/>
      <c r="CB718" s="34"/>
      <c r="CC718" s="34"/>
      <c r="CD718" s="34"/>
      <c r="CE718" s="34"/>
      <c r="CH718" s="34"/>
      <c r="CI718" s="34"/>
      <c r="CK718" s="34"/>
      <c r="CL718" s="34"/>
      <c r="CN718" s="34"/>
      <c r="CO718" s="34"/>
      <c r="CP718" s="34"/>
      <c r="CQ718" s="34"/>
      <c r="CR718" s="34"/>
      <c r="CS718" s="34"/>
      <c r="CT718" s="34"/>
      <c r="CV718" s="34"/>
      <c r="CW718" s="34"/>
      <c r="CX718" s="34"/>
      <c r="CY718" s="34"/>
      <c r="CZ718" s="34"/>
    </row>
    <row r="719" spans="1:104" x14ac:dyDescent="0.15">
      <c r="A719" s="34"/>
      <c r="B719" s="34"/>
      <c r="C719" s="34"/>
      <c r="D719" s="34"/>
      <c r="F719" s="34"/>
      <c r="G719" s="34"/>
      <c r="H719" s="84"/>
      <c r="I719" s="34"/>
      <c r="J719" s="34"/>
      <c r="K719" s="34"/>
      <c r="L719" s="34"/>
      <c r="M719" s="34"/>
      <c r="N719" s="34"/>
      <c r="O719" s="34"/>
      <c r="P719" s="34"/>
      <c r="Q719" s="34"/>
      <c r="S719" s="34"/>
      <c r="T719" s="34"/>
      <c r="U719" s="34"/>
      <c r="W719" t="b">
        <v>1</v>
      </c>
      <c r="X719" s="34"/>
      <c r="Y719" s="34"/>
      <c r="AA719" s="34"/>
      <c r="AB719" s="34"/>
      <c r="AC719" s="34"/>
      <c r="AD719" s="34"/>
      <c r="AE719" s="34"/>
      <c r="AF719" s="34"/>
      <c r="AG719">
        <v>4.3</v>
      </c>
      <c r="AH719" s="34" t="s">
        <v>1607</v>
      </c>
      <c r="AK719" s="34"/>
      <c r="AL719" s="34"/>
      <c r="AM719" s="34"/>
      <c r="AN719" s="34"/>
      <c r="AO719" s="34"/>
      <c r="AP719" s="34"/>
      <c r="AQ719" s="34"/>
      <c r="AR719" s="34"/>
      <c r="AS719" s="34"/>
      <c r="AU719" s="34"/>
      <c r="AV719" s="34"/>
      <c r="AW719" s="34"/>
      <c r="AX719" s="34"/>
      <c r="AY719" s="34"/>
      <c r="AZ719" s="34"/>
      <c r="BA719" s="34"/>
      <c r="BB719" s="34"/>
      <c r="BC719" s="34" t="s">
        <v>866</v>
      </c>
      <c r="BD719" s="34" t="s">
        <v>378</v>
      </c>
      <c r="BE719" s="34" t="s">
        <v>867</v>
      </c>
      <c r="BF719" s="34" t="s">
        <v>868</v>
      </c>
      <c r="BG719" t="b">
        <v>0</v>
      </c>
      <c r="BH719" t="b">
        <v>0</v>
      </c>
      <c r="BI719" s="34" t="s">
        <v>258</v>
      </c>
      <c r="BJ719" s="34" t="s">
        <v>396</v>
      </c>
      <c r="BK719" s="34" t="s">
        <v>349</v>
      </c>
      <c r="BL719" s="34" t="s">
        <v>350</v>
      </c>
      <c r="BM719" s="34" t="s">
        <v>432</v>
      </c>
      <c r="BN719" s="34" t="s">
        <v>351</v>
      </c>
      <c r="BO719" s="34"/>
      <c r="BP719" s="34"/>
      <c r="BQ719" s="34" t="s">
        <v>463</v>
      </c>
      <c r="BR719" t="b">
        <v>0</v>
      </c>
      <c r="BS719" s="34" t="s">
        <v>515</v>
      </c>
      <c r="BT719" s="34" t="s">
        <v>360</v>
      </c>
      <c r="BU719" s="34" t="s">
        <v>363</v>
      </c>
      <c r="BV719" s="34"/>
      <c r="BW719" s="34" t="s">
        <v>593</v>
      </c>
      <c r="BX719" s="34" t="s">
        <v>188</v>
      </c>
      <c r="BY719" s="34" t="s">
        <v>371</v>
      </c>
      <c r="BZ719" s="34"/>
      <c r="CB719" s="34"/>
      <c r="CC719" s="34"/>
      <c r="CD719" s="34"/>
      <c r="CE719" s="34"/>
      <c r="CH719" s="34"/>
      <c r="CI719" s="34"/>
      <c r="CK719" s="34"/>
      <c r="CL719" s="34"/>
      <c r="CN719" s="34"/>
      <c r="CO719" s="34"/>
      <c r="CP719" s="34"/>
      <c r="CQ719" s="34"/>
      <c r="CR719" s="34"/>
      <c r="CS719" s="34"/>
      <c r="CT719" s="34"/>
      <c r="CV719" s="34"/>
      <c r="CW719" s="34"/>
      <c r="CX719" s="34"/>
      <c r="CY719" s="34"/>
      <c r="CZ719" s="34"/>
    </row>
    <row r="720" spans="1:104" x14ac:dyDescent="0.15">
      <c r="A720" s="34"/>
      <c r="B720" s="34"/>
      <c r="C720" s="34"/>
      <c r="D720" s="34"/>
      <c r="F720" s="34"/>
      <c r="G720" s="34"/>
      <c r="H720" s="84"/>
      <c r="I720" s="34"/>
      <c r="J720" s="34"/>
      <c r="K720" s="34"/>
      <c r="L720" s="34"/>
      <c r="M720" s="34"/>
      <c r="N720" s="34"/>
      <c r="O720" s="34"/>
      <c r="P720" s="34"/>
      <c r="Q720" s="34"/>
      <c r="S720" s="34"/>
      <c r="T720" s="34"/>
      <c r="U720" s="34"/>
      <c r="W720" t="b">
        <v>1</v>
      </c>
      <c r="X720" s="34"/>
      <c r="Y720" s="34"/>
      <c r="AA720" s="34"/>
      <c r="AB720" s="34"/>
      <c r="AC720" s="34"/>
      <c r="AD720" s="34"/>
      <c r="AE720" s="34"/>
      <c r="AF720" s="34"/>
      <c r="AG720">
        <v>4.3</v>
      </c>
      <c r="AH720" s="34" t="s">
        <v>1607</v>
      </c>
      <c r="AK720" s="34"/>
      <c r="AL720" s="34"/>
      <c r="AM720" s="34"/>
      <c r="AN720" s="34"/>
      <c r="AO720" s="34"/>
      <c r="AP720" s="34"/>
      <c r="AQ720" s="34"/>
      <c r="AR720" s="34"/>
      <c r="AS720" s="34"/>
      <c r="AU720" s="34"/>
      <c r="AV720" s="34"/>
      <c r="AW720" s="34"/>
      <c r="AX720" s="34"/>
      <c r="AY720" s="34"/>
      <c r="AZ720" s="34"/>
      <c r="BA720" s="34"/>
      <c r="BB720" s="34"/>
      <c r="BC720" s="34" t="s">
        <v>866</v>
      </c>
      <c r="BD720" s="34" t="s">
        <v>378</v>
      </c>
      <c r="BE720" s="34" t="s">
        <v>867</v>
      </c>
      <c r="BF720" s="34" t="s">
        <v>868</v>
      </c>
      <c r="BG720" t="b">
        <v>0</v>
      </c>
      <c r="BH720" t="b">
        <v>0</v>
      </c>
      <c r="BI720" s="34" t="s">
        <v>257</v>
      </c>
      <c r="BJ720" s="34" t="s">
        <v>396</v>
      </c>
      <c r="BK720" s="34" t="s">
        <v>349</v>
      </c>
      <c r="BL720" s="34" t="s">
        <v>350</v>
      </c>
      <c r="BM720" s="34" t="s">
        <v>432</v>
      </c>
      <c r="BN720" s="34" t="s">
        <v>351</v>
      </c>
      <c r="BO720" s="34"/>
      <c r="BP720" s="34"/>
      <c r="BQ720" s="34" t="s">
        <v>463</v>
      </c>
      <c r="BR720" t="b">
        <v>0</v>
      </c>
      <c r="BS720" s="34" t="s">
        <v>515</v>
      </c>
      <c r="BT720" s="34" t="s">
        <v>360</v>
      </c>
      <c r="BU720" s="34" t="s">
        <v>363</v>
      </c>
      <c r="BV720" s="34"/>
      <c r="BW720" s="34" t="s">
        <v>593</v>
      </c>
      <c r="BX720" s="34" t="s">
        <v>188</v>
      </c>
      <c r="BY720" s="34" t="s">
        <v>371</v>
      </c>
      <c r="BZ720" s="34"/>
      <c r="CB720" s="34"/>
      <c r="CC720" s="34"/>
      <c r="CD720" s="34"/>
      <c r="CE720" s="34"/>
      <c r="CH720" s="34"/>
      <c r="CI720" s="34"/>
      <c r="CK720" s="34"/>
      <c r="CL720" s="34"/>
      <c r="CN720" s="34"/>
      <c r="CO720" s="34"/>
      <c r="CP720" s="34"/>
      <c r="CQ720" s="34"/>
      <c r="CR720" s="34"/>
      <c r="CS720" s="34"/>
      <c r="CT720" s="34"/>
      <c r="CV720" s="34"/>
      <c r="CW720" s="34"/>
      <c r="CX720" s="34"/>
      <c r="CY720" s="34"/>
      <c r="CZ720" s="34"/>
    </row>
    <row r="721" spans="1:104" x14ac:dyDescent="0.15">
      <c r="A721" s="34"/>
      <c r="B721" s="34"/>
      <c r="C721" s="34"/>
      <c r="D721" s="34"/>
      <c r="F721" s="34"/>
      <c r="G721" s="34"/>
      <c r="H721" s="84"/>
      <c r="I721" s="34"/>
      <c r="J721" s="34"/>
      <c r="K721" s="34"/>
      <c r="L721" s="34"/>
      <c r="M721" s="34"/>
      <c r="N721" s="34"/>
      <c r="O721" s="34"/>
      <c r="P721" s="34"/>
      <c r="Q721" s="34"/>
      <c r="S721" s="34"/>
      <c r="T721" s="34"/>
      <c r="U721" s="34"/>
      <c r="W721" t="b">
        <v>1</v>
      </c>
      <c r="X721" s="34"/>
      <c r="Y721" s="34"/>
      <c r="AA721" s="34"/>
      <c r="AB721" s="34"/>
      <c r="AC721" s="34"/>
      <c r="AD721" s="34"/>
      <c r="AE721" s="34"/>
      <c r="AF721" s="34"/>
      <c r="AG721">
        <v>4.3</v>
      </c>
      <c r="AH721" s="34" t="s">
        <v>1607</v>
      </c>
      <c r="AK721" s="34"/>
      <c r="AL721" s="34"/>
      <c r="AM721" s="34"/>
      <c r="AN721" s="34"/>
      <c r="AO721" s="34"/>
      <c r="AP721" s="34"/>
      <c r="AQ721" s="34"/>
      <c r="AR721" s="34"/>
      <c r="AS721" s="34"/>
      <c r="AU721" s="34"/>
      <c r="AV721" s="34"/>
      <c r="AW721" s="34"/>
      <c r="AX721" s="34"/>
      <c r="AY721" s="34"/>
      <c r="AZ721" s="34"/>
      <c r="BA721" s="34"/>
      <c r="BB721" s="34"/>
      <c r="BC721" s="34" t="s">
        <v>866</v>
      </c>
      <c r="BD721" s="34" t="s">
        <v>378</v>
      </c>
      <c r="BE721" s="34" t="s">
        <v>867</v>
      </c>
      <c r="BF721" s="34" t="s">
        <v>868</v>
      </c>
      <c r="BG721" t="b">
        <v>0</v>
      </c>
      <c r="BH721" t="b">
        <v>0</v>
      </c>
      <c r="BI721" s="34" t="s">
        <v>234</v>
      </c>
      <c r="BJ721" s="34" t="s">
        <v>397</v>
      </c>
      <c r="BK721" s="34" t="s">
        <v>349</v>
      </c>
      <c r="BL721" s="34" t="s">
        <v>350</v>
      </c>
      <c r="BM721" s="34" t="s">
        <v>433</v>
      </c>
      <c r="BN721" s="34" t="s">
        <v>351</v>
      </c>
      <c r="BO721" s="34"/>
      <c r="BP721" s="34"/>
      <c r="BQ721" s="34" t="s">
        <v>463</v>
      </c>
      <c r="BR721" t="b">
        <v>0</v>
      </c>
      <c r="BS721" s="34" t="s">
        <v>515</v>
      </c>
      <c r="BT721" s="34" t="s">
        <v>360</v>
      </c>
      <c r="BU721" s="34" t="s">
        <v>363</v>
      </c>
      <c r="BV721" s="34"/>
      <c r="BW721" s="34" t="s">
        <v>593</v>
      </c>
      <c r="BX721" s="34" t="s">
        <v>188</v>
      </c>
      <c r="BY721" s="34" t="s">
        <v>371</v>
      </c>
      <c r="BZ721" s="34"/>
      <c r="CB721" s="34"/>
      <c r="CC721" s="34"/>
      <c r="CD721" s="34"/>
      <c r="CE721" s="34"/>
      <c r="CH721" s="34"/>
      <c r="CI721" s="34"/>
      <c r="CK721" s="34"/>
      <c r="CL721" s="34"/>
      <c r="CN721" s="34"/>
      <c r="CO721" s="34"/>
      <c r="CP721" s="34"/>
      <c r="CQ721" s="34"/>
      <c r="CR721" s="34"/>
      <c r="CS721" s="34"/>
      <c r="CT721" s="34"/>
      <c r="CV721" s="34"/>
      <c r="CW721" s="34"/>
      <c r="CX721" s="34"/>
      <c r="CY721" s="34"/>
      <c r="CZ721" s="34"/>
    </row>
    <row r="722" spans="1:104" x14ac:dyDescent="0.15">
      <c r="A722" s="34"/>
      <c r="B722" s="34"/>
      <c r="C722" s="34"/>
      <c r="D722" s="34"/>
      <c r="F722" s="34"/>
      <c r="G722" s="34"/>
      <c r="H722" s="84"/>
      <c r="I722" s="34"/>
      <c r="J722" s="34"/>
      <c r="K722" s="34"/>
      <c r="L722" s="34"/>
      <c r="M722" s="34"/>
      <c r="N722" s="34"/>
      <c r="O722" s="34"/>
      <c r="P722" s="34"/>
      <c r="Q722" s="34"/>
      <c r="S722" s="34"/>
      <c r="T722" s="34"/>
      <c r="U722" s="34"/>
      <c r="W722" t="b">
        <v>1</v>
      </c>
      <c r="X722" s="34"/>
      <c r="Y722" s="34"/>
      <c r="AA722" s="34"/>
      <c r="AB722" s="34"/>
      <c r="AC722" s="34"/>
      <c r="AD722" s="34"/>
      <c r="AE722" s="34"/>
      <c r="AF722" s="34"/>
      <c r="AG722">
        <v>4.3</v>
      </c>
      <c r="AH722" s="34" t="s">
        <v>1607</v>
      </c>
      <c r="AK722" s="34"/>
      <c r="AL722" s="34"/>
      <c r="AM722" s="34"/>
      <c r="AN722" s="34"/>
      <c r="AO722" s="34"/>
      <c r="AP722" s="34"/>
      <c r="AQ722" s="34"/>
      <c r="AR722" s="34"/>
      <c r="AS722" s="34"/>
      <c r="AU722" s="34"/>
      <c r="AV722" s="34"/>
      <c r="AW722" s="34"/>
      <c r="AX722" s="34"/>
      <c r="AY722" s="34"/>
      <c r="AZ722" s="34"/>
      <c r="BA722" s="34"/>
      <c r="BB722" s="34"/>
      <c r="BC722" s="34" t="s">
        <v>866</v>
      </c>
      <c r="BD722" s="34" t="s">
        <v>378</v>
      </c>
      <c r="BE722" s="34" t="s">
        <v>867</v>
      </c>
      <c r="BF722" s="34" t="s">
        <v>868</v>
      </c>
      <c r="BG722" t="b">
        <v>0</v>
      </c>
      <c r="BH722" t="b">
        <v>0</v>
      </c>
      <c r="BI722" s="34" t="s">
        <v>258</v>
      </c>
      <c r="BJ722" s="34" t="s">
        <v>397</v>
      </c>
      <c r="BK722" s="34" t="s">
        <v>349</v>
      </c>
      <c r="BL722" s="34" t="s">
        <v>350</v>
      </c>
      <c r="BM722" s="34" t="s">
        <v>433</v>
      </c>
      <c r="BN722" s="34" t="s">
        <v>351</v>
      </c>
      <c r="BO722" s="34"/>
      <c r="BP722" s="34"/>
      <c r="BQ722" s="34" t="s">
        <v>463</v>
      </c>
      <c r="BR722" t="b">
        <v>0</v>
      </c>
      <c r="BS722" s="34" t="s">
        <v>515</v>
      </c>
      <c r="BT722" s="34" t="s">
        <v>360</v>
      </c>
      <c r="BU722" s="34" t="s">
        <v>363</v>
      </c>
      <c r="BV722" s="34"/>
      <c r="BW722" s="34" t="s">
        <v>593</v>
      </c>
      <c r="BX722" s="34" t="s">
        <v>188</v>
      </c>
      <c r="BY722" s="34" t="s">
        <v>371</v>
      </c>
      <c r="BZ722" s="34"/>
      <c r="CB722" s="34"/>
      <c r="CC722" s="34"/>
      <c r="CD722" s="34"/>
      <c r="CE722" s="34"/>
      <c r="CH722" s="34"/>
      <c r="CI722" s="34"/>
      <c r="CK722" s="34"/>
      <c r="CL722" s="34"/>
      <c r="CN722" s="34"/>
      <c r="CO722" s="34"/>
      <c r="CP722" s="34"/>
      <c r="CQ722" s="34"/>
      <c r="CR722" s="34"/>
      <c r="CS722" s="34"/>
      <c r="CT722" s="34"/>
      <c r="CV722" s="34"/>
      <c r="CW722" s="34"/>
      <c r="CX722" s="34"/>
      <c r="CY722" s="34"/>
      <c r="CZ722" s="34"/>
    </row>
    <row r="723" spans="1:104" x14ac:dyDescent="0.15">
      <c r="A723" s="34"/>
      <c r="B723" s="34"/>
      <c r="C723" s="34"/>
      <c r="D723" s="34"/>
      <c r="F723" s="34"/>
      <c r="G723" s="34"/>
      <c r="H723" s="84"/>
      <c r="I723" s="34"/>
      <c r="J723" s="34"/>
      <c r="K723" s="34"/>
      <c r="L723" s="34"/>
      <c r="M723" s="34"/>
      <c r="N723" s="34"/>
      <c r="O723" s="34"/>
      <c r="P723" s="34"/>
      <c r="Q723" s="34"/>
      <c r="S723" s="34"/>
      <c r="T723" s="34"/>
      <c r="U723" s="34"/>
      <c r="W723" t="b">
        <v>1</v>
      </c>
      <c r="X723" s="34"/>
      <c r="Y723" s="34"/>
      <c r="AA723" s="34"/>
      <c r="AB723" s="34"/>
      <c r="AC723" s="34"/>
      <c r="AD723" s="34"/>
      <c r="AE723" s="34"/>
      <c r="AF723" s="34"/>
      <c r="AG723">
        <v>4.3</v>
      </c>
      <c r="AH723" s="34" t="s">
        <v>1607</v>
      </c>
      <c r="AK723" s="34"/>
      <c r="AL723" s="34"/>
      <c r="AM723" s="34"/>
      <c r="AN723" s="34"/>
      <c r="AO723" s="34"/>
      <c r="AP723" s="34"/>
      <c r="AQ723" s="34"/>
      <c r="AR723" s="34"/>
      <c r="AS723" s="34"/>
      <c r="AU723" s="34"/>
      <c r="AV723" s="34"/>
      <c r="AW723" s="34"/>
      <c r="AX723" s="34"/>
      <c r="AY723" s="34"/>
      <c r="AZ723" s="34"/>
      <c r="BA723" s="34"/>
      <c r="BB723" s="34"/>
      <c r="BC723" s="34" t="s">
        <v>866</v>
      </c>
      <c r="BD723" s="34" t="s">
        <v>378</v>
      </c>
      <c r="BE723" s="34" t="s">
        <v>867</v>
      </c>
      <c r="BF723" s="34" t="s">
        <v>868</v>
      </c>
      <c r="BG723" t="b">
        <v>0</v>
      </c>
      <c r="BH723" t="b">
        <v>0</v>
      </c>
      <c r="BI723" s="34" t="s">
        <v>257</v>
      </c>
      <c r="BJ723" s="34" t="s">
        <v>397</v>
      </c>
      <c r="BK723" s="34" t="s">
        <v>349</v>
      </c>
      <c r="BL723" s="34" t="s">
        <v>350</v>
      </c>
      <c r="BM723" s="34" t="s">
        <v>433</v>
      </c>
      <c r="BN723" s="34" t="s">
        <v>351</v>
      </c>
      <c r="BO723" s="34"/>
      <c r="BP723" s="34"/>
      <c r="BQ723" s="34" t="s">
        <v>463</v>
      </c>
      <c r="BR723" t="b">
        <v>0</v>
      </c>
      <c r="BS723" s="34" t="s">
        <v>515</v>
      </c>
      <c r="BT723" s="34" t="s">
        <v>360</v>
      </c>
      <c r="BU723" s="34" t="s">
        <v>363</v>
      </c>
      <c r="BV723" s="34"/>
      <c r="BW723" s="34" t="s">
        <v>593</v>
      </c>
      <c r="BX723" s="34" t="s">
        <v>188</v>
      </c>
      <c r="BY723" s="34" t="s">
        <v>371</v>
      </c>
      <c r="BZ723" s="34"/>
      <c r="CB723" s="34"/>
      <c r="CC723" s="34"/>
      <c r="CD723" s="34"/>
      <c r="CE723" s="34"/>
      <c r="CH723" s="34"/>
      <c r="CI723" s="34"/>
      <c r="CK723" s="34"/>
      <c r="CL723" s="34"/>
      <c r="CN723" s="34"/>
      <c r="CO723" s="34"/>
      <c r="CP723" s="34"/>
      <c r="CQ723" s="34"/>
      <c r="CR723" s="34"/>
      <c r="CS723" s="34"/>
      <c r="CT723" s="34"/>
      <c r="CV723" s="34"/>
      <c r="CW723" s="34"/>
      <c r="CX723" s="34"/>
      <c r="CY723" s="34"/>
      <c r="CZ723" s="34"/>
    </row>
    <row r="724" spans="1:104" x14ac:dyDescent="0.15">
      <c r="A724" s="34"/>
      <c r="B724" s="34"/>
      <c r="C724" s="34"/>
      <c r="D724" s="34"/>
      <c r="F724" s="34"/>
      <c r="G724" s="34"/>
      <c r="H724" s="84"/>
      <c r="I724" s="34"/>
      <c r="J724" s="34"/>
      <c r="K724" s="34"/>
      <c r="L724" s="34"/>
      <c r="M724" s="34"/>
      <c r="N724" s="34"/>
      <c r="O724" s="34"/>
      <c r="P724" s="34"/>
      <c r="Q724" s="34"/>
      <c r="S724" s="34"/>
      <c r="T724" s="34"/>
      <c r="U724" s="34"/>
      <c r="W724" t="b">
        <v>1</v>
      </c>
      <c r="X724" s="34"/>
      <c r="Y724" s="34"/>
      <c r="AA724" s="34"/>
      <c r="AB724" s="34"/>
      <c r="AC724" s="34"/>
      <c r="AD724" s="34"/>
      <c r="AE724" s="34"/>
      <c r="AF724" s="34"/>
      <c r="AG724">
        <v>4.3</v>
      </c>
      <c r="AH724" s="34" t="s">
        <v>1607</v>
      </c>
      <c r="AK724" s="34"/>
      <c r="AL724" s="34"/>
      <c r="AM724" s="34"/>
      <c r="AN724" s="34"/>
      <c r="AO724" s="34"/>
      <c r="AP724" s="34"/>
      <c r="AQ724" s="34"/>
      <c r="AR724" s="34"/>
      <c r="AS724" s="34"/>
      <c r="AU724" s="34"/>
      <c r="AV724" s="34"/>
      <c r="AW724" s="34"/>
      <c r="AX724" s="34"/>
      <c r="AY724" s="34"/>
      <c r="AZ724" s="34"/>
      <c r="BA724" s="34"/>
      <c r="BB724" s="34"/>
      <c r="BC724" s="34" t="s">
        <v>866</v>
      </c>
      <c r="BD724" s="34" t="s">
        <v>378</v>
      </c>
      <c r="BE724" s="34" t="s">
        <v>867</v>
      </c>
      <c r="BF724" s="34" t="s">
        <v>868</v>
      </c>
      <c r="BG724" t="b">
        <v>0</v>
      </c>
      <c r="BH724" t="b">
        <v>0</v>
      </c>
      <c r="BI724" s="34" t="s">
        <v>234</v>
      </c>
      <c r="BJ724" s="34" t="s">
        <v>398</v>
      </c>
      <c r="BK724" s="34" t="s">
        <v>349</v>
      </c>
      <c r="BL724" s="34" t="s">
        <v>350</v>
      </c>
      <c r="BM724" s="34" t="s">
        <v>434</v>
      </c>
      <c r="BN724" s="34" t="s">
        <v>351</v>
      </c>
      <c r="BO724" s="34"/>
      <c r="BP724" s="34"/>
      <c r="BQ724" s="34" t="s">
        <v>463</v>
      </c>
      <c r="BR724" t="b">
        <v>0</v>
      </c>
      <c r="BS724" s="34" t="s">
        <v>515</v>
      </c>
      <c r="BT724" s="34" t="s">
        <v>360</v>
      </c>
      <c r="BU724" s="34" t="s">
        <v>363</v>
      </c>
      <c r="BV724" s="34"/>
      <c r="BW724" s="34" t="s">
        <v>593</v>
      </c>
      <c r="BX724" s="34" t="s">
        <v>188</v>
      </c>
      <c r="BY724" s="34" t="s">
        <v>371</v>
      </c>
      <c r="BZ724" s="34"/>
      <c r="CB724" s="34"/>
      <c r="CC724" s="34"/>
      <c r="CD724" s="34"/>
      <c r="CE724" s="34"/>
      <c r="CH724" s="34"/>
      <c r="CI724" s="34"/>
      <c r="CK724" s="34"/>
      <c r="CL724" s="34"/>
      <c r="CN724" s="34"/>
      <c r="CO724" s="34"/>
      <c r="CP724" s="34"/>
      <c r="CQ724" s="34"/>
      <c r="CR724" s="34"/>
      <c r="CS724" s="34"/>
      <c r="CT724" s="34"/>
      <c r="CV724" s="34"/>
      <c r="CW724" s="34"/>
      <c r="CX724" s="34"/>
      <c r="CY724" s="34"/>
      <c r="CZ724" s="34"/>
    </row>
    <row r="725" spans="1:104" x14ac:dyDescent="0.15">
      <c r="A725" s="34"/>
      <c r="B725" s="34"/>
      <c r="C725" s="34"/>
      <c r="D725" s="34"/>
      <c r="F725" s="34"/>
      <c r="G725" s="34"/>
      <c r="H725" s="84"/>
      <c r="I725" s="34"/>
      <c r="J725" s="34"/>
      <c r="K725" s="34"/>
      <c r="L725" s="34"/>
      <c r="M725" s="34"/>
      <c r="N725" s="34"/>
      <c r="O725" s="34"/>
      <c r="P725" s="34"/>
      <c r="Q725" s="34"/>
      <c r="S725" s="34"/>
      <c r="T725" s="34"/>
      <c r="U725" s="34"/>
      <c r="W725" t="b">
        <v>1</v>
      </c>
      <c r="X725" s="34"/>
      <c r="Y725" s="34"/>
      <c r="AA725" s="34"/>
      <c r="AB725" s="34"/>
      <c r="AC725" s="34"/>
      <c r="AD725" s="34"/>
      <c r="AE725" s="34"/>
      <c r="AF725" s="34"/>
      <c r="AG725">
        <v>4.3</v>
      </c>
      <c r="AH725" s="34" t="s">
        <v>1607</v>
      </c>
      <c r="AK725" s="34"/>
      <c r="AL725" s="34"/>
      <c r="AM725" s="34"/>
      <c r="AN725" s="34"/>
      <c r="AO725" s="34"/>
      <c r="AP725" s="34"/>
      <c r="AQ725" s="34"/>
      <c r="AR725" s="34"/>
      <c r="AS725" s="34"/>
      <c r="AU725" s="34"/>
      <c r="AV725" s="34"/>
      <c r="AW725" s="34"/>
      <c r="AX725" s="34"/>
      <c r="AY725" s="34"/>
      <c r="AZ725" s="34"/>
      <c r="BA725" s="34"/>
      <c r="BB725" s="34"/>
      <c r="BC725" s="34" t="s">
        <v>866</v>
      </c>
      <c r="BD725" s="34" t="s">
        <v>378</v>
      </c>
      <c r="BE725" s="34" t="s">
        <v>867</v>
      </c>
      <c r="BF725" s="34" t="s">
        <v>868</v>
      </c>
      <c r="BG725" t="b">
        <v>0</v>
      </c>
      <c r="BH725" t="b">
        <v>0</v>
      </c>
      <c r="BI725" s="34" t="s">
        <v>258</v>
      </c>
      <c r="BJ725" s="34" t="s">
        <v>398</v>
      </c>
      <c r="BK725" s="34" t="s">
        <v>349</v>
      </c>
      <c r="BL725" s="34" t="s">
        <v>350</v>
      </c>
      <c r="BM725" s="34" t="s">
        <v>434</v>
      </c>
      <c r="BN725" s="34" t="s">
        <v>351</v>
      </c>
      <c r="BO725" s="34"/>
      <c r="BP725" s="34"/>
      <c r="BQ725" s="34" t="s">
        <v>463</v>
      </c>
      <c r="BR725" t="b">
        <v>0</v>
      </c>
      <c r="BS725" s="34" t="s">
        <v>515</v>
      </c>
      <c r="BT725" s="34" t="s">
        <v>360</v>
      </c>
      <c r="BU725" s="34" t="s">
        <v>363</v>
      </c>
      <c r="BV725" s="34"/>
      <c r="BW725" s="34" t="s">
        <v>593</v>
      </c>
      <c r="BX725" s="34" t="s">
        <v>188</v>
      </c>
      <c r="BY725" s="34" t="s">
        <v>371</v>
      </c>
      <c r="BZ725" s="34"/>
      <c r="CB725" s="34"/>
      <c r="CC725" s="34"/>
      <c r="CD725" s="34"/>
      <c r="CE725" s="34"/>
      <c r="CH725" s="34"/>
      <c r="CI725" s="34"/>
      <c r="CK725" s="34"/>
      <c r="CL725" s="34"/>
      <c r="CN725" s="34"/>
      <c r="CO725" s="34"/>
      <c r="CP725" s="34"/>
      <c r="CQ725" s="34"/>
      <c r="CR725" s="34"/>
      <c r="CS725" s="34"/>
      <c r="CT725" s="34"/>
      <c r="CV725" s="34"/>
      <c r="CW725" s="34"/>
      <c r="CX725" s="34"/>
      <c r="CY725" s="34"/>
      <c r="CZ725" s="34"/>
    </row>
    <row r="726" spans="1:104" x14ac:dyDescent="0.15">
      <c r="A726" s="34"/>
      <c r="B726" s="34"/>
      <c r="C726" s="34"/>
      <c r="D726" s="34"/>
      <c r="F726" s="34"/>
      <c r="G726" s="34"/>
      <c r="H726" s="84"/>
      <c r="I726" s="34"/>
      <c r="J726" s="34"/>
      <c r="K726" s="34"/>
      <c r="L726" s="34"/>
      <c r="M726" s="34"/>
      <c r="N726" s="34"/>
      <c r="O726" s="34"/>
      <c r="P726" s="34"/>
      <c r="Q726" s="34"/>
      <c r="S726" s="34"/>
      <c r="T726" s="34"/>
      <c r="U726" s="34"/>
      <c r="W726" t="b">
        <v>1</v>
      </c>
      <c r="X726" s="34"/>
      <c r="Y726" s="34"/>
      <c r="AA726" s="34"/>
      <c r="AB726" s="34"/>
      <c r="AC726" s="34"/>
      <c r="AD726" s="34"/>
      <c r="AE726" s="34"/>
      <c r="AF726" s="34"/>
      <c r="AG726">
        <v>4.3</v>
      </c>
      <c r="AH726" s="34" t="s">
        <v>1607</v>
      </c>
      <c r="AK726" s="34"/>
      <c r="AL726" s="34"/>
      <c r="AM726" s="34"/>
      <c r="AN726" s="34"/>
      <c r="AO726" s="34"/>
      <c r="AP726" s="34"/>
      <c r="AQ726" s="34"/>
      <c r="AR726" s="34"/>
      <c r="AS726" s="34"/>
      <c r="AU726" s="34"/>
      <c r="AV726" s="34"/>
      <c r="AW726" s="34"/>
      <c r="AX726" s="34"/>
      <c r="AY726" s="34"/>
      <c r="AZ726" s="34"/>
      <c r="BA726" s="34"/>
      <c r="BB726" s="34"/>
      <c r="BC726" s="34" t="s">
        <v>866</v>
      </c>
      <c r="BD726" s="34" t="s">
        <v>378</v>
      </c>
      <c r="BE726" s="34" t="s">
        <v>867</v>
      </c>
      <c r="BF726" s="34" t="s">
        <v>868</v>
      </c>
      <c r="BG726" t="b">
        <v>0</v>
      </c>
      <c r="BH726" t="b">
        <v>0</v>
      </c>
      <c r="BI726" s="34" t="s">
        <v>257</v>
      </c>
      <c r="BJ726" s="34" t="s">
        <v>398</v>
      </c>
      <c r="BK726" s="34" t="s">
        <v>349</v>
      </c>
      <c r="BL726" s="34" t="s">
        <v>350</v>
      </c>
      <c r="BM726" s="34" t="s">
        <v>434</v>
      </c>
      <c r="BN726" s="34" t="s">
        <v>351</v>
      </c>
      <c r="BO726" s="34"/>
      <c r="BP726" s="34"/>
      <c r="BQ726" s="34" t="s">
        <v>463</v>
      </c>
      <c r="BR726" t="b">
        <v>0</v>
      </c>
      <c r="BS726" s="34" t="s">
        <v>515</v>
      </c>
      <c r="BT726" s="34" t="s">
        <v>360</v>
      </c>
      <c r="BU726" s="34" t="s">
        <v>363</v>
      </c>
      <c r="BV726" s="34"/>
      <c r="BW726" s="34" t="s">
        <v>593</v>
      </c>
      <c r="BX726" s="34" t="s">
        <v>188</v>
      </c>
      <c r="BY726" s="34" t="s">
        <v>371</v>
      </c>
      <c r="BZ726" s="34"/>
      <c r="CB726" s="34"/>
      <c r="CC726" s="34"/>
      <c r="CD726" s="34"/>
      <c r="CE726" s="34"/>
      <c r="CH726" s="34"/>
      <c r="CI726" s="34"/>
      <c r="CK726" s="34"/>
      <c r="CL726" s="34"/>
      <c r="CN726" s="34"/>
      <c r="CO726" s="34"/>
      <c r="CP726" s="34"/>
      <c r="CQ726" s="34"/>
      <c r="CR726" s="34"/>
      <c r="CS726" s="34"/>
      <c r="CT726" s="34"/>
      <c r="CV726" s="34"/>
      <c r="CW726" s="34"/>
      <c r="CX726" s="34"/>
      <c r="CY726" s="34"/>
      <c r="CZ726" s="34"/>
    </row>
    <row r="727" spans="1:104" x14ac:dyDescent="0.15">
      <c r="A727" s="34"/>
      <c r="B727" s="34"/>
      <c r="C727" s="34"/>
      <c r="D727" s="34"/>
      <c r="F727" s="34"/>
      <c r="G727" s="34"/>
      <c r="H727" s="84"/>
      <c r="I727" s="34"/>
      <c r="J727" s="34"/>
      <c r="K727" s="34"/>
      <c r="L727" s="34"/>
      <c r="M727" s="34"/>
      <c r="N727" s="34"/>
      <c r="O727" s="34"/>
      <c r="P727" s="34"/>
      <c r="Q727" s="34"/>
      <c r="S727" s="34"/>
      <c r="T727" s="34"/>
      <c r="U727" s="34"/>
      <c r="W727" t="b">
        <v>1</v>
      </c>
      <c r="X727" s="34"/>
      <c r="Y727" s="34"/>
      <c r="AA727" s="34"/>
      <c r="AB727" s="34"/>
      <c r="AC727" s="34"/>
      <c r="AD727" s="34"/>
      <c r="AE727" s="34"/>
      <c r="AF727" s="34"/>
      <c r="AG727">
        <v>4.3</v>
      </c>
      <c r="AH727" s="34" t="s">
        <v>1607</v>
      </c>
      <c r="AK727" s="34"/>
      <c r="AL727" s="34"/>
      <c r="AM727" s="34"/>
      <c r="AN727" s="34"/>
      <c r="AO727" s="34"/>
      <c r="AP727" s="34"/>
      <c r="AQ727" s="34"/>
      <c r="AR727" s="34"/>
      <c r="AS727" s="34"/>
      <c r="AU727" s="34"/>
      <c r="AV727" s="34"/>
      <c r="AW727" s="34"/>
      <c r="AX727" s="34"/>
      <c r="AY727" s="34"/>
      <c r="AZ727" s="34"/>
      <c r="BA727" s="34"/>
      <c r="BB727" s="34"/>
      <c r="BC727" s="34" t="s">
        <v>866</v>
      </c>
      <c r="BD727" s="34" t="s">
        <v>378</v>
      </c>
      <c r="BE727" s="34" t="s">
        <v>867</v>
      </c>
      <c r="BF727" s="34" t="s">
        <v>868</v>
      </c>
      <c r="BG727" t="b">
        <v>0</v>
      </c>
      <c r="BH727" t="b">
        <v>0</v>
      </c>
      <c r="BI727" s="34" t="s">
        <v>234</v>
      </c>
      <c r="BJ727" s="34" t="s">
        <v>399</v>
      </c>
      <c r="BK727" s="34" t="s">
        <v>349</v>
      </c>
      <c r="BL727" s="34" t="s">
        <v>350</v>
      </c>
      <c r="BM727" s="34" t="s">
        <v>435</v>
      </c>
      <c r="BN727" s="34" t="s">
        <v>351</v>
      </c>
      <c r="BO727" s="34"/>
      <c r="BP727" s="34"/>
      <c r="BQ727" s="34" t="s">
        <v>463</v>
      </c>
      <c r="BR727" t="b">
        <v>0</v>
      </c>
      <c r="BS727" s="34" t="s">
        <v>515</v>
      </c>
      <c r="BT727" s="34" t="s">
        <v>360</v>
      </c>
      <c r="BU727" s="34" t="s">
        <v>363</v>
      </c>
      <c r="BV727" s="34"/>
      <c r="BW727" s="34" t="s">
        <v>593</v>
      </c>
      <c r="BX727" s="34" t="s">
        <v>188</v>
      </c>
      <c r="BY727" s="34" t="s">
        <v>371</v>
      </c>
      <c r="BZ727" s="34"/>
      <c r="CB727" s="34"/>
      <c r="CC727" s="34"/>
      <c r="CD727" s="34"/>
      <c r="CE727" s="34"/>
      <c r="CH727" s="34"/>
      <c r="CI727" s="34"/>
      <c r="CK727" s="34"/>
      <c r="CL727" s="34"/>
      <c r="CN727" s="34"/>
      <c r="CO727" s="34"/>
      <c r="CP727" s="34"/>
      <c r="CQ727" s="34"/>
      <c r="CR727" s="34"/>
      <c r="CS727" s="34"/>
      <c r="CT727" s="34"/>
      <c r="CV727" s="34"/>
      <c r="CW727" s="34"/>
      <c r="CX727" s="34"/>
      <c r="CY727" s="34"/>
      <c r="CZ727" s="34"/>
    </row>
    <row r="728" spans="1:104" x14ac:dyDescent="0.15">
      <c r="A728" s="34"/>
      <c r="B728" s="34"/>
      <c r="C728" s="34"/>
      <c r="D728" s="34"/>
      <c r="F728" s="34"/>
      <c r="G728" s="34"/>
      <c r="H728" s="84"/>
      <c r="I728" s="34"/>
      <c r="J728" s="34"/>
      <c r="K728" s="34"/>
      <c r="L728" s="34"/>
      <c r="M728" s="34"/>
      <c r="N728" s="34"/>
      <c r="O728" s="34"/>
      <c r="P728" s="34"/>
      <c r="Q728" s="34"/>
      <c r="S728" s="34"/>
      <c r="T728" s="34"/>
      <c r="U728" s="34"/>
      <c r="W728" t="b">
        <v>1</v>
      </c>
      <c r="X728" s="34"/>
      <c r="Y728" s="34"/>
      <c r="AA728" s="34"/>
      <c r="AB728" s="34"/>
      <c r="AC728" s="34"/>
      <c r="AD728" s="34"/>
      <c r="AE728" s="34"/>
      <c r="AF728" s="34"/>
      <c r="AG728">
        <v>4.3</v>
      </c>
      <c r="AH728" s="34" t="s">
        <v>1607</v>
      </c>
      <c r="AK728" s="34"/>
      <c r="AL728" s="34"/>
      <c r="AM728" s="34"/>
      <c r="AN728" s="34"/>
      <c r="AO728" s="34"/>
      <c r="AP728" s="34"/>
      <c r="AQ728" s="34"/>
      <c r="AR728" s="34"/>
      <c r="AS728" s="34"/>
      <c r="AU728" s="34"/>
      <c r="AV728" s="34"/>
      <c r="AW728" s="34"/>
      <c r="AX728" s="34"/>
      <c r="AY728" s="34"/>
      <c r="AZ728" s="34"/>
      <c r="BA728" s="34"/>
      <c r="BB728" s="34"/>
      <c r="BC728" s="34" t="s">
        <v>866</v>
      </c>
      <c r="BD728" s="34" t="s">
        <v>378</v>
      </c>
      <c r="BE728" s="34" t="s">
        <v>867</v>
      </c>
      <c r="BF728" s="34" t="s">
        <v>868</v>
      </c>
      <c r="BG728" t="b">
        <v>0</v>
      </c>
      <c r="BH728" t="b">
        <v>0</v>
      </c>
      <c r="BI728" s="34" t="s">
        <v>258</v>
      </c>
      <c r="BJ728" s="34" t="s">
        <v>399</v>
      </c>
      <c r="BK728" s="34" t="s">
        <v>349</v>
      </c>
      <c r="BL728" s="34" t="s">
        <v>350</v>
      </c>
      <c r="BM728" s="34" t="s">
        <v>435</v>
      </c>
      <c r="BN728" s="34" t="s">
        <v>351</v>
      </c>
      <c r="BO728" s="34"/>
      <c r="BP728" s="34"/>
      <c r="BQ728" s="34" t="s">
        <v>463</v>
      </c>
      <c r="BR728" t="b">
        <v>0</v>
      </c>
      <c r="BS728" s="34" t="s">
        <v>515</v>
      </c>
      <c r="BT728" s="34" t="s">
        <v>360</v>
      </c>
      <c r="BU728" s="34" t="s">
        <v>363</v>
      </c>
      <c r="BV728" s="34"/>
      <c r="BW728" s="34" t="s">
        <v>593</v>
      </c>
      <c r="BX728" s="34" t="s">
        <v>188</v>
      </c>
      <c r="BY728" s="34" t="s">
        <v>371</v>
      </c>
      <c r="BZ728" s="34"/>
      <c r="CB728" s="34"/>
      <c r="CC728" s="34"/>
      <c r="CD728" s="34"/>
      <c r="CE728" s="34"/>
      <c r="CH728" s="34"/>
      <c r="CI728" s="34"/>
      <c r="CK728" s="34"/>
      <c r="CL728" s="34"/>
      <c r="CN728" s="34"/>
      <c r="CO728" s="34"/>
      <c r="CP728" s="34"/>
      <c r="CQ728" s="34"/>
      <c r="CR728" s="34"/>
      <c r="CS728" s="34"/>
      <c r="CT728" s="34"/>
      <c r="CV728" s="34"/>
      <c r="CW728" s="34"/>
      <c r="CX728" s="34"/>
      <c r="CY728" s="34"/>
      <c r="CZ728" s="34"/>
    </row>
    <row r="729" spans="1:104" x14ac:dyDescent="0.15">
      <c r="A729" s="34"/>
      <c r="B729" s="34"/>
      <c r="C729" s="34"/>
      <c r="D729" s="34"/>
      <c r="F729" s="34"/>
      <c r="G729" s="34"/>
      <c r="H729" s="84"/>
      <c r="I729" s="34"/>
      <c r="J729" s="34"/>
      <c r="K729" s="34"/>
      <c r="L729" s="34"/>
      <c r="M729" s="34"/>
      <c r="N729" s="34"/>
      <c r="O729" s="34"/>
      <c r="P729" s="34"/>
      <c r="Q729" s="34"/>
      <c r="S729" s="34"/>
      <c r="T729" s="34"/>
      <c r="U729" s="34"/>
      <c r="W729" t="b">
        <v>1</v>
      </c>
      <c r="X729" s="34"/>
      <c r="Y729" s="34"/>
      <c r="AA729" s="34"/>
      <c r="AB729" s="34"/>
      <c r="AC729" s="34"/>
      <c r="AD729" s="34"/>
      <c r="AE729" s="34"/>
      <c r="AF729" s="34"/>
      <c r="AG729">
        <v>4.3</v>
      </c>
      <c r="AH729" s="34" t="s">
        <v>1607</v>
      </c>
      <c r="AK729" s="34"/>
      <c r="AL729" s="34"/>
      <c r="AM729" s="34"/>
      <c r="AN729" s="34"/>
      <c r="AO729" s="34"/>
      <c r="AP729" s="34"/>
      <c r="AQ729" s="34"/>
      <c r="AR729" s="34"/>
      <c r="AS729" s="34"/>
      <c r="AU729" s="34"/>
      <c r="AV729" s="34"/>
      <c r="AW729" s="34"/>
      <c r="AX729" s="34"/>
      <c r="AY729" s="34"/>
      <c r="AZ729" s="34"/>
      <c r="BA729" s="34"/>
      <c r="BB729" s="34"/>
      <c r="BC729" s="34" t="s">
        <v>866</v>
      </c>
      <c r="BD729" s="34" t="s">
        <v>378</v>
      </c>
      <c r="BE729" s="34" t="s">
        <v>867</v>
      </c>
      <c r="BF729" s="34" t="s">
        <v>868</v>
      </c>
      <c r="BG729" t="b">
        <v>0</v>
      </c>
      <c r="BH729" t="b">
        <v>0</v>
      </c>
      <c r="BI729" s="34" t="s">
        <v>257</v>
      </c>
      <c r="BJ729" s="34" t="s">
        <v>399</v>
      </c>
      <c r="BK729" s="34" t="s">
        <v>349</v>
      </c>
      <c r="BL729" s="34" t="s">
        <v>350</v>
      </c>
      <c r="BM729" s="34" t="s">
        <v>435</v>
      </c>
      <c r="BN729" s="34" t="s">
        <v>351</v>
      </c>
      <c r="BO729" s="34"/>
      <c r="BP729" s="34"/>
      <c r="BQ729" s="34" t="s">
        <v>463</v>
      </c>
      <c r="BR729" t="b">
        <v>0</v>
      </c>
      <c r="BS729" s="34" t="s">
        <v>515</v>
      </c>
      <c r="BT729" s="34" t="s">
        <v>360</v>
      </c>
      <c r="BU729" s="34" t="s">
        <v>363</v>
      </c>
      <c r="BV729" s="34"/>
      <c r="BW729" s="34" t="s">
        <v>593</v>
      </c>
      <c r="BX729" s="34" t="s">
        <v>188</v>
      </c>
      <c r="BY729" s="34" t="s">
        <v>371</v>
      </c>
      <c r="BZ729" s="34"/>
      <c r="CB729" s="34"/>
      <c r="CC729" s="34"/>
      <c r="CD729" s="34"/>
      <c r="CE729" s="34"/>
      <c r="CH729" s="34"/>
      <c r="CI729" s="34"/>
      <c r="CK729" s="34"/>
      <c r="CL729" s="34"/>
      <c r="CN729" s="34"/>
      <c r="CO729" s="34"/>
      <c r="CP729" s="34"/>
      <c r="CQ729" s="34"/>
      <c r="CR729" s="34"/>
      <c r="CS729" s="34"/>
      <c r="CT729" s="34"/>
      <c r="CV729" s="34"/>
      <c r="CW729" s="34"/>
      <c r="CX729" s="34"/>
      <c r="CY729" s="34"/>
      <c r="CZ729" s="34"/>
    </row>
    <row r="730" spans="1:104" x14ac:dyDescent="0.15">
      <c r="A730" s="34"/>
      <c r="B730" s="34"/>
      <c r="C730" s="34"/>
      <c r="D730" s="34"/>
      <c r="F730" s="34"/>
      <c r="G730" s="34"/>
      <c r="H730" s="84"/>
      <c r="I730" s="34"/>
      <c r="J730" s="34"/>
      <c r="K730" s="34"/>
      <c r="L730" s="34"/>
      <c r="M730" s="34"/>
      <c r="N730" s="34"/>
      <c r="O730" s="34"/>
      <c r="P730" s="34"/>
      <c r="Q730" s="34"/>
      <c r="S730" s="34"/>
      <c r="T730" s="34"/>
      <c r="U730" s="34"/>
      <c r="W730" t="b">
        <v>1</v>
      </c>
      <c r="X730" s="34"/>
      <c r="Y730" s="34"/>
      <c r="AA730" s="34"/>
      <c r="AB730" s="34"/>
      <c r="AC730" s="34"/>
      <c r="AD730" s="34"/>
      <c r="AE730" s="34"/>
      <c r="AF730" s="34"/>
      <c r="AG730">
        <v>4.3</v>
      </c>
      <c r="AH730" s="34" t="s">
        <v>1607</v>
      </c>
      <c r="AK730" s="34"/>
      <c r="AL730" s="34"/>
      <c r="AM730" s="34"/>
      <c r="AN730" s="34"/>
      <c r="AO730" s="34"/>
      <c r="AP730" s="34"/>
      <c r="AQ730" s="34"/>
      <c r="AR730" s="34"/>
      <c r="AS730" s="34"/>
      <c r="AU730" s="34"/>
      <c r="AV730" s="34"/>
      <c r="AW730" s="34"/>
      <c r="AX730" s="34"/>
      <c r="AY730" s="34"/>
      <c r="AZ730" s="34"/>
      <c r="BA730" s="34"/>
      <c r="BB730" s="34"/>
      <c r="BC730" s="34" t="s">
        <v>866</v>
      </c>
      <c r="BD730" s="34" t="s">
        <v>378</v>
      </c>
      <c r="BE730" s="34" t="s">
        <v>867</v>
      </c>
      <c r="BF730" s="34" t="s">
        <v>868</v>
      </c>
      <c r="BG730" t="b">
        <v>0</v>
      </c>
      <c r="BH730" t="b">
        <v>0</v>
      </c>
      <c r="BI730" s="34" t="s">
        <v>234</v>
      </c>
      <c r="BJ730" s="34" t="s">
        <v>400</v>
      </c>
      <c r="BK730" s="34" t="s">
        <v>349</v>
      </c>
      <c r="BL730" s="34" t="s">
        <v>350</v>
      </c>
      <c r="BM730" s="34" t="s">
        <v>436</v>
      </c>
      <c r="BN730" s="34" t="s">
        <v>351</v>
      </c>
      <c r="BO730" s="34"/>
      <c r="BP730" s="34"/>
      <c r="BQ730" s="34" t="s">
        <v>463</v>
      </c>
      <c r="BR730" t="b">
        <v>0</v>
      </c>
      <c r="BS730" s="34" t="s">
        <v>515</v>
      </c>
      <c r="BT730" s="34" t="s">
        <v>360</v>
      </c>
      <c r="BU730" s="34" t="s">
        <v>363</v>
      </c>
      <c r="BV730" s="34"/>
      <c r="BW730" s="34" t="s">
        <v>593</v>
      </c>
      <c r="BX730" s="34" t="s">
        <v>188</v>
      </c>
      <c r="BY730" s="34" t="s">
        <v>371</v>
      </c>
      <c r="BZ730" s="34"/>
      <c r="CB730" s="34"/>
      <c r="CC730" s="34"/>
      <c r="CD730" s="34"/>
      <c r="CE730" s="34"/>
      <c r="CH730" s="34"/>
      <c r="CI730" s="34"/>
      <c r="CK730" s="34"/>
      <c r="CL730" s="34"/>
      <c r="CN730" s="34"/>
      <c r="CO730" s="34"/>
      <c r="CP730" s="34"/>
      <c r="CQ730" s="34"/>
      <c r="CR730" s="34"/>
      <c r="CS730" s="34"/>
      <c r="CT730" s="34"/>
      <c r="CV730" s="34"/>
      <c r="CW730" s="34"/>
      <c r="CX730" s="34"/>
      <c r="CY730" s="34"/>
      <c r="CZ730" s="34"/>
    </row>
    <row r="731" spans="1:104" x14ac:dyDescent="0.15">
      <c r="A731" s="34"/>
      <c r="B731" s="34"/>
      <c r="C731" s="34"/>
      <c r="D731" s="34"/>
      <c r="F731" s="34"/>
      <c r="G731" s="34"/>
      <c r="H731" s="84"/>
      <c r="I731" s="34"/>
      <c r="J731" s="34"/>
      <c r="K731" s="34"/>
      <c r="L731" s="34"/>
      <c r="M731" s="34"/>
      <c r="N731" s="34"/>
      <c r="O731" s="34"/>
      <c r="P731" s="34"/>
      <c r="Q731" s="34"/>
      <c r="S731" s="34"/>
      <c r="T731" s="34"/>
      <c r="U731" s="34"/>
      <c r="W731" t="b">
        <v>1</v>
      </c>
      <c r="X731" s="34"/>
      <c r="Y731" s="34"/>
      <c r="AA731" s="34"/>
      <c r="AB731" s="34"/>
      <c r="AC731" s="34"/>
      <c r="AD731" s="34"/>
      <c r="AE731" s="34"/>
      <c r="AF731" s="34"/>
      <c r="AG731">
        <v>4.3</v>
      </c>
      <c r="AH731" s="34" t="s">
        <v>1607</v>
      </c>
      <c r="AK731" s="34"/>
      <c r="AL731" s="34"/>
      <c r="AM731" s="34"/>
      <c r="AN731" s="34"/>
      <c r="AO731" s="34"/>
      <c r="AP731" s="34"/>
      <c r="AQ731" s="34"/>
      <c r="AR731" s="34"/>
      <c r="AS731" s="34"/>
      <c r="AU731" s="34"/>
      <c r="AV731" s="34"/>
      <c r="AW731" s="34"/>
      <c r="AX731" s="34"/>
      <c r="AY731" s="34"/>
      <c r="AZ731" s="34"/>
      <c r="BA731" s="34"/>
      <c r="BB731" s="34"/>
      <c r="BC731" s="34" t="s">
        <v>866</v>
      </c>
      <c r="BD731" s="34" t="s">
        <v>378</v>
      </c>
      <c r="BE731" s="34" t="s">
        <v>867</v>
      </c>
      <c r="BF731" s="34" t="s">
        <v>868</v>
      </c>
      <c r="BG731" t="b">
        <v>0</v>
      </c>
      <c r="BH731" t="b">
        <v>0</v>
      </c>
      <c r="BI731" s="34" t="s">
        <v>258</v>
      </c>
      <c r="BJ731" s="34" t="s">
        <v>400</v>
      </c>
      <c r="BK731" s="34" t="s">
        <v>349</v>
      </c>
      <c r="BL731" s="34" t="s">
        <v>350</v>
      </c>
      <c r="BM731" s="34" t="s">
        <v>436</v>
      </c>
      <c r="BN731" s="34" t="s">
        <v>351</v>
      </c>
      <c r="BO731" s="34"/>
      <c r="BP731" s="34"/>
      <c r="BQ731" s="34" t="s">
        <v>463</v>
      </c>
      <c r="BR731" t="b">
        <v>0</v>
      </c>
      <c r="BS731" s="34" t="s">
        <v>515</v>
      </c>
      <c r="BT731" s="34" t="s">
        <v>360</v>
      </c>
      <c r="BU731" s="34" t="s">
        <v>363</v>
      </c>
      <c r="BV731" s="34"/>
      <c r="BW731" s="34" t="s">
        <v>593</v>
      </c>
      <c r="BX731" s="34" t="s">
        <v>188</v>
      </c>
      <c r="BY731" s="34" t="s">
        <v>371</v>
      </c>
      <c r="BZ731" s="34"/>
      <c r="CB731" s="34"/>
      <c r="CC731" s="34"/>
      <c r="CD731" s="34"/>
      <c r="CE731" s="34"/>
      <c r="CH731" s="34"/>
      <c r="CI731" s="34"/>
      <c r="CK731" s="34"/>
      <c r="CL731" s="34"/>
      <c r="CN731" s="34"/>
      <c r="CO731" s="34"/>
      <c r="CP731" s="34"/>
      <c r="CQ731" s="34"/>
      <c r="CR731" s="34"/>
      <c r="CS731" s="34"/>
      <c r="CT731" s="34"/>
      <c r="CV731" s="34"/>
      <c r="CW731" s="34"/>
      <c r="CX731" s="34"/>
      <c r="CY731" s="34"/>
      <c r="CZ731" s="34"/>
    </row>
    <row r="732" spans="1:104" x14ac:dyDescent="0.15">
      <c r="A732" s="34"/>
      <c r="B732" s="34"/>
      <c r="C732" s="34"/>
      <c r="D732" s="34"/>
      <c r="F732" s="34"/>
      <c r="G732" s="34"/>
      <c r="H732" s="84"/>
      <c r="I732" s="34"/>
      <c r="J732" s="34"/>
      <c r="K732" s="34"/>
      <c r="L732" s="34"/>
      <c r="M732" s="34"/>
      <c r="N732" s="34"/>
      <c r="O732" s="34"/>
      <c r="P732" s="34"/>
      <c r="Q732" s="34"/>
      <c r="S732" s="34"/>
      <c r="T732" s="34"/>
      <c r="U732" s="34"/>
      <c r="W732" t="b">
        <v>1</v>
      </c>
      <c r="X732" s="34"/>
      <c r="Y732" s="34"/>
      <c r="AA732" s="34"/>
      <c r="AB732" s="34"/>
      <c r="AC732" s="34"/>
      <c r="AD732" s="34"/>
      <c r="AE732" s="34"/>
      <c r="AF732" s="34"/>
      <c r="AG732">
        <v>4.3</v>
      </c>
      <c r="AH732" s="34" t="s">
        <v>1607</v>
      </c>
      <c r="AK732" s="34"/>
      <c r="AL732" s="34"/>
      <c r="AM732" s="34"/>
      <c r="AN732" s="34"/>
      <c r="AO732" s="34"/>
      <c r="AP732" s="34"/>
      <c r="AQ732" s="34"/>
      <c r="AR732" s="34"/>
      <c r="AS732" s="34"/>
      <c r="AU732" s="34"/>
      <c r="AV732" s="34"/>
      <c r="AW732" s="34"/>
      <c r="AX732" s="34"/>
      <c r="AY732" s="34"/>
      <c r="AZ732" s="34"/>
      <c r="BA732" s="34"/>
      <c r="BB732" s="34"/>
      <c r="BC732" s="34" t="s">
        <v>866</v>
      </c>
      <c r="BD732" s="34" t="s">
        <v>378</v>
      </c>
      <c r="BE732" s="34" t="s">
        <v>867</v>
      </c>
      <c r="BF732" s="34" t="s">
        <v>868</v>
      </c>
      <c r="BG732" t="b">
        <v>0</v>
      </c>
      <c r="BH732" t="b">
        <v>0</v>
      </c>
      <c r="BI732" s="34" t="s">
        <v>257</v>
      </c>
      <c r="BJ732" s="34" t="s">
        <v>400</v>
      </c>
      <c r="BK732" s="34" t="s">
        <v>349</v>
      </c>
      <c r="BL732" s="34" t="s">
        <v>350</v>
      </c>
      <c r="BM732" s="34" t="s">
        <v>436</v>
      </c>
      <c r="BN732" s="34" t="s">
        <v>351</v>
      </c>
      <c r="BO732" s="34"/>
      <c r="BP732" s="34"/>
      <c r="BQ732" s="34" t="s">
        <v>463</v>
      </c>
      <c r="BR732" t="b">
        <v>0</v>
      </c>
      <c r="BS732" s="34" t="s">
        <v>515</v>
      </c>
      <c r="BT732" s="34" t="s">
        <v>360</v>
      </c>
      <c r="BU732" s="34" t="s">
        <v>363</v>
      </c>
      <c r="BV732" s="34"/>
      <c r="BW732" s="34" t="s">
        <v>593</v>
      </c>
      <c r="BX732" s="34" t="s">
        <v>188</v>
      </c>
      <c r="BY732" s="34" t="s">
        <v>371</v>
      </c>
      <c r="BZ732" s="34"/>
      <c r="CB732" s="34"/>
      <c r="CC732" s="34"/>
      <c r="CD732" s="34"/>
      <c r="CE732" s="34"/>
      <c r="CH732" s="34"/>
      <c r="CI732" s="34"/>
      <c r="CK732" s="34"/>
      <c r="CL732" s="34"/>
      <c r="CN732" s="34"/>
      <c r="CO732" s="34"/>
      <c r="CP732" s="34"/>
      <c r="CQ732" s="34"/>
      <c r="CR732" s="34"/>
      <c r="CS732" s="34"/>
      <c r="CT732" s="34"/>
      <c r="CV732" s="34"/>
      <c r="CW732" s="34"/>
      <c r="CX732" s="34"/>
      <c r="CY732" s="34"/>
      <c r="CZ732" s="34"/>
    </row>
    <row r="733" spans="1:104" x14ac:dyDescent="0.15">
      <c r="A733" s="34"/>
      <c r="B733" s="34"/>
      <c r="C733" s="34"/>
      <c r="D733" s="34"/>
      <c r="F733" s="34"/>
      <c r="G733" s="34"/>
      <c r="H733" s="84"/>
      <c r="I733" s="34"/>
      <c r="J733" s="34"/>
      <c r="K733" s="34"/>
      <c r="L733" s="34"/>
      <c r="M733" s="34"/>
      <c r="N733" s="34"/>
      <c r="O733" s="34"/>
      <c r="P733" s="34"/>
      <c r="Q733" s="34"/>
      <c r="S733" s="34"/>
      <c r="T733" s="34"/>
      <c r="U733" s="34"/>
      <c r="W733" t="b">
        <v>1</v>
      </c>
      <c r="X733" s="34"/>
      <c r="Y733" s="34"/>
      <c r="AA733" s="34"/>
      <c r="AB733" s="34"/>
      <c r="AC733" s="34"/>
      <c r="AD733" s="34"/>
      <c r="AE733" s="34"/>
      <c r="AF733" s="34"/>
      <c r="AG733">
        <v>4.3</v>
      </c>
      <c r="AH733" s="34" t="s">
        <v>1607</v>
      </c>
      <c r="AK733" s="34"/>
      <c r="AL733" s="34"/>
      <c r="AM733" s="34"/>
      <c r="AN733" s="34"/>
      <c r="AO733" s="34"/>
      <c r="AP733" s="34"/>
      <c r="AQ733" s="34"/>
      <c r="AR733" s="34"/>
      <c r="AS733" s="34"/>
      <c r="AU733" s="34"/>
      <c r="AV733" s="34"/>
      <c r="AW733" s="34"/>
      <c r="AX733" s="34"/>
      <c r="AY733" s="34"/>
      <c r="AZ733" s="34"/>
      <c r="BA733" s="34"/>
      <c r="BB733" s="34"/>
      <c r="BC733" s="34" t="s">
        <v>866</v>
      </c>
      <c r="BD733" s="34" t="s">
        <v>378</v>
      </c>
      <c r="BE733" s="34" t="s">
        <v>867</v>
      </c>
      <c r="BF733" s="34" t="s">
        <v>868</v>
      </c>
      <c r="BG733" t="b">
        <v>0</v>
      </c>
      <c r="BH733" t="b">
        <v>0</v>
      </c>
      <c r="BI733" s="34" t="s">
        <v>234</v>
      </c>
      <c r="BJ733" s="34" t="s">
        <v>401</v>
      </c>
      <c r="BK733" s="34" t="s">
        <v>349</v>
      </c>
      <c r="BL733" s="34" t="s">
        <v>350</v>
      </c>
      <c r="BM733" s="34" t="s">
        <v>437</v>
      </c>
      <c r="BN733" s="34" t="s">
        <v>351</v>
      </c>
      <c r="BO733" s="34"/>
      <c r="BP733" s="34"/>
      <c r="BQ733" s="34" t="s">
        <v>463</v>
      </c>
      <c r="BR733" t="b">
        <v>0</v>
      </c>
      <c r="BS733" s="34" t="s">
        <v>515</v>
      </c>
      <c r="BT733" s="34" t="s">
        <v>360</v>
      </c>
      <c r="BU733" s="34" t="s">
        <v>363</v>
      </c>
      <c r="BV733" s="34"/>
      <c r="BW733" s="34" t="s">
        <v>593</v>
      </c>
      <c r="BX733" s="34" t="s">
        <v>188</v>
      </c>
      <c r="BY733" s="34" t="s">
        <v>371</v>
      </c>
      <c r="BZ733" s="34"/>
      <c r="CB733" s="34"/>
      <c r="CC733" s="34"/>
      <c r="CD733" s="34"/>
      <c r="CE733" s="34"/>
      <c r="CH733" s="34"/>
      <c r="CI733" s="34"/>
      <c r="CK733" s="34"/>
      <c r="CL733" s="34"/>
      <c r="CN733" s="34"/>
      <c r="CO733" s="34"/>
      <c r="CP733" s="34"/>
      <c r="CQ733" s="34"/>
      <c r="CR733" s="34"/>
      <c r="CS733" s="34"/>
      <c r="CT733" s="34"/>
      <c r="CV733" s="34"/>
      <c r="CW733" s="34"/>
      <c r="CX733" s="34"/>
      <c r="CY733" s="34"/>
      <c r="CZ733" s="34"/>
    </row>
    <row r="734" spans="1:104" x14ac:dyDescent="0.15">
      <c r="A734" s="34"/>
      <c r="B734" s="34"/>
      <c r="C734" s="34"/>
      <c r="D734" s="34"/>
      <c r="F734" s="34"/>
      <c r="G734" s="34"/>
      <c r="H734" s="84"/>
      <c r="I734" s="34"/>
      <c r="J734" s="34"/>
      <c r="K734" s="34"/>
      <c r="L734" s="34"/>
      <c r="M734" s="34"/>
      <c r="N734" s="34"/>
      <c r="O734" s="34"/>
      <c r="P734" s="34"/>
      <c r="Q734" s="34"/>
      <c r="S734" s="34"/>
      <c r="T734" s="34"/>
      <c r="U734" s="34"/>
      <c r="W734" t="b">
        <v>1</v>
      </c>
      <c r="X734" s="34"/>
      <c r="Y734" s="34"/>
      <c r="AA734" s="34"/>
      <c r="AB734" s="34"/>
      <c r="AC734" s="34"/>
      <c r="AD734" s="34"/>
      <c r="AE734" s="34"/>
      <c r="AF734" s="34"/>
      <c r="AG734">
        <v>4.3</v>
      </c>
      <c r="AH734" s="34" t="s">
        <v>1607</v>
      </c>
      <c r="AK734" s="34"/>
      <c r="AL734" s="34"/>
      <c r="AM734" s="34"/>
      <c r="AN734" s="34"/>
      <c r="AO734" s="34"/>
      <c r="AP734" s="34"/>
      <c r="AQ734" s="34"/>
      <c r="AR734" s="34"/>
      <c r="AS734" s="34"/>
      <c r="AU734" s="34"/>
      <c r="AV734" s="34"/>
      <c r="AW734" s="34"/>
      <c r="AX734" s="34"/>
      <c r="AY734" s="34"/>
      <c r="AZ734" s="34"/>
      <c r="BA734" s="34"/>
      <c r="BB734" s="34"/>
      <c r="BC734" s="34" t="s">
        <v>866</v>
      </c>
      <c r="BD734" s="34" t="s">
        <v>378</v>
      </c>
      <c r="BE734" s="34" t="s">
        <v>867</v>
      </c>
      <c r="BF734" s="34" t="s">
        <v>868</v>
      </c>
      <c r="BG734" t="b">
        <v>0</v>
      </c>
      <c r="BH734" t="b">
        <v>0</v>
      </c>
      <c r="BI734" s="34" t="s">
        <v>258</v>
      </c>
      <c r="BJ734" s="34" t="s">
        <v>401</v>
      </c>
      <c r="BK734" s="34" t="s">
        <v>349</v>
      </c>
      <c r="BL734" s="34" t="s">
        <v>350</v>
      </c>
      <c r="BM734" s="34" t="s">
        <v>437</v>
      </c>
      <c r="BN734" s="34" t="s">
        <v>351</v>
      </c>
      <c r="BO734" s="34"/>
      <c r="BP734" s="34"/>
      <c r="BQ734" s="34" t="s">
        <v>463</v>
      </c>
      <c r="BR734" t="b">
        <v>0</v>
      </c>
      <c r="BS734" s="34" t="s">
        <v>515</v>
      </c>
      <c r="BT734" s="34" t="s">
        <v>360</v>
      </c>
      <c r="BU734" s="34" t="s">
        <v>363</v>
      </c>
      <c r="BV734" s="34"/>
      <c r="BW734" s="34" t="s">
        <v>593</v>
      </c>
      <c r="BX734" s="34" t="s">
        <v>188</v>
      </c>
      <c r="BY734" s="34" t="s">
        <v>371</v>
      </c>
      <c r="BZ734" s="34"/>
      <c r="CB734" s="34"/>
      <c r="CC734" s="34"/>
      <c r="CD734" s="34"/>
      <c r="CE734" s="34"/>
      <c r="CH734" s="34"/>
      <c r="CI734" s="34"/>
      <c r="CK734" s="34"/>
      <c r="CL734" s="34"/>
      <c r="CN734" s="34"/>
      <c r="CO734" s="34"/>
      <c r="CP734" s="34"/>
      <c r="CQ734" s="34"/>
      <c r="CR734" s="34"/>
      <c r="CS734" s="34"/>
      <c r="CT734" s="34"/>
      <c r="CV734" s="34"/>
      <c r="CW734" s="34"/>
      <c r="CX734" s="34"/>
      <c r="CY734" s="34"/>
      <c r="CZ734" s="34"/>
    </row>
    <row r="735" spans="1:104" x14ac:dyDescent="0.15">
      <c r="A735" s="34"/>
      <c r="B735" s="34"/>
      <c r="C735" s="34"/>
      <c r="D735" s="34"/>
      <c r="F735" s="34"/>
      <c r="G735" s="34"/>
      <c r="H735" s="84"/>
      <c r="I735" s="34"/>
      <c r="J735" s="34"/>
      <c r="K735" s="34"/>
      <c r="L735" s="34"/>
      <c r="M735" s="34"/>
      <c r="N735" s="34"/>
      <c r="O735" s="34"/>
      <c r="P735" s="34"/>
      <c r="Q735" s="34"/>
      <c r="S735" s="34"/>
      <c r="T735" s="34"/>
      <c r="U735" s="34"/>
      <c r="W735" t="b">
        <v>1</v>
      </c>
      <c r="X735" s="34"/>
      <c r="Y735" s="34"/>
      <c r="AA735" s="34"/>
      <c r="AB735" s="34"/>
      <c r="AC735" s="34"/>
      <c r="AD735" s="34"/>
      <c r="AE735" s="34"/>
      <c r="AF735" s="34"/>
      <c r="AG735">
        <v>4.3</v>
      </c>
      <c r="AH735" s="34" t="s">
        <v>1607</v>
      </c>
      <c r="AK735" s="34"/>
      <c r="AL735" s="34"/>
      <c r="AM735" s="34"/>
      <c r="AN735" s="34"/>
      <c r="AO735" s="34"/>
      <c r="AP735" s="34"/>
      <c r="AQ735" s="34"/>
      <c r="AR735" s="34"/>
      <c r="AS735" s="34"/>
      <c r="AU735" s="34"/>
      <c r="AV735" s="34"/>
      <c r="AW735" s="34"/>
      <c r="AX735" s="34"/>
      <c r="AY735" s="34"/>
      <c r="AZ735" s="34"/>
      <c r="BA735" s="34"/>
      <c r="BB735" s="34"/>
      <c r="BC735" s="34" t="s">
        <v>866</v>
      </c>
      <c r="BD735" s="34" t="s">
        <v>378</v>
      </c>
      <c r="BE735" s="34" t="s">
        <v>867</v>
      </c>
      <c r="BF735" s="34" t="s">
        <v>868</v>
      </c>
      <c r="BG735" t="b">
        <v>0</v>
      </c>
      <c r="BH735" t="b">
        <v>0</v>
      </c>
      <c r="BI735" s="34" t="s">
        <v>257</v>
      </c>
      <c r="BJ735" s="34" t="s">
        <v>401</v>
      </c>
      <c r="BK735" s="34" t="s">
        <v>349</v>
      </c>
      <c r="BL735" s="34" t="s">
        <v>350</v>
      </c>
      <c r="BM735" s="34" t="s">
        <v>437</v>
      </c>
      <c r="BN735" s="34" t="s">
        <v>351</v>
      </c>
      <c r="BO735" s="34"/>
      <c r="BP735" s="34"/>
      <c r="BQ735" s="34" t="s">
        <v>463</v>
      </c>
      <c r="BR735" t="b">
        <v>0</v>
      </c>
      <c r="BS735" s="34" t="s">
        <v>515</v>
      </c>
      <c r="BT735" s="34" t="s">
        <v>360</v>
      </c>
      <c r="BU735" s="34" t="s">
        <v>363</v>
      </c>
      <c r="BV735" s="34"/>
      <c r="BW735" s="34" t="s">
        <v>593</v>
      </c>
      <c r="BX735" s="34" t="s">
        <v>188</v>
      </c>
      <c r="BY735" s="34" t="s">
        <v>371</v>
      </c>
      <c r="BZ735" s="34"/>
      <c r="CB735" s="34"/>
      <c r="CC735" s="34"/>
      <c r="CD735" s="34"/>
      <c r="CE735" s="34"/>
      <c r="CH735" s="34"/>
      <c r="CI735" s="34"/>
      <c r="CK735" s="34"/>
      <c r="CL735" s="34"/>
      <c r="CN735" s="34"/>
      <c r="CO735" s="34"/>
      <c r="CP735" s="34"/>
      <c r="CQ735" s="34"/>
      <c r="CR735" s="34"/>
      <c r="CS735" s="34"/>
      <c r="CT735" s="34"/>
      <c r="CV735" s="34"/>
      <c r="CW735" s="34"/>
      <c r="CX735" s="34"/>
      <c r="CY735" s="34"/>
      <c r="CZ735" s="34"/>
    </row>
    <row r="736" spans="1:104" x14ac:dyDescent="0.15">
      <c r="A736" s="34"/>
      <c r="B736" s="34"/>
      <c r="C736" s="34"/>
      <c r="D736" s="34"/>
      <c r="F736" s="34"/>
      <c r="G736" s="34"/>
      <c r="H736" s="84"/>
      <c r="I736" s="34"/>
      <c r="J736" s="34"/>
      <c r="K736" s="34"/>
      <c r="L736" s="34"/>
      <c r="M736" s="34"/>
      <c r="N736" s="34"/>
      <c r="O736" s="34"/>
      <c r="P736" s="34"/>
      <c r="Q736" s="34"/>
      <c r="S736" s="34"/>
      <c r="T736" s="34"/>
      <c r="U736" s="34"/>
      <c r="W736" t="b">
        <v>1</v>
      </c>
      <c r="X736" s="34"/>
      <c r="Y736" s="34"/>
      <c r="AA736" s="34"/>
      <c r="AB736" s="34"/>
      <c r="AC736" s="34"/>
      <c r="AD736" s="34"/>
      <c r="AE736" s="34"/>
      <c r="AF736" s="34"/>
      <c r="AG736">
        <v>4.3</v>
      </c>
      <c r="AH736" s="34" t="s">
        <v>1607</v>
      </c>
      <c r="AK736" s="34"/>
      <c r="AL736" s="34"/>
      <c r="AM736" s="34"/>
      <c r="AN736" s="34"/>
      <c r="AO736" s="34"/>
      <c r="AP736" s="34"/>
      <c r="AQ736" s="34"/>
      <c r="AR736" s="34"/>
      <c r="AS736" s="34"/>
      <c r="AU736" s="34"/>
      <c r="AV736" s="34"/>
      <c r="AW736" s="34"/>
      <c r="AX736" s="34"/>
      <c r="AY736" s="34"/>
      <c r="AZ736" s="34"/>
      <c r="BA736" s="34"/>
      <c r="BB736" s="34"/>
      <c r="BC736" s="34" t="s">
        <v>866</v>
      </c>
      <c r="BD736" s="34" t="s">
        <v>378</v>
      </c>
      <c r="BE736" s="34" t="s">
        <v>867</v>
      </c>
      <c r="BF736" s="34" t="s">
        <v>868</v>
      </c>
      <c r="BG736" t="b">
        <v>0</v>
      </c>
      <c r="BH736" t="b">
        <v>0</v>
      </c>
      <c r="BI736" s="34" t="s">
        <v>234</v>
      </c>
      <c r="BJ736" s="34" t="s">
        <v>402</v>
      </c>
      <c r="BK736" s="34" t="s">
        <v>349</v>
      </c>
      <c r="BL736" s="34" t="s">
        <v>350</v>
      </c>
      <c r="BM736" s="34" t="s">
        <v>438</v>
      </c>
      <c r="BN736" s="34" t="s">
        <v>351</v>
      </c>
      <c r="BO736" s="34"/>
      <c r="BP736" s="34"/>
      <c r="BQ736" s="34" t="s">
        <v>463</v>
      </c>
      <c r="BR736" t="b">
        <v>0</v>
      </c>
      <c r="BS736" s="34" t="s">
        <v>515</v>
      </c>
      <c r="BT736" s="34" t="s">
        <v>360</v>
      </c>
      <c r="BU736" s="34" t="s">
        <v>363</v>
      </c>
      <c r="BV736" s="34"/>
      <c r="BW736" s="34" t="s">
        <v>593</v>
      </c>
      <c r="BX736" s="34" t="s">
        <v>188</v>
      </c>
      <c r="BY736" s="34" t="s">
        <v>371</v>
      </c>
      <c r="BZ736" s="34"/>
      <c r="CB736" s="34"/>
      <c r="CC736" s="34"/>
      <c r="CD736" s="34"/>
      <c r="CE736" s="34"/>
      <c r="CH736" s="34"/>
      <c r="CI736" s="34"/>
      <c r="CK736" s="34"/>
      <c r="CL736" s="34"/>
      <c r="CN736" s="34"/>
      <c r="CO736" s="34"/>
      <c r="CP736" s="34"/>
      <c r="CQ736" s="34"/>
      <c r="CR736" s="34"/>
      <c r="CS736" s="34"/>
      <c r="CT736" s="34"/>
      <c r="CV736" s="34"/>
      <c r="CW736" s="34"/>
      <c r="CX736" s="34"/>
      <c r="CY736" s="34"/>
      <c r="CZ736" s="34"/>
    </row>
    <row r="737" spans="1:104" x14ac:dyDescent="0.15">
      <c r="A737" s="34"/>
      <c r="B737" s="34"/>
      <c r="C737" s="34"/>
      <c r="D737" s="34"/>
      <c r="F737" s="34"/>
      <c r="G737" s="34"/>
      <c r="H737" s="84"/>
      <c r="I737" s="34"/>
      <c r="J737" s="34"/>
      <c r="K737" s="34"/>
      <c r="L737" s="34"/>
      <c r="M737" s="34"/>
      <c r="N737" s="34"/>
      <c r="O737" s="34"/>
      <c r="P737" s="34"/>
      <c r="Q737" s="34"/>
      <c r="S737" s="34"/>
      <c r="T737" s="34"/>
      <c r="U737" s="34"/>
      <c r="W737" t="b">
        <v>1</v>
      </c>
      <c r="X737" s="34"/>
      <c r="Y737" s="34"/>
      <c r="AA737" s="34"/>
      <c r="AB737" s="34"/>
      <c r="AC737" s="34"/>
      <c r="AD737" s="34"/>
      <c r="AE737" s="34"/>
      <c r="AF737" s="34"/>
      <c r="AG737">
        <v>4.3</v>
      </c>
      <c r="AH737" s="34" t="s">
        <v>1607</v>
      </c>
      <c r="AK737" s="34"/>
      <c r="AL737" s="34"/>
      <c r="AM737" s="34"/>
      <c r="AN737" s="34"/>
      <c r="AO737" s="34"/>
      <c r="AP737" s="34"/>
      <c r="AQ737" s="34"/>
      <c r="AR737" s="34"/>
      <c r="AS737" s="34"/>
      <c r="AU737" s="34"/>
      <c r="AV737" s="34"/>
      <c r="AW737" s="34"/>
      <c r="AX737" s="34"/>
      <c r="AY737" s="34"/>
      <c r="AZ737" s="34"/>
      <c r="BA737" s="34"/>
      <c r="BB737" s="34"/>
      <c r="BC737" s="34" t="s">
        <v>866</v>
      </c>
      <c r="BD737" s="34" t="s">
        <v>378</v>
      </c>
      <c r="BE737" s="34" t="s">
        <v>867</v>
      </c>
      <c r="BF737" s="34" t="s">
        <v>868</v>
      </c>
      <c r="BG737" t="b">
        <v>0</v>
      </c>
      <c r="BH737" t="b">
        <v>0</v>
      </c>
      <c r="BI737" s="34" t="s">
        <v>258</v>
      </c>
      <c r="BJ737" s="34" t="s">
        <v>402</v>
      </c>
      <c r="BK737" s="34" t="s">
        <v>349</v>
      </c>
      <c r="BL737" s="34" t="s">
        <v>350</v>
      </c>
      <c r="BM737" s="34" t="s">
        <v>438</v>
      </c>
      <c r="BN737" s="34" t="s">
        <v>351</v>
      </c>
      <c r="BO737" s="34"/>
      <c r="BP737" s="34"/>
      <c r="BQ737" s="34" t="s">
        <v>463</v>
      </c>
      <c r="BR737" t="b">
        <v>0</v>
      </c>
      <c r="BS737" s="34" t="s">
        <v>515</v>
      </c>
      <c r="BT737" s="34" t="s">
        <v>360</v>
      </c>
      <c r="BU737" s="34" t="s">
        <v>363</v>
      </c>
      <c r="BV737" s="34"/>
      <c r="BW737" s="34" t="s">
        <v>593</v>
      </c>
      <c r="BX737" s="34" t="s">
        <v>188</v>
      </c>
      <c r="BY737" s="34" t="s">
        <v>371</v>
      </c>
      <c r="BZ737" s="34"/>
      <c r="CB737" s="34"/>
      <c r="CC737" s="34"/>
      <c r="CD737" s="34"/>
      <c r="CE737" s="34"/>
      <c r="CH737" s="34"/>
      <c r="CI737" s="34"/>
      <c r="CK737" s="34"/>
      <c r="CL737" s="34"/>
      <c r="CN737" s="34"/>
      <c r="CO737" s="34"/>
      <c r="CP737" s="34"/>
      <c r="CQ737" s="34"/>
      <c r="CR737" s="34"/>
      <c r="CS737" s="34"/>
      <c r="CT737" s="34"/>
      <c r="CV737" s="34"/>
      <c r="CW737" s="34"/>
      <c r="CX737" s="34"/>
      <c r="CY737" s="34"/>
      <c r="CZ737" s="34"/>
    </row>
    <row r="738" spans="1:104" x14ac:dyDescent="0.15">
      <c r="A738" s="34"/>
      <c r="B738" s="34"/>
      <c r="C738" s="34"/>
      <c r="D738" s="34"/>
      <c r="F738" s="34"/>
      <c r="G738" s="34"/>
      <c r="H738" s="84"/>
      <c r="I738" s="34"/>
      <c r="J738" s="34"/>
      <c r="K738" s="34"/>
      <c r="L738" s="34"/>
      <c r="M738" s="34"/>
      <c r="N738" s="34"/>
      <c r="O738" s="34"/>
      <c r="P738" s="34"/>
      <c r="Q738" s="34"/>
      <c r="S738" s="34"/>
      <c r="T738" s="34"/>
      <c r="U738" s="34"/>
      <c r="W738" t="b">
        <v>1</v>
      </c>
      <c r="X738" s="34"/>
      <c r="Y738" s="34"/>
      <c r="AA738" s="34"/>
      <c r="AB738" s="34"/>
      <c r="AC738" s="34"/>
      <c r="AD738" s="34"/>
      <c r="AE738" s="34"/>
      <c r="AF738" s="34"/>
      <c r="AG738">
        <v>4.3</v>
      </c>
      <c r="AH738" s="34" t="s">
        <v>1607</v>
      </c>
      <c r="AK738" s="34"/>
      <c r="AL738" s="34"/>
      <c r="AM738" s="34"/>
      <c r="AN738" s="34"/>
      <c r="AO738" s="34"/>
      <c r="AP738" s="34"/>
      <c r="AQ738" s="34"/>
      <c r="AR738" s="34"/>
      <c r="AS738" s="34"/>
      <c r="AU738" s="34"/>
      <c r="AV738" s="34"/>
      <c r="AW738" s="34"/>
      <c r="AX738" s="34"/>
      <c r="AY738" s="34"/>
      <c r="AZ738" s="34"/>
      <c r="BA738" s="34"/>
      <c r="BB738" s="34"/>
      <c r="BC738" s="34" t="s">
        <v>866</v>
      </c>
      <c r="BD738" s="34" t="s">
        <v>378</v>
      </c>
      <c r="BE738" s="34" t="s">
        <v>867</v>
      </c>
      <c r="BF738" s="34" t="s">
        <v>868</v>
      </c>
      <c r="BG738" t="b">
        <v>0</v>
      </c>
      <c r="BH738" t="b">
        <v>0</v>
      </c>
      <c r="BI738" s="34" t="s">
        <v>257</v>
      </c>
      <c r="BJ738" s="34" t="s">
        <v>402</v>
      </c>
      <c r="BK738" s="34" t="s">
        <v>349</v>
      </c>
      <c r="BL738" s="34" t="s">
        <v>350</v>
      </c>
      <c r="BM738" s="34" t="s">
        <v>438</v>
      </c>
      <c r="BN738" s="34" t="s">
        <v>351</v>
      </c>
      <c r="BO738" s="34"/>
      <c r="BP738" s="34"/>
      <c r="BQ738" s="34" t="s">
        <v>463</v>
      </c>
      <c r="BR738" t="b">
        <v>0</v>
      </c>
      <c r="BS738" s="34" t="s">
        <v>515</v>
      </c>
      <c r="BT738" s="34" t="s">
        <v>360</v>
      </c>
      <c r="BU738" s="34" t="s">
        <v>363</v>
      </c>
      <c r="BV738" s="34"/>
      <c r="BW738" s="34" t="s">
        <v>593</v>
      </c>
      <c r="BX738" s="34" t="s">
        <v>188</v>
      </c>
      <c r="BY738" s="34" t="s">
        <v>371</v>
      </c>
      <c r="BZ738" s="34"/>
      <c r="CB738" s="34"/>
      <c r="CC738" s="34"/>
      <c r="CD738" s="34"/>
      <c r="CE738" s="34"/>
      <c r="CH738" s="34"/>
      <c r="CI738" s="34"/>
      <c r="CK738" s="34"/>
      <c r="CL738" s="34"/>
      <c r="CN738" s="34"/>
      <c r="CO738" s="34"/>
      <c r="CP738" s="34"/>
      <c r="CQ738" s="34"/>
      <c r="CR738" s="34"/>
      <c r="CS738" s="34"/>
      <c r="CT738" s="34"/>
      <c r="CV738" s="34"/>
      <c r="CW738" s="34"/>
      <c r="CX738" s="34"/>
      <c r="CY738" s="34"/>
      <c r="CZ738" s="34"/>
    </row>
    <row r="739" spans="1:104" x14ac:dyDescent="0.15">
      <c r="A739" s="34"/>
      <c r="B739" s="34"/>
      <c r="C739" s="34"/>
      <c r="D739" s="34"/>
      <c r="F739" s="34"/>
      <c r="G739" s="34"/>
      <c r="H739" s="84"/>
      <c r="I739" s="34"/>
      <c r="J739" s="34"/>
      <c r="K739" s="34"/>
      <c r="L739" s="34"/>
      <c r="M739" s="34"/>
      <c r="N739" s="34"/>
      <c r="O739" s="34"/>
      <c r="P739" s="34"/>
      <c r="Q739" s="34"/>
      <c r="S739" s="34"/>
      <c r="T739" s="34"/>
      <c r="U739" s="34"/>
      <c r="W739" t="b">
        <v>1</v>
      </c>
      <c r="X739" s="34"/>
      <c r="Y739" s="34"/>
      <c r="AA739" s="34"/>
      <c r="AB739" s="34"/>
      <c r="AC739" s="34"/>
      <c r="AD739" s="34"/>
      <c r="AE739" s="34"/>
      <c r="AF739" s="34"/>
      <c r="AG739">
        <v>4.3</v>
      </c>
      <c r="AH739" s="34" t="s">
        <v>1607</v>
      </c>
      <c r="AK739" s="34"/>
      <c r="AL739" s="34"/>
      <c r="AM739" s="34"/>
      <c r="AN739" s="34"/>
      <c r="AO739" s="34"/>
      <c r="AP739" s="34"/>
      <c r="AQ739" s="34"/>
      <c r="AR739" s="34"/>
      <c r="AS739" s="34"/>
      <c r="AU739" s="34"/>
      <c r="AV739" s="34"/>
      <c r="AW739" s="34"/>
      <c r="AX739" s="34"/>
      <c r="AY739" s="34"/>
      <c r="AZ739" s="34"/>
      <c r="BA739" s="34"/>
      <c r="BB739" s="34"/>
      <c r="BC739" s="34" t="s">
        <v>866</v>
      </c>
      <c r="BD739" s="34" t="s">
        <v>378</v>
      </c>
      <c r="BE739" s="34" t="s">
        <v>867</v>
      </c>
      <c r="BF739" s="34" t="s">
        <v>868</v>
      </c>
      <c r="BG739" t="b">
        <v>0</v>
      </c>
      <c r="BH739" t="b">
        <v>0</v>
      </c>
      <c r="BI739" s="34" t="s">
        <v>234</v>
      </c>
      <c r="BJ739" s="34" t="s">
        <v>403</v>
      </c>
      <c r="BK739" s="34" t="s">
        <v>349</v>
      </c>
      <c r="BL739" s="34" t="s">
        <v>350</v>
      </c>
      <c r="BM739" s="34" t="s">
        <v>439</v>
      </c>
      <c r="BN739" s="34" t="s">
        <v>351</v>
      </c>
      <c r="BO739" s="34"/>
      <c r="BP739" s="34"/>
      <c r="BQ739" s="34" t="s">
        <v>463</v>
      </c>
      <c r="BR739" t="b">
        <v>0</v>
      </c>
      <c r="BS739" s="34" t="s">
        <v>515</v>
      </c>
      <c r="BT739" s="34" t="s">
        <v>360</v>
      </c>
      <c r="BU739" s="34" t="s">
        <v>363</v>
      </c>
      <c r="BV739" s="34"/>
      <c r="BW739" s="34" t="s">
        <v>593</v>
      </c>
      <c r="BX739" s="34" t="s">
        <v>188</v>
      </c>
      <c r="BY739" s="34" t="s">
        <v>371</v>
      </c>
      <c r="BZ739" s="34"/>
      <c r="CB739" s="34"/>
      <c r="CC739" s="34"/>
      <c r="CD739" s="34"/>
      <c r="CE739" s="34"/>
      <c r="CH739" s="34"/>
      <c r="CI739" s="34"/>
      <c r="CK739" s="34"/>
      <c r="CL739" s="34"/>
      <c r="CN739" s="34"/>
      <c r="CO739" s="34"/>
      <c r="CP739" s="34"/>
      <c r="CQ739" s="34"/>
      <c r="CR739" s="34"/>
      <c r="CS739" s="34"/>
      <c r="CT739" s="34"/>
      <c r="CV739" s="34"/>
      <c r="CW739" s="34"/>
      <c r="CX739" s="34"/>
      <c r="CY739" s="34"/>
      <c r="CZ739" s="34"/>
    </row>
    <row r="740" spans="1:104" x14ac:dyDescent="0.15">
      <c r="A740" s="34"/>
      <c r="B740" s="34"/>
      <c r="C740" s="34"/>
      <c r="D740" s="34"/>
      <c r="F740" s="34"/>
      <c r="G740" s="34"/>
      <c r="H740" s="84"/>
      <c r="I740" s="34"/>
      <c r="J740" s="34"/>
      <c r="K740" s="34"/>
      <c r="L740" s="34"/>
      <c r="M740" s="34"/>
      <c r="N740" s="34"/>
      <c r="O740" s="34"/>
      <c r="P740" s="34"/>
      <c r="Q740" s="34"/>
      <c r="S740" s="34"/>
      <c r="T740" s="34"/>
      <c r="U740" s="34"/>
      <c r="W740" t="b">
        <v>1</v>
      </c>
      <c r="X740" s="34"/>
      <c r="Y740" s="34"/>
      <c r="AA740" s="34"/>
      <c r="AB740" s="34"/>
      <c r="AC740" s="34"/>
      <c r="AD740" s="34"/>
      <c r="AE740" s="34"/>
      <c r="AF740" s="34"/>
      <c r="AG740">
        <v>4.3</v>
      </c>
      <c r="AH740" s="34" t="s">
        <v>1607</v>
      </c>
      <c r="AK740" s="34"/>
      <c r="AL740" s="34"/>
      <c r="AM740" s="34"/>
      <c r="AN740" s="34"/>
      <c r="AO740" s="34"/>
      <c r="AP740" s="34"/>
      <c r="AQ740" s="34"/>
      <c r="AR740" s="34"/>
      <c r="AS740" s="34"/>
      <c r="AU740" s="34"/>
      <c r="AV740" s="34"/>
      <c r="AW740" s="34"/>
      <c r="AX740" s="34"/>
      <c r="AY740" s="34"/>
      <c r="AZ740" s="34"/>
      <c r="BA740" s="34"/>
      <c r="BB740" s="34"/>
      <c r="BC740" s="34" t="s">
        <v>866</v>
      </c>
      <c r="BD740" s="34" t="s">
        <v>378</v>
      </c>
      <c r="BE740" s="34" t="s">
        <v>867</v>
      </c>
      <c r="BF740" s="34" t="s">
        <v>868</v>
      </c>
      <c r="BG740" t="b">
        <v>0</v>
      </c>
      <c r="BH740" t="b">
        <v>0</v>
      </c>
      <c r="BI740" s="34" t="s">
        <v>258</v>
      </c>
      <c r="BJ740" s="34" t="s">
        <v>403</v>
      </c>
      <c r="BK740" s="34" t="s">
        <v>349</v>
      </c>
      <c r="BL740" s="34" t="s">
        <v>350</v>
      </c>
      <c r="BM740" s="34" t="s">
        <v>439</v>
      </c>
      <c r="BN740" s="34" t="s">
        <v>351</v>
      </c>
      <c r="BO740" s="34"/>
      <c r="BP740" s="34"/>
      <c r="BQ740" s="34" t="s">
        <v>463</v>
      </c>
      <c r="BR740" t="b">
        <v>0</v>
      </c>
      <c r="BS740" s="34" t="s">
        <v>515</v>
      </c>
      <c r="BT740" s="34" t="s">
        <v>360</v>
      </c>
      <c r="BU740" s="34" t="s">
        <v>363</v>
      </c>
      <c r="BV740" s="34"/>
      <c r="BW740" s="34" t="s">
        <v>593</v>
      </c>
      <c r="BX740" s="34" t="s">
        <v>188</v>
      </c>
      <c r="BY740" s="34" t="s">
        <v>371</v>
      </c>
      <c r="BZ740" s="34"/>
      <c r="CB740" s="34"/>
      <c r="CC740" s="34"/>
      <c r="CD740" s="34"/>
      <c r="CE740" s="34"/>
      <c r="CH740" s="34"/>
      <c r="CI740" s="34"/>
      <c r="CK740" s="34"/>
      <c r="CL740" s="34"/>
      <c r="CN740" s="34"/>
      <c r="CO740" s="34"/>
      <c r="CP740" s="34"/>
      <c r="CQ740" s="34"/>
      <c r="CR740" s="34"/>
      <c r="CS740" s="34"/>
      <c r="CT740" s="34"/>
      <c r="CV740" s="34"/>
      <c r="CW740" s="34"/>
      <c r="CX740" s="34"/>
      <c r="CY740" s="34"/>
      <c r="CZ740" s="34"/>
    </row>
    <row r="741" spans="1:104" x14ac:dyDescent="0.15">
      <c r="A741" s="34"/>
      <c r="B741" s="34"/>
      <c r="C741" s="34"/>
      <c r="D741" s="34"/>
      <c r="F741" s="34"/>
      <c r="G741" s="34"/>
      <c r="H741" s="84"/>
      <c r="I741" s="34"/>
      <c r="J741" s="34"/>
      <c r="K741" s="34"/>
      <c r="L741" s="34"/>
      <c r="M741" s="34"/>
      <c r="N741" s="34"/>
      <c r="O741" s="34"/>
      <c r="P741" s="34"/>
      <c r="Q741" s="34"/>
      <c r="S741" s="34"/>
      <c r="T741" s="34"/>
      <c r="U741" s="34"/>
      <c r="W741" t="b">
        <v>1</v>
      </c>
      <c r="X741" s="34"/>
      <c r="Y741" s="34"/>
      <c r="AA741" s="34"/>
      <c r="AB741" s="34"/>
      <c r="AC741" s="34"/>
      <c r="AD741" s="34"/>
      <c r="AE741" s="34"/>
      <c r="AF741" s="34"/>
      <c r="AG741">
        <v>4.3</v>
      </c>
      <c r="AH741" s="34" t="s">
        <v>1607</v>
      </c>
      <c r="AK741" s="34"/>
      <c r="AL741" s="34"/>
      <c r="AM741" s="34"/>
      <c r="AN741" s="34"/>
      <c r="AO741" s="34"/>
      <c r="AP741" s="34"/>
      <c r="AQ741" s="34"/>
      <c r="AR741" s="34"/>
      <c r="AS741" s="34"/>
      <c r="AU741" s="34"/>
      <c r="AV741" s="34"/>
      <c r="AW741" s="34"/>
      <c r="AX741" s="34"/>
      <c r="AY741" s="34"/>
      <c r="AZ741" s="34"/>
      <c r="BA741" s="34"/>
      <c r="BB741" s="34"/>
      <c r="BC741" s="34" t="s">
        <v>866</v>
      </c>
      <c r="BD741" s="34" t="s">
        <v>378</v>
      </c>
      <c r="BE741" s="34" t="s">
        <v>867</v>
      </c>
      <c r="BF741" s="34" t="s">
        <v>868</v>
      </c>
      <c r="BG741" t="b">
        <v>0</v>
      </c>
      <c r="BH741" t="b">
        <v>0</v>
      </c>
      <c r="BI741" s="34" t="s">
        <v>257</v>
      </c>
      <c r="BJ741" s="34" t="s">
        <v>403</v>
      </c>
      <c r="BK741" s="34" t="s">
        <v>349</v>
      </c>
      <c r="BL741" s="34" t="s">
        <v>350</v>
      </c>
      <c r="BM741" s="34" t="s">
        <v>439</v>
      </c>
      <c r="BN741" s="34" t="s">
        <v>351</v>
      </c>
      <c r="BO741" s="34"/>
      <c r="BP741" s="34"/>
      <c r="BQ741" s="34" t="s">
        <v>463</v>
      </c>
      <c r="BR741" t="b">
        <v>0</v>
      </c>
      <c r="BS741" s="34" t="s">
        <v>515</v>
      </c>
      <c r="BT741" s="34" t="s">
        <v>360</v>
      </c>
      <c r="BU741" s="34" t="s">
        <v>363</v>
      </c>
      <c r="BV741" s="34"/>
      <c r="BW741" s="34" t="s">
        <v>593</v>
      </c>
      <c r="BX741" s="34" t="s">
        <v>188</v>
      </c>
      <c r="BY741" s="34" t="s">
        <v>371</v>
      </c>
      <c r="BZ741" s="34"/>
      <c r="CB741" s="34"/>
      <c r="CC741" s="34"/>
      <c r="CD741" s="34"/>
      <c r="CE741" s="34"/>
      <c r="CH741" s="34"/>
      <c r="CI741" s="34"/>
      <c r="CK741" s="34"/>
      <c r="CL741" s="34"/>
      <c r="CN741" s="34"/>
      <c r="CO741" s="34"/>
      <c r="CP741" s="34"/>
      <c r="CQ741" s="34"/>
      <c r="CR741" s="34"/>
      <c r="CS741" s="34"/>
      <c r="CT741" s="34"/>
      <c r="CV741" s="34"/>
      <c r="CW741" s="34"/>
      <c r="CX741" s="34"/>
      <c r="CY741" s="34"/>
      <c r="CZ741" s="34"/>
    </row>
    <row r="742" spans="1:104" x14ac:dyDescent="0.15">
      <c r="A742" s="34"/>
      <c r="B742" s="34"/>
      <c r="C742" s="34"/>
      <c r="D742" s="34"/>
      <c r="F742" s="34"/>
      <c r="G742" s="34"/>
      <c r="H742" s="84"/>
      <c r="I742" s="34"/>
      <c r="J742" s="34"/>
      <c r="K742" s="34"/>
      <c r="L742" s="34"/>
      <c r="M742" s="34"/>
      <c r="N742" s="34"/>
      <c r="O742" s="34"/>
      <c r="P742" s="34"/>
      <c r="Q742" s="34"/>
      <c r="S742" s="34"/>
      <c r="T742" s="34"/>
      <c r="U742" s="34"/>
      <c r="W742" t="b">
        <v>1</v>
      </c>
      <c r="X742" s="34"/>
      <c r="Y742" s="34"/>
      <c r="AA742" s="34"/>
      <c r="AB742" s="34"/>
      <c r="AC742" s="34"/>
      <c r="AD742" s="34"/>
      <c r="AE742" s="34"/>
      <c r="AF742" s="34"/>
      <c r="AG742">
        <v>4.3</v>
      </c>
      <c r="AH742" s="34" t="s">
        <v>1607</v>
      </c>
      <c r="AK742" s="34"/>
      <c r="AL742" s="34"/>
      <c r="AM742" s="34"/>
      <c r="AN742" s="34"/>
      <c r="AO742" s="34"/>
      <c r="AP742" s="34"/>
      <c r="AQ742" s="34"/>
      <c r="AR742" s="34"/>
      <c r="AS742" s="34"/>
      <c r="AU742" s="34"/>
      <c r="AV742" s="34"/>
      <c r="AW742" s="34"/>
      <c r="AX742" s="34"/>
      <c r="AY742" s="34"/>
      <c r="AZ742" s="34"/>
      <c r="BA742" s="34"/>
      <c r="BB742" s="34"/>
      <c r="BC742" s="34" t="s">
        <v>866</v>
      </c>
      <c r="BD742" s="34" t="s">
        <v>378</v>
      </c>
      <c r="BE742" s="34" t="s">
        <v>867</v>
      </c>
      <c r="BF742" s="34" t="s">
        <v>868</v>
      </c>
      <c r="BG742" t="b">
        <v>0</v>
      </c>
      <c r="BH742" t="b">
        <v>0</v>
      </c>
      <c r="BI742" s="34" t="s">
        <v>235</v>
      </c>
      <c r="BJ742" s="34" t="s">
        <v>194</v>
      </c>
      <c r="BK742" s="34" t="s">
        <v>349</v>
      </c>
      <c r="BL742" s="34" t="s">
        <v>422</v>
      </c>
      <c r="BM742" s="34" t="s">
        <v>218</v>
      </c>
      <c r="BN742" s="34" t="s">
        <v>351</v>
      </c>
      <c r="BO742" s="34"/>
      <c r="BP742" s="34"/>
      <c r="BQ742" s="34" t="s">
        <v>463</v>
      </c>
      <c r="BR742" t="b">
        <v>0</v>
      </c>
      <c r="BS742" s="34" t="s">
        <v>515</v>
      </c>
      <c r="BT742" s="34" t="s">
        <v>360</v>
      </c>
      <c r="BU742" s="34" t="s">
        <v>363</v>
      </c>
      <c r="BV742" s="34"/>
      <c r="BW742" s="34" t="s">
        <v>593</v>
      </c>
      <c r="BX742" s="34" t="s">
        <v>188</v>
      </c>
      <c r="BY742" s="34" t="s">
        <v>371</v>
      </c>
      <c r="BZ742" s="34"/>
      <c r="CB742" s="34"/>
      <c r="CC742" s="34"/>
      <c r="CD742" s="34"/>
      <c r="CE742" s="34"/>
      <c r="CH742" s="34"/>
      <c r="CI742" s="34"/>
      <c r="CK742" s="34"/>
      <c r="CL742" s="34"/>
      <c r="CN742" s="34"/>
      <c r="CO742" s="34"/>
      <c r="CP742" s="34"/>
      <c r="CQ742" s="34"/>
      <c r="CR742" s="34"/>
      <c r="CS742" s="34"/>
      <c r="CT742" s="34"/>
      <c r="CV742" s="34"/>
      <c r="CW742" s="34"/>
      <c r="CX742" s="34"/>
      <c r="CY742" s="34"/>
      <c r="CZ742" s="34"/>
    </row>
    <row r="743" spans="1:104" x14ac:dyDescent="0.15">
      <c r="A743" s="34"/>
      <c r="B743" s="34"/>
      <c r="C743" s="34"/>
      <c r="D743" s="34"/>
      <c r="F743" s="34"/>
      <c r="G743" s="34"/>
      <c r="H743" s="84"/>
      <c r="I743" s="34"/>
      <c r="J743" s="34"/>
      <c r="K743" s="34"/>
      <c r="L743" s="34"/>
      <c r="M743" s="34"/>
      <c r="N743" s="34"/>
      <c r="O743" s="34"/>
      <c r="P743" s="34"/>
      <c r="Q743" s="34"/>
      <c r="S743" s="34"/>
      <c r="T743" s="34"/>
      <c r="U743" s="34"/>
      <c r="W743" t="b">
        <v>1</v>
      </c>
      <c r="X743" s="34"/>
      <c r="Y743" s="34"/>
      <c r="AA743" s="34"/>
      <c r="AB743" s="34"/>
      <c r="AC743" s="34"/>
      <c r="AD743" s="34"/>
      <c r="AE743" s="34"/>
      <c r="AF743" s="34"/>
      <c r="AG743">
        <v>4.3</v>
      </c>
      <c r="AH743" s="34" t="s">
        <v>1607</v>
      </c>
      <c r="AK743" s="34"/>
      <c r="AL743" s="34"/>
      <c r="AM743" s="34"/>
      <c r="AN743" s="34"/>
      <c r="AO743" s="34"/>
      <c r="AP743" s="34"/>
      <c r="AQ743" s="34"/>
      <c r="AR743" s="34"/>
      <c r="AS743" s="34"/>
      <c r="AU743" s="34"/>
      <c r="AV743" s="34"/>
      <c r="AW743" s="34"/>
      <c r="AX743" s="34"/>
      <c r="AY743" s="34"/>
      <c r="AZ743" s="34"/>
      <c r="BA743" s="34"/>
      <c r="BB743" s="34"/>
      <c r="BC743" s="34" t="s">
        <v>866</v>
      </c>
      <c r="BD743" s="34" t="s">
        <v>378</v>
      </c>
      <c r="BE743" s="34" t="s">
        <v>867</v>
      </c>
      <c r="BF743" s="34" t="s">
        <v>868</v>
      </c>
      <c r="BG743" t="b">
        <v>0</v>
      </c>
      <c r="BH743" t="b">
        <v>0</v>
      </c>
      <c r="BI743" s="34" t="s">
        <v>236</v>
      </c>
      <c r="BJ743" s="34" t="s">
        <v>194</v>
      </c>
      <c r="BK743" s="34" t="s">
        <v>349</v>
      </c>
      <c r="BL743" s="34" t="s">
        <v>422</v>
      </c>
      <c r="BM743" s="34" t="s">
        <v>218</v>
      </c>
      <c r="BN743" s="34" t="s">
        <v>351</v>
      </c>
      <c r="BO743" s="34"/>
      <c r="BP743" s="34"/>
      <c r="BQ743" s="34" t="s">
        <v>464</v>
      </c>
      <c r="BR743" t="b">
        <v>0</v>
      </c>
      <c r="BS743" s="34" t="s">
        <v>516</v>
      </c>
      <c r="BT743" s="34" t="s">
        <v>360</v>
      </c>
      <c r="BU743" s="34" t="s">
        <v>558</v>
      </c>
      <c r="BV743" s="34"/>
      <c r="BW743" s="34" t="s">
        <v>594</v>
      </c>
      <c r="BX743" s="34" t="s">
        <v>188</v>
      </c>
      <c r="BY743" s="34" t="s">
        <v>371</v>
      </c>
      <c r="BZ743" s="34"/>
      <c r="CB743" s="34"/>
      <c r="CC743" s="34"/>
      <c r="CD743" s="34"/>
      <c r="CE743" s="34"/>
      <c r="CH743" s="34"/>
      <c r="CI743" s="34"/>
      <c r="CK743" s="34"/>
      <c r="CL743" s="34"/>
      <c r="CN743" s="34"/>
      <c r="CO743" s="34"/>
      <c r="CP743" s="34"/>
      <c r="CQ743" s="34"/>
      <c r="CR743" s="34"/>
      <c r="CS743" s="34"/>
      <c r="CT743" s="34"/>
      <c r="CV743" s="34"/>
      <c r="CW743" s="34"/>
      <c r="CX743" s="34"/>
      <c r="CY743" s="34"/>
      <c r="CZ743" s="34"/>
    </row>
    <row r="744" spans="1:104" x14ac:dyDescent="0.15">
      <c r="A744" s="34"/>
      <c r="B744" s="34"/>
      <c r="C744" s="34"/>
      <c r="D744" s="34"/>
      <c r="F744" s="34"/>
      <c r="G744" s="34"/>
      <c r="H744" s="84"/>
      <c r="I744" s="34"/>
      <c r="J744" s="34"/>
      <c r="K744" s="34"/>
      <c r="L744" s="34"/>
      <c r="M744" s="34"/>
      <c r="N744" s="34"/>
      <c r="O744" s="34"/>
      <c r="P744" s="34"/>
      <c r="Q744" s="34"/>
      <c r="S744" s="34"/>
      <c r="T744" s="34"/>
      <c r="U744" s="34"/>
      <c r="W744" t="b">
        <v>1</v>
      </c>
      <c r="X744" s="34"/>
      <c r="Y744" s="34"/>
      <c r="AA744" s="34"/>
      <c r="AB744" s="34"/>
      <c r="AC744" s="34"/>
      <c r="AD744" s="34"/>
      <c r="AE744" s="34"/>
      <c r="AF744" s="34"/>
      <c r="AG744">
        <v>4.3</v>
      </c>
      <c r="AH744" s="34" t="s">
        <v>1607</v>
      </c>
      <c r="AK744" s="34"/>
      <c r="AL744" s="34"/>
      <c r="AM744" s="34"/>
      <c r="AN744" s="34"/>
      <c r="AO744" s="34"/>
      <c r="AP744" s="34"/>
      <c r="AQ744" s="34"/>
      <c r="AR744" s="34"/>
      <c r="AS744" s="34"/>
      <c r="AU744" s="34"/>
      <c r="AV744" s="34"/>
      <c r="AW744" s="34"/>
      <c r="AX744" s="34"/>
      <c r="AY744" s="34"/>
      <c r="AZ744" s="34"/>
      <c r="BA744" s="34"/>
      <c r="BB744" s="34"/>
      <c r="BC744" s="34" t="s">
        <v>866</v>
      </c>
      <c r="BD744" s="34" t="s">
        <v>378</v>
      </c>
      <c r="BE744" s="34" t="s">
        <v>867</v>
      </c>
      <c r="BF744" s="34" t="s">
        <v>868</v>
      </c>
      <c r="BG744" t="b">
        <v>0</v>
      </c>
      <c r="BH744" t="b">
        <v>0</v>
      </c>
      <c r="BI744" s="34" t="s">
        <v>236</v>
      </c>
      <c r="BJ744" s="34" t="s">
        <v>194</v>
      </c>
      <c r="BK744" s="34" t="s">
        <v>349</v>
      </c>
      <c r="BL744" s="34" t="s">
        <v>422</v>
      </c>
      <c r="BM744" s="34" t="s">
        <v>218</v>
      </c>
      <c r="BN744" s="34" t="s">
        <v>351</v>
      </c>
      <c r="BO744" s="34"/>
      <c r="BP744" s="34"/>
      <c r="BQ744" s="34" t="s">
        <v>465</v>
      </c>
      <c r="BR744" t="b">
        <v>0</v>
      </c>
      <c r="BS744" s="34" t="s">
        <v>517</v>
      </c>
      <c r="BT744" s="34" t="s">
        <v>360</v>
      </c>
      <c r="BU744" s="34" t="s">
        <v>558</v>
      </c>
      <c r="BV744" s="34"/>
      <c r="BW744" s="34" t="s">
        <v>595</v>
      </c>
      <c r="BX744" s="34" t="s">
        <v>188</v>
      </c>
      <c r="BY744" s="34" t="s">
        <v>371</v>
      </c>
      <c r="BZ744" s="34"/>
      <c r="CB744" s="34"/>
      <c r="CC744" s="34"/>
      <c r="CD744" s="34"/>
      <c r="CE744" s="34"/>
      <c r="CH744" s="34"/>
      <c r="CI744" s="34"/>
      <c r="CK744" s="34"/>
      <c r="CL744" s="34"/>
      <c r="CN744" s="34"/>
      <c r="CO744" s="34"/>
      <c r="CP744" s="34"/>
      <c r="CQ744" s="34"/>
      <c r="CR744" s="34"/>
      <c r="CS744" s="34"/>
      <c r="CT744" s="34"/>
      <c r="CV744" s="34"/>
      <c r="CW744" s="34"/>
      <c r="CX744" s="34"/>
      <c r="CY744" s="34"/>
      <c r="CZ744" s="34"/>
    </row>
    <row r="745" spans="1:104" x14ac:dyDescent="0.15">
      <c r="A745" s="34"/>
      <c r="B745" s="34"/>
      <c r="C745" s="34"/>
      <c r="D745" s="34"/>
      <c r="F745" s="34"/>
      <c r="G745" s="34"/>
      <c r="H745" s="84"/>
      <c r="I745" s="34"/>
      <c r="J745" s="34"/>
      <c r="K745" s="34"/>
      <c r="L745" s="34"/>
      <c r="M745" s="34"/>
      <c r="N745" s="34"/>
      <c r="O745" s="34"/>
      <c r="P745" s="34"/>
      <c r="Q745" s="34"/>
      <c r="S745" s="34"/>
      <c r="T745" s="34"/>
      <c r="U745" s="34"/>
      <c r="W745" t="b">
        <v>1</v>
      </c>
      <c r="X745" s="34"/>
      <c r="Y745" s="34"/>
      <c r="AA745" s="34"/>
      <c r="AB745" s="34"/>
      <c r="AC745" s="34"/>
      <c r="AD745" s="34"/>
      <c r="AE745" s="34"/>
      <c r="AF745" s="34"/>
      <c r="AG745">
        <v>4.3</v>
      </c>
      <c r="AH745" s="34" t="s">
        <v>1607</v>
      </c>
      <c r="AK745" s="34"/>
      <c r="AL745" s="34"/>
      <c r="AM745" s="34"/>
      <c r="AN745" s="34"/>
      <c r="AO745" s="34"/>
      <c r="AP745" s="34"/>
      <c r="AQ745" s="34"/>
      <c r="AR745" s="34"/>
      <c r="AS745" s="34"/>
      <c r="AU745" s="34"/>
      <c r="AV745" s="34"/>
      <c r="AW745" s="34"/>
      <c r="AX745" s="34"/>
      <c r="AY745" s="34"/>
      <c r="AZ745" s="34"/>
      <c r="BA745" s="34"/>
      <c r="BB745" s="34"/>
      <c r="BC745" s="34" t="s">
        <v>866</v>
      </c>
      <c r="BD745" s="34" t="s">
        <v>378</v>
      </c>
      <c r="BE745" s="34" t="s">
        <v>867</v>
      </c>
      <c r="BF745" s="34" t="s">
        <v>868</v>
      </c>
      <c r="BG745" t="b">
        <v>0</v>
      </c>
      <c r="BH745" t="b">
        <v>0</v>
      </c>
      <c r="BI745" s="34" t="s">
        <v>236</v>
      </c>
      <c r="BJ745" s="34" t="s">
        <v>194</v>
      </c>
      <c r="BK745" s="34" t="s">
        <v>349</v>
      </c>
      <c r="BL745" s="34" t="s">
        <v>422</v>
      </c>
      <c r="BM745" s="34" t="s">
        <v>218</v>
      </c>
      <c r="BN745" s="34" t="s">
        <v>351</v>
      </c>
      <c r="BO745" s="34"/>
      <c r="BP745" s="34"/>
      <c r="BQ745" s="34" t="s">
        <v>466</v>
      </c>
      <c r="BR745" t="b">
        <v>0</v>
      </c>
      <c r="BS745" s="34" t="s">
        <v>518</v>
      </c>
      <c r="BT745" s="34" t="s">
        <v>360</v>
      </c>
      <c r="BU745" s="34" t="s">
        <v>558</v>
      </c>
      <c r="BV745" s="34"/>
      <c r="BW745" s="34" t="s">
        <v>596</v>
      </c>
      <c r="BX745" s="34" t="s">
        <v>188</v>
      </c>
      <c r="BY745" s="34" t="s">
        <v>371</v>
      </c>
      <c r="BZ745" s="34"/>
      <c r="CB745" s="34"/>
      <c r="CC745" s="34"/>
      <c r="CD745" s="34"/>
      <c r="CE745" s="34"/>
      <c r="CH745" s="34"/>
      <c r="CI745" s="34"/>
      <c r="CK745" s="34"/>
      <c r="CL745" s="34"/>
      <c r="CN745" s="34"/>
      <c r="CO745" s="34"/>
      <c r="CP745" s="34"/>
      <c r="CQ745" s="34"/>
      <c r="CR745" s="34"/>
      <c r="CS745" s="34"/>
      <c r="CT745" s="34"/>
      <c r="CV745" s="34"/>
      <c r="CW745" s="34"/>
      <c r="CX745" s="34"/>
      <c r="CY745" s="34"/>
      <c r="CZ745" s="34"/>
    </row>
    <row r="746" spans="1:104" x14ac:dyDescent="0.15">
      <c r="A746" s="34"/>
      <c r="B746" s="34"/>
      <c r="C746" s="34"/>
      <c r="D746" s="34"/>
      <c r="F746" s="34"/>
      <c r="G746" s="34"/>
      <c r="H746" s="84"/>
      <c r="I746" s="34"/>
      <c r="J746" s="34"/>
      <c r="K746" s="34"/>
      <c r="L746" s="34"/>
      <c r="M746" s="34"/>
      <c r="N746" s="34"/>
      <c r="O746" s="34"/>
      <c r="P746" s="34"/>
      <c r="Q746" s="34"/>
      <c r="S746" s="34"/>
      <c r="T746" s="34"/>
      <c r="U746" s="34"/>
      <c r="W746" t="b">
        <v>1</v>
      </c>
      <c r="X746" s="34"/>
      <c r="Y746" s="34"/>
      <c r="AA746" s="34"/>
      <c r="AB746" s="34"/>
      <c r="AC746" s="34"/>
      <c r="AD746" s="34"/>
      <c r="AE746" s="34"/>
      <c r="AF746" s="34"/>
      <c r="AG746">
        <v>4.3</v>
      </c>
      <c r="AH746" s="34" t="s">
        <v>1607</v>
      </c>
      <c r="AK746" s="34"/>
      <c r="AL746" s="34"/>
      <c r="AM746" s="34"/>
      <c r="AN746" s="34"/>
      <c r="AO746" s="34"/>
      <c r="AP746" s="34"/>
      <c r="AQ746" s="34"/>
      <c r="AR746" s="34"/>
      <c r="AS746" s="34"/>
      <c r="AU746" s="34"/>
      <c r="AV746" s="34"/>
      <c r="AW746" s="34"/>
      <c r="AX746" s="34"/>
      <c r="AY746" s="34"/>
      <c r="AZ746" s="34"/>
      <c r="BA746" s="34"/>
      <c r="BB746" s="34"/>
      <c r="BC746" s="34" t="s">
        <v>866</v>
      </c>
      <c r="BD746" s="34" t="s">
        <v>378</v>
      </c>
      <c r="BE746" s="34" t="s">
        <v>867</v>
      </c>
      <c r="BF746" s="34" t="s">
        <v>868</v>
      </c>
      <c r="BG746" t="b">
        <v>0</v>
      </c>
      <c r="BI746" s="34"/>
      <c r="BJ746" s="34"/>
      <c r="BK746" s="34"/>
      <c r="BL746" s="34"/>
      <c r="BM746" s="34"/>
      <c r="BN746" s="34"/>
      <c r="BO746" s="34"/>
      <c r="BP746" s="34"/>
      <c r="BQ746" s="34" t="s">
        <v>467</v>
      </c>
      <c r="BR746" t="b">
        <v>0</v>
      </c>
      <c r="BS746" s="34" t="s">
        <v>519</v>
      </c>
      <c r="BT746" s="34" t="s">
        <v>360</v>
      </c>
      <c r="BU746" s="34" t="s">
        <v>363</v>
      </c>
      <c r="BV746" s="34"/>
      <c r="BW746" s="34" t="s">
        <v>597</v>
      </c>
      <c r="BX746" s="34" t="s">
        <v>188</v>
      </c>
      <c r="BY746" s="34" t="s">
        <v>371</v>
      </c>
      <c r="BZ746" s="34"/>
      <c r="CB746" s="34"/>
      <c r="CC746" s="34"/>
      <c r="CD746" s="34"/>
      <c r="CE746" s="34"/>
      <c r="CH746" s="34"/>
      <c r="CI746" s="34"/>
      <c r="CK746" s="34"/>
      <c r="CL746" s="34"/>
      <c r="CN746" s="34"/>
      <c r="CO746" s="34"/>
      <c r="CP746" s="34"/>
      <c r="CQ746" s="34"/>
      <c r="CR746" s="34"/>
      <c r="CS746" s="34"/>
      <c r="CT746" s="34"/>
      <c r="CV746" s="34"/>
      <c r="CW746" s="34"/>
      <c r="CX746" s="34"/>
      <c r="CY746" s="34"/>
      <c r="CZ746" s="34"/>
    </row>
    <row r="747" spans="1:104" x14ac:dyDescent="0.15">
      <c r="A747" s="34"/>
      <c r="B747" s="34"/>
      <c r="C747" s="34"/>
      <c r="D747" s="34"/>
      <c r="F747" s="34"/>
      <c r="G747" s="34"/>
      <c r="H747" s="84"/>
      <c r="I747" s="34"/>
      <c r="J747" s="34"/>
      <c r="K747" s="34"/>
      <c r="L747" s="34"/>
      <c r="M747" s="34"/>
      <c r="N747" s="34"/>
      <c r="O747" s="34"/>
      <c r="P747" s="34"/>
      <c r="Q747" s="34"/>
      <c r="S747" s="34"/>
      <c r="T747" s="34"/>
      <c r="U747" s="34"/>
      <c r="W747" t="b">
        <v>1</v>
      </c>
      <c r="X747" s="34"/>
      <c r="Y747" s="34"/>
      <c r="AA747" s="34"/>
      <c r="AB747" s="34"/>
      <c r="AC747" s="34"/>
      <c r="AD747" s="34"/>
      <c r="AE747" s="34"/>
      <c r="AF747" s="34"/>
      <c r="AG747">
        <v>4.3</v>
      </c>
      <c r="AH747" s="34" t="s">
        <v>1607</v>
      </c>
      <c r="AK747" s="34"/>
      <c r="AL747" s="34"/>
      <c r="AM747" s="34"/>
      <c r="AN747" s="34"/>
      <c r="AO747" s="34"/>
      <c r="AP747" s="34"/>
      <c r="AQ747" s="34"/>
      <c r="AR747" s="34"/>
      <c r="AS747" s="34"/>
      <c r="AU747" s="34"/>
      <c r="AV747" s="34"/>
      <c r="AW747" s="34"/>
      <c r="AX747" s="34"/>
      <c r="AY747" s="34"/>
      <c r="AZ747" s="34"/>
      <c r="BA747" s="34"/>
      <c r="BB747" s="34"/>
      <c r="BC747" s="34" t="s">
        <v>866</v>
      </c>
      <c r="BD747" s="34" t="s">
        <v>378</v>
      </c>
      <c r="BE747" s="34" t="s">
        <v>867</v>
      </c>
      <c r="BF747" s="34" t="s">
        <v>868</v>
      </c>
      <c r="BG747" t="b">
        <v>0</v>
      </c>
      <c r="BI747" s="34"/>
      <c r="BJ747" s="34"/>
      <c r="BK747" s="34"/>
      <c r="BL747" s="34"/>
      <c r="BM747" s="34"/>
      <c r="BN747" s="34"/>
      <c r="BO747" s="34"/>
      <c r="BP747" s="34"/>
      <c r="BQ747" s="34" t="s">
        <v>468</v>
      </c>
      <c r="BR747" t="b">
        <v>0</v>
      </c>
      <c r="BS747" s="34" t="s">
        <v>520</v>
      </c>
      <c r="BT747" s="34" t="s">
        <v>360</v>
      </c>
      <c r="BU747" s="34" t="s">
        <v>363</v>
      </c>
      <c r="BV747" s="34"/>
      <c r="BW747" s="34" t="s">
        <v>598</v>
      </c>
      <c r="BX747" s="34" t="s">
        <v>188</v>
      </c>
      <c r="BY747" s="34" t="s">
        <v>371</v>
      </c>
      <c r="BZ747" s="34"/>
      <c r="CB747" s="34"/>
      <c r="CC747" s="34"/>
      <c r="CD747" s="34"/>
      <c r="CE747" s="34"/>
      <c r="CH747" s="34"/>
      <c r="CI747" s="34"/>
      <c r="CK747" s="34"/>
      <c r="CL747" s="34"/>
      <c r="CN747" s="34"/>
      <c r="CO747" s="34"/>
      <c r="CP747" s="34"/>
      <c r="CQ747" s="34"/>
      <c r="CR747" s="34"/>
      <c r="CS747" s="34"/>
      <c r="CT747" s="34"/>
      <c r="CV747" s="34"/>
      <c r="CW747" s="34"/>
      <c r="CX747" s="34"/>
      <c r="CY747" s="34"/>
      <c r="CZ747" s="34"/>
    </row>
    <row r="748" spans="1:104" x14ac:dyDescent="0.15">
      <c r="A748" s="34"/>
      <c r="B748" s="34"/>
      <c r="C748" s="34"/>
      <c r="D748" s="34"/>
      <c r="F748" s="34"/>
      <c r="G748" s="34"/>
      <c r="H748" s="84"/>
      <c r="I748" s="34"/>
      <c r="J748" s="34"/>
      <c r="K748" s="34"/>
      <c r="L748" s="34"/>
      <c r="M748" s="34"/>
      <c r="N748" s="34"/>
      <c r="O748" s="34"/>
      <c r="P748" s="34"/>
      <c r="Q748" s="34"/>
      <c r="S748" s="34"/>
      <c r="T748" s="34"/>
      <c r="U748" s="34"/>
      <c r="W748" t="b">
        <v>1</v>
      </c>
      <c r="X748" s="34"/>
      <c r="Y748" s="34"/>
      <c r="AA748" s="34"/>
      <c r="AB748" s="34"/>
      <c r="AC748" s="34"/>
      <c r="AD748" s="34"/>
      <c r="AE748" s="34"/>
      <c r="AF748" s="34"/>
      <c r="AG748">
        <v>4.3</v>
      </c>
      <c r="AH748" s="34" t="s">
        <v>1607</v>
      </c>
      <c r="AK748" s="34"/>
      <c r="AL748" s="34"/>
      <c r="AM748" s="34"/>
      <c r="AN748" s="34"/>
      <c r="AO748" s="34"/>
      <c r="AP748" s="34"/>
      <c r="AQ748" s="34"/>
      <c r="AR748" s="34"/>
      <c r="AS748" s="34"/>
      <c r="AU748" s="34"/>
      <c r="AV748" s="34"/>
      <c r="AW748" s="34"/>
      <c r="AX748" s="34"/>
      <c r="AY748" s="34"/>
      <c r="AZ748" s="34"/>
      <c r="BA748" s="34"/>
      <c r="BB748" s="34"/>
      <c r="BC748" s="34" t="s">
        <v>866</v>
      </c>
      <c r="BD748" s="34" t="s">
        <v>378</v>
      </c>
      <c r="BE748" s="34" t="s">
        <v>867</v>
      </c>
      <c r="BF748" s="34" t="s">
        <v>868</v>
      </c>
      <c r="BG748" t="b">
        <v>0</v>
      </c>
      <c r="BH748" t="b">
        <v>0</v>
      </c>
      <c r="BI748" s="34" t="s">
        <v>844</v>
      </c>
      <c r="BJ748" s="34" t="s">
        <v>194</v>
      </c>
      <c r="BK748" s="34" t="s">
        <v>349</v>
      </c>
      <c r="BL748" s="34" t="s">
        <v>422</v>
      </c>
      <c r="BM748" s="34" t="s">
        <v>218</v>
      </c>
      <c r="BN748" s="34" t="s">
        <v>351</v>
      </c>
      <c r="BO748" s="34"/>
      <c r="BP748" s="34"/>
      <c r="BQ748" s="34" t="s">
        <v>883</v>
      </c>
      <c r="BR748" t="b">
        <v>0</v>
      </c>
      <c r="BS748" s="34" t="s">
        <v>907</v>
      </c>
      <c r="BT748" s="34" t="s">
        <v>360</v>
      </c>
      <c r="BU748" s="34" t="s">
        <v>935</v>
      </c>
      <c r="BV748" s="34"/>
      <c r="BW748" s="34" t="s">
        <v>962</v>
      </c>
      <c r="BX748" s="34" t="s">
        <v>188</v>
      </c>
      <c r="BY748" s="34" t="s">
        <v>371</v>
      </c>
      <c r="BZ748" s="34"/>
      <c r="CB748" s="34"/>
      <c r="CC748" s="34"/>
      <c r="CD748" s="34"/>
      <c r="CE748" s="34"/>
      <c r="CH748" s="34"/>
      <c r="CI748" s="34"/>
      <c r="CK748" s="34"/>
      <c r="CL748" s="34"/>
      <c r="CN748" s="34"/>
      <c r="CO748" s="34"/>
      <c r="CP748" s="34"/>
      <c r="CQ748" s="34"/>
      <c r="CR748" s="34"/>
      <c r="CS748" s="34"/>
      <c r="CT748" s="34"/>
      <c r="CV748" s="34"/>
      <c r="CW748" s="34"/>
      <c r="CX748" s="34"/>
      <c r="CY748" s="34"/>
      <c r="CZ748" s="34"/>
    </row>
    <row r="749" spans="1:104" x14ac:dyDescent="0.15">
      <c r="A749" s="34"/>
      <c r="B749" s="34"/>
      <c r="C749" s="34"/>
      <c r="D749" s="34"/>
      <c r="F749" s="34"/>
      <c r="G749" s="34"/>
      <c r="H749" s="84"/>
      <c r="I749" s="34"/>
      <c r="J749" s="34"/>
      <c r="K749" s="34"/>
      <c r="L749" s="34"/>
      <c r="M749" s="34"/>
      <c r="N749" s="34"/>
      <c r="O749" s="34"/>
      <c r="P749" s="34"/>
      <c r="Q749" s="34"/>
      <c r="S749" s="34"/>
      <c r="T749" s="34"/>
      <c r="U749" s="34"/>
      <c r="W749" t="b">
        <v>1</v>
      </c>
      <c r="X749" s="34"/>
      <c r="Y749" s="34"/>
      <c r="AA749" s="34"/>
      <c r="AB749" s="34"/>
      <c r="AC749" s="34"/>
      <c r="AD749" s="34"/>
      <c r="AE749" s="34"/>
      <c r="AF749" s="34"/>
      <c r="AG749">
        <v>4.3</v>
      </c>
      <c r="AH749" s="34" t="s">
        <v>1607</v>
      </c>
      <c r="AK749" s="34"/>
      <c r="AL749" s="34"/>
      <c r="AM749" s="34"/>
      <c r="AN749" s="34"/>
      <c r="AO749" s="34"/>
      <c r="AP749" s="34"/>
      <c r="AQ749" s="34"/>
      <c r="AR749" s="34"/>
      <c r="AS749" s="34"/>
      <c r="AU749" s="34"/>
      <c r="AV749" s="34"/>
      <c r="AW749" s="34"/>
      <c r="AX749" s="34"/>
      <c r="AY749" s="34"/>
      <c r="AZ749" s="34"/>
      <c r="BA749" s="34"/>
      <c r="BB749" s="34"/>
      <c r="BC749" s="34" t="s">
        <v>866</v>
      </c>
      <c r="BD749" s="34" t="s">
        <v>378</v>
      </c>
      <c r="BE749" s="34" t="s">
        <v>867</v>
      </c>
      <c r="BF749" s="34" t="s">
        <v>868</v>
      </c>
      <c r="BG749" t="b">
        <v>0</v>
      </c>
      <c r="BH749" t="b">
        <v>0</v>
      </c>
      <c r="BI749" s="34" t="s">
        <v>257</v>
      </c>
      <c r="BJ749" s="34" t="s">
        <v>200</v>
      </c>
      <c r="BK749" s="34" t="s">
        <v>349</v>
      </c>
      <c r="BL749" s="34" t="s">
        <v>422</v>
      </c>
      <c r="BM749" s="34" t="s">
        <v>224</v>
      </c>
      <c r="BN749" s="34" t="s">
        <v>351</v>
      </c>
      <c r="BO749" s="34"/>
      <c r="BP749" s="34"/>
      <c r="BQ749" s="34" t="s">
        <v>883</v>
      </c>
      <c r="BR749" t="b">
        <v>0</v>
      </c>
      <c r="BS749" s="34" t="s">
        <v>907</v>
      </c>
      <c r="BT749" s="34" t="s">
        <v>360</v>
      </c>
      <c r="BU749" s="34" t="s">
        <v>935</v>
      </c>
      <c r="BV749" s="34"/>
      <c r="BW749" s="34" t="s">
        <v>962</v>
      </c>
      <c r="BX749" s="34" t="s">
        <v>188</v>
      </c>
      <c r="BY749" s="34" t="s">
        <v>371</v>
      </c>
      <c r="BZ749" s="34"/>
      <c r="CB749" s="34"/>
      <c r="CC749" s="34"/>
      <c r="CD749" s="34"/>
      <c r="CE749" s="34"/>
      <c r="CH749" s="34"/>
      <c r="CI749" s="34"/>
      <c r="CK749" s="34"/>
      <c r="CL749" s="34"/>
      <c r="CN749" s="34"/>
      <c r="CO749" s="34"/>
      <c r="CP749" s="34"/>
      <c r="CQ749" s="34"/>
      <c r="CR749" s="34"/>
      <c r="CS749" s="34"/>
      <c r="CT749" s="34"/>
      <c r="CV749" s="34"/>
      <c r="CW749" s="34"/>
      <c r="CX749" s="34"/>
      <c r="CY749" s="34"/>
      <c r="CZ749" s="34"/>
    </row>
    <row r="750" spans="1:104" x14ac:dyDescent="0.15">
      <c r="A750" s="34"/>
      <c r="B750" s="34"/>
      <c r="C750" s="34"/>
      <c r="D750" s="34"/>
      <c r="F750" s="34"/>
      <c r="G750" s="34"/>
      <c r="H750" s="84"/>
      <c r="I750" s="34"/>
      <c r="J750" s="34"/>
      <c r="K750" s="34"/>
      <c r="L750" s="34"/>
      <c r="M750" s="34"/>
      <c r="N750" s="34"/>
      <c r="O750" s="34"/>
      <c r="P750" s="34"/>
      <c r="Q750" s="34"/>
      <c r="S750" s="34"/>
      <c r="T750" s="34"/>
      <c r="U750" s="34"/>
      <c r="W750" t="b">
        <v>1</v>
      </c>
      <c r="X750" s="34"/>
      <c r="Y750" s="34"/>
      <c r="AA750" s="34"/>
      <c r="AB750" s="34"/>
      <c r="AC750" s="34"/>
      <c r="AD750" s="34"/>
      <c r="AE750" s="34"/>
      <c r="AF750" s="34"/>
      <c r="AG750">
        <v>4.3</v>
      </c>
      <c r="AH750" s="34" t="s">
        <v>1607</v>
      </c>
      <c r="AK750" s="34"/>
      <c r="AL750" s="34"/>
      <c r="AM750" s="34"/>
      <c r="AN750" s="34"/>
      <c r="AO750" s="34"/>
      <c r="AP750" s="34"/>
      <c r="AQ750" s="34"/>
      <c r="AR750" s="34"/>
      <c r="AS750" s="34"/>
      <c r="AU750" s="34"/>
      <c r="AV750" s="34"/>
      <c r="AW750" s="34"/>
      <c r="AX750" s="34"/>
      <c r="AY750" s="34"/>
      <c r="AZ750" s="34"/>
      <c r="BA750" s="34"/>
      <c r="BB750" s="34"/>
      <c r="BC750" s="34" t="s">
        <v>866</v>
      </c>
      <c r="BD750" s="34" t="s">
        <v>378</v>
      </c>
      <c r="BE750" s="34" t="s">
        <v>867</v>
      </c>
      <c r="BF750" s="34" t="s">
        <v>868</v>
      </c>
      <c r="BG750" t="b">
        <v>0</v>
      </c>
      <c r="BH750" t="b">
        <v>0</v>
      </c>
      <c r="BI750" s="34" t="s">
        <v>258</v>
      </c>
      <c r="BJ750" s="34" t="s">
        <v>871</v>
      </c>
      <c r="BK750" s="34" t="s">
        <v>349</v>
      </c>
      <c r="BL750" s="34" t="s">
        <v>350</v>
      </c>
      <c r="BM750" s="34" t="s">
        <v>877</v>
      </c>
      <c r="BN750" s="34" t="s">
        <v>351</v>
      </c>
      <c r="BO750" s="34"/>
      <c r="BP750" s="34"/>
      <c r="BQ750" s="34" t="s">
        <v>884</v>
      </c>
      <c r="BR750" t="b">
        <v>0</v>
      </c>
      <c r="BS750" s="34" t="s">
        <v>908</v>
      </c>
      <c r="BT750" s="34" t="s">
        <v>360</v>
      </c>
      <c r="BU750" s="34" t="s">
        <v>936</v>
      </c>
      <c r="BV750" s="34"/>
      <c r="BW750" s="34" t="s">
        <v>963</v>
      </c>
      <c r="BX750" s="34" t="s">
        <v>188</v>
      </c>
      <c r="BY750" s="34" t="s">
        <v>371</v>
      </c>
      <c r="BZ750" s="34"/>
      <c r="CB750" s="34"/>
      <c r="CC750" s="34"/>
      <c r="CD750" s="34"/>
      <c r="CE750" s="34"/>
      <c r="CH750" s="34"/>
      <c r="CI750" s="34"/>
      <c r="CK750" s="34"/>
      <c r="CL750" s="34"/>
      <c r="CN750" s="34"/>
      <c r="CO750" s="34"/>
      <c r="CP750" s="34"/>
      <c r="CQ750" s="34"/>
      <c r="CR750" s="34"/>
      <c r="CS750" s="34"/>
      <c r="CT750" s="34"/>
      <c r="CV750" s="34"/>
      <c r="CW750" s="34"/>
      <c r="CX750" s="34"/>
      <c r="CY750" s="34"/>
      <c r="CZ750" s="34"/>
    </row>
    <row r="751" spans="1:104" x14ac:dyDescent="0.15">
      <c r="A751" s="34"/>
      <c r="B751" s="34"/>
      <c r="C751" s="34"/>
      <c r="D751" s="34"/>
      <c r="F751" s="34"/>
      <c r="G751" s="34"/>
      <c r="H751" s="84"/>
      <c r="I751" s="34"/>
      <c r="J751" s="34"/>
      <c r="K751" s="34"/>
      <c r="L751" s="34"/>
      <c r="M751" s="34"/>
      <c r="N751" s="34"/>
      <c r="O751" s="34"/>
      <c r="P751" s="34"/>
      <c r="Q751" s="34"/>
      <c r="S751" s="34"/>
      <c r="T751" s="34"/>
      <c r="U751" s="34"/>
      <c r="W751" t="b">
        <v>1</v>
      </c>
      <c r="X751" s="34"/>
      <c r="Y751" s="34"/>
      <c r="AA751" s="34"/>
      <c r="AB751" s="34"/>
      <c r="AC751" s="34"/>
      <c r="AD751" s="34"/>
      <c r="AE751" s="34"/>
      <c r="AF751" s="34"/>
      <c r="AG751">
        <v>4.3</v>
      </c>
      <c r="AH751" s="34" t="s">
        <v>1607</v>
      </c>
      <c r="AK751" s="34"/>
      <c r="AL751" s="34"/>
      <c r="AM751" s="34"/>
      <c r="AN751" s="34"/>
      <c r="AO751" s="34"/>
      <c r="AP751" s="34"/>
      <c r="AQ751" s="34"/>
      <c r="AR751" s="34"/>
      <c r="AS751" s="34"/>
      <c r="AU751" s="34"/>
      <c r="AV751" s="34"/>
      <c r="AW751" s="34"/>
      <c r="AX751" s="34"/>
      <c r="AY751" s="34"/>
      <c r="AZ751" s="34"/>
      <c r="BA751" s="34"/>
      <c r="BB751" s="34"/>
      <c r="BC751" s="34" t="s">
        <v>866</v>
      </c>
      <c r="BD751" s="34" t="s">
        <v>378</v>
      </c>
      <c r="BE751" s="34" t="s">
        <v>867</v>
      </c>
      <c r="BF751" s="34" t="s">
        <v>868</v>
      </c>
      <c r="BG751" t="b">
        <v>0</v>
      </c>
      <c r="BH751" t="b">
        <v>0</v>
      </c>
      <c r="BI751" s="34" t="s">
        <v>257</v>
      </c>
      <c r="BJ751" s="34" t="s">
        <v>871</v>
      </c>
      <c r="BK751" s="34" t="s">
        <v>349</v>
      </c>
      <c r="BL751" s="34" t="s">
        <v>350</v>
      </c>
      <c r="BM751" s="34" t="s">
        <v>877</v>
      </c>
      <c r="BN751" s="34" t="s">
        <v>351</v>
      </c>
      <c r="BO751" s="34"/>
      <c r="BP751" s="34"/>
      <c r="BQ751" s="34" t="s">
        <v>884</v>
      </c>
      <c r="BR751" t="b">
        <v>0</v>
      </c>
      <c r="BS751" s="34" t="s">
        <v>908</v>
      </c>
      <c r="BT751" s="34" t="s">
        <v>360</v>
      </c>
      <c r="BU751" s="34" t="s">
        <v>936</v>
      </c>
      <c r="BV751" s="34"/>
      <c r="BW751" s="34" t="s">
        <v>963</v>
      </c>
      <c r="BX751" s="34" t="s">
        <v>188</v>
      </c>
      <c r="BY751" s="34" t="s">
        <v>371</v>
      </c>
      <c r="BZ751" s="34"/>
      <c r="CB751" s="34"/>
      <c r="CC751" s="34"/>
      <c r="CD751" s="34"/>
      <c r="CE751" s="34"/>
      <c r="CH751" s="34"/>
      <c r="CI751" s="34"/>
      <c r="CK751" s="34"/>
      <c r="CL751" s="34"/>
      <c r="CN751" s="34"/>
      <c r="CO751" s="34"/>
      <c r="CP751" s="34"/>
      <c r="CQ751" s="34"/>
      <c r="CR751" s="34"/>
      <c r="CS751" s="34"/>
      <c r="CT751" s="34"/>
      <c r="CV751" s="34"/>
      <c r="CW751" s="34"/>
      <c r="CX751" s="34"/>
      <c r="CY751" s="34"/>
      <c r="CZ751" s="34"/>
    </row>
    <row r="752" spans="1:104" x14ac:dyDescent="0.15">
      <c r="A752" s="34"/>
      <c r="B752" s="34"/>
      <c r="C752" s="34"/>
      <c r="D752" s="34"/>
      <c r="F752" s="34"/>
      <c r="G752" s="34"/>
      <c r="H752" s="84"/>
      <c r="I752" s="34"/>
      <c r="J752" s="34"/>
      <c r="K752" s="34"/>
      <c r="L752" s="34"/>
      <c r="M752" s="34"/>
      <c r="N752" s="34"/>
      <c r="O752" s="34"/>
      <c r="P752" s="34"/>
      <c r="Q752" s="34"/>
      <c r="S752" s="34"/>
      <c r="T752" s="34"/>
      <c r="U752" s="34"/>
      <c r="W752" t="b">
        <v>1</v>
      </c>
      <c r="X752" s="34"/>
      <c r="Y752" s="34"/>
      <c r="AA752" s="34"/>
      <c r="AB752" s="34"/>
      <c r="AC752" s="34"/>
      <c r="AD752" s="34"/>
      <c r="AE752" s="34"/>
      <c r="AF752" s="34"/>
      <c r="AG752">
        <v>4.3</v>
      </c>
      <c r="AH752" s="34" t="s">
        <v>1607</v>
      </c>
      <c r="AK752" s="34"/>
      <c r="AL752" s="34"/>
      <c r="AM752" s="34"/>
      <c r="AN752" s="34"/>
      <c r="AO752" s="34"/>
      <c r="AP752" s="34"/>
      <c r="AQ752" s="34"/>
      <c r="AR752" s="34"/>
      <c r="AS752" s="34"/>
      <c r="AU752" s="34"/>
      <c r="AV752" s="34"/>
      <c r="AW752" s="34"/>
      <c r="AX752" s="34"/>
      <c r="AY752" s="34"/>
      <c r="AZ752" s="34"/>
      <c r="BA752" s="34"/>
      <c r="BB752" s="34"/>
      <c r="BC752" s="34" t="s">
        <v>866</v>
      </c>
      <c r="BD752" s="34" t="s">
        <v>378</v>
      </c>
      <c r="BE752" s="34" t="s">
        <v>867</v>
      </c>
      <c r="BF752" s="34" t="s">
        <v>868</v>
      </c>
      <c r="BG752" t="b">
        <v>0</v>
      </c>
      <c r="BH752" t="b">
        <v>0</v>
      </c>
      <c r="BI752" s="34" t="s">
        <v>258</v>
      </c>
      <c r="BJ752" s="34" t="s">
        <v>872</v>
      </c>
      <c r="BK752" s="34" t="s">
        <v>349</v>
      </c>
      <c r="BL752" s="34" t="s">
        <v>350</v>
      </c>
      <c r="BM752" s="34" t="s">
        <v>878</v>
      </c>
      <c r="BN752" s="34" t="s">
        <v>351</v>
      </c>
      <c r="BO752" s="34"/>
      <c r="BP752" s="34"/>
      <c r="BQ752" s="34" t="s">
        <v>884</v>
      </c>
      <c r="BR752" t="b">
        <v>0</v>
      </c>
      <c r="BS752" s="34" t="s">
        <v>908</v>
      </c>
      <c r="BT752" s="34" t="s">
        <v>360</v>
      </c>
      <c r="BU752" s="34" t="s">
        <v>936</v>
      </c>
      <c r="BV752" s="34"/>
      <c r="BW752" s="34" t="s">
        <v>963</v>
      </c>
      <c r="BX752" s="34" t="s">
        <v>188</v>
      </c>
      <c r="BY752" s="34" t="s">
        <v>371</v>
      </c>
      <c r="BZ752" s="34"/>
      <c r="CB752" s="34"/>
      <c r="CC752" s="34"/>
      <c r="CD752" s="34"/>
      <c r="CE752" s="34"/>
      <c r="CH752" s="34"/>
      <c r="CI752" s="34"/>
      <c r="CK752" s="34"/>
      <c r="CL752" s="34"/>
      <c r="CN752" s="34"/>
      <c r="CO752" s="34"/>
      <c r="CP752" s="34"/>
      <c r="CQ752" s="34"/>
      <c r="CR752" s="34"/>
      <c r="CS752" s="34"/>
      <c r="CT752" s="34"/>
      <c r="CV752" s="34"/>
      <c r="CW752" s="34"/>
      <c r="CX752" s="34"/>
      <c r="CY752" s="34"/>
      <c r="CZ752" s="34"/>
    </row>
    <row r="753" spans="1:104" x14ac:dyDescent="0.15">
      <c r="A753" s="34"/>
      <c r="B753" s="34"/>
      <c r="C753" s="34"/>
      <c r="D753" s="34"/>
      <c r="F753" s="34"/>
      <c r="G753" s="34"/>
      <c r="H753" s="84"/>
      <c r="I753" s="34"/>
      <c r="J753" s="34"/>
      <c r="K753" s="34"/>
      <c r="L753" s="34"/>
      <c r="M753" s="34"/>
      <c r="N753" s="34"/>
      <c r="O753" s="34"/>
      <c r="P753" s="34"/>
      <c r="Q753" s="34"/>
      <c r="S753" s="34"/>
      <c r="T753" s="34"/>
      <c r="U753" s="34"/>
      <c r="W753" t="b">
        <v>1</v>
      </c>
      <c r="X753" s="34"/>
      <c r="Y753" s="34"/>
      <c r="AA753" s="34"/>
      <c r="AB753" s="34"/>
      <c r="AC753" s="34"/>
      <c r="AD753" s="34"/>
      <c r="AE753" s="34"/>
      <c r="AF753" s="34"/>
      <c r="AG753">
        <v>4.3</v>
      </c>
      <c r="AH753" s="34" t="s">
        <v>1607</v>
      </c>
      <c r="AK753" s="34"/>
      <c r="AL753" s="34"/>
      <c r="AM753" s="34"/>
      <c r="AN753" s="34"/>
      <c r="AO753" s="34"/>
      <c r="AP753" s="34"/>
      <c r="AQ753" s="34"/>
      <c r="AR753" s="34"/>
      <c r="AS753" s="34"/>
      <c r="AU753" s="34"/>
      <c r="AV753" s="34"/>
      <c r="AW753" s="34"/>
      <c r="AX753" s="34"/>
      <c r="AY753" s="34"/>
      <c r="AZ753" s="34"/>
      <c r="BA753" s="34"/>
      <c r="BB753" s="34"/>
      <c r="BC753" s="34" t="s">
        <v>866</v>
      </c>
      <c r="BD753" s="34" t="s">
        <v>378</v>
      </c>
      <c r="BE753" s="34" t="s">
        <v>867</v>
      </c>
      <c r="BF753" s="34" t="s">
        <v>868</v>
      </c>
      <c r="BG753" t="b">
        <v>0</v>
      </c>
      <c r="BH753" t="b">
        <v>0</v>
      </c>
      <c r="BI753" s="34" t="s">
        <v>257</v>
      </c>
      <c r="BJ753" s="34" t="s">
        <v>872</v>
      </c>
      <c r="BK753" s="34" t="s">
        <v>349</v>
      </c>
      <c r="BL753" s="34" t="s">
        <v>350</v>
      </c>
      <c r="BM753" s="34" t="s">
        <v>878</v>
      </c>
      <c r="BN753" s="34" t="s">
        <v>351</v>
      </c>
      <c r="BO753" s="34"/>
      <c r="BP753" s="34"/>
      <c r="BQ753" s="34" t="s">
        <v>884</v>
      </c>
      <c r="BR753" t="b">
        <v>0</v>
      </c>
      <c r="BS753" s="34" t="s">
        <v>908</v>
      </c>
      <c r="BT753" s="34" t="s">
        <v>360</v>
      </c>
      <c r="BU753" s="34" t="s">
        <v>936</v>
      </c>
      <c r="BV753" s="34"/>
      <c r="BW753" s="34" t="s">
        <v>963</v>
      </c>
      <c r="BX753" s="34" t="s">
        <v>188</v>
      </c>
      <c r="BY753" s="34" t="s">
        <v>371</v>
      </c>
      <c r="BZ753" s="34"/>
      <c r="CB753" s="34"/>
      <c r="CC753" s="34"/>
      <c r="CD753" s="34"/>
      <c r="CE753" s="34"/>
      <c r="CH753" s="34"/>
      <c r="CI753" s="34"/>
      <c r="CK753" s="34"/>
      <c r="CL753" s="34"/>
      <c r="CN753" s="34"/>
      <c r="CO753" s="34"/>
      <c r="CP753" s="34"/>
      <c r="CQ753" s="34"/>
      <c r="CR753" s="34"/>
      <c r="CS753" s="34"/>
      <c r="CT753" s="34"/>
      <c r="CV753" s="34"/>
      <c r="CW753" s="34"/>
      <c r="CX753" s="34"/>
      <c r="CY753" s="34"/>
      <c r="CZ753" s="34"/>
    </row>
    <row r="754" spans="1:104" x14ac:dyDescent="0.15">
      <c r="A754" s="34"/>
      <c r="B754" s="34"/>
      <c r="C754" s="34"/>
      <c r="D754" s="34"/>
      <c r="F754" s="34"/>
      <c r="G754" s="34"/>
      <c r="H754" s="84"/>
      <c r="I754" s="34"/>
      <c r="J754" s="34"/>
      <c r="K754" s="34"/>
      <c r="L754" s="34"/>
      <c r="M754" s="34"/>
      <c r="N754" s="34"/>
      <c r="O754" s="34"/>
      <c r="P754" s="34"/>
      <c r="Q754" s="34"/>
      <c r="S754" s="34"/>
      <c r="T754" s="34"/>
      <c r="U754" s="34"/>
      <c r="W754" t="b">
        <v>1</v>
      </c>
      <c r="X754" s="34"/>
      <c r="Y754" s="34"/>
      <c r="AA754" s="34"/>
      <c r="AB754" s="34"/>
      <c r="AC754" s="34"/>
      <c r="AD754" s="34"/>
      <c r="AE754" s="34"/>
      <c r="AF754" s="34"/>
      <c r="AG754">
        <v>4.3</v>
      </c>
      <c r="AH754" s="34" t="s">
        <v>1607</v>
      </c>
      <c r="AK754" s="34"/>
      <c r="AL754" s="34"/>
      <c r="AM754" s="34"/>
      <c r="AN754" s="34"/>
      <c r="AO754" s="34"/>
      <c r="AP754" s="34"/>
      <c r="AQ754" s="34"/>
      <c r="AR754" s="34"/>
      <c r="AS754" s="34"/>
      <c r="AU754" s="34"/>
      <c r="AV754" s="34"/>
      <c r="AW754" s="34"/>
      <c r="AX754" s="34"/>
      <c r="AY754" s="34"/>
      <c r="AZ754" s="34"/>
      <c r="BA754" s="34"/>
      <c r="BB754" s="34"/>
      <c r="BC754" s="34" t="s">
        <v>866</v>
      </c>
      <c r="BD754" s="34" t="s">
        <v>378</v>
      </c>
      <c r="BE754" s="34" t="s">
        <v>867</v>
      </c>
      <c r="BF754" s="34" t="s">
        <v>868</v>
      </c>
      <c r="BG754" t="b">
        <v>0</v>
      </c>
      <c r="BH754" t="b">
        <v>0</v>
      </c>
      <c r="BI754" s="34" t="s">
        <v>844</v>
      </c>
      <c r="BJ754" s="34" t="s">
        <v>194</v>
      </c>
      <c r="BK754" s="34" t="s">
        <v>349</v>
      </c>
      <c r="BL754" s="34" t="s">
        <v>422</v>
      </c>
      <c r="BM754" s="34" t="s">
        <v>218</v>
      </c>
      <c r="BN754" s="34" t="s">
        <v>351</v>
      </c>
      <c r="BO754" s="34"/>
      <c r="BP754" s="34"/>
      <c r="BQ754" s="34" t="s">
        <v>884</v>
      </c>
      <c r="BR754" t="b">
        <v>0</v>
      </c>
      <c r="BS754" s="34" t="s">
        <v>908</v>
      </c>
      <c r="BT754" s="34" t="s">
        <v>360</v>
      </c>
      <c r="BU754" s="34" t="s">
        <v>936</v>
      </c>
      <c r="BV754" s="34"/>
      <c r="BW754" s="34" t="s">
        <v>963</v>
      </c>
      <c r="BX754" s="34" t="s">
        <v>188</v>
      </c>
      <c r="BY754" s="34" t="s">
        <v>371</v>
      </c>
      <c r="BZ754" s="34"/>
      <c r="CB754" s="34"/>
      <c r="CC754" s="34"/>
      <c r="CD754" s="34"/>
      <c r="CE754" s="34"/>
      <c r="CH754" s="34"/>
      <c r="CI754" s="34"/>
      <c r="CK754" s="34"/>
      <c r="CL754" s="34"/>
      <c r="CN754" s="34"/>
      <c r="CO754" s="34"/>
      <c r="CP754" s="34"/>
      <c r="CQ754" s="34"/>
      <c r="CR754" s="34"/>
      <c r="CS754" s="34"/>
      <c r="CT754" s="34"/>
      <c r="CV754" s="34"/>
      <c r="CW754" s="34"/>
      <c r="CX754" s="34"/>
      <c r="CY754" s="34"/>
      <c r="CZ754" s="34"/>
    </row>
    <row r="755" spans="1:104" x14ac:dyDescent="0.15">
      <c r="A755" s="34"/>
      <c r="B755" s="34"/>
      <c r="C755" s="34"/>
      <c r="D755" s="34"/>
      <c r="F755" s="34"/>
      <c r="G755" s="34"/>
      <c r="H755" s="84"/>
      <c r="I755" s="34"/>
      <c r="J755" s="34"/>
      <c r="K755" s="34"/>
      <c r="L755" s="34"/>
      <c r="M755" s="34"/>
      <c r="N755" s="34"/>
      <c r="O755" s="34"/>
      <c r="P755" s="34"/>
      <c r="Q755" s="34"/>
      <c r="S755" s="34"/>
      <c r="T755" s="34"/>
      <c r="U755" s="34"/>
      <c r="W755" t="b">
        <v>1</v>
      </c>
      <c r="X755" s="34"/>
      <c r="Y755" s="34"/>
      <c r="AA755" s="34"/>
      <c r="AB755" s="34"/>
      <c r="AC755" s="34"/>
      <c r="AD755" s="34"/>
      <c r="AE755" s="34"/>
      <c r="AF755" s="34"/>
      <c r="AG755">
        <v>4.3</v>
      </c>
      <c r="AH755" s="34" t="s">
        <v>1607</v>
      </c>
      <c r="AK755" s="34"/>
      <c r="AL755" s="34"/>
      <c r="AM755" s="34"/>
      <c r="AN755" s="34"/>
      <c r="AO755" s="34"/>
      <c r="AP755" s="34"/>
      <c r="AQ755" s="34"/>
      <c r="AR755" s="34"/>
      <c r="AS755" s="34"/>
      <c r="AU755" s="34"/>
      <c r="AV755" s="34"/>
      <c r="AW755" s="34"/>
      <c r="AX755" s="34"/>
      <c r="AY755" s="34"/>
      <c r="AZ755" s="34"/>
      <c r="BA755" s="34"/>
      <c r="BB755" s="34"/>
      <c r="BC755" s="34" t="s">
        <v>866</v>
      </c>
      <c r="BD755" s="34" t="s">
        <v>378</v>
      </c>
      <c r="BE755" s="34" t="s">
        <v>867</v>
      </c>
      <c r="BF755" s="34" t="s">
        <v>868</v>
      </c>
      <c r="BG755" t="b">
        <v>0</v>
      </c>
      <c r="BH755" t="b">
        <v>0</v>
      </c>
      <c r="BI755" s="34" t="s">
        <v>257</v>
      </c>
      <c r="BJ755" s="34" t="s">
        <v>200</v>
      </c>
      <c r="BK755" s="34" t="s">
        <v>349</v>
      </c>
      <c r="BL755" s="34" t="s">
        <v>422</v>
      </c>
      <c r="BM755" s="34" t="s">
        <v>224</v>
      </c>
      <c r="BN755" s="34" t="s">
        <v>351</v>
      </c>
      <c r="BO755" s="34"/>
      <c r="BP755" s="34"/>
      <c r="BQ755" s="34" t="s">
        <v>884</v>
      </c>
      <c r="BR755" t="b">
        <v>0</v>
      </c>
      <c r="BS755" s="34" t="s">
        <v>908</v>
      </c>
      <c r="BT755" s="34" t="s">
        <v>360</v>
      </c>
      <c r="BU755" s="34" t="s">
        <v>936</v>
      </c>
      <c r="BV755" s="34"/>
      <c r="BW755" s="34" t="s">
        <v>963</v>
      </c>
      <c r="BX755" s="34" t="s">
        <v>188</v>
      </c>
      <c r="BY755" s="34" t="s">
        <v>371</v>
      </c>
      <c r="BZ755" s="34"/>
      <c r="CB755" s="34"/>
      <c r="CC755" s="34"/>
      <c r="CD755" s="34"/>
      <c r="CE755" s="34"/>
      <c r="CH755" s="34"/>
      <c r="CI755" s="34"/>
      <c r="CK755" s="34"/>
      <c r="CL755" s="34"/>
      <c r="CN755" s="34"/>
      <c r="CO755" s="34"/>
      <c r="CP755" s="34"/>
      <c r="CQ755" s="34"/>
      <c r="CR755" s="34"/>
      <c r="CS755" s="34"/>
      <c r="CT755" s="34"/>
      <c r="CV755" s="34"/>
      <c r="CW755" s="34"/>
      <c r="CX755" s="34"/>
      <c r="CY755" s="34"/>
      <c r="CZ755" s="34"/>
    </row>
    <row r="756" spans="1:104" x14ac:dyDescent="0.15">
      <c r="A756" s="34"/>
      <c r="B756" s="34"/>
      <c r="C756" s="34"/>
      <c r="D756" s="34"/>
      <c r="F756" s="34"/>
      <c r="G756" s="34"/>
      <c r="H756" s="84"/>
      <c r="I756" s="34"/>
      <c r="J756" s="34"/>
      <c r="K756" s="34"/>
      <c r="L756" s="34"/>
      <c r="M756" s="34"/>
      <c r="N756" s="34"/>
      <c r="O756" s="34"/>
      <c r="P756" s="34"/>
      <c r="Q756" s="34"/>
      <c r="S756" s="34"/>
      <c r="T756" s="34"/>
      <c r="U756" s="34"/>
      <c r="W756" t="b">
        <v>1</v>
      </c>
      <c r="X756" s="34"/>
      <c r="Y756" s="34"/>
      <c r="AA756" s="34"/>
      <c r="AB756" s="34"/>
      <c r="AC756" s="34"/>
      <c r="AD756" s="34"/>
      <c r="AE756" s="34"/>
      <c r="AF756" s="34"/>
      <c r="AG756">
        <v>4.3</v>
      </c>
      <c r="AH756" s="34" t="s">
        <v>1607</v>
      </c>
      <c r="AK756" s="34"/>
      <c r="AL756" s="34"/>
      <c r="AM756" s="34"/>
      <c r="AN756" s="34"/>
      <c r="AO756" s="34"/>
      <c r="AP756" s="34"/>
      <c r="AQ756" s="34"/>
      <c r="AR756" s="34"/>
      <c r="AS756" s="34"/>
      <c r="AU756" s="34"/>
      <c r="AV756" s="34"/>
      <c r="AW756" s="34"/>
      <c r="AX756" s="34"/>
      <c r="AY756" s="34"/>
      <c r="AZ756" s="34"/>
      <c r="BA756" s="34"/>
      <c r="BB756" s="34"/>
      <c r="BC756" s="34" t="s">
        <v>866</v>
      </c>
      <c r="BD756" s="34" t="s">
        <v>378</v>
      </c>
      <c r="BE756" s="34" t="s">
        <v>867</v>
      </c>
      <c r="BF756" s="34" t="s">
        <v>868</v>
      </c>
      <c r="BG756" t="b">
        <v>0</v>
      </c>
      <c r="BH756" t="b">
        <v>0</v>
      </c>
      <c r="BI756" s="34" t="s">
        <v>257</v>
      </c>
      <c r="BJ756" s="34" t="s">
        <v>200</v>
      </c>
      <c r="BK756" s="34" t="s">
        <v>349</v>
      </c>
      <c r="BL756" s="34" t="s">
        <v>422</v>
      </c>
      <c r="BM756" s="34" t="s">
        <v>224</v>
      </c>
      <c r="BN756" s="34" t="s">
        <v>351</v>
      </c>
      <c r="BO756" s="34"/>
      <c r="BP756" s="34"/>
      <c r="BQ756" s="34" t="s">
        <v>885</v>
      </c>
      <c r="BR756" t="b">
        <v>0</v>
      </c>
      <c r="BS756" s="34" t="s">
        <v>909</v>
      </c>
      <c r="BT756" s="34" t="s">
        <v>360</v>
      </c>
      <c r="BU756" s="34" t="s">
        <v>937</v>
      </c>
      <c r="BV756" s="34"/>
      <c r="BW756" s="34" t="s">
        <v>964</v>
      </c>
      <c r="BX756" s="34" t="s">
        <v>188</v>
      </c>
      <c r="BY756" s="34" t="s">
        <v>371</v>
      </c>
      <c r="BZ756" s="34"/>
      <c r="CB756" s="34"/>
      <c r="CC756" s="34"/>
      <c r="CD756" s="34"/>
      <c r="CE756" s="34"/>
      <c r="CH756" s="34"/>
      <c r="CI756" s="34"/>
      <c r="CK756" s="34"/>
      <c r="CL756" s="34"/>
      <c r="CN756" s="34"/>
      <c r="CO756" s="34"/>
      <c r="CP756" s="34"/>
      <c r="CQ756" s="34"/>
      <c r="CR756" s="34"/>
      <c r="CS756" s="34"/>
      <c r="CT756" s="34"/>
      <c r="CV756" s="34"/>
      <c r="CW756" s="34"/>
      <c r="CX756" s="34"/>
      <c r="CY756" s="34"/>
      <c r="CZ756" s="34"/>
    </row>
    <row r="757" spans="1:104" x14ac:dyDescent="0.15">
      <c r="A757" s="34"/>
      <c r="B757" s="34"/>
      <c r="C757" s="34"/>
      <c r="D757" s="34"/>
      <c r="F757" s="34"/>
      <c r="G757" s="34"/>
      <c r="H757" s="84"/>
      <c r="I757" s="34"/>
      <c r="J757" s="34"/>
      <c r="K757" s="34"/>
      <c r="L757" s="34"/>
      <c r="M757" s="34"/>
      <c r="N757" s="34"/>
      <c r="O757" s="34"/>
      <c r="P757" s="34"/>
      <c r="Q757" s="34"/>
      <c r="S757" s="34"/>
      <c r="T757" s="34"/>
      <c r="U757" s="34"/>
      <c r="W757" t="b">
        <v>1</v>
      </c>
      <c r="X757" s="34"/>
      <c r="Y757" s="34"/>
      <c r="AA757" s="34"/>
      <c r="AB757" s="34"/>
      <c r="AC757" s="34"/>
      <c r="AD757" s="34"/>
      <c r="AE757" s="34"/>
      <c r="AF757" s="34"/>
      <c r="AG757">
        <v>4.3</v>
      </c>
      <c r="AH757" s="34" t="s">
        <v>1607</v>
      </c>
      <c r="AK757" s="34"/>
      <c r="AL757" s="34"/>
      <c r="AM757" s="34"/>
      <c r="AN757" s="34"/>
      <c r="AO757" s="34"/>
      <c r="AP757" s="34"/>
      <c r="AQ757" s="34"/>
      <c r="AR757" s="34"/>
      <c r="AS757" s="34"/>
      <c r="AU757" s="34"/>
      <c r="AV757" s="34"/>
      <c r="AW757" s="34"/>
      <c r="AX757" s="34"/>
      <c r="AY757" s="34"/>
      <c r="AZ757" s="34"/>
      <c r="BA757" s="34"/>
      <c r="BB757" s="34"/>
      <c r="BC757" s="34" t="s">
        <v>866</v>
      </c>
      <c r="BD757" s="34" t="s">
        <v>378</v>
      </c>
      <c r="BE757" s="34" t="s">
        <v>867</v>
      </c>
      <c r="BF757" s="34" t="s">
        <v>868</v>
      </c>
      <c r="BG757" t="b">
        <v>0</v>
      </c>
      <c r="BH757" t="b">
        <v>0</v>
      </c>
      <c r="BI757" s="34" t="s">
        <v>257</v>
      </c>
      <c r="BJ757" s="34" t="s">
        <v>873</v>
      </c>
      <c r="BK757" s="34" t="s">
        <v>349</v>
      </c>
      <c r="BL757" s="34" t="s">
        <v>350</v>
      </c>
      <c r="BM757" s="34" t="s">
        <v>879</v>
      </c>
      <c r="BN757" s="34" t="s">
        <v>351</v>
      </c>
      <c r="BO757" s="34"/>
      <c r="BP757" s="34"/>
      <c r="BQ757" s="34" t="s">
        <v>886</v>
      </c>
      <c r="BR757" t="b">
        <v>0</v>
      </c>
      <c r="BS757" s="34" t="s">
        <v>910</v>
      </c>
      <c r="BT757" s="34" t="s">
        <v>360</v>
      </c>
      <c r="BU757" s="34" t="s">
        <v>938</v>
      </c>
      <c r="BV757" s="34"/>
      <c r="BW757" s="34" t="s">
        <v>886</v>
      </c>
      <c r="BX757" s="34" t="s">
        <v>188</v>
      </c>
      <c r="BY757" s="34" t="s">
        <v>371</v>
      </c>
      <c r="BZ757" s="34"/>
      <c r="CB757" s="34"/>
      <c r="CC757" s="34"/>
      <c r="CD757" s="34"/>
      <c r="CE757" s="34"/>
      <c r="CH757" s="34"/>
      <c r="CI757" s="34"/>
      <c r="CK757" s="34"/>
      <c r="CL757" s="34"/>
      <c r="CN757" s="34"/>
      <c r="CO757" s="34"/>
      <c r="CP757" s="34"/>
      <c r="CQ757" s="34"/>
      <c r="CR757" s="34"/>
      <c r="CS757" s="34"/>
      <c r="CT757" s="34"/>
      <c r="CV757" s="34"/>
      <c r="CW757" s="34"/>
      <c r="CX757" s="34"/>
      <c r="CY757" s="34"/>
      <c r="CZ757" s="34"/>
    </row>
    <row r="758" spans="1:104" x14ac:dyDescent="0.15">
      <c r="A758" s="34"/>
      <c r="B758" s="34"/>
      <c r="C758" s="34"/>
      <c r="D758" s="34"/>
      <c r="F758" s="34"/>
      <c r="G758" s="34"/>
      <c r="H758" s="84"/>
      <c r="I758" s="34"/>
      <c r="J758" s="34"/>
      <c r="K758" s="34"/>
      <c r="L758" s="34"/>
      <c r="M758" s="34"/>
      <c r="N758" s="34"/>
      <c r="O758" s="34"/>
      <c r="P758" s="34"/>
      <c r="Q758" s="34"/>
      <c r="S758" s="34"/>
      <c r="T758" s="34"/>
      <c r="U758" s="34"/>
      <c r="W758" t="b">
        <v>1</v>
      </c>
      <c r="X758" s="34"/>
      <c r="Y758" s="34"/>
      <c r="AA758" s="34"/>
      <c r="AB758" s="34"/>
      <c r="AC758" s="34"/>
      <c r="AD758" s="34"/>
      <c r="AE758" s="34"/>
      <c r="AF758" s="34"/>
      <c r="AG758">
        <v>4.3</v>
      </c>
      <c r="AH758" s="34" t="s">
        <v>1607</v>
      </c>
      <c r="AK758" s="34"/>
      <c r="AL758" s="34"/>
      <c r="AM758" s="34"/>
      <c r="AN758" s="34"/>
      <c r="AO758" s="34"/>
      <c r="AP758" s="34"/>
      <c r="AQ758" s="34"/>
      <c r="AR758" s="34"/>
      <c r="AS758" s="34"/>
      <c r="AU758" s="34"/>
      <c r="AV758" s="34"/>
      <c r="AW758" s="34"/>
      <c r="AX758" s="34"/>
      <c r="AY758" s="34"/>
      <c r="AZ758" s="34"/>
      <c r="BA758" s="34"/>
      <c r="BB758" s="34"/>
      <c r="BC758" s="34" t="s">
        <v>866</v>
      </c>
      <c r="BD758" s="34" t="s">
        <v>378</v>
      </c>
      <c r="BE758" s="34" t="s">
        <v>867</v>
      </c>
      <c r="BF758" s="34" t="s">
        <v>868</v>
      </c>
      <c r="BG758" t="b">
        <v>0</v>
      </c>
      <c r="BH758" t="b">
        <v>0</v>
      </c>
      <c r="BI758" s="34" t="s">
        <v>258</v>
      </c>
      <c r="BJ758" s="34" t="s">
        <v>873</v>
      </c>
      <c r="BK758" s="34" t="s">
        <v>349</v>
      </c>
      <c r="BL758" s="34" t="s">
        <v>350</v>
      </c>
      <c r="BM758" s="34" t="s">
        <v>879</v>
      </c>
      <c r="BN758" s="34" t="s">
        <v>351</v>
      </c>
      <c r="BO758" s="34"/>
      <c r="BP758" s="34"/>
      <c r="BQ758" s="34" t="s">
        <v>886</v>
      </c>
      <c r="BR758" t="b">
        <v>0</v>
      </c>
      <c r="BS758" s="34" t="s">
        <v>910</v>
      </c>
      <c r="BT758" s="34" t="s">
        <v>360</v>
      </c>
      <c r="BU758" s="34" t="s">
        <v>938</v>
      </c>
      <c r="BV758" s="34"/>
      <c r="BW758" s="34" t="s">
        <v>886</v>
      </c>
      <c r="BX758" s="34" t="s">
        <v>188</v>
      </c>
      <c r="BY758" s="34" t="s">
        <v>371</v>
      </c>
      <c r="BZ758" s="34"/>
      <c r="CB758" s="34"/>
      <c r="CC758" s="34"/>
      <c r="CD758" s="34"/>
      <c r="CE758" s="34"/>
      <c r="CH758" s="34"/>
      <c r="CI758" s="34"/>
      <c r="CK758" s="34"/>
      <c r="CL758" s="34"/>
      <c r="CN758" s="34"/>
      <c r="CO758" s="34"/>
      <c r="CP758" s="34"/>
      <c r="CQ758" s="34"/>
      <c r="CR758" s="34"/>
      <c r="CS758" s="34"/>
      <c r="CT758" s="34"/>
      <c r="CV758" s="34"/>
      <c r="CW758" s="34"/>
      <c r="CX758" s="34"/>
      <c r="CY758" s="34"/>
      <c r="CZ758" s="34"/>
    </row>
    <row r="759" spans="1:104" x14ac:dyDescent="0.15">
      <c r="A759" s="34"/>
      <c r="B759" s="34"/>
      <c r="C759" s="34"/>
      <c r="D759" s="34"/>
      <c r="F759" s="34"/>
      <c r="G759" s="34"/>
      <c r="H759" s="84"/>
      <c r="I759" s="34"/>
      <c r="J759" s="34"/>
      <c r="K759" s="34"/>
      <c r="L759" s="34"/>
      <c r="M759" s="34"/>
      <c r="N759" s="34"/>
      <c r="O759" s="34"/>
      <c r="P759" s="34"/>
      <c r="Q759" s="34"/>
      <c r="S759" s="34"/>
      <c r="T759" s="34"/>
      <c r="U759" s="34"/>
      <c r="W759" t="b">
        <v>1</v>
      </c>
      <c r="X759" s="34"/>
      <c r="Y759" s="34"/>
      <c r="AA759" s="34"/>
      <c r="AB759" s="34"/>
      <c r="AC759" s="34"/>
      <c r="AD759" s="34"/>
      <c r="AE759" s="34"/>
      <c r="AF759" s="34"/>
      <c r="AG759">
        <v>4.3</v>
      </c>
      <c r="AH759" s="34" t="s">
        <v>1607</v>
      </c>
      <c r="AK759" s="34"/>
      <c r="AL759" s="34"/>
      <c r="AM759" s="34"/>
      <c r="AN759" s="34"/>
      <c r="AO759" s="34"/>
      <c r="AP759" s="34"/>
      <c r="AQ759" s="34"/>
      <c r="AR759" s="34"/>
      <c r="AS759" s="34"/>
      <c r="AU759" s="34"/>
      <c r="AV759" s="34"/>
      <c r="AW759" s="34"/>
      <c r="AX759" s="34"/>
      <c r="AY759" s="34"/>
      <c r="AZ759" s="34"/>
      <c r="BA759" s="34"/>
      <c r="BB759" s="34"/>
      <c r="BC759" s="34" t="s">
        <v>866</v>
      </c>
      <c r="BD759" s="34" t="s">
        <v>378</v>
      </c>
      <c r="BE759" s="34" t="s">
        <v>867</v>
      </c>
      <c r="BF759" s="34" t="s">
        <v>868</v>
      </c>
      <c r="BG759" t="b">
        <v>0</v>
      </c>
      <c r="BH759" t="b">
        <v>0</v>
      </c>
      <c r="BI759" s="34" t="s">
        <v>257</v>
      </c>
      <c r="BJ759" s="34" t="s">
        <v>198</v>
      </c>
      <c r="BK759" s="34" t="s">
        <v>349</v>
      </c>
      <c r="BL759" s="34" t="s">
        <v>422</v>
      </c>
      <c r="BM759" s="34" t="s">
        <v>222</v>
      </c>
      <c r="BN759" s="34" t="s">
        <v>351</v>
      </c>
      <c r="BO759" s="34"/>
      <c r="BP759" s="34"/>
      <c r="BQ759" s="34" t="s">
        <v>886</v>
      </c>
      <c r="BR759" t="b">
        <v>0</v>
      </c>
      <c r="BS759" s="34" t="s">
        <v>910</v>
      </c>
      <c r="BT759" s="34" t="s">
        <v>360</v>
      </c>
      <c r="BU759" s="34" t="s">
        <v>938</v>
      </c>
      <c r="BV759" s="34"/>
      <c r="BW759" s="34" t="s">
        <v>886</v>
      </c>
      <c r="BX759" s="34" t="s">
        <v>188</v>
      </c>
      <c r="BY759" s="34" t="s">
        <v>371</v>
      </c>
      <c r="BZ759" s="34"/>
      <c r="CB759" s="34"/>
      <c r="CC759" s="34"/>
      <c r="CD759" s="34"/>
      <c r="CE759" s="34"/>
      <c r="CH759" s="34"/>
      <c r="CI759" s="34"/>
      <c r="CK759" s="34"/>
      <c r="CL759" s="34"/>
      <c r="CN759" s="34"/>
      <c r="CO759" s="34"/>
      <c r="CP759" s="34"/>
      <c r="CQ759" s="34"/>
      <c r="CR759" s="34"/>
      <c r="CS759" s="34"/>
      <c r="CT759" s="34"/>
      <c r="CV759" s="34"/>
      <c r="CW759" s="34"/>
      <c r="CX759" s="34"/>
      <c r="CY759" s="34"/>
      <c r="CZ759" s="34"/>
    </row>
    <row r="760" spans="1:104" x14ac:dyDescent="0.15">
      <c r="A760" s="34"/>
      <c r="B760" s="34"/>
      <c r="C760" s="34"/>
      <c r="D760" s="34"/>
      <c r="F760" s="34"/>
      <c r="G760" s="34"/>
      <c r="H760" s="84"/>
      <c r="I760" s="34"/>
      <c r="J760" s="34"/>
      <c r="K760" s="34"/>
      <c r="L760" s="34"/>
      <c r="M760" s="34"/>
      <c r="N760" s="34"/>
      <c r="O760" s="34"/>
      <c r="P760" s="34"/>
      <c r="Q760" s="34"/>
      <c r="S760" s="34"/>
      <c r="T760" s="34"/>
      <c r="U760" s="34"/>
      <c r="W760" t="b">
        <v>1</v>
      </c>
      <c r="X760" s="34"/>
      <c r="Y760" s="34"/>
      <c r="AA760" s="34"/>
      <c r="AB760" s="34"/>
      <c r="AC760" s="34"/>
      <c r="AD760" s="34"/>
      <c r="AE760" s="34"/>
      <c r="AF760" s="34"/>
      <c r="AG760">
        <v>4.3</v>
      </c>
      <c r="AH760" s="34" t="s">
        <v>1607</v>
      </c>
      <c r="AK760" s="34"/>
      <c r="AL760" s="34"/>
      <c r="AM760" s="34"/>
      <c r="AN760" s="34"/>
      <c r="AO760" s="34"/>
      <c r="AP760" s="34"/>
      <c r="AQ760" s="34"/>
      <c r="AR760" s="34"/>
      <c r="AS760" s="34"/>
      <c r="AU760" s="34"/>
      <c r="AV760" s="34"/>
      <c r="AW760" s="34"/>
      <c r="AX760" s="34"/>
      <c r="AY760" s="34"/>
      <c r="AZ760" s="34"/>
      <c r="BA760" s="34"/>
      <c r="BB760" s="34"/>
      <c r="BC760" s="34" t="s">
        <v>866</v>
      </c>
      <c r="BD760" s="34" t="s">
        <v>378</v>
      </c>
      <c r="BE760" s="34" t="s">
        <v>867</v>
      </c>
      <c r="BF760" s="34" t="s">
        <v>868</v>
      </c>
      <c r="BG760" t="b">
        <v>0</v>
      </c>
      <c r="BH760" t="b">
        <v>0</v>
      </c>
      <c r="BI760" s="34" t="s">
        <v>258</v>
      </c>
      <c r="BJ760" s="34" t="s">
        <v>199</v>
      </c>
      <c r="BK760" s="34" t="s">
        <v>349</v>
      </c>
      <c r="BL760" s="34" t="s">
        <v>422</v>
      </c>
      <c r="BM760" s="34" t="s">
        <v>223</v>
      </c>
      <c r="BN760" s="34" t="s">
        <v>351</v>
      </c>
      <c r="BO760" s="34"/>
      <c r="BP760" s="34"/>
      <c r="BQ760" s="34" t="s">
        <v>886</v>
      </c>
      <c r="BR760" t="b">
        <v>0</v>
      </c>
      <c r="BS760" s="34" t="s">
        <v>910</v>
      </c>
      <c r="BT760" s="34" t="s">
        <v>360</v>
      </c>
      <c r="BU760" s="34" t="s">
        <v>938</v>
      </c>
      <c r="BV760" s="34"/>
      <c r="BW760" s="34" t="s">
        <v>886</v>
      </c>
      <c r="BX760" s="34" t="s">
        <v>188</v>
      </c>
      <c r="BY760" s="34" t="s">
        <v>371</v>
      </c>
      <c r="BZ760" s="34"/>
      <c r="CB760" s="34"/>
      <c r="CC760" s="34"/>
      <c r="CD760" s="34"/>
      <c r="CE760" s="34"/>
      <c r="CH760" s="34"/>
      <c r="CI760" s="34"/>
      <c r="CK760" s="34"/>
      <c r="CL760" s="34"/>
      <c r="CN760" s="34"/>
      <c r="CO760" s="34"/>
      <c r="CP760" s="34"/>
      <c r="CQ760" s="34"/>
      <c r="CR760" s="34"/>
      <c r="CS760" s="34"/>
      <c r="CT760" s="34"/>
      <c r="CV760" s="34"/>
      <c r="CW760" s="34"/>
      <c r="CX760" s="34"/>
      <c r="CY760" s="34"/>
      <c r="CZ760" s="34"/>
    </row>
    <row r="761" spans="1:104" x14ac:dyDescent="0.15">
      <c r="A761" s="34"/>
      <c r="B761" s="34"/>
      <c r="C761" s="34"/>
      <c r="D761" s="34"/>
      <c r="F761" s="34"/>
      <c r="G761" s="34"/>
      <c r="H761" s="84"/>
      <c r="I761" s="34"/>
      <c r="J761" s="34"/>
      <c r="K761" s="34"/>
      <c r="L761" s="34"/>
      <c r="M761" s="34"/>
      <c r="N761" s="34"/>
      <c r="O761" s="34"/>
      <c r="P761" s="34"/>
      <c r="Q761" s="34"/>
      <c r="S761" s="34"/>
      <c r="T761" s="34"/>
      <c r="U761" s="34"/>
      <c r="W761" t="b">
        <v>1</v>
      </c>
      <c r="X761" s="34"/>
      <c r="Y761" s="34"/>
      <c r="AA761" s="34"/>
      <c r="AB761" s="34"/>
      <c r="AC761" s="34"/>
      <c r="AD761" s="34"/>
      <c r="AE761" s="34"/>
      <c r="AF761" s="34"/>
      <c r="AG761">
        <v>4.3</v>
      </c>
      <c r="AH761" s="34" t="s">
        <v>1607</v>
      </c>
      <c r="AK761" s="34"/>
      <c r="AL761" s="34"/>
      <c r="AM761" s="34"/>
      <c r="AN761" s="34"/>
      <c r="AO761" s="34"/>
      <c r="AP761" s="34"/>
      <c r="AQ761" s="34"/>
      <c r="AR761" s="34"/>
      <c r="AS761" s="34"/>
      <c r="AU761" s="34"/>
      <c r="AV761" s="34"/>
      <c r="AW761" s="34"/>
      <c r="AX761" s="34"/>
      <c r="AY761" s="34"/>
      <c r="AZ761" s="34"/>
      <c r="BA761" s="34"/>
      <c r="BB761" s="34"/>
      <c r="BC761" s="34" t="s">
        <v>866</v>
      </c>
      <c r="BD761" s="34" t="s">
        <v>378</v>
      </c>
      <c r="BE761" s="34" t="s">
        <v>867</v>
      </c>
      <c r="BF761" s="34" t="s">
        <v>868</v>
      </c>
      <c r="BG761" t="b">
        <v>0</v>
      </c>
      <c r="BI761" s="34"/>
      <c r="BJ761" s="34"/>
      <c r="BK761" s="34"/>
      <c r="BL761" s="34"/>
      <c r="BM761" s="34"/>
      <c r="BN761" s="34"/>
      <c r="BO761" s="34"/>
      <c r="BP761" s="34"/>
      <c r="BQ761" s="34"/>
      <c r="BR761" t="b">
        <v>0</v>
      </c>
      <c r="BS761" s="34" t="s">
        <v>911</v>
      </c>
      <c r="BT761" s="34" t="s">
        <v>360</v>
      </c>
      <c r="BU761" s="34" t="s">
        <v>939</v>
      </c>
      <c r="BV761" s="34"/>
      <c r="BW761" s="34" t="s">
        <v>965</v>
      </c>
      <c r="BX761" s="34" t="s">
        <v>863</v>
      </c>
      <c r="BY761" s="34" t="s">
        <v>371</v>
      </c>
      <c r="BZ761" s="34"/>
      <c r="CB761" s="34"/>
      <c r="CC761" s="34"/>
      <c r="CD761" s="34"/>
      <c r="CE761" s="34"/>
      <c r="CH761" s="34"/>
      <c r="CI761" s="34"/>
      <c r="CK761" s="34"/>
      <c r="CL761" s="34"/>
      <c r="CN761" s="34"/>
      <c r="CO761" s="34"/>
      <c r="CP761" s="34"/>
      <c r="CQ761" s="34"/>
      <c r="CR761" s="34"/>
      <c r="CS761" s="34"/>
      <c r="CT761" s="34"/>
      <c r="CV761" s="34"/>
      <c r="CW761" s="34"/>
      <c r="CX761" s="34"/>
      <c r="CY761" s="34"/>
      <c r="CZ761" s="34"/>
    </row>
    <row r="762" spans="1:104" x14ac:dyDescent="0.15">
      <c r="A762" s="34"/>
      <c r="B762" s="34"/>
      <c r="C762" s="34"/>
      <c r="D762" s="34"/>
      <c r="F762" s="34"/>
      <c r="G762" s="34"/>
      <c r="H762" s="84"/>
      <c r="I762" s="34"/>
      <c r="J762" s="34"/>
      <c r="K762" s="34"/>
      <c r="L762" s="34"/>
      <c r="M762" s="34"/>
      <c r="N762" s="34"/>
      <c r="O762" s="34"/>
      <c r="P762" s="34"/>
      <c r="Q762" s="34"/>
      <c r="S762" s="34"/>
      <c r="T762" s="34"/>
      <c r="U762" s="34"/>
      <c r="W762" t="b">
        <v>1</v>
      </c>
      <c r="X762" s="34"/>
      <c r="Y762" s="34"/>
      <c r="AA762" s="34"/>
      <c r="AB762" s="34"/>
      <c r="AC762" s="34"/>
      <c r="AD762" s="34"/>
      <c r="AE762" s="34"/>
      <c r="AF762" s="34"/>
      <c r="AG762">
        <v>4.3</v>
      </c>
      <c r="AH762" s="34" t="s">
        <v>1607</v>
      </c>
      <c r="AK762" s="34"/>
      <c r="AL762" s="34"/>
      <c r="AM762" s="34"/>
      <c r="AN762" s="34"/>
      <c r="AO762" s="34"/>
      <c r="AP762" s="34"/>
      <c r="AQ762" s="34"/>
      <c r="AR762" s="34"/>
      <c r="AS762" s="34"/>
      <c r="AU762" s="34"/>
      <c r="AV762" s="34"/>
      <c r="AW762" s="34"/>
      <c r="AX762" s="34"/>
      <c r="AY762" s="34"/>
      <c r="AZ762" s="34"/>
      <c r="BA762" s="34"/>
      <c r="BB762" s="34"/>
      <c r="BC762" s="34" t="s">
        <v>866</v>
      </c>
      <c r="BD762" s="34" t="s">
        <v>378</v>
      </c>
      <c r="BE762" s="34" t="s">
        <v>867</v>
      </c>
      <c r="BF762" s="34" t="s">
        <v>868</v>
      </c>
      <c r="BG762" t="b">
        <v>0</v>
      </c>
      <c r="BI762" s="34"/>
      <c r="BJ762" s="34"/>
      <c r="BK762" s="34"/>
      <c r="BL762" s="34"/>
      <c r="BM762" s="34"/>
      <c r="BN762" s="34"/>
      <c r="BO762" s="34"/>
      <c r="BP762" s="34"/>
      <c r="BQ762" s="34" t="s">
        <v>887</v>
      </c>
      <c r="BR762" t="b">
        <v>0</v>
      </c>
      <c r="BS762" s="34" t="s">
        <v>912</v>
      </c>
      <c r="BT762" s="34" t="s">
        <v>360</v>
      </c>
      <c r="BU762" s="34" t="s">
        <v>940</v>
      </c>
      <c r="BV762" s="34"/>
      <c r="BW762" s="34" t="s">
        <v>966</v>
      </c>
      <c r="BX762" s="34" t="s">
        <v>863</v>
      </c>
      <c r="BY762" s="34" t="s">
        <v>371</v>
      </c>
      <c r="BZ762" s="34"/>
      <c r="CB762" s="34"/>
      <c r="CC762" s="34"/>
      <c r="CD762" s="34"/>
      <c r="CE762" s="34"/>
      <c r="CH762" s="34"/>
      <c r="CI762" s="34"/>
      <c r="CK762" s="34"/>
      <c r="CL762" s="34"/>
      <c r="CN762" s="34"/>
      <c r="CO762" s="34"/>
      <c r="CP762" s="34"/>
      <c r="CQ762" s="34"/>
      <c r="CR762" s="34"/>
      <c r="CS762" s="34"/>
      <c r="CT762" s="34"/>
      <c r="CV762" s="34"/>
      <c r="CW762" s="34"/>
      <c r="CX762" s="34"/>
      <c r="CY762" s="34"/>
      <c r="CZ762" s="34"/>
    </row>
    <row r="763" spans="1:104" x14ac:dyDescent="0.15">
      <c r="A763" s="34"/>
      <c r="B763" s="34"/>
      <c r="C763" s="34"/>
      <c r="D763" s="34"/>
      <c r="F763" s="34"/>
      <c r="G763" s="34"/>
      <c r="H763" s="84"/>
      <c r="I763" s="34"/>
      <c r="J763" s="34"/>
      <c r="K763" s="34"/>
      <c r="L763" s="34"/>
      <c r="M763" s="34"/>
      <c r="N763" s="34"/>
      <c r="O763" s="34"/>
      <c r="P763" s="34"/>
      <c r="Q763" s="34"/>
      <c r="S763" s="34"/>
      <c r="T763" s="34"/>
      <c r="U763" s="34"/>
      <c r="W763" t="b">
        <v>1</v>
      </c>
      <c r="X763" s="34"/>
      <c r="Y763" s="34"/>
      <c r="AA763" s="34"/>
      <c r="AB763" s="34"/>
      <c r="AC763" s="34"/>
      <c r="AD763" s="34"/>
      <c r="AE763" s="34"/>
      <c r="AF763" s="34"/>
      <c r="AG763">
        <v>4.3</v>
      </c>
      <c r="AH763" s="34" t="s">
        <v>1607</v>
      </c>
      <c r="AK763" s="34"/>
      <c r="AL763" s="34"/>
      <c r="AM763" s="34"/>
      <c r="AN763" s="34"/>
      <c r="AO763" s="34"/>
      <c r="AP763" s="34"/>
      <c r="AQ763" s="34"/>
      <c r="AR763" s="34"/>
      <c r="AS763" s="34"/>
      <c r="AU763" s="34"/>
      <c r="AV763" s="34"/>
      <c r="AW763" s="34"/>
      <c r="AX763" s="34"/>
      <c r="AY763" s="34"/>
      <c r="AZ763" s="34"/>
      <c r="BA763" s="34"/>
      <c r="BB763" s="34"/>
      <c r="BC763" s="34" t="s">
        <v>866</v>
      </c>
      <c r="BD763" s="34" t="s">
        <v>378</v>
      </c>
      <c r="BE763" s="34" t="s">
        <v>867</v>
      </c>
      <c r="BF763" s="34" t="s">
        <v>868</v>
      </c>
      <c r="BG763" t="b">
        <v>0</v>
      </c>
      <c r="BI763" s="34"/>
      <c r="BJ763" s="34"/>
      <c r="BK763" s="34"/>
      <c r="BL763" s="34"/>
      <c r="BM763" s="34"/>
      <c r="BN763" s="34"/>
      <c r="BO763" s="34"/>
      <c r="BP763" s="34"/>
      <c r="BQ763" s="34" t="s">
        <v>888</v>
      </c>
      <c r="BR763" t="b">
        <v>0</v>
      </c>
      <c r="BS763" s="34" t="s">
        <v>913</v>
      </c>
      <c r="BT763" s="34" t="s">
        <v>360</v>
      </c>
      <c r="BU763" s="34" t="s">
        <v>941</v>
      </c>
      <c r="BV763" s="34"/>
      <c r="BW763" s="34" t="s">
        <v>967</v>
      </c>
      <c r="BX763" s="34" t="s">
        <v>863</v>
      </c>
      <c r="BY763" s="34" t="s">
        <v>371</v>
      </c>
      <c r="BZ763" s="34"/>
      <c r="CB763" s="34"/>
      <c r="CC763" s="34"/>
      <c r="CD763" s="34"/>
      <c r="CE763" s="34"/>
      <c r="CH763" s="34"/>
      <c r="CI763" s="34"/>
      <c r="CK763" s="34"/>
      <c r="CL763" s="34"/>
      <c r="CN763" s="34"/>
      <c r="CO763" s="34"/>
      <c r="CP763" s="34"/>
      <c r="CQ763" s="34"/>
      <c r="CR763" s="34"/>
      <c r="CS763" s="34"/>
      <c r="CT763" s="34"/>
      <c r="CV763" s="34"/>
      <c r="CW763" s="34"/>
      <c r="CX763" s="34"/>
      <c r="CY763" s="34"/>
      <c r="CZ763" s="34"/>
    </row>
    <row r="764" spans="1:104" x14ac:dyDescent="0.15">
      <c r="A764" s="34"/>
      <c r="B764" s="34"/>
      <c r="C764" s="34"/>
      <c r="D764" s="34"/>
      <c r="F764" s="34"/>
      <c r="G764" s="34"/>
      <c r="H764" s="84"/>
      <c r="I764" s="34"/>
      <c r="J764" s="34"/>
      <c r="K764" s="34"/>
      <c r="L764" s="34"/>
      <c r="M764" s="34"/>
      <c r="N764" s="34"/>
      <c r="O764" s="34"/>
      <c r="P764" s="34"/>
      <c r="Q764" s="34"/>
      <c r="S764" s="34"/>
      <c r="T764" s="34"/>
      <c r="U764" s="34"/>
      <c r="W764" t="b">
        <v>1</v>
      </c>
      <c r="X764" s="34"/>
      <c r="Y764" s="34"/>
      <c r="AA764" s="34"/>
      <c r="AB764" s="34"/>
      <c r="AC764" s="34"/>
      <c r="AD764" s="34"/>
      <c r="AE764" s="34"/>
      <c r="AF764" s="34"/>
      <c r="AG764">
        <v>4.3</v>
      </c>
      <c r="AH764" s="34" t="s">
        <v>1607</v>
      </c>
      <c r="AK764" s="34"/>
      <c r="AL764" s="34"/>
      <c r="AM764" s="34"/>
      <c r="AN764" s="34"/>
      <c r="AO764" s="34"/>
      <c r="AP764" s="34"/>
      <c r="AQ764" s="34"/>
      <c r="AR764" s="34"/>
      <c r="AS764" s="34"/>
      <c r="AU764" s="34"/>
      <c r="AV764" s="34"/>
      <c r="AW764" s="34"/>
      <c r="AX764" s="34"/>
      <c r="AY764" s="34"/>
      <c r="AZ764" s="34"/>
      <c r="BA764" s="34"/>
      <c r="BB764" s="34"/>
      <c r="BC764" s="34" t="s">
        <v>866</v>
      </c>
      <c r="BD764" s="34" t="s">
        <v>378</v>
      </c>
      <c r="BE764" s="34" t="s">
        <v>867</v>
      </c>
      <c r="BF764" s="34" t="s">
        <v>868</v>
      </c>
      <c r="BG764" t="b">
        <v>0</v>
      </c>
      <c r="BI764" s="34"/>
      <c r="BJ764" s="34"/>
      <c r="BK764" s="34"/>
      <c r="BL764" s="34"/>
      <c r="BM764" s="34"/>
      <c r="BN764" s="34"/>
      <c r="BO764" s="34"/>
      <c r="BP764" s="34"/>
      <c r="BQ764" s="34"/>
      <c r="BR764" t="b">
        <v>0</v>
      </c>
      <c r="BS764" s="34" t="s">
        <v>914</v>
      </c>
      <c r="BT764" s="34" t="s">
        <v>360</v>
      </c>
      <c r="BU764" s="34" t="s">
        <v>942</v>
      </c>
      <c r="BV764" s="34"/>
      <c r="BW764" s="34" t="s">
        <v>968</v>
      </c>
      <c r="BX764" s="34" t="s">
        <v>863</v>
      </c>
      <c r="BY764" s="34" t="s">
        <v>371</v>
      </c>
      <c r="BZ764" s="34"/>
      <c r="CB764" s="34"/>
      <c r="CC764" s="34"/>
      <c r="CD764" s="34"/>
      <c r="CE764" s="34"/>
      <c r="CH764" s="34"/>
      <c r="CI764" s="34"/>
      <c r="CK764" s="34"/>
      <c r="CL764" s="34"/>
      <c r="CN764" s="34"/>
      <c r="CO764" s="34"/>
      <c r="CP764" s="34"/>
      <c r="CQ764" s="34"/>
      <c r="CR764" s="34"/>
      <c r="CS764" s="34"/>
      <c r="CT764" s="34"/>
      <c r="CV764" s="34"/>
      <c r="CW764" s="34"/>
      <c r="CX764" s="34"/>
      <c r="CY764" s="34"/>
      <c r="CZ764" s="34"/>
    </row>
    <row r="765" spans="1:104" x14ac:dyDescent="0.15">
      <c r="A765" s="34"/>
      <c r="B765" s="34"/>
      <c r="C765" s="34"/>
      <c r="D765" s="34"/>
      <c r="F765" s="34"/>
      <c r="G765" s="34"/>
      <c r="H765" s="84"/>
      <c r="I765" s="34"/>
      <c r="J765" s="34"/>
      <c r="K765" s="34"/>
      <c r="L765" s="34"/>
      <c r="M765" s="34"/>
      <c r="N765" s="34"/>
      <c r="O765" s="34"/>
      <c r="P765" s="34"/>
      <c r="Q765" s="34"/>
      <c r="S765" s="34"/>
      <c r="T765" s="34"/>
      <c r="U765" s="34"/>
      <c r="W765" t="b">
        <v>1</v>
      </c>
      <c r="X765" s="34"/>
      <c r="Y765" s="34"/>
      <c r="AA765" s="34"/>
      <c r="AB765" s="34"/>
      <c r="AC765" s="34"/>
      <c r="AD765" s="34"/>
      <c r="AE765" s="34"/>
      <c r="AF765" s="34"/>
      <c r="AG765">
        <v>4.3</v>
      </c>
      <c r="AH765" s="34" t="s">
        <v>1607</v>
      </c>
      <c r="AK765" s="34"/>
      <c r="AL765" s="34"/>
      <c r="AM765" s="34"/>
      <c r="AN765" s="34"/>
      <c r="AO765" s="34"/>
      <c r="AP765" s="34"/>
      <c r="AQ765" s="34"/>
      <c r="AR765" s="34"/>
      <c r="AS765" s="34"/>
      <c r="AU765" s="34"/>
      <c r="AV765" s="34"/>
      <c r="AW765" s="34"/>
      <c r="AX765" s="34"/>
      <c r="AY765" s="34"/>
      <c r="AZ765" s="34"/>
      <c r="BA765" s="34"/>
      <c r="BB765" s="34"/>
      <c r="BC765" s="34" t="s">
        <v>866</v>
      </c>
      <c r="BD765" s="34" t="s">
        <v>378</v>
      </c>
      <c r="BE765" s="34" t="s">
        <v>867</v>
      </c>
      <c r="BF765" s="34" t="s">
        <v>868</v>
      </c>
      <c r="BG765" t="b">
        <v>0</v>
      </c>
      <c r="BI765" s="34"/>
      <c r="BJ765" s="34"/>
      <c r="BK765" s="34"/>
      <c r="BL765" s="34"/>
      <c r="BM765" s="34"/>
      <c r="BN765" s="34"/>
      <c r="BO765" s="34"/>
      <c r="BP765" s="34"/>
      <c r="BQ765" s="34" t="s">
        <v>889</v>
      </c>
      <c r="BR765" t="b">
        <v>0</v>
      </c>
      <c r="BS765" s="34" t="s">
        <v>915</v>
      </c>
      <c r="BT765" s="34" t="s">
        <v>360</v>
      </c>
      <c r="BU765" s="34" t="s">
        <v>943</v>
      </c>
      <c r="BV765" s="34"/>
      <c r="BW765" s="34" t="s">
        <v>969</v>
      </c>
      <c r="BX765" s="34" t="s">
        <v>863</v>
      </c>
      <c r="BY765" s="34" t="s">
        <v>372</v>
      </c>
      <c r="BZ765" s="34"/>
      <c r="CB765" s="34"/>
      <c r="CC765" s="34"/>
      <c r="CD765" s="34"/>
      <c r="CE765" s="34"/>
      <c r="CH765" s="34"/>
      <c r="CI765" s="34"/>
      <c r="CK765" s="34"/>
      <c r="CL765" s="34"/>
      <c r="CN765" s="34"/>
      <c r="CO765" s="34"/>
      <c r="CP765" s="34"/>
      <c r="CQ765" s="34"/>
      <c r="CR765" s="34"/>
      <c r="CS765" s="34"/>
      <c r="CT765" s="34"/>
      <c r="CV765" s="34"/>
      <c r="CW765" s="34"/>
      <c r="CX765" s="34"/>
      <c r="CY765" s="34"/>
      <c r="CZ765" s="34"/>
    </row>
    <row r="766" spans="1:104" x14ac:dyDescent="0.15">
      <c r="A766" s="34"/>
      <c r="B766" s="34"/>
      <c r="C766" s="34"/>
      <c r="D766" s="34"/>
      <c r="F766" s="34"/>
      <c r="G766" s="34"/>
      <c r="H766" s="84"/>
      <c r="I766" s="34"/>
      <c r="J766" s="34"/>
      <c r="K766" s="34"/>
      <c r="L766" s="34"/>
      <c r="M766" s="34"/>
      <c r="N766" s="34"/>
      <c r="O766" s="34"/>
      <c r="P766" s="34"/>
      <c r="Q766" s="34"/>
      <c r="S766" s="34"/>
      <c r="T766" s="34"/>
      <c r="U766" s="34"/>
      <c r="W766" t="b">
        <v>1</v>
      </c>
      <c r="X766" s="34"/>
      <c r="Y766" s="34"/>
      <c r="AA766" s="34"/>
      <c r="AB766" s="34"/>
      <c r="AC766" s="34"/>
      <c r="AD766" s="34"/>
      <c r="AE766" s="34"/>
      <c r="AF766" s="34"/>
      <c r="AG766">
        <v>4.3</v>
      </c>
      <c r="AH766" s="34" t="s">
        <v>1607</v>
      </c>
      <c r="AK766" s="34"/>
      <c r="AL766" s="34"/>
      <c r="AM766" s="34"/>
      <c r="AN766" s="34"/>
      <c r="AO766" s="34"/>
      <c r="AP766" s="34"/>
      <c r="AQ766" s="34"/>
      <c r="AR766" s="34"/>
      <c r="AS766" s="34"/>
      <c r="AU766" s="34"/>
      <c r="AV766" s="34"/>
      <c r="AW766" s="34"/>
      <c r="AX766" s="34"/>
      <c r="AY766" s="34"/>
      <c r="AZ766" s="34"/>
      <c r="BA766" s="34"/>
      <c r="BB766" s="34"/>
      <c r="BC766" s="34" t="s">
        <v>866</v>
      </c>
      <c r="BD766" s="34" t="s">
        <v>378</v>
      </c>
      <c r="BE766" s="34" t="s">
        <v>867</v>
      </c>
      <c r="BF766" s="34" t="s">
        <v>868</v>
      </c>
      <c r="BG766" t="b">
        <v>0</v>
      </c>
      <c r="BI766" s="34"/>
      <c r="BJ766" s="34"/>
      <c r="BK766" s="34"/>
      <c r="BL766" s="34"/>
      <c r="BM766" s="34"/>
      <c r="BN766" s="34"/>
      <c r="BO766" s="34"/>
      <c r="BP766" s="34"/>
      <c r="BQ766" s="34" t="s">
        <v>890</v>
      </c>
      <c r="BR766" t="b">
        <v>0</v>
      </c>
      <c r="BS766" s="34" t="s">
        <v>916</v>
      </c>
      <c r="BT766" s="34" t="s">
        <v>360</v>
      </c>
      <c r="BU766" s="34" t="s">
        <v>944</v>
      </c>
      <c r="BV766" s="34"/>
      <c r="BW766" s="34" t="s">
        <v>970</v>
      </c>
      <c r="BX766" s="34" t="s">
        <v>863</v>
      </c>
      <c r="BY766" s="34" t="s">
        <v>371</v>
      </c>
      <c r="BZ766" s="34"/>
      <c r="CB766" s="34"/>
      <c r="CC766" s="34"/>
      <c r="CD766" s="34"/>
      <c r="CE766" s="34"/>
      <c r="CH766" s="34"/>
      <c r="CI766" s="34"/>
      <c r="CK766" s="34"/>
      <c r="CL766" s="34"/>
      <c r="CN766" s="34"/>
      <c r="CO766" s="34"/>
      <c r="CP766" s="34"/>
      <c r="CQ766" s="34"/>
      <c r="CR766" s="34"/>
      <c r="CS766" s="34"/>
      <c r="CT766" s="34"/>
      <c r="CV766" s="34"/>
      <c r="CW766" s="34"/>
      <c r="CX766" s="34"/>
      <c r="CY766" s="34"/>
      <c r="CZ766" s="34"/>
    </row>
    <row r="767" spans="1:104" x14ac:dyDescent="0.15">
      <c r="A767" s="34"/>
      <c r="B767" s="34"/>
      <c r="C767" s="34"/>
      <c r="D767" s="34"/>
      <c r="F767" s="34"/>
      <c r="G767" s="34"/>
      <c r="H767" s="84"/>
      <c r="I767" s="34"/>
      <c r="J767" s="34"/>
      <c r="K767" s="34"/>
      <c r="L767" s="34"/>
      <c r="M767" s="34"/>
      <c r="N767" s="34"/>
      <c r="O767" s="34"/>
      <c r="P767" s="34"/>
      <c r="Q767" s="34"/>
      <c r="S767" s="34"/>
      <c r="T767" s="34"/>
      <c r="U767" s="34"/>
      <c r="W767" t="b">
        <v>1</v>
      </c>
      <c r="X767" s="34"/>
      <c r="Y767" s="34"/>
      <c r="AA767" s="34"/>
      <c r="AB767" s="34"/>
      <c r="AC767" s="34"/>
      <c r="AD767" s="34"/>
      <c r="AE767" s="34"/>
      <c r="AF767" s="34"/>
      <c r="AG767">
        <v>4.3</v>
      </c>
      <c r="AH767" s="34" t="s">
        <v>1607</v>
      </c>
      <c r="AK767" s="34"/>
      <c r="AL767" s="34"/>
      <c r="AM767" s="34"/>
      <c r="AN767" s="34"/>
      <c r="AO767" s="34"/>
      <c r="AP767" s="34"/>
      <c r="AQ767" s="34"/>
      <c r="AR767" s="34"/>
      <c r="AS767" s="34"/>
      <c r="AU767" s="34"/>
      <c r="AV767" s="34"/>
      <c r="AW767" s="34"/>
      <c r="AX767" s="34"/>
      <c r="AY767" s="34"/>
      <c r="AZ767" s="34"/>
      <c r="BA767" s="34"/>
      <c r="BB767" s="34"/>
      <c r="BC767" s="34" t="s">
        <v>866</v>
      </c>
      <c r="BD767" s="34" t="s">
        <v>378</v>
      </c>
      <c r="BE767" s="34" t="s">
        <v>867</v>
      </c>
      <c r="BF767" s="34" t="s">
        <v>868</v>
      </c>
      <c r="BG767" t="b">
        <v>0</v>
      </c>
      <c r="BH767" t="b">
        <v>0</v>
      </c>
      <c r="BI767" s="34" t="s">
        <v>258</v>
      </c>
      <c r="BJ767" s="34" t="s">
        <v>874</v>
      </c>
      <c r="BK767" s="34" t="s">
        <v>349</v>
      </c>
      <c r="BL767" s="34" t="s">
        <v>350</v>
      </c>
      <c r="BM767" s="34" t="s">
        <v>880</v>
      </c>
      <c r="BN767" s="34" t="s">
        <v>351</v>
      </c>
      <c r="BO767" s="34"/>
      <c r="BP767" s="34"/>
      <c r="BQ767" s="34" t="s">
        <v>891</v>
      </c>
      <c r="BR767" t="b">
        <v>0</v>
      </c>
      <c r="BS767" s="34" t="s">
        <v>917</v>
      </c>
      <c r="BT767" s="34" t="s">
        <v>360</v>
      </c>
      <c r="BU767" s="34" t="s">
        <v>945</v>
      </c>
      <c r="BV767" s="34"/>
      <c r="BW767" s="34" t="s">
        <v>971</v>
      </c>
      <c r="BX767" s="34" t="s">
        <v>863</v>
      </c>
      <c r="BY767" s="34" t="s">
        <v>371</v>
      </c>
      <c r="BZ767" s="34"/>
      <c r="CB767" s="34"/>
      <c r="CC767" s="34"/>
      <c r="CD767" s="34"/>
      <c r="CE767" s="34"/>
      <c r="CH767" s="34"/>
      <c r="CI767" s="34"/>
      <c r="CK767" s="34"/>
      <c r="CL767" s="34"/>
      <c r="CN767" s="34"/>
      <c r="CO767" s="34"/>
      <c r="CP767" s="34"/>
      <c r="CQ767" s="34"/>
      <c r="CR767" s="34"/>
      <c r="CS767" s="34"/>
      <c r="CT767" s="34"/>
      <c r="CV767" s="34"/>
      <c r="CW767" s="34"/>
      <c r="CX767" s="34"/>
      <c r="CY767" s="34"/>
      <c r="CZ767" s="34"/>
    </row>
    <row r="768" spans="1:104" x14ac:dyDescent="0.15">
      <c r="A768" s="34"/>
      <c r="B768" s="34"/>
      <c r="C768" s="34"/>
      <c r="D768" s="34"/>
      <c r="F768" s="34"/>
      <c r="G768" s="34"/>
      <c r="H768" s="84"/>
      <c r="I768" s="34"/>
      <c r="J768" s="34"/>
      <c r="K768" s="34"/>
      <c r="L768" s="34"/>
      <c r="M768" s="34"/>
      <c r="N768" s="34"/>
      <c r="O768" s="34"/>
      <c r="P768" s="34"/>
      <c r="Q768" s="34"/>
      <c r="S768" s="34"/>
      <c r="T768" s="34"/>
      <c r="U768" s="34"/>
      <c r="W768" t="b">
        <v>1</v>
      </c>
      <c r="X768" s="34"/>
      <c r="Y768" s="34"/>
      <c r="AA768" s="34"/>
      <c r="AB768" s="34"/>
      <c r="AC768" s="34"/>
      <c r="AD768" s="34"/>
      <c r="AE768" s="34"/>
      <c r="AF768" s="34"/>
      <c r="AG768">
        <v>4.3</v>
      </c>
      <c r="AH768" s="34" t="s">
        <v>1607</v>
      </c>
      <c r="AK768" s="34"/>
      <c r="AL768" s="34"/>
      <c r="AM768" s="34"/>
      <c r="AN768" s="34"/>
      <c r="AO768" s="34"/>
      <c r="AP768" s="34"/>
      <c r="AQ768" s="34"/>
      <c r="AR768" s="34"/>
      <c r="AS768" s="34"/>
      <c r="AU768" s="34"/>
      <c r="AV768" s="34"/>
      <c r="AW768" s="34"/>
      <c r="AX768" s="34"/>
      <c r="AY768" s="34"/>
      <c r="AZ768" s="34"/>
      <c r="BA768" s="34"/>
      <c r="BB768" s="34"/>
      <c r="BC768" s="34" t="s">
        <v>866</v>
      </c>
      <c r="BD768" s="34" t="s">
        <v>378</v>
      </c>
      <c r="BE768" s="34" t="s">
        <v>867</v>
      </c>
      <c r="BF768" s="34" t="s">
        <v>868</v>
      </c>
      <c r="BG768" t="b">
        <v>0</v>
      </c>
      <c r="BH768" t="b">
        <v>0</v>
      </c>
      <c r="BI768" s="34" t="s">
        <v>257</v>
      </c>
      <c r="BJ768" s="34" t="s">
        <v>874</v>
      </c>
      <c r="BK768" s="34" t="s">
        <v>349</v>
      </c>
      <c r="BL768" s="34" t="s">
        <v>350</v>
      </c>
      <c r="BM768" s="34" t="s">
        <v>880</v>
      </c>
      <c r="BN768" s="34" t="s">
        <v>351</v>
      </c>
      <c r="BO768" s="34"/>
      <c r="BP768" s="34"/>
      <c r="BQ768" s="34" t="s">
        <v>891</v>
      </c>
      <c r="BR768" t="b">
        <v>0</v>
      </c>
      <c r="BS768" s="34" t="s">
        <v>917</v>
      </c>
      <c r="BT768" s="34" t="s">
        <v>360</v>
      </c>
      <c r="BU768" s="34" t="s">
        <v>945</v>
      </c>
      <c r="BV768" s="34"/>
      <c r="BW768" s="34" t="s">
        <v>971</v>
      </c>
      <c r="BX768" s="34" t="s">
        <v>863</v>
      </c>
      <c r="BY768" s="34" t="s">
        <v>371</v>
      </c>
      <c r="BZ768" s="34"/>
      <c r="CB768" s="34"/>
      <c r="CC768" s="34"/>
      <c r="CD768" s="34"/>
      <c r="CE768" s="34"/>
      <c r="CH768" s="34"/>
      <c r="CI768" s="34"/>
      <c r="CK768" s="34"/>
      <c r="CL768" s="34"/>
      <c r="CN768" s="34"/>
      <c r="CO768" s="34"/>
      <c r="CP768" s="34"/>
      <c r="CQ768" s="34"/>
      <c r="CR768" s="34"/>
      <c r="CS768" s="34"/>
      <c r="CT768" s="34"/>
      <c r="CV768" s="34"/>
      <c r="CW768" s="34"/>
      <c r="CX768" s="34"/>
      <c r="CY768" s="34"/>
      <c r="CZ768" s="34"/>
    </row>
    <row r="769" spans="1:104" x14ac:dyDescent="0.15">
      <c r="A769" s="34"/>
      <c r="B769" s="34"/>
      <c r="C769" s="34"/>
      <c r="D769" s="34"/>
      <c r="F769" s="34"/>
      <c r="G769" s="34"/>
      <c r="H769" s="84"/>
      <c r="I769" s="34"/>
      <c r="J769" s="34"/>
      <c r="K769" s="34"/>
      <c r="L769" s="34"/>
      <c r="M769" s="34"/>
      <c r="N769" s="34"/>
      <c r="O769" s="34"/>
      <c r="P769" s="34"/>
      <c r="Q769" s="34"/>
      <c r="S769" s="34"/>
      <c r="T769" s="34"/>
      <c r="U769" s="34"/>
      <c r="W769" t="b">
        <v>1</v>
      </c>
      <c r="X769" s="34"/>
      <c r="Y769" s="34"/>
      <c r="AA769" s="34"/>
      <c r="AB769" s="34"/>
      <c r="AC769" s="34"/>
      <c r="AD769" s="34"/>
      <c r="AE769" s="34"/>
      <c r="AF769" s="34"/>
      <c r="AG769">
        <v>4.3</v>
      </c>
      <c r="AH769" s="34" t="s">
        <v>1607</v>
      </c>
      <c r="AK769" s="34"/>
      <c r="AL769" s="34"/>
      <c r="AM769" s="34"/>
      <c r="AN769" s="34"/>
      <c r="AO769" s="34"/>
      <c r="AP769" s="34"/>
      <c r="AQ769" s="34"/>
      <c r="AR769" s="34"/>
      <c r="AS769" s="34"/>
      <c r="AU769" s="34"/>
      <c r="AV769" s="34"/>
      <c r="AW769" s="34"/>
      <c r="AX769" s="34"/>
      <c r="AY769" s="34"/>
      <c r="AZ769" s="34"/>
      <c r="BA769" s="34"/>
      <c r="BB769" s="34"/>
      <c r="BC769" s="34" t="s">
        <v>866</v>
      </c>
      <c r="BD769" s="34" t="s">
        <v>378</v>
      </c>
      <c r="BE769" s="34" t="s">
        <v>867</v>
      </c>
      <c r="BF769" s="34" t="s">
        <v>868</v>
      </c>
      <c r="BG769" t="b">
        <v>0</v>
      </c>
      <c r="BH769" t="b">
        <v>0</v>
      </c>
      <c r="BI769" s="34" t="s">
        <v>258</v>
      </c>
      <c r="BJ769" s="34" t="s">
        <v>875</v>
      </c>
      <c r="BK769" s="34" t="s">
        <v>349</v>
      </c>
      <c r="BL769" s="34" t="s">
        <v>350</v>
      </c>
      <c r="BM769" s="34" t="s">
        <v>881</v>
      </c>
      <c r="BN769" s="34" t="s">
        <v>351</v>
      </c>
      <c r="BO769" s="34"/>
      <c r="BP769" s="34"/>
      <c r="BQ769" s="34" t="s">
        <v>892</v>
      </c>
      <c r="BR769" t="b">
        <v>0</v>
      </c>
      <c r="BS769" s="34" t="s">
        <v>918</v>
      </c>
      <c r="BT769" s="34" t="s">
        <v>360</v>
      </c>
      <c r="BU769" s="34" t="s">
        <v>946</v>
      </c>
      <c r="BV769" s="34"/>
      <c r="BW769" s="34" t="s">
        <v>972</v>
      </c>
      <c r="BX769" s="34" t="s">
        <v>863</v>
      </c>
      <c r="BY769" s="34" t="s">
        <v>371</v>
      </c>
      <c r="BZ769" s="34"/>
      <c r="CB769" s="34"/>
      <c r="CC769" s="34"/>
      <c r="CD769" s="34"/>
      <c r="CE769" s="34"/>
      <c r="CH769" s="34"/>
      <c r="CI769" s="34"/>
      <c r="CK769" s="34"/>
      <c r="CL769" s="34"/>
      <c r="CN769" s="34"/>
      <c r="CO769" s="34"/>
      <c r="CP769" s="34"/>
      <c r="CQ769" s="34"/>
      <c r="CR769" s="34"/>
      <c r="CS769" s="34"/>
      <c r="CT769" s="34"/>
      <c r="CV769" s="34"/>
      <c r="CW769" s="34"/>
      <c r="CX769" s="34"/>
      <c r="CY769" s="34"/>
      <c r="CZ769" s="34"/>
    </row>
    <row r="770" spans="1:104" x14ac:dyDescent="0.15">
      <c r="A770" s="34"/>
      <c r="B770" s="34"/>
      <c r="C770" s="34"/>
      <c r="D770" s="34"/>
      <c r="F770" s="34"/>
      <c r="G770" s="34"/>
      <c r="H770" s="84"/>
      <c r="I770" s="34"/>
      <c r="J770" s="34"/>
      <c r="K770" s="34"/>
      <c r="L770" s="34"/>
      <c r="M770" s="34"/>
      <c r="N770" s="34"/>
      <c r="O770" s="34"/>
      <c r="P770" s="34"/>
      <c r="Q770" s="34"/>
      <c r="S770" s="34"/>
      <c r="T770" s="34"/>
      <c r="U770" s="34"/>
      <c r="W770" t="b">
        <v>1</v>
      </c>
      <c r="X770" s="34"/>
      <c r="Y770" s="34"/>
      <c r="AA770" s="34"/>
      <c r="AB770" s="34"/>
      <c r="AC770" s="34"/>
      <c r="AD770" s="34"/>
      <c r="AE770" s="34"/>
      <c r="AF770" s="34"/>
      <c r="AG770">
        <v>4.3</v>
      </c>
      <c r="AH770" s="34" t="s">
        <v>1607</v>
      </c>
      <c r="AK770" s="34"/>
      <c r="AL770" s="34"/>
      <c r="AM770" s="34"/>
      <c r="AN770" s="34"/>
      <c r="AO770" s="34"/>
      <c r="AP770" s="34"/>
      <c r="AQ770" s="34"/>
      <c r="AR770" s="34"/>
      <c r="AS770" s="34"/>
      <c r="AU770" s="34"/>
      <c r="AV770" s="34"/>
      <c r="AW770" s="34"/>
      <c r="AX770" s="34"/>
      <c r="AY770" s="34"/>
      <c r="AZ770" s="34"/>
      <c r="BA770" s="34"/>
      <c r="BB770" s="34"/>
      <c r="BC770" s="34" t="s">
        <v>866</v>
      </c>
      <c r="BD770" s="34" t="s">
        <v>378</v>
      </c>
      <c r="BE770" s="34" t="s">
        <v>867</v>
      </c>
      <c r="BF770" s="34" t="s">
        <v>868</v>
      </c>
      <c r="BG770" t="b">
        <v>0</v>
      </c>
      <c r="BH770" t="b">
        <v>0</v>
      </c>
      <c r="BI770" s="34" t="s">
        <v>257</v>
      </c>
      <c r="BJ770" s="34" t="s">
        <v>875</v>
      </c>
      <c r="BK770" s="34" t="s">
        <v>349</v>
      </c>
      <c r="BL770" s="34" t="s">
        <v>350</v>
      </c>
      <c r="BM770" s="34" t="s">
        <v>881</v>
      </c>
      <c r="BN770" s="34" t="s">
        <v>351</v>
      </c>
      <c r="BO770" s="34"/>
      <c r="BP770" s="34"/>
      <c r="BQ770" s="34" t="s">
        <v>892</v>
      </c>
      <c r="BR770" t="b">
        <v>0</v>
      </c>
      <c r="BS770" s="34" t="s">
        <v>918</v>
      </c>
      <c r="BT770" s="34" t="s">
        <v>360</v>
      </c>
      <c r="BU770" s="34" t="s">
        <v>946</v>
      </c>
      <c r="BV770" s="34"/>
      <c r="BW770" s="34" t="s">
        <v>972</v>
      </c>
      <c r="BX770" s="34" t="s">
        <v>863</v>
      </c>
      <c r="BY770" s="34" t="s">
        <v>371</v>
      </c>
      <c r="BZ770" s="34"/>
      <c r="CB770" s="34"/>
      <c r="CC770" s="34"/>
      <c r="CD770" s="34"/>
      <c r="CE770" s="34"/>
      <c r="CH770" s="34"/>
      <c r="CI770" s="34"/>
      <c r="CK770" s="34"/>
      <c r="CL770" s="34"/>
      <c r="CN770" s="34"/>
      <c r="CO770" s="34"/>
      <c r="CP770" s="34"/>
      <c r="CQ770" s="34"/>
      <c r="CR770" s="34"/>
      <c r="CS770" s="34"/>
      <c r="CT770" s="34"/>
      <c r="CV770" s="34"/>
      <c r="CW770" s="34"/>
      <c r="CX770" s="34"/>
      <c r="CY770" s="34"/>
      <c r="CZ770" s="34"/>
    </row>
    <row r="771" spans="1:104" x14ac:dyDescent="0.15">
      <c r="A771" s="34"/>
      <c r="B771" s="34"/>
      <c r="C771" s="34"/>
      <c r="D771" s="34"/>
      <c r="F771" s="34"/>
      <c r="G771" s="34"/>
      <c r="H771" s="84"/>
      <c r="I771" s="34"/>
      <c r="J771" s="34"/>
      <c r="K771" s="34"/>
      <c r="L771" s="34"/>
      <c r="M771" s="34"/>
      <c r="N771" s="34"/>
      <c r="O771" s="34"/>
      <c r="P771" s="34"/>
      <c r="Q771" s="34"/>
      <c r="S771" s="34"/>
      <c r="T771" s="34"/>
      <c r="U771" s="34"/>
      <c r="W771" t="b">
        <v>1</v>
      </c>
      <c r="X771" s="34"/>
      <c r="Y771" s="34"/>
      <c r="AA771" s="34"/>
      <c r="AB771" s="34"/>
      <c r="AC771" s="34"/>
      <c r="AD771" s="34"/>
      <c r="AE771" s="34"/>
      <c r="AF771" s="34"/>
      <c r="AG771">
        <v>4.3</v>
      </c>
      <c r="AH771" s="34" t="s">
        <v>1607</v>
      </c>
      <c r="AK771" s="34"/>
      <c r="AL771" s="34"/>
      <c r="AM771" s="34"/>
      <c r="AN771" s="34"/>
      <c r="AO771" s="34"/>
      <c r="AP771" s="34"/>
      <c r="AQ771" s="34"/>
      <c r="AR771" s="34"/>
      <c r="AS771" s="34"/>
      <c r="AU771" s="34"/>
      <c r="AV771" s="34"/>
      <c r="AW771" s="34"/>
      <c r="AX771" s="34"/>
      <c r="AY771" s="34"/>
      <c r="AZ771" s="34"/>
      <c r="BA771" s="34"/>
      <c r="BB771" s="34"/>
      <c r="BC771" s="34" t="s">
        <v>866</v>
      </c>
      <c r="BD771" s="34" t="s">
        <v>378</v>
      </c>
      <c r="BE771" s="34" t="s">
        <v>867</v>
      </c>
      <c r="BF771" s="34" t="s">
        <v>868</v>
      </c>
      <c r="BG771" t="b">
        <v>0</v>
      </c>
      <c r="BI771" s="34"/>
      <c r="BJ771" s="34"/>
      <c r="BK771" s="34"/>
      <c r="BL771" s="34"/>
      <c r="BM771" s="34"/>
      <c r="BN771" s="34"/>
      <c r="BO771" s="34"/>
      <c r="BP771" s="34"/>
      <c r="BQ771" s="34" t="s">
        <v>893</v>
      </c>
      <c r="BR771" t="b">
        <v>0</v>
      </c>
      <c r="BS771" s="34" t="s">
        <v>919</v>
      </c>
      <c r="BT771" s="34" t="s">
        <v>360</v>
      </c>
      <c r="BU771" s="34" t="s">
        <v>947</v>
      </c>
      <c r="BV771" s="34"/>
      <c r="BW771" s="34" t="s">
        <v>973</v>
      </c>
      <c r="BX771" s="34" t="s">
        <v>863</v>
      </c>
      <c r="BY771" s="34" t="s">
        <v>371</v>
      </c>
      <c r="BZ771" s="34"/>
      <c r="CB771" s="34"/>
      <c r="CC771" s="34"/>
      <c r="CD771" s="34"/>
      <c r="CE771" s="34"/>
      <c r="CH771" s="34"/>
      <c r="CI771" s="34"/>
      <c r="CK771" s="34"/>
      <c r="CL771" s="34"/>
      <c r="CN771" s="34"/>
      <c r="CO771" s="34"/>
      <c r="CP771" s="34"/>
      <c r="CQ771" s="34"/>
      <c r="CR771" s="34"/>
      <c r="CS771" s="34"/>
      <c r="CT771" s="34"/>
      <c r="CV771" s="34"/>
      <c r="CW771" s="34"/>
      <c r="CX771" s="34"/>
      <c r="CY771" s="34"/>
      <c r="CZ771" s="34"/>
    </row>
    <row r="772" spans="1:104" x14ac:dyDescent="0.15">
      <c r="A772" s="34"/>
      <c r="B772" s="34"/>
      <c r="C772" s="34"/>
      <c r="D772" s="34"/>
      <c r="F772" s="34"/>
      <c r="G772" s="34"/>
      <c r="H772" s="84"/>
      <c r="I772" s="34"/>
      <c r="J772" s="34"/>
      <c r="K772" s="34"/>
      <c r="L772" s="34"/>
      <c r="M772" s="34"/>
      <c r="N772" s="34"/>
      <c r="O772" s="34"/>
      <c r="P772" s="34"/>
      <c r="Q772" s="34"/>
      <c r="S772" s="34"/>
      <c r="T772" s="34"/>
      <c r="U772" s="34"/>
      <c r="W772" t="b">
        <v>1</v>
      </c>
      <c r="X772" s="34"/>
      <c r="Y772" s="34"/>
      <c r="AA772" s="34"/>
      <c r="AB772" s="34"/>
      <c r="AC772" s="34"/>
      <c r="AD772" s="34"/>
      <c r="AE772" s="34"/>
      <c r="AF772" s="34"/>
      <c r="AG772">
        <v>4.3</v>
      </c>
      <c r="AH772" s="34" t="s">
        <v>1607</v>
      </c>
      <c r="AK772" s="34"/>
      <c r="AL772" s="34"/>
      <c r="AM772" s="34"/>
      <c r="AN772" s="34"/>
      <c r="AO772" s="34"/>
      <c r="AP772" s="34"/>
      <c r="AQ772" s="34"/>
      <c r="AR772" s="34"/>
      <c r="AS772" s="34"/>
      <c r="AU772" s="34"/>
      <c r="AV772" s="34"/>
      <c r="AW772" s="34"/>
      <c r="AX772" s="34"/>
      <c r="AY772" s="34"/>
      <c r="AZ772" s="34"/>
      <c r="BA772" s="34"/>
      <c r="BB772" s="34"/>
      <c r="BC772" s="34" t="s">
        <v>866</v>
      </c>
      <c r="BD772" s="34" t="s">
        <v>378</v>
      </c>
      <c r="BE772" s="34" t="s">
        <v>867</v>
      </c>
      <c r="BF772" s="34" t="s">
        <v>868</v>
      </c>
      <c r="BG772" t="b">
        <v>0</v>
      </c>
      <c r="BI772" s="34"/>
      <c r="BJ772" s="34"/>
      <c r="BK772" s="34"/>
      <c r="BL772" s="34"/>
      <c r="BM772" s="34"/>
      <c r="BN772" s="34"/>
      <c r="BO772" s="34"/>
      <c r="BP772" s="34"/>
      <c r="BQ772" s="34" t="s">
        <v>894</v>
      </c>
      <c r="BR772" t="b">
        <v>0</v>
      </c>
      <c r="BS772" s="34" t="s">
        <v>920</v>
      </c>
      <c r="BT772" s="34" t="s">
        <v>360</v>
      </c>
      <c r="BU772" s="34" t="s">
        <v>948</v>
      </c>
      <c r="BV772" s="34"/>
      <c r="BW772" s="34" t="s">
        <v>974</v>
      </c>
      <c r="BX772" s="34" t="s">
        <v>863</v>
      </c>
      <c r="BY772" s="34" t="s">
        <v>371</v>
      </c>
      <c r="BZ772" s="34"/>
      <c r="CB772" s="34"/>
      <c r="CC772" s="34"/>
      <c r="CD772" s="34"/>
      <c r="CE772" s="34"/>
      <c r="CH772" s="34"/>
      <c r="CI772" s="34"/>
      <c r="CK772" s="34"/>
      <c r="CL772" s="34"/>
      <c r="CN772" s="34"/>
      <c r="CO772" s="34"/>
      <c r="CP772" s="34"/>
      <c r="CQ772" s="34"/>
      <c r="CR772" s="34"/>
      <c r="CS772" s="34"/>
      <c r="CT772" s="34"/>
      <c r="CV772" s="34"/>
      <c r="CW772" s="34"/>
      <c r="CX772" s="34"/>
      <c r="CY772" s="34"/>
      <c r="CZ772" s="34"/>
    </row>
    <row r="773" spans="1:104" x14ac:dyDescent="0.15">
      <c r="A773" s="34"/>
      <c r="B773" s="34"/>
      <c r="C773" s="34"/>
      <c r="D773" s="34"/>
      <c r="F773" s="34"/>
      <c r="G773" s="34"/>
      <c r="H773" s="84"/>
      <c r="I773" s="34"/>
      <c r="J773" s="34"/>
      <c r="K773" s="34"/>
      <c r="L773" s="34"/>
      <c r="M773" s="34"/>
      <c r="N773" s="34"/>
      <c r="O773" s="34"/>
      <c r="P773" s="34"/>
      <c r="Q773" s="34"/>
      <c r="S773" s="34"/>
      <c r="T773" s="34"/>
      <c r="U773" s="34"/>
      <c r="W773" t="b">
        <v>1</v>
      </c>
      <c r="X773" s="34"/>
      <c r="Y773" s="34"/>
      <c r="AA773" s="34"/>
      <c r="AB773" s="34"/>
      <c r="AC773" s="34"/>
      <c r="AD773" s="34"/>
      <c r="AE773" s="34"/>
      <c r="AF773" s="34"/>
      <c r="AG773">
        <v>4.3</v>
      </c>
      <c r="AH773" s="34" t="s">
        <v>1607</v>
      </c>
      <c r="AK773" s="34"/>
      <c r="AL773" s="34"/>
      <c r="AM773" s="34"/>
      <c r="AN773" s="34"/>
      <c r="AO773" s="34"/>
      <c r="AP773" s="34"/>
      <c r="AQ773" s="34"/>
      <c r="AR773" s="34"/>
      <c r="AS773" s="34"/>
      <c r="AU773" s="34"/>
      <c r="AV773" s="34"/>
      <c r="AW773" s="34"/>
      <c r="AX773" s="34"/>
      <c r="AY773" s="34"/>
      <c r="AZ773" s="34"/>
      <c r="BA773" s="34"/>
      <c r="BB773" s="34"/>
      <c r="BC773" s="34" t="s">
        <v>866</v>
      </c>
      <c r="BD773" s="34" t="s">
        <v>378</v>
      </c>
      <c r="BE773" s="34" t="s">
        <v>867</v>
      </c>
      <c r="BF773" s="34" t="s">
        <v>868</v>
      </c>
      <c r="BG773" t="b">
        <v>0</v>
      </c>
      <c r="BI773" s="34"/>
      <c r="BJ773" s="34"/>
      <c r="BK773" s="34"/>
      <c r="BL773" s="34"/>
      <c r="BM773" s="34"/>
      <c r="BN773" s="34"/>
      <c r="BO773" s="34"/>
      <c r="BP773" s="34"/>
      <c r="BQ773" s="34" t="s">
        <v>469</v>
      </c>
      <c r="BR773" t="b">
        <v>0</v>
      </c>
      <c r="BS773" s="34" t="s">
        <v>521</v>
      </c>
      <c r="BT773" s="34" t="s">
        <v>361</v>
      </c>
      <c r="BU773" s="34" t="s">
        <v>563</v>
      </c>
      <c r="BV773" s="34"/>
      <c r="BW773" s="34" t="s">
        <v>599</v>
      </c>
      <c r="BX773" s="34" t="s">
        <v>189</v>
      </c>
      <c r="BY773" s="34" t="s">
        <v>372</v>
      </c>
      <c r="BZ773" s="34"/>
      <c r="CB773" s="34"/>
      <c r="CC773" s="34"/>
      <c r="CD773" s="34"/>
      <c r="CE773" s="34"/>
      <c r="CH773" s="34"/>
      <c r="CI773" s="34"/>
      <c r="CK773" s="34"/>
      <c r="CL773" s="34"/>
      <c r="CN773" s="34"/>
      <c r="CO773" s="34"/>
      <c r="CP773" s="34"/>
      <c r="CQ773" s="34"/>
      <c r="CR773" s="34"/>
      <c r="CS773" s="34"/>
      <c r="CT773" s="34"/>
      <c r="CV773" s="34"/>
      <c r="CW773" s="34"/>
      <c r="CX773" s="34"/>
      <c r="CY773" s="34"/>
      <c r="CZ773" s="34"/>
    </row>
    <row r="774" spans="1:104" x14ac:dyDescent="0.15">
      <c r="A774" s="34"/>
      <c r="B774" s="34"/>
      <c r="C774" s="34"/>
      <c r="D774" s="34"/>
      <c r="F774" s="34"/>
      <c r="G774" s="34"/>
      <c r="H774" s="84"/>
      <c r="I774" s="34"/>
      <c r="J774" s="34"/>
      <c r="K774" s="34"/>
      <c r="L774" s="34"/>
      <c r="M774" s="34"/>
      <c r="N774" s="34"/>
      <c r="O774" s="34"/>
      <c r="P774" s="34"/>
      <c r="Q774" s="34"/>
      <c r="S774" s="34"/>
      <c r="T774" s="34"/>
      <c r="U774" s="34"/>
      <c r="W774" t="b">
        <v>1</v>
      </c>
      <c r="X774" s="34"/>
      <c r="Y774" s="34"/>
      <c r="AA774" s="34"/>
      <c r="AB774" s="34"/>
      <c r="AC774" s="34"/>
      <c r="AD774" s="34"/>
      <c r="AE774" s="34"/>
      <c r="AF774" s="34"/>
      <c r="AG774">
        <v>4.3</v>
      </c>
      <c r="AH774" s="34" t="s">
        <v>1607</v>
      </c>
      <c r="AK774" s="34"/>
      <c r="AL774" s="34"/>
      <c r="AM774" s="34"/>
      <c r="AN774" s="34"/>
      <c r="AO774" s="34"/>
      <c r="AP774" s="34"/>
      <c r="AQ774" s="34"/>
      <c r="AR774" s="34"/>
      <c r="AS774" s="34"/>
      <c r="AU774" s="34"/>
      <c r="AV774" s="34"/>
      <c r="AW774" s="34"/>
      <c r="AX774" s="34"/>
      <c r="AY774" s="34"/>
      <c r="AZ774" s="34"/>
      <c r="BA774" s="34"/>
      <c r="BB774" s="34"/>
      <c r="BC774" s="34" t="s">
        <v>866</v>
      </c>
      <c r="BD774" s="34" t="s">
        <v>378</v>
      </c>
      <c r="BE774" s="34" t="s">
        <v>867</v>
      </c>
      <c r="BF774" s="34" t="s">
        <v>868</v>
      </c>
      <c r="BG774" t="b">
        <v>0</v>
      </c>
      <c r="BI774" s="34"/>
      <c r="BJ774" s="34"/>
      <c r="BK774" s="34"/>
      <c r="BL774" s="34"/>
      <c r="BM774" s="34"/>
      <c r="BN774" s="34"/>
      <c r="BO774" s="34"/>
      <c r="BP774" s="34"/>
      <c r="BQ774" s="34" t="s">
        <v>470</v>
      </c>
      <c r="BR774" t="b">
        <v>0</v>
      </c>
      <c r="BS774" s="34" t="s">
        <v>522</v>
      </c>
      <c r="BT774" s="34" t="s">
        <v>361</v>
      </c>
      <c r="BU774" s="34" t="s">
        <v>564</v>
      </c>
      <c r="BV774" s="34"/>
      <c r="BW774" s="34" t="s">
        <v>600</v>
      </c>
      <c r="BX774" s="34" t="s">
        <v>189</v>
      </c>
      <c r="BY774" s="34" t="s">
        <v>372</v>
      </c>
      <c r="BZ774" s="34"/>
      <c r="CB774" s="34"/>
      <c r="CC774" s="34"/>
      <c r="CD774" s="34"/>
      <c r="CE774" s="34"/>
      <c r="CH774" s="34"/>
      <c r="CI774" s="34"/>
      <c r="CK774" s="34"/>
      <c r="CL774" s="34"/>
      <c r="CN774" s="34"/>
      <c r="CO774" s="34"/>
      <c r="CP774" s="34"/>
      <c r="CQ774" s="34"/>
      <c r="CR774" s="34"/>
      <c r="CS774" s="34"/>
      <c r="CT774" s="34"/>
      <c r="CV774" s="34"/>
      <c r="CW774" s="34"/>
      <c r="CX774" s="34"/>
      <c r="CY774" s="34"/>
      <c r="CZ774" s="34"/>
    </row>
    <row r="775" spans="1:104" x14ac:dyDescent="0.15">
      <c r="A775" s="34"/>
      <c r="B775" s="34"/>
      <c r="C775" s="34"/>
      <c r="D775" s="34"/>
      <c r="F775" s="34"/>
      <c r="G775" s="34"/>
      <c r="H775" s="84"/>
      <c r="I775" s="34"/>
      <c r="J775" s="34"/>
      <c r="K775" s="34"/>
      <c r="L775" s="34"/>
      <c r="M775" s="34"/>
      <c r="N775" s="34"/>
      <c r="O775" s="34"/>
      <c r="P775" s="34"/>
      <c r="Q775" s="34"/>
      <c r="S775" s="34"/>
      <c r="T775" s="34"/>
      <c r="U775" s="34"/>
      <c r="W775" t="b">
        <v>1</v>
      </c>
      <c r="X775" s="34"/>
      <c r="Y775" s="34"/>
      <c r="AA775" s="34"/>
      <c r="AB775" s="34"/>
      <c r="AC775" s="34"/>
      <c r="AD775" s="34"/>
      <c r="AE775" s="34"/>
      <c r="AF775" s="34"/>
      <c r="AG775">
        <v>4.3</v>
      </c>
      <c r="AH775" s="34" t="s">
        <v>1607</v>
      </c>
      <c r="AK775" s="34"/>
      <c r="AL775" s="34"/>
      <c r="AM775" s="34"/>
      <c r="AN775" s="34"/>
      <c r="AO775" s="34"/>
      <c r="AP775" s="34"/>
      <c r="AQ775" s="34"/>
      <c r="AR775" s="34"/>
      <c r="AS775" s="34"/>
      <c r="AU775" s="34"/>
      <c r="AV775" s="34"/>
      <c r="AW775" s="34"/>
      <c r="AX775" s="34"/>
      <c r="AY775" s="34"/>
      <c r="AZ775" s="34"/>
      <c r="BA775" s="34"/>
      <c r="BB775" s="34"/>
      <c r="BC775" s="34" t="s">
        <v>866</v>
      </c>
      <c r="BD775" s="34" t="s">
        <v>378</v>
      </c>
      <c r="BE775" s="34" t="s">
        <v>867</v>
      </c>
      <c r="BF775" s="34" t="s">
        <v>868</v>
      </c>
      <c r="BG775" t="b">
        <v>0</v>
      </c>
      <c r="BI775" s="34"/>
      <c r="BJ775" s="34"/>
      <c r="BK775" s="34"/>
      <c r="BL775" s="34"/>
      <c r="BM775" s="34"/>
      <c r="BN775" s="34"/>
      <c r="BO775" s="34"/>
      <c r="BP775" s="34"/>
      <c r="BQ775" s="34" t="s">
        <v>471</v>
      </c>
      <c r="BR775" t="b">
        <v>0</v>
      </c>
      <c r="BS775" s="34" t="s">
        <v>523</v>
      </c>
      <c r="BT775" s="34" t="s">
        <v>361</v>
      </c>
      <c r="BU775" s="34" t="s">
        <v>565</v>
      </c>
      <c r="BV775" s="34"/>
      <c r="BW775" s="34" t="s">
        <v>601</v>
      </c>
      <c r="BX775" s="34" t="s">
        <v>189</v>
      </c>
      <c r="BY775" s="34" t="s">
        <v>372</v>
      </c>
      <c r="BZ775" s="34"/>
      <c r="CB775" s="34"/>
      <c r="CC775" s="34"/>
      <c r="CD775" s="34"/>
      <c r="CE775" s="34"/>
      <c r="CH775" s="34"/>
      <c r="CI775" s="34"/>
      <c r="CK775" s="34"/>
      <c r="CL775" s="34"/>
      <c r="CN775" s="34"/>
      <c r="CO775" s="34"/>
      <c r="CP775" s="34"/>
      <c r="CQ775" s="34"/>
      <c r="CR775" s="34"/>
      <c r="CS775" s="34"/>
      <c r="CT775" s="34"/>
      <c r="CV775" s="34"/>
      <c r="CW775" s="34"/>
      <c r="CX775" s="34"/>
      <c r="CY775" s="34"/>
      <c r="CZ775" s="34"/>
    </row>
    <row r="776" spans="1:104" x14ac:dyDescent="0.15">
      <c r="A776" s="34"/>
      <c r="B776" s="34"/>
      <c r="C776" s="34"/>
      <c r="D776" s="34"/>
      <c r="F776" s="34"/>
      <c r="G776" s="34"/>
      <c r="H776" s="84"/>
      <c r="I776" s="34"/>
      <c r="J776" s="34"/>
      <c r="K776" s="34"/>
      <c r="L776" s="34"/>
      <c r="M776" s="34"/>
      <c r="N776" s="34"/>
      <c r="O776" s="34"/>
      <c r="P776" s="34"/>
      <c r="Q776" s="34"/>
      <c r="S776" s="34"/>
      <c r="T776" s="34"/>
      <c r="U776" s="34"/>
      <c r="W776" t="b">
        <v>1</v>
      </c>
      <c r="X776" s="34"/>
      <c r="Y776" s="34"/>
      <c r="AA776" s="34"/>
      <c r="AB776" s="34"/>
      <c r="AC776" s="34"/>
      <c r="AD776" s="34"/>
      <c r="AE776" s="34"/>
      <c r="AF776" s="34"/>
      <c r="AG776">
        <v>4.3</v>
      </c>
      <c r="AH776" s="34" t="s">
        <v>1607</v>
      </c>
      <c r="AK776" s="34"/>
      <c r="AL776" s="34"/>
      <c r="AM776" s="34"/>
      <c r="AN776" s="34"/>
      <c r="AO776" s="34"/>
      <c r="AP776" s="34"/>
      <c r="AQ776" s="34"/>
      <c r="AR776" s="34"/>
      <c r="AS776" s="34"/>
      <c r="AU776" s="34"/>
      <c r="AV776" s="34"/>
      <c r="AW776" s="34"/>
      <c r="AX776" s="34"/>
      <c r="AY776" s="34"/>
      <c r="AZ776" s="34"/>
      <c r="BA776" s="34"/>
      <c r="BB776" s="34"/>
      <c r="BC776" s="34" t="s">
        <v>866</v>
      </c>
      <c r="BD776" s="34" t="s">
        <v>378</v>
      </c>
      <c r="BE776" s="34" t="s">
        <v>867</v>
      </c>
      <c r="BF776" s="34" t="s">
        <v>868</v>
      </c>
      <c r="BG776" t="b">
        <v>0</v>
      </c>
      <c r="BI776" s="34"/>
      <c r="BJ776" s="34"/>
      <c r="BK776" s="34"/>
      <c r="BL776" s="34"/>
      <c r="BM776" s="34"/>
      <c r="BN776" s="34"/>
      <c r="BO776" s="34"/>
      <c r="BP776" s="34"/>
      <c r="BQ776" s="34" t="s">
        <v>472</v>
      </c>
      <c r="BR776" t="b">
        <v>0</v>
      </c>
      <c r="BS776" s="34" t="s">
        <v>524</v>
      </c>
      <c r="BT776" s="34" t="s">
        <v>361</v>
      </c>
      <c r="BU776" s="34" t="s">
        <v>562</v>
      </c>
      <c r="BV776" s="34"/>
      <c r="BW776" s="34" t="s">
        <v>602</v>
      </c>
      <c r="BX776" s="34" t="s">
        <v>189</v>
      </c>
      <c r="BY776" s="34" t="s">
        <v>372</v>
      </c>
      <c r="BZ776" s="34"/>
      <c r="CB776" s="34"/>
      <c r="CC776" s="34"/>
      <c r="CD776" s="34"/>
      <c r="CE776" s="34"/>
      <c r="CH776" s="34"/>
      <c r="CI776" s="34"/>
      <c r="CK776" s="34"/>
      <c r="CL776" s="34"/>
      <c r="CN776" s="34"/>
      <c r="CO776" s="34"/>
      <c r="CP776" s="34"/>
      <c r="CQ776" s="34"/>
      <c r="CR776" s="34"/>
      <c r="CS776" s="34"/>
      <c r="CT776" s="34"/>
      <c r="CV776" s="34"/>
      <c r="CW776" s="34"/>
      <c r="CX776" s="34"/>
      <c r="CY776" s="34"/>
      <c r="CZ776" s="34"/>
    </row>
    <row r="777" spans="1:104" x14ac:dyDescent="0.15">
      <c r="A777" s="34"/>
      <c r="B777" s="34"/>
      <c r="C777" s="34"/>
      <c r="D777" s="34"/>
      <c r="F777" s="34"/>
      <c r="G777" s="34"/>
      <c r="H777" s="84"/>
      <c r="I777" s="34"/>
      <c r="J777" s="34"/>
      <c r="K777" s="34"/>
      <c r="L777" s="34"/>
      <c r="M777" s="34"/>
      <c r="N777" s="34"/>
      <c r="O777" s="34"/>
      <c r="P777" s="34"/>
      <c r="Q777" s="34"/>
      <c r="S777" s="34"/>
      <c r="T777" s="34"/>
      <c r="U777" s="34"/>
      <c r="W777" t="b">
        <v>1</v>
      </c>
      <c r="X777" s="34"/>
      <c r="Y777" s="34"/>
      <c r="AA777" s="34"/>
      <c r="AB777" s="34"/>
      <c r="AC777" s="34"/>
      <c r="AD777" s="34"/>
      <c r="AE777" s="34"/>
      <c r="AF777" s="34"/>
      <c r="AG777">
        <v>4.3</v>
      </c>
      <c r="AH777" s="34" t="s">
        <v>1607</v>
      </c>
      <c r="AK777" s="34"/>
      <c r="AL777" s="34"/>
      <c r="AM777" s="34"/>
      <c r="AN777" s="34"/>
      <c r="AO777" s="34"/>
      <c r="AP777" s="34"/>
      <c r="AQ777" s="34"/>
      <c r="AR777" s="34"/>
      <c r="AS777" s="34"/>
      <c r="AU777" s="34"/>
      <c r="AV777" s="34"/>
      <c r="AW777" s="34"/>
      <c r="AX777" s="34"/>
      <c r="AY777" s="34"/>
      <c r="AZ777" s="34"/>
      <c r="BA777" s="34"/>
      <c r="BB777" s="34"/>
      <c r="BC777" s="34" t="s">
        <v>866</v>
      </c>
      <c r="BD777" s="34" t="s">
        <v>378</v>
      </c>
      <c r="BE777" s="34" t="s">
        <v>867</v>
      </c>
      <c r="BF777" s="34" t="s">
        <v>868</v>
      </c>
      <c r="BG777" t="b">
        <v>0</v>
      </c>
      <c r="BI777" s="34"/>
      <c r="BJ777" s="34"/>
      <c r="BK777" s="34"/>
      <c r="BL777" s="34"/>
      <c r="BM777" s="34"/>
      <c r="BN777" s="34"/>
      <c r="BO777" s="34"/>
      <c r="BP777" s="34"/>
      <c r="BQ777" s="34" t="s">
        <v>473</v>
      </c>
      <c r="BR777" t="b">
        <v>0</v>
      </c>
      <c r="BS777" s="34" t="s">
        <v>269</v>
      </c>
      <c r="BT777" s="34" t="s">
        <v>361</v>
      </c>
      <c r="BU777" s="34" t="s">
        <v>566</v>
      </c>
      <c r="BV777" s="34"/>
      <c r="BW777" s="34" t="s">
        <v>203</v>
      </c>
      <c r="BX777" s="34" t="s">
        <v>189</v>
      </c>
      <c r="BY777" s="34" t="s">
        <v>372</v>
      </c>
      <c r="BZ777" s="34"/>
      <c r="CB777" s="34"/>
      <c r="CC777" s="34"/>
      <c r="CD777" s="34"/>
      <c r="CE777" s="34"/>
      <c r="CH777" s="34"/>
      <c r="CI777" s="34"/>
      <c r="CK777" s="34"/>
      <c r="CL777" s="34"/>
      <c r="CN777" s="34"/>
      <c r="CO777" s="34"/>
      <c r="CP777" s="34"/>
      <c r="CQ777" s="34"/>
      <c r="CR777" s="34"/>
      <c r="CS777" s="34"/>
      <c r="CT777" s="34"/>
      <c r="CV777" s="34"/>
      <c r="CW777" s="34"/>
      <c r="CX777" s="34"/>
      <c r="CY777" s="34"/>
      <c r="CZ777" s="34"/>
    </row>
    <row r="778" spans="1:104" x14ac:dyDescent="0.15">
      <c r="A778" s="34"/>
      <c r="B778" s="34"/>
      <c r="C778" s="34"/>
      <c r="D778" s="34"/>
      <c r="F778" s="34"/>
      <c r="G778" s="34"/>
      <c r="H778" s="84"/>
      <c r="I778" s="34"/>
      <c r="J778" s="34"/>
      <c r="K778" s="34"/>
      <c r="L778" s="34"/>
      <c r="M778" s="34"/>
      <c r="N778" s="34"/>
      <c r="O778" s="34"/>
      <c r="P778" s="34"/>
      <c r="Q778" s="34"/>
      <c r="S778" s="34"/>
      <c r="T778" s="34"/>
      <c r="U778" s="34"/>
      <c r="W778" t="b">
        <v>1</v>
      </c>
      <c r="X778" s="34"/>
      <c r="Y778" s="34"/>
      <c r="AA778" s="34"/>
      <c r="AB778" s="34"/>
      <c r="AC778" s="34"/>
      <c r="AD778" s="34"/>
      <c r="AE778" s="34"/>
      <c r="AF778" s="34"/>
      <c r="AG778">
        <v>4.3</v>
      </c>
      <c r="AH778" s="34" t="s">
        <v>1607</v>
      </c>
      <c r="AK778" s="34"/>
      <c r="AL778" s="34"/>
      <c r="AM778" s="34"/>
      <c r="AN778" s="34"/>
      <c r="AO778" s="34"/>
      <c r="AP778" s="34"/>
      <c r="AQ778" s="34"/>
      <c r="AR778" s="34"/>
      <c r="AS778" s="34"/>
      <c r="AU778" s="34"/>
      <c r="AV778" s="34"/>
      <c r="AW778" s="34"/>
      <c r="AX778" s="34"/>
      <c r="AY778" s="34"/>
      <c r="AZ778" s="34"/>
      <c r="BA778" s="34"/>
      <c r="BB778" s="34"/>
      <c r="BC778" s="34" t="s">
        <v>866</v>
      </c>
      <c r="BD778" s="34" t="s">
        <v>378</v>
      </c>
      <c r="BE778" s="34" t="s">
        <v>867</v>
      </c>
      <c r="BF778" s="34" t="s">
        <v>868</v>
      </c>
      <c r="BG778" t="b">
        <v>0</v>
      </c>
      <c r="BI778" s="34"/>
      <c r="BJ778" s="34"/>
      <c r="BK778" s="34"/>
      <c r="BL778" s="34"/>
      <c r="BM778" s="34"/>
      <c r="BN778" s="34"/>
      <c r="BO778" s="34"/>
      <c r="BP778" s="34"/>
      <c r="BQ778" s="34" t="s">
        <v>474</v>
      </c>
      <c r="BR778" t="b">
        <v>0</v>
      </c>
      <c r="BS778" s="34" t="s">
        <v>525</v>
      </c>
      <c r="BT778" s="34" t="s">
        <v>361</v>
      </c>
      <c r="BU778" s="34" t="s">
        <v>567</v>
      </c>
      <c r="BV778" s="34"/>
      <c r="BW778" s="34" t="s">
        <v>603</v>
      </c>
      <c r="BX778" s="34" t="s">
        <v>189</v>
      </c>
      <c r="BY778" s="34" t="s">
        <v>372</v>
      </c>
      <c r="BZ778" s="34"/>
      <c r="CB778" s="34"/>
      <c r="CC778" s="34"/>
      <c r="CD778" s="34"/>
      <c r="CE778" s="34"/>
      <c r="CH778" s="34"/>
      <c r="CI778" s="34"/>
      <c r="CK778" s="34"/>
      <c r="CL778" s="34"/>
      <c r="CN778" s="34"/>
      <c r="CO778" s="34"/>
      <c r="CP778" s="34"/>
      <c r="CQ778" s="34"/>
      <c r="CR778" s="34"/>
      <c r="CS778" s="34"/>
      <c r="CT778" s="34"/>
      <c r="CV778" s="34"/>
      <c r="CW778" s="34"/>
      <c r="CX778" s="34"/>
      <c r="CY778" s="34"/>
      <c r="CZ778" s="34"/>
    </row>
    <row r="779" spans="1:104" x14ac:dyDescent="0.15">
      <c r="A779" s="34"/>
      <c r="B779" s="34"/>
      <c r="C779" s="34"/>
      <c r="D779" s="34"/>
      <c r="F779" s="34"/>
      <c r="G779" s="34"/>
      <c r="H779" s="84"/>
      <c r="I779" s="34"/>
      <c r="J779" s="34"/>
      <c r="K779" s="34"/>
      <c r="L779" s="34"/>
      <c r="M779" s="34"/>
      <c r="N779" s="34"/>
      <c r="O779" s="34"/>
      <c r="P779" s="34"/>
      <c r="Q779" s="34"/>
      <c r="S779" s="34"/>
      <c r="T779" s="34"/>
      <c r="U779" s="34"/>
      <c r="W779" t="b">
        <v>1</v>
      </c>
      <c r="X779" s="34"/>
      <c r="Y779" s="34"/>
      <c r="AA779" s="34"/>
      <c r="AB779" s="34"/>
      <c r="AC779" s="34"/>
      <c r="AD779" s="34"/>
      <c r="AE779" s="34"/>
      <c r="AF779" s="34"/>
      <c r="AG779">
        <v>4.3</v>
      </c>
      <c r="AH779" s="34" t="s">
        <v>1607</v>
      </c>
      <c r="AK779" s="34"/>
      <c r="AL779" s="34"/>
      <c r="AM779" s="34"/>
      <c r="AN779" s="34"/>
      <c r="AO779" s="34"/>
      <c r="AP779" s="34"/>
      <c r="AQ779" s="34"/>
      <c r="AR779" s="34"/>
      <c r="AS779" s="34"/>
      <c r="AU779" s="34"/>
      <c r="AV779" s="34"/>
      <c r="AW779" s="34"/>
      <c r="AX779" s="34"/>
      <c r="AY779" s="34"/>
      <c r="AZ779" s="34"/>
      <c r="BA779" s="34"/>
      <c r="BB779" s="34"/>
      <c r="BC779" s="34" t="s">
        <v>866</v>
      </c>
      <c r="BD779" s="34" t="s">
        <v>378</v>
      </c>
      <c r="BE779" s="34" t="s">
        <v>867</v>
      </c>
      <c r="BF779" s="34" t="s">
        <v>868</v>
      </c>
      <c r="BG779" t="b">
        <v>0</v>
      </c>
      <c r="BH779" t="b">
        <v>0</v>
      </c>
      <c r="BI779" s="34" t="s">
        <v>259</v>
      </c>
      <c r="BJ779" s="34" t="s">
        <v>204</v>
      </c>
      <c r="BK779" s="34" t="s">
        <v>349</v>
      </c>
      <c r="BL779" s="34" t="s">
        <v>422</v>
      </c>
      <c r="BM779" s="34" t="s">
        <v>227</v>
      </c>
      <c r="BN779" s="34" t="s">
        <v>351</v>
      </c>
      <c r="BO779" s="34"/>
      <c r="BP779" s="34"/>
      <c r="BQ779" s="34" t="s">
        <v>475</v>
      </c>
      <c r="BR779" t="b">
        <v>0</v>
      </c>
      <c r="BS779" s="34" t="s">
        <v>526</v>
      </c>
      <c r="BT779" s="34" t="s">
        <v>361</v>
      </c>
      <c r="BU779" s="34" t="s">
        <v>364</v>
      </c>
      <c r="BV779" s="34"/>
      <c r="BW779" s="34" t="s">
        <v>604</v>
      </c>
      <c r="BX779" s="34" t="s">
        <v>189</v>
      </c>
      <c r="BY779" s="34" t="s">
        <v>372</v>
      </c>
      <c r="BZ779" s="34"/>
      <c r="CB779" s="34"/>
      <c r="CC779" s="34"/>
      <c r="CD779" s="34"/>
      <c r="CE779" s="34"/>
      <c r="CH779" s="34"/>
      <c r="CI779" s="34"/>
      <c r="CK779" s="34"/>
      <c r="CL779" s="34"/>
      <c r="CN779" s="34"/>
      <c r="CO779" s="34"/>
      <c r="CP779" s="34"/>
      <c r="CQ779" s="34"/>
      <c r="CR779" s="34"/>
      <c r="CS779" s="34"/>
      <c r="CT779" s="34"/>
      <c r="CV779" s="34"/>
      <c r="CW779" s="34"/>
      <c r="CX779" s="34"/>
      <c r="CY779" s="34"/>
      <c r="CZ779" s="34"/>
    </row>
    <row r="780" spans="1:104" x14ac:dyDescent="0.15">
      <c r="A780" s="34"/>
      <c r="B780" s="34"/>
      <c r="C780" s="34"/>
      <c r="D780" s="34"/>
      <c r="F780" s="34"/>
      <c r="G780" s="34"/>
      <c r="H780" s="84"/>
      <c r="I780" s="34"/>
      <c r="J780" s="34"/>
      <c r="K780" s="34"/>
      <c r="L780" s="34"/>
      <c r="M780" s="34"/>
      <c r="N780" s="34"/>
      <c r="O780" s="34"/>
      <c r="P780" s="34"/>
      <c r="Q780" s="34"/>
      <c r="S780" s="34"/>
      <c r="T780" s="34"/>
      <c r="U780" s="34"/>
      <c r="W780" t="b">
        <v>1</v>
      </c>
      <c r="X780" s="34"/>
      <c r="Y780" s="34"/>
      <c r="AA780" s="34"/>
      <c r="AB780" s="34"/>
      <c r="AC780" s="34"/>
      <c r="AD780" s="34"/>
      <c r="AE780" s="34"/>
      <c r="AF780" s="34"/>
      <c r="AG780">
        <v>4.3</v>
      </c>
      <c r="AH780" s="34" t="s">
        <v>1607</v>
      </c>
      <c r="AK780" s="34"/>
      <c r="AL780" s="34"/>
      <c r="AM780" s="34"/>
      <c r="AN780" s="34"/>
      <c r="AO780" s="34"/>
      <c r="AP780" s="34"/>
      <c r="AQ780" s="34"/>
      <c r="AR780" s="34"/>
      <c r="AS780" s="34"/>
      <c r="AU780" s="34"/>
      <c r="AV780" s="34"/>
      <c r="AW780" s="34"/>
      <c r="AX780" s="34"/>
      <c r="AY780" s="34"/>
      <c r="AZ780" s="34"/>
      <c r="BA780" s="34"/>
      <c r="BB780" s="34"/>
      <c r="BC780" s="34" t="s">
        <v>866</v>
      </c>
      <c r="BD780" s="34" t="s">
        <v>378</v>
      </c>
      <c r="BE780" s="34" t="s">
        <v>867</v>
      </c>
      <c r="BF780" s="34" t="s">
        <v>868</v>
      </c>
      <c r="BG780" t="b">
        <v>0</v>
      </c>
      <c r="BH780" t="b">
        <v>0</v>
      </c>
      <c r="BI780" s="34" t="s">
        <v>259</v>
      </c>
      <c r="BJ780" s="34" t="s">
        <v>204</v>
      </c>
      <c r="BK780" s="34" t="s">
        <v>349</v>
      </c>
      <c r="BL780" s="34" t="s">
        <v>422</v>
      </c>
      <c r="BM780" s="34" t="s">
        <v>227</v>
      </c>
      <c r="BN780" s="34" t="s">
        <v>351</v>
      </c>
      <c r="BO780" s="34"/>
      <c r="BP780" s="34"/>
      <c r="BQ780" s="34" t="s">
        <v>476</v>
      </c>
      <c r="BR780" t="b">
        <v>0</v>
      </c>
      <c r="BS780" s="34" t="s">
        <v>527</v>
      </c>
      <c r="BT780" s="34" t="s">
        <v>361</v>
      </c>
      <c r="BU780" s="34" t="s">
        <v>364</v>
      </c>
      <c r="BV780" s="34"/>
      <c r="BW780" s="34" t="s">
        <v>605</v>
      </c>
      <c r="BX780" s="34" t="s">
        <v>189</v>
      </c>
      <c r="BY780" s="34" t="s">
        <v>372</v>
      </c>
      <c r="BZ780" s="34"/>
      <c r="CB780" s="34"/>
      <c r="CC780" s="34"/>
      <c r="CD780" s="34"/>
      <c r="CE780" s="34"/>
      <c r="CH780" s="34"/>
      <c r="CI780" s="34"/>
      <c r="CK780" s="34"/>
      <c r="CL780" s="34"/>
      <c r="CN780" s="34"/>
      <c r="CO780" s="34"/>
      <c r="CP780" s="34"/>
      <c r="CQ780" s="34"/>
      <c r="CR780" s="34"/>
      <c r="CS780" s="34"/>
      <c r="CT780" s="34"/>
      <c r="CV780" s="34"/>
      <c r="CW780" s="34"/>
      <c r="CX780" s="34"/>
      <c r="CY780" s="34"/>
      <c r="CZ780" s="34"/>
    </row>
    <row r="781" spans="1:104" x14ac:dyDescent="0.15">
      <c r="A781" s="34"/>
      <c r="B781" s="34"/>
      <c r="C781" s="34"/>
      <c r="D781" s="34"/>
      <c r="F781" s="34"/>
      <c r="G781" s="34"/>
      <c r="H781" s="84"/>
      <c r="I781" s="34"/>
      <c r="J781" s="34"/>
      <c r="K781" s="34"/>
      <c r="L781" s="34"/>
      <c r="M781" s="34"/>
      <c r="N781" s="34"/>
      <c r="O781" s="34"/>
      <c r="P781" s="34"/>
      <c r="Q781" s="34"/>
      <c r="S781" s="34"/>
      <c r="T781" s="34"/>
      <c r="U781" s="34"/>
      <c r="W781" t="b">
        <v>1</v>
      </c>
      <c r="X781" s="34"/>
      <c r="Y781" s="34"/>
      <c r="AA781" s="34"/>
      <c r="AB781" s="34"/>
      <c r="AC781" s="34"/>
      <c r="AD781" s="34"/>
      <c r="AE781" s="34"/>
      <c r="AF781" s="34"/>
      <c r="AG781">
        <v>4.3</v>
      </c>
      <c r="AH781" s="34" t="s">
        <v>1607</v>
      </c>
      <c r="AK781" s="34"/>
      <c r="AL781" s="34"/>
      <c r="AM781" s="34"/>
      <c r="AN781" s="34"/>
      <c r="AO781" s="34"/>
      <c r="AP781" s="34"/>
      <c r="AQ781" s="34"/>
      <c r="AR781" s="34"/>
      <c r="AS781" s="34"/>
      <c r="AU781" s="34"/>
      <c r="AV781" s="34"/>
      <c r="AW781" s="34"/>
      <c r="AX781" s="34"/>
      <c r="AY781" s="34"/>
      <c r="AZ781" s="34"/>
      <c r="BA781" s="34"/>
      <c r="BB781" s="34"/>
      <c r="BC781" s="34" t="s">
        <v>866</v>
      </c>
      <c r="BD781" s="34" t="s">
        <v>378</v>
      </c>
      <c r="BE781" s="34" t="s">
        <v>867</v>
      </c>
      <c r="BF781" s="34" t="s">
        <v>868</v>
      </c>
      <c r="BG781" t="b">
        <v>0</v>
      </c>
      <c r="BH781" t="b">
        <v>0</v>
      </c>
      <c r="BI781" s="34" t="s">
        <v>259</v>
      </c>
      <c r="BJ781" s="34" t="s">
        <v>204</v>
      </c>
      <c r="BK781" s="34" t="s">
        <v>349</v>
      </c>
      <c r="BL781" s="34" t="s">
        <v>422</v>
      </c>
      <c r="BM781" s="34" t="s">
        <v>227</v>
      </c>
      <c r="BN781" s="34" t="s">
        <v>351</v>
      </c>
      <c r="BO781" s="34"/>
      <c r="BP781" s="34"/>
      <c r="BQ781" s="34" t="s">
        <v>477</v>
      </c>
      <c r="BR781" t="b">
        <v>0</v>
      </c>
      <c r="BS781" s="34" t="s">
        <v>528</v>
      </c>
      <c r="BT781" s="34" t="s">
        <v>361</v>
      </c>
      <c r="BU781" s="34" t="s">
        <v>364</v>
      </c>
      <c r="BV781" s="34"/>
      <c r="BW781" s="34" t="s">
        <v>606</v>
      </c>
      <c r="BX781" s="34" t="s">
        <v>189</v>
      </c>
      <c r="BY781" s="34" t="s">
        <v>372</v>
      </c>
      <c r="BZ781" s="34"/>
      <c r="CB781" s="34"/>
      <c r="CC781" s="34"/>
      <c r="CD781" s="34"/>
      <c r="CE781" s="34"/>
      <c r="CH781" s="34"/>
      <c r="CI781" s="34"/>
      <c r="CK781" s="34"/>
      <c r="CL781" s="34"/>
      <c r="CN781" s="34"/>
      <c r="CO781" s="34"/>
      <c r="CP781" s="34"/>
      <c r="CQ781" s="34"/>
      <c r="CR781" s="34"/>
      <c r="CS781" s="34"/>
      <c r="CT781" s="34"/>
      <c r="CV781" s="34"/>
      <c r="CW781" s="34"/>
      <c r="CX781" s="34"/>
      <c r="CY781" s="34"/>
      <c r="CZ781" s="34"/>
    </row>
    <row r="782" spans="1:104" x14ac:dyDescent="0.15">
      <c r="A782" s="34"/>
      <c r="B782" s="34"/>
      <c r="C782" s="34"/>
      <c r="D782" s="34"/>
      <c r="F782" s="34"/>
      <c r="G782" s="34"/>
      <c r="H782" s="84"/>
      <c r="I782" s="34"/>
      <c r="J782" s="34"/>
      <c r="K782" s="34"/>
      <c r="L782" s="34"/>
      <c r="M782" s="34"/>
      <c r="N782" s="34"/>
      <c r="O782" s="34"/>
      <c r="P782" s="34"/>
      <c r="Q782" s="34"/>
      <c r="S782" s="34"/>
      <c r="T782" s="34"/>
      <c r="U782" s="34"/>
      <c r="W782" t="b">
        <v>1</v>
      </c>
      <c r="X782" s="34"/>
      <c r="Y782" s="34"/>
      <c r="AA782" s="34"/>
      <c r="AB782" s="34"/>
      <c r="AC782" s="34"/>
      <c r="AD782" s="34"/>
      <c r="AE782" s="34"/>
      <c r="AF782" s="34"/>
      <c r="AG782">
        <v>4.3</v>
      </c>
      <c r="AH782" s="34" t="s">
        <v>1607</v>
      </c>
      <c r="AK782" s="34"/>
      <c r="AL782" s="34"/>
      <c r="AM782" s="34"/>
      <c r="AN782" s="34"/>
      <c r="AO782" s="34"/>
      <c r="AP782" s="34"/>
      <c r="AQ782" s="34"/>
      <c r="AR782" s="34"/>
      <c r="AS782" s="34"/>
      <c r="AU782" s="34"/>
      <c r="AV782" s="34"/>
      <c r="AW782" s="34"/>
      <c r="AX782" s="34"/>
      <c r="AY782" s="34"/>
      <c r="AZ782" s="34"/>
      <c r="BA782" s="34"/>
      <c r="BB782" s="34"/>
      <c r="BC782" s="34" t="s">
        <v>866</v>
      </c>
      <c r="BD782" s="34" t="s">
        <v>378</v>
      </c>
      <c r="BE782" s="34" t="s">
        <v>867</v>
      </c>
      <c r="BF782" s="34" t="s">
        <v>868</v>
      </c>
      <c r="BG782" t="b">
        <v>0</v>
      </c>
      <c r="BI782" s="34"/>
      <c r="BJ782" s="34"/>
      <c r="BK782" s="34"/>
      <c r="BL782" s="34"/>
      <c r="BM782" s="34"/>
      <c r="BN782" s="34"/>
      <c r="BO782" s="34"/>
      <c r="BP782" s="34"/>
      <c r="BQ782" s="34" t="s">
        <v>478</v>
      </c>
      <c r="BR782" t="b">
        <v>0</v>
      </c>
      <c r="BS782" s="34" t="s">
        <v>529</v>
      </c>
      <c r="BT782" s="34" t="s">
        <v>361</v>
      </c>
      <c r="BU782" s="34" t="s">
        <v>568</v>
      </c>
      <c r="BV782" s="34"/>
      <c r="BW782" s="34" t="s">
        <v>607</v>
      </c>
      <c r="BX782" s="34" t="s">
        <v>190</v>
      </c>
      <c r="BY782" s="34" t="s">
        <v>373</v>
      </c>
      <c r="BZ782" s="34"/>
      <c r="CB782" s="34"/>
      <c r="CC782" s="34"/>
      <c r="CD782" s="34"/>
      <c r="CE782" s="34"/>
      <c r="CH782" s="34"/>
      <c r="CI782" s="34"/>
      <c r="CK782" s="34"/>
      <c r="CL782" s="34"/>
      <c r="CN782" s="34"/>
      <c r="CO782" s="34"/>
      <c r="CP782" s="34"/>
      <c r="CQ782" s="34"/>
      <c r="CR782" s="34"/>
      <c r="CS782" s="34"/>
      <c r="CT782" s="34"/>
      <c r="CV782" s="34"/>
      <c r="CW782" s="34"/>
      <c r="CX782" s="34"/>
      <c r="CY782" s="34"/>
      <c r="CZ782" s="34"/>
    </row>
    <row r="783" spans="1:104" x14ac:dyDescent="0.15">
      <c r="A783" s="34"/>
      <c r="B783" s="34"/>
      <c r="C783" s="34"/>
      <c r="D783" s="34"/>
      <c r="F783" s="34"/>
      <c r="G783" s="34"/>
      <c r="H783" s="84"/>
      <c r="I783" s="34"/>
      <c r="J783" s="34"/>
      <c r="K783" s="34"/>
      <c r="L783" s="34"/>
      <c r="M783" s="34"/>
      <c r="N783" s="34"/>
      <c r="O783" s="34"/>
      <c r="P783" s="34"/>
      <c r="Q783" s="34"/>
      <c r="S783" s="34"/>
      <c r="T783" s="34"/>
      <c r="U783" s="34"/>
      <c r="W783" t="b">
        <v>1</v>
      </c>
      <c r="X783" s="34"/>
      <c r="Y783" s="34"/>
      <c r="AA783" s="34"/>
      <c r="AB783" s="34"/>
      <c r="AC783" s="34"/>
      <c r="AD783" s="34"/>
      <c r="AE783" s="34"/>
      <c r="AF783" s="34"/>
      <c r="AG783">
        <v>4.3</v>
      </c>
      <c r="AH783" s="34" t="s">
        <v>1607</v>
      </c>
      <c r="AK783" s="34"/>
      <c r="AL783" s="34"/>
      <c r="AM783" s="34"/>
      <c r="AN783" s="34"/>
      <c r="AO783" s="34"/>
      <c r="AP783" s="34"/>
      <c r="AQ783" s="34"/>
      <c r="AR783" s="34"/>
      <c r="AS783" s="34"/>
      <c r="AU783" s="34"/>
      <c r="AV783" s="34"/>
      <c r="AW783" s="34"/>
      <c r="AX783" s="34"/>
      <c r="AY783" s="34"/>
      <c r="AZ783" s="34"/>
      <c r="BA783" s="34"/>
      <c r="BB783" s="34"/>
      <c r="BC783" s="34" t="s">
        <v>866</v>
      </c>
      <c r="BD783" s="34" t="s">
        <v>378</v>
      </c>
      <c r="BE783" s="34" t="s">
        <v>867</v>
      </c>
      <c r="BF783" s="34" t="s">
        <v>868</v>
      </c>
      <c r="BG783" t="b">
        <v>0</v>
      </c>
      <c r="BH783" t="b">
        <v>0</v>
      </c>
      <c r="BI783" s="34" t="s">
        <v>260</v>
      </c>
      <c r="BJ783" s="34" t="s">
        <v>214</v>
      </c>
      <c r="BK783" s="34" t="s">
        <v>349</v>
      </c>
      <c r="BL783" s="34" t="s">
        <v>422</v>
      </c>
      <c r="BM783" s="34" t="s">
        <v>233</v>
      </c>
      <c r="BN783" s="34" t="s">
        <v>351</v>
      </c>
      <c r="BO783" s="34"/>
      <c r="BP783" s="34"/>
      <c r="BQ783" s="34" t="s">
        <v>479</v>
      </c>
      <c r="BR783" t="b">
        <v>0</v>
      </c>
      <c r="BS783" s="34" t="s">
        <v>530</v>
      </c>
      <c r="BT783" s="34" t="s">
        <v>361</v>
      </c>
      <c r="BU783" s="34" t="s">
        <v>569</v>
      </c>
      <c r="BV783" s="34"/>
      <c r="BW783" s="34" t="s">
        <v>608</v>
      </c>
      <c r="BX783" s="34" t="s">
        <v>190</v>
      </c>
      <c r="BY783" s="34" t="s">
        <v>373</v>
      </c>
      <c r="BZ783" s="34"/>
      <c r="CB783" s="34"/>
      <c r="CC783" s="34"/>
      <c r="CD783" s="34"/>
      <c r="CE783" s="34"/>
      <c r="CH783" s="34"/>
      <c r="CI783" s="34"/>
      <c r="CK783" s="34"/>
      <c r="CL783" s="34"/>
      <c r="CN783" s="34"/>
      <c r="CO783" s="34"/>
      <c r="CP783" s="34"/>
      <c r="CQ783" s="34"/>
      <c r="CR783" s="34"/>
      <c r="CS783" s="34"/>
      <c r="CT783" s="34"/>
      <c r="CV783" s="34"/>
      <c r="CW783" s="34"/>
      <c r="CX783" s="34"/>
      <c r="CY783" s="34"/>
      <c r="CZ783" s="34"/>
    </row>
    <row r="784" spans="1:104" x14ac:dyDescent="0.15">
      <c r="A784" s="34"/>
      <c r="B784" s="34"/>
      <c r="C784" s="34"/>
      <c r="D784" s="34"/>
      <c r="F784" s="34"/>
      <c r="G784" s="34"/>
      <c r="H784" s="84"/>
      <c r="I784" s="34"/>
      <c r="J784" s="34"/>
      <c r="K784" s="34"/>
      <c r="L784" s="34"/>
      <c r="M784" s="34"/>
      <c r="N784" s="34"/>
      <c r="O784" s="34"/>
      <c r="P784" s="34"/>
      <c r="Q784" s="34"/>
      <c r="S784" s="34"/>
      <c r="T784" s="34"/>
      <c r="U784" s="34"/>
      <c r="W784" t="b">
        <v>1</v>
      </c>
      <c r="X784" s="34"/>
      <c r="Y784" s="34"/>
      <c r="AA784" s="34"/>
      <c r="AB784" s="34"/>
      <c r="AC784" s="34"/>
      <c r="AD784" s="34"/>
      <c r="AE784" s="34"/>
      <c r="AF784" s="34"/>
      <c r="AG784">
        <v>4.3</v>
      </c>
      <c r="AH784" s="34" t="s">
        <v>1607</v>
      </c>
      <c r="AK784" s="34"/>
      <c r="AL784" s="34"/>
      <c r="AM784" s="34"/>
      <c r="AN784" s="34"/>
      <c r="AO784" s="34"/>
      <c r="AP784" s="34"/>
      <c r="AQ784" s="34"/>
      <c r="AR784" s="34"/>
      <c r="AS784" s="34"/>
      <c r="AU784" s="34"/>
      <c r="AV784" s="34"/>
      <c r="AW784" s="34"/>
      <c r="AX784" s="34"/>
      <c r="AY784" s="34"/>
      <c r="AZ784" s="34"/>
      <c r="BA784" s="34"/>
      <c r="BB784" s="34"/>
      <c r="BC784" s="34" t="s">
        <v>866</v>
      </c>
      <c r="BD784" s="34" t="s">
        <v>378</v>
      </c>
      <c r="BE784" s="34" t="s">
        <v>867</v>
      </c>
      <c r="BF784" s="34" t="s">
        <v>868</v>
      </c>
      <c r="BG784" t="b">
        <v>0</v>
      </c>
      <c r="BH784" t="b">
        <v>0</v>
      </c>
      <c r="BI784" s="34" t="s">
        <v>261</v>
      </c>
      <c r="BJ784" s="34" t="s">
        <v>214</v>
      </c>
      <c r="BK784" s="34" t="s">
        <v>349</v>
      </c>
      <c r="BL784" s="34" t="s">
        <v>422</v>
      </c>
      <c r="BM784" s="34" t="s">
        <v>233</v>
      </c>
      <c r="BN784" s="34" t="s">
        <v>351</v>
      </c>
      <c r="BO784" s="34"/>
      <c r="BP784" s="34"/>
      <c r="BQ784" s="34" t="s">
        <v>480</v>
      </c>
      <c r="BR784" t="b">
        <v>0</v>
      </c>
      <c r="BS784" s="34" t="s">
        <v>531</v>
      </c>
      <c r="BT784" s="34" t="s">
        <v>361</v>
      </c>
      <c r="BU784" s="34" t="s">
        <v>570</v>
      </c>
      <c r="BV784" s="34"/>
      <c r="BW784" s="34" t="s">
        <v>261</v>
      </c>
      <c r="BX784" s="34" t="s">
        <v>190</v>
      </c>
      <c r="BY784" s="34" t="s">
        <v>373</v>
      </c>
      <c r="BZ784" s="34"/>
      <c r="CB784" s="34"/>
      <c r="CC784" s="34"/>
      <c r="CD784" s="34"/>
      <c r="CE784" s="34"/>
      <c r="CH784" s="34"/>
      <c r="CI784" s="34"/>
      <c r="CK784" s="34"/>
      <c r="CL784" s="34"/>
      <c r="CN784" s="34"/>
      <c r="CO784" s="34"/>
      <c r="CP784" s="34"/>
      <c r="CQ784" s="34"/>
      <c r="CR784" s="34"/>
      <c r="CS784" s="34"/>
      <c r="CT784" s="34"/>
      <c r="CV784" s="34"/>
      <c r="CW784" s="34"/>
      <c r="CX784" s="34"/>
      <c r="CY784" s="34"/>
      <c r="CZ784" s="34"/>
    </row>
    <row r="785" spans="1:104" x14ac:dyDescent="0.15">
      <c r="A785" s="34"/>
      <c r="B785" s="34"/>
      <c r="C785" s="34"/>
      <c r="D785" s="34"/>
      <c r="F785" s="34"/>
      <c r="G785" s="34"/>
      <c r="H785" s="84"/>
      <c r="I785" s="34"/>
      <c r="J785" s="34"/>
      <c r="K785" s="34"/>
      <c r="L785" s="34"/>
      <c r="M785" s="34"/>
      <c r="N785" s="34"/>
      <c r="O785" s="34"/>
      <c r="P785" s="34"/>
      <c r="Q785" s="34"/>
      <c r="S785" s="34"/>
      <c r="T785" s="34"/>
      <c r="U785" s="34"/>
      <c r="W785" t="b">
        <v>1</v>
      </c>
      <c r="X785" s="34"/>
      <c r="Y785" s="34"/>
      <c r="AA785" s="34"/>
      <c r="AB785" s="34"/>
      <c r="AC785" s="34"/>
      <c r="AD785" s="34"/>
      <c r="AE785" s="34"/>
      <c r="AF785" s="34"/>
      <c r="AG785">
        <v>4.3</v>
      </c>
      <c r="AH785" s="34" t="s">
        <v>1607</v>
      </c>
      <c r="AK785" s="34"/>
      <c r="AL785" s="34"/>
      <c r="AM785" s="34"/>
      <c r="AN785" s="34"/>
      <c r="AO785" s="34"/>
      <c r="AP785" s="34"/>
      <c r="AQ785" s="34"/>
      <c r="AR785" s="34"/>
      <c r="AS785" s="34"/>
      <c r="AU785" s="34"/>
      <c r="AV785" s="34"/>
      <c r="AW785" s="34"/>
      <c r="AX785" s="34"/>
      <c r="AY785" s="34"/>
      <c r="AZ785" s="34"/>
      <c r="BA785" s="34"/>
      <c r="BB785" s="34"/>
      <c r="BC785" s="34" t="s">
        <v>866</v>
      </c>
      <c r="BD785" s="34" t="s">
        <v>378</v>
      </c>
      <c r="BE785" s="34" t="s">
        <v>867</v>
      </c>
      <c r="BF785" s="34" t="s">
        <v>868</v>
      </c>
      <c r="BG785" t="b">
        <v>0</v>
      </c>
      <c r="BH785" t="b">
        <v>0</v>
      </c>
      <c r="BI785" s="34" t="s">
        <v>380</v>
      </c>
      <c r="BJ785" s="34" t="s">
        <v>404</v>
      </c>
      <c r="BK785" s="34" t="s">
        <v>349</v>
      </c>
      <c r="BL785" s="34" t="s">
        <v>350</v>
      </c>
      <c r="BM785" s="34" t="s">
        <v>440</v>
      </c>
      <c r="BN785" s="34" t="s">
        <v>351</v>
      </c>
      <c r="BO785" s="34"/>
      <c r="BP785" s="34"/>
      <c r="BQ785" s="34" t="s">
        <v>481</v>
      </c>
      <c r="BR785" t="b">
        <v>0</v>
      </c>
      <c r="BS785" s="34" t="s">
        <v>532</v>
      </c>
      <c r="BT785" s="34" t="s">
        <v>361</v>
      </c>
      <c r="BU785" s="34" t="s">
        <v>571</v>
      </c>
      <c r="BV785" s="34"/>
      <c r="BW785" s="34" t="s">
        <v>262</v>
      </c>
      <c r="BX785" s="34" t="s">
        <v>190</v>
      </c>
      <c r="BY785" s="34" t="s">
        <v>373</v>
      </c>
      <c r="BZ785" s="34"/>
      <c r="CB785" s="34"/>
      <c r="CC785" s="34"/>
      <c r="CD785" s="34"/>
      <c r="CE785" s="34"/>
      <c r="CH785" s="34"/>
      <c r="CI785" s="34"/>
      <c r="CK785" s="34"/>
      <c r="CL785" s="34"/>
      <c r="CN785" s="34"/>
      <c r="CO785" s="34"/>
      <c r="CP785" s="34"/>
      <c r="CQ785" s="34"/>
      <c r="CR785" s="34"/>
      <c r="CS785" s="34"/>
      <c r="CT785" s="34"/>
      <c r="CV785" s="34"/>
      <c r="CW785" s="34"/>
      <c r="CX785" s="34"/>
      <c r="CY785" s="34"/>
      <c r="CZ785" s="34"/>
    </row>
    <row r="786" spans="1:104" x14ac:dyDescent="0.15">
      <c r="A786" s="34"/>
      <c r="B786" s="34"/>
      <c r="C786" s="34"/>
      <c r="D786" s="34"/>
      <c r="F786" s="34"/>
      <c r="G786" s="34"/>
      <c r="H786" s="84"/>
      <c r="I786" s="34"/>
      <c r="J786" s="34"/>
      <c r="K786" s="34"/>
      <c r="L786" s="34"/>
      <c r="M786" s="34"/>
      <c r="N786" s="34"/>
      <c r="O786" s="34"/>
      <c r="P786" s="34"/>
      <c r="Q786" s="34"/>
      <c r="S786" s="34"/>
      <c r="T786" s="34"/>
      <c r="U786" s="34"/>
      <c r="W786" t="b">
        <v>1</v>
      </c>
      <c r="X786" s="34"/>
      <c r="Y786" s="34"/>
      <c r="AA786" s="34"/>
      <c r="AB786" s="34"/>
      <c r="AC786" s="34"/>
      <c r="AD786" s="34"/>
      <c r="AE786" s="34"/>
      <c r="AF786" s="34"/>
      <c r="AG786">
        <v>4.3</v>
      </c>
      <c r="AH786" s="34" t="s">
        <v>1607</v>
      </c>
      <c r="AK786" s="34"/>
      <c r="AL786" s="34"/>
      <c r="AM786" s="34"/>
      <c r="AN786" s="34"/>
      <c r="AO786" s="34"/>
      <c r="AP786" s="34"/>
      <c r="AQ786" s="34"/>
      <c r="AR786" s="34"/>
      <c r="AS786" s="34"/>
      <c r="AU786" s="34"/>
      <c r="AV786" s="34"/>
      <c r="AW786" s="34"/>
      <c r="AX786" s="34"/>
      <c r="AY786" s="34"/>
      <c r="AZ786" s="34"/>
      <c r="BA786" s="34"/>
      <c r="BB786" s="34"/>
      <c r="BC786" s="34" t="s">
        <v>866</v>
      </c>
      <c r="BD786" s="34" t="s">
        <v>378</v>
      </c>
      <c r="BE786" s="34" t="s">
        <v>867</v>
      </c>
      <c r="BF786" s="34" t="s">
        <v>868</v>
      </c>
      <c r="BG786" t="b">
        <v>0</v>
      </c>
      <c r="BH786" t="b">
        <v>0</v>
      </c>
      <c r="BI786" s="34" t="s">
        <v>381</v>
      </c>
      <c r="BJ786" s="34" t="s">
        <v>404</v>
      </c>
      <c r="BK786" s="34" t="s">
        <v>349</v>
      </c>
      <c r="BL786" s="34" t="s">
        <v>350</v>
      </c>
      <c r="BM786" s="34" t="s">
        <v>440</v>
      </c>
      <c r="BN786" s="34" t="s">
        <v>351</v>
      </c>
      <c r="BO786" s="34"/>
      <c r="BP786" s="34"/>
      <c r="BQ786" s="34" t="s">
        <v>481</v>
      </c>
      <c r="BR786" t="b">
        <v>0</v>
      </c>
      <c r="BS786" s="34" t="s">
        <v>532</v>
      </c>
      <c r="BT786" s="34" t="s">
        <v>361</v>
      </c>
      <c r="BU786" s="34" t="s">
        <v>571</v>
      </c>
      <c r="BV786" s="34"/>
      <c r="BW786" s="34" t="s">
        <v>262</v>
      </c>
      <c r="BX786" s="34" t="s">
        <v>190</v>
      </c>
      <c r="BY786" s="34" t="s">
        <v>373</v>
      </c>
      <c r="BZ786" s="34"/>
      <c r="CB786" s="34"/>
      <c r="CC786" s="34"/>
      <c r="CD786" s="34"/>
      <c r="CE786" s="34"/>
      <c r="CH786" s="34"/>
      <c r="CI786" s="34"/>
      <c r="CK786" s="34"/>
      <c r="CL786" s="34"/>
      <c r="CN786" s="34"/>
      <c r="CO786" s="34"/>
      <c r="CP786" s="34"/>
      <c r="CQ786" s="34"/>
      <c r="CR786" s="34"/>
      <c r="CS786" s="34"/>
      <c r="CT786" s="34"/>
      <c r="CV786" s="34"/>
      <c r="CW786" s="34"/>
      <c r="CX786" s="34"/>
      <c r="CY786" s="34"/>
      <c r="CZ786" s="34"/>
    </row>
    <row r="787" spans="1:104" x14ac:dyDescent="0.15">
      <c r="A787" s="34"/>
      <c r="B787" s="34"/>
      <c r="C787" s="34"/>
      <c r="D787" s="34"/>
      <c r="F787" s="34"/>
      <c r="G787" s="34"/>
      <c r="H787" s="84"/>
      <c r="I787" s="34"/>
      <c r="J787" s="34"/>
      <c r="K787" s="34"/>
      <c r="L787" s="34"/>
      <c r="M787" s="34"/>
      <c r="N787" s="34"/>
      <c r="O787" s="34"/>
      <c r="P787" s="34"/>
      <c r="Q787" s="34"/>
      <c r="S787" s="34"/>
      <c r="T787" s="34"/>
      <c r="U787" s="34"/>
      <c r="W787" t="b">
        <v>1</v>
      </c>
      <c r="X787" s="34"/>
      <c r="Y787" s="34"/>
      <c r="AA787" s="34"/>
      <c r="AB787" s="34"/>
      <c r="AC787" s="34"/>
      <c r="AD787" s="34"/>
      <c r="AE787" s="34"/>
      <c r="AF787" s="34"/>
      <c r="AG787">
        <v>4.3</v>
      </c>
      <c r="AH787" s="34" t="s">
        <v>1607</v>
      </c>
      <c r="AK787" s="34"/>
      <c r="AL787" s="34"/>
      <c r="AM787" s="34"/>
      <c r="AN787" s="34"/>
      <c r="AO787" s="34"/>
      <c r="AP787" s="34"/>
      <c r="AQ787" s="34"/>
      <c r="AR787" s="34"/>
      <c r="AS787" s="34"/>
      <c r="AU787" s="34"/>
      <c r="AV787" s="34"/>
      <c r="AW787" s="34"/>
      <c r="AX787" s="34"/>
      <c r="AY787" s="34"/>
      <c r="AZ787" s="34"/>
      <c r="BA787" s="34"/>
      <c r="BB787" s="34"/>
      <c r="BC787" s="34" t="s">
        <v>866</v>
      </c>
      <c r="BD787" s="34" t="s">
        <v>378</v>
      </c>
      <c r="BE787" s="34" t="s">
        <v>867</v>
      </c>
      <c r="BF787" s="34" t="s">
        <v>868</v>
      </c>
      <c r="BG787" t="b">
        <v>0</v>
      </c>
      <c r="BH787" t="b">
        <v>0</v>
      </c>
      <c r="BI787" s="34" t="s">
        <v>382</v>
      </c>
      <c r="BJ787" s="34" t="s">
        <v>404</v>
      </c>
      <c r="BK787" s="34" t="s">
        <v>349</v>
      </c>
      <c r="BL787" s="34" t="s">
        <v>350</v>
      </c>
      <c r="BM787" s="34" t="s">
        <v>440</v>
      </c>
      <c r="BN787" s="34" t="s">
        <v>351</v>
      </c>
      <c r="BO787" s="34"/>
      <c r="BP787" s="34"/>
      <c r="BQ787" s="34" t="s">
        <v>481</v>
      </c>
      <c r="BR787" t="b">
        <v>0</v>
      </c>
      <c r="BS787" s="34" t="s">
        <v>532</v>
      </c>
      <c r="BT787" s="34" t="s">
        <v>361</v>
      </c>
      <c r="BU787" s="34" t="s">
        <v>571</v>
      </c>
      <c r="BV787" s="34"/>
      <c r="BW787" s="34" t="s">
        <v>262</v>
      </c>
      <c r="BX787" s="34" t="s">
        <v>190</v>
      </c>
      <c r="BY787" s="34" t="s">
        <v>373</v>
      </c>
      <c r="BZ787" s="34"/>
      <c r="CB787" s="34"/>
      <c r="CC787" s="34"/>
      <c r="CD787" s="34"/>
      <c r="CE787" s="34"/>
      <c r="CH787" s="34"/>
      <c r="CI787" s="34"/>
      <c r="CK787" s="34"/>
      <c r="CL787" s="34"/>
      <c r="CN787" s="34"/>
      <c r="CO787" s="34"/>
      <c r="CP787" s="34"/>
      <c r="CQ787" s="34"/>
      <c r="CR787" s="34"/>
      <c r="CS787" s="34"/>
      <c r="CT787" s="34"/>
      <c r="CV787" s="34"/>
      <c r="CW787" s="34"/>
      <c r="CX787" s="34"/>
      <c r="CY787" s="34"/>
      <c r="CZ787" s="34"/>
    </row>
    <row r="788" spans="1:104" x14ac:dyDescent="0.15">
      <c r="A788" s="34"/>
      <c r="B788" s="34"/>
      <c r="C788" s="34"/>
      <c r="D788" s="34"/>
      <c r="F788" s="34"/>
      <c r="G788" s="34"/>
      <c r="H788" s="84"/>
      <c r="I788" s="34"/>
      <c r="J788" s="34"/>
      <c r="K788" s="34"/>
      <c r="L788" s="34"/>
      <c r="M788" s="34"/>
      <c r="N788" s="34"/>
      <c r="O788" s="34"/>
      <c r="P788" s="34"/>
      <c r="Q788" s="34"/>
      <c r="S788" s="34"/>
      <c r="T788" s="34"/>
      <c r="U788" s="34"/>
      <c r="W788" t="b">
        <v>1</v>
      </c>
      <c r="X788" s="34"/>
      <c r="Y788" s="34"/>
      <c r="AA788" s="34"/>
      <c r="AB788" s="34"/>
      <c r="AC788" s="34"/>
      <c r="AD788" s="34"/>
      <c r="AE788" s="34"/>
      <c r="AF788" s="34"/>
      <c r="AG788">
        <v>4.3</v>
      </c>
      <c r="AH788" s="34" t="s">
        <v>1607</v>
      </c>
      <c r="AK788" s="34"/>
      <c r="AL788" s="34"/>
      <c r="AM788" s="34"/>
      <c r="AN788" s="34"/>
      <c r="AO788" s="34"/>
      <c r="AP788" s="34"/>
      <c r="AQ788" s="34"/>
      <c r="AR788" s="34"/>
      <c r="AS788" s="34"/>
      <c r="AU788" s="34"/>
      <c r="AV788" s="34"/>
      <c r="AW788" s="34"/>
      <c r="AX788" s="34"/>
      <c r="AY788" s="34"/>
      <c r="AZ788" s="34"/>
      <c r="BA788" s="34"/>
      <c r="BB788" s="34"/>
      <c r="BC788" s="34" t="s">
        <v>866</v>
      </c>
      <c r="BD788" s="34" t="s">
        <v>378</v>
      </c>
      <c r="BE788" s="34" t="s">
        <v>867</v>
      </c>
      <c r="BF788" s="34" t="s">
        <v>868</v>
      </c>
      <c r="BG788" t="b">
        <v>0</v>
      </c>
      <c r="BH788" t="b">
        <v>0</v>
      </c>
      <c r="BI788" s="34" t="s">
        <v>383</v>
      </c>
      <c r="BJ788" s="34" t="s">
        <v>404</v>
      </c>
      <c r="BK788" s="34" t="s">
        <v>349</v>
      </c>
      <c r="BL788" s="34" t="s">
        <v>350</v>
      </c>
      <c r="BM788" s="34" t="s">
        <v>440</v>
      </c>
      <c r="BN788" s="34" t="s">
        <v>351</v>
      </c>
      <c r="BO788" s="34"/>
      <c r="BP788" s="34"/>
      <c r="BQ788" s="34" t="s">
        <v>481</v>
      </c>
      <c r="BR788" t="b">
        <v>0</v>
      </c>
      <c r="BS788" s="34" t="s">
        <v>532</v>
      </c>
      <c r="BT788" s="34" t="s">
        <v>361</v>
      </c>
      <c r="BU788" s="34" t="s">
        <v>571</v>
      </c>
      <c r="BV788" s="34"/>
      <c r="BW788" s="34" t="s">
        <v>262</v>
      </c>
      <c r="BX788" s="34" t="s">
        <v>190</v>
      </c>
      <c r="BY788" s="34" t="s">
        <v>373</v>
      </c>
      <c r="BZ788" s="34"/>
      <c r="CB788" s="34"/>
      <c r="CC788" s="34"/>
      <c r="CD788" s="34"/>
      <c r="CE788" s="34"/>
      <c r="CH788" s="34"/>
      <c r="CI788" s="34"/>
      <c r="CK788" s="34"/>
      <c r="CL788" s="34"/>
      <c r="CN788" s="34"/>
      <c r="CO788" s="34"/>
      <c r="CP788" s="34"/>
      <c r="CQ788" s="34"/>
      <c r="CR788" s="34"/>
      <c r="CS788" s="34"/>
      <c r="CT788" s="34"/>
      <c r="CV788" s="34"/>
      <c r="CW788" s="34"/>
      <c r="CX788" s="34"/>
      <c r="CY788" s="34"/>
      <c r="CZ788" s="34"/>
    </row>
    <row r="789" spans="1:104" x14ac:dyDescent="0.15">
      <c r="A789" s="34"/>
      <c r="B789" s="34"/>
      <c r="C789" s="34"/>
      <c r="D789" s="34"/>
      <c r="F789" s="34"/>
      <c r="G789" s="34"/>
      <c r="H789" s="84"/>
      <c r="I789" s="34"/>
      <c r="J789" s="34"/>
      <c r="K789" s="34"/>
      <c r="L789" s="34"/>
      <c r="M789" s="34"/>
      <c r="N789" s="34"/>
      <c r="O789" s="34"/>
      <c r="P789" s="34"/>
      <c r="Q789" s="34"/>
      <c r="S789" s="34"/>
      <c r="T789" s="34"/>
      <c r="U789" s="34"/>
      <c r="W789" t="b">
        <v>1</v>
      </c>
      <c r="X789" s="34"/>
      <c r="Y789" s="34"/>
      <c r="AA789" s="34"/>
      <c r="AB789" s="34"/>
      <c r="AC789" s="34"/>
      <c r="AD789" s="34"/>
      <c r="AE789" s="34"/>
      <c r="AF789" s="34"/>
      <c r="AG789">
        <v>4.3</v>
      </c>
      <c r="AH789" s="34" t="s">
        <v>1607</v>
      </c>
      <c r="AK789" s="34"/>
      <c r="AL789" s="34"/>
      <c r="AM789" s="34"/>
      <c r="AN789" s="34"/>
      <c r="AO789" s="34"/>
      <c r="AP789" s="34"/>
      <c r="AQ789" s="34"/>
      <c r="AR789" s="34"/>
      <c r="AS789" s="34"/>
      <c r="AU789" s="34"/>
      <c r="AV789" s="34"/>
      <c r="AW789" s="34"/>
      <c r="AX789" s="34"/>
      <c r="AY789" s="34"/>
      <c r="AZ789" s="34"/>
      <c r="BA789" s="34"/>
      <c r="BB789" s="34"/>
      <c r="BC789" s="34" t="s">
        <v>866</v>
      </c>
      <c r="BD789" s="34" t="s">
        <v>378</v>
      </c>
      <c r="BE789" s="34" t="s">
        <v>867</v>
      </c>
      <c r="BF789" s="34" t="s">
        <v>868</v>
      </c>
      <c r="BG789" t="b">
        <v>0</v>
      </c>
      <c r="BH789" t="b">
        <v>0</v>
      </c>
      <c r="BI789" s="34" t="s">
        <v>384</v>
      </c>
      <c r="BJ789" s="34" t="s">
        <v>404</v>
      </c>
      <c r="BK789" s="34" t="s">
        <v>349</v>
      </c>
      <c r="BL789" s="34" t="s">
        <v>350</v>
      </c>
      <c r="BM789" s="34" t="s">
        <v>440</v>
      </c>
      <c r="BN789" s="34" t="s">
        <v>351</v>
      </c>
      <c r="BO789" s="34"/>
      <c r="BP789" s="34"/>
      <c r="BQ789" s="34" t="s">
        <v>481</v>
      </c>
      <c r="BR789" t="b">
        <v>0</v>
      </c>
      <c r="BS789" s="34" t="s">
        <v>532</v>
      </c>
      <c r="BT789" s="34" t="s">
        <v>361</v>
      </c>
      <c r="BU789" s="34" t="s">
        <v>571</v>
      </c>
      <c r="BV789" s="34"/>
      <c r="BW789" s="34" t="s">
        <v>262</v>
      </c>
      <c r="BX789" s="34" t="s">
        <v>190</v>
      </c>
      <c r="BY789" s="34" t="s">
        <v>373</v>
      </c>
      <c r="BZ789" s="34"/>
      <c r="CB789" s="34"/>
      <c r="CC789" s="34"/>
      <c r="CD789" s="34"/>
      <c r="CE789" s="34"/>
      <c r="CH789" s="34"/>
      <c r="CI789" s="34"/>
      <c r="CK789" s="34"/>
      <c r="CL789" s="34"/>
      <c r="CN789" s="34"/>
      <c r="CO789" s="34"/>
      <c r="CP789" s="34"/>
      <c r="CQ789" s="34"/>
      <c r="CR789" s="34"/>
      <c r="CS789" s="34"/>
      <c r="CT789" s="34"/>
      <c r="CV789" s="34"/>
      <c r="CW789" s="34"/>
      <c r="CX789" s="34"/>
      <c r="CY789" s="34"/>
      <c r="CZ789" s="34"/>
    </row>
    <row r="790" spans="1:104" x14ac:dyDescent="0.15">
      <c r="A790" s="34"/>
      <c r="B790" s="34"/>
      <c r="C790" s="34"/>
      <c r="D790" s="34"/>
      <c r="F790" s="34"/>
      <c r="G790" s="34"/>
      <c r="H790" s="84"/>
      <c r="I790" s="34"/>
      <c r="J790" s="34"/>
      <c r="K790" s="34"/>
      <c r="L790" s="34"/>
      <c r="M790" s="34"/>
      <c r="N790" s="34"/>
      <c r="O790" s="34"/>
      <c r="P790" s="34"/>
      <c r="Q790" s="34"/>
      <c r="S790" s="34"/>
      <c r="T790" s="34"/>
      <c r="U790" s="34"/>
      <c r="W790" t="b">
        <v>1</v>
      </c>
      <c r="X790" s="34"/>
      <c r="Y790" s="34"/>
      <c r="AA790" s="34"/>
      <c r="AB790" s="34"/>
      <c r="AC790" s="34"/>
      <c r="AD790" s="34"/>
      <c r="AE790" s="34"/>
      <c r="AF790" s="34"/>
      <c r="AG790">
        <v>4.3</v>
      </c>
      <c r="AH790" s="34" t="s">
        <v>1607</v>
      </c>
      <c r="AK790" s="34"/>
      <c r="AL790" s="34"/>
      <c r="AM790" s="34"/>
      <c r="AN790" s="34"/>
      <c r="AO790" s="34"/>
      <c r="AP790" s="34"/>
      <c r="AQ790" s="34"/>
      <c r="AR790" s="34"/>
      <c r="AS790" s="34"/>
      <c r="AU790" s="34"/>
      <c r="AV790" s="34"/>
      <c r="AW790" s="34"/>
      <c r="AX790" s="34"/>
      <c r="AY790" s="34"/>
      <c r="AZ790" s="34"/>
      <c r="BA790" s="34"/>
      <c r="BB790" s="34"/>
      <c r="BC790" s="34" t="s">
        <v>866</v>
      </c>
      <c r="BD790" s="34" t="s">
        <v>378</v>
      </c>
      <c r="BE790" s="34" t="s">
        <v>867</v>
      </c>
      <c r="BF790" s="34" t="s">
        <v>868</v>
      </c>
      <c r="BG790" t="b">
        <v>0</v>
      </c>
      <c r="BH790" t="b">
        <v>0</v>
      </c>
      <c r="BI790" s="34" t="s">
        <v>385</v>
      </c>
      <c r="BJ790" s="34" t="s">
        <v>404</v>
      </c>
      <c r="BK790" s="34" t="s">
        <v>349</v>
      </c>
      <c r="BL790" s="34" t="s">
        <v>350</v>
      </c>
      <c r="BM790" s="34" t="s">
        <v>440</v>
      </c>
      <c r="BN790" s="34" t="s">
        <v>351</v>
      </c>
      <c r="BO790" s="34"/>
      <c r="BP790" s="34"/>
      <c r="BQ790" s="34" t="s">
        <v>481</v>
      </c>
      <c r="BR790" t="b">
        <v>0</v>
      </c>
      <c r="BS790" s="34" t="s">
        <v>532</v>
      </c>
      <c r="BT790" s="34" t="s">
        <v>361</v>
      </c>
      <c r="BU790" s="34" t="s">
        <v>571</v>
      </c>
      <c r="BV790" s="34"/>
      <c r="BW790" s="34" t="s">
        <v>262</v>
      </c>
      <c r="BX790" s="34" t="s">
        <v>190</v>
      </c>
      <c r="BY790" s="34" t="s">
        <v>373</v>
      </c>
      <c r="BZ790" s="34"/>
      <c r="CB790" s="34"/>
      <c r="CC790" s="34"/>
      <c r="CD790" s="34"/>
      <c r="CE790" s="34"/>
      <c r="CH790" s="34"/>
      <c r="CI790" s="34"/>
      <c r="CK790" s="34"/>
      <c r="CL790" s="34"/>
      <c r="CN790" s="34"/>
      <c r="CO790" s="34"/>
      <c r="CP790" s="34"/>
      <c r="CQ790" s="34"/>
      <c r="CR790" s="34"/>
      <c r="CS790" s="34"/>
      <c r="CT790" s="34"/>
      <c r="CV790" s="34"/>
      <c r="CW790" s="34"/>
      <c r="CX790" s="34"/>
      <c r="CY790" s="34"/>
      <c r="CZ790" s="34"/>
    </row>
    <row r="791" spans="1:104" x14ac:dyDescent="0.15">
      <c r="A791" s="34"/>
      <c r="B791" s="34"/>
      <c r="C791" s="34"/>
      <c r="D791" s="34"/>
      <c r="F791" s="34"/>
      <c r="G791" s="34"/>
      <c r="H791" s="84"/>
      <c r="I791" s="34"/>
      <c r="J791" s="34"/>
      <c r="K791" s="34"/>
      <c r="L791" s="34"/>
      <c r="M791" s="34"/>
      <c r="N791" s="34"/>
      <c r="O791" s="34"/>
      <c r="P791" s="34"/>
      <c r="Q791" s="34"/>
      <c r="S791" s="34"/>
      <c r="T791" s="34"/>
      <c r="U791" s="34"/>
      <c r="W791" t="b">
        <v>1</v>
      </c>
      <c r="X791" s="34"/>
      <c r="Y791" s="34"/>
      <c r="AA791" s="34"/>
      <c r="AB791" s="34"/>
      <c r="AC791" s="34"/>
      <c r="AD791" s="34"/>
      <c r="AE791" s="34"/>
      <c r="AF791" s="34"/>
      <c r="AG791">
        <v>4.3</v>
      </c>
      <c r="AH791" s="34" t="s">
        <v>1607</v>
      </c>
      <c r="AK791" s="34"/>
      <c r="AL791" s="34"/>
      <c r="AM791" s="34"/>
      <c r="AN791" s="34"/>
      <c r="AO791" s="34"/>
      <c r="AP791" s="34"/>
      <c r="AQ791" s="34"/>
      <c r="AR791" s="34"/>
      <c r="AS791" s="34"/>
      <c r="AU791" s="34"/>
      <c r="AV791" s="34"/>
      <c r="AW791" s="34"/>
      <c r="AX791" s="34"/>
      <c r="AY791" s="34"/>
      <c r="AZ791" s="34"/>
      <c r="BA791" s="34"/>
      <c r="BB791" s="34"/>
      <c r="BC791" s="34" t="s">
        <v>866</v>
      </c>
      <c r="BD791" s="34" t="s">
        <v>378</v>
      </c>
      <c r="BE791" s="34" t="s">
        <v>867</v>
      </c>
      <c r="BF791" s="34" t="s">
        <v>868</v>
      </c>
      <c r="BG791" t="b">
        <v>0</v>
      </c>
      <c r="BH791" t="b">
        <v>0</v>
      </c>
      <c r="BI791" s="34" t="s">
        <v>256</v>
      </c>
      <c r="BJ791" s="34" t="s">
        <v>404</v>
      </c>
      <c r="BK791" s="34" t="s">
        <v>349</v>
      </c>
      <c r="BL791" s="34" t="s">
        <v>350</v>
      </c>
      <c r="BM791" s="34" t="s">
        <v>440</v>
      </c>
      <c r="BN791" s="34" t="s">
        <v>351</v>
      </c>
      <c r="BO791" s="34"/>
      <c r="BP791" s="34"/>
      <c r="BQ791" s="34" t="s">
        <v>481</v>
      </c>
      <c r="BR791" t="b">
        <v>0</v>
      </c>
      <c r="BS791" s="34" t="s">
        <v>532</v>
      </c>
      <c r="BT791" s="34" t="s">
        <v>361</v>
      </c>
      <c r="BU791" s="34" t="s">
        <v>571</v>
      </c>
      <c r="BV791" s="34"/>
      <c r="BW791" s="34" t="s">
        <v>262</v>
      </c>
      <c r="BX791" s="34" t="s">
        <v>190</v>
      </c>
      <c r="BY791" s="34" t="s">
        <v>373</v>
      </c>
      <c r="BZ791" s="34"/>
      <c r="CB791" s="34"/>
      <c r="CC791" s="34"/>
      <c r="CD791" s="34"/>
      <c r="CE791" s="34"/>
      <c r="CH791" s="34"/>
      <c r="CI791" s="34"/>
      <c r="CK791" s="34"/>
      <c r="CL791" s="34"/>
      <c r="CN791" s="34"/>
      <c r="CO791" s="34"/>
      <c r="CP791" s="34"/>
      <c r="CQ791" s="34"/>
      <c r="CR791" s="34"/>
      <c r="CS791" s="34"/>
      <c r="CT791" s="34"/>
      <c r="CV791" s="34"/>
      <c r="CW791" s="34"/>
      <c r="CX791" s="34"/>
      <c r="CY791" s="34"/>
      <c r="CZ791" s="34"/>
    </row>
    <row r="792" spans="1:104" x14ac:dyDescent="0.15">
      <c r="A792" s="34"/>
      <c r="B792" s="34"/>
      <c r="C792" s="34"/>
      <c r="D792" s="34"/>
      <c r="F792" s="34"/>
      <c r="G792" s="34"/>
      <c r="H792" s="84"/>
      <c r="I792" s="34"/>
      <c r="J792" s="34"/>
      <c r="K792" s="34"/>
      <c r="L792" s="34"/>
      <c r="M792" s="34"/>
      <c r="N792" s="34"/>
      <c r="O792" s="34"/>
      <c r="P792" s="34"/>
      <c r="Q792" s="34"/>
      <c r="S792" s="34"/>
      <c r="T792" s="34"/>
      <c r="U792" s="34"/>
      <c r="W792" t="b">
        <v>1</v>
      </c>
      <c r="X792" s="34"/>
      <c r="Y792" s="34"/>
      <c r="AA792" s="34"/>
      <c r="AB792" s="34"/>
      <c r="AC792" s="34"/>
      <c r="AD792" s="34"/>
      <c r="AE792" s="34"/>
      <c r="AF792" s="34"/>
      <c r="AG792">
        <v>4.3</v>
      </c>
      <c r="AH792" s="34" t="s">
        <v>1607</v>
      </c>
      <c r="AK792" s="34"/>
      <c r="AL792" s="34"/>
      <c r="AM792" s="34"/>
      <c r="AN792" s="34"/>
      <c r="AO792" s="34"/>
      <c r="AP792" s="34"/>
      <c r="AQ792" s="34"/>
      <c r="AR792" s="34"/>
      <c r="AS792" s="34"/>
      <c r="AU792" s="34"/>
      <c r="AV792" s="34"/>
      <c r="AW792" s="34"/>
      <c r="AX792" s="34"/>
      <c r="AY792" s="34"/>
      <c r="AZ792" s="34"/>
      <c r="BA792" s="34"/>
      <c r="BB792" s="34"/>
      <c r="BC792" s="34" t="s">
        <v>866</v>
      </c>
      <c r="BD792" s="34" t="s">
        <v>378</v>
      </c>
      <c r="BE792" s="34" t="s">
        <v>867</v>
      </c>
      <c r="BF792" s="34" t="s">
        <v>868</v>
      </c>
      <c r="BG792" t="b">
        <v>0</v>
      </c>
      <c r="BH792" t="b">
        <v>0</v>
      </c>
      <c r="BI792" s="34" t="s">
        <v>262</v>
      </c>
      <c r="BJ792" s="34" t="s">
        <v>214</v>
      </c>
      <c r="BK792" s="34" t="s">
        <v>349</v>
      </c>
      <c r="BL792" s="34" t="s">
        <v>422</v>
      </c>
      <c r="BM792" s="34" t="s">
        <v>233</v>
      </c>
      <c r="BN792" s="34" t="s">
        <v>351</v>
      </c>
      <c r="BO792" s="34"/>
      <c r="BP792" s="34"/>
      <c r="BQ792" s="34" t="s">
        <v>481</v>
      </c>
      <c r="BR792" t="b">
        <v>0</v>
      </c>
      <c r="BS792" s="34" t="s">
        <v>532</v>
      </c>
      <c r="BT792" s="34" t="s">
        <v>361</v>
      </c>
      <c r="BU792" s="34" t="s">
        <v>571</v>
      </c>
      <c r="BV792" s="34"/>
      <c r="BW792" s="34" t="s">
        <v>262</v>
      </c>
      <c r="BX792" s="34" t="s">
        <v>190</v>
      </c>
      <c r="BY792" s="34" t="s">
        <v>373</v>
      </c>
      <c r="BZ792" s="34"/>
      <c r="CB792" s="34"/>
      <c r="CC792" s="34"/>
      <c r="CD792" s="34"/>
      <c r="CE792" s="34"/>
      <c r="CH792" s="34"/>
      <c r="CI792" s="34"/>
      <c r="CK792" s="34"/>
      <c r="CL792" s="34"/>
      <c r="CN792" s="34"/>
      <c r="CO792" s="34"/>
      <c r="CP792" s="34"/>
      <c r="CQ792" s="34"/>
      <c r="CR792" s="34"/>
      <c r="CS792" s="34"/>
      <c r="CT792" s="34"/>
      <c r="CV792" s="34"/>
      <c r="CW792" s="34"/>
      <c r="CX792" s="34"/>
      <c r="CY792" s="34"/>
      <c r="CZ792" s="34"/>
    </row>
    <row r="793" spans="1:104" x14ac:dyDescent="0.15">
      <c r="A793" s="34"/>
      <c r="B793" s="34"/>
      <c r="C793" s="34"/>
      <c r="D793" s="34"/>
      <c r="F793" s="34"/>
      <c r="G793" s="34"/>
      <c r="H793" s="84"/>
      <c r="I793" s="34"/>
      <c r="J793" s="34"/>
      <c r="K793" s="34"/>
      <c r="L793" s="34"/>
      <c r="M793" s="34"/>
      <c r="N793" s="34"/>
      <c r="O793" s="34"/>
      <c r="P793" s="34"/>
      <c r="Q793" s="34"/>
      <c r="S793" s="34"/>
      <c r="T793" s="34"/>
      <c r="U793" s="34"/>
      <c r="W793" t="b">
        <v>1</v>
      </c>
      <c r="X793" s="34"/>
      <c r="Y793" s="34"/>
      <c r="AA793" s="34"/>
      <c r="AB793" s="34"/>
      <c r="AC793" s="34"/>
      <c r="AD793" s="34"/>
      <c r="AE793" s="34"/>
      <c r="AF793" s="34"/>
      <c r="AG793">
        <v>4.3</v>
      </c>
      <c r="AH793" s="34" t="s">
        <v>1607</v>
      </c>
      <c r="AK793" s="34"/>
      <c r="AL793" s="34"/>
      <c r="AM793" s="34"/>
      <c r="AN793" s="34"/>
      <c r="AO793" s="34"/>
      <c r="AP793" s="34"/>
      <c r="AQ793" s="34"/>
      <c r="AR793" s="34"/>
      <c r="AS793" s="34"/>
      <c r="AU793" s="34"/>
      <c r="AV793" s="34"/>
      <c r="AW793" s="34"/>
      <c r="AX793" s="34"/>
      <c r="AY793" s="34"/>
      <c r="AZ793" s="34"/>
      <c r="BA793" s="34"/>
      <c r="BB793" s="34"/>
      <c r="BC793" s="34" t="s">
        <v>866</v>
      </c>
      <c r="BD793" s="34" t="s">
        <v>378</v>
      </c>
      <c r="BE793" s="34" t="s">
        <v>867</v>
      </c>
      <c r="BF793" s="34" t="s">
        <v>868</v>
      </c>
      <c r="BG793" t="b">
        <v>0</v>
      </c>
      <c r="BH793" t="b">
        <v>0</v>
      </c>
      <c r="BI793" s="34" t="s">
        <v>263</v>
      </c>
      <c r="BJ793" s="34" t="s">
        <v>214</v>
      </c>
      <c r="BK793" s="34" t="s">
        <v>349</v>
      </c>
      <c r="BL793" s="34" t="s">
        <v>422</v>
      </c>
      <c r="BM793" s="34" t="s">
        <v>233</v>
      </c>
      <c r="BN793" s="34" t="s">
        <v>351</v>
      </c>
      <c r="BO793" s="34"/>
      <c r="BP793" s="34"/>
      <c r="BQ793" s="34" t="s">
        <v>482</v>
      </c>
      <c r="BR793" t="b">
        <v>0</v>
      </c>
      <c r="BS793" s="34" t="s">
        <v>533</v>
      </c>
      <c r="BT793" s="34" t="s">
        <v>361</v>
      </c>
      <c r="BU793" s="34" t="s">
        <v>572</v>
      </c>
      <c r="BV793" s="34"/>
      <c r="BW793" s="34" t="s">
        <v>609</v>
      </c>
      <c r="BX793" s="34" t="s">
        <v>190</v>
      </c>
      <c r="BY793" s="34" t="s">
        <v>373</v>
      </c>
      <c r="BZ793" s="34"/>
      <c r="CB793" s="34"/>
      <c r="CC793" s="34"/>
      <c r="CD793" s="34"/>
      <c r="CE793" s="34"/>
      <c r="CH793" s="34"/>
      <c r="CI793" s="34"/>
      <c r="CK793" s="34"/>
      <c r="CL793" s="34"/>
      <c r="CN793" s="34"/>
      <c r="CO793" s="34"/>
      <c r="CP793" s="34"/>
      <c r="CQ793" s="34"/>
      <c r="CR793" s="34"/>
      <c r="CS793" s="34"/>
      <c r="CT793" s="34"/>
      <c r="CV793" s="34"/>
      <c r="CW793" s="34"/>
      <c r="CX793" s="34"/>
      <c r="CY793" s="34"/>
      <c r="CZ793" s="34"/>
    </row>
    <row r="794" spans="1:104" x14ac:dyDescent="0.15">
      <c r="A794" s="34"/>
      <c r="B794" s="34"/>
      <c r="C794" s="34"/>
      <c r="D794" s="34"/>
      <c r="F794" s="34"/>
      <c r="G794" s="34"/>
      <c r="H794" s="84"/>
      <c r="I794" s="34"/>
      <c r="J794" s="34"/>
      <c r="K794" s="34"/>
      <c r="L794" s="34"/>
      <c r="M794" s="34"/>
      <c r="N794" s="34"/>
      <c r="O794" s="34"/>
      <c r="P794" s="34"/>
      <c r="Q794" s="34"/>
      <c r="S794" s="34"/>
      <c r="T794" s="34"/>
      <c r="U794" s="34"/>
      <c r="W794" t="b">
        <v>1</v>
      </c>
      <c r="X794" s="34"/>
      <c r="Y794" s="34"/>
      <c r="AA794" s="34"/>
      <c r="AB794" s="34"/>
      <c r="AC794" s="34"/>
      <c r="AD794" s="34"/>
      <c r="AE794" s="34"/>
      <c r="AF794" s="34"/>
      <c r="AG794">
        <v>4.3</v>
      </c>
      <c r="AH794" s="34" t="s">
        <v>1607</v>
      </c>
      <c r="AK794" s="34"/>
      <c r="AL794" s="34"/>
      <c r="AM794" s="34"/>
      <c r="AN794" s="34"/>
      <c r="AO794" s="34"/>
      <c r="AP794" s="34"/>
      <c r="AQ794" s="34"/>
      <c r="AR794" s="34"/>
      <c r="AS794" s="34"/>
      <c r="AU794" s="34"/>
      <c r="AV794" s="34"/>
      <c r="AW794" s="34"/>
      <c r="AX794" s="34"/>
      <c r="AY794" s="34"/>
      <c r="AZ794" s="34"/>
      <c r="BA794" s="34"/>
      <c r="BB794" s="34"/>
      <c r="BC794" s="34" t="s">
        <v>866</v>
      </c>
      <c r="BD794" s="34" t="s">
        <v>378</v>
      </c>
      <c r="BE794" s="34" t="s">
        <v>867</v>
      </c>
      <c r="BF794" s="34" t="s">
        <v>868</v>
      </c>
      <c r="BG794" t="b">
        <v>0</v>
      </c>
      <c r="BH794" t="b">
        <v>0</v>
      </c>
      <c r="BI794" s="34" t="s">
        <v>264</v>
      </c>
      <c r="BJ794" s="34" t="s">
        <v>214</v>
      </c>
      <c r="BK794" s="34" t="s">
        <v>349</v>
      </c>
      <c r="BL794" s="34" t="s">
        <v>422</v>
      </c>
      <c r="BM794" s="34" t="s">
        <v>233</v>
      </c>
      <c r="BN794" s="34" t="s">
        <v>351</v>
      </c>
      <c r="BO794" s="34"/>
      <c r="BP794" s="34"/>
      <c r="BQ794" s="34" t="s">
        <v>483</v>
      </c>
      <c r="BR794" t="b">
        <v>0</v>
      </c>
      <c r="BS794" s="34" t="s">
        <v>534</v>
      </c>
      <c r="BT794" s="34" t="s">
        <v>361</v>
      </c>
      <c r="BU794" s="34" t="s">
        <v>572</v>
      </c>
      <c r="BV794" s="34"/>
      <c r="BW794" s="34" t="s">
        <v>610</v>
      </c>
      <c r="BX794" s="34" t="s">
        <v>190</v>
      </c>
      <c r="BY794" s="34" t="s">
        <v>373</v>
      </c>
      <c r="BZ794" s="34"/>
      <c r="CB794" s="34"/>
      <c r="CC794" s="34"/>
      <c r="CD794" s="34"/>
      <c r="CE794" s="34"/>
      <c r="CH794" s="34"/>
      <c r="CI794" s="34"/>
      <c r="CK794" s="34"/>
      <c r="CL794" s="34"/>
      <c r="CN794" s="34"/>
      <c r="CO794" s="34"/>
      <c r="CP794" s="34"/>
      <c r="CQ794" s="34"/>
      <c r="CR794" s="34"/>
      <c r="CS794" s="34"/>
      <c r="CT794" s="34"/>
      <c r="CV794" s="34"/>
      <c r="CW794" s="34"/>
      <c r="CX794" s="34"/>
      <c r="CY794" s="34"/>
      <c r="CZ794" s="34"/>
    </row>
    <row r="795" spans="1:104" x14ac:dyDescent="0.15">
      <c r="A795" s="34"/>
      <c r="B795" s="34"/>
      <c r="C795" s="34"/>
      <c r="D795" s="34"/>
      <c r="F795" s="34"/>
      <c r="G795" s="34"/>
      <c r="H795" s="84"/>
      <c r="I795" s="34"/>
      <c r="J795" s="34"/>
      <c r="K795" s="34"/>
      <c r="L795" s="34"/>
      <c r="M795" s="34"/>
      <c r="N795" s="34"/>
      <c r="O795" s="34"/>
      <c r="P795" s="34"/>
      <c r="Q795" s="34"/>
      <c r="S795" s="34"/>
      <c r="T795" s="34"/>
      <c r="U795" s="34"/>
      <c r="W795" t="b">
        <v>1</v>
      </c>
      <c r="X795" s="34"/>
      <c r="Y795" s="34"/>
      <c r="AA795" s="34"/>
      <c r="AB795" s="34"/>
      <c r="AC795" s="34"/>
      <c r="AD795" s="34"/>
      <c r="AE795" s="34"/>
      <c r="AF795" s="34"/>
      <c r="AG795">
        <v>4.3</v>
      </c>
      <c r="AH795" s="34" t="s">
        <v>1607</v>
      </c>
      <c r="AK795" s="34"/>
      <c r="AL795" s="34"/>
      <c r="AM795" s="34"/>
      <c r="AN795" s="34"/>
      <c r="AO795" s="34"/>
      <c r="AP795" s="34"/>
      <c r="AQ795" s="34"/>
      <c r="AR795" s="34"/>
      <c r="AS795" s="34"/>
      <c r="AU795" s="34"/>
      <c r="AV795" s="34"/>
      <c r="AW795" s="34"/>
      <c r="AX795" s="34"/>
      <c r="AY795" s="34"/>
      <c r="AZ795" s="34"/>
      <c r="BA795" s="34"/>
      <c r="BB795" s="34"/>
      <c r="BC795" s="34" t="s">
        <v>866</v>
      </c>
      <c r="BD795" s="34" t="s">
        <v>378</v>
      </c>
      <c r="BE795" s="34" t="s">
        <v>867</v>
      </c>
      <c r="BF795" s="34" t="s">
        <v>868</v>
      </c>
      <c r="BG795" t="b">
        <v>0</v>
      </c>
      <c r="BH795" t="b">
        <v>0</v>
      </c>
      <c r="BI795" s="34" t="s">
        <v>265</v>
      </c>
      <c r="BJ795" s="34" t="s">
        <v>214</v>
      </c>
      <c r="BK795" s="34" t="s">
        <v>349</v>
      </c>
      <c r="BL795" s="34" t="s">
        <v>422</v>
      </c>
      <c r="BM795" s="34" t="s">
        <v>233</v>
      </c>
      <c r="BN795" s="34" t="s">
        <v>351</v>
      </c>
      <c r="BO795" s="34"/>
      <c r="BP795" s="34"/>
      <c r="BQ795" s="34" t="s">
        <v>484</v>
      </c>
      <c r="BR795" t="b">
        <v>0</v>
      </c>
      <c r="BS795" s="34" t="s">
        <v>535</v>
      </c>
      <c r="BT795" s="34" t="s">
        <v>361</v>
      </c>
      <c r="BU795" s="34" t="s">
        <v>573</v>
      </c>
      <c r="BV795" s="34"/>
      <c r="BW795" s="34" t="s">
        <v>265</v>
      </c>
      <c r="BX795" s="34" t="s">
        <v>190</v>
      </c>
      <c r="BY795" s="34" t="s">
        <v>373</v>
      </c>
      <c r="BZ795" s="34"/>
      <c r="CB795" s="34"/>
      <c r="CC795" s="34"/>
      <c r="CD795" s="34"/>
      <c r="CE795" s="34"/>
      <c r="CH795" s="34"/>
      <c r="CI795" s="34"/>
      <c r="CK795" s="34"/>
      <c r="CL795" s="34"/>
      <c r="CN795" s="34"/>
      <c r="CO795" s="34"/>
      <c r="CP795" s="34"/>
      <c r="CQ795" s="34"/>
      <c r="CR795" s="34"/>
      <c r="CS795" s="34"/>
      <c r="CT795" s="34"/>
      <c r="CV795" s="34"/>
      <c r="CW795" s="34"/>
      <c r="CX795" s="34"/>
      <c r="CY795" s="34"/>
      <c r="CZ795" s="34"/>
    </row>
    <row r="796" spans="1:104" x14ac:dyDescent="0.15">
      <c r="A796" s="34"/>
      <c r="B796" s="34"/>
      <c r="C796" s="34"/>
      <c r="D796" s="34"/>
      <c r="F796" s="34"/>
      <c r="G796" s="34"/>
      <c r="H796" s="84"/>
      <c r="I796" s="34"/>
      <c r="J796" s="34"/>
      <c r="K796" s="34"/>
      <c r="L796" s="34"/>
      <c r="M796" s="34"/>
      <c r="N796" s="34"/>
      <c r="O796" s="34"/>
      <c r="P796" s="34"/>
      <c r="Q796" s="34"/>
      <c r="S796" s="34"/>
      <c r="T796" s="34"/>
      <c r="U796" s="34"/>
      <c r="W796" t="b">
        <v>1</v>
      </c>
      <c r="X796" s="34"/>
      <c r="Y796" s="34"/>
      <c r="AA796" s="34"/>
      <c r="AB796" s="34"/>
      <c r="AC796" s="34"/>
      <c r="AD796" s="34"/>
      <c r="AE796" s="34"/>
      <c r="AF796" s="34"/>
      <c r="AG796">
        <v>4.3</v>
      </c>
      <c r="AH796" s="34" t="s">
        <v>1607</v>
      </c>
      <c r="AK796" s="34"/>
      <c r="AL796" s="34"/>
      <c r="AM796" s="34"/>
      <c r="AN796" s="34"/>
      <c r="AO796" s="34"/>
      <c r="AP796" s="34"/>
      <c r="AQ796" s="34"/>
      <c r="AR796" s="34"/>
      <c r="AS796" s="34"/>
      <c r="AU796" s="34"/>
      <c r="AV796" s="34"/>
      <c r="AW796" s="34"/>
      <c r="AX796" s="34"/>
      <c r="AY796" s="34"/>
      <c r="AZ796" s="34"/>
      <c r="BA796" s="34"/>
      <c r="BB796" s="34"/>
      <c r="BC796" s="34" t="s">
        <v>866</v>
      </c>
      <c r="BD796" s="34" t="s">
        <v>378</v>
      </c>
      <c r="BE796" s="34" t="s">
        <v>867</v>
      </c>
      <c r="BF796" s="34" t="s">
        <v>868</v>
      </c>
      <c r="BG796" t="b">
        <v>0</v>
      </c>
      <c r="BH796" t="b">
        <v>0</v>
      </c>
      <c r="BI796" s="34" t="s">
        <v>266</v>
      </c>
      <c r="BJ796" s="34" t="s">
        <v>214</v>
      </c>
      <c r="BK796" s="34" t="s">
        <v>349</v>
      </c>
      <c r="BL796" s="34" t="s">
        <v>422</v>
      </c>
      <c r="BM796" s="34" t="s">
        <v>233</v>
      </c>
      <c r="BN796" s="34" t="s">
        <v>351</v>
      </c>
      <c r="BO796" s="34"/>
      <c r="BP796" s="34"/>
      <c r="BQ796" s="34" t="s">
        <v>485</v>
      </c>
      <c r="BR796" t="b">
        <v>0</v>
      </c>
      <c r="BS796" s="34" t="s">
        <v>536</v>
      </c>
      <c r="BT796" s="34" t="s">
        <v>361</v>
      </c>
      <c r="BU796" s="34" t="s">
        <v>574</v>
      </c>
      <c r="BV796" s="34"/>
      <c r="BW796" s="34" t="s">
        <v>611</v>
      </c>
      <c r="BX796" s="34" t="s">
        <v>190</v>
      </c>
      <c r="BY796" s="34" t="s">
        <v>373</v>
      </c>
      <c r="BZ796" s="34"/>
      <c r="CB796" s="34"/>
      <c r="CC796" s="34"/>
      <c r="CD796" s="34"/>
      <c r="CE796" s="34"/>
      <c r="CH796" s="34"/>
      <c r="CI796" s="34"/>
      <c r="CK796" s="34"/>
      <c r="CL796" s="34"/>
      <c r="CN796" s="34"/>
      <c r="CO796" s="34"/>
      <c r="CP796" s="34"/>
      <c r="CQ796" s="34"/>
      <c r="CR796" s="34"/>
      <c r="CS796" s="34"/>
      <c r="CT796" s="34"/>
      <c r="CV796" s="34"/>
      <c r="CW796" s="34"/>
      <c r="CX796" s="34"/>
      <c r="CY796" s="34"/>
      <c r="CZ796" s="34"/>
    </row>
    <row r="797" spans="1:104" x14ac:dyDescent="0.15">
      <c r="A797" s="34"/>
      <c r="B797" s="34"/>
      <c r="C797" s="34"/>
      <c r="D797" s="34"/>
      <c r="F797" s="34"/>
      <c r="G797" s="34"/>
      <c r="H797" s="84"/>
      <c r="I797" s="34"/>
      <c r="J797" s="34"/>
      <c r="K797" s="34"/>
      <c r="L797" s="34"/>
      <c r="M797" s="34"/>
      <c r="N797" s="34"/>
      <c r="O797" s="34"/>
      <c r="P797" s="34"/>
      <c r="Q797" s="34"/>
      <c r="S797" s="34"/>
      <c r="T797" s="34"/>
      <c r="U797" s="34"/>
      <c r="W797" t="b">
        <v>1</v>
      </c>
      <c r="X797" s="34"/>
      <c r="Y797" s="34"/>
      <c r="AA797" s="34"/>
      <c r="AB797" s="34"/>
      <c r="AC797" s="34"/>
      <c r="AD797" s="34"/>
      <c r="AE797" s="34"/>
      <c r="AF797" s="34"/>
      <c r="AG797">
        <v>4.3</v>
      </c>
      <c r="AH797" s="34" t="s">
        <v>1607</v>
      </c>
      <c r="AK797" s="34"/>
      <c r="AL797" s="34"/>
      <c r="AM797" s="34"/>
      <c r="AN797" s="34"/>
      <c r="AO797" s="34"/>
      <c r="AP797" s="34"/>
      <c r="AQ797" s="34"/>
      <c r="AR797" s="34"/>
      <c r="AS797" s="34"/>
      <c r="AU797" s="34"/>
      <c r="AV797" s="34"/>
      <c r="AW797" s="34"/>
      <c r="AX797" s="34"/>
      <c r="AY797" s="34"/>
      <c r="AZ797" s="34"/>
      <c r="BA797" s="34"/>
      <c r="BB797" s="34"/>
      <c r="BC797" s="34" t="s">
        <v>866</v>
      </c>
      <c r="BD797" s="34" t="s">
        <v>378</v>
      </c>
      <c r="BE797" s="34" t="s">
        <v>867</v>
      </c>
      <c r="BF797" s="34" t="s">
        <v>868</v>
      </c>
      <c r="BG797" t="b">
        <v>0</v>
      </c>
      <c r="BH797" t="b">
        <v>0</v>
      </c>
      <c r="BI797" s="34" t="s">
        <v>257</v>
      </c>
      <c r="BJ797" s="34" t="s">
        <v>405</v>
      </c>
      <c r="BK797" s="34" t="s">
        <v>349</v>
      </c>
      <c r="BL797" s="34" t="s">
        <v>350</v>
      </c>
      <c r="BM797" s="34" t="s">
        <v>405</v>
      </c>
      <c r="BN797" s="34" t="s">
        <v>351</v>
      </c>
      <c r="BO797" s="34"/>
      <c r="BP797" s="34"/>
      <c r="BQ797" s="34" t="s">
        <v>486</v>
      </c>
      <c r="BR797" t="b">
        <v>0</v>
      </c>
      <c r="BS797" s="34" t="s">
        <v>537</v>
      </c>
      <c r="BT797" s="34" t="s">
        <v>361</v>
      </c>
      <c r="BU797" s="34" t="s">
        <v>575</v>
      </c>
      <c r="BV797" s="34"/>
      <c r="BW797" s="34" t="s">
        <v>290</v>
      </c>
      <c r="BX797" s="34" t="s">
        <v>190</v>
      </c>
      <c r="BY797" s="34" t="s">
        <v>373</v>
      </c>
      <c r="BZ797" s="34"/>
      <c r="CB797" s="34"/>
      <c r="CC797" s="34"/>
      <c r="CD797" s="34"/>
      <c r="CE797" s="34"/>
      <c r="CH797" s="34"/>
      <c r="CI797" s="34"/>
      <c r="CK797" s="34"/>
      <c r="CL797" s="34"/>
      <c r="CN797" s="34"/>
      <c r="CO797" s="34"/>
      <c r="CP797" s="34"/>
      <c r="CQ797" s="34"/>
      <c r="CR797" s="34"/>
      <c r="CS797" s="34"/>
      <c r="CT797" s="34"/>
      <c r="CV797" s="34"/>
      <c r="CW797" s="34"/>
      <c r="CX797" s="34"/>
      <c r="CY797" s="34"/>
      <c r="CZ797" s="34"/>
    </row>
    <row r="798" spans="1:104" x14ac:dyDescent="0.15">
      <c r="A798" s="34"/>
      <c r="B798" s="34"/>
      <c r="C798" s="34"/>
      <c r="D798" s="34"/>
      <c r="F798" s="34"/>
      <c r="G798" s="34"/>
      <c r="H798" s="84"/>
      <c r="I798" s="34"/>
      <c r="J798" s="34"/>
      <c r="K798" s="34"/>
      <c r="L798" s="34"/>
      <c r="M798" s="34"/>
      <c r="N798" s="34"/>
      <c r="O798" s="34"/>
      <c r="P798" s="34"/>
      <c r="Q798" s="34"/>
      <c r="S798" s="34"/>
      <c r="T798" s="34"/>
      <c r="U798" s="34"/>
      <c r="W798" t="b">
        <v>1</v>
      </c>
      <c r="X798" s="34"/>
      <c r="Y798" s="34"/>
      <c r="AA798" s="34"/>
      <c r="AB798" s="34"/>
      <c r="AC798" s="34"/>
      <c r="AD798" s="34"/>
      <c r="AE798" s="34"/>
      <c r="AF798" s="34"/>
      <c r="AG798">
        <v>4.3</v>
      </c>
      <c r="AH798" s="34" t="s">
        <v>1607</v>
      </c>
      <c r="AK798" s="34"/>
      <c r="AL798" s="34"/>
      <c r="AM798" s="34"/>
      <c r="AN798" s="34"/>
      <c r="AO798" s="34"/>
      <c r="AP798" s="34"/>
      <c r="AQ798" s="34"/>
      <c r="AR798" s="34"/>
      <c r="AS798" s="34"/>
      <c r="AU798" s="34"/>
      <c r="AV798" s="34"/>
      <c r="AW798" s="34"/>
      <c r="AX798" s="34"/>
      <c r="AY798" s="34"/>
      <c r="AZ798" s="34"/>
      <c r="BA798" s="34"/>
      <c r="BB798" s="34"/>
      <c r="BC798" s="34" t="s">
        <v>866</v>
      </c>
      <c r="BD798" s="34" t="s">
        <v>378</v>
      </c>
      <c r="BE798" s="34" t="s">
        <v>867</v>
      </c>
      <c r="BF798" s="34" t="s">
        <v>868</v>
      </c>
      <c r="BG798" t="b">
        <v>0</v>
      </c>
      <c r="BH798" t="b">
        <v>0</v>
      </c>
      <c r="BI798" s="34" t="s">
        <v>258</v>
      </c>
      <c r="BJ798" s="34" t="s">
        <v>405</v>
      </c>
      <c r="BK798" s="34" t="s">
        <v>349</v>
      </c>
      <c r="BL798" s="34" t="s">
        <v>350</v>
      </c>
      <c r="BM798" s="34" t="s">
        <v>405</v>
      </c>
      <c r="BN798" s="34" t="s">
        <v>351</v>
      </c>
      <c r="BO798" s="34"/>
      <c r="BP798" s="34"/>
      <c r="BQ798" s="34" t="s">
        <v>486</v>
      </c>
      <c r="BR798" t="b">
        <v>0</v>
      </c>
      <c r="BS798" s="34" t="s">
        <v>537</v>
      </c>
      <c r="BT798" s="34" t="s">
        <v>361</v>
      </c>
      <c r="BU798" s="34" t="s">
        <v>575</v>
      </c>
      <c r="BV798" s="34"/>
      <c r="BW798" s="34" t="s">
        <v>290</v>
      </c>
      <c r="BX798" s="34" t="s">
        <v>190</v>
      </c>
      <c r="BY798" s="34" t="s">
        <v>373</v>
      </c>
      <c r="BZ798" s="34"/>
      <c r="CB798" s="34"/>
      <c r="CC798" s="34"/>
      <c r="CD798" s="34"/>
      <c r="CE798" s="34"/>
      <c r="CH798" s="34"/>
      <c r="CI798" s="34"/>
      <c r="CK798" s="34"/>
      <c r="CL798" s="34"/>
      <c r="CN798" s="34"/>
      <c r="CO798" s="34"/>
      <c r="CP798" s="34"/>
      <c r="CQ798" s="34"/>
      <c r="CR798" s="34"/>
      <c r="CS798" s="34"/>
      <c r="CT798" s="34"/>
      <c r="CV798" s="34"/>
      <c r="CW798" s="34"/>
      <c r="CX798" s="34"/>
      <c r="CY798" s="34"/>
      <c r="CZ798" s="34"/>
    </row>
    <row r="799" spans="1:104" x14ac:dyDescent="0.15">
      <c r="A799" s="34"/>
      <c r="B799" s="34"/>
      <c r="C799" s="34"/>
      <c r="D799" s="34"/>
      <c r="F799" s="34"/>
      <c r="G799" s="34"/>
      <c r="H799" s="84"/>
      <c r="I799" s="34"/>
      <c r="J799" s="34"/>
      <c r="K799" s="34"/>
      <c r="L799" s="34"/>
      <c r="M799" s="34"/>
      <c r="N799" s="34"/>
      <c r="O799" s="34"/>
      <c r="P799" s="34"/>
      <c r="Q799" s="34"/>
      <c r="S799" s="34"/>
      <c r="T799" s="34"/>
      <c r="U799" s="34"/>
      <c r="W799" t="b">
        <v>1</v>
      </c>
      <c r="X799" s="34"/>
      <c r="Y799" s="34"/>
      <c r="AA799" s="34"/>
      <c r="AB799" s="34"/>
      <c r="AC799" s="34"/>
      <c r="AD799" s="34"/>
      <c r="AE799" s="34"/>
      <c r="AF799" s="34"/>
      <c r="AG799">
        <v>4.3</v>
      </c>
      <c r="AH799" s="34" t="s">
        <v>1607</v>
      </c>
      <c r="AK799" s="34"/>
      <c r="AL799" s="34"/>
      <c r="AM799" s="34"/>
      <c r="AN799" s="34"/>
      <c r="AO799" s="34"/>
      <c r="AP799" s="34"/>
      <c r="AQ799" s="34"/>
      <c r="AR799" s="34"/>
      <c r="AS799" s="34"/>
      <c r="AU799" s="34"/>
      <c r="AV799" s="34"/>
      <c r="AW799" s="34"/>
      <c r="AX799" s="34"/>
      <c r="AY799" s="34"/>
      <c r="AZ799" s="34"/>
      <c r="BA799" s="34"/>
      <c r="BB799" s="34"/>
      <c r="BC799" s="34" t="s">
        <v>866</v>
      </c>
      <c r="BD799" s="34" t="s">
        <v>378</v>
      </c>
      <c r="BE799" s="34" t="s">
        <v>867</v>
      </c>
      <c r="BF799" s="34" t="s">
        <v>868</v>
      </c>
      <c r="BG799" t="b">
        <v>0</v>
      </c>
      <c r="BH799" t="b">
        <v>0</v>
      </c>
      <c r="BI799" s="34" t="s">
        <v>267</v>
      </c>
      <c r="BJ799" s="34" t="s">
        <v>214</v>
      </c>
      <c r="BK799" s="34" t="s">
        <v>349</v>
      </c>
      <c r="BL799" s="34" t="s">
        <v>422</v>
      </c>
      <c r="BM799" s="34" t="s">
        <v>233</v>
      </c>
      <c r="BN799" s="34" t="s">
        <v>351</v>
      </c>
      <c r="BO799" s="34"/>
      <c r="BP799" s="34"/>
      <c r="BQ799" s="34" t="s">
        <v>486</v>
      </c>
      <c r="BR799" t="b">
        <v>0</v>
      </c>
      <c r="BS799" s="34" t="s">
        <v>537</v>
      </c>
      <c r="BT799" s="34" t="s">
        <v>361</v>
      </c>
      <c r="BU799" s="34" t="s">
        <v>575</v>
      </c>
      <c r="BV799" s="34"/>
      <c r="BW799" s="34" t="s">
        <v>290</v>
      </c>
      <c r="BX799" s="34" t="s">
        <v>190</v>
      </c>
      <c r="BY799" s="34" t="s">
        <v>373</v>
      </c>
      <c r="BZ799" s="34"/>
      <c r="CB799" s="34"/>
      <c r="CC799" s="34"/>
      <c r="CD799" s="34"/>
      <c r="CE799" s="34"/>
      <c r="CH799" s="34"/>
      <c r="CI799" s="34"/>
      <c r="CK799" s="34"/>
      <c r="CL799" s="34"/>
      <c r="CN799" s="34"/>
      <c r="CO799" s="34"/>
      <c r="CP799" s="34"/>
      <c r="CQ799" s="34"/>
      <c r="CR799" s="34"/>
      <c r="CS799" s="34"/>
      <c r="CT799" s="34"/>
      <c r="CV799" s="34"/>
      <c r="CW799" s="34"/>
      <c r="CX799" s="34"/>
      <c r="CY799" s="34"/>
      <c r="CZ799" s="34"/>
    </row>
    <row r="800" spans="1:104" x14ac:dyDescent="0.15">
      <c r="A800" s="34"/>
      <c r="B800" s="34"/>
      <c r="C800" s="34"/>
      <c r="D800" s="34"/>
      <c r="F800" s="34"/>
      <c r="G800" s="34"/>
      <c r="H800" s="84"/>
      <c r="I800" s="34"/>
      <c r="J800" s="34"/>
      <c r="K800" s="34"/>
      <c r="L800" s="34"/>
      <c r="M800" s="34"/>
      <c r="N800" s="34"/>
      <c r="O800" s="34"/>
      <c r="P800" s="34"/>
      <c r="Q800" s="34"/>
      <c r="S800" s="34"/>
      <c r="T800" s="34"/>
      <c r="U800" s="34"/>
      <c r="W800" t="b">
        <v>1</v>
      </c>
      <c r="X800" s="34"/>
      <c r="Y800" s="34"/>
      <c r="AA800" s="34"/>
      <c r="AB800" s="34"/>
      <c r="AC800" s="34"/>
      <c r="AD800" s="34"/>
      <c r="AE800" s="34"/>
      <c r="AF800" s="34"/>
      <c r="AG800">
        <v>4.3</v>
      </c>
      <c r="AH800" s="34" t="s">
        <v>1607</v>
      </c>
      <c r="AK800" s="34"/>
      <c r="AL800" s="34"/>
      <c r="AM800" s="34"/>
      <c r="AN800" s="34"/>
      <c r="AO800" s="34"/>
      <c r="AP800" s="34"/>
      <c r="AQ800" s="34"/>
      <c r="AR800" s="34"/>
      <c r="AS800" s="34"/>
      <c r="AU800" s="34"/>
      <c r="AV800" s="34"/>
      <c r="AW800" s="34"/>
      <c r="AX800" s="34"/>
      <c r="AY800" s="34"/>
      <c r="AZ800" s="34"/>
      <c r="BA800" s="34"/>
      <c r="BB800" s="34"/>
      <c r="BC800" s="34" t="s">
        <v>866</v>
      </c>
      <c r="BD800" s="34" t="s">
        <v>378</v>
      </c>
      <c r="BE800" s="34" t="s">
        <v>867</v>
      </c>
      <c r="BF800" s="34" t="s">
        <v>868</v>
      </c>
      <c r="BG800" t="b">
        <v>0</v>
      </c>
      <c r="BH800" t="b">
        <v>0</v>
      </c>
      <c r="BI800" s="34" t="s">
        <v>257</v>
      </c>
      <c r="BJ800" s="34" t="s">
        <v>406</v>
      </c>
      <c r="BK800" s="34" t="s">
        <v>349</v>
      </c>
      <c r="BL800" s="34" t="s">
        <v>350</v>
      </c>
      <c r="BM800" s="34" t="s">
        <v>406</v>
      </c>
      <c r="BN800" s="34" t="s">
        <v>351</v>
      </c>
      <c r="BO800" s="34"/>
      <c r="BP800" s="34"/>
      <c r="BQ800" s="34" t="s">
        <v>487</v>
      </c>
      <c r="BR800" t="b">
        <v>0</v>
      </c>
      <c r="BS800" s="34" t="s">
        <v>538</v>
      </c>
      <c r="BT800" s="34" t="s">
        <v>361</v>
      </c>
      <c r="BU800" s="34" t="s">
        <v>576</v>
      </c>
      <c r="BV800" s="34"/>
      <c r="BW800" s="34" t="s">
        <v>268</v>
      </c>
      <c r="BX800" s="34" t="s">
        <v>190</v>
      </c>
      <c r="BY800" s="34" t="s">
        <v>373</v>
      </c>
      <c r="BZ800" s="34"/>
      <c r="CB800" s="34"/>
      <c r="CC800" s="34"/>
      <c r="CD800" s="34"/>
      <c r="CE800" s="34"/>
      <c r="CH800" s="34"/>
      <c r="CI800" s="34"/>
      <c r="CK800" s="34"/>
      <c r="CL800" s="34"/>
      <c r="CN800" s="34"/>
      <c r="CO800" s="34"/>
      <c r="CP800" s="34"/>
      <c r="CQ800" s="34"/>
      <c r="CR800" s="34"/>
      <c r="CS800" s="34"/>
      <c r="CT800" s="34"/>
      <c r="CV800" s="34"/>
      <c r="CW800" s="34"/>
      <c r="CX800" s="34"/>
      <c r="CY800" s="34"/>
      <c r="CZ800" s="34"/>
    </row>
    <row r="801" spans="1:104" x14ac:dyDescent="0.15">
      <c r="A801" s="34"/>
      <c r="B801" s="34"/>
      <c r="C801" s="34"/>
      <c r="D801" s="34"/>
      <c r="F801" s="34"/>
      <c r="G801" s="34"/>
      <c r="H801" s="84"/>
      <c r="I801" s="34"/>
      <c r="J801" s="34"/>
      <c r="K801" s="34"/>
      <c r="L801" s="34"/>
      <c r="M801" s="34"/>
      <c r="N801" s="34"/>
      <c r="O801" s="34"/>
      <c r="P801" s="34"/>
      <c r="Q801" s="34"/>
      <c r="S801" s="34"/>
      <c r="T801" s="34"/>
      <c r="U801" s="34"/>
      <c r="W801" t="b">
        <v>1</v>
      </c>
      <c r="X801" s="34"/>
      <c r="Y801" s="34"/>
      <c r="AA801" s="34"/>
      <c r="AB801" s="34"/>
      <c r="AC801" s="34"/>
      <c r="AD801" s="34"/>
      <c r="AE801" s="34"/>
      <c r="AF801" s="34"/>
      <c r="AG801">
        <v>4.3</v>
      </c>
      <c r="AH801" s="34" t="s">
        <v>1607</v>
      </c>
      <c r="AK801" s="34"/>
      <c r="AL801" s="34"/>
      <c r="AM801" s="34"/>
      <c r="AN801" s="34"/>
      <c r="AO801" s="34"/>
      <c r="AP801" s="34"/>
      <c r="AQ801" s="34"/>
      <c r="AR801" s="34"/>
      <c r="AS801" s="34"/>
      <c r="AU801" s="34"/>
      <c r="AV801" s="34"/>
      <c r="AW801" s="34"/>
      <c r="AX801" s="34"/>
      <c r="AY801" s="34"/>
      <c r="AZ801" s="34"/>
      <c r="BA801" s="34"/>
      <c r="BB801" s="34"/>
      <c r="BC801" s="34" t="s">
        <v>866</v>
      </c>
      <c r="BD801" s="34" t="s">
        <v>378</v>
      </c>
      <c r="BE801" s="34" t="s">
        <v>867</v>
      </c>
      <c r="BF801" s="34" t="s">
        <v>868</v>
      </c>
      <c r="BG801" t="b">
        <v>0</v>
      </c>
      <c r="BH801" t="b">
        <v>0</v>
      </c>
      <c r="BI801" s="34" t="s">
        <v>258</v>
      </c>
      <c r="BJ801" s="34" t="s">
        <v>406</v>
      </c>
      <c r="BK801" s="34" t="s">
        <v>349</v>
      </c>
      <c r="BL801" s="34" t="s">
        <v>350</v>
      </c>
      <c r="BM801" s="34" t="s">
        <v>406</v>
      </c>
      <c r="BN801" s="34" t="s">
        <v>351</v>
      </c>
      <c r="BO801" s="34"/>
      <c r="BP801" s="34"/>
      <c r="BQ801" s="34" t="s">
        <v>487</v>
      </c>
      <c r="BR801" t="b">
        <v>0</v>
      </c>
      <c r="BS801" s="34" t="s">
        <v>538</v>
      </c>
      <c r="BT801" s="34" t="s">
        <v>361</v>
      </c>
      <c r="BU801" s="34" t="s">
        <v>576</v>
      </c>
      <c r="BV801" s="34"/>
      <c r="BW801" s="34" t="s">
        <v>268</v>
      </c>
      <c r="BX801" s="34" t="s">
        <v>190</v>
      </c>
      <c r="BY801" s="34" t="s">
        <v>373</v>
      </c>
      <c r="BZ801" s="34"/>
      <c r="CB801" s="34"/>
      <c r="CC801" s="34"/>
      <c r="CD801" s="34"/>
      <c r="CE801" s="34"/>
      <c r="CH801" s="34"/>
      <c r="CI801" s="34"/>
      <c r="CK801" s="34"/>
      <c r="CL801" s="34"/>
      <c r="CN801" s="34"/>
      <c r="CO801" s="34"/>
      <c r="CP801" s="34"/>
      <c r="CQ801" s="34"/>
      <c r="CR801" s="34"/>
      <c r="CS801" s="34"/>
      <c r="CT801" s="34"/>
      <c r="CV801" s="34"/>
      <c r="CW801" s="34"/>
      <c r="CX801" s="34"/>
      <c r="CY801" s="34"/>
      <c r="CZ801" s="34"/>
    </row>
    <row r="802" spans="1:104" x14ac:dyDescent="0.15">
      <c r="A802" s="34"/>
      <c r="B802" s="34"/>
      <c r="C802" s="34"/>
      <c r="D802" s="34"/>
      <c r="F802" s="34"/>
      <c r="G802" s="34"/>
      <c r="H802" s="84"/>
      <c r="I802" s="34"/>
      <c r="J802" s="34"/>
      <c r="K802" s="34"/>
      <c r="L802" s="34"/>
      <c r="M802" s="34"/>
      <c r="N802" s="34"/>
      <c r="O802" s="34"/>
      <c r="P802" s="34"/>
      <c r="Q802" s="34"/>
      <c r="S802" s="34"/>
      <c r="T802" s="34"/>
      <c r="U802" s="34"/>
      <c r="W802" t="b">
        <v>1</v>
      </c>
      <c r="X802" s="34"/>
      <c r="Y802" s="34"/>
      <c r="AA802" s="34"/>
      <c r="AB802" s="34"/>
      <c r="AC802" s="34"/>
      <c r="AD802" s="34"/>
      <c r="AE802" s="34"/>
      <c r="AF802" s="34"/>
      <c r="AG802">
        <v>4.3</v>
      </c>
      <c r="AH802" s="34" t="s">
        <v>1607</v>
      </c>
      <c r="AK802" s="34"/>
      <c r="AL802" s="34"/>
      <c r="AM802" s="34"/>
      <c r="AN802" s="34"/>
      <c r="AO802" s="34"/>
      <c r="AP802" s="34"/>
      <c r="AQ802" s="34"/>
      <c r="AR802" s="34"/>
      <c r="AS802" s="34"/>
      <c r="AU802" s="34"/>
      <c r="AV802" s="34"/>
      <c r="AW802" s="34"/>
      <c r="AX802" s="34"/>
      <c r="AY802" s="34"/>
      <c r="AZ802" s="34"/>
      <c r="BA802" s="34"/>
      <c r="BB802" s="34"/>
      <c r="BC802" s="34" t="s">
        <v>866</v>
      </c>
      <c r="BD802" s="34" t="s">
        <v>378</v>
      </c>
      <c r="BE802" s="34" t="s">
        <v>867</v>
      </c>
      <c r="BF802" s="34" t="s">
        <v>868</v>
      </c>
      <c r="BG802" t="b">
        <v>0</v>
      </c>
      <c r="BH802" t="b">
        <v>0</v>
      </c>
      <c r="BI802" s="34" t="s">
        <v>257</v>
      </c>
      <c r="BJ802" s="34" t="s">
        <v>407</v>
      </c>
      <c r="BK802" s="34" t="s">
        <v>349</v>
      </c>
      <c r="BL802" s="34" t="s">
        <v>350</v>
      </c>
      <c r="BM802" s="34" t="s">
        <v>407</v>
      </c>
      <c r="BN802" s="34" t="s">
        <v>351</v>
      </c>
      <c r="BO802" s="34"/>
      <c r="BP802" s="34"/>
      <c r="BQ802" s="34" t="s">
        <v>487</v>
      </c>
      <c r="BR802" t="b">
        <v>0</v>
      </c>
      <c r="BS802" s="34" t="s">
        <v>538</v>
      </c>
      <c r="BT802" s="34" t="s">
        <v>361</v>
      </c>
      <c r="BU802" s="34" t="s">
        <v>576</v>
      </c>
      <c r="BV802" s="34"/>
      <c r="BW802" s="34" t="s">
        <v>268</v>
      </c>
      <c r="BX802" s="34" t="s">
        <v>190</v>
      </c>
      <c r="BY802" s="34" t="s">
        <v>373</v>
      </c>
      <c r="BZ802" s="34"/>
      <c r="CB802" s="34"/>
      <c r="CC802" s="34"/>
      <c r="CD802" s="34"/>
      <c r="CE802" s="34"/>
      <c r="CH802" s="34"/>
      <c r="CI802" s="34"/>
      <c r="CK802" s="34"/>
      <c r="CL802" s="34"/>
      <c r="CN802" s="34"/>
      <c r="CO802" s="34"/>
      <c r="CP802" s="34"/>
      <c r="CQ802" s="34"/>
      <c r="CR802" s="34"/>
      <c r="CS802" s="34"/>
      <c r="CT802" s="34"/>
      <c r="CV802" s="34"/>
      <c r="CW802" s="34"/>
      <c r="CX802" s="34"/>
      <c r="CY802" s="34"/>
      <c r="CZ802" s="34"/>
    </row>
    <row r="803" spans="1:104" x14ac:dyDescent="0.15">
      <c r="A803" s="34"/>
      <c r="B803" s="34"/>
      <c r="C803" s="34"/>
      <c r="D803" s="34"/>
      <c r="F803" s="34"/>
      <c r="G803" s="34"/>
      <c r="H803" s="84"/>
      <c r="I803" s="34"/>
      <c r="J803" s="34"/>
      <c r="K803" s="34"/>
      <c r="L803" s="34"/>
      <c r="M803" s="34"/>
      <c r="N803" s="34"/>
      <c r="O803" s="34"/>
      <c r="P803" s="34"/>
      <c r="Q803" s="34"/>
      <c r="S803" s="34"/>
      <c r="T803" s="34"/>
      <c r="U803" s="34"/>
      <c r="W803" t="b">
        <v>1</v>
      </c>
      <c r="X803" s="34"/>
      <c r="Y803" s="34"/>
      <c r="AA803" s="34"/>
      <c r="AB803" s="34"/>
      <c r="AC803" s="34"/>
      <c r="AD803" s="34"/>
      <c r="AE803" s="34"/>
      <c r="AF803" s="34"/>
      <c r="AG803">
        <v>4.3</v>
      </c>
      <c r="AH803" s="34" t="s">
        <v>1607</v>
      </c>
      <c r="AK803" s="34"/>
      <c r="AL803" s="34"/>
      <c r="AM803" s="34"/>
      <c r="AN803" s="34"/>
      <c r="AO803" s="34"/>
      <c r="AP803" s="34"/>
      <c r="AQ803" s="34"/>
      <c r="AR803" s="34"/>
      <c r="AS803" s="34"/>
      <c r="AU803" s="34"/>
      <c r="AV803" s="34"/>
      <c r="AW803" s="34"/>
      <c r="AX803" s="34"/>
      <c r="AY803" s="34"/>
      <c r="AZ803" s="34"/>
      <c r="BA803" s="34"/>
      <c r="BB803" s="34"/>
      <c r="BC803" s="34" t="s">
        <v>866</v>
      </c>
      <c r="BD803" s="34" t="s">
        <v>378</v>
      </c>
      <c r="BE803" s="34" t="s">
        <v>867</v>
      </c>
      <c r="BF803" s="34" t="s">
        <v>868</v>
      </c>
      <c r="BG803" t="b">
        <v>0</v>
      </c>
      <c r="BH803" t="b">
        <v>0</v>
      </c>
      <c r="BI803" s="34" t="s">
        <v>258</v>
      </c>
      <c r="BJ803" s="34" t="s">
        <v>407</v>
      </c>
      <c r="BK803" s="34" t="s">
        <v>349</v>
      </c>
      <c r="BL803" s="34" t="s">
        <v>350</v>
      </c>
      <c r="BM803" s="34" t="s">
        <v>407</v>
      </c>
      <c r="BN803" s="34" t="s">
        <v>351</v>
      </c>
      <c r="BO803" s="34"/>
      <c r="BP803" s="34"/>
      <c r="BQ803" s="34" t="s">
        <v>487</v>
      </c>
      <c r="BR803" t="b">
        <v>0</v>
      </c>
      <c r="BS803" s="34" t="s">
        <v>538</v>
      </c>
      <c r="BT803" s="34" t="s">
        <v>361</v>
      </c>
      <c r="BU803" s="34" t="s">
        <v>576</v>
      </c>
      <c r="BV803" s="34"/>
      <c r="BW803" s="34" t="s">
        <v>268</v>
      </c>
      <c r="BX803" s="34" t="s">
        <v>190</v>
      </c>
      <c r="BY803" s="34" t="s">
        <v>373</v>
      </c>
      <c r="BZ803" s="34"/>
      <c r="CB803" s="34"/>
      <c r="CC803" s="34"/>
      <c r="CD803" s="34"/>
      <c r="CE803" s="34"/>
      <c r="CH803" s="34"/>
      <c r="CI803" s="34"/>
      <c r="CK803" s="34"/>
      <c r="CL803" s="34"/>
      <c r="CN803" s="34"/>
      <c r="CO803" s="34"/>
      <c r="CP803" s="34"/>
      <c r="CQ803" s="34"/>
      <c r="CR803" s="34"/>
      <c r="CS803" s="34"/>
      <c r="CT803" s="34"/>
      <c r="CV803" s="34"/>
      <c r="CW803" s="34"/>
      <c r="CX803" s="34"/>
      <c r="CY803" s="34"/>
      <c r="CZ803" s="34"/>
    </row>
    <row r="804" spans="1:104" x14ac:dyDescent="0.15">
      <c r="A804" s="34"/>
      <c r="B804" s="34"/>
      <c r="C804" s="34"/>
      <c r="D804" s="34"/>
      <c r="F804" s="34"/>
      <c r="G804" s="34"/>
      <c r="H804" s="84"/>
      <c r="I804" s="34"/>
      <c r="J804" s="34"/>
      <c r="K804" s="34"/>
      <c r="L804" s="34"/>
      <c r="M804" s="34"/>
      <c r="N804" s="34"/>
      <c r="O804" s="34"/>
      <c r="P804" s="34"/>
      <c r="Q804" s="34"/>
      <c r="S804" s="34"/>
      <c r="T804" s="34"/>
      <c r="U804" s="34"/>
      <c r="W804" t="b">
        <v>1</v>
      </c>
      <c r="X804" s="34"/>
      <c r="Y804" s="34"/>
      <c r="AA804" s="34"/>
      <c r="AB804" s="34"/>
      <c r="AC804" s="34"/>
      <c r="AD804" s="34"/>
      <c r="AE804" s="34"/>
      <c r="AF804" s="34"/>
      <c r="AG804">
        <v>4.3</v>
      </c>
      <c r="AH804" s="34" t="s">
        <v>1607</v>
      </c>
      <c r="AK804" s="34"/>
      <c r="AL804" s="34"/>
      <c r="AM804" s="34"/>
      <c r="AN804" s="34"/>
      <c r="AO804" s="34"/>
      <c r="AP804" s="34"/>
      <c r="AQ804" s="34"/>
      <c r="AR804" s="34"/>
      <c r="AS804" s="34"/>
      <c r="AU804" s="34"/>
      <c r="AV804" s="34"/>
      <c r="AW804" s="34"/>
      <c r="AX804" s="34"/>
      <c r="AY804" s="34"/>
      <c r="AZ804" s="34"/>
      <c r="BA804" s="34"/>
      <c r="BB804" s="34"/>
      <c r="BC804" s="34" t="s">
        <v>866</v>
      </c>
      <c r="BD804" s="34" t="s">
        <v>378</v>
      </c>
      <c r="BE804" s="34" t="s">
        <v>867</v>
      </c>
      <c r="BF804" s="34" t="s">
        <v>868</v>
      </c>
      <c r="BG804" t="b">
        <v>0</v>
      </c>
      <c r="BH804" t="b">
        <v>0</v>
      </c>
      <c r="BI804" s="34" t="s">
        <v>257</v>
      </c>
      <c r="BJ804" s="34" t="s">
        <v>408</v>
      </c>
      <c r="BK804" s="34" t="s">
        <v>349</v>
      </c>
      <c r="BL804" s="34" t="s">
        <v>350</v>
      </c>
      <c r="BM804" s="34" t="s">
        <v>441</v>
      </c>
      <c r="BN804" s="34" t="s">
        <v>351</v>
      </c>
      <c r="BO804" s="34"/>
      <c r="BP804" s="34"/>
      <c r="BQ804" s="34" t="s">
        <v>487</v>
      </c>
      <c r="BR804" t="b">
        <v>0</v>
      </c>
      <c r="BS804" s="34" t="s">
        <v>538</v>
      </c>
      <c r="BT804" s="34" t="s">
        <v>361</v>
      </c>
      <c r="BU804" s="34" t="s">
        <v>576</v>
      </c>
      <c r="BV804" s="34"/>
      <c r="BW804" s="34" t="s">
        <v>268</v>
      </c>
      <c r="BX804" s="34" t="s">
        <v>190</v>
      </c>
      <c r="BY804" s="34" t="s">
        <v>373</v>
      </c>
      <c r="BZ804" s="34"/>
      <c r="CB804" s="34"/>
      <c r="CC804" s="34"/>
      <c r="CD804" s="34"/>
      <c r="CE804" s="34"/>
      <c r="CH804" s="34"/>
      <c r="CI804" s="34"/>
      <c r="CK804" s="34"/>
      <c r="CL804" s="34"/>
      <c r="CN804" s="34"/>
      <c r="CO804" s="34"/>
      <c r="CP804" s="34"/>
      <c r="CQ804" s="34"/>
      <c r="CR804" s="34"/>
      <c r="CS804" s="34"/>
      <c r="CT804" s="34"/>
      <c r="CV804" s="34"/>
      <c r="CW804" s="34"/>
      <c r="CX804" s="34"/>
      <c r="CY804" s="34"/>
      <c r="CZ804" s="34"/>
    </row>
    <row r="805" spans="1:104" x14ac:dyDescent="0.15">
      <c r="A805" s="34"/>
      <c r="B805" s="34"/>
      <c r="C805" s="34"/>
      <c r="D805" s="34"/>
      <c r="F805" s="34"/>
      <c r="G805" s="34"/>
      <c r="H805" s="84"/>
      <c r="I805" s="34"/>
      <c r="J805" s="34"/>
      <c r="K805" s="34"/>
      <c r="L805" s="34"/>
      <c r="M805" s="34"/>
      <c r="N805" s="34"/>
      <c r="O805" s="34"/>
      <c r="P805" s="34"/>
      <c r="Q805" s="34"/>
      <c r="S805" s="34"/>
      <c r="T805" s="34"/>
      <c r="U805" s="34"/>
      <c r="W805" t="b">
        <v>1</v>
      </c>
      <c r="X805" s="34"/>
      <c r="Y805" s="34"/>
      <c r="AA805" s="34"/>
      <c r="AB805" s="34"/>
      <c r="AC805" s="34"/>
      <c r="AD805" s="34"/>
      <c r="AE805" s="34"/>
      <c r="AF805" s="34"/>
      <c r="AG805">
        <v>4.3</v>
      </c>
      <c r="AH805" s="34" t="s">
        <v>1607</v>
      </c>
      <c r="AK805" s="34"/>
      <c r="AL805" s="34"/>
      <c r="AM805" s="34"/>
      <c r="AN805" s="34"/>
      <c r="AO805" s="34"/>
      <c r="AP805" s="34"/>
      <c r="AQ805" s="34"/>
      <c r="AR805" s="34"/>
      <c r="AS805" s="34"/>
      <c r="AU805" s="34"/>
      <c r="AV805" s="34"/>
      <c r="AW805" s="34"/>
      <c r="AX805" s="34"/>
      <c r="AY805" s="34"/>
      <c r="AZ805" s="34"/>
      <c r="BA805" s="34"/>
      <c r="BB805" s="34"/>
      <c r="BC805" s="34" t="s">
        <v>866</v>
      </c>
      <c r="BD805" s="34" t="s">
        <v>378</v>
      </c>
      <c r="BE805" s="34" t="s">
        <v>867</v>
      </c>
      <c r="BF805" s="34" t="s">
        <v>868</v>
      </c>
      <c r="BG805" t="b">
        <v>0</v>
      </c>
      <c r="BH805" t="b">
        <v>0</v>
      </c>
      <c r="BI805" s="34" t="s">
        <v>258</v>
      </c>
      <c r="BJ805" s="34" t="s">
        <v>408</v>
      </c>
      <c r="BK805" s="34" t="s">
        <v>349</v>
      </c>
      <c r="BL805" s="34" t="s">
        <v>350</v>
      </c>
      <c r="BM805" s="34" t="s">
        <v>441</v>
      </c>
      <c r="BN805" s="34" t="s">
        <v>351</v>
      </c>
      <c r="BO805" s="34"/>
      <c r="BP805" s="34"/>
      <c r="BQ805" s="34" t="s">
        <v>487</v>
      </c>
      <c r="BR805" t="b">
        <v>0</v>
      </c>
      <c r="BS805" s="34" t="s">
        <v>538</v>
      </c>
      <c r="BT805" s="34" t="s">
        <v>361</v>
      </c>
      <c r="BU805" s="34" t="s">
        <v>576</v>
      </c>
      <c r="BV805" s="34"/>
      <c r="BW805" s="34" t="s">
        <v>268</v>
      </c>
      <c r="BX805" s="34" t="s">
        <v>190</v>
      </c>
      <c r="BY805" s="34" t="s">
        <v>373</v>
      </c>
      <c r="BZ805" s="34"/>
      <c r="CB805" s="34"/>
      <c r="CC805" s="34"/>
      <c r="CD805" s="34"/>
      <c r="CE805" s="34"/>
      <c r="CH805" s="34"/>
      <c r="CI805" s="34"/>
      <c r="CK805" s="34"/>
      <c r="CL805" s="34"/>
      <c r="CN805" s="34"/>
      <c r="CO805" s="34"/>
      <c r="CP805" s="34"/>
      <c r="CQ805" s="34"/>
      <c r="CR805" s="34"/>
      <c r="CS805" s="34"/>
      <c r="CT805" s="34"/>
      <c r="CV805" s="34"/>
      <c r="CW805" s="34"/>
      <c r="CX805" s="34"/>
      <c r="CY805" s="34"/>
      <c r="CZ805" s="34"/>
    </row>
    <row r="806" spans="1:104" x14ac:dyDescent="0.15">
      <c r="A806" s="34"/>
      <c r="B806" s="34"/>
      <c r="C806" s="34"/>
      <c r="D806" s="34"/>
      <c r="F806" s="34"/>
      <c r="G806" s="34"/>
      <c r="H806" s="84"/>
      <c r="I806" s="34"/>
      <c r="J806" s="34"/>
      <c r="K806" s="34"/>
      <c r="L806" s="34"/>
      <c r="M806" s="34"/>
      <c r="N806" s="34"/>
      <c r="O806" s="34"/>
      <c r="P806" s="34"/>
      <c r="Q806" s="34"/>
      <c r="S806" s="34"/>
      <c r="T806" s="34"/>
      <c r="U806" s="34"/>
      <c r="W806" t="b">
        <v>1</v>
      </c>
      <c r="X806" s="34"/>
      <c r="Y806" s="34"/>
      <c r="AA806" s="34"/>
      <c r="AB806" s="34"/>
      <c r="AC806" s="34"/>
      <c r="AD806" s="34"/>
      <c r="AE806" s="34"/>
      <c r="AF806" s="34"/>
      <c r="AG806">
        <v>4.3</v>
      </c>
      <c r="AH806" s="34" t="s">
        <v>1607</v>
      </c>
      <c r="AK806" s="34"/>
      <c r="AL806" s="34"/>
      <c r="AM806" s="34"/>
      <c r="AN806" s="34"/>
      <c r="AO806" s="34"/>
      <c r="AP806" s="34"/>
      <c r="AQ806" s="34"/>
      <c r="AR806" s="34"/>
      <c r="AS806" s="34"/>
      <c r="AU806" s="34"/>
      <c r="AV806" s="34"/>
      <c r="AW806" s="34"/>
      <c r="AX806" s="34"/>
      <c r="AY806" s="34"/>
      <c r="AZ806" s="34"/>
      <c r="BA806" s="34"/>
      <c r="BB806" s="34"/>
      <c r="BC806" s="34" t="s">
        <v>866</v>
      </c>
      <c r="BD806" s="34" t="s">
        <v>378</v>
      </c>
      <c r="BE806" s="34" t="s">
        <v>867</v>
      </c>
      <c r="BF806" s="34" t="s">
        <v>868</v>
      </c>
      <c r="BG806" t="b">
        <v>0</v>
      </c>
      <c r="BH806" t="b">
        <v>0</v>
      </c>
      <c r="BI806" s="34" t="s">
        <v>257</v>
      </c>
      <c r="BJ806" s="34" t="s">
        <v>409</v>
      </c>
      <c r="BK806" s="34" t="s">
        <v>349</v>
      </c>
      <c r="BL806" s="34" t="s">
        <v>350</v>
      </c>
      <c r="BM806" s="34" t="s">
        <v>442</v>
      </c>
      <c r="BN806" s="34" t="s">
        <v>351</v>
      </c>
      <c r="BO806" s="34"/>
      <c r="BP806" s="34"/>
      <c r="BQ806" s="34" t="s">
        <v>487</v>
      </c>
      <c r="BR806" t="b">
        <v>0</v>
      </c>
      <c r="BS806" s="34" t="s">
        <v>538</v>
      </c>
      <c r="BT806" s="34" t="s">
        <v>361</v>
      </c>
      <c r="BU806" s="34" t="s">
        <v>576</v>
      </c>
      <c r="BV806" s="34"/>
      <c r="BW806" s="34" t="s">
        <v>268</v>
      </c>
      <c r="BX806" s="34" t="s">
        <v>190</v>
      </c>
      <c r="BY806" s="34" t="s">
        <v>373</v>
      </c>
      <c r="BZ806" s="34"/>
      <c r="CB806" s="34"/>
      <c r="CC806" s="34"/>
      <c r="CD806" s="34"/>
      <c r="CE806" s="34"/>
      <c r="CH806" s="34"/>
      <c r="CI806" s="34"/>
      <c r="CK806" s="34"/>
      <c r="CL806" s="34"/>
      <c r="CN806" s="34"/>
      <c r="CO806" s="34"/>
      <c r="CP806" s="34"/>
      <c r="CQ806" s="34"/>
      <c r="CR806" s="34"/>
      <c r="CS806" s="34"/>
      <c r="CT806" s="34"/>
      <c r="CV806" s="34"/>
      <c r="CW806" s="34"/>
      <c r="CX806" s="34"/>
      <c r="CY806" s="34"/>
      <c r="CZ806" s="34"/>
    </row>
    <row r="807" spans="1:104" x14ac:dyDescent="0.15">
      <c r="A807" s="34"/>
      <c r="B807" s="34"/>
      <c r="C807" s="34"/>
      <c r="D807" s="34"/>
      <c r="F807" s="34"/>
      <c r="G807" s="34"/>
      <c r="H807" s="84"/>
      <c r="I807" s="34"/>
      <c r="J807" s="34"/>
      <c r="K807" s="34"/>
      <c r="L807" s="34"/>
      <c r="M807" s="34"/>
      <c r="N807" s="34"/>
      <c r="O807" s="34"/>
      <c r="P807" s="34"/>
      <c r="Q807" s="34"/>
      <c r="S807" s="34"/>
      <c r="T807" s="34"/>
      <c r="U807" s="34"/>
      <c r="W807" t="b">
        <v>1</v>
      </c>
      <c r="X807" s="34"/>
      <c r="Y807" s="34"/>
      <c r="AA807" s="34"/>
      <c r="AB807" s="34"/>
      <c r="AC807" s="34"/>
      <c r="AD807" s="34"/>
      <c r="AE807" s="34"/>
      <c r="AF807" s="34"/>
      <c r="AG807">
        <v>4.3</v>
      </c>
      <c r="AH807" s="34" t="s">
        <v>1607</v>
      </c>
      <c r="AK807" s="34"/>
      <c r="AL807" s="34"/>
      <c r="AM807" s="34"/>
      <c r="AN807" s="34"/>
      <c r="AO807" s="34"/>
      <c r="AP807" s="34"/>
      <c r="AQ807" s="34"/>
      <c r="AR807" s="34"/>
      <c r="AS807" s="34"/>
      <c r="AU807" s="34"/>
      <c r="AV807" s="34"/>
      <c r="AW807" s="34"/>
      <c r="AX807" s="34"/>
      <c r="AY807" s="34"/>
      <c r="AZ807" s="34"/>
      <c r="BA807" s="34"/>
      <c r="BB807" s="34"/>
      <c r="BC807" s="34" t="s">
        <v>866</v>
      </c>
      <c r="BD807" s="34" t="s">
        <v>378</v>
      </c>
      <c r="BE807" s="34" t="s">
        <v>867</v>
      </c>
      <c r="BF807" s="34" t="s">
        <v>868</v>
      </c>
      <c r="BG807" t="b">
        <v>0</v>
      </c>
      <c r="BH807" t="b">
        <v>0</v>
      </c>
      <c r="BI807" s="34" t="s">
        <v>258</v>
      </c>
      <c r="BJ807" s="34" t="s">
        <v>409</v>
      </c>
      <c r="BK807" s="34" t="s">
        <v>349</v>
      </c>
      <c r="BL807" s="34" t="s">
        <v>350</v>
      </c>
      <c r="BM807" s="34" t="s">
        <v>442</v>
      </c>
      <c r="BN807" s="34" t="s">
        <v>351</v>
      </c>
      <c r="BO807" s="34"/>
      <c r="BP807" s="34"/>
      <c r="BQ807" s="34" t="s">
        <v>487</v>
      </c>
      <c r="BR807" t="b">
        <v>0</v>
      </c>
      <c r="BS807" s="34" t="s">
        <v>538</v>
      </c>
      <c r="BT807" s="34" t="s">
        <v>361</v>
      </c>
      <c r="BU807" s="34" t="s">
        <v>576</v>
      </c>
      <c r="BV807" s="34"/>
      <c r="BW807" s="34" t="s">
        <v>268</v>
      </c>
      <c r="BX807" s="34" t="s">
        <v>190</v>
      </c>
      <c r="BY807" s="34" t="s">
        <v>373</v>
      </c>
      <c r="BZ807" s="34"/>
      <c r="CB807" s="34"/>
      <c r="CC807" s="34"/>
      <c r="CD807" s="34"/>
      <c r="CE807" s="34"/>
      <c r="CH807" s="34"/>
      <c r="CI807" s="34"/>
      <c r="CK807" s="34"/>
      <c r="CL807" s="34"/>
      <c r="CN807" s="34"/>
      <c r="CO807" s="34"/>
      <c r="CP807" s="34"/>
      <c r="CQ807" s="34"/>
      <c r="CR807" s="34"/>
      <c r="CS807" s="34"/>
      <c r="CT807" s="34"/>
      <c r="CV807" s="34"/>
      <c r="CW807" s="34"/>
      <c r="CX807" s="34"/>
      <c r="CY807" s="34"/>
      <c r="CZ807" s="34"/>
    </row>
    <row r="808" spans="1:104" x14ac:dyDescent="0.15">
      <c r="A808" s="34"/>
      <c r="B808" s="34"/>
      <c r="C808" s="34"/>
      <c r="D808" s="34"/>
      <c r="F808" s="34"/>
      <c r="G808" s="34"/>
      <c r="H808" s="84"/>
      <c r="I808" s="34"/>
      <c r="J808" s="34"/>
      <c r="K808" s="34"/>
      <c r="L808" s="34"/>
      <c r="M808" s="34"/>
      <c r="N808" s="34"/>
      <c r="O808" s="34"/>
      <c r="P808" s="34"/>
      <c r="Q808" s="34"/>
      <c r="S808" s="34"/>
      <c r="T808" s="34"/>
      <c r="U808" s="34"/>
      <c r="W808" t="b">
        <v>1</v>
      </c>
      <c r="X808" s="34"/>
      <c r="Y808" s="34"/>
      <c r="AA808" s="34"/>
      <c r="AB808" s="34"/>
      <c r="AC808" s="34"/>
      <c r="AD808" s="34"/>
      <c r="AE808" s="34"/>
      <c r="AF808" s="34"/>
      <c r="AG808">
        <v>4.3</v>
      </c>
      <c r="AH808" s="34" t="s">
        <v>1607</v>
      </c>
      <c r="AK808" s="34"/>
      <c r="AL808" s="34"/>
      <c r="AM808" s="34"/>
      <c r="AN808" s="34"/>
      <c r="AO808" s="34"/>
      <c r="AP808" s="34"/>
      <c r="AQ808" s="34"/>
      <c r="AR808" s="34"/>
      <c r="AS808" s="34"/>
      <c r="AU808" s="34"/>
      <c r="AV808" s="34"/>
      <c r="AW808" s="34"/>
      <c r="AX808" s="34"/>
      <c r="AY808" s="34"/>
      <c r="AZ808" s="34"/>
      <c r="BA808" s="34"/>
      <c r="BB808" s="34"/>
      <c r="BC808" s="34" t="s">
        <v>866</v>
      </c>
      <c r="BD808" s="34" t="s">
        <v>378</v>
      </c>
      <c r="BE808" s="34" t="s">
        <v>867</v>
      </c>
      <c r="BF808" s="34" t="s">
        <v>868</v>
      </c>
      <c r="BG808" t="b">
        <v>0</v>
      </c>
      <c r="BH808" t="b">
        <v>0</v>
      </c>
      <c r="BI808" s="34" t="s">
        <v>257</v>
      </c>
      <c r="BJ808" s="34" t="s">
        <v>410</v>
      </c>
      <c r="BK808" s="34" t="s">
        <v>349</v>
      </c>
      <c r="BL808" s="34" t="s">
        <v>350</v>
      </c>
      <c r="BM808" s="34" t="s">
        <v>443</v>
      </c>
      <c r="BN808" s="34" t="s">
        <v>351</v>
      </c>
      <c r="BO808" s="34"/>
      <c r="BP808" s="34"/>
      <c r="BQ808" s="34" t="s">
        <v>487</v>
      </c>
      <c r="BR808" t="b">
        <v>0</v>
      </c>
      <c r="BS808" s="34" t="s">
        <v>538</v>
      </c>
      <c r="BT808" s="34" t="s">
        <v>361</v>
      </c>
      <c r="BU808" s="34" t="s">
        <v>576</v>
      </c>
      <c r="BV808" s="34"/>
      <c r="BW808" s="34" t="s">
        <v>268</v>
      </c>
      <c r="BX808" s="34" t="s">
        <v>190</v>
      </c>
      <c r="BY808" s="34" t="s">
        <v>373</v>
      </c>
      <c r="BZ808" s="34"/>
      <c r="CB808" s="34"/>
      <c r="CC808" s="34"/>
      <c r="CD808" s="34"/>
      <c r="CE808" s="34"/>
      <c r="CH808" s="34"/>
      <c r="CI808" s="34"/>
      <c r="CK808" s="34"/>
      <c r="CL808" s="34"/>
      <c r="CN808" s="34"/>
      <c r="CO808" s="34"/>
      <c r="CP808" s="34"/>
      <c r="CQ808" s="34"/>
      <c r="CR808" s="34"/>
      <c r="CS808" s="34"/>
      <c r="CT808" s="34"/>
      <c r="CV808" s="34"/>
      <c r="CW808" s="34"/>
      <c r="CX808" s="34"/>
      <c r="CY808" s="34"/>
      <c r="CZ808" s="34"/>
    </row>
    <row r="809" spans="1:104" x14ac:dyDescent="0.15">
      <c r="A809" s="34"/>
      <c r="B809" s="34"/>
      <c r="C809" s="34"/>
      <c r="D809" s="34"/>
      <c r="F809" s="34"/>
      <c r="G809" s="34"/>
      <c r="H809" s="84"/>
      <c r="I809" s="34"/>
      <c r="J809" s="34"/>
      <c r="K809" s="34"/>
      <c r="L809" s="34"/>
      <c r="M809" s="34"/>
      <c r="N809" s="34"/>
      <c r="O809" s="34"/>
      <c r="P809" s="34"/>
      <c r="Q809" s="34"/>
      <c r="S809" s="34"/>
      <c r="T809" s="34"/>
      <c r="U809" s="34"/>
      <c r="W809" t="b">
        <v>1</v>
      </c>
      <c r="X809" s="34"/>
      <c r="Y809" s="34"/>
      <c r="AA809" s="34"/>
      <c r="AB809" s="34"/>
      <c r="AC809" s="34"/>
      <c r="AD809" s="34"/>
      <c r="AE809" s="34"/>
      <c r="AF809" s="34"/>
      <c r="AG809">
        <v>4.3</v>
      </c>
      <c r="AH809" s="34" t="s">
        <v>1607</v>
      </c>
      <c r="AK809" s="34"/>
      <c r="AL809" s="34"/>
      <c r="AM809" s="34"/>
      <c r="AN809" s="34"/>
      <c r="AO809" s="34"/>
      <c r="AP809" s="34"/>
      <c r="AQ809" s="34"/>
      <c r="AR809" s="34"/>
      <c r="AS809" s="34"/>
      <c r="AU809" s="34"/>
      <c r="AV809" s="34"/>
      <c r="AW809" s="34"/>
      <c r="AX809" s="34"/>
      <c r="AY809" s="34"/>
      <c r="AZ809" s="34"/>
      <c r="BA809" s="34"/>
      <c r="BB809" s="34"/>
      <c r="BC809" s="34" t="s">
        <v>866</v>
      </c>
      <c r="BD809" s="34" t="s">
        <v>378</v>
      </c>
      <c r="BE809" s="34" t="s">
        <v>867</v>
      </c>
      <c r="BF809" s="34" t="s">
        <v>868</v>
      </c>
      <c r="BG809" t="b">
        <v>0</v>
      </c>
      <c r="BH809" t="b">
        <v>0</v>
      </c>
      <c r="BI809" s="34" t="s">
        <v>258</v>
      </c>
      <c r="BJ809" s="34" t="s">
        <v>410</v>
      </c>
      <c r="BK809" s="34" t="s">
        <v>349</v>
      </c>
      <c r="BL809" s="34" t="s">
        <v>350</v>
      </c>
      <c r="BM809" s="34" t="s">
        <v>443</v>
      </c>
      <c r="BN809" s="34" t="s">
        <v>351</v>
      </c>
      <c r="BO809" s="34"/>
      <c r="BP809" s="34"/>
      <c r="BQ809" s="34" t="s">
        <v>487</v>
      </c>
      <c r="BR809" t="b">
        <v>0</v>
      </c>
      <c r="BS809" s="34" t="s">
        <v>538</v>
      </c>
      <c r="BT809" s="34" t="s">
        <v>361</v>
      </c>
      <c r="BU809" s="34" t="s">
        <v>576</v>
      </c>
      <c r="BV809" s="34"/>
      <c r="BW809" s="34" t="s">
        <v>268</v>
      </c>
      <c r="BX809" s="34" t="s">
        <v>190</v>
      </c>
      <c r="BY809" s="34" t="s">
        <v>373</v>
      </c>
      <c r="BZ809" s="34"/>
      <c r="CB809" s="34"/>
      <c r="CC809" s="34"/>
      <c r="CD809" s="34"/>
      <c r="CE809" s="34"/>
      <c r="CH809" s="34"/>
      <c r="CI809" s="34"/>
      <c r="CK809" s="34"/>
      <c r="CL809" s="34"/>
      <c r="CN809" s="34"/>
      <c r="CO809" s="34"/>
      <c r="CP809" s="34"/>
      <c r="CQ809" s="34"/>
      <c r="CR809" s="34"/>
      <c r="CS809" s="34"/>
      <c r="CT809" s="34"/>
      <c r="CV809" s="34"/>
      <c r="CW809" s="34"/>
      <c r="CX809" s="34"/>
      <c r="CY809" s="34"/>
      <c r="CZ809" s="34"/>
    </row>
    <row r="810" spans="1:104" x14ac:dyDescent="0.15">
      <c r="A810" s="34"/>
      <c r="B810" s="34"/>
      <c r="C810" s="34"/>
      <c r="D810" s="34"/>
      <c r="F810" s="34"/>
      <c r="G810" s="34"/>
      <c r="H810" s="84"/>
      <c r="I810" s="34"/>
      <c r="J810" s="34"/>
      <c r="K810" s="34"/>
      <c r="L810" s="34"/>
      <c r="M810" s="34"/>
      <c r="N810" s="34"/>
      <c r="O810" s="34"/>
      <c r="P810" s="34"/>
      <c r="Q810" s="34"/>
      <c r="S810" s="34"/>
      <c r="T810" s="34"/>
      <c r="U810" s="34"/>
      <c r="W810" t="b">
        <v>1</v>
      </c>
      <c r="X810" s="34"/>
      <c r="Y810" s="34"/>
      <c r="AA810" s="34"/>
      <c r="AB810" s="34"/>
      <c r="AC810" s="34"/>
      <c r="AD810" s="34"/>
      <c r="AE810" s="34"/>
      <c r="AF810" s="34"/>
      <c r="AG810">
        <v>4.3</v>
      </c>
      <c r="AH810" s="34" t="s">
        <v>1607</v>
      </c>
      <c r="AK810" s="34"/>
      <c r="AL810" s="34"/>
      <c r="AM810" s="34"/>
      <c r="AN810" s="34"/>
      <c r="AO810" s="34"/>
      <c r="AP810" s="34"/>
      <c r="AQ810" s="34"/>
      <c r="AR810" s="34"/>
      <c r="AS810" s="34"/>
      <c r="AU810" s="34"/>
      <c r="AV810" s="34"/>
      <c r="AW810" s="34"/>
      <c r="AX810" s="34"/>
      <c r="AY810" s="34"/>
      <c r="AZ810" s="34"/>
      <c r="BA810" s="34"/>
      <c r="BB810" s="34"/>
      <c r="BC810" s="34" t="s">
        <v>866</v>
      </c>
      <c r="BD810" s="34" t="s">
        <v>378</v>
      </c>
      <c r="BE810" s="34" t="s">
        <v>867</v>
      </c>
      <c r="BF810" s="34" t="s">
        <v>868</v>
      </c>
      <c r="BG810" t="b">
        <v>0</v>
      </c>
      <c r="BH810" t="b">
        <v>0</v>
      </c>
      <c r="BI810" s="34" t="s">
        <v>257</v>
      </c>
      <c r="BJ810" s="34" t="s">
        <v>411</v>
      </c>
      <c r="BK810" s="34" t="s">
        <v>349</v>
      </c>
      <c r="BL810" s="34" t="s">
        <v>350</v>
      </c>
      <c r="BM810" s="34" t="s">
        <v>444</v>
      </c>
      <c r="BN810" s="34" t="s">
        <v>351</v>
      </c>
      <c r="BO810" s="34"/>
      <c r="BP810" s="34"/>
      <c r="BQ810" s="34" t="s">
        <v>487</v>
      </c>
      <c r="BR810" t="b">
        <v>0</v>
      </c>
      <c r="BS810" s="34" t="s">
        <v>538</v>
      </c>
      <c r="BT810" s="34" t="s">
        <v>361</v>
      </c>
      <c r="BU810" s="34" t="s">
        <v>576</v>
      </c>
      <c r="BV810" s="34"/>
      <c r="BW810" s="34" t="s">
        <v>268</v>
      </c>
      <c r="BX810" s="34" t="s">
        <v>190</v>
      </c>
      <c r="BY810" s="34" t="s">
        <v>373</v>
      </c>
      <c r="BZ810" s="34"/>
      <c r="CB810" s="34"/>
      <c r="CC810" s="34"/>
      <c r="CD810" s="34"/>
      <c r="CE810" s="34"/>
      <c r="CH810" s="34"/>
      <c r="CI810" s="34"/>
      <c r="CK810" s="34"/>
      <c r="CL810" s="34"/>
      <c r="CN810" s="34"/>
      <c r="CO810" s="34"/>
      <c r="CP810" s="34"/>
      <c r="CQ810" s="34"/>
      <c r="CR810" s="34"/>
      <c r="CS810" s="34"/>
      <c r="CT810" s="34"/>
      <c r="CV810" s="34"/>
      <c r="CW810" s="34"/>
      <c r="CX810" s="34"/>
      <c r="CY810" s="34"/>
      <c r="CZ810" s="34"/>
    </row>
    <row r="811" spans="1:104" x14ac:dyDescent="0.15">
      <c r="A811" s="34"/>
      <c r="B811" s="34"/>
      <c r="C811" s="34"/>
      <c r="D811" s="34"/>
      <c r="F811" s="34"/>
      <c r="G811" s="34"/>
      <c r="H811" s="84"/>
      <c r="I811" s="34"/>
      <c r="J811" s="34"/>
      <c r="K811" s="34"/>
      <c r="L811" s="34"/>
      <c r="M811" s="34"/>
      <c r="N811" s="34"/>
      <c r="O811" s="34"/>
      <c r="P811" s="34"/>
      <c r="Q811" s="34"/>
      <c r="S811" s="34"/>
      <c r="T811" s="34"/>
      <c r="U811" s="34"/>
      <c r="W811" t="b">
        <v>1</v>
      </c>
      <c r="X811" s="34"/>
      <c r="Y811" s="34"/>
      <c r="AA811" s="34"/>
      <c r="AB811" s="34"/>
      <c r="AC811" s="34"/>
      <c r="AD811" s="34"/>
      <c r="AE811" s="34"/>
      <c r="AF811" s="34"/>
      <c r="AG811">
        <v>4.3</v>
      </c>
      <c r="AH811" s="34" t="s">
        <v>1607</v>
      </c>
      <c r="AK811" s="34"/>
      <c r="AL811" s="34"/>
      <c r="AM811" s="34"/>
      <c r="AN811" s="34"/>
      <c r="AO811" s="34"/>
      <c r="AP811" s="34"/>
      <c r="AQ811" s="34"/>
      <c r="AR811" s="34"/>
      <c r="AS811" s="34"/>
      <c r="AU811" s="34"/>
      <c r="AV811" s="34"/>
      <c r="AW811" s="34"/>
      <c r="AX811" s="34"/>
      <c r="AY811" s="34"/>
      <c r="AZ811" s="34"/>
      <c r="BA811" s="34"/>
      <c r="BB811" s="34"/>
      <c r="BC811" s="34" t="s">
        <v>866</v>
      </c>
      <c r="BD811" s="34" t="s">
        <v>378</v>
      </c>
      <c r="BE811" s="34" t="s">
        <v>867</v>
      </c>
      <c r="BF811" s="34" t="s">
        <v>868</v>
      </c>
      <c r="BG811" t="b">
        <v>0</v>
      </c>
      <c r="BH811" t="b">
        <v>0</v>
      </c>
      <c r="BI811" s="34" t="s">
        <v>258</v>
      </c>
      <c r="BJ811" s="34" t="s">
        <v>411</v>
      </c>
      <c r="BK811" s="34" t="s">
        <v>349</v>
      </c>
      <c r="BL811" s="34" t="s">
        <v>350</v>
      </c>
      <c r="BM811" s="34" t="s">
        <v>444</v>
      </c>
      <c r="BN811" s="34" t="s">
        <v>351</v>
      </c>
      <c r="BO811" s="34"/>
      <c r="BP811" s="34"/>
      <c r="BQ811" s="34" t="s">
        <v>487</v>
      </c>
      <c r="BR811" t="b">
        <v>0</v>
      </c>
      <c r="BS811" s="34" t="s">
        <v>538</v>
      </c>
      <c r="BT811" s="34" t="s">
        <v>361</v>
      </c>
      <c r="BU811" s="34" t="s">
        <v>576</v>
      </c>
      <c r="BV811" s="34"/>
      <c r="BW811" s="34" t="s">
        <v>268</v>
      </c>
      <c r="BX811" s="34" t="s">
        <v>190</v>
      </c>
      <c r="BY811" s="34" t="s">
        <v>373</v>
      </c>
      <c r="BZ811" s="34"/>
      <c r="CB811" s="34"/>
      <c r="CC811" s="34"/>
      <c r="CD811" s="34"/>
      <c r="CE811" s="34"/>
      <c r="CH811" s="34"/>
      <c r="CI811" s="34"/>
      <c r="CK811" s="34"/>
      <c r="CL811" s="34"/>
      <c r="CN811" s="34"/>
      <c r="CO811" s="34"/>
      <c r="CP811" s="34"/>
      <c r="CQ811" s="34"/>
      <c r="CR811" s="34"/>
      <c r="CS811" s="34"/>
      <c r="CT811" s="34"/>
      <c r="CV811" s="34"/>
      <c r="CW811" s="34"/>
      <c r="CX811" s="34"/>
      <c r="CY811" s="34"/>
      <c r="CZ811" s="34"/>
    </row>
    <row r="812" spans="1:104" x14ac:dyDescent="0.15">
      <c r="A812" s="34"/>
      <c r="B812" s="34"/>
      <c r="C812" s="34"/>
      <c r="D812" s="34"/>
      <c r="F812" s="34"/>
      <c r="G812" s="34"/>
      <c r="H812" s="84"/>
      <c r="I812" s="34"/>
      <c r="J812" s="34"/>
      <c r="K812" s="34"/>
      <c r="L812" s="34"/>
      <c r="M812" s="34"/>
      <c r="N812" s="34"/>
      <c r="O812" s="34"/>
      <c r="P812" s="34"/>
      <c r="Q812" s="34"/>
      <c r="S812" s="34"/>
      <c r="T812" s="34"/>
      <c r="U812" s="34"/>
      <c r="W812" t="b">
        <v>1</v>
      </c>
      <c r="X812" s="34"/>
      <c r="Y812" s="34"/>
      <c r="AA812" s="34"/>
      <c r="AB812" s="34"/>
      <c r="AC812" s="34"/>
      <c r="AD812" s="34"/>
      <c r="AE812" s="34"/>
      <c r="AF812" s="34"/>
      <c r="AG812">
        <v>4.3</v>
      </c>
      <c r="AH812" s="34" t="s">
        <v>1607</v>
      </c>
      <c r="AK812" s="34"/>
      <c r="AL812" s="34"/>
      <c r="AM812" s="34"/>
      <c r="AN812" s="34"/>
      <c r="AO812" s="34"/>
      <c r="AP812" s="34"/>
      <c r="AQ812" s="34"/>
      <c r="AR812" s="34"/>
      <c r="AS812" s="34"/>
      <c r="AU812" s="34"/>
      <c r="AV812" s="34"/>
      <c r="AW812" s="34"/>
      <c r="AX812" s="34"/>
      <c r="AY812" s="34"/>
      <c r="AZ812" s="34"/>
      <c r="BA812" s="34"/>
      <c r="BB812" s="34"/>
      <c r="BC812" s="34" t="s">
        <v>866</v>
      </c>
      <c r="BD812" s="34" t="s">
        <v>378</v>
      </c>
      <c r="BE812" s="34" t="s">
        <v>867</v>
      </c>
      <c r="BF812" s="34" t="s">
        <v>868</v>
      </c>
      <c r="BG812" t="b">
        <v>0</v>
      </c>
      <c r="BH812" t="b">
        <v>0</v>
      </c>
      <c r="BI812" s="34" t="s">
        <v>257</v>
      </c>
      <c r="BJ812" s="34" t="s">
        <v>412</v>
      </c>
      <c r="BK812" s="34" t="s">
        <v>349</v>
      </c>
      <c r="BL812" s="34" t="s">
        <v>350</v>
      </c>
      <c r="BM812" s="34" t="s">
        <v>445</v>
      </c>
      <c r="BN812" s="34" t="s">
        <v>351</v>
      </c>
      <c r="BO812" s="34"/>
      <c r="BP812" s="34"/>
      <c r="BQ812" s="34" t="s">
        <v>487</v>
      </c>
      <c r="BR812" t="b">
        <v>0</v>
      </c>
      <c r="BS812" s="34" t="s">
        <v>538</v>
      </c>
      <c r="BT812" s="34" t="s">
        <v>361</v>
      </c>
      <c r="BU812" s="34" t="s">
        <v>576</v>
      </c>
      <c r="BV812" s="34"/>
      <c r="BW812" s="34" t="s">
        <v>268</v>
      </c>
      <c r="BX812" s="34" t="s">
        <v>190</v>
      </c>
      <c r="BY812" s="34" t="s">
        <v>373</v>
      </c>
      <c r="BZ812" s="34"/>
      <c r="CB812" s="34"/>
      <c r="CC812" s="34"/>
      <c r="CD812" s="34"/>
      <c r="CE812" s="34"/>
      <c r="CH812" s="34"/>
      <c r="CI812" s="34"/>
      <c r="CK812" s="34"/>
      <c r="CL812" s="34"/>
      <c r="CN812" s="34"/>
      <c r="CO812" s="34"/>
      <c r="CP812" s="34"/>
      <c r="CQ812" s="34"/>
      <c r="CR812" s="34"/>
      <c r="CS812" s="34"/>
      <c r="CT812" s="34"/>
      <c r="CV812" s="34"/>
      <c r="CW812" s="34"/>
      <c r="CX812" s="34"/>
      <c r="CY812" s="34"/>
      <c r="CZ812" s="34"/>
    </row>
    <row r="813" spans="1:104" x14ac:dyDescent="0.15">
      <c r="A813" s="34"/>
      <c r="B813" s="34"/>
      <c r="C813" s="34"/>
      <c r="D813" s="34"/>
      <c r="F813" s="34"/>
      <c r="G813" s="34"/>
      <c r="H813" s="84"/>
      <c r="I813" s="34"/>
      <c r="J813" s="34"/>
      <c r="K813" s="34"/>
      <c r="L813" s="34"/>
      <c r="M813" s="34"/>
      <c r="N813" s="34"/>
      <c r="O813" s="34"/>
      <c r="P813" s="34"/>
      <c r="Q813" s="34"/>
      <c r="S813" s="34"/>
      <c r="T813" s="34"/>
      <c r="U813" s="34"/>
      <c r="W813" t="b">
        <v>1</v>
      </c>
      <c r="X813" s="34"/>
      <c r="Y813" s="34"/>
      <c r="AA813" s="34"/>
      <c r="AB813" s="34"/>
      <c r="AC813" s="34"/>
      <c r="AD813" s="34"/>
      <c r="AE813" s="34"/>
      <c r="AF813" s="34"/>
      <c r="AG813">
        <v>4.3</v>
      </c>
      <c r="AH813" s="34" t="s">
        <v>1607</v>
      </c>
      <c r="AK813" s="34"/>
      <c r="AL813" s="34"/>
      <c r="AM813" s="34"/>
      <c r="AN813" s="34"/>
      <c r="AO813" s="34"/>
      <c r="AP813" s="34"/>
      <c r="AQ813" s="34"/>
      <c r="AR813" s="34"/>
      <c r="AS813" s="34"/>
      <c r="AU813" s="34"/>
      <c r="AV813" s="34"/>
      <c r="AW813" s="34"/>
      <c r="AX813" s="34"/>
      <c r="AY813" s="34"/>
      <c r="AZ813" s="34"/>
      <c r="BA813" s="34"/>
      <c r="BB813" s="34"/>
      <c r="BC813" s="34" t="s">
        <v>866</v>
      </c>
      <c r="BD813" s="34" t="s">
        <v>378</v>
      </c>
      <c r="BE813" s="34" t="s">
        <v>867</v>
      </c>
      <c r="BF813" s="34" t="s">
        <v>868</v>
      </c>
      <c r="BG813" t="b">
        <v>0</v>
      </c>
      <c r="BH813" t="b">
        <v>0</v>
      </c>
      <c r="BI813" s="34" t="s">
        <v>258</v>
      </c>
      <c r="BJ813" s="34" t="s">
        <v>412</v>
      </c>
      <c r="BK813" s="34" t="s">
        <v>349</v>
      </c>
      <c r="BL813" s="34" t="s">
        <v>350</v>
      </c>
      <c r="BM813" s="34" t="s">
        <v>445</v>
      </c>
      <c r="BN813" s="34" t="s">
        <v>351</v>
      </c>
      <c r="BO813" s="34"/>
      <c r="BP813" s="34"/>
      <c r="BQ813" s="34" t="s">
        <v>487</v>
      </c>
      <c r="BR813" t="b">
        <v>0</v>
      </c>
      <c r="BS813" s="34" t="s">
        <v>538</v>
      </c>
      <c r="BT813" s="34" t="s">
        <v>361</v>
      </c>
      <c r="BU813" s="34" t="s">
        <v>576</v>
      </c>
      <c r="BV813" s="34"/>
      <c r="BW813" s="34" t="s">
        <v>268</v>
      </c>
      <c r="BX813" s="34" t="s">
        <v>190</v>
      </c>
      <c r="BY813" s="34" t="s">
        <v>373</v>
      </c>
      <c r="BZ813" s="34"/>
      <c r="CB813" s="34"/>
      <c r="CC813" s="34"/>
      <c r="CD813" s="34"/>
      <c r="CE813" s="34"/>
      <c r="CH813" s="34"/>
      <c r="CI813" s="34"/>
      <c r="CK813" s="34"/>
      <c r="CL813" s="34"/>
      <c r="CN813" s="34"/>
      <c r="CO813" s="34"/>
      <c r="CP813" s="34"/>
      <c r="CQ813" s="34"/>
      <c r="CR813" s="34"/>
      <c r="CS813" s="34"/>
      <c r="CT813" s="34"/>
      <c r="CV813" s="34"/>
      <c r="CW813" s="34"/>
      <c r="CX813" s="34"/>
      <c r="CY813" s="34"/>
      <c r="CZ813" s="34"/>
    </row>
    <row r="814" spans="1:104" x14ac:dyDescent="0.15">
      <c r="A814" s="34"/>
      <c r="B814" s="34"/>
      <c r="C814" s="34"/>
      <c r="D814" s="34"/>
      <c r="F814" s="34"/>
      <c r="G814" s="34"/>
      <c r="H814" s="84"/>
      <c r="I814" s="34"/>
      <c r="J814" s="34"/>
      <c r="K814" s="34"/>
      <c r="L814" s="34"/>
      <c r="M814" s="34"/>
      <c r="N814" s="34"/>
      <c r="O814" s="34"/>
      <c r="P814" s="34"/>
      <c r="Q814" s="34"/>
      <c r="S814" s="34"/>
      <c r="T814" s="34"/>
      <c r="U814" s="34"/>
      <c r="W814" t="b">
        <v>1</v>
      </c>
      <c r="X814" s="34"/>
      <c r="Y814" s="34"/>
      <c r="AA814" s="34"/>
      <c r="AB814" s="34"/>
      <c r="AC814" s="34"/>
      <c r="AD814" s="34"/>
      <c r="AE814" s="34"/>
      <c r="AF814" s="34"/>
      <c r="AG814">
        <v>4.3</v>
      </c>
      <c r="AH814" s="34" t="s">
        <v>1607</v>
      </c>
      <c r="AK814" s="34"/>
      <c r="AL814" s="34"/>
      <c r="AM814" s="34"/>
      <c r="AN814" s="34"/>
      <c r="AO814" s="34"/>
      <c r="AP814" s="34"/>
      <c r="AQ814" s="34"/>
      <c r="AR814" s="34"/>
      <c r="AS814" s="34"/>
      <c r="AU814" s="34"/>
      <c r="AV814" s="34"/>
      <c r="AW814" s="34"/>
      <c r="AX814" s="34"/>
      <c r="AY814" s="34"/>
      <c r="AZ814" s="34"/>
      <c r="BA814" s="34"/>
      <c r="BB814" s="34"/>
      <c r="BC814" s="34" t="s">
        <v>866</v>
      </c>
      <c r="BD814" s="34" t="s">
        <v>378</v>
      </c>
      <c r="BE814" s="34" t="s">
        <v>867</v>
      </c>
      <c r="BF814" s="34" t="s">
        <v>868</v>
      </c>
      <c r="BG814" t="b">
        <v>0</v>
      </c>
      <c r="BH814" t="b">
        <v>0</v>
      </c>
      <c r="BI814" s="34" t="s">
        <v>257</v>
      </c>
      <c r="BJ814" s="34" t="s">
        <v>413</v>
      </c>
      <c r="BK814" s="34" t="s">
        <v>349</v>
      </c>
      <c r="BL814" s="34" t="s">
        <v>350</v>
      </c>
      <c r="BM814" s="34" t="s">
        <v>446</v>
      </c>
      <c r="BN814" s="34" t="s">
        <v>351</v>
      </c>
      <c r="BO814" s="34"/>
      <c r="BP814" s="34"/>
      <c r="BQ814" s="34" t="s">
        <v>487</v>
      </c>
      <c r="BR814" t="b">
        <v>0</v>
      </c>
      <c r="BS814" s="34" t="s">
        <v>538</v>
      </c>
      <c r="BT814" s="34" t="s">
        <v>361</v>
      </c>
      <c r="BU814" s="34" t="s">
        <v>576</v>
      </c>
      <c r="BV814" s="34"/>
      <c r="BW814" s="34" t="s">
        <v>268</v>
      </c>
      <c r="BX814" s="34" t="s">
        <v>190</v>
      </c>
      <c r="BY814" s="34" t="s">
        <v>373</v>
      </c>
      <c r="BZ814" s="34"/>
      <c r="CB814" s="34"/>
      <c r="CC814" s="34"/>
      <c r="CD814" s="34"/>
      <c r="CE814" s="34"/>
      <c r="CH814" s="34"/>
      <c r="CI814" s="34"/>
      <c r="CK814" s="34"/>
      <c r="CL814" s="34"/>
      <c r="CN814" s="34"/>
      <c r="CO814" s="34"/>
      <c r="CP814" s="34"/>
      <c r="CQ814" s="34"/>
      <c r="CR814" s="34"/>
      <c r="CS814" s="34"/>
      <c r="CT814" s="34"/>
      <c r="CV814" s="34"/>
      <c r="CW814" s="34"/>
      <c r="CX814" s="34"/>
      <c r="CY814" s="34"/>
      <c r="CZ814" s="34"/>
    </row>
    <row r="815" spans="1:104" x14ac:dyDescent="0.15">
      <c r="A815" s="34"/>
      <c r="B815" s="34"/>
      <c r="C815" s="34"/>
      <c r="D815" s="34"/>
      <c r="F815" s="34"/>
      <c r="G815" s="34"/>
      <c r="H815" s="84"/>
      <c r="I815" s="34"/>
      <c r="J815" s="34"/>
      <c r="K815" s="34"/>
      <c r="L815" s="34"/>
      <c r="M815" s="34"/>
      <c r="N815" s="34"/>
      <c r="O815" s="34"/>
      <c r="P815" s="34"/>
      <c r="Q815" s="34"/>
      <c r="S815" s="34"/>
      <c r="T815" s="34"/>
      <c r="U815" s="34"/>
      <c r="W815" t="b">
        <v>1</v>
      </c>
      <c r="X815" s="34"/>
      <c r="Y815" s="34"/>
      <c r="AA815" s="34"/>
      <c r="AB815" s="34"/>
      <c r="AC815" s="34"/>
      <c r="AD815" s="34"/>
      <c r="AE815" s="34"/>
      <c r="AF815" s="34"/>
      <c r="AG815">
        <v>4.3</v>
      </c>
      <c r="AH815" s="34" t="s">
        <v>1607</v>
      </c>
      <c r="AK815" s="34"/>
      <c r="AL815" s="34"/>
      <c r="AM815" s="34"/>
      <c r="AN815" s="34"/>
      <c r="AO815" s="34"/>
      <c r="AP815" s="34"/>
      <c r="AQ815" s="34"/>
      <c r="AR815" s="34"/>
      <c r="AS815" s="34"/>
      <c r="AU815" s="34"/>
      <c r="AV815" s="34"/>
      <c r="AW815" s="34"/>
      <c r="AX815" s="34"/>
      <c r="AY815" s="34"/>
      <c r="AZ815" s="34"/>
      <c r="BA815" s="34"/>
      <c r="BB815" s="34"/>
      <c r="BC815" s="34" t="s">
        <v>866</v>
      </c>
      <c r="BD815" s="34" t="s">
        <v>378</v>
      </c>
      <c r="BE815" s="34" t="s">
        <v>867</v>
      </c>
      <c r="BF815" s="34" t="s">
        <v>868</v>
      </c>
      <c r="BG815" t="b">
        <v>0</v>
      </c>
      <c r="BH815" t="b">
        <v>0</v>
      </c>
      <c r="BI815" s="34" t="s">
        <v>258</v>
      </c>
      <c r="BJ815" s="34" t="s">
        <v>413</v>
      </c>
      <c r="BK815" s="34" t="s">
        <v>349</v>
      </c>
      <c r="BL815" s="34" t="s">
        <v>350</v>
      </c>
      <c r="BM815" s="34" t="s">
        <v>446</v>
      </c>
      <c r="BN815" s="34" t="s">
        <v>351</v>
      </c>
      <c r="BO815" s="34"/>
      <c r="BP815" s="34"/>
      <c r="BQ815" s="34" t="s">
        <v>487</v>
      </c>
      <c r="BR815" t="b">
        <v>0</v>
      </c>
      <c r="BS815" s="34" t="s">
        <v>538</v>
      </c>
      <c r="BT815" s="34" t="s">
        <v>361</v>
      </c>
      <c r="BU815" s="34" t="s">
        <v>576</v>
      </c>
      <c r="BV815" s="34"/>
      <c r="BW815" s="34" t="s">
        <v>268</v>
      </c>
      <c r="BX815" s="34" t="s">
        <v>190</v>
      </c>
      <c r="BY815" s="34" t="s">
        <v>373</v>
      </c>
      <c r="BZ815" s="34"/>
      <c r="CB815" s="34"/>
      <c r="CC815" s="34"/>
      <c r="CD815" s="34"/>
      <c r="CE815" s="34"/>
      <c r="CH815" s="34"/>
      <c r="CI815" s="34"/>
      <c r="CK815" s="34"/>
      <c r="CL815" s="34"/>
      <c r="CN815" s="34"/>
      <c r="CO815" s="34"/>
      <c r="CP815" s="34"/>
      <c r="CQ815" s="34"/>
      <c r="CR815" s="34"/>
      <c r="CS815" s="34"/>
      <c r="CT815" s="34"/>
      <c r="CV815" s="34"/>
      <c r="CW815" s="34"/>
      <c r="CX815" s="34"/>
      <c r="CY815" s="34"/>
      <c r="CZ815" s="34"/>
    </row>
    <row r="816" spans="1:104" x14ac:dyDescent="0.15">
      <c r="A816" s="34"/>
      <c r="B816" s="34"/>
      <c r="C816" s="34"/>
      <c r="D816" s="34"/>
      <c r="F816" s="34"/>
      <c r="G816" s="34"/>
      <c r="H816" s="84"/>
      <c r="I816" s="34"/>
      <c r="J816" s="34"/>
      <c r="K816" s="34"/>
      <c r="L816" s="34"/>
      <c r="M816" s="34"/>
      <c r="N816" s="34"/>
      <c r="O816" s="34"/>
      <c r="P816" s="34"/>
      <c r="Q816" s="34"/>
      <c r="S816" s="34"/>
      <c r="T816" s="34"/>
      <c r="U816" s="34"/>
      <c r="W816" t="b">
        <v>1</v>
      </c>
      <c r="X816" s="34"/>
      <c r="Y816" s="34"/>
      <c r="AA816" s="34"/>
      <c r="AB816" s="34"/>
      <c r="AC816" s="34"/>
      <c r="AD816" s="34"/>
      <c r="AE816" s="34"/>
      <c r="AF816" s="34"/>
      <c r="AG816">
        <v>4.3</v>
      </c>
      <c r="AH816" s="34" t="s">
        <v>1607</v>
      </c>
      <c r="AK816" s="34"/>
      <c r="AL816" s="34"/>
      <c r="AM816" s="34"/>
      <c r="AN816" s="34"/>
      <c r="AO816" s="34"/>
      <c r="AP816" s="34"/>
      <c r="AQ816" s="34"/>
      <c r="AR816" s="34"/>
      <c r="AS816" s="34"/>
      <c r="AU816" s="34"/>
      <c r="AV816" s="34"/>
      <c r="AW816" s="34"/>
      <c r="AX816" s="34"/>
      <c r="AY816" s="34"/>
      <c r="AZ816" s="34"/>
      <c r="BA816" s="34"/>
      <c r="BB816" s="34"/>
      <c r="BC816" s="34" t="s">
        <v>866</v>
      </c>
      <c r="BD816" s="34" t="s">
        <v>378</v>
      </c>
      <c r="BE816" s="34" t="s">
        <v>867</v>
      </c>
      <c r="BF816" s="34" t="s">
        <v>868</v>
      </c>
      <c r="BG816" t="b">
        <v>0</v>
      </c>
      <c r="BH816" t="b">
        <v>0</v>
      </c>
      <c r="BI816" s="34" t="s">
        <v>257</v>
      </c>
      <c r="BJ816" s="34" t="s">
        <v>414</v>
      </c>
      <c r="BK816" s="34" t="s">
        <v>349</v>
      </c>
      <c r="BL816" s="34" t="s">
        <v>350</v>
      </c>
      <c r="BM816" s="34" t="s">
        <v>447</v>
      </c>
      <c r="BN816" s="34" t="s">
        <v>351</v>
      </c>
      <c r="BO816" s="34"/>
      <c r="BP816" s="34"/>
      <c r="BQ816" s="34" t="s">
        <v>487</v>
      </c>
      <c r="BR816" t="b">
        <v>0</v>
      </c>
      <c r="BS816" s="34" t="s">
        <v>538</v>
      </c>
      <c r="BT816" s="34" t="s">
        <v>361</v>
      </c>
      <c r="BU816" s="34" t="s">
        <v>576</v>
      </c>
      <c r="BV816" s="34"/>
      <c r="BW816" s="34" t="s">
        <v>268</v>
      </c>
      <c r="BX816" s="34" t="s">
        <v>190</v>
      </c>
      <c r="BY816" s="34" t="s">
        <v>373</v>
      </c>
      <c r="BZ816" s="34"/>
      <c r="CB816" s="34"/>
      <c r="CC816" s="34"/>
      <c r="CD816" s="34"/>
      <c r="CE816" s="34"/>
      <c r="CH816" s="34"/>
      <c r="CI816" s="34"/>
      <c r="CK816" s="34"/>
      <c r="CL816" s="34"/>
      <c r="CN816" s="34"/>
      <c r="CO816" s="34"/>
      <c r="CP816" s="34"/>
      <c r="CQ816" s="34"/>
      <c r="CR816" s="34"/>
      <c r="CS816" s="34"/>
      <c r="CT816" s="34"/>
      <c r="CV816" s="34"/>
      <c r="CW816" s="34"/>
      <c r="CX816" s="34"/>
      <c r="CY816" s="34"/>
      <c r="CZ816" s="34"/>
    </row>
    <row r="817" spans="1:104" x14ac:dyDescent="0.15">
      <c r="A817" s="34"/>
      <c r="B817" s="34"/>
      <c r="C817" s="34"/>
      <c r="D817" s="34"/>
      <c r="F817" s="34"/>
      <c r="G817" s="34"/>
      <c r="H817" s="84"/>
      <c r="I817" s="34"/>
      <c r="J817" s="34"/>
      <c r="K817" s="34"/>
      <c r="L817" s="34"/>
      <c r="M817" s="34"/>
      <c r="N817" s="34"/>
      <c r="O817" s="34"/>
      <c r="P817" s="34"/>
      <c r="Q817" s="34"/>
      <c r="S817" s="34"/>
      <c r="T817" s="34"/>
      <c r="U817" s="34"/>
      <c r="W817" t="b">
        <v>1</v>
      </c>
      <c r="X817" s="34"/>
      <c r="Y817" s="34"/>
      <c r="AA817" s="34"/>
      <c r="AB817" s="34"/>
      <c r="AC817" s="34"/>
      <c r="AD817" s="34"/>
      <c r="AE817" s="34"/>
      <c r="AF817" s="34"/>
      <c r="AG817">
        <v>4.3</v>
      </c>
      <c r="AH817" s="34" t="s">
        <v>1607</v>
      </c>
      <c r="AK817" s="34"/>
      <c r="AL817" s="34"/>
      <c r="AM817" s="34"/>
      <c r="AN817" s="34"/>
      <c r="AO817" s="34"/>
      <c r="AP817" s="34"/>
      <c r="AQ817" s="34"/>
      <c r="AR817" s="34"/>
      <c r="AS817" s="34"/>
      <c r="AU817" s="34"/>
      <c r="AV817" s="34"/>
      <c r="AW817" s="34"/>
      <c r="AX817" s="34"/>
      <c r="AY817" s="34"/>
      <c r="AZ817" s="34"/>
      <c r="BA817" s="34"/>
      <c r="BB817" s="34"/>
      <c r="BC817" s="34" t="s">
        <v>866</v>
      </c>
      <c r="BD817" s="34" t="s">
        <v>378</v>
      </c>
      <c r="BE817" s="34" t="s">
        <v>867</v>
      </c>
      <c r="BF817" s="34" t="s">
        <v>868</v>
      </c>
      <c r="BG817" t="b">
        <v>0</v>
      </c>
      <c r="BH817" t="b">
        <v>0</v>
      </c>
      <c r="BI817" s="34" t="s">
        <v>258</v>
      </c>
      <c r="BJ817" s="34" t="s">
        <v>414</v>
      </c>
      <c r="BK817" s="34" t="s">
        <v>349</v>
      </c>
      <c r="BL817" s="34" t="s">
        <v>350</v>
      </c>
      <c r="BM817" s="34" t="s">
        <v>447</v>
      </c>
      <c r="BN817" s="34" t="s">
        <v>351</v>
      </c>
      <c r="BO817" s="34"/>
      <c r="BP817" s="34"/>
      <c r="BQ817" s="34" t="s">
        <v>487</v>
      </c>
      <c r="BR817" t="b">
        <v>0</v>
      </c>
      <c r="BS817" s="34" t="s">
        <v>538</v>
      </c>
      <c r="BT817" s="34" t="s">
        <v>361</v>
      </c>
      <c r="BU817" s="34" t="s">
        <v>576</v>
      </c>
      <c r="BV817" s="34"/>
      <c r="BW817" s="34" t="s">
        <v>268</v>
      </c>
      <c r="BX817" s="34" t="s">
        <v>190</v>
      </c>
      <c r="BY817" s="34" t="s">
        <v>373</v>
      </c>
      <c r="BZ817" s="34"/>
      <c r="CB817" s="34"/>
      <c r="CC817" s="34"/>
      <c r="CD817" s="34"/>
      <c r="CE817" s="34"/>
      <c r="CH817" s="34"/>
      <c r="CI817" s="34"/>
      <c r="CK817" s="34"/>
      <c r="CL817" s="34"/>
      <c r="CN817" s="34"/>
      <c r="CO817" s="34"/>
      <c r="CP817" s="34"/>
      <c r="CQ817" s="34"/>
      <c r="CR817" s="34"/>
      <c r="CS817" s="34"/>
      <c r="CT817" s="34"/>
      <c r="CV817" s="34"/>
      <c r="CW817" s="34"/>
      <c r="CX817" s="34"/>
      <c r="CY817" s="34"/>
      <c r="CZ817" s="34"/>
    </row>
    <row r="818" spans="1:104" x14ac:dyDescent="0.15">
      <c r="A818" s="34"/>
      <c r="B818" s="34"/>
      <c r="C818" s="34"/>
      <c r="D818" s="34"/>
      <c r="F818" s="34"/>
      <c r="G818" s="34"/>
      <c r="H818" s="84"/>
      <c r="I818" s="34"/>
      <c r="J818" s="34"/>
      <c r="K818" s="34"/>
      <c r="L818" s="34"/>
      <c r="M818" s="34"/>
      <c r="N818" s="34"/>
      <c r="O818" s="34"/>
      <c r="P818" s="34"/>
      <c r="Q818" s="34"/>
      <c r="S818" s="34"/>
      <c r="T818" s="34"/>
      <c r="U818" s="34"/>
      <c r="W818" t="b">
        <v>1</v>
      </c>
      <c r="X818" s="34"/>
      <c r="Y818" s="34"/>
      <c r="AA818" s="34"/>
      <c r="AB818" s="34"/>
      <c r="AC818" s="34"/>
      <c r="AD818" s="34"/>
      <c r="AE818" s="34"/>
      <c r="AF818" s="34"/>
      <c r="AG818">
        <v>4.3</v>
      </c>
      <c r="AH818" s="34" t="s">
        <v>1607</v>
      </c>
      <c r="AK818" s="34"/>
      <c r="AL818" s="34"/>
      <c r="AM818" s="34"/>
      <c r="AN818" s="34"/>
      <c r="AO818" s="34"/>
      <c r="AP818" s="34"/>
      <c r="AQ818" s="34"/>
      <c r="AR818" s="34"/>
      <c r="AS818" s="34"/>
      <c r="AU818" s="34"/>
      <c r="AV818" s="34"/>
      <c r="AW818" s="34"/>
      <c r="AX818" s="34"/>
      <c r="AY818" s="34"/>
      <c r="AZ818" s="34"/>
      <c r="BA818" s="34"/>
      <c r="BB818" s="34"/>
      <c r="BC818" s="34" t="s">
        <v>866</v>
      </c>
      <c r="BD818" s="34" t="s">
        <v>378</v>
      </c>
      <c r="BE818" s="34" t="s">
        <v>867</v>
      </c>
      <c r="BF818" s="34" t="s">
        <v>868</v>
      </c>
      <c r="BG818" t="b">
        <v>0</v>
      </c>
      <c r="BH818" t="b">
        <v>0</v>
      </c>
      <c r="BI818" s="34" t="s">
        <v>268</v>
      </c>
      <c r="BJ818" s="34" t="s">
        <v>214</v>
      </c>
      <c r="BK818" s="34" t="s">
        <v>349</v>
      </c>
      <c r="BL818" s="34" t="s">
        <v>422</v>
      </c>
      <c r="BM818" s="34" t="s">
        <v>233</v>
      </c>
      <c r="BN818" s="34" t="s">
        <v>351</v>
      </c>
      <c r="BO818" s="34"/>
      <c r="BP818" s="34"/>
      <c r="BQ818" s="34" t="s">
        <v>487</v>
      </c>
      <c r="BR818" t="b">
        <v>0</v>
      </c>
      <c r="BS818" s="34" t="s">
        <v>538</v>
      </c>
      <c r="BT818" s="34" t="s">
        <v>361</v>
      </c>
      <c r="BU818" s="34" t="s">
        <v>576</v>
      </c>
      <c r="BV818" s="34"/>
      <c r="BW818" s="34" t="s">
        <v>268</v>
      </c>
      <c r="BX818" s="34" t="s">
        <v>190</v>
      </c>
      <c r="BY818" s="34" t="s">
        <v>373</v>
      </c>
      <c r="BZ818" s="34"/>
      <c r="CB818" s="34"/>
      <c r="CC818" s="34"/>
      <c r="CD818" s="34"/>
      <c r="CE818" s="34"/>
      <c r="CH818" s="34"/>
      <c r="CI818" s="34"/>
      <c r="CK818" s="34"/>
      <c r="CL818" s="34"/>
      <c r="CN818" s="34"/>
      <c r="CO818" s="34"/>
      <c r="CP818" s="34"/>
      <c r="CQ818" s="34"/>
      <c r="CR818" s="34"/>
      <c r="CS818" s="34"/>
      <c r="CT818" s="34"/>
      <c r="CV818" s="34"/>
      <c r="CW818" s="34"/>
      <c r="CX818" s="34"/>
      <c r="CY818" s="34"/>
      <c r="CZ818" s="34"/>
    </row>
    <row r="819" spans="1:104" x14ac:dyDescent="0.15">
      <c r="A819" s="34"/>
      <c r="B819" s="34"/>
      <c r="C819" s="34"/>
      <c r="D819" s="34"/>
      <c r="F819" s="34"/>
      <c r="G819" s="34"/>
      <c r="H819" s="84"/>
      <c r="I819" s="34"/>
      <c r="J819" s="34"/>
      <c r="K819" s="34"/>
      <c r="L819" s="34"/>
      <c r="M819" s="34"/>
      <c r="N819" s="34"/>
      <c r="O819" s="34"/>
      <c r="P819" s="34"/>
      <c r="Q819" s="34"/>
      <c r="S819" s="34"/>
      <c r="T819" s="34"/>
      <c r="U819" s="34"/>
      <c r="W819" t="b">
        <v>1</v>
      </c>
      <c r="X819" s="34"/>
      <c r="Y819" s="34"/>
      <c r="AA819" s="34"/>
      <c r="AB819" s="34"/>
      <c r="AC819" s="34"/>
      <c r="AD819" s="34"/>
      <c r="AE819" s="34"/>
      <c r="AF819" s="34"/>
      <c r="AG819">
        <v>4.3</v>
      </c>
      <c r="AH819" s="34" t="s">
        <v>1607</v>
      </c>
      <c r="AK819" s="34"/>
      <c r="AL819" s="34"/>
      <c r="AM819" s="34"/>
      <c r="AN819" s="34"/>
      <c r="AO819" s="34"/>
      <c r="AP819" s="34"/>
      <c r="AQ819" s="34"/>
      <c r="AR819" s="34"/>
      <c r="AS819" s="34"/>
      <c r="AU819" s="34"/>
      <c r="AV819" s="34"/>
      <c r="AW819" s="34"/>
      <c r="AX819" s="34"/>
      <c r="AY819" s="34"/>
      <c r="AZ819" s="34"/>
      <c r="BA819" s="34"/>
      <c r="BB819" s="34"/>
      <c r="BC819" s="34" t="s">
        <v>866</v>
      </c>
      <c r="BD819" s="34" t="s">
        <v>378</v>
      </c>
      <c r="BE819" s="34" t="s">
        <v>867</v>
      </c>
      <c r="BF819" s="34" t="s">
        <v>868</v>
      </c>
      <c r="BG819" t="b">
        <v>0</v>
      </c>
      <c r="BI819" s="34"/>
      <c r="BJ819" s="34"/>
      <c r="BK819" s="34"/>
      <c r="BL819" s="34"/>
      <c r="BM819" s="34"/>
      <c r="BN819" s="34"/>
      <c r="BO819" s="34"/>
      <c r="BP819" s="34"/>
      <c r="BQ819" s="34" t="s">
        <v>895</v>
      </c>
      <c r="BR819" t="b">
        <v>0</v>
      </c>
      <c r="BS819" s="34" t="s">
        <v>921</v>
      </c>
      <c r="BT819" s="34" t="s">
        <v>360</v>
      </c>
      <c r="BU819" s="34" t="s">
        <v>949</v>
      </c>
      <c r="BV819" s="34"/>
      <c r="BW819" s="34" t="s">
        <v>895</v>
      </c>
      <c r="BX819" s="34" t="s">
        <v>190</v>
      </c>
      <c r="BY819" s="34" t="s">
        <v>373</v>
      </c>
      <c r="BZ819" s="34"/>
      <c r="CB819" s="34"/>
      <c r="CC819" s="34"/>
      <c r="CD819" s="34"/>
      <c r="CE819" s="34"/>
      <c r="CH819" s="34"/>
      <c r="CI819" s="34"/>
      <c r="CK819" s="34"/>
      <c r="CL819" s="34"/>
      <c r="CN819" s="34"/>
      <c r="CO819" s="34"/>
      <c r="CP819" s="34"/>
      <c r="CQ819" s="34"/>
      <c r="CR819" s="34"/>
      <c r="CS819" s="34"/>
      <c r="CT819" s="34"/>
      <c r="CV819" s="34"/>
      <c r="CW819" s="34"/>
      <c r="CX819" s="34"/>
      <c r="CY819" s="34"/>
      <c r="CZ819" s="34"/>
    </row>
    <row r="820" spans="1:104" x14ac:dyDescent="0.15">
      <c r="A820" s="34"/>
      <c r="B820" s="34"/>
      <c r="C820" s="34"/>
      <c r="D820" s="34"/>
      <c r="F820" s="34"/>
      <c r="G820" s="34"/>
      <c r="H820" s="84"/>
      <c r="I820" s="34"/>
      <c r="J820" s="34"/>
      <c r="K820" s="34"/>
      <c r="L820" s="34"/>
      <c r="M820" s="34"/>
      <c r="N820" s="34"/>
      <c r="O820" s="34"/>
      <c r="P820" s="34"/>
      <c r="Q820" s="34"/>
      <c r="S820" s="34"/>
      <c r="T820" s="34"/>
      <c r="U820" s="34"/>
      <c r="W820" t="b">
        <v>1</v>
      </c>
      <c r="X820" s="34"/>
      <c r="Y820" s="34"/>
      <c r="AA820" s="34"/>
      <c r="AB820" s="34"/>
      <c r="AC820" s="34"/>
      <c r="AD820" s="34"/>
      <c r="AE820" s="34"/>
      <c r="AF820" s="34"/>
      <c r="AG820">
        <v>4.3</v>
      </c>
      <c r="AH820" s="34" t="s">
        <v>1607</v>
      </c>
      <c r="AK820" s="34"/>
      <c r="AL820" s="34"/>
      <c r="AM820" s="34"/>
      <c r="AN820" s="34"/>
      <c r="AO820" s="34"/>
      <c r="AP820" s="34"/>
      <c r="AQ820" s="34"/>
      <c r="AR820" s="34"/>
      <c r="AS820" s="34"/>
      <c r="AU820" s="34"/>
      <c r="AV820" s="34"/>
      <c r="AW820" s="34"/>
      <c r="AX820" s="34"/>
      <c r="AY820" s="34"/>
      <c r="AZ820" s="34"/>
      <c r="BA820" s="34"/>
      <c r="BB820" s="34"/>
      <c r="BC820" s="34" t="s">
        <v>866</v>
      </c>
      <c r="BD820" s="34" t="s">
        <v>378</v>
      </c>
      <c r="BE820" s="34" t="s">
        <v>867</v>
      </c>
      <c r="BF820" s="34" t="s">
        <v>868</v>
      </c>
      <c r="BG820" t="b">
        <v>0</v>
      </c>
      <c r="BI820" s="34"/>
      <c r="BJ820" s="34"/>
      <c r="BK820" s="34"/>
      <c r="BL820" s="34"/>
      <c r="BM820" s="34"/>
      <c r="BN820" s="34"/>
      <c r="BO820" s="34"/>
      <c r="BP820" s="34"/>
      <c r="BQ820" s="34" t="s">
        <v>896</v>
      </c>
      <c r="BR820" t="b">
        <v>0</v>
      </c>
      <c r="BS820" s="34" t="s">
        <v>922</v>
      </c>
      <c r="BT820" s="34" t="s">
        <v>360</v>
      </c>
      <c r="BU820" s="34" t="s">
        <v>950</v>
      </c>
      <c r="BV820" s="34"/>
      <c r="BW820" s="34" t="s">
        <v>975</v>
      </c>
      <c r="BX820" s="34" t="s">
        <v>190</v>
      </c>
      <c r="BY820" s="34" t="s">
        <v>373</v>
      </c>
      <c r="BZ820" s="34"/>
      <c r="CB820" s="34"/>
      <c r="CC820" s="34"/>
      <c r="CD820" s="34"/>
      <c r="CE820" s="34"/>
      <c r="CH820" s="34"/>
      <c r="CI820" s="34"/>
      <c r="CK820" s="34"/>
      <c r="CL820" s="34"/>
      <c r="CN820" s="34"/>
      <c r="CO820" s="34"/>
      <c r="CP820" s="34"/>
      <c r="CQ820" s="34"/>
      <c r="CR820" s="34"/>
      <c r="CS820" s="34"/>
      <c r="CT820" s="34"/>
      <c r="CV820" s="34"/>
      <c r="CW820" s="34"/>
      <c r="CX820" s="34"/>
      <c r="CY820" s="34"/>
      <c r="CZ820" s="34"/>
    </row>
    <row r="821" spans="1:104" x14ac:dyDescent="0.15">
      <c r="A821" s="34"/>
      <c r="B821" s="34"/>
      <c r="C821" s="34"/>
      <c r="D821" s="34"/>
      <c r="F821" s="34"/>
      <c r="G821" s="34"/>
      <c r="H821" s="84"/>
      <c r="I821" s="34"/>
      <c r="J821" s="34"/>
      <c r="K821" s="34"/>
      <c r="L821" s="34"/>
      <c r="M821" s="34"/>
      <c r="N821" s="34"/>
      <c r="O821" s="34"/>
      <c r="P821" s="34"/>
      <c r="Q821" s="34"/>
      <c r="S821" s="34"/>
      <c r="T821" s="34"/>
      <c r="U821" s="34"/>
      <c r="W821" t="b">
        <v>1</v>
      </c>
      <c r="X821" s="34"/>
      <c r="Y821" s="34"/>
      <c r="AA821" s="34"/>
      <c r="AB821" s="34"/>
      <c r="AC821" s="34"/>
      <c r="AD821" s="34"/>
      <c r="AE821" s="34"/>
      <c r="AF821" s="34"/>
      <c r="AG821">
        <v>4.3</v>
      </c>
      <c r="AH821" s="34" t="s">
        <v>1607</v>
      </c>
      <c r="AK821" s="34"/>
      <c r="AL821" s="34"/>
      <c r="AM821" s="34"/>
      <c r="AN821" s="34"/>
      <c r="AO821" s="34"/>
      <c r="AP821" s="34"/>
      <c r="AQ821" s="34"/>
      <c r="AR821" s="34"/>
      <c r="AS821" s="34"/>
      <c r="AU821" s="34"/>
      <c r="AV821" s="34"/>
      <c r="AW821" s="34"/>
      <c r="AX821" s="34"/>
      <c r="AY821" s="34"/>
      <c r="AZ821" s="34"/>
      <c r="BA821" s="34"/>
      <c r="BB821" s="34"/>
      <c r="BC821" s="34" t="s">
        <v>866</v>
      </c>
      <c r="BD821" s="34" t="s">
        <v>378</v>
      </c>
      <c r="BE821" s="34" t="s">
        <v>867</v>
      </c>
      <c r="BF821" s="34" t="s">
        <v>868</v>
      </c>
      <c r="BG821" t="b">
        <v>0</v>
      </c>
      <c r="BI821" s="34"/>
      <c r="BJ821" s="34"/>
      <c r="BK821" s="34"/>
      <c r="BL821" s="34"/>
      <c r="BM821" s="34"/>
      <c r="BN821" s="34"/>
      <c r="BO821" s="34"/>
      <c r="BP821" s="34"/>
      <c r="BQ821" s="34" t="s">
        <v>897</v>
      </c>
      <c r="BR821" t="b">
        <v>0</v>
      </c>
      <c r="BS821" s="34" t="s">
        <v>923</v>
      </c>
      <c r="BT821" s="34" t="s">
        <v>934</v>
      </c>
      <c r="BU821" s="34" t="s">
        <v>951</v>
      </c>
      <c r="BV821" s="34"/>
      <c r="BW821" s="34" t="s">
        <v>976</v>
      </c>
      <c r="BX821" s="34" t="s">
        <v>190</v>
      </c>
      <c r="BY821" s="34" t="s">
        <v>373</v>
      </c>
      <c r="BZ821" s="34"/>
      <c r="CB821" s="34"/>
      <c r="CC821" s="34"/>
      <c r="CD821" s="34"/>
      <c r="CE821" s="34"/>
      <c r="CH821" s="34"/>
      <c r="CI821" s="34"/>
      <c r="CK821" s="34"/>
      <c r="CL821" s="34"/>
      <c r="CN821" s="34"/>
      <c r="CO821" s="34"/>
      <c r="CP821" s="34"/>
      <c r="CQ821" s="34"/>
      <c r="CR821" s="34"/>
      <c r="CS821" s="34"/>
      <c r="CT821" s="34"/>
      <c r="CV821" s="34"/>
      <c r="CW821" s="34"/>
      <c r="CX821" s="34"/>
      <c r="CY821" s="34"/>
      <c r="CZ821" s="34"/>
    </row>
    <row r="822" spans="1:104" x14ac:dyDescent="0.15">
      <c r="A822" s="34"/>
      <c r="B822" s="34"/>
      <c r="C822" s="34"/>
      <c r="D822" s="34"/>
      <c r="F822" s="34"/>
      <c r="G822" s="34"/>
      <c r="H822" s="84"/>
      <c r="I822" s="34"/>
      <c r="J822" s="34"/>
      <c r="K822" s="34"/>
      <c r="L822" s="34"/>
      <c r="M822" s="34"/>
      <c r="N822" s="34"/>
      <c r="O822" s="34"/>
      <c r="P822" s="34"/>
      <c r="Q822" s="34"/>
      <c r="S822" s="34"/>
      <c r="T822" s="34"/>
      <c r="U822" s="34"/>
      <c r="W822" t="b">
        <v>1</v>
      </c>
      <c r="X822" s="34"/>
      <c r="Y822" s="34"/>
      <c r="AA822" s="34"/>
      <c r="AB822" s="34"/>
      <c r="AC822" s="34"/>
      <c r="AD822" s="34"/>
      <c r="AE822" s="34"/>
      <c r="AF822" s="34"/>
      <c r="AG822">
        <v>4.3</v>
      </c>
      <c r="AH822" s="34" t="s">
        <v>1607</v>
      </c>
      <c r="AK822" s="34"/>
      <c r="AL822" s="34"/>
      <c r="AM822" s="34"/>
      <c r="AN822" s="34"/>
      <c r="AO822" s="34"/>
      <c r="AP822" s="34"/>
      <c r="AQ822" s="34"/>
      <c r="AR822" s="34"/>
      <c r="AS822" s="34"/>
      <c r="AU822" s="34"/>
      <c r="AV822" s="34"/>
      <c r="AW822" s="34"/>
      <c r="AX822" s="34"/>
      <c r="AY822" s="34"/>
      <c r="AZ822" s="34"/>
      <c r="BA822" s="34"/>
      <c r="BB822" s="34"/>
      <c r="BC822" s="34" t="s">
        <v>866</v>
      </c>
      <c r="BD822" s="34" t="s">
        <v>378</v>
      </c>
      <c r="BE822" s="34" t="s">
        <v>867</v>
      </c>
      <c r="BF822" s="34" t="s">
        <v>868</v>
      </c>
      <c r="BG822" t="b">
        <v>0</v>
      </c>
      <c r="BH822" t="b">
        <v>0</v>
      </c>
      <c r="BI822" s="34" t="s">
        <v>257</v>
      </c>
      <c r="BJ822" s="34" t="s">
        <v>273</v>
      </c>
      <c r="BK822" s="34" t="s">
        <v>349</v>
      </c>
      <c r="BL822" s="34" t="s">
        <v>422</v>
      </c>
      <c r="BM822" s="34" t="s">
        <v>285</v>
      </c>
      <c r="BN822" s="34" t="s">
        <v>351</v>
      </c>
      <c r="BO822" s="34"/>
      <c r="BP822" s="34"/>
      <c r="BQ822" s="34" t="s">
        <v>488</v>
      </c>
      <c r="BR822" t="b">
        <v>0</v>
      </c>
      <c r="BS822" s="34" t="s">
        <v>539</v>
      </c>
      <c r="BT822" s="34" t="s">
        <v>362</v>
      </c>
      <c r="BU822" s="34" t="s">
        <v>577</v>
      </c>
      <c r="BV822" s="34"/>
      <c r="BW822" s="34" t="s">
        <v>612</v>
      </c>
      <c r="BX822" s="34" t="s">
        <v>270</v>
      </c>
      <c r="BY822" s="34" t="s">
        <v>374</v>
      </c>
      <c r="BZ822" s="34"/>
      <c r="CB822" s="34"/>
      <c r="CC822" s="34"/>
      <c r="CD822" s="34"/>
      <c r="CE822" s="34"/>
      <c r="CH822" s="34"/>
      <c r="CI822" s="34"/>
      <c r="CK822" s="34"/>
      <c r="CL822" s="34"/>
      <c r="CN822" s="34"/>
      <c r="CO822" s="34"/>
      <c r="CP822" s="34"/>
      <c r="CQ822" s="34"/>
      <c r="CR822" s="34"/>
      <c r="CS822" s="34"/>
      <c r="CT822" s="34"/>
      <c r="CV822" s="34"/>
      <c r="CW822" s="34"/>
      <c r="CX822" s="34"/>
      <c r="CY822" s="34"/>
      <c r="CZ822" s="34"/>
    </row>
    <row r="823" spans="1:104" x14ac:dyDescent="0.15">
      <c r="A823" s="34"/>
      <c r="B823" s="34"/>
      <c r="C823" s="34"/>
      <c r="D823" s="34"/>
      <c r="F823" s="34"/>
      <c r="G823" s="34"/>
      <c r="H823" s="84"/>
      <c r="I823" s="34"/>
      <c r="J823" s="34"/>
      <c r="K823" s="34"/>
      <c r="L823" s="34"/>
      <c r="M823" s="34"/>
      <c r="N823" s="34"/>
      <c r="O823" s="34"/>
      <c r="P823" s="34"/>
      <c r="Q823" s="34"/>
      <c r="S823" s="34"/>
      <c r="T823" s="34"/>
      <c r="U823" s="34"/>
      <c r="W823" t="b">
        <v>1</v>
      </c>
      <c r="X823" s="34"/>
      <c r="Y823" s="34"/>
      <c r="AA823" s="34"/>
      <c r="AB823" s="34"/>
      <c r="AC823" s="34"/>
      <c r="AD823" s="34"/>
      <c r="AE823" s="34"/>
      <c r="AF823" s="34"/>
      <c r="AG823">
        <v>4.3</v>
      </c>
      <c r="AH823" s="34" t="s">
        <v>1607</v>
      </c>
      <c r="AK823" s="34"/>
      <c r="AL823" s="34"/>
      <c r="AM823" s="34"/>
      <c r="AN823" s="34"/>
      <c r="AO823" s="34"/>
      <c r="AP823" s="34"/>
      <c r="AQ823" s="34"/>
      <c r="AR823" s="34"/>
      <c r="AS823" s="34"/>
      <c r="AU823" s="34"/>
      <c r="AV823" s="34"/>
      <c r="AW823" s="34"/>
      <c r="AX823" s="34"/>
      <c r="AY823" s="34"/>
      <c r="AZ823" s="34"/>
      <c r="BA823" s="34"/>
      <c r="BB823" s="34"/>
      <c r="BC823" s="34" t="s">
        <v>866</v>
      </c>
      <c r="BD823" s="34" t="s">
        <v>378</v>
      </c>
      <c r="BE823" s="34" t="s">
        <v>867</v>
      </c>
      <c r="BF823" s="34" t="s">
        <v>868</v>
      </c>
      <c r="BG823" t="b">
        <v>0</v>
      </c>
      <c r="BH823" t="b">
        <v>0</v>
      </c>
      <c r="BI823" s="34" t="s">
        <v>257</v>
      </c>
      <c r="BJ823" s="34" t="s">
        <v>274</v>
      </c>
      <c r="BK823" s="34" t="s">
        <v>349</v>
      </c>
      <c r="BL823" s="34" t="s">
        <v>422</v>
      </c>
      <c r="BM823" s="34" t="s">
        <v>286</v>
      </c>
      <c r="BN823" s="34" t="s">
        <v>351</v>
      </c>
      <c r="BO823" s="34"/>
      <c r="BP823" s="34"/>
      <c r="BQ823" s="34" t="s">
        <v>488</v>
      </c>
      <c r="BR823" t="b">
        <v>0</v>
      </c>
      <c r="BS823" s="34" t="s">
        <v>539</v>
      </c>
      <c r="BT823" s="34" t="s">
        <v>362</v>
      </c>
      <c r="BU823" s="34" t="s">
        <v>577</v>
      </c>
      <c r="BV823" s="34"/>
      <c r="BW823" s="34" t="s">
        <v>612</v>
      </c>
      <c r="BX823" s="34" t="s">
        <v>270</v>
      </c>
      <c r="BY823" s="34" t="s">
        <v>374</v>
      </c>
      <c r="BZ823" s="34"/>
      <c r="CB823" s="34"/>
      <c r="CC823" s="34"/>
      <c r="CD823" s="34"/>
      <c r="CE823" s="34"/>
      <c r="CH823" s="34"/>
      <c r="CI823" s="34"/>
      <c r="CK823" s="34"/>
      <c r="CL823" s="34"/>
      <c r="CN823" s="34"/>
      <c r="CO823" s="34"/>
      <c r="CP823" s="34"/>
      <c r="CQ823" s="34"/>
      <c r="CR823" s="34"/>
      <c r="CS823" s="34"/>
      <c r="CT823" s="34"/>
      <c r="CV823" s="34"/>
      <c r="CW823" s="34"/>
      <c r="CX823" s="34"/>
      <c r="CY823" s="34"/>
      <c r="CZ823" s="34"/>
    </row>
    <row r="824" spans="1:104" x14ac:dyDescent="0.15">
      <c r="A824" s="34"/>
      <c r="B824" s="34"/>
      <c r="C824" s="34"/>
      <c r="D824" s="34"/>
      <c r="F824" s="34"/>
      <c r="G824" s="34"/>
      <c r="H824" s="84"/>
      <c r="I824" s="34"/>
      <c r="J824" s="34"/>
      <c r="K824" s="34"/>
      <c r="L824" s="34"/>
      <c r="M824" s="34"/>
      <c r="N824" s="34"/>
      <c r="O824" s="34"/>
      <c r="P824" s="34"/>
      <c r="Q824" s="34"/>
      <c r="S824" s="34"/>
      <c r="T824" s="34"/>
      <c r="U824" s="34"/>
      <c r="W824" t="b">
        <v>1</v>
      </c>
      <c r="X824" s="34"/>
      <c r="Y824" s="34"/>
      <c r="AA824" s="34"/>
      <c r="AB824" s="34"/>
      <c r="AC824" s="34"/>
      <c r="AD824" s="34"/>
      <c r="AE824" s="34"/>
      <c r="AF824" s="34"/>
      <c r="AG824">
        <v>4.3</v>
      </c>
      <c r="AH824" s="34" t="s">
        <v>1607</v>
      </c>
      <c r="AK824" s="34"/>
      <c r="AL824" s="34"/>
      <c r="AM824" s="34"/>
      <c r="AN824" s="34"/>
      <c r="AO824" s="34"/>
      <c r="AP824" s="34"/>
      <c r="AQ824" s="34"/>
      <c r="AR824" s="34"/>
      <c r="AS824" s="34"/>
      <c r="AU824" s="34"/>
      <c r="AV824" s="34"/>
      <c r="AW824" s="34"/>
      <c r="AX824" s="34"/>
      <c r="AY824" s="34"/>
      <c r="AZ824" s="34"/>
      <c r="BA824" s="34"/>
      <c r="BB824" s="34"/>
      <c r="BC824" s="34" t="s">
        <v>866</v>
      </c>
      <c r="BD824" s="34" t="s">
        <v>378</v>
      </c>
      <c r="BE824" s="34" t="s">
        <v>867</v>
      </c>
      <c r="BF824" s="34" t="s">
        <v>868</v>
      </c>
      <c r="BG824" t="b">
        <v>0</v>
      </c>
      <c r="BH824" t="b">
        <v>0</v>
      </c>
      <c r="BI824" s="34" t="s">
        <v>257</v>
      </c>
      <c r="BJ824" s="34" t="s">
        <v>275</v>
      </c>
      <c r="BK824" s="34" t="s">
        <v>349</v>
      </c>
      <c r="BL824" s="34" t="s">
        <v>422</v>
      </c>
      <c r="BM824" s="34" t="s">
        <v>287</v>
      </c>
      <c r="BN824" s="34" t="s">
        <v>351</v>
      </c>
      <c r="BO824" s="34"/>
      <c r="BP824" s="34"/>
      <c r="BQ824" s="34" t="s">
        <v>488</v>
      </c>
      <c r="BR824" t="b">
        <v>0</v>
      </c>
      <c r="BS824" s="34" t="s">
        <v>539</v>
      </c>
      <c r="BT824" s="34" t="s">
        <v>362</v>
      </c>
      <c r="BU824" s="34" t="s">
        <v>577</v>
      </c>
      <c r="BV824" s="34"/>
      <c r="BW824" s="34" t="s">
        <v>612</v>
      </c>
      <c r="BX824" s="34" t="s">
        <v>270</v>
      </c>
      <c r="BY824" s="34" t="s">
        <v>374</v>
      </c>
      <c r="BZ824" s="34"/>
      <c r="CB824" s="34"/>
      <c r="CC824" s="34"/>
      <c r="CD824" s="34"/>
      <c r="CE824" s="34"/>
      <c r="CH824" s="34"/>
      <c r="CI824" s="34"/>
      <c r="CK824" s="34"/>
      <c r="CL824" s="34"/>
      <c r="CN824" s="34"/>
      <c r="CO824" s="34"/>
      <c r="CP824" s="34"/>
      <c r="CQ824" s="34"/>
      <c r="CR824" s="34"/>
      <c r="CS824" s="34"/>
      <c r="CT824" s="34"/>
      <c r="CV824" s="34"/>
      <c r="CW824" s="34"/>
      <c r="CX824" s="34"/>
      <c r="CY824" s="34"/>
      <c r="CZ824" s="34"/>
    </row>
    <row r="825" spans="1:104" x14ac:dyDescent="0.15">
      <c r="A825" s="34"/>
      <c r="B825" s="34"/>
      <c r="C825" s="34"/>
      <c r="D825" s="34"/>
      <c r="F825" s="34"/>
      <c r="G825" s="34"/>
      <c r="H825" s="84"/>
      <c r="I825" s="34"/>
      <c r="J825" s="34"/>
      <c r="K825" s="34"/>
      <c r="L825" s="34"/>
      <c r="M825" s="34"/>
      <c r="N825" s="34"/>
      <c r="O825" s="34"/>
      <c r="P825" s="34"/>
      <c r="Q825" s="34"/>
      <c r="S825" s="34"/>
      <c r="T825" s="34"/>
      <c r="U825" s="34"/>
      <c r="W825" t="b">
        <v>1</v>
      </c>
      <c r="X825" s="34"/>
      <c r="Y825" s="34"/>
      <c r="AA825" s="34"/>
      <c r="AB825" s="34"/>
      <c r="AC825" s="34"/>
      <c r="AD825" s="34"/>
      <c r="AE825" s="34"/>
      <c r="AF825" s="34"/>
      <c r="AG825">
        <v>4.3</v>
      </c>
      <c r="AH825" s="34" t="s">
        <v>1607</v>
      </c>
      <c r="AK825" s="34"/>
      <c r="AL825" s="34"/>
      <c r="AM825" s="34"/>
      <c r="AN825" s="34"/>
      <c r="AO825" s="34"/>
      <c r="AP825" s="34"/>
      <c r="AQ825" s="34"/>
      <c r="AR825" s="34"/>
      <c r="AS825" s="34"/>
      <c r="AU825" s="34"/>
      <c r="AV825" s="34"/>
      <c r="AW825" s="34"/>
      <c r="AX825" s="34"/>
      <c r="AY825" s="34"/>
      <c r="AZ825" s="34"/>
      <c r="BA825" s="34"/>
      <c r="BB825" s="34"/>
      <c r="BC825" s="34" t="s">
        <v>866</v>
      </c>
      <c r="BD825" s="34" t="s">
        <v>378</v>
      </c>
      <c r="BE825" s="34" t="s">
        <v>867</v>
      </c>
      <c r="BF825" s="34" t="s">
        <v>868</v>
      </c>
      <c r="BG825" t="b">
        <v>0</v>
      </c>
      <c r="BH825" t="b">
        <v>0</v>
      </c>
      <c r="BI825" s="34" t="s">
        <v>257</v>
      </c>
      <c r="BJ825" s="34" t="s">
        <v>276</v>
      </c>
      <c r="BK825" s="34" t="s">
        <v>349</v>
      </c>
      <c r="BL825" s="34" t="s">
        <v>422</v>
      </c>
      <c r="BM825" s="34" t="s">
        <v>288</v>
      </c>
      <c r="BN825" s="34" t="s">
        <v>351</v>
      </c>
      <c r="BO825" s="34"/>
      <c r="BP825" s="34"/>
      <c r="BQ825" s="34" t="s">
        <v>488</v>
      </c>
      <c r="BR825" t="b">
        <v>0</v>
      </c>
      <c r="BS825" s="34" t="s">
        <v>539</v>
      </c>
      <c r="BT825" s="34" t="s">
        <v>362</v>
      </c>
      <c r="BU825" s="34" t="s">
        <v>577</v>
      </c>
      <c r="BV825" s="34"/>
      <c r="BW825" s="34" t="s">
        <v>612</v>
      </c>
      <c r="BX825" s="34" t="s">
        <v>270</v>
      </c>
      <c r="BY825" s="34" t="s">
        <v>374</v>
      </c>
      <c r="BZ825" s="34"/>
      <c r="CB825" s="34"/>
      <c r="CC825" s="34"/>
      <c r="CD825" s="34"/>
      <c r="CE825" s="34"/>
      <c r="CH825" s="34"/>
      <c r="CI825" s="34"/>
      <c r="CK825" s="34"/>
      <c r="CL825" s="34"/>
      <c r="CN825" s="34"/>
      <c r="CO825" s="34"/>
      <c r="CP825" s="34"/>
      <c r="CQ825" s="34"/>
      <c r="CR825" s="34"/>
      <c r="CS825" s="34"/>
      <c r="CT825" s="34"/>
      <c r="CV825" s="34"/>
      <c r="CW825" s="34"/>
      <c r="CX825" s="34"/>
      <c r="CY825" s="34"/>
      <c r="CZ825" s="34"/>
    </row>
    <row r="826" spans="1:104" x14ac:dyDescent="0.15">
      <c r="A826" s="34"/>
      <c r="B826" s="34"/>
      <c r="C826" s="34"/>
      <c r="D826" s="34"/>
      <c r="F826" s="34"/>
      <c r="G826" s="34"/>
      <c r="H826" s="84"/>
      <c r="I826" s="34"/>
      <c r="J826" s="34"/>
      <c r="K826" s="34"/>
      <c r="L826" s="34"/>
      <c r="M826" s="34"/>
      <c r="N826" s="34"/>
      <c r="O826" s="34"/>
      <c r="P826" s="34"/>
      <c r="Q826" s="34"/>
      <c r="S826" s="34"/>
      <c r="T826" s="34"/>
      <c r="U826" s="34"/>
      <c r="W826" t="b">
        <v>1</v>
      </c>
      <c r="X826" s="34"/>
      <c r="Y826" s="34"/>
      <c r="AA826" s="34"/>
      <c r="AB826" s="34"/>
      <c r="AC826" s="34"/>
      <c r="AD826" s="34"/>
      <c r="AE826" s="34"/>
      <c r="AF826" s="34"/>
      <c r="AG826">
        <v>4.3</v>
      </c>
      <c r="AH826" s="34" t="s">
        <v>1607</v>
      </c>
      <c r="AK826" s="34"/>
      <c r="AL826" s="34"/>
      <c r="AM826" s="34"/>
      <c r="AN826" s="34"/>
      <c r="AO826" s="34"/>
      <c r="AP826" s="34"/>
      <c r="AQ826" s="34"/>
      <c r="AR826" s="34"/>
      <c r="AS826" s="34"/>
      <c r="AU826" s="34"/>
      <c r="AV826" s="34"/>
      <c r="AW826" s="34"/>
      <c r="AX826" s="34"/>
      <c r="AY826" s="34"/>
      <c r="AZ826" s="34"/>
      <c r="BA826" s="34"/>
      <c r="BB826" s="34"/>
      <c r="BC826" s="34" t="s">
        <v>866</v>
      </c>
      <c r="BD826" s="34" t="s">
        <v>378</v>
      </c>
      <c r="BE826" s="34" t="s">
        <v>867</v>
      </c>
      <c r="BF826" s="34" t="s">
        <v>868</v>
      </c>
      <c r="BG826" t="b">
        <v>0</v>
      </c>
      <c r="BH826" t="b">
        <v>0</v>
      </c>
      <c r="BI826" s="34" t="s">
        <v>258</v>
      </c>
      <c r="BJ826" s="34" t="s">
        <v>274</v>
      </c>
      <c r="BK826" s="34" t="s">
        <v>349</v>
      </c>
      <c r="BL826" s="34" t="s">
        <v>422</v>
      </c>
      <c r="BM826" s="34" t="s">
        <v>286</v>
      </c>
      <c r="BN826" s="34" t="s">
        <v>351</v>
      </c>
      <c r="BO826" s="34"/>
      <c r="BP826" s="34"/>
      <c r="BQ826" s="34" t="s">
        <v>489</v>
      </c>
      <c r="BR826" t="b">
        <v>0</v>
      </c>
      <c r="BS826" s="34" t="s">
        <v>540</v>
      </c>
      <c r="BT826" s="34" t="s">
        <v>362</v>
      </c>
      <c r="BU826" s="34" t="s">
        <v>578</v>
      </c>
      <c r="BV826" s="34"/>
      <c r="BW826" s="34" t="s">
        <v>613</v>
      </c>
      <c r="BX826" s="34" t="s">
        <v>270</v>
      </c>
      <c r="BY826" s="34" t="s">
        <v>374</v>
      </c>
      <c r="BZ826" s="34"/>
      <c r="CB826" s="34"/>
      <c r="CC826" s="34"/>
      <c r="CD826" s="34"/>
      <c r="CE826" s="34"/>
      <c r="CH826" s="34"/>
      <c r="CI826" s="34"/>
      <c r="CK826" s="34"/>
      <c r="CL826" s="34"/>
      <c r="CN826" s="34"/>
      <c r="CO826" s="34"/>
      <c r="CP826" s="34"/>
      <c r="CQ826" s="34"/>
      <c r="CR826" s="34"/>
      <c r="CS826" s="34"/>
      <c r="CT826" s="34"/>
      <c r="CV826" s="34"/>
      <c r="CW826" s="34"/>
      <c r="CX826" s="34"/>
      <c r="CY826" s="34"/>
      <c r="CZ826" s="34"/>
    </row>
    <row r="827" spans="1:104" x14ac:dyDescent="0.15">
      <c r="A827" s="34"/>
      <c r="B827" s="34"/>
      <c r="C827" s="34"/>
      <c r="D827" s="34"/>
      <c r="F827" s="34"/>
      <c r="G827" s="34"/>
      <c r="H827" s="84"/>
      <c r="I827" s="34"/>
      <c r="J827" s="34"/>
      <c r="K827" s="34"/>
      <c r="L827" s="34"/>
      <c r="M827" s="34"/>
      <c r="N827" s="34"/>
      <c r="O827" s="34"/>
      <c r="P827" s="34"/>
      <c r="Q827" s="34"/>
      <c r="S827" s="34"/>
      <c r="T827" s="34"/>
      <c r="U827" s="34"/>
      <c r="W827" t="b">
        <v>1</v>
      </c>
      <c r="X827" s="34"/>
      <c r="Y827" s="34"/>
      <c r="AA827" s="34"/>
      <c r="AB827" s="34"/>
      <c r="AC827" s="34"/>
      <c r="AD827" s="34"/>
      <c r="AE827" s="34"/>
      <c r="AF827" s="34"/>
      <c r="AG827">
        <v>4.3</v>
      </c>
      <c r="AH827" s="34" t="s">
        <v>1607</v>
      </c>
      <c r="AK827" s="34"/>
      <c r="AL827" s="34"/>
      <c r="AM827" s="34"/>
      <c r="AN827" s="34"/>
      <c r="AO827" s="34"/>
      <c r="AP827" s="34"/>
      <c r="AQ827" s="34"/>
      <c r="AR827" s="34"/>
      <c r="AS827" s="34"/>
      <c r="AU827" s="34"/>
      <c r="AV827" s="34"/>
      <c r="AW827" s="34"/>
      <c r="AX827" s="34"/>
      <c r="AY827" s="34"/>
      <c r="AZ827" s="34"/>
      <c r="BA827" s="34"/>
      <c r="BB827" s="34"/>
      <c r="BC827" s="34" t="s">
        <v>866</v>
      </c>
      <c r="BD827" s="34" t="s">
        <v>378</v>
      </c>
      <c r="BE827" s="34" t="s">
        <v>867</v>
      </c>
      <c r="BF827" s="34" t="s">
        <v>868</v>
      </c>
      <c r="BG827" t="b">
        <v>0</v>
      </c>
      <c r="BH827" t="b">
        <v>0</v>
      </c>
      <c r="BI827" s="34" t="s">
        <v>258</v>
      </c>
      <c r="BJ827" s="34" t="s">
        <v>275</v>
      </c>
      <c r="BK827" s="34" t="s">
        <v>349</v>
      </c>
      <c r="BL827" s="34" t="s">
        <v>422</v>
      </c>
      <c r="BM827" s="34" t="s">
        <v>287</v>
      </c>
      <c r="BN827" s="34" t="s">
        <v>351</v>
      </c>
      <c r="BO827" s="34"/>
      <c r="BP827" s="34"/>
      <c r="BQ827" s="34" t="s">
        <v>489</v>
      </c>
      <c r="BR827" t="b">
        <v>0</v>
      </c>
      <c r="BS827" s="34" t="s">
        <v>540</v>
      </c>
      <c r="BT827" s="34" t="s">
        <v>362</v>
      </c>
      <c r="BU827" s="34" t="s">
        <v>578</v>
      </c>
      <c r="BV827" s="34"/>
      <c r="BW827" s="34" t="s">
        <v>613</v>
      </c>
      <c r="BX827" s="34" t="s">
        <v>270</v>
      </c>
      <c r="BY827" s="34" t="s">
        <v>374</v>
      </c>
      <c r="BZ827" s="34"/>
      <c r="CB827" s="34"/>
      <c r="CC827" s="34"/>
      <c r="CD827" s="34"/>
      <c r="CE827" s="34"/>
      <c r="CH827" s="34"/>
      <c r="CI827" s="34"/>
      <c r="CK827" s="34"/>
      <c r="CL827" s="34"/>
      <c r="CN827" s="34"/>
      <c r="CO827" s="34"/>
      <c r="CP827" s="34"/>
      <c r="CQ827" s="34"/>
      <c r="CR827" s="34"/>
      <c r="CS827" s="34"/>
      <c r="CT827" s="34"/>
      <c r="CV827" s="34"/>
      <c r="CW827" s="34"/>
      <c r="CX827" s="34"/>
      <c r="CY827" s="34"/>
      <c r="CZ827" s="34"/>
    </row>
    <row r="828" spans="1:104" x14ac:dyDescent="0.15">
      <c r="A828" s="34"/>
      <c r="B828" s="34"/>
      <c r="C828" s="34"/>
      <c r="D828" s="34"/>
      <c r="F828" s="34"/>
      <c r="G828" s="34"/>
      <c r="H828" s="84"/>
      <c r="I828" s="34"/>
      <c r="J828" s="34"/>
      <c r="K828" s="34"/>
      <c r="L828" s="34"/>
      <c r="M828" s="34"/>
      <c r="N828" s="34"/>
      <c r="O828" s="34"/>
      <c r="P828" s="34"/>
      <c r="Q828" s="34"/>
      <c r="S828" s="34"/>
      <c r="T828" s="34"/>
      <c r="U828" s="34"/>
      <c r="W828" t="b">
        <v>1</v>
      </c>
      <c r="X828" s="34"/>
      <c r="Y828" s="34"/>
      <c r="AA828" s="34"/>
      <c r="AB828" s="34"/>
      <c r="AC828" s="34"/>
      <c r="AD828" s="34"/>
      <c r="AE828" s="34"/>
      <c r="AF828" s="34"/>
      <c r="AG828">
        <v>4.3</v>
      </c>
      <c r="AH828" s="34" t="s">
        <v>1607</v>
      </c>
      <c r="AK828" s="34"/>
      <c r="AL828" s="34"/>
      <c r="AM828" s="34"/>
      <c r="AN828" s="34"/>
      <c r="AO828" s="34"/>
      <c r="AP828" s="34"/>
      <c r="AQ828" s="34"/>
      <c r="AR828" s="34"/>
      <c r="AS828" s="34"/>
      <c r="AU828" s="34"/>
      <c r="AV828" s="34"/>
      <c r="AW828" s="34"/>
      <c r="AX828" s="34"/>
      <c r="AY828" s="34"/>
      <c r="AZ828" s="34"/>
      <c r="BA828" s="34"/>
      <c r="BB828" s="34"/>
      <c r="BC828" s="34" t="s">
        <v>866</v>
      </c>
      <c r="BD828" s="34" t="s">
        <v>378</v>
      </c>
      <c r="BE828" s="34" t="s">
        <v>867</v>
      </c>
      <c r="BF828" s="34" t="s">
        <v>868</v>
      </c>
      <c r="BG828" t="b">
        <v>0</v>
      </c>
      <c r="BH828" t="b">
        <v>0</v>
      </c>
      <c r="BI828" s="34" t="s">
        <v>258</v>
      </c>
      <c r="BJ828" s="34" t="s">
        <v>276</v>
      </c>
      <c r="BK828" s="34" t="s">
        <v>349</v>
      </c>
      <c r="BL828" s="34" t="s">
        <v>422</v>
      </c>
      <c r="BM828" s="34" t="s">
        <v>288</v>
      </c>
      <c r="BN828" s="34" t="s">
        <v>351</v>
      </c>
      <c r="BO828" s="34"/>
      <c r="BP828" s="34"/>
      <c r="BQ828" s="34" t="s">
        <v>489</v>
      </c>
      <c r="BR828" t="b">
        <v>0</v>
      </c>
      <c r="BS828" s="34" t="s">
        <v>540</v>
      </c>
      <c r="BT828" s="34" t="s">
        <v>362</v>
      </c>
      <c r="BU828" s="34" t="s">
        <v>578</v>
      </c>
      <c r="BV828" s="34"/>
      <c r="BW828" s="34" t="s">
        <v>613</v>
      </c>
      <c r="BX828" s="34" t="s">
        <v>270</v>
      </c>
      <c r="BY828" s="34" t="s">
        <v>374</v>
      </c>
      <c r="BZ828" s="34"/>
      <c r="CB828" s="34"/>
      <c r="CC828" s="34"/>
      <c r="CD828" s="34"/>
      <c r="CE828" s="34"/>
      <c r="CH828" s="34"/>
      <c r="CI828" s="34"/>
      <c r="CK828" s="34"/>
      <c r="CL828" s="34"/>
      <c r="CN828" s="34"/>
      <c r="CO828" s="34"/>
      <c r="CP828" s="34"/>
      <c r="CQ828" s="34"/>
      <c r="CR828" s="34"/>
      <c r="CS828" s="34"/>
      <c r="CT828" s="34"/>
      <c r="CV828" s="34"/>
      <c r="CW828" s="34"/>
      <c r="CX828" s="34"/>
      <c r="CY828" s="34"/>
      <c r="CZ828" s="34"/>
    </row>
    <row r="829" spans="1:104" x14ac:dyDescent="0.15">
      <c r="A829" s="34"/>
      <c r="B829" s="34"/>
      <c r="C829" s="34"/>
      <c r="D829" s="34"/>
      <c r="F829" s="34"/>
      <c r="G829" s="34"/>
      <c r="H829" s="84"/>
      <c r="I829" s="34"/>
      <c r="J829" s="34"/>
      <c r="K829" s="34"/>
      <c r="L829" s="34"/>
      <c r="M829" s="34"/>
      <c r="N829" s="34"/>
      <c r="O829" s="34"/>
      <c r="P829" s="34"/>
      <c r="Q829" s="34"/>
      <c r="S829" s="34"/>
      <c r="T829" s="34"/>
      <c r="U829" s="34"/>
      <c r="W829" t="b">
        <v>1</v>
      </c>
      <c r="X829" s="34"/>
      <c r="Y829" s="34"/>
      <c r="AA829" s="34"/>
      <c r="AB829" s="34"/>
      <c r="AC829" s="34"/>
      <c r="AD829" s="34"/>
      <c r="AE829" s="34"/>
      <c r="AF829" s="34"/>
      <c r="AG829">
        <v>4.3</v>
      </c>
      <c r="AH829" s="34" t="s">
        <v>1607</v>
      </c>
      <c r="AK829" s="34"/>
      <c r="AL829" s="34"/>
      <c r="AM829" s="34"/>
      <c r="AN829" s="34"/>
      <c r="AO829" s="34"/>
      <c r="AP829" s="34"/>
      <c r="AQ829" s="34"/>
      <c r="AR829" s="34"/>
      <c r="AS829" s="34"/>
      <c r="AU829" s="34"/>
      <c r="AV829" s="34"/>
      <c r="AW829" s="34"/>
      <c r="AX829" s="34"/>
      <c r="AY829" s="34"/>
      <c r="AZ829" s="34"/>
      <c r="BA829" s="34"/>
      <c r="BB829" s="34"/>
      <c r="BC829" s="34" t="s">
        <v>866</v>
      </c>
      <c r="BD829" s="34" t="s">
        <v>378</v>
      </c>
      <c r="BE829" s="34" t="s">
        <v>867</v>
      </c>
      <c r="BF829" s="34" t="s">
        <v>868</v>
      </c>
      <c r="BG829" t="b">
        <v>0</v>
      </c>
      <c r="BI829" s="34"/>
      <c r="BJ829" s="34"/>
      <c r="BK829" s="34"/>
      <c r="BL829" s="34"/>
      <c r="BM829" s="34"/>
      <c r="BN829" s="34"/>
      <c r="BO829" s="34"/>
      <c r="BP829" s="34"/>
      <c r="BQ829" s="34" t="s">
        <v>490</v>
      </c>
      <c r="BR829" t="b">
        <v>0</v>
      </c>
      <c r="BS829" s="34" t="s">
        <v>541</v>
      </c>
      <c r="BT829" s="34" t="s">
        <v>362</v>
      </c>
      <c r="BU829" s="34" t="s">
        <v>579</v>
      </c>
      <c r="BV829" s="34"/>
      <c r="BW829" s="34" t="s">
        <v>614</v>
      </c>
      <c r="BX829" s="34" t="s">
        <v>270</v>
      </c>
      <c r="BY829" s="34" t="s">
        <v>374</v>
      </c>
      <c r="BZ829" s="34"/>
      <c r="CB829" s="34"/>
      <c r="CC829" s="34"/>
      <c r="CD829" s="34"/>
      <c r="CE829" s="34"/>
      <c r="CH829" s="34"/>
      <c r="CI829" s="34"/>
      <c r="CK829" s="34"/>
      <c r="CL829" s="34"/>
      <c r="CN829" s="34"/>
      <c r="CO829" s="34"/>
      <c r="CP829" s="34"/>
      <c r="CQ829" s="34"/>
      <c r="CR829" s="34"/>
      <c r="CS829" s="34"/>
      <c r="CT829" s="34"/>
      <c r="CV829" s="34"/>
      <c r="CW829" s="34"/>
      <c r="CX829" s="34"/>
      <c r="CY829" s="34"/>
      <c r="CZ829" s="34"/>
    </row>
    <row r="830" spans="1:104" x14ac:dyDescent="0.15">
      <c r="A830" s="34"/>
      <c r="B830" s="34"/>
      <c r="C830" s="34"/>
      <c r="D830" s="34"/>
      <c r="F830" s="34"/>
      <c r="G830" s="34"/>
      <c r="H830" s="84"/>
      <c r="I830" s="34"/>
      <c r="J830" s="34"/>
      <c r="K830" s="34"/>
      <c r="L830" s="34"/>
      <c r="M830" s="34"/>
      <c r="N830" s="34"/>
      <c r="O830" s="34"/>
      <c r="P830" s="34"/>
      <c r="Q830" s="34"/>
      <c r="S830" s="34"/>
      <c r="T830" s="34"/>
      <c r="U830" s="34"/>
      <c r="W830" t="b">
        <v>1</v>
      </c>
      <c r="X830" s="34"/>
      <c r="Y830" s="34"/>
      <c r="AA830" s="34"/>
      <c r="AB830" s="34"/>
      <c r="AC830" s="34"/>
      <c r="AD830" s="34"/>
      <c r="AE830" s="34"/>
      <c r="AF830" s="34"/>
      <c r="AG830">
        <v>4.3</v>
      </c>
      <c r="AH830" s="34" t="s">
        <v>1607</v>
      </c>
      <c r="AK830" s="34"/>
      <c r="AL830" s="34"/>
      <c r="AM830" s="34"/>
      <c r="AN830" s="34"/>
      <c r="AO830" s="34"/>
      <c r="AP830" s="34"/>
      <c r="AQ830" s="34"/>
      <c r="AR830" s="34"/>
      <c r="AS830" s="34"/>
      <c r="AU830" s="34"/>
      <c r="AV830" s="34"/>
      <c r="AW830" s="34"/>
      <c r="AX830" s="34"/>
      <c r="AY830" s="34"/>
      <c r="AZ830" s="34"/>
      <c r="BA830" s="34"/>
      <c r="BB830" s="34"/>
      <c r="BC830" s="34" t="s">
        <v>866</v>
      </c>
      <c r="BD830" s="34" t="s">
        <v>378</v>
      </c>
      <c r="BE830" s="34" t="s">
        <v>867</v>
      </c>
      <c r="BF830" s="34" t="s">
        <v>868</v>
      </c>
      <c r="BG830" t="b">
        <v>0</v>
      </c>
      <c r="BH830" t="b">
        <v>0</v>
      </c>
      <c r="BI830" s="34" t="s">
        <v>258</v>
      </c>
      <c r="BJ830" s="34" t="s">
        <v>273</v>
      </c>
      <c r="BK830" s="34" t="s">
        <v>349</v>
      </c>
      <c r="BL830" s="34" t="s">
        <v>422</v>
      </c>
      <c r="BM830" s="34" t="s">
        <v>285</v>
      </c>
      <c r="BN830" s="34" t="s">
        <v>351</v>
      </c>
      <c r="BO830" s="34"/>
      <c r="BP830" s="34"/>
      <c r="BQ830" s="34" t="s">
        <v>491</v>
      </c>
      <c r="BR830" t="b">
        <v>0</v>
      </c>
      <c r="BS830" s="34" t="s">
        <v>542</v>
      </c>
      <c r="BT830" s="34" t="s">
        <v>362</v>
      </c>
      <c r="BU830" s="34" t="s">
        <v>580</v>
      </c>
      <c r="BV830" s="34"/>
      <c r="BW830" s="34" t="s">
        <v>615</v>
      </c>
      <c r="BX830" s="34" t="s">
        <v>270</v>
      </c>
      <c r="BY830" s="34" t="s">
        <v>374</v>
      </c>
      <c r="BZ830" s="34"/>
      <c r="CB830" s="34"/>
      <c r="CC830" s="34"/>
      <c r="CD830" s="34"/>
      <c r="CE830" s="34"/>
      <c r="CH830" s="34"/>
      <c r="CI830" s="34"/>
      <c r="CK830" s="34"/>
      <c r="CL830" s="34"/>
      <c r="CN830" s="34"/>
      <c r="CO830" s="34"/>
      <c r="CP830" s="34"/>
      <c r="CQ830" s="34"/>
      <c r="CR830" s="34"/>
      <c r="CS830" s="34"/>
      <c r="CT830" s="34"/>
      <c r="CV830" s="34"/>
      <c r="CW830" s="34"/>
      <c r="CX830" s="34"/>
      <c r="CY830" s="34"/>
      <c r="CZ830" s="34"/>
    </row>
    <row r="831" spans="1:104" x14ac:dyDescent="0.15">
      <c r="A831" s="34"/>
      <c r="B831" s="34"/>
      <c r="C831" s="34"/>
      <c r="D831" s="34"/>
      <c r="F831" s="34"/>
      <c r="G831" s="34"/>
      <c r="H831" s="84"/>
      <c r="I831" s="34"/>
      <c r="J831" s="34"/>
      <c r="K831" s="34"/>
      <c r="L831" s="34"/>
      <c r="M831" s="34"/>
      <c r="N831" s="34"/>
      <c r="O831" s="34"/>
      <c r="P831" s="34"/>
      <c r="Q831" s="34"/>
      <c r="S831" s="34"/>
      <c r="T831" s="34"/>
      <c r="U831" s="34"/>
      <c r="W831" t="b">
        <v>1</v>
      </c>
      <c r="X831" s="34"/>
      <c r="Y831" s="34"/>
      <c r="AA831" s="34"/>
      <c r="AB831" s="34"/>
      <c r="AC831" s="34"/>
      <c r="AD831" s="34"/>
      <c r="AE831" s="34"/>
      <c r="AF831" s="34"/>
      <c r="AG831">
        <v>4.3</v>
      </c>
      <c r="AH831" s="34" t="s">
        <v>1607</v>
      </c>
      <c r="AK831" s="34"/>
      <c r="AL831" s="34"/>
      <c r="AM831" s="34"/>
      <c r="AN831" s="34"/>
      <c r="AO831" s="34"/>
      <c r="AP831" s="34"/>
      <c r="AQ831" s="34"/>
      <c r="AR831" s="34"/>
      <c r="AS831" s="34"/>
      <c r="AU831" s="34"/>
      <c r="AV831" s="34"/>
      <c r="AW831" s="34"/>
      <c r="AX831" s="34"/>
      <c r="AY831" s="34"/>
      <c r="AZ831" s="34"/>
      <c r="BA831" s="34"/>
      <c r="BB831" s="34"/>
      <c r="BC831" s="34" t="s">
        <v>866</v>
      </c>
      <c r="BD831" s="34" t="s">
        <v>378</v>
      </c>
      <c r="BE831" s="34" t="s">
        <v>867</v>
      </c>
      <c r="BF831" s="34" t="s">
        <v>868</v>
      </c>
      <c r="BG831" t="b">
        <v>0</v>
      </c>
      <c r="BH831" t="b">
        <v>0</v>
      </c>
      <c r="BI831" s="34" t="s">
        <v>258</v>
      </c>
      <c r="BJ831" s="34" t="s">
        <v>274</v>
      </c>
      <c r="BK831" s="34" t="s">
        <v>349</v>
      </c>
      <c r="BL831" s="34" t="s">
        <v>422</v>
      </c>
      <c r="BM831" s="34" t="s">
        <v>286</v>
      </c>
      <c r="BN831" s="34" t="s">
        <v>351</v>
      </c>
      <c r="BO831" s="34"/>
      <c r="BP831" s="34"/>
      <c r="BQ831" s="34" t="s">
        <v>491</v>
      </c>
      <c r="BR831" t="b">
        <v>0</v>
      </c>
      <c r="BS831" s="34" t="s">
        <v>542</v>
      </c>
      <c r="BT831" s="34" t="s">
        <v>362</v>
      </c>
      <c r="BU831" s="34" t="s">
        <v>580</v>
      </c>
      <c r="BV831" s="34"/>
      <c r="BW831" s="34" t="s">
        <v>615</v>
      </c>
      <c r="BX831" s="34" t="s">
        <v>270</v>
      </c>
      <c r="BY831" s="34" t="s">
        <v>374</v>
      </c>
      <c r="BZ831" s="34"/>
      <c r="CB831" s="34"/>
      <c r="CC831" s="34"/>
      <c r="CD831" s="34"/>
      <c r="CE831" s="34"/>
      <c r="CH831" s="34"/>
      <c r="CI831" s="34"/>
      <c r="CK831" s="34"/>
      <c r="CL831" s="34"/>
      <c r="CN831" s="34"/>
      <c r="CO831" s="34"/>
      <c r="CP831" s="34"/>
      <c r="CQ831" s="34"/>
      <c r="CR831" s="34"/>
      <c r="CS831" s="34"/>
      <c r="CT831" s="34"/>
      <c r="CV831" s="34"/>
      <c r="CW831" s="34"/>
      <c r="CX831" s="34"/>
      <c r="CY831" s="34"/>
      <c r="CZ831" s="34"/>
    </row>
    <row r="832" spans="1:104" x14ac:dyDescent="0.15">
      <c r="A832" s="34"/>
      <c r="B832" s="34"/>
      <c r="C832" s="34"/>
      <c r="D832" s="34"/>
      <c r="F832" s="34"/>
      <c r="G832" s="34"/>
      <c r="H832" s="84"/>
      <c r="I832" s="34"/>
      <c r="J832" s="34"/>
      <c r="K832" s="34"/>
      <c r="L832" s="34"/>
      <c r="M832" s="34"/>
      <c r="N832" s="34"/>
      <c r="O832" s="34"/>
      <c r="P832" s="34"/>
      <c r="Q832" s="34"/>
      <c r="S832" s="34"/>
      <c r="T832" s="34"/>
      <c r="U832" s="34"/>
      <c r="W832" t="b">
        <v>1</v>
      </c>
      <c r="X832" s="34"/>
      <c r="Y832" s="34"/>
      <c r="AA832" s="34"/>
      <c r="AB832" s="34"/>
      <c r="AC832" s="34"/>
      <c r="AD832" s="34"/>
      <c r="AE832" s="34"/>
      <c r="AF832" s="34"/>
      <c r="AG832">
        <v>4.3</v>
      </c>
      <c r="AH832" s="34" t="s">
        <v>1607</v>
      </c>
      <c r="AK832" s="34"/>
      <c r="AL832" s="34"/>
      <c r="AM832" s="34"/>
      <c r="AN832" s="34"/>
      <c r="AO832" s="34"/>
      <c r="AP832" s="34"/>
      <c r="AQ832" s="34"/>
      <c r="AR832" s="34"/>
      <c r="AS832" s="34"/>
      <c r="AU832" s="34"/>
      <c r="AV832" s="34"/>
      <c r="AW832" s="34"/>
      <c r="AX832" s="34"/>
      <c r="AY832" s="34"/>
      <c r="AZ832" s="34"/>
      <c r="BA832" s="34"/>
      <c r="BB832" s="34"/>
      <c r="BC832" s="34" t="s">
        <v>866</v>
      </c>
      <c r="BD832" s="34" t="s">
        <v>378</v>
      </c>
      <c r="BE832" s="34" t="s">
        <v>867</v>
      </c>
      <c r="BF832" s="34" t="s">
        <v>868</v>
      </c>
      <c r="BG832" t="b">
        <v>0</v>
      </c>
      <c r="BH832" t="b">
        <v>0</v>
      </c>
      <c r="BI832" s="34" t="s">
        <v>258</v>
      </c>
      <c r="BJ832" s="34" t="s">
        <v>275</v>
      </c>
      <c r="BK832" s="34" t="s">
        <v>349</v>
      </c>
      <c r="BL832" s="34" t="s">
        <v>422</v>
      </c>
      <c r="BM832" s="34" t="s">
        <v>287</v>
      </c>
      <c r="BN832" s="34" t="s">
        <v>351</v>
      </c>
      <c r="BO832" s="34"/>
      <c r="BP832" s="34"/>
      <c r="BQ832" s="34" t="s">
        <v>491</v>
      </c>
      <c r="BR832" t="b">
        <v>0</v>
      </c>
      <c r="BS832" s="34" t="s">
        <v>542</v>
      </c>
      <c r="BT832" s="34" t="s">
        <v>362</v>
      </c>
      <c r="BU832" s="34" t="s">
        <v>580</v>
      </c>
      <c r="BV832" s="34"/>
      <c r="BW832" s="34" t="s">
        <v>615</v>
      </c>
      <c r="BX832" s="34" t="s">
        <v>270</v>
      </c>
      <c r="BY832" s="34" t="s">
        <v>374</v>
      </c>
      <c r="BZ832" s="34"/>
      <c r="CB832" s="34"/>
      <c r="CC832" s="34"/>
      <c r="CD832" s="34"/>
      <c r="CE832" s="34"/>
      <c r="CH832" s="34"/>
      <c r="CI832" s="34"/>
      <c r="CK832" s="34"/>
      <c r="CL832" s="34"/>
      <c r="CN832" s="34"/>
      <c r="CO832" s="34"/>
      <c r="CP832" s="34"/>
      <c r="CQ832" s="34"/>
      <c r="CR832" s="34"/>
      <c r="CS832" s="34"/>
      <c r="CT832" s="34"/>
      <c r="CV832" s="34"/>
      <c r="CW832" s="34"/>
      <c r="CX832" s="34"/>
      <c r="CY832" s="34"/>
      <c r="CZ832" s="34"/>
    </row>
    <row r="833" spans="1:104" x14ac:dyDescent="0.15">
      <c r="A833" s="34"/>
      <c r="B833" s="34"/>
      <c r="C833" s="34"/>
      <c r="D833" s="34"/>
      <c r="F833" s="34"/>
      <c r="G833" s="34"/>
      <c r="H833" s="84"/>
      <c r="I833" s="34"/>
      <c r="J833" s="34"/>
      <c r="K833" s="34"/>
      <c r="L833" s="34"/>
      <c r="M833" s="34"/>
      <c r="N833" s="34"/>
      <c r="O833" s="34"/>
      <c r="P833" s="34"/>
      <c r="Q833" s="34"/>
      <c r="S833" s="34"/>
      <c r="T833" s="34"/>
      <c r="U833" s="34"/>
      <c r="W833" t="b">
        <v>1</v>
      </c>
      <c r="X833" s="34"/>
      <c r="Y833" s="34"/>
      <c r="AA833" s="34"/>
      <c r="AB833" s="34"/>
      <c r="AC833" s="34"/>
      <c r="AD833" s="34"/>
      <c r="AE833" s="34"/>
      <c r="AF833" s="34"/>
      <c r="AG833">
        <v>4.3</v>
      </c>
      <c r="AH833" s="34" t="s">
        <v>1607</v>
      </c>
      <c r="AK833" s="34"/>
      <c r="AL833" s="34"/>
      <c r="AM833" s="34"/>
      <c r="AN833" s="34"/>
      <c r="AO833" s="34"/>
      <c r="AP833" s="34"/>
      <c r="AQ833" s="34"/>
      <c r="AR833" s="34"/>
      <c r="AS833" s="34"/>
      <c r="AU833" s="34"/>
      <c r="AV833" s="34"/>
      <c r="AW833" s="34"/>
      <c r="AX833" s="34"/>
      <c r="AY833" s="34"/>
      <c r="AZ833" s="34"/>
      <c r="BA833" s="34"/>
      <c r="BB833" s="34"/>
      <c r="BC833" s="34" t="s">
        <v>866</v>
      </c>
      <c r="BD833" s="34" t="s">
        <v>378</v>
      </c>
      <c r="BE833" s="34" t="s">
        <v>867</v>
      </c>
      <c r="BF833" s="34" t="s">
        <v>868</v>
      </c>
      <c r="BG833" t="b">
        <v>0</v>
      </c>
      <c r="BH833" t="b">
        <v>0</v>
      </c>
      <c r="BI833" s="34" t="s">
        <v>258</v>
      </c>
      <c r="BJ833" s="34" t="s">
        <v>276</v>
      </c>
      <c r="BK833" s="34" t="s">
        <v>349</v>
      </c>
      <c r="BL833" s="34" t="s">
        <v>422</v>
      </c>
      <c r="BM833" s="34" t="s">
        <v>288</v>
      </c>
      <c r="BN833" s="34" t="s">
        <v>351</v>
      </c>
      <c r="BO833" s="34"/>
      <c r="BP833" s="34"/>
      <c r="BQ833" s="34" t="s">
        <v>491</v>
      </c>
      <c r="BR833" t="b">
        <v>0</v>
      </c>
      <c r="BS833" s="34" t="s">
        <v>542</v>
      </c>
      <c r="BT833" s="34" t="s">
        <v>362</v>
      </c>
      <c r="BU833" s="34" t="s">
        <v>580</v>
      </c>
      <c r="BV833" s="34"/>
      <c r="BW833" s="34" t="s">
        <v>615</v>
      </c>
      <c r="BX833" s="34" t="s">
        <v>270</v>
      </c>
      <c r="BY833" s="34" t="s">
        <v>374</v>
      </c>
      <c r="BZ833" s="34"/>
      <c r="CB833" s="34"/>
      <c r="CC833" s="34"/>
      <c r="CD833" s="34"/>
      <c r="CE833" s="34"/>
      <c r="CH833" s="34"/>
      <c r="CI833" s="34"/>
      <c r="CK833" s="34"/>
      <c r="CL833" s="34"/>
      <c r="CN833" s="34"/>
      <c r="CO833" s="34"/>
      <c r="CP833" s="34"/>
      <c r="CQ833" s="34"/>
      <c r="CR833" s="34"/>
      <c r="CS833" s="34"/>
      <c r="CT833" s="34"/>
      <c r="CV833" s="34"/>
      <c r="CW833" s="34"/>
      <c r="CX833" s="34"/>
      <c r="CY833" s="34"/>
      <c r="CZ833" s="34"/>
    </row>
    <row r="834" spans="1:104" x14ac:dyDescent="0.15">
      <c r="A834" s="34"/>
      <c r="B834" s="34"/>
      <c r="C834" s="34"/>
      <c r="D834" s="34"/>
      <c r="F834" s="34"/>
      <c r="G834" s="34"/>
      <c r="H834" s="84"/>
      <c r="I834" s="34"/>
      <c r="J834" s="34"/>
      <c r="K834" s="34"/>
      <c r="L834" s="34"/>
      <c r="M834" s="34"/>
      <c r="N834" s="34"/>
      <c r="O834" s="34"/>
      <c r="P834" s="34"/>
      <c r="Q834" s="34"/>
      <c r="S834" s="34"/>
      <c r="T834" s="34"/>
      <c r="U834" s="34"/>
      <c r="W834" t="b">
        <v>1</v>
      </c>
      <c r="X834" s="34"/>
      <c r="Y834" s="34"/>
      <c r="AA834" s="34"/>
      <c r="AB834" s="34"/>
      <c r="AC834" s="34"/>
      <c r="AD834" s="34"/>
      <c r="AE834" s="34"/>
      <c r="AF834" s="34"/>
      <c r="AG834">
        <v>4.3</v>
      </c>
      <c r="AH834" s="34" t="s">
        <v>1607</v>
      </c>
      <c r="AK834" s="34"/>
      <c r="AL834" s="34"/>
      <c r="AM834" s="34"/>
      <c r="AN834" s="34"/>
      <c r="AO834" s="34"/>
      <c r="AP834" s="34"/>
      <c r="AQ834" s="34"/>
      <c r="AR834" s="34"/>
      <c r="AS834" s="34"/>
      <c r="AU834" s="34"/>
      <c r="AV834" s="34"/>
      <c r="AW834" s="34"/>
      <c r="AX834" s="34"/>
      <c r="AY834" s="34"/>
      <c r="AZ834" s="34"/>
      <c r="BA834" s="34"/>
      <c r="BB834" s="34"/>
      <c r="BC834" s="34" t="s">
        <v>866</v>
      </c>
      <c r="BD834" s="34" t="s">
        <v>378</v>
      </c>
      <c r="BE834" s="34" t="s">
        <v>867</v>
      </c>
      <c r="BF834" s="34" t="s">
        <v>868</v>
      </c>
      <c r="BG834" t="b">
        <v>0</v>
      </c>
      <c r="BI834" s="34"/>
      <c r="BJ834" s="34"/>
      <c r="BK834" s="34"/>
      <c r="BL834" s="34"/>
      <c r="BM834" s="34"/>
      <c r="BN834" s="34"/>
      <c r="BO834" s="34"/>
      <c r="BP834" s="34"/>
      <c r="BQ834" s="34" t="s">
        <v>492</v>
      </c>
      <c r="BR834" t="b">
        <v>0</v>
      </c>
      <c r="BS834" s="34" t="s">
        <v>543</v>
      </c>
      <c r="BT834" s="34" t="s">
        <v>362</v>
      </c>
      <c r="BU834" s="34" t="s">
        <v>581</v>
      </c>
      <c r="BV834" s="34"/>
      <c r="BW834" s="34" t="s">
        <v>616</v>
      </c>
      <c r="BX834" s="34" t="s">
        <v>270</v>
      </c>
      <c r="BY834" s="34" t="s">
        <v>374</v>
      </c>
      <c r="BZ834" s="34"/>
      <c r="CB834" s="34"/>
      <c r="CC834" s="34"/>
      <c r="CD834" s="34"/>
      <c r="CE834" s="34"/>
      <c r="CH834" s="34"/>
      <c r="CI834" s="34"/>
      <c r="CK834" s="34"/>
      <c r="CL834" s="34"/>
      <c r="CN834" s="34"/>
      <c r="CO834" s="34"/>
      <c r="CP834" s="34"/>
      <c r="CQ834" s="34"/>
      <c r="CR834" s="34"/>
      <c r="CS834" s="34"/>
      <c r="CT834" s="34"/>
      <c r="CV834" s="34"/>
      <c r="CW834" s="34"/>
      <c r="CX834" s="34"/>
      <c r="CY834" s="34"/>
      <c r="CZ834" s="34"/>
    </row>
    <row r="835" spans="1:104" x14ac:dyDescent="0.15">
      <c r="A835" s="34"/>
      <c r="B835" s="34"/>
      <c r="C835" s="34"/>
      <c r="D835" s="34"/>
      <c r="F835" s="34"/>
      <c r="G835" s="34"/>
      <c r="H835" s="84"/>
      <c r="I835" s="34"/>
      <c r="J835" s="34"/>
      <c r="K835" s="34"/>
      <c r="L835" s="34"/>
      <c r="M835" s="34"/>
      <c r="N835" s="34"/>
      <c r="O835" s="34"/>
      <c r="P835" s="34"/>
      <c r="Q835" s="34"/>
      <c r="S835" s="34"/>
      <c r="T835" s="34"/>
      <c r="U835" s="34"/>
      <c r="W835" t="b">
        <v>1</v>
      </c>
      <c r="X835" s="34"/>
      <c r="Y835" s="34"/>
      <c r="AA835" s="34"/>
      <c r="AB835" s="34"/>
      <c r="AC835" s="34"/>
      <c r="AD835" s="34"/>
      <c r="AE835" s="34"/>
      <c r="AF835" s="34"/>
      <c r="AG835">
        <v>4.3</v>
      </c>
      <c r="AH835" s="34" t="s">
        <v>1607</v>
      </c>
      <c r="AK835" s="34"/>
      <c r="AL835" s="34"/>
      <c r="AM835" s="34"/>
      <c r="AN835" s="34"/>
      <c r="AO835" s="34"/>
      <c r="AP835" s="34"/>
      <c r="AQ835" s="34"/>
      <c r="AR835" s="34"/>
      <c r="AS835" s="34"/>
      <c r="AU835" s="34"/>
      <c r="AV835" s="34"/>
      <c r="AW835" s="34"/>
      <c r="AX835" s="34"/>
      <c r="AY835" s="34"/>
      <c r="AZ835" s="34"/>
      <c r="BA835" s="34"/>
      <c r="BB835" s="34"/>
      <c r="BC835" s="34" t="s">
        <v>866</v>
      </c>
      <c r="BD835" s="34" t="s">
        <v>378</v>
      </c>
      <c r="BE835" s="34" t="s">
        <v>867</v>
      </c>
      <c r="BF835" s="34" t="s">
        <v>868</v>
      </c>
      <c r="BG835" t="b">
        <v>0</v>
      </c>
      <c r="BI835" s="34"/>
      <c r="BJ835" s="34"/>
      <c r="BK835" s="34"/>
      <c r="BL835" s="34"/>
      <c r="BM835" s="34"/>
      <c r="BN835" s="34"/>
      <c r="BO835" s="34"/>
      <c r="BP835" s="34"/>
      <c r="BQ835" s="34" t="s">
        <v>493</v>
      </c>
      <c r="BR835" t="b">
        <v>0</v>
      </c>
      <c r="BS835" s="34" t="s">
        <v>544</v>
      </c>
      <c r="BT835" s="34" t="s">
        <v>362</v>
      </c>
      <c r="BU835" s="34" t="s">
        <v>582</v>
      </c>
      <c r="BV835" s="34"/>
      <c r="BW835" s="34" t="s">
        <v>617</v>
      </c>
      <c r="BX835" s="34" t="s">
        <v>270</v>
      </c>
      <c r="BY835" s="34" t="s">
        <v>374</v>
      </c>
      <c r="BZ835" s="34"/>
      <c r="CB835" s="34"/>
      <c r="CC835" s="34"/>
      <c r="CD835" s="34"/>
      <c r="CE835" s="34"/>
      <c r="CH835" s="34"/>
      <c r="CI835" s="34"/>
      <c r="CK835" s="34"/>
      <c r="CL835" s="34"/>
      <c r="CN835" s="34"/>
      <c r="CO835" s="34"/>
      <c r="CP835" s="34"/>
      <c r="CQ835" s="34"/>
      <c r="CR835" s="34"/>
      <c r="CS835" s="34"/>
      <c r="CT835" s="34"/>
      <c r="CV835" s="34"/>
      <c r="CW835" s="34"/>
      <c r="CX835" s="34"/>
      <c r="CY835" s="34"/>
      <c r="CZ835" s="34"/>
    </row>
    <row r="836" spans="1:104" x14ac:dyDescent="0.15">
      <c r="A836" s="34"/>
      <c r="B836" s="34"/>
      <c r="C836" s="34"/>
      <c r="D836" s="34"/>
      <c r="F836" s="34"/>
      <c r="G836" s="34"/>
      <c r="H836" s="84"/>
      <c r="I836" s="34"/>
      <c r="J836" s="34"/>
      <c r="K836" s="34"/>
      <c r="L836" s="34"/>
      <c r="M836" s="34"/>
      <c r="N836" s="34"/>
      <c r="O836" s="34"/>
      <c r="P836" s="34"/>
      <c r="Q836" s="34"/>
      <c r="S836" s="34"/>
      <c r="T836" s="34"/>
      <c r="U836" s="34"/>
      <c r="W836" t="b">
        <v>1</v>
      </c>
      <c r="X836" s="34"/>
      <c r="Y836" s="34"/>
      <c r="AA836" s="34"/>
      <c r="AB836" s="34"/>
      <c r="AC836" s="34"/>
      <c r="AD836" s="34"/>
      <c r="AE836" s="34"/>
      <c r="AF836" s="34"/>
      <c r="AG836">
        <v>4.3</v>
      </c>
      <c r="AH836" s="34" t="s">
        <v>1607</v>
      </c>
      <c r="AK836" s="34"/>
      <c r="AL836" s="34"/>
      <c r="AM836" s="34"/>
      <c r="AN836" s="34"/>
      <c r="AO836" s="34"/>
      <c r="AP836" s="34"/>
      <c r="AQ836" s="34"/>
      <c r="AR836" s="34"/>
      <c r="AS836" s="34"/>
      <c r="AU836" s="34"/>
      <c r="AV836" s="34"/>
      <c r="AW836" s="34"/>
      <c r="AX836" s="34"/>
      <c r="AY836" s="34"/>
      <c r="AZ836" s="34"/>
      <c r="BA836" s="34"/>
      <c r="BB836" s="34"/>
      <c r="BC836" s="34" t="s">
        <v>866</v>
      </c>
      <c r="BD836" s="34" t="s">
        <v>378</v>
      </c>
      <c r="BE836" s="34" t="s">
        <v>867</v>
      </c>
      <c r="BF836" s="34" t="s">
        <v>868</v>
      </c>
      <c r="BG836" t="b">
        <v>0</v>
      </c>
      <c r="BI836" s="34"/>
      <c r="BJ836" s="34"/>
      <c r="BK836" s="34"/>
      <c r="BL836" s="34"/>
      <c r="BM836" s="34"/>
      <c r="BN836" s="34"/>
      <c r="BO836" s="34"/>
      <c r="BP836" s="34"/>
      <c r="BQ836" s="34" t="s">
        <v>494</v>
      </c>
      <c r="BR836" t="b">
        <v>0</v>
      </c>
      <c r="BS836" s="34" t="s">
        <v>545</v>
      </c>
      <c r="BT836" s="34" t="s">
        <v>362</v>
      </c>
      <c r="BU836" s="34" t="s">
        <v>583</v>
      </c>
      <c r="BV836" s="34"/>
      <c r="BW836" s="34" t="s">
        <v>618</v>
      </c>
      <c r="BX836" s="34" t="s">
        <v>270</v>
      </c>
      <c r="BY836" s="34" t="s">
        <v>374</v>
      </c>
      <c r="BZ836" s="34"/>
      <c r="CB836" s="34"/>
      <c r="CC836" s="34"/>
      <c r="CD836" s="34"/>
      <c r="CE836" s="34"/>
      <c r="CH836" s="34"/>
      <c r="CI836" s="34"/>
      <c r="CK836" s="34"/>
      <c r="CL836" s="34"/>
      <c r="CN836" s="34"/>
      <c r="CO836" s="34"/>
      <c r="CP836" s="34"/>
      <c r="CQ836" s="34"/>
      <c r="CR836" s="34"/>
      <c r="CS836" s="34"/>
      <c r="CT836" s="34"/>
      <c r="CV836" s="34"/>
      <c r="CW836" s="34"/>
      <c r="CX836" s="34"/>
      <c r="CY836" s="34"/>
      <c r="CZ836" s="34"/>
    </row>
    <row r="837" spans="1:104" x14ac:dyDescent="0.15">
      <c r="A837" s="34"/>
      <c r="B837" s="34"/>
      <c r="C837" s="34"/>
      <c r="D837" s="34"/>
      <c r="F837" s="34"/>
      <c r="G837" s="34"/>
      <c r="H837" s="84"/>
      <c r="I837" s="34"/>
      <c r="J837" s="34"/>
      <c r="K837" s="34"/>
      <c r="L837" s="34"/>
      <c r="M837" s="34"/>
      <c r="N837" s="34"/>
      <c r="O837" s="34"/>
      <c r="P837" s="34"/>
      <c r="Q837" s="34"/>
      <c r="S837" s="34"/>
      <c r="T837" s="34"/>
      <c r="U837" s="34"/>
      <c r="W837" t="b">
        <v>1</v>
      </c>
      <c r="X837" s="34"/>
      <c r="Y837" s="34"/>
      <c r="AA837" s="34"/>
      <c r="AB837" s="34"/>
      <c r="AC837" s="34"/>
      <c r="AD837" s="34"/>
      <c r="AE837" s="34"/>
      <c r="AF837" s="34"/>
      <c r="AG837">
        <v>4.3</v>
      </c>
      <c r="AH837" s="34" t="s">
        <v>1607</v>
      </c>
      <c r="AK837" s="34"/>
      <c r="AL837" s="34"/>
      <c r="AM837" s="34"/>
      <c r="AN837" s="34"/>
      <c r="AO837" s="34"/>
      <c r="AP837" s="34"/>
      <c r="AQ837" s="34"/>
      <c r="AR837" s="34"/>
      <c r="AS837" s="34"/>
      <c r="AU837" s="34"/>
      <c r="AV837" s="34"/>
      <c r="AW837" s="34"/>
      <c r="AX837" s="34"/>
      <c r="AY837" s="34"/>
      <c r="AZ837" s="34"/>
      <c r="BA837" s="34"/>
      <c r="BB837" s="34"/>
      <c r="BC837" s="34" t="s">
        <v>866</v>
      </c>
      <c r="BD837" s="34" t="s">
        <v>378</v>
      </c>
      <c r="BE837" s="34" t="s">
        <v>867</v>
      </c>
      <c r="BF837" s="34" t="s">
        <v>868</v>
      </c>
      <c r="BG837" t="b">
        <v>0</v>
      </c>
      <c r="BI837" s="34"/>
      <c r="BJ837" s="34"/>
      <c r="BK837" s="34"/>
      <c r="BL837" s="34"/>
      <c r="BM837" s="34"/>
      <c r="BN837" s="34"/>
      <c r="BO837" s="34"/>
      <c r="BP837" s="34"/>
      <c r="BQ837" s="34" t="s">
        <v>495</v>
      </c>
      <c r="BR837" t="b">
        <v>0</v>
      </c>
      <c r="BS837" s="34" t="s">
        <v>546</v>
      </c>
      <c r="BT837" s="34" t="s">
        <v>362</v>
      </c>
      <c r="BU837" s="34" t="s">
        <v>366</v>
      </c>
      <c r="BV837" s="34"/>
      <c r="BW837" s="34" t="s">
        <v>619</v>
      </c>
      <c r="BX837" s="34" t="s">
        <v>270</v>
      </c>
      <c r="BY837" s="34" t="s">
        <v>374</v>
      </c>
      <c r="BZ837" s="34"/>
      <c r="CB837" s="34"/>
      <c r="CC837" s="34"/>
      <c r="CD837" s="34"/>
      <c r="CE837" s="34"/>
      <c r="CH837" s="34"/>
      <c r="CI837" s="34"/>
      <c r="CK837" s="34"/>
      <c r="CL837" s="34"/>
      <c r="CN837" s="34"/>
      <c r="CO837" s="34"/>
      <c r="CP837" s="34"/>
      <c r="CQ837" s="34"/>
      <c r="CR837" s="34"/>
      <c r="CS837" s="34"/>
      <c r="CT837" s="34"/>
      <c r="CV837" s="34"/>
      <c r="CW837" s="34"/>
      <c r="CX837" s="34"/>
      <c r="CY837" s="34"/>
      <c r="CZ837" s="34"/>
    </row>
    <row r="838" spans="1:104" x14ac:dyDescent="0.15">
      <c r="A838" s="34"/>
      <c r="B838" s="34"/>
      <c r="C838" s="34"/>
      <c r="D838" s="34"/>
      <c r="F838" s="34"/>
      <c r="G838" s="34"/>
      <c r="H838" s="84"/>
      <c r="I838" s="34"/>
      <c r="J838" s="34"/>
      <c r="K838" s="34"/>
      <c r="L838" s="34"/>
      <c r="M838" s="34"/>
      <c r="N838" s="34"/>
      <c r="O838" s="34"/>
      <c r="P838" s="34"/>
      <c r="Q838" s="34"/>
      <c r="S838" s="34"/>
      <c r="T838" s="34"/>
      <c r="U838" s="34"/>
      <c r="W838" t="b">
        <v>1</v>
      </c>
      <c r="X838" s="34"/>
      <c r="Y838" s="34"/>
      <c r="AA838" s="34"/>
      <c r="AB838" s="34"/>
      <c r="AC838" s="34"/>
      <c r="AD838" s="34"/>
      <c r="AE838" s="34"/>
      <c r="AF838" s="34"/>
      <c r="AG838">
        <v>4.3</v>
      </c>
      <c r="AH838" s="34" t="s">
        <v>1607</v>
      </c>
      <c r="AK838" s="34"/>
      <c r="AL838" s="34"/>
      <c r="AM838" s="34"/>
      <c r="AN838" s="34"/>
      <c r="AO838" s="34"/>
      <c r="AP838" s="34"/>
      <c r="AQ838" s="34"/>
      <c r="AR838" s="34"/>
      <c r="AS838" s="34"/>
      <c r="AU838" s="34"/>
      <c r="AV838" s="34"/>
      <c r="AW838" s="34"/>
      <c r="AX838" s="34"/>
      <c r="AY838" s="34"/>
      <c r="AZ838" s="34"/>
      <c r="BA838" s="34"/>
      <c r="BB838" s="34"/>
      <c r="BC838" s="34" t="s">
        <v>866</v>
      </c>
      <c r="BD838" s="34" t="s">
        <v>378</v>
      </c>
      <c r="BE838" s="34" t="s">
        <v>867</v>
      </c>
      <c r="BF838" s="34" t="s">
        <v>868</v>
      </c>
      <c r="BG838" t="b">
        <v>0</v>
      </c>
      <c r="BI838" s="34"/>
      <c r="BJ838" s="34"/>
      <c r="BK838" s="34"/>
      <c r="BL838" s="34"/>
      <c r="BM838" s="34"/>
      <c r="BN838" s="34"/>
      <c r="BO838" s="34"/>
      <c r="BP838" s="34"/>
      <c r="BQ838" s="34" t="s">
        <v>496</v>
      </c>
      <c r="BR838" t="b">
        <v>0</v>
      </c>
      <c r="BS838" s="34" t="s">
        <v>547</v>
      </c>
      <c r="BT838" s="34" t="s">
        <v>362</v>
      </c>
      <c r="BU838" s="34" t="s">
        <v>366</v>
      </c>
      <c r="BV838" s="34"/>
      <c r="BW838" s="34" t="s">
        <v>620</v>
      </c>
      <c r="BX838" s="34" t="s">
        <v>270</v>
      </c>
      <c r="BY838" s="34" t="s">
        <v>374</v>
      </c>
      <c r="BZ838" s="34"/>
      <c r="CB838" s="34"/>
      <c r="CC838" s="34"/>
      <c r="CD838" s="34"/>
      <c r="CE838" s="34"/>
      <c r="CH838" s="34"/>
      <c r="CI838" s="34"/>
      <c r="CK838" s="34"/>
      <c r="CL838" s="34"/>
      <c r="CN838" s="34"/>
      <c r="CO838" s="34"/>
      <c r="CP838" s="34"/>
      <c r="CQ838" s="34"/>
      <c r="CR838" s="34"/>
      <c r="CS838" s="34"/>
      <c r="CT838" s="34"/>
      <c r="CV838" s="34"/>
      <c r="CW838" s="34"/>
      <c r="CX838" s="34"/>
      <c r="CY838" s="34"/>
      <c r="CZ838" s="34"/>
    </row>
    <row r="839" spans="1:104" x14ac:dyDescent="0.15">
      <c r="A839" s="34"/>
      <c r="B839" s="34"/>
      <c r="C839" s="34"/>
      <c r="D839" s="34"/>
      <c r="F839" s="34"/>
      <c r="G839" s="34"/>
      <c r="H839" s="84"/>
      <c r="I839" s="34"/>
      <c r="J839" s="34"/>
      <c r="K839" s="34"/>
      <c r="L839" s="34"/>
      <c r="M839" s="34"/>
      <c r="N839" s="34"/>
      <c r="O839" s="34"/>
      <c r="P839" s="34"/>
      <c r="Q839" s="34"/>
      <c r="S839" s="34"/>
      <c r="T839" s="34"/>
      <c r="U839" s="34"/>
      <c r="W839" t="b">
        <v>1</v>
      </c>
      <c r="X839" s="34"/>
      <c r="Y839" s="34"/>
      <c r="AA839" s="34"/>
      <c r="AB839" s="34"/>
      <c r="AC839" s="34"/>
      <c r="AD839" s="34"/>
      <c r="AE839" s="34"/>
      <c r="AF839" s="34"/>
      <c r="AG839">
        <v>4.3</v>
      </c>
      <c r="AH839" s="34" t="s">
        <v>1607</v>
      </c>
      <c r="AK839" s="34"/>
      <c r="AL839" s="34"/>
      <c r="AM839" s="34"/>
      <c r="AN839" s="34"/>
      <c r="AO839" s="34"/>
      <c r="AP839" s="34"/>
      <c r="AQ839" s="34"/>
      <c r="AR839" s="34"/>
      <c r="AS839" s="34"/>
      <c r="AU839" s="34"/>
      <c r="AV839" s="34"/>
      <c r="AW839" s="34"/>
      <c r="AX839" s="34"/>
      <c r="AY839" s="34"/>
      <c r="AZ839" s="34"/>
      <c r="BA839" s="34"/>
      <c r="BB839" s="34"/>
      <c r="BC839" s="34" t="s">
        <v>866</v>
      </c>
      <c r="BD839" s="34" t="s">
        <v>378</v>
      </c>
      <c r="BE839" s="34" t="s">
        <v>867</v>
      </c>
      <c r="BF839" s="34" t="s">
        <v>868</v>
      </c>
      <c r="BG839" t="b">
        <v>0</v>
      </c>
      <c r="BI839" s="34"/>
      <c r="BJ839" s="34"/>
      <c r="BK839" s="34"/>
      <c r="BL839" s="34"/>
      <c r="BM839" s="34"/>
      <c r="BN839" s="34"/>
      <c r="BO839" s="34"/>
      <c r="BP839" s="34"/>
      <c r="BQ839" s="34" t="s">
        <v>497</v>
      </c>
      <c r="BR839" t="b">
        <v>0</v>
      </c>
      <c r="BS839" s="34" t="s">
        <v>548</v>
      </c>
      <c r="BT839" s="34" t="s">
        <v>362</v>
      </c>
      <c r="BU839" s="34" t="s">
        <v>366</v>
      </c>
      <c r="BV839" s="34"/>
      <c r="BW839" s="34" t="s">
        <v>621</v>
      </c>
      <c r="BX839" s="34" t="s">
        <v>270</v>
      </c>
      <c r="BY839" s="34" t="s">
        <v>374</v>
      </c>
      <c r="BZ839" s="34"/>
      <c r="CB839" s="34"/>
      <c r="CC839" s="34"/>
      <c r="CD839" s="34"/>
      <c r="CE839" s="34"/>
      <c r="CH839" s="34"/>
      <c r="CI839" s="34"/>
      <c r="CK839" s="34"/>
      <c r="CL839" s="34"/>
      <c r="CN839" s="34"/>
      <c r="CO839" s="34"/>
      <c r="CP839" s="34"/>
      <c r="CQ839" s="34"/>
      <c r="CR839" s="34"/>
      <c r="CS839" s="34"/>
      <c r="CT839" s="34"/>
      <c r="CV839" s="34"/>
      <c r="CW839" s="34"/>
      <c r="CX839" s="34"/>
      <c r="CY839" s="34"/>
      <c r="CZ839" s="34"/>
    </row>
    <row r="840" spans="1:104" x14ac:dyDescent="0.15">
      <c r="A840" s="34"/>
      <c r="B840" s="34"/>
      <c r="C840" s="34"/>
      <c r="D840" s="34"/>
      <c r="F840" s="34"/>
      <c r="G840" s="34"/>
      <c r="H840" s="84"/>
      <c r="I840" s="34"/>
      <c r="J840" s="34"/>
      <c r="K840" s="34"/>
      <c r="L840" s="34"/>
      <c r="M840" s="34"/>
      <c r="N840" s="34"/>
      <c r="O840" s="34"/>
      <c r="P840" s="34"/>
      <c r="Q840" s="34"/>
      <c r="S840" s="34"/>
      <c r="T840" s="34"/>
      <c r="U840" s="34"/>
      <c r="W840" t="b">
        <v>1</v>
      </c>
      <c r="X840" s="34"/>
      <c r="Y840" s="34"/>
      <c r="AA840" s="34"/>
      <c r="AB840" s="34"/>
      <c r="AC840" s="34"/>
      <c r="AD840" s="34"/>
      <c r="AE840" s="34"/>
      <c r="AF840" s="34"/>
      <c r="AG840">
        <v>4.3</v>
      </c>
      <c r="AH840" s="34" t="s">
        <v>1607</v>
      </c>
      <c r="AK840" s="34"/>
      <c r="AL840" s="34"/>
      <c r="AM840" s="34"/>
      <c r="AN840" s="34"/>
      <c r="AO840" s="34"/>
      <c r="AP840" s="34"/>
      <c r="AQ840" s="34"/>
      <c r="AR840" s="34"/>
      <c r="AS840" s="34"/>
      <c r="AU840" s="34"/>
      <c r="AV840" s="34"/>
      <c r="AW840" s="34"/>
      <c r="AX840" s="34"/>
      <c r="AY840" s="34"/>
      <c r="AZ840" s="34"/>
      <c r="BA840" s="34"/>
      <c r="BB840" s="34"/>
      <c r="BC840" s="34" t="s">
        <v>866</v>
      </c>
      <c r="BD840" s="34" t="s">
        <v>378</v>
      </c>
      <c r="BE840" s="34" t="s">
        <v>867</v>
      </c>
      <c r="BF840" s="34" t="s">
        <v>868</v>
      </c>
      <c r="BG840" t="b">
        <v>0</v>
      </c>
      <c r="BH840" t="b">
        <v>0</v>
      </c>
      <c r="BI840" s="34" t="s">
        <v>257</v>
      </c>
      <c r="BJ840" s="34" t="s">
        <v>273</v>
      </c>
      <c r="BK840" s="34" t="s">
        <v>349</v>
      </c>
      <c r="BL840" s="34" t="s">
        <v>422</v>
      </c>
      <c r="BM840" s="34" t="s">
        <v>285</v>
      </c>
      <c r="BN840" s="34" t="s">
        <v>351</v>
      </c>
      <c r="BO840" s="34"/>
      <c r="BP840" s="34"/>
      <c r="BQ840" s="34" t="s">
        <v>898</v>
      </c>
      <c r="BR840" t="b">
        <v>0</v>
      </c>
      <c r="BS840" s="34" t="s">
        <v>924</v>
      </c>
      <c r="BT840" s="34" t="s">
        <v>362</v>
      </c>
      <c r="BU840" s="34" t="s">
        <v>952</v>
      </c>
      <c r="BV840" s="34"/>
      <c r="BW840" s="34" t="s">
        <v>977</v>
      </c>
      <c r="BX840" s="34" t="s">
        <v>270</v>
      </c>
      <c r="BY840" s="34" t="s">
        <v>374</v>
      </c>
      <c r="BZ840" s="34"/>
      <c r="CB840" s="34"/>
      <c r="CC840" s="34"/>
      <c r="CD840" s="34"/>
      <c r="CE840" s="34"/>
      <c r="CH840" s="34"/>
      <c r="CI840" s="34"/>
      <c r="CK840" s="34"/>
      <c r="CL840" s="34"/>
      <c r="CN840" s="34"/>
      <c r="CO840" s="34"/>
      <c r="CP840" s="34"/>
      <c r="CQ840" s="34"/>
      <c r="CR840" s="34"/>
      <c r="CS840" s="34"/>
      <c r="CT840" s="34"/>
      <c r="CV840" s="34"/>
      <c r="CW840" s="34"/>
      <c r="CX840" s="34"/>
      <c r="CY840" s="34"/>
      <c r="CZ840" s="34"/>
    </row>
    <row r="841" spans="1:104" x14ac:dyDescent="0.15">
      <c r="A841" s="34"/>
      <c r="B841" s="34"/>
      <c r="C841" s="34"/>
      <c r="D841" s="34"/>
      <c r="F841" s="34"/>
      <c r="G841" s="34"/>
      <c r="H841" s="84"/>
      <c r="I841" s="34"/>
      <c r="J841" s="34"/>
      <c r="K841" s="34"/>
      <c r="L841" s="34"/>
      <c r="M841" s="34"/>
      <c r="N841" s="34"/>
      <c r="O841" s="34"/>
      <c r="P841" s="34"/>
      <c r="Q841" s="34"/>
      <c r="S841" s="34"/>
      <c r="T841" s="34"/>
      <c r="U841" s="34"/>
      <c r="W841" t="b">
        <v>1</v>
      </c>
      <c r="X841" s="34"/>
      <c r="Y841" s="34"/>
      <c r="AA841" s="34"/>
      <c r="AB841" s="34"/>
      <c r="AC841" s="34"/>
      <c r="AD841" s="34"/>
      <c r="AE841" s="34"/>
      <c r="AF841" s="34"/>
      <c r="AG841">
        <v>4.3</v>
      </c>
      <c r="AH841" s="34" t="s">
        <v>1607</v>
      </c>
      <c r="AK841" s="34"/>
      <c r="AL841" s="34"/>
      <c r="AM841" s="34"/>
      <c r="AN841" s="34"/>
      <c r="AO841" s="34"/>
      <c r="AP841" s="34"/>
      <c r="AQ841" s="34"/>
      <c r="AR841" s="34"/>
      <c r="AS841" s="34"/>
      <c r="AU841" s="34"/>
      <c r="AV841" s="34"/>
      <c r="AW841" s="34"/>
      <c r="AX841" s="34"/>
      <c r="AY841" s="34"/>
      <c r="AZ841" s="34"/>
      <c r="BA841" s="34"/>
      <c r="BB841" s="34"/>
      <c r="BC841" s="34" t="s">
        <v>866</v>
      </c>
      <c r="BD841" s="34" t="s">
        <v>378</v>
      </c>
      <c r="BE841" s="34" t="s">
        <v>867</v>
      </c>
      <c r="BF841" s="34" t="s">
        <v>868</v>
      </c>
      <c r="BG841" t="b">
        <v>0</v>
      </c>
      <c r="BH841" t="b">
        <v>0</v>
      </c>
      <c r="BI841" s="34" t="s">
        <v>257</v>
      </c>
      <c r="BJ841" s="34" t="s">
        <v>274</v>
      </c>
      <c r="BK841" s="34" t="s">
        <v>349</v>
      </c>
      <c r="BL841" s="34" t="s">
        <v>422</v>
      </c>
      <c r="BM841" s="34" t="s">
        <v>286</v>
      </c>
      <c r="BN841" s="34" t="s">
        <v>351</v>
      </c>
      <c r="BO841" s="34"/>
      <c r="BP841" s="34"/>
      <c r="BQ841" s="34" t="s">
        <v>898</v>
      </c>
      <c r="BR841" t="b">
        <v>0</v>
      </c>
      <c r="BS841" s="34" t="s">
        <v>924</v>
      </c>
      <c r="BT841" s="34" t="s">
        <v>362</v>
      </c>
      <c r="BU841" s="34" t="s">
        <v>952</v>
      </c>
      <c r="BV841" s="34"/>
      <c r="BW841" s="34" t="s">
        <v>977</v>
      </c>
      <c r="BX841" s="34" t="s">
        <v>270</v>
      </c>
      <c r="BY841" s="34" t="s">
        <v>374</v>
      </c>
      <c r="BZ841" s="34"/>
      <c r="CB841" s="34"/>
      <c r="CC841" s="34"/>
      <c r="CD841" s="34"/>
      <c r="CE841" s="34"/>
      <c r="CH841" s="34"/>
      <c r="CI841" s="34"/>
      <c r="CK841" s="34"/>
      <c r="CL841" s="34"/>
      <c r="CN841" s="34"/>
      <c r="CO841" s="34"/>
      <c r="CP841" s="34"/>
      <c r="CQ841" s="34"/>
      <c r="CR841" s="34"/>
      <c r="CS841" s="34"/>
      <c r="CT841" s="34"/>
      <c r="CV841" s="34"/>
      <c r="CW841" s="34"/>
      <c r="CX841" s="34"/>
      <c r="CY841" s="34"/>
      <c r="CZ841" s="34"/>
    </row>
    <row r="842" spans="1:104" x14ac:dyDescent="0.15">
      <c r="A842" s="34"/>
      <c r="B842" s="34"/>
      <c r="C842" s="34"/>
      <c r="D842" s="34"/>
      <c r="F842" s="34"/>
      <c r="G842" s="34"/>
      <c r="H842" s="84"/>
      <c r="I842" s="34"/>
      <c r="J842" s="34"/>
      <c r="K842" s="34"/>
      <c r="L842" s="34"/>
      <c r="M842" s="34"/>
      <c r="N842" s="34"/>
      <c r="O842" s="34"/>
      <c r="P842" s="34"/>
      <c r="Q842" s="34"/>
      <c r="S842" s="34"/>
      <c r="T842" s="34"/>
      <c r="U842" s="34"/>
      <c r="W842" t="b">
        <v>1</v>
      </c>
      <c r="X842" s="34"/>
      <c r="Y842" s="34"/>
      <c r="AA842" s="34"/>
      <c r="AB842" s="34"/>
      <c r="AC842" s="34"/>
      <c r="AD842" s="34"/>
      <c r="AE842" s="34"/>
      <c r="AF842" s="34"/>
      <c r="AG842">
        <v>4.3</v>
      </c>
      <c r="AH842" s="34" t="s">
        <v>1607</v>
      </c>
      <c r="AK842" s="34"/>
      <c r="AL842" s="34"/>
      <c r="AM842" s="34"/>
      <c r="AN842" s="34"/>
      <c r="AO842" s="34"/>
      <c r="AP842" s="34"/>
      <c r="AQ842" s="34"/>
      <c r="AR842" s="34"/>
      <c r="AS842" s="34"/>
      <c r="AU842" s="34"/>
      <c r="AV842" s="34"/>
      <c r="AW842" s="34"/>
      <c r="AX842" s="34"/>
      <c r="AY842" s="34"/>
      <c r="AZ842" s="34"/>
      <c r="BA842" s="34"/>
      <c r="BB842" s="34"/>
      <c r="BC842" s="34" t="s">
        <v>866</v>
      </c>
      <c r="BD842" s="34" t="s">
        <v>378</v>
      </c>
      <c r="BE842" s="34" t="s">
        <v>867</v>
      </c>
      <c r="BF842" s="34" t="s">
        <v>868</v>
      </c>
      <c r="BG842" t="b">
        <v>0</v>
      </c>
      <c r="BH842" t="b">
        <v>0</v>
      </c>
      <c r="BI842" s="34" t="s">
        <v>257</v>
      </c>
      <c r="BJ842" s="34" t="s">
        <v>275</v>
      </c>
      <c r="BK842" s="34" t="s">
        <v>349</v>
      </c>
      <c r="BL842" s="34" t="s">
        <v>422</v>
      </c>
      <c r="BM842" s="34" t="s">
        <v>287</v>
      </c>
      <c r="BN842" s="34" t="s">
        <v>351</v>
      </c>
      <c r="BO842" s="34"/>
      <c r="BP842" s="34"/>
      <c r="BQ842" s="34" t="s">
        <v>898</v>
      </c>
      <c r="BR842" t="b">
        <v>0</v>
      </c>
      <c r="BS842" s="34" t="s">
        <v>924</v>
      </c>
      <c r="BT842" s="34" t="s">
        <v>362</v>
      </c>
      <c r="BU842" s="34" t="s">
        <v>952</v>
      </c>
      <c r="BV842" s="34"/>
      <c r="BW842" s="34" t="s">
        <v>977</v>
      </c>
      <c r="BX842" s="34" t="s">
        <v>270</v>
      </c>
      <c r="BY842" s="34" t="s">
        <v>374</v>
      </c>
      <c r="BZ842" s="34"/>
      <c r="CB842" s="34"/>
      <c r="CC842" s="34"/>
      <c r="CD842" s="34"/>
      <c r="CE842" s="34"/>
      <c r="CH842" s="34"/>
      <c r="CI842" s="34"/>
      <c r="CK842" s="34"/>
      <c r="CL842" s="34"/>
      <c r="CN842" s="34"/>
      <c r="CO842" s="34"/>
      <c r="CP842" s="34"/>
      <c r="CQ842" s="34"/>
      <c r="CR842" s="34"/>
      <c r="CS842" s="34"/>
      <c r="CT842" s="34"/>
      <c r="CV842" s="34"/>
      <c r="CW842" s="34"/>
      <c r="CX842" s="34"/>
      <c r="CY842" s="34"/>
      <c r="CZ842" s="34"/>
    </row>
    <row r="843" spans="1:104" x14ac:dyDescent="0.15">
      <c r="A843" s="34"/>
      <c r="B843" s="34"/>
      <c r="C843" s="34"/>
      <c r="D843" s="34"/>
      <c r="F843" s="34"/>
      <c r="G843" s="34"/>
      <c r="H843" s="84"/>
      <c r="I843" s="34"/>
      <c r="J843" s="34"/>
      <c r="K843" s="34"/>
      <c r="L843" s="34"/>
      <c r="M843" s="34"/>
      <c r="N843" s="34"/>
      <c r="O843" s="34"/>
      <c r="P843" s="34"/>
      <c r="Q843" s="34"/>
      <c r="S843" s="34"/>
      <c r="T843" s="34"/>
      <c r="U843" s="34"/>
      <c r="W843" t="b">
        <v>1</v>
      </c>
      <c r="X843" s="34"/>
      <c r="Y843" s="34"/>
      <c r="AA843" s="34"/>
      <c r="AB843" s="34"/>
      <c r="AC843" s="34"/>
      <c r="AD843" s="34"/>
      <c r="AE843" s="34"/>
      <c r="AF843" s="34"/>
      <c r="AG843">
        <v>4.3</v>
      </c>
      <c r="AH843" s="34" t="s">
        <v>1607</v>
      </c>
      <c r="AK843" s="34"/>
      <c r="AL843" s="34"/>
      <c r="AM843" s="34"/>
      <c r="AN843" s="34"/>
      <c r="AO843" s="34"/>
      <c r="AP843" s="34"/>
      <c r="AQ843" s="34"/>
      <c r="AR843" s="34"/>
      <c r="AS843" s="34"/>
      <c r="AU843" s="34"/>
      <c r="AV843" s="34"/>
      <c r="AW843" s="34"/>
      <c r="AX843" s="34"/>
      <c r="AY843" s="34"/>
      <c r="AZ843" s="34"/>
      <c r="BA843" s="34"/>
      <c r="BB843" s="34"/>
      <c r="BC843" s="34" t="s">
        <v>866</v>
      </c>
      <c r="BD843" s="34" t="s">
        <v>378</v>
      </c>
      <c r="BE843" s="34" t="s">
        <v>867</v>
      </c>
      <c r="BF843" s="34" t="s">
        <v>868</v>
      </c>
      <c r="BG843" t="b">
        <v>0</v>
      </c>
      <c r="BH843" t="b">
        <v>0</v>
      </c>
      <c r="BI843" s="34" t="s">
        <v>257</v>
      </c>
      <c r="BJ843" s="34" t="s">
        <v>276</v>
      </c>
      <c r="BK843" s="34" t="s">
        <v>349</v>
      </c>
      <c r="BL843" s="34" t="s">
        <v>422</v>
      </c>
      <c r="BM843" s="34" t="s">
        <v>288</v>
      </c>
      <c r="BN843" s="34" t="s">
        <v>351</v>
      </c>
      <c r="BO843" s="34"/>
      <c r="BP843" s="34"/>
      <c r="BQ843" s="34" t="s">
        <v>898</v>
      </c>
      <c r="BR843" t="b">
        <v>0</v>
      </c>
      <c r="BS843" s="34" t="s">
        <v>924</v>
      </c>
      <c r="BT843" s="34" t="s">
        <v>362</v>
      </c>
      <c r="BU843" s="34" t="s">
        <v>952</v>
      </c>
      <c r="BV843" s="34"/>
      <c r="BW843" s="34" t="s">
        <v>977</v>
      </c>
      <c r="BX843" s="34" t="s">
        <v>270</v>
      </c>
      <c r="BY843" s="34" t="s">
        <v>374</v>
      </c>
      <c r="BZ843" s="34"/>
      <c r="CB843" s="34"/>
      <c r="CC843" s="34"/>
      <c r="CD843" s="34"/>
      <c r="CE843" s="34"/>
      <c r="CH843" s="34"/>
      <c r="CI843" s="34"/>
      <c r="CK843" s="34"/>
      <c r="CL843" s="34"/>
      <c r="CN843" s="34"/>
      <c r="CO843" s="34"/>
      <c r="CP843" s="34"/>
      <c r="CQ843" s="34"/>
      <c r="CR843" s="34"/>
      <c r="CS843" s="34"/>
      <c r="CT843" s="34"/>
      <c r="CV843" s="34"/>
      <c r="CW843" s="34"/>
      <c r="CX843" s="34"/>
      <c r="CY843" s="34"/>
      <c r="CZ843" s="34"/>
    </row>
    <row r="844" spans="1:104" x14ac:dyDescent="0.15">
      <c r="A844" s="34"/>
      <c r="B844" s="34"/>
      <c r="C844" s="34"/>
      <c r="D844" s="34"/>
      <c r="F844" s="34"/>
      <c r="G844" s="34"/>
      <c r="H844" s="84"/>
      <c r="I844" s="34"/>
      <c r="J844" s="34"/>
      <c r="K844" s="34"/>
      <c r="L844" s="34"/>
      <c r="M844" s="34"/>
      <c r="N844" s="34"/>
      <c r="O844" s="34"/>
      <c r="P844" s="34"/>
      <c r="Q844" s="34"/>
      <c r="S844" s="34"/>
      <c r="T844" s="34"/>
      <c r="U844" s="34"/>
      <c r="W844" t="b">
        <v>1</v>
      </c>
      <c r="X844" s="34"/>
      <c r="Y844" s="34"/>
      <c r="AA844" s="34"/>
      <c r="AB844" s="34"/>
      <c r="AC844" s="34"/>
      <c r="AD844" s="34"/>
      <c r="AE844" s="34"/>
      <c r="AF844" s="34"/>
      <c r="AG844">
        <v>4.3</v>
      </c>
      <c r="AH844" s="34" t="s">
        <v>1607</v>
      </c>
      <c r="AK844" s="34"/>
      <c r="AL844" s="34"/>
      <c r="AM844" s="34"/>
      <c r="AN844" s="34"/>
      <c r="AO844" s="34"/>
      <c r="AP844" s="34"/>
      <c r="AQ844" s="34"/>
      <c r="AR844" s="34"/>
      <c r="AS844" s="34"/>
      <c r="AU844" s="34"/>
      <c r="AV844" s="34"/>
      <c r="AW844" s="34"/>
      <c r="AX844" s="34"/>
      <c r="AY844" s="34"/>
      <c r="AZ844" s="34"/>
      <c r="BA844" s="34"/>
      <c r="BB844" s="34"/>
      <c r="BC844" s="34" t="s">
        <v>866</v>
      </c>
      <c r="BD844" s="34" t="s">
        <v>378</v>
      </c>
      <c r="BE844" s="34" t="s">
        <v>867</v>
      </c>
      <c r="BF844" s="34" t="s">
        <v>868</v>
      </c>
      <c r="BG844" t="b">
        <v>0</v>
      </c>
      <c r="BH844" t="b">
        <v>0</v>
      </c>
      <c r="BI844" s="34" t="s">
        <v>257</v>
      </c>
      <c r="BJ844" s="34" t="s">
        <v>277</v>
      </c>
      <c r="BK844" s="34" t="s">
        <v>349</v>
      </c>
      <c r="BL844" s="34" t="s">
        <v>422</v>
      </c>
      <c r="BM844" s="34" t="s">
        <v>289</v>
      </c>
      <c r="BN844" s="34" t="s">
        <v>351</v>
      </c>
      <c r="BO844" s="34"/>
      <c r="BP844" s="34"/>
      <c r="BQ844" s="34" t="s">
        <v>898</v>
      </c>
      <c r="BR844" t="b">
        <v>0</v>
      </c>
      <c r="BS844" s="34" t="s">
        <v>924</v>
      </c>
      <c r="BT844" s="34" t="s">
        <v>362</v>
      </c>
      <c r="BU844" s="34" t="s">
        <v>952</v>
      </c>
      <c r="BV844" s="34"/>
      <c r="BW844" s="34" t="s">
        <v>977</v>
      </c>
      <c r="BX844" s="34" t="s">
        <v>270</v>
      </c>
      <c r="BY844" s="34" t="s">
        <v>374</v>
      </c>
      <c r="BZ844" s="34"/>
      <c r="CB844" s="34"/>
      <c r="CC844" s="34"/>
      <c r="CD844" s="34"/>
      <c r="CE844" s="34"/>
      <c r="CH844" s="34"/>
      <c r="CI844" s="34"/>
      <c r="CK844" s="34"/>
      <c r="CL844" s="34"/>
      <c r="CN844" s="34"/>
      <c r="CO844" s="34"/>
      <c r="CP844" s="34"/>
      <c r="CQ844" s="34"/>
      <c r="CR844" s="34"/>
      <c r="CS844" s="34"/>
      <c r="CT844" s="34"/>
      <c r="CV844" s="34"/>
      <c r="CW844" s="34"/>
      <c r="CX844" s="34"/>
      <c r="CY844" s="34"/>
      <c r="CZ844" s="34"/>
    </row>
    <row r="845" spans="1:104" x14ac:dyDescent="0.15">
      <c r="A845" s="34"/>
      <c r="B845" s="34"/>
      <c r="C845" s="34"/>
      <c r="D845" s="34"/>
      <c r="F845" s="34"/>
      <c r="G845" s="34"/>
      <c r="H845" s="84"/>
      <c r="I845" s="34"/>
      <c r="J845" s="34"/>
      <c r="K845" s="34"/>
      <c r="L845" s="34"/>
      <c r="M845" s="34"/>
      <c r="N845" s="34"/>
      <c r="O845" s="34"/>
      <c r="P845" s="34"/>
      <c r="Q845" s="34"/>
      <c r="S845" s="34"/>
      <c r="T845" s="34"/>
      <c r="U845" s="34"/>
      <c r="W845" t="b">
        <v>1</v>
      </c>
      <c r="X845" s="34"/>
      <c r="Y845" s="34"/>
      <c r="AA845" s="34"/>
      <c r="AB845" s="34"/>
      <c r="AC845" s="34"/>
      <c r="AD845" s="34"/>
      <c r="AE845" s="34"/>
      <c r="AF845" s="34"/>
      <c r="AG845">
        <v>4.3</v>
      </c>
      <c r="AH845" s="34" t="s">
        <v>1607</v>
      </c>
      <c r="AK845" s="34"/>
      <c r="AL845" s="34"/>
      <c r="AM845" s="34"/>
      <c r="AN845" s="34"/>
      <c r="AO845" s="34"/>
      <c r="AP845" s="34"/>
      <c r="AQ845" s="34"/>
      <c r="AR845" s="34"/>
      <c r="AS845" s="34"/>
      <c r="AU845" s="34"/>
      <c r="AV845" s="34"/>
      <c r="AW845" s="34"/>
      <c r="AX845" s="34"/>
      <c r="AY845" s="34"/>
      <c r="AZ845" s="34"/>
      <c r="BA845" s="34"/>
      <c r="BB845" s="34"/>
      <c r="BC845" s="34" t="s">
        <v>866</v>
      </c>
      <c r="BD845" s="34" t="s">
        <v>378</v>
      </c>
      <c r="BE845" s="34" t="s">
        <v>867</v>
      </c>
      <c r="BF845" s="34" t="s">
        <v>868</v>
      </c>
      <c r="BG845" t="b">
        <v>0</v>
      </c>
      <c r="BH845" t="b">
        <v>0</v>
      </c>
      <c r="BI845" s="34" t="s">
        <v>257</v>
      </c>
      <c r="BJ845" s="34" t="s">
        <v>278</v>
      </c>
      <c r="BK845" s="34" t="s">
        <v>349</v>
      </c>
      <c r="BL845" s="34" t="s">
        <v>422</v>
      </c>
      <c r="BM845" s="34" t="s">
        <v>290</v>
      </c>
      <c r="BN845" s="34" t="s">
        <v>351</v>
      </c>
      <c r="BO845" s="34"/>
      <c r="BP845" s="34"/>
      <c r="BQ845" s="34" t="s">
        <v>898</v>
      </c>
      <c r="BR845" t="b">
        <v>0</v>
      </c>
      <c r="BS845" s="34" t="s">
        <v>924</v>
      </c>
      <c r="BT845" s="34" t="s">
        <v>362</v>
      </c>
      <c r="BU845" s="34" t="s">
        <v>952</v>
      </c>
      <c r="BV845" s="34"/>
      <c r="BW845" s="34" t="s">
        <v>977</v>
      </c>
      <c r="BX845" s="34" t="s">
        <v>270</v>
      </c>
      <c r="BY845" s="34" t="s">
        <v>374</v>
      </c>
      <c r="BZ845" s="34"/>
      <c r="CB845" s="34"/>
      <c r="CC845" s="34"/>
      <c r="CD845" s="34"/>
      <c r="CE845" s="34"/>
      <c r="CH845" s="34"/>
      <c r="CI845" s="34"/>
      <c r="CK845" s="34"/>
      <c r="CL845" s="34"/>
      <c r="CN845" s="34"/>
      <c r="CO845" s="34"/>
      <c r="CP845" s="34"/>
      <c r="CQ845" s="34"/>
      <c r="CR845" s="34"/>
      <c r="CS845" s="34"/>
      <c r="CT845" s="34"/>
      <c r="CV845" s="34"/>
      <c r="CW845" s="34"/>
      <c r="CX845" s="34"/>
      <c r="CY845" s="34"/>
      <c r="CZ845" s="34"/>
    </row>
    <row r="846" spans="1:104" x14ac:dyDescent="0.15">
      <c r="A846" s="34"/>
      <c r="B846" s="34"/>
      <c r="C846" s="34"/>
      <c r="D846" s="34"/>
      <c r="F846" s="34"/>
      <c r="G846" s="34"/>
      <c r="H846" s="84"/>
      <c r="I846" s="34"/>
      <c r="J846" s="34"/>
      <c r="K846" s="34"/>
      <c r="L846" s="34"/>
      <c r="M846" s="34"/>
      <c r="N846" s="34"/>
      <c r="O846" s="34"/>
      <c r="P846" s="34"/>
      <c r="Q846" s="34"/>
      <c r="S846" s="34"/>
      <c r="T846" s="34"/>
      <c r="U846" s="34"/>
      <c r="W846" t="b">
        <v>1</v>
      </c>
      <c r="X846" s="34"/>
      <c r="Y846" s="34"/>
      <c r="AA846" s="34"/>
      <c r="AB846" s="34"/>
      <c r="AC846" s="34"/>
      <c r="AD846" s="34"/>
      <c r="AE846" s="34"/>
      <c r="AF846" s="34"/>
      <c r="AG846">
        <v>4.3</v>
      </c>
      <c r="AH846" s="34" t="s">
        <v>1607</v>
      </c>
      <c r="AK846" s="34"/>
      <c r="AL846" s="34"/>
      <c r="AM846" s="34"/>
      <c r="AN846" s="34"/>
      <c r="AO846" s="34"/>
      <c r="AP846" s="34"/>
      <c r="AQ846" s="34"/>
      <c r="AR846" s="34"/>
      <c r="AS846" s="34"/>
      <c r="AU846" s="34"/>
      <c r="AV846" s="34"/>
      <c r="AW846" s="34"/>
      <c r="AX846" s="34"/>
      <c r="AY846" s="34"/>
      <c r="AZ846" s="34"/>
      <c r="BA846" s="34"/>
      <c r="BB846" s="34"/>
      <c r="BC846" s="34" t="s">
        <v>866</v>
      </c>
      <c r="BD846" s="34" t="s">
        <v>378</v>
      </c>
      <c r="BE846" s="34" t="s">
        <v>867</v>
      </c>
      <c r="BF846" s="34" t="s">
        <v>868</v>
      </c>
      <c r="BG846" t="b">
        <v>0</v>
      </c>
      <c r="BH846" t="b">
        <v>0</v>
      </c>
      <c r="BI846" s="34" t="s">
        <v>257</v>
      </c>
      <c r="BJ846" s="34" t="s">
        <v>279</v>
      </c>
      <c r="BK846" s="34" t="s">
        <v>349</v>
      </c>
      <c r="BL846" s="34" t="s">
        <v>422</v>
      </c>
      <c r="BM846" s="34" t="s">
        <v>291</v>
      </c>
      <c r="BN846" s="34" t="s">
        <v>351</v>
      </c>
      <c r="BO846" s="34"/>
      <c r="BP846" s="34"/>
      <c r="BQ846" s="34" t="s">
        <v>898</v>
      </c>
      <c r="BR846" t="b">
        <v>0</v>
      </c>
      <c r="BS846" s="34" t="s">
        <v>924</v>
      </c>
      <c r="BT846" s="34" t="s">
        <v>362</v>
      </c>
      <c r="BU846" s="34" t="s">
        <v>952</v>
      </c>
      <c r="BV846" s="34"/>
      <c r="BW846" s="34" t="s">
        <v>977</v>
      </c>
      <c r="BX846" s="34" t="s">
        <v>270</v>
      </c>
      <c r="BY846" s="34" t="s">
        <v>374</v>
      </c>
      <c r="BZ846" s="34"/>
      <c r="CB846" s="34"/>
      <c r="CC846" s="34"/>
      <c r="CD846" s="34"/>
      <c r="CE846" s="34"/>
      <c r="CH846" s="34"/>
      <c r="CI846" s="34"/>
      <c r="CK846" s="34"/>
      <c r="CL846" s="34"/>
      <c r="CN846" s="34"/>
      <c r="CO846" s="34"/>
      <c r="CP846" s="34"/>
      <c r="CQ846" s="34"/>
      <c r="CR846" s="34"/>
      <c r="CS846" s="34"/>
      <c r="CT846" s="34"/>
      <c r="CV846" s="34"/>
      <c r="CW846" s="34"/>
      <c r="CX846" s="34"/>
      <c r="CY846" s="34"/>
      <c r="CZ846" s="34"/>
    </row>
    <row r="847" spans="1:104" x14ac:dyDescent="0.15">
      <c r="A847" s="34"/>
      <c r="B847" s="34"/>
      <c r="C847" s="34"/>
      <c r="D847" s="34"/>
      <c r="F847" s="34"/>
      <c r="G847" s="34"/>
      <c r="H847" s="84"/>
      <c r="I847" s="34"/>
      <c r="J847" s="34"/>
      <c r="K847" s="34"/>
      <c r="L847" s="34"/>
      <c r="M847" s="34"/>
      <c r="N847" s="34"/>
      <c r="O847" s="34"/>
      <c r="P847" s="34"/>
      <c r="Q847" s="34"/>
      <c r="S847" s="34"/>
      <c r="T847" s="34"/>
      <c r="U847" s="34"/>
      <c r="W847" t="b">
        <v>1</v>
      </c>
      <c r="X847" s="34"/>
      <c r="Y847" s="34"/>
      <c r="AA847" s="34"/>
      <c r="AB847" s="34"/>
      <c r="AC847" s="34"/>
      <c r="AD847" s="34"/>
      <c r="AE847" s="34"/>
      <c r="AF847" s="34"/>
      <c r="AG847">
        <v>4.3</v>
      </c>
      <c r="AH847" s="34" t="s">
        <v>1607</v>
      </c>
      <c r="AK847" s="34"/>
      <c r="AL847" s="34"/>
      <c r="AM847" s="34"/>
      <c r="AN847" s="34"/>
      <c r="AO847" s="34"/>
      <c r="AP847" s="34"/>
      <c r="AQ847" s="34"/>
      <c r="AR847" s="34"/>
      <c r="AS847" s="34"/>
      <c r="AU847" s="34"/>
      <c r="AV847" s="34"/>
      <c r="AW847" s="34"/>
      <c r="AX847" s="34"/>
      <c r="AY847" s="34"/>
      <c r="AZ847" s="34"/>
      <c r="BA847" s="34"/>
      <c r="BB847" s="34"/>
      <c r="BC847" s="34" t="s">
        <v>866</v>
      </c>
      <c r="BD847" s="34" t="s">
        <v>378</v>
      </c>
      <c r="BE847" s="34" t="s">
        <v>867</v>
      </c>
      <c r="BF847" s="34" t="s">
        <v>868</v>
      </c>
      <c r="BG847" t="b">
        <v>0</v>
      </c>
      <c r="BH847" t="b">
        <v>0</v>
      </c>
      <c r="BI847" s="34" t="s">
        <v>257</v>
      </c>
      <c r="BJ847" s="34" t="s">
        <v>280</v>
      </c>
      <c r="BK847" s="34" t="s">
        <v>349</v>
      </c>
      <c r="BL847" s="34" t="s">
        <v>422</v>
      </c>
      <c r="BM847" s="34" t="s">
        <v>292</v>
      </c>
      <c r="BN847" s="34" t="s">
        <v>351</v>
      </c>
      <c r="BO847" s="34"/>
      <c r="BP847" s="34"/>
      <c r="BQ847" s="34" t="s">
        <v>898</v>
      </c>
      <c r="BR847" t="b">
        <v>0</v>
      </c>
      <c r="BS847" s="34" t="s">
        <v>924</v>
      </c>
      <c r="BT847" s="34" t="s">
        <v>362</v>
      </c>
      <c r="BU847" s="34" t="s">
        <v>952</v>
      </c>
      <c r="BV847" s="34"/>
      <c r="BW847" s="34" t="s">
        <v>977</v>
      </c>
      <c r="BX847" s="34" t="s">
        <v>270</v>
      </c>
      <c r="BY847" s="34" t="s">
        <v>374</v>
      </c>
      <c r="BZ847" s="34"/>
      <c r="CB847" s="34"/>
      <c r="CC847" s="34"/>
      <c r="CD847" s="34"/>
      <c r="CE847" s="34"/>
      <c r="CH847" s="34"/>
      <c r="CI847" s="34"/>
      <c r="CK847" s="34"/>
      <c r="CL847" s="34"/>
      <c r="CN847" s="34"/>
      <c r="CO847" s="34"/>
      <c r="CP847" s="34"/>
      <c r="CQ847" s="34"/>
      <c r="CR847" s="34"/>
      <c r="CS847" s="34"/>
      <c r="CT847" s="34"/>
      <c r="CV847" s="34"/>
      <c r="CW847" s="34"/>
      <c r="CX847" s="34"/>
      <c r="CY847" s="34"/>
      <c r="CZ847" s="34"/>
    </row>
    <row r="848" spans="1:104" x14ac:dyDescent="0.15">
      <c r="A848" s="34"/>
      <c r="B848" s="34"/>
      <c r="C848" s="34"/>
      <c r="D848" s="34"/>
      <c r="F848" s="34"/>
      <c r="G848" s="34"/>
      <c r="H848" s="84"/>
      <c r="I848" s="34"/>
      <c r="J848" s="34"/>
      <c r="K848" s="34"/>
      <c r="L848" s="34"/>
      <c r="M848" s="34"/>
      <c r="N848" s="34"/>
      <c r="O848" s="34"/>
      <c r="P848" s="34"/>
      <c r="Q848" s="34"/>
      <c r="S848" s="34"/>
      <c r="T848" s="34"/>
      <c r="U848" s="34"/>
      <c r="W848" t="b">
        <v>1</v>
      </c>
      <c r="X848" s="34"/>
      <c r="Y848" s="34"/>
      <c r="AA848" s="34"/>
      <c r="AB848" s="34"/>
      <c r="AC848" s="34"/>
      <c r="AD848" s="34"/>
      <c r="AE848" s="34"/>
      <c r="AF848" s="34"/>
      <c r="AG848">
        <v>4.3</v>
      </c>
      <c r="AH848" s="34" t="s">
        <v>1607</v>
      </c>
      <c r="AK848" s="34"/>
      <c r="AL848" s="34"/>
      <c r="AM848" s="34"/>
      <c r="AN848" s="34"/>
      <c r="AO848" s="34"/>
      <c r="AP848" s="34"/>
      <c r="AQ848" s="34"/>
      <c r="AR848" s="34"/>
      <c r="AS848" s="34"/>
      <c r="AU848" s="34"/>
      <c r="AV848" s="34"/>
      <c r="AW848" s="34"/>
      <c r="AX848" s="34"/>
      <c r="AY848" s="34"/>
      <c r="AZ848" s="34"/>
      <c r="BA848" s="34"/>
      <c r="BB848" s="34"/>
      <c r="BC848" s="34" t="s">
        <v>866</v>
      </c>
      <c r="BD848" s="34" t="s">
        <v>378</v>
      </c>
      <c r="BE848" s="34" t="s">
        <v>867</v>
      </c>
      <c r="BF848" s="34" t="s">
        <v>868</v>
      </c>
      <c r="BG848" t="b">
        <v>0</v>
      </c>
      <c r="BH848" t="b">
        <v>0</v>
      </c>
      <c r="BI848" s="34" t="s">
        <v>257</v>
      </c>
      <c r="BJ848" s="34" t="s">
        <v>281</v>
      </c>
      <c r="BK848" s="34" t="s">
        <v>349</v>
      </c>
      <c r="BL848" s="34" t="s">
        <v>422</v>
      </c>
      <c r="BM848" s="34" t="s">
        <v>293</v>
      </c>
      <c r="BN848" s="34" t="s">
        <v>351</v>
      </c>
      <c r="BO848" s="34"/>
      <c r="BP848" s="34"/>
      <c r="BQ848" s="34" t="s">
        <v>898</v>
      </c>
      <c r="BR848" t="b">
        <v>0</v>
      </c>
      <c r="BS848" s="34" t="s">
        <v>924</v>
      </c>
      <c r="BT848" s="34" t="s">
        <v>362</v>
      </c>
      <c r="BU848" s="34" t="s">
        <v>952</v>
      </c>
      <c r="BV848" s="34"/>
      <c r="BW848" s="34" t="s">
        <v>977</v>
      </c>
      <c r="BX848" s="34" t="s">
        <v>270</v>
      </c>
      <c r="BY848" s="34" t="s">
        <v>374</v>
      </c>
      <c r="BZ848" s="34"/>
      <c r="CB848" s="34"/>
      <c r="CC848" s="34"/>
      <c r="CD848" s="34"/>
      <c r="CE848" s="34"/>
      <c r="CH848" s="34"/>
      <c r="CI848" s="34"/>
      <c r="CK848" s="34"/>
      <c r="CL848" s="34"/>
      <c r="CN848" s="34"/>
      <c r="CO848" s="34"/>
      <c r="CP848" s="34"/>
      <c r="CQ848" s="34"/>
      <c r="CR848" s="34"/>
      <c r="CS848" s="34"/>
      <c r="CT848" s="34"/>
      <c r="CV848" s="34"/>
      <c r="CW848" s="34"/>
      <c r="CX848" s="34"/>
      <c r="CY848" s="34"/>
      <c r="CZ848" s="34"/>
    </row>
    <row r="849" spans="1:104" x14ac:dyDescent="0.15">
      <c r="A849" s="34"/>
      <c r="B849" s="34"/>
      <c r="C849" s="34"/>
      <c r="D849" s="34"/>
      <c r="F849" s="34"/>
      <c r="G849" s="34"/>
      <c r="H849" s="84"/>
      <c r="I849" s="34"/>
      <c r="J849" s="34"/>
      <c r="K849" s="34"/>
      <c r="L849" s="34"/>
      <c r="M849" s="34"/>
      <c r="N849" s="34"/>
      <c r="O849" s="34"/>
      <c r="P849" s="34"/>
      <c r="Q849" s="34"/>
      <c r="S849" s="34"/>
      <c r="T849" s="34"/>
      <c r="U849" s="34"/>
      <c r="W849" t="b">
        <v>1</v>
      </c>
      <c r="X849" s="34"/>
      <c r="Y849" s="34"/>
      <c r="AA849" s="34"/>
      <c r="AB849" s="34"/>
      <c r="AC849" s="34"/>
      <c r="AD849" s="34"/>
      <c r="AE849" s="34"/>
      <c r="AF849" s="34"/>
      <c r="AG849">
        <v>4.3</v>
      </c>
      <c r="AH849" s="34" t="s">
        <v>1607</v>
      </c>
      <c r="AK849" s="34"/>
      <c r="AL849" s="34"/>
      <c r="AM849" s="34"/>
      <c r="AN849" s="34"/>
      <c r="AO849" s="34"/>
      <c r="AP849" s="34"/>
      <c r="AQ849" s="34"/>
      <c r="AR849" s="34"/>
      <c r="AS849" s="34"/>
      <c r="AU849" s="34"/>
      <c r="AV849" s="34"/>
      <c r="AW849" s="34"/>
      <c r="AX849" s="34"/>
      <c r="AY849" s="34"/>
      <c r="AZ849" s="34"/>
      <c r="BA849" s="34"/>
      <c r="BB849" s="34"/>
      <c r="BC849" s="34" t="s">
        <v>866</v>
      </c>
      <c r="BD849" s="34" t="s">
        <v>378</v>
      </c>
      <c r="BE849" s="34" t="s">
        <v>867</v>
      </c>
      <c r="BF849" s="34" t="s">
        <v>868</v>
      </c>
      <c r="BG849" t="b">
        <v>0</v>
      </c>
      <c r="BH849" t="b">
        <v>0</v>
      </c>
      <c r="BI849" s="34" t="s">
        <v>257</v>
      </c>
      <c r="BJ849" s="34" t="s">
        <v>282</v>
      </c>
      <c r="BK849" s="34" t="s">
        <v>349</v>
      </c>
      <c r="BL849" s="34" t="s">
        <v>422</v>
      </c>
      <c r="BM849" s="34" t="s">
        <v>294</v>
      </c>
      <c r="BN849" s="34" t="s">
        <v>351</v>
      </c>
      <c r="BO849" s="34"/>
      <c r="BP849" s="34"/>
      <c r="BQ849" s="34" t="s">
        <v>898</v>
      </c>
      <c r="BR849" t="b">
        <v>0</v>
      </c>
      <c r="BS849" s="34" t="s">
        <v>924</v>
      </c>
      <c r="BT849" s="34" t="s">
        <v>362</v>
      </c>
      <c r="BU849" s="34" t="s">
        <v>952</v>
      </c>
      <c r="BV849" s="34"/>
      <c r="BW849" s="34" t="s">
        <v>977</v>
      </c>
      <c r="BX849" s="34" t="s">
        <v>270</v>
      </c>
      <c r="BY849" s="34" t="s">
        <v>374</v>
      </c>
      <c r="BZ849" s="34"/>
      <c r="CB849" s="34"/>
      <c r="CC849" s="34"/>
      <c r="CD849" s="34"/>
      <c r="CE849" s="34"/>
      <c r="CH849" s="34"/>
      <c r="CI849" s="34"/>
      <c r="CK849" s="34"/>
      <c r="CL849" s="34"/>
      <c r="CN849" s="34"/>
      <c r="CO849" s="34"/>
      <c r="CP849" s="34"/>
      <c r="CQ849" s="34"/>
      <c r="CR849" s="34"/>
      <c r="CS849" s="34"/>
      <c r="CT849" s="34"/>
      <c r="CV849" s="34"/>
      <c r="CW849" s="34"/>
      <c r="CX849" s="34"/>
      <c r="CY849" s="34"/>
      <c r="CZ849" s="34"/>
    </row>
    <row r="850" spans="1:104" x14ac:dyDescent="0.15">
      <c r="A850" s="34"/>
      <c r="B850" s="34"/>
      <c r="C850" s="34"/>
      <c r="D850" s="34"/>
      <c r="F850" s="34"/>
      <c r="G850" s="34"/>
      <c r="H850" s="84"/>
      <c r="I850" s="34"/>
      <c r="J850" s="34"/>
      <c r="K850" s="34"/>
      <c r="L850" s="34"/>
      <c r="M850" s="34"/>
      <c r="N850" s="34"/>
      <c r="O850" s="34"/>
      <c r="P850" s="34"/>
      <c r="Q850" s="34"/>
      <c r="S850" s="34"/>
      <c r="T850" s="34"/>
      <c r="U850" s="34"/>
      <c r="W850" t="b">
        <v>1</v>
      </c>
      <c r="X850" s="34"/>
      <c r="Y850" s="34"/>
      <c r="AA850" s="34"/>
      <c r="AB850" s="34"/>
      <c r="AC850" s="34"/>
      <c r="AD850" s="34"/>
      <c r="AE850" s="34"/>
      <c r="AF850" s="34"/>
      <c r="AG850">
        <v>4.3</v>
      </c>
      <c r="AH850" s="34" t="s">
        <v>1607</v>
      </c>
      <c r="AK850" s="34"/>
      <c r="AL850" s="34"/>
      <c r="AM850" s="34"/>
      <c r="AN850" s="34"/>
      <c r="AO850" s="34"/>
      <c r="AP850" s="34"/>
      <c r="AQ850" s="34"/>
      <c r="AR850" s="34"/>
      <c r="AS850" s="34"/>
      <c r="AU850" s="34"/>
      <c r="AV850" s="34"/>
      <c r="AW850" s="34"/>
      <c r="AX850" s="34"/>
      <c r="AY850" s="34"/>
      <c r="AZ850" s="34"/>
      <c r="BA850" s="34"/>
      <c r="BB850" s="34"/>
      <c r="BC850" s="34" t="s">
        <v>866</v>
      </c>
      <c r="BD850" s="34" t="s">
        <v>378</v>
      </c>
      <c r="BE850" s="34" t="s">
        <v>867</v>
      </c>
      <c r="BF850" s="34" t="s">
        <v>868</v>
      </c>
      <c r="BG850" t="b">
        <v>0</v>
      </c>
      <c r="BH850" t="b">
        <v>0</v>
      </c>
      <c r="BI850" s="34" t="s">
        <v>35</v>
      </c>
      <c r="BJ850" s="34" t="s">
        <v>283</v>
      </c>
      <c r="BK850" s="34" t="s">
        <v>349</v>
      </c>
      <c r="BL850" s="34" t="s">
        <v>422</v>
      </c>
      <c r="BM850" s="34" t="s">
        <v>295</v>
      </c>
      <c r="BN850" s="34" t="s">
        <v>351</v>
      </c>
      <c r="BO850" s="34"/>
      <c r="BP850" s="34"/>
      <c r="BQ850" s="34" t="s">
        <v>898</v>
      </c>
      <c r="BR850" t="b">
        <v>0</v>
      </c>
      <c r="BS850" s="34" t="s">
        <v>924</v>
      </c>
      <c r="BT850" s="34" t="s">
        <v>362</v>
      </c>
      <c r="BU850" s="34" t="s">
        <v>952</v>
      </c>
      <c r="BV850" s="34"/>
      <c r="BW850" s="34" t="s">
        <v>977</v>
      </c>
      <c r="BX850" s="34" t="s">
        <v>270</v>
      </c>
      <c r="BY850" s="34" t="s">
        <v>374</v>
      </c>
      <c r="BZ850" s="34"/>
      <c r="CB850" s="34"/>
      <c r="CC850" s="34"/>
      <c r="CD850" s="34"/>
      <c r="CE850" s="34"/>
      <c r="CH850" s="34"/>
      <c r="CI850" s="34"/>
      <c r="CK850" s="34"/>
      <c r="CL850" s="34"/>
      <c r="CN850" s="34"/>
      <c r="CO850" s="34"/>
      <c r="CP850" s="34"/>
      <c r="CQ850" s="34"/>
      <c r="CR850" s="34"/>
      <c r="CS850" s="34"/>
      <c r="CT850" s="34"/>
      <c r="CV850" s="34"/>
      <c r="CW850" s="34"/>
      <c r="CX850" s="34"/>
      <c r="CY850" s="34"/>
      <c r="CZ850" s="34"/>
    </row>
    <row r="851" spans="1:104" x14ac:dyDescent="0.15">
      <c r="A851" s="34"/>
      <c r="B851" s="34"/>
      <c r="C851" s="34"/>
      <c r="D851" s="34"/>
      <c r="F851" s="34"/>
      <c r="G851" s="34"/>
      <c r="H851" s="84"/>
      <c r="I851" s="34"/>
      <c r="J851" s="34"/>
      <c r="K851" s="34"/>
      <c r="L851" s="34"/>
      <c r="M851" s="34"/>
      <c r="N851" s="34"/>
      <c r="O851" s="34"/>
      <c r="P851" s="34"/>
      <c r="Q851" s="34"/>
      <c r="S851" s="34"/>
      <c r="T851" s="34"/>
      <c r="U851" s="34"/>
      <c r="W851" t="b">
        <v>1</v>
      </c>
      <c r="X851" s="34"/>
      <c r="Y851" s="34"/>
      <c r="AA851" s="34"/>
      <c r="AB851" s="34"/>
      <c r="AC851" s="34"/>
      <c r="AD851" s="34"/>
      <c r="AE851" s="34"/>
      <c r="AF851" s="34"/>
      <c r="AG851">
        <v>4.3</v>
      </c>
      <c r="AH851" s="34" t="s">
        <v>1607</v>
      </c>
      <c r="AK851" s="34"/>
      <c r="AL851" s="34"/>
      <c r="AM851" s="34"/>
      <c r="AN851" s="34"/>
      <c r="AO851" s="34"/>
      <c r="AP851" s="34"/>
      <c r="AQ851" s="34"/>
      <c r="AR851" s="34"/>
      <c r="AS851" s="34"/>
      <c r="AU851" s="34"/>
      <c r="AV851" s="34"/>
      <c r="AW851" s="34"/>
      <c r="AX851" s="34"/>
      <c r="AY851" s="34"/>
      <c r="AZ851" s="34"/>
      <c r="BA851" s="34"/>
      <c r="BB851" s="34"/>
      <c r="BC851" s="34" t="s">
        <v>866</v>
      </c>
      <c r="BD851" s="34" t="s">
        <v>378</v>
      </c>
      <c r="BE851" s="34" t="s">
        <v>867</v>
      </c>
      <c r="BF851" s="34" t="s">
        <v>868</v>
      </c>
      <c r="BG851" t="b">
        <v>0</v>
      </c>
      <c r="BH851" t="b">
        <v>0</v>
      </c>
      <c r="BI851" s="34" t="s">
        <v>258</v>
      </c>
      <c r="BJ851" s="34" t="s">
        <v>280</v>
      </c>
      <c r="BK851" s="34" t="s">
        <v>349</v>
      </c>
      <c r="BL851" s="34" t="s">
        <v>422</v>
      </c>
      <c r="BM851" s="34" t="s">
        <v>292</v>
      </c>
      <c r="BN851" s="34" t="s">
        <v>351</v>
      </c>
      <c r="BO851" s="34"/>
      <c r="BP851" s="34"/>
      <c r="BQ851" s="34" t="s">
        <v>899</v>
      </c>
      <c r="BR851" t="b">
        <v>0</v>
      </c>
      <c r="BS851" s="34" t="s">
        <v>925</v>
      </c>
      <c r="BT851" s="34" t="s">
        <v>934</v>
      </c>
      <c r="BU851" s="34" t="s">
        <v>953</v>
      </c>
      <c r="BV851" s="34"/>
      <c r="BW851" s="34" t="s">
        <v>978</v>
      </c>
      <c r="BX851" s="34" t="s">
        <v>270</v>
      </c>
      <c r="BY851" s="34" t="s">
        <v>374</v>
      </c>
      <c r="BZ851" s="34"/>
      <c r="CB851" s="34"/>
      <c r="CC851" s="34"/>
      <c r="CD851" s="34"/>
      <c r="CE851" s="34"/>
      <c r="CH851" s="34"/>
      <c r="CI851" s="34"/>
      <c r="CK851" s="34"/>
      <c r="CL851" s="34"/>
      <c r="CN851" s="34"/>
      <c r="CO851" s="34"/>
      <c r="CP851" s="34"/>
      <c r="CQ851" s="34"/>
      <c r="CR851" s="34"/>
      <c r="CS851" s="34"/>
      <c r="CT851" s="34"/>
      <c r="CV851" s="34"/>
      <c r="CW851" s="34"/>
      <c r="CX851" s="34"/>
      <c r="CY851" s="34"/>
      <c r="CZ851" s="34"/>
    </row>
    <row r="852" spans="1:104" x14ac:dyDescent="0.15">
      <c r="A852" s="34"/>
      <c r="B852" s="34"/>
      <c r="C852" s="34"/>
      <c r="D852" s="34"/>
      <c r="F852" s="34"/>
      <c r="G852" s="34"/>
      <c r="H852" s="84"/>
      <c r="I852" s="34"/>
      <c r="J852" s="34"/>
      <c r="K852" s="34"/>
      <c r="L852" s="34"/>
      <c r="M852" s="34"/>
      <c r="N852" s="34"/>
      <c r="O852" s="34"/>
      <c r="P852" s="34"/>
      <c r="Q852" s="34"/>
      <c r="S852" s="34"/>
      <c r="T852" s="34"/>
      <c r="U852" s="34"/>
      <c r="W852" t="b">
        <v>1</v>
      </c>
      <c r="X852" s="34"/>
      <c r="Y852" s="34"/>
      <c r="AA852" s="34"/>
      <c r="AB852" s="34"/>
      <c r="AC852" s="34"/>
      <c r="AD852" s="34"/>
      <c r="AE852" s="34"/>
      <c r="AF852" s="34"/>
      <c r="AG852">
        <v>4.3</v>
      </c>
      <c r="AH852" s="34" t="s">
        <v>1607</v>
      </c>
      <c r="AK852" s="34"/>
      <c r="AL852" s="34"/>
      <c r="AM852" s="34"/>
      <c r="AN852" s="34"/>
      <c r="AO852" s="34"/>
      <c r="AP852" s="34"/>
      <c r="AQ852" s="34"/>
      <c r="AR852" s="34"/>
      <c r="AS852" s="34"/>
      <c r="AU852" s="34"/>
      <c r="AV852" s="34"/>
      <c r="AW852" s="34"/>
      <c r="AX852" s="34"/>
      <c r="AY852" s="34"/>
      <c r="AZ852" s="34"/>
      <c r="BA852" s="34"/>
      <c r="BB852" s="34"/>
      <c r="BC852" s="34" t="s">
        <v>866</v>
      </c>
      <c r="BD852" s="34" t="s">
        <v>378</v>
      </c>
      <c r="BE852" s="34" t="s">
        <v>867</v>
      </c>
      <c r="BF852" s="34" t="s">
        <v>868</v>
      </c>
      <c r="BG852" t="b">
        <v>0</v>
      </c>
      <c r="BH852" t="b">
        <v>0</v>
      </c>
      <c r="BI852" s="34" t="s">
        <v>258</v>
      </c>
      <c r="BJ852" s="34" t="s">
        <v>282</v>
      </c>
      <c r="BK852" s="34" t="s">
        <v>349</v>
      </c>
      <c r="BL852" s="34" t="s">
        <v>422</v>
      </c>
      <c r="BM852" s="34" t="s">
        <v>294</v>
      </c>
      <c r="BN852" s="34" t="s">
        <v>351</v>
      </c>
      <c r="BO852" s="34"/>
      <c r="BP852" s="34"/>
      <c r="BQ852" s="34" t="s">
        <v>899</v>
      </c>
      <c r="BR852" t="b">
        <v>0</v>
      </c>
      <c r="BS852" s="34" t="s">
        <v>925</v>
      </c>
      <c r="BT852" s="34" t="s">
        <v>934</v>
      </c>
      <c r="BU852" s="34" t="s">
        <v>953</v>
      </c>
      <c r="BV852" s="34"/>
      <c r="BW852" s="34" t="s">
        <v>978</v>
      </c>
      <c r="BX852" s="34" t="s">
        <v>270</v>
      </c>
      <c r="BY852" s="34" t="s">
        <v>374</v>
      </c>
      <c r="BZ852" s="34"/>
      <c r="CB852" s="34"/>
      <c r="CC852" s="34"/>
      <c r="CD852" s="34"/>
      <c r="CE852" s="34"/>
      <c r="CH852" s="34"/>
      <c r="CI852" s="34"/>
      <c r="CK852" s="34"/>
      <c r="CL852" s="34"/>
      <c r="CN852" s="34"/>
      <c r="CO852" s="34"/>
      <c r="CP852" s="34"/>
      <c r="CQ852" s="34"/>
      <c r="CR852" s="34"/>
      <c r="CS852" s="34"/>
      <c r="CT852" s="34"/>
      <c r="CV852" s="34"/>
      <c r="CW852" s="34"/>
      <c r="CX852" s="34"/>
      <c r="CY852" s="34"/>
      <c r="CZ852" s="34"/>
    </row>
    <row r="853" spans="1:104" x14ac:dyDescent="0.15">
      <c r="A853" s="34"/>
      <c r="B853" s="34"/>
      <c r="C853" s="34"/>
      <c r="D853" s="34"/>
      <c r="F853" s="34"/>
      <c r="G853" s="34"/>
      <c r="H853" s="84"/>
      <c r="I853" s="34"/>
      <c r="J853" s="34"/>
      <c r="K853" s="34"/>
      <c r="L853" s="34"/>
      <c r="M853" s="34"/>
      <c r="N853" s="34"/>
      <c r="O853" s="34"/>
      <c r="P853" s="34"/>
      <c r="Q853" s="34"/>
      <c r="S853" s="34"/>
      <c r="T853" s="34"/>
      <c r="U853" s="34"/>
      <c r="W853" t="b">
        <v>1</v>
      </c>
      <c r="X853" s="34"/>
      <c r="Y853" s="34"/>
      <c r="AA853" s="34"/>
      <c r="AB853" s="34"/>
      <c r="AC853" s="34"/>
      <c r="AD853" s="34"/>
      <c r="AE853" s="34"/>
      <c r="AF853" s="34"/>
      <c r="AG853">
        <v>4.3</v>
      </c>
      <c r="AH853" s="34" t="s">
        <v>1607</v>
      </c>
      <c r="AK853" s="34"/>
      <c r="AL853" s="34"/>
      <c r="AM853" s="34"/>
      <c r="AN853" s="34"/>
      <c r="AO853" s="34"/>
      <c r="AP853" s="34"/>
      <c r="AQ853" s="34"/>
      <c r="AR853" s="34"/>
      <c r="AS853" s="34"/>
      <c r="AU853" s="34"/>
      <c r="AV853" s="34"/>
      <c r="AW853" s="34"/>
      <c r="AX853" s="34"/>
      <c r="AY853" s="34"/>
      <c r="AZ853" s="34"/>
      <c r="BA853" s="34"/>
      <c r="BB853" s="34"/>
      <c r="BC853" s="34" t="s">
        <v>866</v>
      </c>
      <c r="BD853" s="34" t="s">
        <v>378</v>
      </c>
      <c r="BE853" s="34" t="s">
        <v>867</v>
      </c>
      <c r="BF853" s="34" t="s">
        <v>868</v>
      </c>
      <c r="BG853" t="b">
        <v>0</v>
      </c>
      <c r="BH853" t="b">
        <v>0</v>
      </c>
      <c r="BI853" s="34" t="s">
        <v>234</v>
      </c>
      <c r="BJ853" s="34" t="s">
        <v>876</v>
      </c>
      <c r="BK853" s="34" t="s">
        <v>349</v>
      </c>
      <c r="BL853" s="34" t="s">
        <v>350</v>
      </c>
      <c r="BM853" s="34" t="s">
        <v>882</v>
      </c>
      <c r="BN853" s="34" t="s">
        <v>351</v>
      </c>
      <c r="BO853" s="34"/>
      <c r="BP853" s="34"/>
      <c r="BQ853" s="34" t="s">
        <v>900</v>
      </c>
      <c r="BR853" t="b">
        <v>0</v>
      </c>
      <c r="BS853" s="34" t="s">
        <v>926</v>
      </c>
      <c r="BT853" s="34" t="s">
        <v>362</v>
      </c>
      <c r="BU853" s="34" t="s">
        <v>954</v>
      </c>
      <c r="BV853" s="34"/>
      <c r="BW853" s="34" t="s">
        <v>979</v>
      </c>
      <c r="BX853" s="34" t="s">
        <v>270</v>
      </c>
      <c r="BY853" s="34" t="s">
        <v>374</v>
      </c>
      <c r="BZ853" s="34"/>
      <c r="CB853" s="34"/>
      <c r="CC853" s="34"/>
      <c r="CD853" s="34"/>
      <c r="CE853" s="34"/>
      <c r="CH853" s="34"/>
      <c r="CI853" s="34"/>
      <c r="CK853" s="34"/>
      <c r="CL853" s="34"/>
      <c r="CN853" s="34"/>
      <c r="CO853" s="34"/>
      <c r="CP853" s="34"/>
      <c r="CQ853" s="34"/>
      <c r="CR853" s="34"/>
      <c r="CS853" s="34"/>
      <c r="CT853" s="34"/>
      <c r="CV853" s="34"/>
      <c r="CW853" s="34"/>
      <c r="CX853" s="34"/>
      <c r="CY853" s="34"/>
      <c r="CZ853" s="34"/>
    </row>
    <row r="854" spans="1:104" x14ac:dyDescent="0.15">
      <c r="A854" s="34"/>
      <c r="B854" s="34"/>
      <c r="C854" s="34"/>
      <c r="D854" s="34"/>
      <c r="F854" s="34"/>
      <c r="G854" s="34"/>
      <c r="H854" s="84"/>
      <c r="I854" s="34"/>
      <c r="J854" s="34"/>
      <c r="K854" s="34"/>
      <c r="L854" s="34"/>
      <c r="M854" s="34"/>
      <c r="N854" s="34"/>
      <c r="O854" s="34"/>
      <c r="P854" s="34"/>
      <c r="Q854" s="34"/>
      <c r="S854" s="34"/>
      <c r="T854" s="34"/>
      <c r="U854" s="34"/>
      <c r="W854" t="b">
        <v>1</v>
      </c>
      <c r="X854" s="34"/>
      <c r="Y854" s="34"/>
      <c r="AA854" s="34"/>
      <c r="AB854" s="34"/>
      <c r="AC854" s="34"/>
      <c r="AD854" s="34"/>
      <c r="AE854" s="34"/>
      <c r="AF854" s="34"/>
      <c r="AG854">
        <v>4.3</v>
      </c>
      <c r="AH854" s="34" t="s">
        <v>1607</v>
      </c>
      <c r="AK854" s="34"/>
      <c r="AL854" s="34"/>
      <c r="AM854" s="34"/>
      <c r="AN854" s="34"/>
      <c r="AO854" s="34"/>
      <c r="AP854" s="34"/>
      <c r="AQ854" s="34"/>
      <c r="AR854" s="34"/>
      <c r="AS854" s="34"/>
      <c r="AU854" s="34"/>
      <c r="AV854" s="34"/>
      <c r="AW854" s="34"/>
      <c r="AX854" s="34"/>
      <c r="AY854" s="34"/>
      <c r="AZ854" s="34"/>
      <c r="BA854" s="34"/>
      <c r="BB854" s="34"/>
      <c r="BC854" s="34" t="s">
        <v>866</v>
      </c>
      <c r="BD854" s="34" t="s">
        <v>378</v>
      </c>
      <c r="BE854" s="34" t="s">
        <v>867</v>
      </c>
      <c r="BF854" s="34" t="s">
        <v>868</v>
      </c>
      <c r="BG854" t="b">
        <v>0</v>
      </c>
      <c r="BH854" t="b">
        <v>0</v>
      </c>
      <c r="BI854" s="34" t="s">
        <v>869</v>
      </c>
      <c r="BJ854" s="34" t="s">
        <v>876</v>
      </c>
      <c r="BK854" s="34" t="s">
        <v>349</v>
      </c>
      <c r="BL854" s="34" t="s">
        <v>350</v>
      </c>
      <c r="BM854" s="34" t="s">
        <v>882</v>
      </c>
      <c r="BN854" s="34" t="s">
        <v>351</v>
      </c>
      <c r="BO854" s="34"/>
      <c r="BP854" s="34"/>
      <c r="BQ854" s="34" t="s">
        <v>900</v>
      </c>
      <c r="BR854" t="b">
        <v>0</v>
      </c>
      <c r="BS854" s="34" t="s">
        <v>926</v>
      </c>
      <c r="BT854" s="34" t="s">
        <v>362</v>
      </c>
      <c r="BU854" s="34" t="s">
        <v>954</v>
      </c>
      <c r="BV854" s="34"/>
      <c r="BW854" s="34" t="s">
        <v>979</v>
      </c>
      <c r="BX854" s="34" t="s">
        <v>270</v>
      </c>
      <c r="BY854" s="34" t="s">
        <v>374</v>
      </c>
      <c r="BZ854" s="34"/>
      <c r="CB854" s="34"/>
      <c r="CC854" s="34"/>
      <c r="CD854" s="34"/>
      <c r="CE854" s="34"/>
      <c r="CH854" s="34"/>
      <c r="CI854" s="34"/>
      <c r="CK854" s="34"/>
      <c r="CL854" s="34"/>
      <c r="CN854" s="34"/>
      <c r="CO854" s="34"/>
      <c r="CP854" s="34"/>
      <c r="CQ854" s="34"/>
      <c r="CR854" s="34"/>
      <c r="CS854" s="34"/>
      <c r="CT854" s="34"/>
      <c r="CV854" s="34"/>
      <c r="CW854" s="34"/>
      <c r="CX854" s="34"/>
      <c r="CY854" s="34"/>
      <c r="CZ854" s="34"/>
    </row>
    <row r="855" spans="1:104" x14ac:dyDescent="0.15">
      <c r="A855" s="34"/>
      <c r="B855" s="34"/>
      <c r="C855" s="34"/>
      <c r="D855" s="34"/>
      <c r="F855" s="34"/>
      <c r="G855" s="34"/>
      <c r="H855" s="84"/>
      <c r="I855" s="34"/>
      <c r="J855" s="34"/>
      <c r="K855" s="34"/>
      <c r="L855" s="34"/>
      <c r="M855" s="34"/>
      <c r="N855" s="34"/>
      <c r="O855" s="34"/>
      <c r="P855" s="34"/>
      <c r="Q855" s="34"/>
      <c r="S855" s="34"/>
      <c r="T855" s="34"/>
      <c r="U855" s="34"/>
      <c r="W855" t="b">
        <v>1</v>
      </c>
      <c r="X855" s="34"/>
      <c r="Y855" s="34"/>
      <c r="AA855" s="34"/>
      <c r="AB855" s="34"/>
      <c r="AC855" s="34"/>
      <c r="AD855" s="34"/>
      <c r="AE855" s="34"/>
      <c r="AF855" s="34"/>
      <c r="AG855">
        <v>4.3</v>
      </c>
      <c r="AH855" s="34" t="s">
        <v>1607</v>
      </c>
      <c r="AK855" s="34"/>
      <c r="AL855" s="34"/>
      <c r="AM855" s="34"/>
      <c r="AN855" s="34"/>
      <c r="AO855" s="34"/>
      <c r="AP855" s="34"/>
      <c r="AQ855" s="34"/>
      <c r="AR855" s="34"/>
      <c r="AS855" s="34"/>
      <c r="AU855" s="34"/>
      <c r="AV855" s="34"/>
      <c r="AW855" s="34"/>
      <c r="AX855" s="34"/>
      <c r="AY855" s="34"/>
      <c r="AZ855" s="34"/>
      <c r="BA855" s="34"/>
      <c r="BB855" s="34"/>
      <c r="BC855" s="34" t="s">
        <v>866</v>
      </c>
      <c r="BD855" s="34" t="s">
        <v>378</v>
      </c>
      <c r="BE855" s="34" t="s">
        <v>867</v>
      </c>
      <c r="BF855" s="34" t="s">
        <v>868</v>
      </c>
      <c r="BG855" t="b">
        <v>0</v>
      </c>
      <c r="BH855" t="b">
        <v>0</v>
      </c>
      <c r="BI855" s="34" t="s">
        <v>870</v>
      </c>
      <c r="BJ855" s="34" t="s">
        <v>876</v>
      </c>
      <c r="BK855" s="34" t="s">
        <v>349</v>
      </c>
      <c r="BL855" s="34" t="s">
        <v>350</v>
      </c>
      <c r="BM855" s="34" t="s">
        <v>882</v>
      </c>
      <c r="BN855" s="34" t="s">
        <v>351</v>
      </c>
      <c r="BO855" s="34"/>
      <c r="BP855" s="34"/>
      <c r="BQ855" s="34" t="s">
        <v>900</v>
      </c>
      <c r="BR855" t="b">
        <v>0</v>
      </c>
      <c r="BS855" s="34" t="s">
        <v>926</v>
      </c>
      <c r="BT855" s="34" t="s">
        <v>362</v>
      </c>
      <c r="BU855" s="34" t="s">
        <v>954</v>
      </c>
      <c r="BV855" s="34"/>
      <c r="BW855" s="34" t="s">
        <v>979</v>
      </c>
      <c r="BX855" s="34" t="s">
        <v>270</v>
      </c>
      <c r="BY855" s="34" t="s">
        <v>374</v>
      </c>
      <c r="BZ855" s="34"/>
      <c r="CB855" s="34"/>
      <c r="CC855" s="34"/>
      <c r="CD855" s="34"/>
      <c r="CE855" s="34"/>
      <c r="CH855" s="34"/>
      <c r="CI855" s="34"/>
      <c r="CK855" s="34"/>
      <c r="CL855" s="34"/>
      <c r="CN855" s="34"/>
      <c r="CO855" s="34"/>
      <c r="CP855" s="34"/>
      <c r="CQ855" s="34"/>
      <c r="CR855" s="34"/>
      <c r="CS855" s="34"/>
      <c r="CT855" s="34"/>
      <c r="CV855" s="34"/>
      <c r="CW855" s="34"/>
      <c r="CX855" s="34"/>
      <c r="CY855" s="34"/>
      <c r="CZ855" s="34"/>
    </row>
    <row r="856" spans="1:104" x14ac:dyDescent="0.15">
      <c r="A856" s="34"/>
      <c r="B856" s="34"/>
      <c r="C856" s="34"/>
      <c r="D856" s="34"/>
      <c r="F856" s="34"/>
      <c r="G856" s="34"/>
      <c r="H856" s="84"/>
      <c r="I856" s="34"/>
      <c r="J856" s="34"/>
      <c r="K856" s="34"/>
      <c r="L856" s="34"/>
      <c r="M856" s="34"/>
      <c r="N856" s="34"/>
      <c r="O856" s="34"/>
      <c r="P856" s="34"/>
      <c r="Q856" s="34"/>
      <c r="S856" s="34"/>
      <c r="T856" s="34"/>
      <c r="U856" s="34"/>
      <c r="W856" t="b">
        <v>1</v>
      </c>
      <c r="X856" s="34"/>
      <c r="Y856" s="34"/>
      <c r="AA856" s="34"/>
      <c r="AB856" s="34"/>
      <c r="AC856" s="34"/>
      <c r="AD856" s="34"/>
      <c r="AE856" s="34"/>
      <c r="AF856" s="34"/>
      <c r="AG856">
        <v>4.3</v>
      </c>
      <c r="AH856" s="34" t="s">
        <v>1607</v>
      </c>
      <c r="AK856" s="34"/>
      <c r="AL856" s="34"/>
      <c r="AM856" s="34"/>
      <c r="AN856" s="34"/>
      <c r="AO856" s="34"/>
      <c r="AP856" s="34"/>
      <c r="AQ856" s="34"/>
      <c r="AR856" s="34"/>
      <c r="AS856" s="34"/>
      <c r="AU856" s="34"/>
      <c r="AV856" s="34"/>
      <c r="AW856" s="34"/>
      <c r="AX856" s="34"/>
      <c r="AY856" s="34"/>
      <c r="AZ856" s="34"/>
      <c r="BA856" s="34"/>
      <c r="BB856" s="34"/>
      <c r="BC856" s="34" t="s">
        <v>866</v>
      </c>
      <c r="BD856" s="34" t="s">
        <v>378</v>
      </c>
      <c r="BE856" s="34" t="s">
        <v>867</v>
      </c>
      <c r="BF856" s="34" t="s">
        <v>868</v>
      </c>
      <c r="BG856" t="b">
        <v>0</v>
      </c>
      <c r="BH856" t="b">
        <v>0</v>
      </c>
      <c r="BI856" s="34" t="s">
        <v>258</v>
      </c>
      <c r="BJ856" s="34" t="s">
        <v>273</v>
      </c>
      <c r="BK856" s="34" t="s">
        <v>349</v>
      </c>
      <c r="BL856" s="34" t="s">
        <v>422</v>
      </c>
      <c r="BM856" s="34" t="s">
        <v>285</v>
      </c>
      <c r="BN856" s="34" t="s">
        <v>351</v>
      </c>
      <c r="BO856" s="34"/>
      <c r="BP856" s="34"/>
      <c r="BQ856" s="34" t="s">
        <v>900</v>
      </c>
      <c r="BR856" t="b">
        <v>0</v>
      </c>
      <c r="BS856" s="34" t="s">
        <v>926</v>
      </c>
      <c r="BT856" s="34" t="s">
        <v>362</v>
      </c>
      <c r="BU856" s="34" t="s">
        <v>954</v>
      </c>
      <c r="BV856" s="34"/>
      <c r="BW856" s="34" t="s">
        <v>979</v>
      </c>
      <c r="BX856" s="34" t="s">
        <v>270</v>
      </c>
      <c r="BY856" s="34" t="s">
        <v>374</v>
      </c>
      <c r="BZ856" s="34"/>
      <c r="CB856" s="34"/>
      <c r="CC856" s="34"/>
      <c r="CD856" s="34"/>
      <c r="CE856" s="34"/>
      <c r="CH856" s="34"/>
      <c r="CI856" s="34"/>
      <c r="CK856" s="34"/>
      <c r="CL856" s="34"/>
      <c r="CN856" s="34"/>
      <c r="CO856" s="34"/>
      <c r="CP856" s="34"/>
      <c r="CQ856" s="34"/>
      <c r="CR856" s="34"/>
      <c r="CS856" s="34"/>
      <c r="CT856" s="34"/>
      <c r="CV856" s="34"/>
      <c r="CW856" s="34"/>
      <c r="CX856" s="34"/>
      <c r="CY856" s="34"/>
      <c r="CZ856" s="34"/>
    </row>
    <row r="857" spans="1:104" x14ac:dyDescent="0.15">
      <c r="A857" s="34"/>
      <c r="B857" s="34"/>
      <c r="C857" s="34"/>
      <c r="D857" s="34"/>
      <c r="F857" s="34"/>
      <c r="G857" s="34"/>
      <c r="H857" s="84"/>
      <c r="I857" s="34"/>
      <c r="J857" s="34"/>
      <c r="K857" s="34"/>
      <c r="L857" s="34"/>
      <c r="M857" s="34"/>
      <c r="N857" s="34"/>
      <c r="O857" s="34"/>
      <c r="P857" s="34"/>
      <c r="Q857" s="34"/>
      <c r="S857" s="34"/>
      <c r="T857" s="34"/>
      <c r="U857" s="34"/>
      <c r="W857" t="b">
        <v>1</v>
      </c>
      <c r="X857" s="34"/>
      <c r="Y857" s="34"/>
      <c r="AA857" s="34"/>
      <c r="AB857" s="34"/>
      <c r="AC857" s="34"/>
      <c r="AD857" s="34"/>
      <c r="AE857" s="34"/>
      <c r="AF857" s="34"/>
      <c r="AG857">
        <v>4.3</v>
      </c>
      <c r="AH857" s="34" t="s">
        <v>1607</v>
      </c>
      <c r="AK857" s="34"/>
      <c r="AL857" s="34"/>
      <c r="AM857" s="34"/>
      <c r="AN857" s="34"/>
      <c r="AO857" s="34"/>
      <c r="AP857" s="34"/>
      <c r="AQ857" s="34"/>
      <c r="AR857" s="34"/>
      <c r="AS857" s="34"/>
      <c r="AU857" s="34"/>
      <c r="AV857" s="34"/>
      <c r="AW857" s="34"/>
      <c r="AX857" s="34"/>
      <c r="AY857" s="34"/>
      <c r="AZ857" s="34"/>
      <c r="BA857" s="34"/>
      <c r="BB857" s="34"/>
      <c r="BC857" s="34" t="s">
        <v>866</v>
      </c>
      <c r="BD857" s="34" t="s">
        <v>378</v>
      </c>
      <c r="BE857" s="34" t="s">
        <v>867</v>
      </c>
      <c r="BF857" s="34" t="s">
        <v>868</v>
      </c>
      <c r="BG857" t="b">
        <v>0</v>
      </c>
      <c r="BH857" t="b">
        <v>0</v>
      </c>
      <c r="BI857" s="34" t="s">
        <v>258</v>
      </c>
      <c r="BJ857" s="34" t="s">
        <v>274</v>
      </c>
      <c r="BK857" s="34" t="s">
        <v>349</v>
      </c>
      <c r="BL857" s="34" t="s">
        <v>422</v>
      </c>
      <c r="BM857" s="34" t="s">
        <v>286</v>
      </c>
      <c r="BN857" s="34" t="s">
        <v>351</v>
      </c>
      <c r="BO857" s="34"/>
      <c r="BP857" s="34"/>
      <c r="BQ857" s="34" t="s">
        <v>900</v>
      </c>
      <c r="BR857" t="b">
        <v>0</v>
      </c>
      <c r="BS857" s="34" t="s">
        <v>926</v>
      </c>
      <c r="BT857" s="34" t="s">
        <v>362</v>
      </c>
      <c r="BU857" s="34" t="s">
        <v>954</v>
      </c>
      <c r="BV857" s="34"/>
      <c r="BW857" s="34" t="s">
        <v>979</v>
      </c>
      <c r="BX857" s="34" t="s">
        <v>270</v>
      </c>
      <c r="BY857" s="34" t="s">
        <v>374</v>
      </c>
      <c r="BZ857" s="34"/>
      <c r="CB857" s="34"/>
      <c r="CC857" s="34"/>
      <c r="CD857" s="34"/>
      <c r="CE857" s="34"/>
      <c r="CH857" s="34"/>
      <c r="CI857" s="34"/>
      <c r="CK857" s="34"/>
      <c r="CL857" s="34"/>
      <c r="CN857" s="34"/>
      <c r="CO857" s="34"/>
      <c r="CP857" s="34"/>
      <c r="CQ857" s="34"/>
      <c r="CR857" s="34"/>
      <c r="CS857" s="34"/>
      <c r="CT857" s="34"/>
      <c r="CV857" s="34"/>
      <c r="CW857" s="34"/>
      <c r="CX857" s="34"/>
      <c r="CY857" s="34"/>
      <c r="CZ857" s="34"/>
    </row>
    <row r="858" spans="1:104" x14ac:dyDescent="0.15">
      <c r="A858" s="34"/>
      <c r="B858" s="34"/>
      <c r="C858" s="34"/>
      <c r="D858" s="34"/>
      <c r="F858" s="34"/>
      <c r="G858" s="34"/>
      <c r="H858" s="84"/>
      <c r="I858" s="34"/>
      <c r="J858" s="34"/>
      <c r="K858" s="34"/>
      <c r="L858" s="34"/>
      <c r="M858" s="34"/>
      <c r="N858" s="34"/>
      <c r="O858" s="34"/>
      <c r="P858" s="34"/>
      <c r="Q858" s="34"/>
      <c r="S858" s="34"/>
      <c r="T858" s="34"/>
      <c r="U858" s="34"/>
      <c r="W858" t="b">
        <v>1</v>
      </c>
      <c r="X858" s="34"/>
      <c r="Y858" s="34"/>
      <c r="AA858" s="34"/>
      <c r="AB858" s="34"/>
      <c r="AC858" s="34"/>
      <c r="AD858" s="34"/>
      <c r="AE858" s="34"/>
      <c r="AF858" s="34"/>
      <c r="AG858">
        <v>4.3</v>
      </c>
      <c r="AH858" s="34" t="s">
        <v>1607</v>
      </c>
      <c r="AK858" s="34"/>
      <c r="AL858" s="34"/>
      <c r="AM858" s="34"/>
      <c r="AN858" s="34"/>
      <c r="AO858" s="34"/>
      <c r="AP858" s="34"/>
      <c r="AQ858" s="34"/>
      <c r="AR858" s="34"/>
      <c r="AS858" s="34"/>
      <c r="AU858" s="34"/>
      <c r="AV858" s="34"/>
      <c r="AW858" s="34"/>
      <c r="AX858" s="34"/>
      <c r="AY858" s="34"/>
      <c r="AZ858" s="34"/>
      <c r="BA858" s="34"/>
      <c r="BB858" s="34"/>
      <c r="BC858" s="34" t="s">
        <v>866</v>
      </c>
      <c r="BD858" s="34" t="s">
        <v>378</v>
      </c>
      <c r="BE858" s="34" t="s">
        <v>867</v>
      </c>
      <c r="BF858" s="34" t="s">
        <v>868</v>
      </c>
      <c r="BG858" t="b">
        <v>0</v>
      </c>
      <c r="BH858" t="b">
        <v>0</v>
      </c>
      <c r="BI858" s="34" t="s">
        <v>258</v>
      </c>
      <c r="BJ858" s="34" t="s">
        <v>275</v>
      </c>
      <c r="BK858" s="34" t="s">
        <v>349</v>
      </c>
      <c r="BL858" s="34" t="s">
        <v>422</v>
      </c>
      <c r="BM858" s="34" t="s">
        <v>287</v>
      </c>
      <c r="BN858" s="34" t="s">
        <v>351</v>
      </c>
      <c r="BO858" s="34"/>
      <c r="BP858" s="34"/>
      <c r="BQ858" s="34" t="s">
        <v>900</v>
      </c>
      <c r="BR858" t="b">
        <v>0</v>
      </c>
      <c r="BS858" s="34" t="s">
        <v>926</v>
      </c>
      <c r="BT858" s="34" t="s">
        <v>362</v>
      </c>
      <c r="BU858" s="34" t="s">
        <v>954</v>
      </c>
      <c r="BV858" s="34"/>
      <c r="BW858" s="34" t="s">
        <v>979</v>
      </c>
      <c r="BX858" s="34" t="s">
        <v>270</v>
      </c>
      <c r="BY858" s="34" t="s">
        <v>374</v>
      </c>
      <c r="BZ858" s="34"/>
      <c r="CB858" s="34"/>
      <c r="CC858" s="34"/>
      <c r="CD858" s="34"/>
      <c r="CE858" s="34"/>
      <c r="CH858" s="34"/>
      <c r="CI858" s="34"/>
      <c r="CK858" s="34"/>
      <c r="CL858" s="34"/>
      <c r="CN858" s="34"/>
      <c r="CO858" s="34"/>
      <c r="CP858" s="34"/>
      <c r="CQ858" s="34"/>
      <c r="CR858" s="34"/>
      <c r="CS858" s="34"/>
      <c r="CT858" s="34"/>
      <c r="CV858" s="34"/>
      <c r="CW858" s="34"/>
      <c r="CX858" s="34"/>
      <c r="CY858" s="34"/>
      <c r="CZ858" s="34"/>
    </row>
    <row r="859" spans="1:104" x14ac:dyDescent="0.15">
      <c r="A859" s="34"/>
      <c r="B859" s="34"/>
      <c r="C859" s="34"/>
      <c r="D859" s="34"/>
      <c r="F859" s="34"/>
      <c r="G859" s="34"/>
      <c r="H859" s="84"/>
      <c r="I859" s="34"/>
      <c r="J859" s="34"/>
      <c r="K859" s="34"/>
      <c r="L859" s="34"/>
      <c r="M859" s="34"/>
      <c r="N859" s="34"/>
      <c r="O859" s="34"/>
      <c r="P859" s="34"/>
      <c r="Q859" s="34"/>
      <c r="S859" s="34"/>
      <c r="T859" s="34"/>
      <c r="U859" s="34"/>
      <c r="W859" t="b">
        <v>1</v>
      </c>
      <c r="X859" s="34"/>
      <c r="Y859" s="34"/>
      <c r="AA859" s="34"/>
      <c r="AB859" s="34"/>
      <c r="AC859" s="34"/>
      <c r="AD859" s="34"/>
      <c r="AE859" s="34"/>
      <c r="AF859" s="34"/>
      <c r="AG859">
        <v>4.3</v>
      </c>
      <c r="AH859" s="34" t="s">
        <v>1607</v>
      </c>
      <c r="AK859" s="34"/>
      <c r="AL859" s="34"/>
      <c r="AM859" s="34"/>
      <c r="AN859" s="34"/>
      <c r="AO859" s="34"/>
      <c r="AP859" s="34"/>
      <c r="AQ859" s="34"/>
      <c r="AR859" s="34"/>
      <c r="AS859" s="34"/>
      <c r="AU859" s="34"/>
      <c r="AV859" s="34"/>
      <c r="AW859" s="34"/>
      <c r="AX859" s="34"/>
      <c r="AY859" s="34"/>
      <c r="AZ859" s="34"/>
      <c r="BA859" s="34"/>
      <c r="BB859" s="34"/>
      <c r="BC859" s="34" t="s">
        <v>866</v>
      </c>
      <c r="BD859" s="34" t="s">
        <v>378</v>
      </c>
      <c r="BE859" s="34" t="s">
        <v>867</v>
      </c>
      <c r="BF859" s="34" t="s">
        <v>868</v>
      </c>
      <c r="BG859" t="b">
        <v>0</v>
      </c>
      <c r="BH859" t="b">
        <v>0</v>
      </c>
      <c r="BI859" s="34" t="s">
        <v>258</v>
      </c>
      <c r="BJ859" s="34" t="s">
        <v>276</v>
      </c>
      <c r="BK859" s="34" t="s">
        <v>349</v>
      </c>
      <c r="BL859" s="34" t="s">
        <v>422</v>
      </c>
      <c r="BM859" s="34" t="s">
        <v>288</v>
      </c>
      <c r="BN859" s="34" t="s">
        <v>351</v>
      </c>
      <c r="BO859" s="34"/>
      <c r="BP859" s="34"/>
      <c r="BQ859" s="34" t="s">
        <v>900</v>
      </c>
      <c r="BR859" t="b">
        <v>0</v>
      </c>
      <c r="BS859" s="34" t="s">
        <v>926</v>
      </c>
      <c r="BT859" s="34" t="s">
        <v>362</v>
      </c>
      <c r="BU859" s="34" t="s">
        <v>954</v>
      </c>
      <c r="BV859" s="34"/>
      <c r="BW859" s="34" t="s">
        <v>979</v>
      </c>
      <c r="BX859" s="34" t="s">
        <v>270</v>
      </c>
      <c r="BY859" s="34" t="s">
        <v>374</v>
      </c>
      <c r="BZ859" s="34"/>
      <c r="CB859" s="34"/>
      <c r="CC859" s="34"/>
      <c r="CD859" s="34"/>
      <c r="CE859" s="34"/>
      <c r="CH859" s="34"/>
      <c r="CI859" s="34"/>
      <c r="CK859" s="34"/>
      <c r="CL859" s="34"/>
      <c r="CN859" s="34"/>
      <c r="CO859" s="34"/>
      <c r="CP859" s="34"/>
      <c r="CQ859" s="34"/>
      <c r="CR859" s="34"/>
      <c r="CS859" s="34"/>
      <c r="CT859" s="34"/>
      <c r="CV859" s="34"/>
      <c r="CW859" s="34"/>
      <c r="CX859" s="34"/>
      <c r="CY859" s="34"/>
      <c r="CZ859" s="34"/>
    </row>
    <row r="860" spans="1:104" x14ac:dyDescent="0.15">
      <c r="A860" s="34"/>
      <c r="B860" s="34"/>
      <c r="C860" s="34"/>
      <c r="D860" s="34"/>
      <c r="F860" s="34"/>
      <c r="G860" s="34"/>
      <c r="H860" s="84"/>
      <c r="I860" s="34"/>
      <c r="J860" s="34"/>
      <c r="K860" s="34"/>
      <c r="L860" s="34"/>
      <c r="M860" s="34"/>
      <c r="N860" s="34"/>
      <c r="O860" s="34"/>
      <c r="P860" s="34"/>
      <c r="Q860" s="34"/>
      <c r="S860" s="34"/>
      <c r="T860" s="34"/>
      <c r="U860" s="34"/>
      <c r="W860" t="b">
        <v>1</v>
      </c>
      <c r="X860" s="34"/>
      <c r="Y860" s="34"/>
      <c r="AA860" s="34"/>
      <c r="AB860" s="34"/>
      <c r="AC860" s="34"/>
      <c r="AD860" s="34"/>
      <c r="AE860" s="34"/>
      <c r="AF860" s="34"/>
      <c r="AG860">
        <v>4.3</v>
      </c>
      <c r="AH860" s="34" t="s">
        <v>1607</v>
      </c>
      <c r="AK860" s="34"/>
      <c r="AL860" s="34"/>
      <c r="AM860" s="34"/>
      <c r="AN860" s="34"/>
      <c r="AO860" s="34"/>
      <c r="AP860" s="34"/>
      <c r="AQ860" s="34"/>
      <c r="AR860" s="34"/>
      <c r="AS860" s="34"/>
      <c r="AU860" s="34"/>
      <c r="AV860" s="34"/>
      <c r="AW860" s="34"/>
      <c r="AX860" s="34"/>
      <c r="AY860" s="34"/>
      <c r="AZ860" s="34"/>
      <c r="BA860" s="34"/>
      <c r="BB860" s="34"/>
      <c r="BC860" s="34" t="s">
        <v>866</v>
      </c>
      <c r="BD860" s="34" t="s">
        <v>378</v>
      </c>
      <c r="BE860" s="34" t="s">
        <v>867</v>
      </c>
      <c r="BF860" s="34" t="s">
        <v>868</v>
      </c>
      <c r="BG860" t="b">
        <v>0</v>
      </c>
      <c r="BH860" t="b">
        <v>0</v>
      </c>
      <c r="BI860" s="34" t="s">
        <v>303</v>
      </c>
      <c r="BJ860" s="34" t="s">
        <v>283</v>
      </c>
      <c r="BK860" s="34" t="s">
        <v>349</v>
      </c>
      <c r="BL860" s="34" t="s">
        <v>422</v>
      </c>
      <c r="BM860" s="34" t="s">
        <v>295</v>
      </c>
      <c r="BN860" s="34" t="s">
        <v>351</v>
      </c>
      <c r="BO860" s="34"/>
      <c r="BP860" s="34"/>
      <c r="BQ860" s="34" t="s">
        <v>900</v>
      </c>
      <c r="BR860" t="b">
        <v>0</v>
      </c>
      <c r="BS860" s="34" t="s">
        <v>926</v>
      </c>
      <c r="BT860" s="34" t="s">
        <v>362</v>
      </c>
      <c r="BU860" s="34" t="s">
        <v>954</v>
      </c>
      <c r="BV860" s="34"/>
      <c r="BW860" s="34" t="s">
        <v>979</v>
      </c>
      <c r="BX860" s="34" t="s">
        <v>270</v>
      </c>
      <c r="BY860" s="34" t="s">
        <v>374</v>
      </c>
      <c r="BZ860" s="34"/>
      <c r="CB860" s="34"/>
      <c r="CC860" s="34"/>
      <c r="CD860" s="34"/>
      <c r="CE860" s="34"/>
      <c r="CH860" s="34"/>
      <c r="CI860" s="34"/>
      <c r="CK860" s="34"/>
      <c r="CL860" s="34"/>
      <c r="CN860" s="34"/>
      <c r="CO860" s="34"/>
      <c r="CP860" s="34"/>
      <c r="CQ860" s="34"/>
      <c r="CR860" s="34"/>
      <c r="CS860" s="34"/>
      <c r="CT860" s="34"/>
      <c r="CV860" s="34"/>
      <c r="CW860" s="34"/>
      <c r="CX860" s="34"/>
      <c r="CY860" s="34"/>
      <c r="CZ860" s="34"/>
    </row>
    <row r="861" spans="1:104" x14ac:dyDescent="0.15">
      <c r="A861" s="34"/>
      <c r="B861" s="34"/>
      <c r="C861" s="34"/>
      <c r="D861" s="34"/>
      <c r="F861" s="34"/>
      <c r="G861" s="34"/>
      <c r="H861" s="84"/>
      <c r="I861" s="34"/>
      <c r="J861" s="34"/>
      <c r="K861" s="34"/>
      <c r="L861" s="34"/>
      <c r="M861" s="34"/>
      <c r="N861" s="34"/>
      <c r="O861" s="34"/>
      <c r="P861" s="34"/>
      <c r="Q861" s="34"/>
      <c r="S861" s="34"/>
      <c r="T861" s="34"/>
      <c r="U861" s="34"/>
      <c r="W861" t="b">
        <v>1</v>
      </c>
      <c r="X861" s="34"/>
      <c r="Y861" s="34"/>
      <c r="AA861" s="34"/>
      <c r="AB861" s="34"/>
      <c r="AC861" s="34"/>
      <c r="AD861" s="34"/>
      <c r="AE861" s="34"/>
      <c r="AF861" s="34"/>
      <c r="AG861">
        <v>4.3</v>
      </c>
      <c r="AH861" s="34" t="s">
        <v>1607</v>
      </c>
      <c r="AK861" s="34"/>
      <c r="AL861" s="34"/>
      <c r="AM861" s="34"/>
      <c r="AN861" s="34"/>
      <c r="AO861" s="34"/>
      <c r="AP861" s="34"/>
      <c r="AQ861" s="34"/>
      <c r="AR861" s="34"/>
      <c r="AS861" s="34"/>
      <c r="AU861" s="34"/>
      <c r="AV861" s="34"/>
      <c r="AW861" s="34"/>
      <c r="AX861" s="34"/>
      <c r="AY861" s="34"/>
      <c r="AZ861" s="34"/>
      <c r="BA861" s="34"/>
      <c r="BB861" s="34"/>
      <c r="BC861" s="34" t="s">
        <v>866</v>
      </c>
      <c r="BD861" s="34" t="s">
        <v>378</v>
      </c>
      <c r="BE861" s="34" t="s">
        <v>867</v>
      </c>
      <c r="BF861" s="34" t="s">
        <v>868</v>
      </c>
      <c r="BG861" t="b">
        <v>0</v>
      </c>
      <c r="BH861" t="b">
        <v>0</v>
      </c>
      <c r="BI861" s="34" t="s">
        <v>257</v>
      </c>
      <c r="BJ861" s="34" t="s">
        <v>275</v>
      </c>
      <c r="BK861" s="34" t="s">
        <v>349</v>
      </c>
      <c r="BL861" s="34" t="s">
        <v>422</v>
      </c>
      <c r="BM861" s="34" t="s">
        <v>287</v>
      </c>
      <c r="BN861" s="34" t="s">
        <v>351</v>
      </c>
      <c r="BO861" s="34"/>
      <c r="BP861" s="34"/>
      <c r="BQ861" s="34" t="s">
        <v>901</v>
      </c>
      <c r="BR861" t="b">
        <v>0</v>
      </c>
      <c r="BS861" s="34" t="s">
        <v>927</v>
      </c>
      <c r="BT861" s="34" t="s">
        <v>362</v>
      </c>
      <c r="BU861" s="34" t="s">
        <v>955</v>
      </c>
      <c r="BV861" s="34"/>
      <c r="BW861" s="34" t="s">
        <v>980</v>
      </c>
      <c r="BX861" s="34" t="s">
        <v>270</v>
      </c>
      <c r="BY861" s="34" t="s">
        <v>374</v>
      </c>
      <c r="BZ861" s="34"/>
      <c r="CB861" s="34"/>
      <c r="CC861" s="34"/>
      <c r="CD861" s="34"/>
      <c r="CE861" s="34"/>
      <c r="CH861" s="34"/>
      <c r="CI861" s="34"/>
      <c r="CK861" s="34"/>
      <c r="CL861" s="34"/>
      <c r="CN861" s="34"/>
      <c r="CO861" s="34"/>
      <c r="CP861" s="34"/>
      <c r="CQ861" s="34"/>
      <c r="CR861" s="34"/>
      <c r="CS861" s="34"/>
      <c r="CT861" s="34"/>
      <c r="CV861" s="34"/>
      <c r="CW861" s="34"/>
      <c r="CX861" s="34"/>
      <c r="CY861" s="34"/>
      <c r="CZ861" s="34"/>
    </row>
    <row r="862" spans="1:104" x14ac:dyDescent="0.15">
      <c r="A862" s="34"/>
      <c r="B862" s="34"/>
      <c r="C862" s="34"/>
      <c r="D862" s="34"/>
      <c r="F862" s="34"/>
      <c r="G862" s="34"/>
      <c r="H862" s="84"/>
      <c r="I862" s="34"/>
      <c r="J862" s="34"/>
      <c r="K862" s="34"/>
      <c r="L862" s="34"/>
      <c r="M862" s="34"/>
      <c r="N862" s="34"/>
      <c r="O862" s="34"/>
      <c r="P862" s="34"/>
      <c r="Q862" s="34"/>
      <c r="S862" s="34"/>
      <c r="T862" s="34"/>
      <c r="U862" s="34"/>
      <c r="W862" t="b">
        <v>1</v>
      </c>
      <c r="X862" s="34"/>
      <c r="Y862" s="34"/>
      <c r="AA862" s="34"/>
      <c r="AB862" s="34"/>
      <c r="AC862" s="34"/>
      <c r="AD862" s="34"/>
      <c r="AE862" s="34"/>
      <c r="AF862" s="34"/>
      <c r="AG862">
        <v>4.3</v>
      </c>
      <c r="AH862" s="34" t="s">
        <v>1607</v>
      </c>
      <c r="AK862" s="34"/>
      <c r="AL862" s="34"/>
      <c r="AM862" s="34"/>
      <c r="AN862" s="34"/>
      <c r="AO862" s="34"/>
      <c r="AP862" s="34"/>
      <c r="AQ862" s="34"/>
      <c r="AR862" s="34"/>
      <c r="AS862" s="34"/>
      <c r="AU862" s="34"/>
      <c r="AV862" s="34"/>
      <c r="AW862" s="34"/>
      <c r="AX862" s="34"/>
      <c r="AY862" s="34"/>
      <c r="AZ862" s="34"/>
      <c r="BA862" s="34"/>
      <c r="BB862" s="34"/>
      <c r="BC862" s="34" t="s">
        <v>866</v>
      </c>
      <c r="BD862" s="34" t="s">
        <v>378</v>
      </c>
      <c r="BE862" s="34" t="s">
        <v>867</v>
      </c>
      <c r="BF862" s="34" t="s">
        <v>868</v>
      </c>
      <c r="BG862" t="b">
        <v>0</v>
      </c>
      <c r="BH862" t="b">
        <v>0</v>
      </c>
      <c r="BI862" s="34" t="s">
        <v>257</v>
      </c>
      <c r="BJ862" s="34" t="s">
        <v>277</v>
      </c>
      <c r="BK862" s="34" t="s">
        <v>349</v>
      </c>
      <c r="BL862" s="34" t="s">
        <v>422</v>
      </c>
      <c r="BM862" s="34" t="s">
        <v>289</v>
      </c>
      <c r="BN862" s="34" t="s">
        <v>351</v>
      </c>
      <c r="BO862" s="34"/>
      <c r="BP862" s="34"/>
      <c r="BQ862" s="34" t="s">
        <v>901</v>
      </c>
      <c r="BR862" t="b">
        <v>0</v>
      </c>
      <c r="BS862" s="34" t="s">
        <v>927</v>
      </c>
      <c r="BT862" s="34" t="s">
        <v>362</v>
      </c>
      <c r="BU862" s="34" t="s">
        <v>955</v>
      </c>
      <c r="BV862" s="34"/>
      <c r="BW862" s="34" t="s">
        <v>980</v>
      </c>
      <c r="BX862" s="34" t="s">
        <v>270</v>
      </c>
      <c r="BY862" s="34" t="s">
        <v>374</v>
      </c>
      <c r="BZ862" s="34"/>
      <c r="CB862" s="34"/>
      <c r="CC862" s="34"/>
      <c r="CD862" s="34"/>
      <c r="CE862" s="34"/>
      <c r="CH862" s="34"/>
      <c r="CI862" s="34"/>
      <c r="CK862" s="34"/>
      <c r="CL862" s="34"/>
      <c r="CN862" s="34"/>
      <c r="CO862" s="34"/>
      <c r="CP862" s="34"/>
      <c r="CQ862" s="34"/>
      <c r="CR862" s="34"/>
      <c r="CS862" s="34"/>
      <c r="CT862" s="34"/>
      <c r="CV862" s="34"/>
      <c r="CW862" s="34"/>
      <c r="CX862" s="34"/>
      <c r="CY862" s="34"/>
      <c r="CZ862" s="34"/>
    </row>
    <row r="863" spans="1:104" x14ac:dyDescent="0.15">
      <c r="A863" s="34"/>
      <c r="B863" s="34"/>
      <c r="C863" s="34"/>
      <c r="D863" s="34"/>
      <c r="F863" s="34"/>
      <c r="G863" s="34"/>
      <c r="H863" s="84"/>
      <c r="I863" s="34"/>
      <c r="J863" s="34"/>
      <c r="K863" s="34"/>
      <c r="L863" s="34"/>
      <c r="M863" s="34"/>
      <c r="N863" s="34"/>
      <c r="O863" s="34"/>
      <c r="P863" s="34"/>
      <c r="Q863" s="34"/>
      <c r="S863" s="34"/>
      <c r="T863" s="34"/>
      <c r="U863" s="34"/>
      <c r="W863" t="b">
        <v>1</v>
      </c>
      <c r="X863" s="34"/>
      <c r="Y863" s="34"/>
      <c r="AA863" s="34"/>
      <c r="AB863" s="34"/>
      <c r="AC863" s="34"/>
      <c r="AD863" s="34"/>
      <c r="AE863" s="34"/>
      <c r="AF863" s="34"/>
      <c r="AG863">
        <v>4.3</v>
      </c>
      <c r="AH863" s="34" t="s">
        <v>1607</v>
      </c>
      <c r="AK863" s="34"/>
      <c r="AL863" s="34"/>
      <c r="AM863" s="34"/>
      <c r="AN863" s="34"/>
      <c r="AO863" s="34"/>
      <c r="AP863" s="34"/>
      <c r="AQ863" s="34"/>
      <c r="AR863" s="34"/>
      <c r="AS863" s="34"/>
      <c r="AU863" s="34"/>
      <c r="AV863" s="34"/>
      <c r="AW863" s="34"/>
      <c r="AX863" s="34"/>
      <c r="AY863" s="34"/>
      <c r="AZ863" s="34"/>
      <c r="BA863" s="34"/>
      <c r="BB863" s="34"/>
      <c r="BC863" s="34" t="s">
        <v>866</v>
      </c>
      <c r="BD863" s="34" t="s">
        <v>378</v>
      </c>
      <c r="BE863" s="34" t="s">
        <v>867</v>
      </c>
      <c r="BF863" s="34" t="s">
        <v>868</v>
      </c>
      <c r="BG863" t="b">
        <v>0</v>
      </c>
      <c r="BH863" t="b">
        <v>0</v>
      </c>
      <c r="BI863" s="34" t="s">
        <v>257</v>
      </c>
      <c r="BJ863" s="34" t="s">
        <v>278</v>
      </c>
      <c r="BK863" s="34" t="s">
        <v>349</v>
      </c>
      <c r="BL863" s="34" t="s">
        <v>422</v>
      </c>
      <c r="BM863" s="34" t="s">
        <v>290</v>
      </c>
      <c r="BN863" s="34" t="s">
        <v>351</v>
      </c>
      <c r="BO863" s="34"/>
      <c r="BP863" s="34"/>
      <c r="BQ863" s="34" t="s">
        <v>901</v>
      </c>
      <c r="BR863" t="b">
        <v>0</v>
      </c>
      <c r="BS863" s="34" t="s">
        <v>927</v>
      </c>
      <c r="BT863" s="34" t="s">
        <v>362</v>
      </c>
      <c r="BU863" s="34" t="s">
        <v>955</v>
      </c>
      <c r="BV863" s="34"/>
      <c r="BW863" s="34" t="s">
        <v>980</v>
      </c>
      <c r="BX863" s="34" t="s">
        <v>270</v>
      </c>
      <c r="BY863" s="34" t="s">
        <v>374</v>
      </c>
      <c r="BZ863" s="34"/>
      <c r="CB863" s="34"/>
      <c r="CC863" s="34"/>
      <c r="CD863" s="34"/>
      <c r="CE863" s="34"/>
      <c r="CH863" s="34"/>
      <c r="CI863" s="34"/>
      <c r="CK863" s="34"/>
      <c r="CL863" s="34"/>
      <c r="CN863" s="34"/>
      <c r="CO863" s="34"/>
      <c r="CP863" s="34"/>
      <c r="CQ863" s="34"/>
      <c r="CR863" s="34"/>
      <c r="CS863" s="34"/>
      <c r="CT863" s="34"/>
      <c r="CV863" s="34"/>
      <c r="CW863" s="34"/>
      <c r="CX863" s="34"/>
      <c r="CY863" s="34"/>
      <c r="CZ863" s="34"/>
    </row>
    <row r="864" spans="1:104" x14ac:dyDescent="0.15">
      <c r="A864" s="34"/>
      <c r="B864" s="34"/>
      <c r="C864" s="34"/>
      <c r="D864" s="34"/>
      <c r="F864" s="34"/>
      <c r="G864" s="34"/>
      <c r="H864" s="84"/>
      <c r="I864" s="34"/>
      <c r="J864" s="34"/>
      <c r="K864" s="34"/>
      <c r="L864" s="34"/>
      <c r="M864" s="34"/>
      <c r="N864" s="34"/>
      <c r="O864" s="34"/>
      <c r="P864" s="34"/>
      <c r="Q864" s="34"/>
      <c r="S864" s="34"/>
      <c r="T864" s="34"/>
      <c r="U864" s="34"/>
      <c r="W864" t="b">
        <v>1</v>
      </c>
      <c r="X864" s="34"/>
      <c r="Y864" s="34"/>
      <c r="AA864" s="34"/>
      <c r="AB864" s="34"/>
      <c r="AC864" s="34"/>
      <c r="AD864" s="34"/>
      <c r="AE864" s="34"/>
      <c r="AF864" s="34"/>
      <c r="AG864">
        <v>4.3</v>
      </c>
      <c r="AH864" s="34" t="s">
        <v>1607</v>
      </c>
      <c r="AK864" s="34"/>
      <c r="AL864" s="34"/>
      <c r="AM864" s="34"/>
      <c r="AN864" s="34"/>
      <c r="AO864" s="34"/>
      <c r="AP864" s="34"/>
      <c r="AQ864" s="34"/>
      <c r="AR864" s="34"/>
      <c r="AS864" s="34"/>
      <c r="AU864" s="34"/>
      <c r="AV864" s="34"/>
      <c r="AW864" s="34"/>
      <c r="AX864" s="34"/>
      <c r="AY864" s="34"/>
      <c r="AZ864" s="34"/>
      <c r="BA864" s="34"/>
      <c r="BB864" s="34"/>
      <c r="BC864" s="34" t="s">
        <v>866</v>
      </c>
      <c r="BD864" s="34" t="s">
        <v>378</v>
      </c>
      <c r="BE864" s="34" t="s">
        <v>867</v>
      </c>
      <c r="BF864" s="34" t="s">
        <v>868</v>
      </c>
      <c r="BG864" t="b">
        <v>0</v>
      </c>
      <c r="BH864" t="b">
        <v>0</v>
      </c>
      <c r="BI864" s="34" t="s">
        <v>257</v>
      </c>
      <c r="BJ864" s="34" t="s">
        <v>279</v>
      </c>
      <c r="BK864" s="34" t="s">
        <v>349</v>
      </c>
      <c r="BL864" s="34" t="s">
        <v>422</v>
      </c>
      <c r="BM864" s="34" t="s">
        <v>291</v>
      </c>
      <c r="BN864" s="34" t="s">
        <v>351</v>
      </c>
      <c r="BO864" s="34"/>
      <c r="BP864" s="34"/>
      <c r="BQ864" s="34" t="s">
        <v>901</v>
      </c>
      <c r="BR864" t="b">
        <v>0</v>
      </c>
      <c r="BS864" s="34" t="s">
        <v>927</v>
      </c>
      <c r="BT864" s="34" t="s">
        <v>362</v>
      </c>
      <c r="BU864" s="34" t="s">
        <v>955</v>
      </c>
      <c r="BV864" s="34"/>
      <c r="BW864" s="34" t="s">
        <v>980</v>
      </c>
      <c r="BX864" s="34" t="s">
        <v>270</v>
      </c>
      <c r="BY864" s="34" t="s">
        <v>374</v>
      </c>
      <c r="BZ864" s="34"/>
      <c r="CB864" s="34"/>
      <c r="CC864" s="34"/>
      <c r="CD864" s="34"/>
      <c r="CE864" s="34"/>
      <c r="CH864" s="34"/>
      <c r="CI864" s="34"/>
      <c r="CK864" s="34"/>
      <c r="CL864" s="34"/>
      <c r="CN864" s="34"/>
      <c r="CO864" s="34"/>
      <c r="CP864" s="34"/>
      <c r="CQ864" s="34"/>
      <c r="CR864" s="34"/>
      <c r="CS864" s="34"/>
      <c r="CT864" s="34"/>
      <c r="CV864" s="34"/>
      <c r="CW864" s="34"/>
      <c r="CX864" s="34"/>
      <c r="CY864" s="34"/>
      <c r="CZ864" s="34"/>
    </row>
    <row r="865" spans="1:104" x14ac:dyDescent="0.15">
      <c r="A865" s="34"/>
      <c r="B865" s="34"/>
      <c r="C865" s="34"/>
      <c r="D865" s="34"/>
      <c r="F865" s="34"/>
      <c r="G865" s="34"/>
      <c r="H865" s="84"/>
      <c r="I865" s="34"/>
      <c r="J865" s="34"/>
      <c r="K865" s="34"/>
      <c r="L865" s="34"/>
      <c r="M865" s="34"/>
      <c r="N865" s="34"/>
      <c r="O865" s="34"/>
      <c r="P865" s="34"/>
      <c r="Q865" s="34"/>
      <c r="S865" s="34"/>
      <c r="T865" s="34"/>
      <c r="U865" s="34"/>
      <c r="W865" t="b">
        <v>1</v>
      </c>
      <c r="X865" s="34"/>
      <c r="Y865" s="34"/>
      <c r="AA865" s="34"/>
      <c r="AB865" s="34"/>
      <c r="AC865" s="34"/>
      <c r="AD865" s="34"/>
      <c r="AE865" s="34"/>
      <c r="AF865" s="34"/>
      <c r="AG865">
        <v>4.3</v>
      </c>
      <c r="AH865" s="34" t="s">
        <v>1607</v>
      </c>
      <c r="AK865" s="34"/>
      <c r="AL865" s="34"/>
      <c r="AM865" s="34"/>
      <c r="AN865" s="34"/>
      <c r="AO865" s="34"/>
      <c r="AP865" s="34"/>
      <c r="AQ865" s="34"/>
      <c r="AR865" s="34"/>
      <c r="AS865" s="34"/>
      <c r="AU865" s="34"/>
      <c r="AV865" s="34"/>
      <c r="AW865" s="34"/>
      <c r="AX865" s="34"/>
      <c r="AY865" s="34"/>
      <c r="AZ865" s="34"/>
      <c r="BA865" s="34"/>
      <c r="BB865" s="34"/>
      <c r="BC865" s="34" t="s">
        <v>866</v>
      </c>
      <c r="BD865" s="34" t="s">
        <v>378</v>
      </c>
      <c r="BE865" s="34" t="s">
        <v>867</v>
      </c>
      <c r="BF865" s="34" t="s">
        <v>868</v>
      </c>
      <c r="BG865" t="b">
        <v>0</v>
      </c>
      <c r="BH865" t="b">
        <v>0</v>
      </c>
      <c r="BI865" s="34" t="s">
        <v>257</v>
      </c>
      <c r="BJ865" s="34" t="s">
        <v>280</v>
      </c>
      <c r="BK865" s="34" t="s">
        <v>349</v>
      </c>
      <c r="BL865" s="34" t="s">
        <v>422</v>
      </c>
      <c r="BM865" s="34" t="s">
        <v>292</v>
      </c>
      <c r="BN865" s="34" t="s">
        <v>351</v>
      </c>
      <c r="BO865" s="34"/>
      <c r="BP865" s="34"/>
      <c r="BQ865" s="34" t="s">
        <v>901</v>
      </c>
      <c r="BR865" t="b">
        <v>0</v>
      </c>
      <c r="BS865" s="34" t="s">
        <v>927</v>
      </c>
      <c r="BT865" s="34" t="s">
        <v>362</v>
      </c>
      <c r="BU865" s="34" t="s">
        <v>955</v>
      </c>
      <c r="BV865" s="34"/>
      <c r="BW865" s="34" t="s">
        <v>980</v>
      </c>
      <c r="BX865" s="34" t="s">
        <v>270</v>
      </c>
      <c r="BY865" s="34" t="s">
        <v>374</v>
      </c>
      <c r="BZ865" s="34"/>
      <c r="CB865" s="34"/>
      <c r="CC865" s="34"/>
      <c r="CD865" s="34"/>
      <c r="CE865" s="34"/>
      <c r="CH865" s="34"/>
      <c r="CI865" s="34"/>
      <c r="CK865" s="34"/>
      <c r="CL865" s="34"/>
      <c r="CN865" s="34"/>
      <c r="CO865" s="34"/>
      <c r="CP865" s="34"/>
      <c r="CQ865" s="34"/>
      <c r="CR865" s="34"/>
      <c r="CS865" s="34"/>
      <c r="CT865" s="34"/>
      <c r="CV865" s="34"/>
      <c r="CW865" s="34"/>
      <c r="CX865" s="34"/>
      <c r="CY865" s="34"/>
      <c r="CZ865" s="34"/>
    </row>
    <row r="866" spans="1:104" x14ac:dyDescent="0.15">
      <c r="A866" s="34"/>
      <c r="B866" s="34"/>
      <c r="C866" s="34"/>
      <c r="D866" s="34"/>
      <c r="F866" s="34"/>
      <c r="G866" s="34"/>
      <c r="H866" s="84"/>
      <c r="I866" s="34"/>
      <c r="J866" s="34"/>
      <c r="K866" s="34"/>
      <c r="L866" s="34"/>
      <c r="M866" s="34"/>
      <c r="N866" s="34"/>
      <c r="O866" s="34"/>
      <c r="P866" s="34"/>
      <c r="Q866" s="34"/>
      <c r="S866" s="34"/>
      <c r="T866" s="34"/>
      <c r="U866" s="34"/>
      <c r="W866" t="b">
        <v>1</v>
      </c>
      <c r="X866" s="34"/>
      <c r="Y866" s="34"/>
      <c r="AA866" s="34"/>
      <c r="AB866" s="34"/>
      <c r="AC866" s="34"/>
      <c r="AD866" s="34"/>
      <c r="AE866" s="34"/>
      <c r="AF866" s="34"/>
      <c r="AG866">
        <v>4.3</v>
      </c>
      <c r="AH866" s="34" t="s">
        <v>1607</v>
      </c>
      <c r="AK866" s="34"/>
      <c r="AL866" s="34"/>
      <c r="AM866" s="34"/>
      <c r="AN866" s="34"/>
      <c r="AO866" s="34"/>
      <c r="AP866" s="34"/>
      <c r="AQ866" s="34"/>
      <c r="AR866" s="34"/>
      <c r="AS866" s="34"/>
      <c r="AU866" s="34"/>
      <c r="AV866" s="34"/>
      <c r="AW866" s="34"/>
      <c r="AX866" s="34"/>
      <c r="AY866" s="34"/>
      <c r="AZ866" s="34"/>
      <c r="BA866" s="34"/>
      <c r="BB866" s="34"/>
      <c r="BC866" s="34" t="s">
        <v>866</v>
      </c>
      <c r="BD866" s="34" t="s">
        <v>378</v>
      </c>
      <c r="BE866" s="34" t="s">
        <v>867</v>
      </c>
      <c r="BF866" s="34" t="s">
        <v>868</v>
      </c>
      <c r="BG866" t="b">
        <v>0</v>
      </c>
      <c r="BH866" t="b">
        <v>0</v>
      </c>
      <c r="BI866" s="34" t="s">
        <v>257</v>
      </c>
      <c r="BJ866" s="34" t="s">
        <v>281</v>
      </c>
      <c r="BK866" s="34" t="s">
        <v>349</v>
      </c>
      <c r="BL866" s="34" t="s">
        <v>422</v>
      </c>
      <c r="BM866" s="34" t="s">
        <v>293</v>
      </c>
      <c r="BN866" s="34" t="s">
        <v>351</v>
      </c>
      <c r="BO866" s="34"/>
      <c r="BP866" s="34"/>
      <c r="BQ866" s="34" t="s">
        <v>901</v>
      </c>
      <c r="BR866" t="b">
        <v>0</v>
      </c>
      <c r="BS866" s="34" t="s">
        <v>927</v>
      </c>
      <c r="BT866" s="34" t="s">
        <v>362</v>
      </c>
      <c r="BU866" s="34" t="s">
        <v>955</v>
      </c>
      <c r="BV866" s="34"/>
      <c r="BW866" s="34" t="s">
        <v>980</v>
      </c>
      <c r="BX866" s="34" t="s">
        <v>270</v>
      </c>
      <c r="BY866" s="34" t="s">
        <v>374</v>
      </c>
      <c r="BZ866" s="34"/>
      <c r="CB866" s="34"/>
      <c r="CC866" s="34"/>
      <c r="CD866" s="34"/>
      <c r="CE866" s="34"/>
      <c r="CH866" s="34"/>
      <c r="CI866" s="34"/>
      <c r="CK866" s="34"/>
      <c r="CL866" s="34"/>
      <c r="CN866" s="34"/>
      <c r="CO866" s="34"/>
      <c r="CP866" s="34"/>
      <c r="CQ866" s="34"/>
      <c r="CR866" s="34"/>
      <c r="CS866" s="34"/>
      <c r="CT866" s="34"/>
      <c r="CV866" s="34"/>
      <c r="CW866" s="34"/>
      <c r="CX866" s="34"/>
      <c r="CY866" s="34"/>
      <c r="CZ866" s="34"/>
    </row>
    <row r="867" spans="1:104" x14ac:dyDescent="0.15">
      <c r="A867" s="34"/>
      <c r="B867" s="34"/>
      <c r="C867" s="34"/>
      <c r="D867" s="34"/>
      <c r="F867" s="34"/>
      <c r="G867" s="34"/>
      <c r="H867" s="84"/>
      <c r="I867" s="34"/>
      <c r="J867" s="34"/>
      <c r="K867" s="34"/>
      <c r="L867" s="34"/>
      <c r="M867" s="34"/>
      <c r="N867" s="34"/>
      <c r="O867" s="34"/>
      <c r="P867" s="34"/>
      <c r="Q867" s="34"/>
      <c r="S867" s="34"/>
      <c r="T867" s="34"/>
      <c r="U867" s="34"/>
      <c r="W867" t="b">
        <v>1</v>
      </c>
      <c r="X867" s="34"/>
      <c r="Y867" s="34"/>
      <c r="AA867" s="34"/>
      <c r="AB867" s="34"/>
      <c r="AC867" s="34"/>
      <c r="AD867" s="34"/>
      <c r="AE867" s="34"/>
      <c r="AF867" s="34"/>
      <c r="AG867">
        <v>4.3</v>
      </c>
      <c r="AH867" s="34" t="s">
        <v>1607</v>
      </c>
      <c r="AK867" s="34"/>
      <c r="AL867" s="34"/>
      <c r="AM867" s="34"/>
      <c r="AN867" s="34"/>
      <c r="AO867" s="34"/>
      <c r="AP867" s="34"/>
      <c r="AQ867" s="34"/>
      <c r="AR867" s="34"/>
      <c r="AS867" s="34"/>
      <c r="AU867" s="34"/>
      <c r="AV867" s="34"/>
      <c r="AW867" s="34"/>
      <c r="AX867" s="34"/>
      <c r="AY867" s="34"/>
      <c r="AZ867" s="34"/>
      <c r="BA867" s="34"/>
      <c r="BB867" s="34"/>
      <c r="BC867" s="34" t="s">
        <v>866</v>
      </c>
      <c r="BD867" s="34" t="s">
        <v>378</v>
      </c>
      <c r="BE867" s="34" t="s">
        <v>867</v>
      </c>
      <c r="BF867" s="34" t="s">
        <v>868</v>
      </c>
      <c r="BG867" t="b">
        <v>0</v>
      </c>
      <c r="BH867" t="b">
        <v>0</v>
      </c>
      <c r="BI867" s="34" t="s">
        <v>257</v>
      </c>
      <c r="BJ867" s="34" t="s">
        <v>282</v>
      </c>
      <c r="BK867" s="34" t="s">
        <v>349</v>
      </c>
      <c r="BL867" s="34" t="s">
        <v>422</v>
      </c>
      <c r="BM867" s="34" t="s">
        <v>294</v>
      </c>
      <c r="BN867" s="34" t="s">
        <v>351</v>
      </c>
      <c r="BO867" s="34"/>
      <c r="BP867" s="34"/>
      <c r="BQ867" s="34" t="s">
        <v>901</v>
      </c>
      <c r="BR867" t="b">
        <v>0</v>
      </c>
      <c r="BS867" s="34" t="s">
        <v>927</v>
      </c>
      <c r="BT867" s="34" t="s">
        <v>362</v>
      </c>
      <c r="BU867" s="34" t="s">
        <v>955</v>
      </c>
      <c r="BV867" s="34"/>
      <c r="BW867" s="34" t="s">
        <v>980</v>
      </c>
      <c r="BX867" s="34" t="s">
        <v>270</v>
      </c>
      <c r="BY867" s="34" t="s">
        <v>374</v>
      </c>
      <c r="BZ867" s="34"/>
      <c r="CB867" s="34"/>
      <c r="CC867" s="34"/>
      <c r="CD867" s="34"/>
      <c r="CE867" s="34"/>
      <c r="CH867" s="34"/>
      <c r="CI867" s="34"/>
      <c r="CK867" s="34"/>
      <c r="CL867" s="34"/>
      <c r="CN867" s="34"/>
      <c r="CO867" s="34"/>
      <c r="CP867" s="34"/>
      <c r="CQ867" s="34"/>
      <c r="CR867" s="34"/>
      <c r="CS867" s="34"/>
      <c r="CT867" s="34"/>
      <c r="CV867" s="34"/>
      <c r="CW867" s="34"/>
      <c r="CX867" s="34"/>
      <c r="CY867" s="34"/>
      <c r="CZ867" s="34"/>
    </row>
    <row r="868" spans="1:104" x14ac:dyDescent="0.15">
      <c r="A868" s="34"/>
      <c r="B868" s="34"/>
      <c r="C868" s="34"/>
      <c r="D868" s="34"/>
      <c r="F868" s="34"/>
      <c r="G868" s="34"/>
      <c r="H868" s="84"/>
      <c r="I868" s="34"/>
      <c r="J868" s="34"/>
      <c r="K868" s="34"/>
      <c r="L868" s="34"/>
      <c r="M868" s="34"/>
      <c r="N868" s="34"/>
      <c r="O868" s="34"/>
      <c r="P868" s="34"/>
      <c r="Q868" s="34"/>
      <c r="S868" s="34"/>
      <c r="T868" s="34"/>
      <c r="U868" s="34"/>
      <c r="W868" t="b">
        <v>1</v>
      </c>
      <c r="X868" s="34"/>
      <c r="Y868" s="34"/>
      <c r="AA868" s="34"/>
      <c r="AB868" s="34"/>
      <c r="AC868" s="34"/>
      <c r="AD868" s="34"/>
      <c r="AE868" s="34"/>
      <c r="AF868" s="34"/>
      <c r="AG868">
        <v>4.3</v>
      </c>
      <c r="AH868" s="34" t="s">
        <v>1607</v>
      </c>
      <c r="AK868" s="34"/>
      <c r="AL868" s="34"/>
      <c r="AM868" s="34"/>
      <c r="AN868" s="34"/>
      <c r="AO868" s="34"/>
      <c r="AP868" s="34"/>
      <c r="AQ868" s="34"/>
      <c r="AR868" s="34"/>
      <c r="AS868" s="34"/>
      <c r="AU868" s="34"/>
      <c r="AV868" s="34"/>
      <c r="AW868" s="34"/>
      <c r="AX868" s="34"/>
      <c r="AY868" s="34"/>
      <c r="AZ868" s="34"/>
      <c r="BA868" s="34"/>
      <c r="BB868" s="34"/>
      <c r="BC868" s="34" t="s">
        <v>866</v>
      </c>
      <c r="BD868" s="34" t="s">
        <v>378</v>
      </c>
      <c r="BE868" s="34" t="s">
        <v>867</v>
      </c>
      <c r="BF868" s="34" t="s">
        <v>868</v>
      </c>
      <c r="BG868" t="b">
        <v>0</v>
      </c>
      <c r="BH868" t="b">
        <v>0</v>
      </c>
      <c r="BI868" s="34" t="s">
        <v>258</v>
      </c>
      <c r="BJ868" s="34" t="s">
        <v>274</v>
      </c>
      <c r="BK868" s="34" t="s">
        <v>349</v>
      </c>
      <c r="BL868" s="34" t="s">
        <v>422</v>
      </c>
      <c r="BM868" s="34" t="s">
        <v>286</v>
      </c>
      <c r="BN868" s="34" t="s">
        <v>351</v>
      </c>
      <c r="BO868" s="34"/>
      <c r="BP868" s="34"/>
      <c r="BQ868" s="34" t="s">
        <v>901</v>
      </c>
      <c r="BR868" t="b">
        <v>0</v>
      </c>
      <c r="BS868" s="34" t="s">
        <v>928</v>
      </c>
      <c r="BT868" s="34" t="s">
        <v>362</v>
      </c>
      <c r="BU868" s="34" t="s">
        <v>956</v>
      </c>
      <c r="BV868" s="34"/>
      <c r="BW868" s="34" t="s">
        <v>981</v>
      </c>
      <c r="BX868" s="34" t="s">
        <v>270</v>
      </c>
      <c r="BY868" s="34" t="s">
        <v>374</v>
      </c>
      <c r="BZ868" s="34"/>
      <c r="CB868" s="34"/>
      <c r="CC868" s="34"/>
      <c r="CD868" s="34"/>
      <c r="CE868" s="34"/>
      <c r="CH868" s="34"/>
      <c r="CI868" s="34"/>
      <c r="CK868" s="34"/>
      <c r="CL868" s="34"/>
      <c r="CN868" s="34"/>
      <c r="CO868" s="34"/>
      <c r="CP868" s="34"/>
      <c r="CQ868" s="34"/>
      <c r="CR868" s="34"/>
      <c r="CS868" s="34"/>
      <c r="CT868" s="34"/>
      <c r="CV868" s="34"/>
      <c r="CW868" s="34"/>
      <c r="CX868" s="34"/>
      <c r="CY868" s="34"/>
      <c r="CZ868" s="34"/>
    </row>
    <row r="869" spans="1:104" x14ac:dyDescent="0.15">
      <c r="A869" s="34"/>
      <c r="B869" s="34"/>
      <c r="C869" s="34"/>
      <c r="D869" s="34"/>
      <c r="F869" s="34"/>
      <c r="G869" s="34"/>
      <c r="H869" s="84"/>
      <c r="I869" s="34"/>
      <c r="J869" s="34"/>
      <c r="K869" s="34"/>
      <c r="L869" s="34"/>
      <c r="M869" s="34"/>
      <c r="N869" s="34"/>
      <c r="O869" s="34"/>
      <c r="P869" s="34"/>
      <c r="Q869" s="34"/>
      <c r="S869" s="34"/>
      <c r="T869" s="34"/>
      <c r="U869" s="34"/>
      <c r="W869" t="b">
        <v>1</v>
      </c>
      <c r="X869" s="34"/>
      <c r="Y869" s="34"/>
      <c r="AA869" s="34"/>
      <c r="AB869" s="34"/>
      <c r="AC869" s="34"/>
      <c r="AD869" s="34"/>
      <c r="AE869" s="34"/>
      <c r="AF869" s="34"/>
      <c r="AG869">
        <v>4.3</v>
      </c>
      <c r="AH869" s="34" t="s">
        <v>1607</v>
      </c>
      <c r="AK869" s="34"/>
      <c r="AL869" s="34"/>
      <c r="AM869" s="34"/>
      <c r="AN869" s="34"/>
      <c r="AO869" s="34"/>
      <c r="AP869" s="34"/>
      <c r="AQ869" s="34"/>
      <c r="AR869" s="34"/>
      <c r="AS869" s="34"/>
      <c r="AU869" s="34"/>
      <c r="AV869" s="34"/>
      <c r="AW869" s="34"/>
      <c r="AX869" s="34"/>
      <c r="AY869" s="34"/>
      <c r="AZ869" s="34"/>
      <c r="BA869" s="34"/>
      <c r="BB869" s="34"/>
      <c r="BC869" s="34" t="s">
        <v>866</v>
      </c>
      <c r="BD869" s="34" t="s">
        <v>378</v>
      </c>
      <c r="BE869" s="34" t="s">
        <v>867</v>
      </c>
      <c r="BF869" s="34" t="s">
        <v>868</v>
      </c>
      <c r="BG869" t="b">
        <v>0</v>
      </c>
      <c r="BH869" t="b">
        <v>0</v>
      </c>
      <c r="BI869" s="34" t="s">
        <v>258</v>
      </c>
      <c r="BJ869" s="34" t="s">
        <v>275</v>
      </c>
      <c r="BK869" s="34" t="s">
        <v>349</v>
      </c>
      <c r="BL869" s="34" t="s">
        <v>422</v>
      </c>
      <c r="BM869" s="34" t="s">
        <v>287</v>
      </c>
      <c r="BN869" s="34" t="s">
        <v>351</v>
      </c>
      <c r="BO869" s="34"/>
      <c r="BP869" s="34"/>
      <c r="BQ869" s="34" t="s">
        <v>901</v>
      </c>
      <c r="BR869" t="b">
        <v>0</v>
      </c>
      <c r="BS869" s="34" t="s">
        <v>928</v>
      </c>
      <c r="BT869" s="34" t="s">
        <v>362</v>
      </c>
      <c r="BU869" s="34" t="s">
        <v>956</v>
      </c>
      <c r="BV869" s="34"/>
      <c r="BW869" s="34" t="s">
        <v>981</v>
      </c>
      <c r="BX869" s="34" t="s">
        <v>270</v>
      </c>
      <c r="BY869" s="34" t="s">
        <v>374</v>
      </c>
      <c r="BZ869" s="34"/>
      <c r="CB869" s="34"/>
      <c r="CC869" s="34"/>
      <c r="CD869" s="34"/>
      <c r="CE869" s="34"/>
      <c r="CH869" s="34"/>
      <c r="CI869" s="34"/>
      <c r="CK869" s="34"/>
      <c r="CL869" s="34"/>
      <c r="CN869" s="34"/>
      <c r="CO869" s="34"/>
      <c r="CP869" s="34"/>
      <c r="CQ869" s="34"/>
      <c r="CR869" s="34"/>
      <c r="CS869" s="34"/>
      <c r="CT869" s="34"/>
      <c r="CV869" s="34"/>
      <c r="CW869" s="34"/>
      <c r="CX869" s="34"/>
      <c r="CY869" s="34"/>
      <c r="CZ869" s="34"/>
    </row>
    <row r="870" spans="1:104" x14ac:dyDescent="0.15">
      <c r="A870" s="34"/>
      <c r="B870" s="34"/>
      <c r="C870" s="34"/>
      <c r="D870" s="34"/>
      <c r="F870" s="34"/>
      <c r="G870" s="34"/>
      <c r="H870" s="84"/>
      <c r="I870" s="34"/>
      <c r="J870" s="34"/>
      <c r="K870" s="34"/>
      <c r="L870" s="34"/>
      <c r="M870" s="34"/>
      <c r="N870" s="34"/>
      <c r="O870" s="34"/>
      <c r="P870" s="34"/>
      <c r="Q870" s="34"/>
      <c r="S870" s="34"/>
      <c r="T870" s="34"/>
      <c r="U870" s="34"/>
      <c r="W870" t="b">
        <v>1</v>
      </c>
      <c r="X870" s="34"/>
      <c r="Y870" s="34"/>
      <c r="AA870" s="34"/>
      <c r="AB870" s="34"/>
      <c r="AC870" s="34"/>
      <c r="AD870" s="34"/>
      <c r="AE870" s="34"/>
      <c r="AF870" s="34"/>
      <c r="AG870">
        <v>4.3</v>
      </c>
      <c r="AH870" s="34" t="s">
        <v>1607</v>
      </c>
      <c r="AK870" s="34"/>
      <c r="AL870" s="34"/>
      <c r="AM870" s="34"/>
      <c r="AN870" s="34"/>
      <c r="AO870" s="34"/>
      <c r="AP870" s="34"/>
      <c r="AQ870" s="34"/>
      <c r="AR870" s="34"/>
      <c r="AS870" s="34"/>
      <c r="AU870" s="34"/>
      <c r="AV870" s="34"/>
      <c r="AW870" s="34"/>
      <c r="AX870" s="34"/>
      <c r="AY870" s="34"/>
      <c r="AZ870" s="34"/>
      <c r="BA870" s="34"/>
      <c r="BB870" s="34"/>
      <c r="BC870" s="34" t="s">
        <v>866</v>
      </c>
      <c r="BD870" s="34" t="s">
        <v>378</v>
      </c>
      <c r="BE870" s="34" t="s">
        <v>867</v>
      </c>
      <c r="BF870" s="34" t="s">
        <v>868</v>
      </c>
      <c r="BG870" t="b">
        <v>0</v>
      </c>
      <c r="BH870" t="b">
        <v>0</v>
      </c>
      <c r="BI870" s="34" t="s">
        <v>258</v>
      </c>
      <c r="BJ870" s="34" t="s">
        <v>276</v>
      </c>
      <c r="BK870" s="34" t="s">
        <v>349</v>
      </c>
      <c r="BL870" s="34" t="s">
        <v>422</v>
      </c>
      <c r="BM870" s="34" t="s">
        <v>288</v>
      </c>
      <c r="BN870" s="34" t="s">
        <v>351</v>
      </c>
      <c r="BO870" s="34"/>
      <c r="BP870" s="34"/>
      <c r="BQ870" s="34" t="s">
        <v>901</v>
      </c>
      <c r="BR870" t="b">
        <v>0</v>
      </c>
      <c r="BS870" s="34" t="s">
        <v>928</v>
      </c>
      <c r="BT870" s="34" t="s">
        <v>362</v>
      </c>
      <c r="BU870" s="34" t="s">
        <v>956</v>
      </c>
      <c r="BV870" s="34"/>
      <c r="BW870" s="34" t="s">
        <v>981</v>
      </c>
      <c r="BX870" s="34" t="s">
        <v>270</v>
      </c>
      <c r="BY870" s="34" t="s">
        <v>374</v>
      </c>
      <c r="BZ870" s="34"/>
      <c r="CB870" s="34"/>
      <c r="CC870" s="34"/>
      <c r="CD870" s="34"/>
      <c r="CE870" s="34"/>
      <c r="CH870" s="34"/>
      <c r="CI870" s="34"/>
      <c r="CK870" s="34"/>
      <c r="CL870" s="34"/>
      <c r="CN870" s="34"/>
      <c r="CO870" s="34"/>
      <c r="CP870" s="34"/>
      <c r="CQ870" s="34"/>
      <c r="CR870" s="34"/>
      <c r="CS870" s="34"/>
      <c r="CT870" s="34"/>
      <c r="CV870" s="34"/>
      <c r="CW870" s="34"/>
      <c r="CX870" s="34"/>
      <c r="CY870" s="34"/>
      <c r="CZ870" s="34"/>
    </row>
    <row r="871" spans="1:104" x14ac:dyDescent="0.15">
      <c r="A871" s="34"/>
      <c r="B871" s="34"/>
      <c r="C871" s="34"/>
      <c r="D871" s="34"/>
      <c r="F871" s="34"/>
      <c r="G871" s="34"/>
      <c r="H871" s="84"/>
      <c r="I871" s="34"/>
      <c r="J871" s="34"/>
      <c r="K871" s="34"/>
      <c r="L871" s="34"/>
      <c r="M871" s="34"/>
      <c r="N871" s="34"/>
      <c r="O871" s="34"/>
      <c r="P871" s="34"/>
      <c r="Q871" s="34"/>
      <c r="S871" s="34"/>
      <c r="T871" s="34"/>
      <c r="U871" s="34"/>
      <c r="W871" t="b">
        <v>1</v>
      </c>
      <c r="X871" s="34"/>
      <c r="Y871" s="34"/>
      <c r="AA871" s="34"/>
      <c r="AB871" s="34"/>
      <c r="AC871" s="34"/>
      <c r="AD871" s="34"/>
      <c r="AE871" s="34"/>
      <c r="AF871" s="34"/>
      <c r="AG871">
        <v>4.3</v>
      </c>
      <c r="AH871" s="34" t="s">
        <v>1607</v>
      </c>
      <c r="AK871" s="34"/>
      <c r="AL871" s="34"/>
      <c r="AM871" s="34"/>
      <c r="AN871" s="34"/>
      <c r="AO871" s="34"/>
      <c r="AP871" s="34"/>
      <c r="AQ871" s="34"/>
      <c r="AR871" s="34"/>
      <c r="AS871" s="34"/>
      <c r="AU871" s="34"/>
      <c r="AV871" s="34"/>
      <c r="AW871" s="34"/>
      <c r="AX871" s="34"/>
      <c r="AY871" s="34"/>
      <c r="AZ871" s="34"/>
      <c r="BA871" s="34"/>
      <c r="BB871" s="34"/>
      <c r="BC871" s="34" t="s">
        <v>866</v>
      </c>
      <c r="BD871" s="34" t="s">
        <v>378</v>
      </c>
      <c r="BE871" s="34" t="s">
        <v>867</v>
      </c>
      <c r="BF871" s="34" t="s">
        <v>868</v>
      </c>
      <c r="BG871" t="b">
        <v>0</v>
      </c>
      <c r="BH871" t="b">
        <v>0</v>
      </c>
      <c r="BI871" s="34" t="s">
        <v>257</v>
      </c>
      <c r="BJ871" s="34" t="s">
        <v>277</v>
      </c>
      <c r="BK871" s="34" t="s">
        <v>349</v>
      </c>
      <c r="BL871" s="34" t="s">
        <v>422</v>
      </c>
      <c r="BM871" s="34" t="s">
        <v>289</v>
      </c>
      <c r="BN871" s="34" t="s">
        <v>351</v>
      </c>
      <c r="BO871" s="34"/>
      <c r="BP871" s="34"/>
      <c r="BQ871" s="34" t="s">
        <v>901</v>
      </c>
      <c r="BR871" t="b">
        <v>0</v>
      </c>
      <c r="BS871" s="34" t="s">
        <v>928</v>
      </c>
      <c r="BT871" s="34" t="s">
        <v>362</v>
      </c>
      <c r="BU871" s="34" t="s">
        <v>956</v>
      </c>
      <c r="BV871" s="34"/>
      <c r="BW871" s="34" t="s">
        <v>981</v>
      </c>
      <c r="BX871" s="34" t="s">
        <v>270</v>
      </c>
      <c r="BY871" s="34" t="s">
        <v>374</v>
      </c>
      <c r="BZ871" s="34"/>
      <c r="CB871" s="34"/>
      <c r="CC871" s="34"/>
      <c r="CD871" s="34"/>
      <c r="CE871" s="34"/>
      <c r="CH871" s="34"/>
      <c r="CI871" s="34"/>
      <c r="CK871" s="34"/>
      <c r="CL871" s="34"/>
      <c r="CN871" s="34"/>
      <c r="CO871" s="34"/>
      <c r="CP871" s="34"/>
      <c r="CQ871" s="34"/>
      <c r="CR871" s="34"/>
      <c r="CS871" s="34"/>
      <c r="CT871" s="34"/>
      <c r="CV871" s="34"/>
      <c r="CW871" s="34"/>
      <c r="CX871" s="34"/>
      <c r="CY871" s="34"/>
      <c r="CZ871" s="34"/>
    </row>
    <row r="872" spans="1:104" x14ac:dyDescent="0.15">
      <c r="A872" s="34"/>
      <c r="B872" s="34"/>
      <c r="C872" s="34"/>
      <c r="D872" s="34"/>
      <c r="F872" s="34"/>
      <c r="G872" s="34"/>
      <c r="H872" s="84"/>
      <c r="I872" s="34"/>
      <c r="J872" s="34"/>
      <c r="K872" s="34"/>
      <c r="L872" s="34"/>
      <c r="M872" s="34"/>
      <c r="N872" s="34"/>
      <c r="O872" s="34"/>
      <c r="P872" s="34"/>
      <c r="Q872" s="34"/>
      <c r="S872" s="34"/>
      <c r="T872" s="34"/>
      <c r="U872" s="34"/>
      <c r="W872" t="b">
        <v>1</v>
      </c>
      <c r="X872" s="34"/>
      <c r="Y872" s="34"/>
      <c r="AA872" s="34"/>
      <c r="AB872" s="34"/>
      <c r="AC872" s="34"/>
      <c r="AD872" s="34"/>
      <c r="AE872" s="34"/>
      <c r="AF872" s="34"/>
      <c r="AG872">
        <v>4.3</v>
      </c>
      <c r="AH872" s="34" t="s">
        <v>1607</v>
      </c>
      <c r="AK872" s="34"/>
      <c r="AL872" s="34"/>
      <c r="AM872" s="34"/>
      <c r="AN872" s="34"/>
      <c r="AO872" s="34"/>
      <c r="AP872" s="34"/>
      <c r="AQ872" s="34"/>
      <c r="AR872" s="34"/>
      <c r="AS872" s="34"/>
      <c r="AU872" s="34"/>
      <c r="AV872" s="34"/>
      <c r="AW872" s="34"/>
      <c r="AX872" s="34"/>
      <c r="AY872" s="34"/>
      <c r="AZ872" s="34"/>
      <c r="BA872" s="34"/>
      <c r="BB872" s="34"/>
      <c r="BC872" s="34" t="s">
        <v>866</v>
      </c>
      <c r="BD872" s="34" t="s">
        <v>378</v>
      </c>
      <c r="BE872" s="34" t="s">
        <v>867</v>
      </c>
      <c r="BF872" s="34" t="s">
        <v>868</v>
      </c>
      <c r="BG872" t="b">
        <v>0</v>
      </c>
      <c r="BH872" t="b">
        <v>0</v>
      </c>
      <c r="BI872" s="34" t="s">
        <v>257</v>
      </c>
      <c r="BJ872" s="34" t="s">
        <v>278</v>
      </c>
      <c r="BK872" s="34" t="s">
        <v>349</v>
      </c>
      <c r="BL872" s="34" t="s">
        <v>422</v>
      </c>
      <c r="BM872" s="34" t="s">
        <v>290</v>
      </c>
      <c r="BN872" s="34" t="s">
        <v>351</v>
      </c>
      <c r="BO872" s="34"/>
      <c r="BP872" s="34"/>
      <c r="BQ872" s="34" t="s">
        <v>901</v>
      </c>
      <c r="BR872" t="b">
        <v>0</v>
      </c>
      <c r="BS872" s="34" t="s">
        <v>928</v>
      </c>
      <c r="BT872" s="34" t="s">
        <v>362</v>
      </c>
      <c r="BU872" s="34" t="s">
        <v>956</v>
      </c>
      <c r="BV872" s="34"/>
      <c r="BW872" s="34" t="s">
        <v>981</v>
      </c>
      <c r="BX872" s="34" t="s">
        <v>270</v>
      </c>
      <c r="BY872" s="34" t="s">
        <v>374</v>
      </c>
      <c r="BZ872" s="34"/>
      <c r="CB872" s="34"/>
      <c r="CC872" s="34"/>
      <c r="CD872" s="34"/>
      <c r="CE872" s="34"/>
      <c r="CH872" s="34"/>
      <c r="CI872" s="34"/>
      <c r="CK872" s="34"/>
      <c r="CL872" s="34"/>
      <c r="CN872" s="34"/>
      <c r="CO872" s="34"/>
      <c r="CP872" s="34"/>
      <c r="CQ872" s="34"/>
      <c r="CR872" s="34"/>
      <c r="CS872" s="34"/>
      <c r="CT872" s="34"/>
      <c r="CV872" s="34"/>
      <c r="CW872" s="34"/>
      <c r="CX872" s="34"/>
      <c r="CY872" s="34"/>
      <c r="CZ872" s="34"/>
    </row>
    <row r="873" spans="1:104" x14ac:dyDescent="0.15">
      <c r="A873" s="34"/>
      <c r="B873" s="34"/>
      <c r="C873" s="34"/>
      <c r="D873" s="34"/>
      <c r="F873" s="34"/>
      <c r="G873" s="34"/>
      <c r="H873" s="84"/>
      <c r="I873" s="34"/>
      <c r="J873" s="34"/>
      <c r="K873" s="34"/>
      <c r="L873" s="34"/>
      <c r="M873" s="34"/>
      <c r="N873" s="34"/>
      <c r="O873" s="34"/>
      <c r="P873" s="34"/>
      <c r="Q873" s="34"/>
      <c r="S873" s="34"/>
      <c r="T873" s="34"/>
      <c r="U873" s="34"/>
      <c r="W873" t="b">
        <v>1</v>
      </c>
      <c r="X873" s="34"/>
      <c r="Y873" s="34"/>
      <c r="AA873" s="34"/>
      <c r="AB873" s="34"/>
      <c r="AC873" s="34"/>
      <c r="AD873" s="34"/>
      <c r="AE873" s="34"/>
      <c r="AF873" s="34"/>
      <c r="AG873">
        <v>4.3</v>
      </c>
      <c r="AH873" s="34" t="s">
        <v>1607</v>
      </c>
      <c r="AK873" s="34"/>
      <c r="AL873" s="34"/>
      <c r="AM873" s="34"/>
      <c r="AN873" s="34"/>
      <c r="AO873" s="34"/>
      <c r="AP873" s="34"/>
      <c r="AQ873" s="34"/>
      <c r="AR873" s="34"/>
      <c r="AS873" s="34"/>
      <c r="AU873" s="34"/>
      <c r="AV873" s="34"/>
      <c r="AW873" s="34"/>
      <c r="AX873" s="34"/>
      <c r="AY873" s="34"/>
      <c r="AZ873" s="34"/>
      <c r="BA873" s="34"/>
      <c r="BB873" s="34"/>
      <c r="BC873" s="34" t="s">
        <v>866</v>
      </c>
      <c r="BD873" s="34" t="s">
        <v>378</v>
      </c>
      <c r="BE873" s="34" t="s">
        <v>867</v>
      </c>
      <c r="BF873" s="34" t="s">
        <v>868</v>
      </c>
      <c r="BG873" t="b">
        <v>0</v>
      </c>
      <c r="BH873" t="b">
        <v>0</v>
      </c>
      <c r="BI873" s="34" t="s">
        <v>257</v>
      </c>
      <c r="BJ873" s="34" t="s">
        <v>279</v>
      </c>
      <c r="BK873" s="34" t="s">
        <v>349</v>
      </c>
      <c r="BL873" s="34" t="s">
        <v>422</v>
      </c>
      <c r="BM873" s="34" t="s">
        <v>291</v>
      </c>
      <c r="BN873" s="34" t="s">
        <v>351</v>
      </c>
      <c r="BO873" s="34"/>
      <c r="BP873" s="34"/>
      <c r="BQ873" s="34" t="s">
        <v>901</v>
      </c>
      <c r="BR873" t="b">
        <v>0</v>
      </c>
      <c r="BS873" s="34" t="s">
        <v>928</v>
      </c>
      <c r="BT873" s="34" t="s">
        <v>362</v>
      </c>
      <c r="BU873" s="34" t="s">
        <v>956</v>
      </c>
      <c r="BV873" s="34"/>
      <c r="BW873" s="34" t="s">
        <v>981</v>
      </c>
      <c r="BX873" s="34" t="s">
        <v>270</v>
      </c>
      <c r="BY873" s="34" t="s">
        <v>374</v>
      </c>
      <c r="BZ873" s="34"/>
      <c r="CB873" s="34"/>
      <c r="CC873" s="34"/>
      <c r="CD873" s="34"/>
      <c r="CE873" s="34"/>
      <c r="CH873" s="34"/>
      <c r="CI873" s="34"/>
      <c r="CK873" s="34"/>
      <c r="CL873" s="34"/>
      <c r="CN873" s="34"/>
      <c r="CO873" s="34"/>
      <c r="CP873" s="34"/>
      <c r="CQ873" s="34"/>
      <c r="CR873" s="34"/>
      <c r="CS873" s="34"/>
      <c r="CT873" s="34"/>
      <c r="CV873" s="34"/>
      <c r="CW873" s="34"/>
      <c r="CX873" s="34"/>
      <c r="CY873" s="34"/>
      <c r="CZ873" s="34"/>
    </row>
    <row r="874" spans="1:104" x14ac:dyDescent="0.15">
      <c r="A874" s="34"/>
      <c r="B874" s="34"/>
      <c r="C874" s="34"/>
      <c r="D874" s="34"/>
      <c r="F874" s="34"/>
      <c r="G874" s="34"/>
      <c r="H874" s="84"/>
      <c r="I874" s="34"/>
      <c r="J874" s="34"/>
      <c r="K874" s="34"/>
      <c r="L874" s="34"/>
      <c r="M874" s="34"/>
      <c r="N874" s="34"/>
      <c r="O874" s="34"/>
      <c r="P874" s="34"/>
      <c r="Q874" s="34"/>
      <c r="S874" s="34"/>
      <c r="T874" s="34"/>
      <c r="U874" s="34"/>
      <c r="W874" t="b">
        <v>1</v>
      </c>
      <c r="X874" s="34"/>
      <c r="Y874" s="34"/>
      <c r="AA874" s="34"/>
      <c r="AB874" s="34"/>
      <c r="AC874" s="34"/>
      <c r="AD874" s="34"/>
      <c r="AE874" s="34"/>
      <c r="AF874" s="34"/>
      <c r="AG874">
        <v>4.3</v>
      </c>
      <c r="AH874" s="34" t="s">
        <v>1607</v>
      </c>
      <c r="AK874" s="34"/>
      <c r="AL874" s="34"/>
      <c r="AM874" s="34"/>
      <c r="AN874" s="34"/>
      <c r="AO874" s="34"/>
      <c r="AP874" s="34"/>
      <c r="AQ874" s="34"/>
      <c r="AR874" s="34"/>
      <c r="AS874" s="34"/>
      <c r="AU874" s="34"/>
      <c r="AV874" s="34"/>
      <c r="AW874" s="34"/>
      <c r="AX874" s="34"/>
      <c r="AY874" s="34"/>
      <c r="AZ874" s="34"/>
      <c r="BA874" s="34"/>
      <c r="BB874" s="34"/>
      <c r="BC874" s="34" t="s">
        <v>866</v>
      </c>
      <c r="BD874" s="34" t="s">
        <v>378</v>
      </c>
      <c r="BE874" s="34" t="s">
        <v>867</v>
      </c>
      <c r="BF874" s="34" t="s">
        <v>868</v>
      </c>
      <c r="BG874" t="b">
        <v>0</v>
      </c>
      <c r="BH874" t="b">
        <v>0</v>
      </c>
      <c r="BI874" s="34" t="s">
        <v>257</v>
      </c>
      <c r="BJ874" s="34" t="s">
        <v>280</v>
      </c>
      <c r="BK874" s="34" t="s">
        <v>349</v>
      </c>
      <c r="BL874" s="34" t="s">
        <v>422</v>
      </c>
      <c r="BM874" s="34" t="s">
        <v>292</v>
      </c>
      <c r="BN874" s="34" t="s">
        <v>351</v>
      </c>
      <c r="BO874" s="34"/>
      <c r="BP874" s="34"/>
      <c r="BQ874" s="34" t="s">
        <v>901</v>
      </c>
      <c r="BR874" t="b">
        <v>0</v>
      </c>
      <c r="BS874" s="34" t="s">
        <v>928</v>
      </c>
      <c r="BT874" s="34" t="s">
        <v>362</v>
      </c>
      <c r="BU874" s="34" t="s">
        <v>956</v>
      </c>
      <c r="BV874" s="34"/>
      <c r="BW874" s="34" t="s">
        <v>981</v>
      </c>
      <c r="BX874" s="34" t="s">
        <v>270</v>
      </c>
      <c r="BY874" s="34" t="s">
        <v>374</v>
      </c>
      <c r="BZ874" s="34"/>
      <c r="CB874" s="34"/>
      <c r="CC874" s="34"/>
      <c r="CD874" s="34"/>
      <c r="CE874" s="34"/>
      <c r="CH874" s="34"/>
      <c r="CI874" s="34"/>
      <c r="CK874" s="34"/>
      <c r="CL874" s="34"/>
      <c r="CN874" s="34"/>
      <c r="CO874" s="34"/>
      <c r="CP874" s="34"/>
      <c r="CQ874" s="34"/>
      <c r="CR874" s="34"/>
      <c r="CS874" s="34"/>
      <c r="CT874" s="34"/>
      <c r="CV874" s="34"/>
      <c r="CW874" s="34"/>
      <c r="CX874" s="34"/>
      <c r="CY874" s="34"/>
      <c r="CZ874" s="34"/>
    </row>
    <row r="875" spans="1:104" x14ac:dyDescent="0.15">
      <c r="A875" s="34"/>
      <c r="B875" s="34"/>
      <c r="C875" s="34"/>
      <c r="D875" s="34"/>
      <c r="F875" s="34"/>
      <c r="G875" s="34"/>
      <c r="H875" s="84"/>
      <c r="I875" s="34"/>
      <c r="J875" s="34"/>
      <c r="K875" s="34"/>
      <c r="L875" s="34"/>
      <c r="M875" s="34"/>
      <c r="N875" s="34"/>
      <c r="O875" s="34"/>
      <c r="P875" s="34"/>
      <c r="Q875" s="34"/>
      <c r="S875" s="34"/>
      <c r="T875" s="34"/>
      <c r="U875" s="34"/>
      <c r="W875" t="b">
        <v>1</v>
      </c>
      <c r="X875" s="34"/>
      <c r="Y875" s="34"/>
      <c r="AA875" s="34"/>
      <c r="AB875" s="34"/>
      <c r="AC875" s="34"/>
      <c r="AD875" s="34"/>
      <c r="AE875" s="34"/>
      <c r="AF875" s="34"/>
      <c r="AG875">
        <v>4.3</v>
      </c>
      <c r="AH875" s="34" t="s">
        <v>1607</v>
      </c>
      <c r="AK875" s="34"/>
      <c r="AL875" s="34"/>
      <c r="AM875" s="34"/>
      <c r="AN875" s="34"/>
      <c r="AO875" s="34"/>
      <c r="AP875" s="34"/>
      <c r="AQ875" s="34"/>
      <c r="AR875" s="34"/>
      <c r="AS875" s="34"/>
      <c r="AU875" s="34"/>
      <c r="AV875" s="34"/>
      <c r="AW875" s="34"/>
      <c r="AX875" s="34"/>
      <c r="AY875" s="34"/>
      <c r="AZ875" s="34"/>
      <c r="BA875" s="34"/>
      <c r="BB875" s="34"/>
      <c r="BC875" s="34" t="s">
        <v>866</v>
      </c>
      <c r="BD875" s="34" t="s">
        <v>378</v>
      </c>
      <c r="BE875" s="34" t="s">
        <v>867</v>
      </c>
      <c r="BF875" s="34" t="s">
        <v>868</v>
      </c>
      <c r="BG875" t="b">
        <v>0</v>
      </c>
      <c r="BH875" t="b">
        <v>0</v>
      </c>
      <c r="BI875" s="34" t="s">
        <v>257</v>
      </c>
      <c r="BJ875" s="34" t="s">
        <v>281</v>
      </c>
      <c r="BK875" s="34" t="s">
        <v>349</v>
      </c>
      <c r="BL875" s="34" t="s">
        <v>422</v>
      </c>
      <c r="BM875" s="34" t="s">
        <v>293</v>
      </c>
      <c r="BN875" s="34" t="s">
        <v>351</v>
      </c>
      <c r="BO875" s="34"/>
      <c r="BP875" s="34"/>
      <c r="BQ875" s="34" t="s">
        <v>901</v>
      </c>
      <c r="BR875" t="b">
        <v>0</v>
      </c>
      <c r="BS875" s="34" t="s">
        <v>928</v>
      </c>
      <c r="BT875" s="34" t="s">
        <v>362</v>
      </c>
      <c r="BU875" s="34" t="s">
        <v>956</v>
      </c>
      <c r="BV875" s="34"/>
      <c r="BW875" s="34" t="s">
        <v>981</v>
      </c>
      <c r="BX875" s="34" t="s">
        <v>270</v>
      </c>
      <c r="BY875" s="34" t="s">
        <v>374</v>
      </c>
      <c r="BZ875" s="34"/>
      <c r="CB875" s="34"/>
      <c r="CC875" s="34"/>
      <c r="CD875" s="34"/>
      <c r="CE875" s="34"/>
      <c r="CH875" s="34"/>
      <c r="CI875" s="34"/>
      <c r="CK875" s="34"/>
      <c r="CL875" s="34"/>
      <c r="CN875" s="34"/>
      <c r="CO875" s="34"/>
      <c r="CP875" s="34"/>
      <c r="CQ875" s="34"/>
      <c r="CR875" s="34"/>
      <c r="CS875" s="34"/>
      <c r="CT875" s="34"/>
      <c r="CV875" s="34"/>
      <c r="CW875" s="34"/>
      <c r="CX875" s="34"/>
      <c r="CY875" s="34"/>
      <c r="CZ875" s="34"/>
    </row>
    <row r="876" spans="1:104" x14ac:dyDescent="0.15">
      <c r="A876" s="34"/>
      <c r="B876" s="34"/>
      <c r="C876" s="34"/>
      <c r="D876" s="34"/>
      <c r="F876" s="34"/>
      <c r="G876" s="34"/>
      <c r="H876" s="84"/>
      <c r="I876" s="34"/>
      <c r="J876" s="34"/>
      <c r="K876" s="34"/>
      <c r="L876" s="34"/>
      <c r="M876" s="34"/>
      <c r="N876" s="34"/>
      <c r="O876" s="34"/>
      <c r="P876" s="34"/>
      <c r="Q876" s="34"/>
      <c r="S876" s="34"/>
      <c r="T876" s="34"/>
      <c r="U876" s="34"/>
      <c r="W876" t="b">
        <v>1</v>
      </c>
      <c r="X876" s="34"/>
      <c r="Y876" s="34"/>
      <c r="AA876" s="34"/>
      <c r="AB876" s="34"/>
      <c r="AC876" s="34"/>
      <c r="AD876" s="34"/>
      <c r="AE876" s="34"/>
      <c r="AF876" s="34"/>
      <c r="AG876">
        <v>4.3</v>
      </c>
      <c r="AH876" s="34" t="s">
        <v>1607</v>
      </c>
      <c r="AK876" s="34"/>
      <c r="AL876" s="34"/>
      <c r="AM876" s="34"/>
      <c r="AN876" s="34"/>
      <c r="AO876" s="34"/>
      <c r="AP876" s="34"/>
      <c r="AQ876" s="34"/>
      <c r="AR876" s="34"/>
      <c r="AS876" s="34"/>
      <c r="AU876" s="34"/>
      <c r="AV876" s="34"/>
      <c r="AW876" s="34"/>
      <c r="AX876" s="34"/>
      <c r="AY876" s="34"/>
      <c r="AZ876" s="34"/>
      <c r="BA876" s="34"/>
      <c r="BB876" s="34"/>
      <c r="BC876" s="34" t="s">
        <v>866</v>
      </c>
      <c r="BD876" s="34" t="s">
        <v>378</v>
      </c>
      <c r="BE876" s="34" t="s">
        <v>867</v>
      </c>
      <c r="BF876" s="34" t="s">
        <v>868</v>
      </c>
      <c r="BG876" t="b">
        <v>0</v>
      </c>
      <c r="BH876" t="b">
        <v>0</v>
      </c>
      <c r="BI876" s="34" t="s">
        <v>257</v>
      </c>
      <c r="BJ876" s="34" t="s">
        <v>282</v>
      </c>
      <c r="BK876" s="34" t="s">
        <v>349</v>
      </c>
      <c r="BL876" s="34" t="s">
        <v>422</v>
      </c>
      <c r="BM876" s="34" t="s">
        <v>294</v>
      </c>
      <c r="BN876" s="34" t="s">
        <v>351</v>
      </c>
      <c r="BO876" s="34"/>
      <c r="BP876" s="34"/>
      <c r="BQ876" s="34" t="s">
        <v>901</v>
      </c>
      <c r="BR876" t="b">
        <v>0</v>
      </c>
      <c r="BS876" s="34" t="s">
        <v>928</v>
      </c>
      <c r="BT876" s="34" t="s">
        <v>362</v>
      </c>
      <c r="BU876" s="34" t="s">
        <v>956</v>
      </c>
      <c r="BV876" s="34"/>
      <c r="BW876" s="34" t="s">
        <v>981</v>
      </c>
      <c r="BX876" s="34" t="s">
        <v>270</v>
      </c>
      <c r="BY876" s="34" t="s">
        <v>374</v>
      </c>
      <c r="BZ876" s="34"/>
      <c r="CB876" s="34"/>
      <c r="CC876" s="34"/>
      <c r="CD876" s="34"/>
      <c r="CE876" s="34"/>
      <c r="CH876" s="34"/>
      <c r="CI876" s="34"/>
      <c r="CK876" s="34"/>
      <c r="CL876" s="34"/>
      <c r="CN876" s="34"/>
      <c r="CO876" s="34"/>
      <c r="CP876" s="34"/>
      <c r="CQ876" s="34"/>
      <c r="CR876" s="34"/>
      <c r="CS876" s="34"/>
      <c r="CT876" s="34"/>
      <c r="CV876" s="34"/>
      <c r="CW876" s="34"/>
      <c r="CX876" s="34"/>
      <c r="CY876" s="34"/>
      <c r="CZ876" s="34"/>
    </row>
    <row r="877" spans="1:104" x14ac:dyDescent="0.15">
      <c r="A877" s="34"/>
      <c r="B877" s="34"/>
      <c r="C877" s="34"/>
      <c r="D877" s="34"/>
      <c r="F877" s="34"/>
      <c r="G877" s="34"/>
      <c r="H877" s="84"/>
      <c r="I877" s="34"/>
      <c r="J877" s="34"/>
      <c r="K877" s="34"/>
      <c r="L877" s="34"/>
      <c r="M877" s="34"/>
      <c r="N877" s="34"/>
      <c r="O877" s="34"/>
      <c r="P877" s="34"/>
      <c r="Q877" s="34"/>
      <c r="S877" s="34"/>
      <c r="T877" s="34"/>
      <c r="U877" s="34"/>
      <c r="W877" t="b">
        <v>1</v>
      </c>
      <c r="X877" s="34"/>
      <c r="Y877" s="34"/>
      <c r="AA877" s="34"/>
      <c r="AB877" s="34"/>
      <c r="AC877" s="34"/>
      <c r="AD877" s="34"/>
      <c r="AE877" s="34"/>
      <c r="AF877" s="34"/>
      <c r="AG877">
        <v>4.3</v>
      </c>
      <c r="AH877" s="34" t="s">
        <v>1607</v>
      </c>
      <c r="AK877" s="34"/>
      <c r="AL877" s="34"/>
      <c r="AM877" s="34"/>
      <c r="AN877" s="34"/>
      <c r="AO877" s="34"/>
      <c r="AP877" s="34"/>
      <c r="AQ877" s="34"/>
      <c r="AR877" s="34"/>
      <c r="AS877" s="34"/>
      <c r="AU877" s="34"/>
      <c r="AV877" s="34"/>
      <c r="AW877" s="34"/>
      <c r="AX877" s="34"/>
      <c r="AY877" s="34"/>
      <c r="AZ877" s="34"/>
      <c r="BA877" s="34"/>
      <c r="BB877" s="34"/>
      <c r="BC877" s="34" t="s">
        <v>866</v>
      </c>
      <c r="BD877" s="34" t="s">
        <v>378</v>
      </c>
      <c r="BE877" s="34" t="s">
        <v>867</v>
      </c>
      <c r="BF877" s="34" t="s">
        <v>868</v>
      </c>
      <c r="BG877" t="b">
        <v>0</v>
      </c>
      <c r="BH877" t="b">
        <v>0</v>
      </c>
      <c r="BI877" s="34" t="s">
        <v>296</v>
      </c>
      <c r="BJ877" s="34" t="s">
        <v>272</v>
      </c>
      <c r="BK877" s="34" t="s">
        <v>349</v>
      </c>
      <c r="BL877" s="34" t="s">
        <v>422</v>
      </c>
      <c r="BM877" s="34" t="s">
        <v>284</v>
      </c>
      <c r="BN877" s="34" t="s">
        <v>351</v>
      </c>
      <c r="BO877" s="34"/>
      <c r="BP877" s="34"/>
      <c r="BQ877" s="34" t="s">
        <v>902</v>
      </c>
      <c r="BR877" t="b">
        <v>0</v>
      </c>
      <c r="BS877" s="34" t="s">
        <v>929</v>
      </c>
      <c r="BT877" s="34" t="s">
        <v>362</v>
      </c>
      <c r="BU877" s="34" t="s">
        <v>957</v>
      </c>
      <c r="BV877" s="34"/>
      <c r="BW877" s="34" t="s">
        <v>982</v>
      </c>
      <c r="BX877" s="34" t="s">
        <v>270</v>
      </c>
      <c r="BY877" s="34" t="s">
        <v>374</v>
      </c>
      <c r="BZ877" s="34"/>
      <c r="CB877" s="34"/>
      <c r="CC877" s="34"/>
      <c r="CD877" s="34"/>
      <c r="CE877" s="34"/>
      <c r="CH877" s="34"/>
      <c r="CI877" s="34"/>
      <c r="CK877" s="34"/>
      <c r="CL877" s="34"/>
      <c r="CN877" s="34"/>
      <c r="CO877" s="34"/>
      <c r="CP877" s="34"/>
      <c r="CQ877" s="34"/>
      <c r="CR877" s="34"/>
      <c r="CS877" s="34"/>
      <c r="CT877" s="34"/>
      <c r="CV877" s="34"/>
      <c r="CW877" s="34"/>
      <c r="CX877" s="34"/>
      <c r="CY877" s="34"/>
      <c r="CZ877" s="34"/>
    </row>
    <row r="878" spans="1:104" x14ac:dyDescent="0.15">
      <c r="A878" s="34"/>
      <c r="B878" s="34"/>
      <c r="C878" s="34"/>
      <c r="D878" s="34"/>
      <c r="F878" s="34"/>
      <c r="G878" s="34"/>
      <c r="H878" s="84"/>
      <c r="I878" s="34"/>
      <c r="J878" s="34"/>
      <c r="K878" s="34"/>
      <c r="L878" s="34"/>
      <c r="M878" s="34"/>
      <c r="N878" s="34"/>
      <c r="O878" s="34"/>
      <c r="P878" s="34"/>
      <c r="Q878" s="34"/>
      <c r="S878" s="34"/>
      <c r="T878" s="34"/>
      <c r="U878" s="34"/>
      <c r="W878" t="b">
        <v>1</v>
      </c>
      <c r="X878" s="34"/>
      <c r="Y878" s="34"/>
      <c r="AA878" s="34"/>
      <c r="AB878" s="34"/>
      <c r="AC878" s="34"/>
      <c r="AD878" s="34"/>
      <c r="AE878" s="34"/>
      <c r="AF878" s="34"/>
      <c r="AG878">
        <v>4.3</v>
      </c>
      <c r="AH878" s="34" t="s">
        <v>1607</v>
      </c>
      <c r="AK878" s="34"/>
      <c r="AL878" s="34"/>
      <c r="AM878" s="34"/>
      <c r="AN878" s="34"/>
      <c r="AO878" s="34"/>
      <c r="AP878" s="34"/>
      <c r="AQ878" s="34"/>
      <c r="AR878" s="34"/>
      <c r="AS878" s="34"/>
      <c r="AU878" s="34"/>
      <c r="AV878" s="34"/>
      <c r="AW878" s="34"/>
      <c r="AX878" s="34"/>
      <c r="AY878" s="34"/>
      <c r="AZ878" s="34"/>
      <c r="BA878" s="34"/>
      <c r="BB878" s="34"/>
      <c r="BC878" s="34" t="s">
        <v>866</v>
      </c>
      <c r="BD878" s="34" t="s">
        <v>378</v>
      </c>
      <c r="BE878" s="34" t="s">
        <v>867</v>
      </c>
      <c r="BF878" s="34" t="s">
        <v>868</v>
      </c>
      <c r="BG878" t="b">
        <v>0</v>
      </c>
      <c r="BH878" t="b">
        <v>0</v>
      </c>
      <c r="BI878" s="34" t="s">
        <v>258</v>
      </c>
      <c r="BJ878" s="34" t="s">
        <v>273</v>
      </c>
      <c r="BK878" s="34" t="s">
        <v>349</v>
      </c>
      <c r="BL878" s="34" t="s">
        <v>422</v>
      </c>
      <c r="BM878" s="34" t="s">
        <v>285</v>
      </c>
      <c r="BN878" s="34" t="s">
        <v>351</v>
      </c>
      <c r="BO878" s="34"/>
      <c r="BP878" s="34"/>
      <c r="BQ878" s="34" t="s">
        <v>902</v>
      </c>
      <c r="BR878" t="b">
        <v>0</v>
      </c>
      <c r="BS878" s="34" t="s">
        <v>929</v>
      </c>
      <c r="BT878" s="34" t="s">
        <v>362</v>
      </c>
      <c r="BU878" s="34" t="s">
        <v>957</v>
      </c>
      <c r="BV878" s="34"/>
      <c r="BW878" s="34" t="s">
        <v>982</v>
      </c>
      <c r="BX878" s="34" t="s">
        <v>270</v>
      </c>
      <c r="BY878" s="34" t="s">
        <v>374</v>
      </c>
      <c r="BZ878" s="34"/>
      <c r="CB878" s="34"/>
      <c r="CC878" s="34"/>
      <c r="CD878" s="34"/>
      <c r="CE878" s="34"/>
      <c r="CH878" s="34"/>
      <c r="CI878" s="34"/>
      <c r="CK878" s="34"/>
      <c r="CL878" s="34"/>
      <c r="CN878" s="34"/>
      <c r="CO878" s="34"/>
      <c r="CP878" s="34"/>
      <c r="CQ878" s="34"/>
      <c r="CR878" s="34"/>
      <c r="CS878" s="34"/>
      <c r="CT878" s="34"/>
      <c r="CV878" s="34"/>
      <c r="CW878" s="34"/>
      <c r="CX878" s="34"/>
      <c r="CY878" s="34"/>
      <c r="CZ878" s="34"/>
    </row>
    <row r="879" spans="1:104" x14ac:dyDescent="0.15">
      <c r="A879" s="34"/>
      <c r="B879" s="34"/>
      <c r="C879" s="34"/>
      <c r="D879" s="34"/>
      <c r="F879" s="34"/>
      <c r="G879" s="34"/>
      <c r="H879" s="84"/>
      <c r="I879" s="34"/>
      <c r="J879" s="34"/>
      <c r="K879" s="34"/>
      <c r="L879" s="34"/>
      <c r="M879" s="34"/>
      <c r="N879" s="34"/>
      <c r="O879" s="34"/>
      <c r="P879" s="34"/>
      <c r="Q879" s="34"/>
      <c r="S879" s="34"/>
      <c r="T879" s="34"/>
      <c r="U879" s="34"/>
      <c r="W879" t="b">
        <v>1</v>
      </c>
      <c r="X879" s="34"/>
      <c r="Y879" s="34"/>
      <c r="AA879" s="34"/>
      <c r="AB879" s="34"/>
      <c r="AC879" s="34"/>
      <c r="AD879" s="34"/>
      <c r="AE879" s="34"/>
      <c r="AF879" s="34"/>
      <c r="AG879">
        <v>4.3</v>
      </c>
      <c r="AH879" s="34" t="s">
        <v>1607</v>
      </c>
      <c r="AK879" s="34"/>
      <c r="AL879" s="34"/>
      <c r="AM879" s="34"/>
      <c r="AN879" s="34"/>
      <c r="AO879" s="34"/>
      <c r="AP879" s="34"/>
      <c r="AQ879" s="34"/>
      <c r="AR879" s="34"/>
      <c r="AS879" s="34"/>
      <c r="AU879" s="34"/>
      <c r="AV879" s="34"/>
      <c r="AW879" s="34"/>
      <c r="AX879" s="34"/>
      <c r="AY879" s="34"/>
      <c r="AZ879" s="34"/>
      <c r="BA879" s="34"/>
      <c r="BB879" s="34"/>
      <c r="BC879" s="34" t="s">
        <v>866</v>
      </c>
      <c r="BD879" s="34" t="s">
        <v>378</v>
      </c>
      <c r="BE879" s="34" t="s">
        <v>867</v>
      </c>
      <c r="BF879" s="34" t="s">
        <v>868</v>
      </c>
      <c r="BG879" t="b">
        <v>0</v>
      </c>
      <c r="BH879" t="b">
        <v>0</v>
      </c>
      <c r="BI879" s="34" t="s">
        <v>258</v>
      </c>
      <c r="BJ879" s="34" t="s">
        <v>274</v>
      </c>
      <c r="BK879" s="34" t="s">
        <v>349</v>
      </c>
      <c r="BL879" s="34" t="s">
        <v>422</v>
      </c>
      <c r="BM879" s="34" t="s">
        <v>286</v>
      </c>
      <c r="BN879" s="34" t="s">
        <v>351</v>
      </c>
      <c r="BO879" s="34"/>
      <c r="BP879" s="34"/>
      <c r="BQ879" s="34" t="s">
        <v>902</v>
      </c>
      <c r="BR879" t="b">
        <v>0</v>
      </c>
      <c r="BS879" s="34" t="s">
        <v>929</v>
      </c>
      <c r="BT879" s="34" t="s">
        <v>362</v>
      </c>
      <c r="BU879" s="34" t="s">
        <v>957</v>
      </c>
      <c r="BV879" s="34"/>
      <c r="BW879" s="34" t="s">
        <v>982</v>
      </c>
      <c r="BX879" s="34" t="s">
        <v>270</v>
      </c>
      <c r="BY879" s="34" t="s">
        <v>374</v>
      </c>
      <c r="BZ879" s="34"/>
      <c r="CB879" s="34"/>
      <c r="CC879" s="34"/>
      <c r="CD879" s="34"/>
      <c r="CE879" s="34"/>
      <c r="CH879" s="34"/>
      <c r="CI879" s="34"/>
      <c r="CK879" s="34"/>
      <c r="CL879" s="34"/>
      <c r="CN879" s="34"/>
      <c r="CO879" s="34"/>
      <c r="CP879" s="34"/>
      <c r="CQ879" s="34"/>
      <c r="CR879" s="34"/>
      <c r="CS879" s="34"/>
      <c r="CT879" s="34"/>
      <c r="CV879" s="34"/>
      <c r="CW879" s="34"/>
      <c r="CX879" s="34"/>
      <c r="CY879" s="34"/>
      <c r="CZ879" s="34"/>
    </row>
    <row r="880" spans="1:104" x14ac:dyDescent="0.15">
      <c r="A880" s="34"/>
      <c r="B880" s="34"/>
      <c r="C880" s="34"/>
      <c r="D880" s="34"/>
      <c r="F880" s="34"/>
      <c r="G880" s="34"/>
      <c r="H880" s="84"/>
      <c r="I880" s="34"/>
      <c r="J880" s="34"/>
      <c r="K880" s="34"/>
      <c r="L880" s="34"/>
      <c r="M880" s="34"/>
      <c r="N880" s="34"/>
      <c r="O880" s="34"/>
      <c r="P880" s="34"/>
      <c r="Q880" s="34"/>
      <c r="S880" s="34"/>
      <c r="T880" s="34"/>
      <c r="U880" s="34"/>
      <c r="W880" t="b">
        <v>1</v>
      </c>
      <c r="X880" s="34"/>
      <c r="Y880" s="34"/>
      <c r="AA880" s="34"/>
      <c r="AB880" s="34"/>
      <c r="AC880" s="34"/>
      <c r="AD880" s="34"/>
      <c r="AE880" s="34"/>
      <c r="AF880" s="34"/>
      <c r="AG880">
        <v>4.3</v>
      </c>
      <c r="AH880" s="34" t="s">
        <v>1607</v>
      </c>
      <c r="AK880" s="34"/>
      <c r="AL880" s="34"/>
      <c r="AM880" s="34"/>
      <c r="AN880" s="34"/>
      <c r="AO880" s="34"/>
      <c r="AP880" s="34"/>
      <c r="AQ880" s="34"/>
      <c r="AR880" s="34"/>
      <c r="AS880" s="34"/>
      <c r="AU880" s="34"/>
      <c r="AV880" s="34"/>
      <c r="AW880" s="34"/>
      <c r="AX880" s="34"/>
      <c r="AY880" s="34"/>
      <c r="AZ880" s="34"/>
      <c r="BA880" s="34"/>
      <c r="BB880" s="34"/>
      <c r="BC880" s="34" t="s">
        <v>866</v>
      </c>
      <c r="BD880" s="34" t="s">
        <v>378</v>
      </c>
      <c r="BE880" s="34" t="s">
        <v>867</v>
      </c>
      <c r="BF880" s="34" t="s">
        <v>868</v>
      </c>
      <c r="BG880" t="b">
        <v>0</v>
      </c>
      <c r="BH880" t="b">
        <v>0</v>
      </c>
      <c r="BI880" s="34" t="s">
        <v>257</v>
      </c>
      <c r="BJ880" s="34" t="s">
        <v>275</v>
      </c>
      <c r="BK880" s="34" t="s">
        <v>349</v>
      </c>
      <c r="BL880" s="34" t="s">
        <v>422</v>
      </c>
      <c r="BM880" s="34" t="s">
        <v>287</v>
      </c>
      <c r="BN880" s="34" t="s">
        <v>351</v>
      </c>
      <c r="BO880" s="34"/>
      <c r="BP880" s="34"/>
      <c r="BQ880" s="34" t="s">
        <v>902</v>
      </c>
      <c r="BR880" t="b">
        <v>0</v>
      </c>
      <c r="BS880" s="34" t="s">
        <v>929</v>
      </c>
      <c r="BT880" s="34" t="s">
        <v>362</v>
      </c>
      <c r="BU880" s="34" t="s">
        <v>957</v>
      </c>
      <c r="BV880" s="34"/>
      <c r="BW880" s="34" t="s">
        <v>982</v>
      </c>
      <c r="BX880" s="34" t="s">
        <v>270</v>
      </c>
      <c r="BY880" s="34" t="s">
        <v>374</v>
      </c>
      <c r="BZ880" s="34"/>
      <c r="CB880" s="34"/>
      <c r="CC880" s="34"/>
      <c r="CD880" s="34"/>
      <c r="CE880" s="34"/>
      <c r="CH880" s="34"/>
      <c r="CI880" s="34"/>
      <c r="CK880" s="34"/>
      <c r="CL880" s="34"/>
      <c r="CN880" s="34"/>
      <c r="CO880" s="34"/>
      <c r="CP880" s="34"/>
      <c r="CQ880" s="34"/>
      <c r="CR880" s="34"/>
      <c r="CS880" s="34"/>
      <c r="CT880" s="34"/>
      <c r="CV880" s="34"/>
      <c r="CW880" s="34"/>
      <c r="CX880" s="34"/>
      <c r="CY880" s="34"/>
      <c r="CZ880" s="34"/>
    </row>
    <row r="881" spans="1:104" x14ac:dyDescent="0.15">
      <c r="A881" s="34"/>
      <c r="B881" s="34"/>
      <c r="C881" s="34"/>
      <c r="D881" s="34"/>
      <c r="F881" s="34"/>
      <c r="G881" s="34"/>
      <c r="H881" s="84"/>
      <c r="I881" s="34"/>
      <c r="J881" s="34"/>
      <c r="K881" s="34"/>
      <c r="L881" s="34"/>
      <c r="M881" s="34"/>
      <c r="N881" s="34"/>
      <c r="O881" s="34"/>
      <c r="P881" s="34"/>
      <c r="Q881" s="34"/>
      <c r="S881" s="34"/>
      <c r="T881" s="34"/>
      <c r="U881" s="34"/>
      <c r="W881" t="b">
        <v>1</v>
      </c>
      <c r="X881" s="34"/>
      <c r="Y881" s="34"/>
      <c r="AA881" s="34"/>
      <c r="AB881" s="34"/>
      <c r="AC881" s="34"/>
      <c r="AD881" s="34"/>
      <c r="AE881" s="34"/>
      <c r="AF881" s="34"/>
      <c r="AG881">
        <v>4.3</v>
      </c>
      <c r="AH881" s="34" t="s">
        <v>1607</v>
      </c>
      <c r="AK881" s="34"/>
      <c r="AL881" s="34"/>
      <c r="AM881" s="34"/>
      <c r="AN881" s="34"/>
      <c r="AO881" s="34"/>
      <c r="AP881" s="34"/>
      <c r="AQ881" s="34"/>
      <c r="AR881" s="34"/>
      <c r="AS881" s="34"/>
      <c r="AU881" s="34"/>
      <c r="AV881" s="34"/>
      <c r="AW881" s="34"/>
      <c r="AX881" s="34"/>
      <c r="AY881" s="34"/>
      <c r="AZ881" s="34"/>
      <c r="BA881" s="34"/>
      <c r="BB881" s="34"/>
      <c r="BC881" s="34" t="s">
        <v>866</v>
      </c>
      <c r="BD881" s="34" t="s">
        <v>378</v>
      </c>
      <c r="BE881" s="34" t="s">
        <v>867</v>
      </c>
      <c r="BF881" s="34" t="s">
        <v>868</v>
      </c>
      <c r="BG881" t="b">
        <v>0</v>
      </c>
      <c r="BH881" t="b">
        <v>0</v>
      </c>
      <c r="BI881" s="34" t="s">
        <v>257</v>
      </c>
      <c r="BJ881" s="34" t="s">
        <v>276</v>
      </c>
      <c r="BK881" s="34" t="s">
        <v>349</v>
      </c>
      <c r="BL881" s="34" t="s">
        <v>422</v>
      </c>
      <c r="BM881" s="34" t="s">
        <v>288</v>
      </c>
      <c r="BN881" s="34" t="s">
        <v>351</v>
      </c>
      <c r="BO881" s="34"/>
      <c r="BP881" s="34"/>
      <c r="BQ881" s="34" t="s">
        <v>902</v>
      </c>
      <c r="BR881" t="b">
        <v>0</v>
      </c>
      <c r="BS881" s="34" t="s">
        <v>929</v>
      </c>
      <c r="BT881" s="34" t="s">
        <v>362</v>
      </c>
      <c r="BU881" s="34" t="s">
        <v>957</v>
      </c>
      <c r="BV881" s="34"/>
      <c r="BW881" s="34" t="s">
        <v>982</v>
      </c>
      <c r="BX881" s="34" t="s">
        <v>270</v>
      </c>
      <c r="BY881" s="34" t="s">
        <v>374</v>
      </c>
      <c r="BZ881" s="34"/>
      <c r="CB881" s="34"/>
      <c r="CC881" s="34"/>
      <c r="CD881" s="34"/>
      <c r="CE881" s="34"/>
      <c r="CH881" s="34"/>
      <c r="CI881" s="34"/>
      <c r="CK881" s="34"/>
      <c r="CL881" s="34"/>
      <c r="CN881" s="34"/>
      <c r="CO881" s="34"/>
      <c r="CP881" s="34"/>
      <c r="CQ881" s="34"/>
      <c r="CR881" s="34"/>
      <c r="CS881" s="34"/>
      <c r="CT881" s="34"/>
      <c r="CV881" s="34"/>
      <c r="CW881" s="34"/>
      <c r="CX881" s="34"/>
      <c r="CY881" s="34"/>
      <c r="CZ881" s="34"/>
    </row>
    <row r="882" spans="1:104" x14ac:dyDescent="0.15">
      <c r="A882" s="34"/>
      <c r="B882" s="34"/>
      <c r="C882" s="34"/>
      <c r="D882" s="34"/>
      <c r="F882" s="34"/>
      <c r="G882" s="34"/>
      <c r="H882" s="84"/>
      <c r="I882" s="34"/>
      <c r="J882" s="34"/>
      <c r="K882" s="34"/>
      <c r="L882" s="34"/>
      <c r="M882" s="34"/>
      <c r="N882" s="34"/>
      <c r="O882" s="34"/>
      <c r="P882" s="34"/>
      <c r="Q882" s="34"/>
      <c r="S882" s="34"/>
      <c r="T882" s="34"/>
      <c r="U882" s="34"/>
      <c r="W882" t="b">
        <v>1</v>
      </c>
      <c r="X882" s="34"/>
      <c r="Y882" s="34"/>
      <c r="AA882" s="34"/>
      <c r="AB882" s="34"/>
      <c r="AC882" s="34"/>
      <c r="AD882" s="34"/>
      <c r="AE882" s="34"/>
      <c r="AF882" s="34"/>
      <c r="AG882">
        <v>4.3</v>
      </c>
      <c r="AH882" s="34" t="s">
        <v>1607</v>
      </c>
      <c r="AK882" s="34"/>
      <c r="AL882" s="34"/>
      <c r="AM882" s="34"/>
      <c r="AN882" s="34"/>
      <c r="AO882" s="34"/>
      <c r="AP882" s="34"/>
      <c r="AQ882" s="34"/>
      <c r="AR882" s="34"/>
      <c r="AS882" s="34"/>
      <c r="AU882" s="34"/>
      <c r="AV882" s="34"/>
      <c r="AW882" s="34"/>
      <c r="AX882" s="34"/>
      <c r="AY882" s="34"/>
      <c r="AZ882" s="34"/>
      <c r="BA882" s="34"/>
      <c r="BB882" s="34"/>
      <c r="BC882" s="34" t="s">
        <v>866</v>
      </c>
      <c r="BD882" s="34" t="s">
        <v>378</v>
      </c>
      <c r="BE882" s="34" t="s">
        <v>867</v>
      </c>
      <c r="BF882" s="34" t="s">
        <v>868</v>
      </c>
      <c r="BG882" t="b">
        <v>0</v>
      </c>
      <c r="BH882" t="b">
        <v>0</v>
      </c>
      <c r="BI882" s="34" t="s">
        <v>257</v>
      </c>
      <c r="BJ882" s="34" t="s">
        <v>277</v>
      </c>
      <c r="BK882" s="34" t="s">
        <v>349</v>
      </c>
      <c r="BL882" s="34" t="s">
        <v>422</v>
      </c>
      <c r="BM882" s="34" t="s">
        <v>289</v>
      </c>
      <c r="BN882" s="34" t="s">
        <v>351</v>
      </c>
      <c r="BO882" s="34"/>
      <c r="BP882" s="34"/>
      <c r="BQ882" s="34" t="s">
        <v>902</v>
      </c>
      <c r="BR882" t="b">
        <v>0</v>
      </c>
      <c r="BS882" s="34" t="s">
        <v>929</v>
      </c>
      <c r="BT882" s="34" t="s">
        <v>362</v>
      </c>
      <c r="BU882" s="34" t="s">
        <v>957</v>
      </c>
      <c r="BV882" s="34"/>
      <c r="BW882" s="34" t="s">
        <v>982</v>
      </c>
      <c r="BX882" s="34" t="s">
        <v>270</v>
      </c>
      <c r="BY882" s="34" t="s">
        <v>374</v>
      </c>
      <c r="BZ882" s="34"/>
      <c r="CB882" s="34"/>
      <c r="CC882" s="34"/>
      <c r="CD882" s="34"/>
      <c r="CE882" s="34"/>
      <c r="CH882" s="34"/>
      <c r="CI882" s="34"/>
      <c r="CK882" s="34"/>
      <c r="CL882" s="34"/>
      <c r="CN882" s="34"/>
      <c r="CO882" s="34"/>
      <c r="CP882" s="34"/>
      <c r="CQ882" s="34"/>
      <c r="CR882" s="34"/>
      <c r="CS882" s="34"/>
      <c r="CT882" s="34"/>
      <c r="CV882" s="34"/>
      <c r="CW882" s="34"/>
      <c r="CX882" s="34"/>
      <c r="CY882" s="34"/>
      <c r="CZ882" s="34"/>
    </row>
    <row r="883" spans="1:104" x14ac:dyDescent="0.15">
      <c r="A883" s="34"/>
      <c r="B883" s="34"/>
      <c r="C883" s="34"/>
      <c r="D883" s="34"/>
      <c r="F883" s="34"/>
      <c r="G883" s="34"/>
      <c r="H883" s="84"/>
      <c r="I883" s="34"/>
      <c r="J883" s="34"/>
      <c r="K883" s="34"/>
      <c r="L883" s="34"/>
      <c r="M883" s="34"/>
      <c r="N883" s="34"/>
      <c r="O883" s="34"/>
      <c r="P883" s="34"/>
      <c r="Q883" s="34"/>
      <c r="S883" s="34"/>
      <c r="T883" s="34"/>
      <c r="U883" s="34"/>
      <c r="W883" t="b">
        <v>1</v>
      </c>
      <c r="X883" s="34"/>
      <c r="Y883" s="34"/>
      <c r="AA883" s="34"/>
      <c r="AB883" s="34"/>
      <c r="AC883" s="34"/>
      <c r="AD883" s="34"/>
      <c r="AE883" s="34"/>
      <c r="AF883" s="34"/>
      <c r="AG883">
        <v>4.3</v>
      </c>
      <c r="AH883" s="34" t="s">
        <v>1607</v>
      </c>
      <c r="AK883" s="34"/>
      <c r="AL883" s="34"/>
      <c r="AM883" s="34"/>
      <c r="AN883" s="34"/>
      <c r="AO883" s="34"/>
      <c r="AP883" s="34"/>
      <c r="AQ883" s="34"/>
      <c r="AR883" s="34"/>
      <c r="AS883" s="34"/>
      <c r="AU883" s="34"/>
      <c r="AV883" s="34"/>
      <c r="AW883" s="34"/>
      <c r="AX883" s="34"/>
      <c r="AY883" s="34"/>
      <c r="AZ883" s="34"/>
      <c r="BA883" s="34"/>
      <c r="BB883" s="34"/>
      <c r="BC883" s="34" t="s">
        <v>866</v>
      </c>
      <c r="BD883" s="34" t="s">
        <v>378</v>
      </c>
      <c r="BE883" s="34" t="s">
        <v>867</v>
      </c>
      <c r="BF883" s="34" t="s">
        <v>868</v>
      </c>
      <c r="BG883" t="b">
        <v>0</v>
      </c>
      <c r="BH883" t="b">
        <v>0</v>
      </c>
      <c r="BI883" s="34" t="s">
        <v>257</v>
      </c>
      <c r="BJ883" s="34" t="s">
        <v>278</v>
      </c>
      <c r="BK883" s="34" t="s">
        <v>349</v>
      </c>
      <c r="BL883" s="34" t="s">
        <v>422</v>
      </c>
      <c r="BM883" s="34" t="s">
        <v>290</v>
      </c>
      <c r="BN883" s="34" t="s">
        <v>351</v>
      </c>
      <c r="BO883" s="34"/>
      <c r="BP883" s="34"/>
      <c r="BQ883" s="34" t="s">
        <v>902</v>
      </c>
      <c r="BR883" t="b">
        <v>0</v>
      </c>
      <c r="BS883" s="34" t="s">
        <v>929</v>
      </c>
      <c r="BT883" s="34" t="s">
        <v>362</v>
      </c>
      <c r="BU883" s="34" t="s">
        <v>957</v>
      </c>
      <c r="BV883" s="34"/>
      <c r="BW883" s="34" t="s">
        <v>982</v>
      </c>
      <c r="BX883" s="34" t="s">
        <v>270</v>
      </c>
      <c r="BY883" s="34" t="s">
        <v>374</v>
      </c>
      <c r="BZ883" s="34"/>
      <c r="CB883" s="34"/>
      <c r="CC883" s="34"/>
      <c r="CD883" s="34"/>
      <c r="CE883" s="34"/>
      <c r="CH883" s="34"/>
      <c r="CI883" s="34"/>
      <c r="CK883" s="34"/>
      <c r="CL883" s="34"/>
      <c r="CN883" s="34"/>
      <c r="CO883" s="34"/>
      <c r="CP883" s="34"/>
      <c r="CQ883" s="34"/>
      <c r="CR883" s="34"/>
      <c r="CS883" s="34"/>
      <c r="CT883" s="34"/>
      <c r="CV883" s="34"/>
      <c r="CW883" s="34"/>
      <c r="CX883" s="34"/>
      <c r="CY883" s="34"/>
      <c r="CZ883" s="34"/>
    </row>
    <row r="884" spans="1:104" x14ac:dyDescent="0.15">
      <c r="A884" s="34"/>
      <c r="B884" s="34"/>
      <c r="C884" s="34"/>
      <c r="D884" s="34"/>
      <c r="F884" s="34"/>
      <c r="G884" s="34"/>
      <c r="H884" s="84"/>
      <c r="I884" s="34"/>
      <c r="J884" s="34"/>
      <c r="K884" s="34"/>
      <c r="L884" s="34"/>
      <c r="M884" s="34"/>
      <c r="N884" s="34"/>
      <c r="O884" s="34"/>
      <c r="P884" s="34"/>
      <c r="Q884" s="34"/>
      <c r="S884" s="34"/>
      <c r="T884" s="34"/>
      <c r="U884" s="34"/>
      <c r="W884" t="b">
        <v>1</v>
      </c>
      <c r="X884" s="34"/>
      <c r="Y884" s="34"/>
      <c r="AA884" s="34"/>
      <c r="AB884" s="34"/>
      <c r="AC884" s="34"/>
      <c r="AD884" s="34"/>
      <c r="AE884" s="34"/>
      <c r="AF884" s="34"/>
      <c r="AG884">
        <v>4.3</v>
      </c>
      <c r="AH884" s="34" t="s">
        <v>1607</v>
      </c>
      <c r="AK884" s="34"/>
      <c r="AL884" s="34"/>
      <c r="AM884" s="34"/>
      <c r="AN884" s="34"/>
      <c r="AO884" s="34"/>
      <c r="AP884" s="34"/>
      <c r="AQ884" s="34"/>
      <c r="AR884" s="34"/>
      <c r="AS884" s="34"/>
      <c r="AU884" s="34"/>
      <c r="AV884" s="34"/>
      <c r="AW884" s="34"/>
      <c r="AX884" s="34"/>
      <c r="AY884" s="34"/>
      <c r="AZ884" s="34"/>
      <c r="BA884" s="34"/>
      <c r="BB884" s="34"/>
      <c r="BC884" s="34" t="s">
        <v>866</v>
      </c>
      <c r="BD884" s="34" t="s">
        <v>378</v>
      </c>
      <c r="BE884" s="34" t="s">
        <v>867</v>
      </c>
      <c r="BF884" s="34" t="s">
        <v>868</v>
      </c>
      <c r="BG884" t="b">
        <v>0</v>
      </c>
      <c r="BH884" t="b">
        <v>0</v>
      </c>
      <c r="BI884" s="34" t="s">
        <v>257</v>
      </c>
      <c r="BJ884" s="34" t="s">
        <v>279</v>
      </c>
      <c r="BK884" s="34" t="s">
        <v>349</v>
      </c>
      <c r="BL884" s="34" t="s">
        <v>422</v>
      </c>
      <c r="BM884" s="34" t="s">
        <v>291</v>
      </c>
      <c r="BN884" s="34" t="s">
        <v>351</v>
      </c>
      <c r="BO884" s="34"/>
      <c r="BP884" s="34"/>
      <c r="BQ884" s="34" t="s">
        <v>902</v>
      </c>
      <c r="BR884" t="b">
        <v>0</v>
      </c>
      <c r="BS884" s="34" t="s">
        <v>929</v>
      </c>
      <c r="BT884" s="34" t="s">
        <v>362</v>
      </c>
      <c r="BU884" s="34" t="s">
        <v>957</v>
      </c>
      <c r="BV884" s="34"/>
      <c r="BW884" s="34" t="s">
        <v>982</v>
      </c>
      <c r="BX884" s="34" t="s">
        <v>270</v>
      </c>
      <c r="BY884" s="34" t="s">
        <v>374</v>
      </c>
      <c r="BZ884" s="34"/>
      <c r="CB884" s="34"/>
      <c r="CC884" s="34"/>
      <c r="CD884" s="34"/>
      <c r="CE884" s="34"/>
      <c r="CH884" s="34"/>
      <c r="CI884" s="34"/>
      <c r="CK884" s="34"/>
      <c r="CL884" s="34"/>
      <c r="CN884" s="34"/>
      <c r="CO884" s="34"/>
      <c r="CP884" s="34"/>
      <c r="CQ884" s="34"/>
      <c r="CR884" s="34"/>
      <c r="CS884" s="34"/>
      <c r="CT884" s="34"/>
      <c r="CV884" s="34"/>
      <c r="CW884" s="34"/>
      <c r="CX884" s="34"/>
      <c r="CY884" s="34"/>
      <c r="CZ884" s="34"/>
    </row>
    <row r="885" spans="1:104" x14ac:dyDescent="0.15">
      <c r="A885" s="34"/>
      <c r="B885" s="34"/>
      <c r="C885" s="34"/>
      <c r="D885" s="34"/>
      <c r="F885" s="34"/>
      <c r="G885" s="34"/>
      <c r="H885" s="84"/>
      <c r="I885" s="34"/>
      <c r="J885" s="34"/>
      <c r="K885" s="34"/>
      <c r="L885" s="34"/>
      <c r="M885" s="34"/>
      <c r="N885" s="34"/>
      <c r="O885" s="34"/>
      <c r="P885" s="34"/>
      <c r="Q885" s="34"/>
      <c r="S885" s="34"/>
      <c r="T885" s="34"/>
      <c r="U885" s="34"/>
      <c r="W885" t="b">
        <v>1</v>
      </c>
      <c r="X885" s="34"/>
      <c r="Y885" s="34"/>
      <c r="AA885" s="34"/>
      <c r="AB885" s="34"/>
      <c r="AC885" s="34"/>
      <c r="AD885" s="34"/>
      <c r="AE885" s="34"/>
      <c r="AF885" s="34"/>
      <c r="AG885">
        <v>4.3</v>
      </c>
      <c r="AH885" s="34" t="s">
        <v>1607</v>
      </c>
      <c r="AK885" s="34"/>
      <c r="AL885" s="34"/>
      <c r="AM885" s="34"/>
      <c r="AN885" s="34"/>
      <c r="AO885" s="34"/>
      <c r="AP885" s="34"/>
      <c r="AQ885" s="34"/>
      <c r="AR885" s="34"/>
      <c r="AS885" s="34"/>
      <c r="AU885" s="34"/>
      <c r="AV885" s="34"/>
      <c r="AW885" s="34"/>
      <c r="AX885" s="34"/>
      <c r="AY885" s="34"/>
      <c r="AZ885" s="34"/>
      <c r="BA885" s="34"/>
      <c r="BB885" s="34"/>
      <c r="BC885" s="34" t="s">
        <v>866</v>
      </c>
      <c r="BD885" s="34" t="s">
        <v>378</v>
      </c>
      <c r="BE885" s="34" t="s">
        <v>867</v>
      </c>
      <c r="BF885" s="34" t="s">
        <v>868</v>
      </c>
      <c r="BG885" t="b">
        <v>0</v>
      </c>
      <c r="BH885" t="b">
        <v>0</v>
      </c>
      <c r="BI885" s="34" t="s">
        <v>257</v>
      </c>
      <c r="BJ885" s="34" t="s">
        <v>280</v>
      </c>
      <c r="BK885" s="34" t="s">
        <v>349</v>
      </c>
      <c r="BL885" s="34" t="s">
        <v>422</v>
      </c>
      <c r="BM885" s="34" t="s">
        <v>292</v>
      </c>
      <c r="BN885" s="34" t="s">
        <v>351</v>
      </c>
      <c r="BO885" s="34"/>
      <c r="BP885" s="34"/>
      <c r="BQ885" s="34" t="s">
        <v>902</v>
      </c>
      <c r="BR885" t="b">
        <v>0</v>
      </c>
      <c r="BS885" s="34" t="s">
        <v>929</v>
      </c>
      <c r="BT885" s="34" t="s">
        <v>362</v>
      </c>
      <c r="BU885" s="34" t="s">
        <v>957</v>
      </c>
      <c r="BV885" s="34"/>
      <c r="BW885" s="34" t="s">
        <v>982</v>
      </c>
      <c r="BX885" s="34" t="s">
        <v>270</v>
      </c>
      <c r="BY885" s="34" t="s">
        <v>374</v>
      </c>
      <c r="BZ885" s="34"/>
      <c r="CB885" s="34"/>
      <c r="CC885" s="34"/>
      <c r="CD885" s="34"/>
      <c r="CE885" s="34"/>
      <c r="CH885" s="34"/>
      <c r="CI885" s="34"/>
      <c r="CK885" s="34"/>
      <c r="CL885" s="34"/>
      <c r="CN885" s="34"/>
      <c r="CO885" s="34"/>
      <c r="CP885" s="34"/>
      <c r="CQ885" s="34"/>
      <c r="CR885" s="34"/>
      <c r="CS885" s="34"/>
      <c r="CT885" s="34"/>
      <c r="CV885" s="34"/>
      <c r="CW885" s="34"/>
      <c r="CX885" s="34"/>
      <c r="CY885" s="34"/>
      <c r="CZ885" s="34"/>
    </row>
    <row r="886" spans="1:104" x14ac:dyDescent="0.15">
      <c r="A886" s="34"/>
      <c r="B886" s="34"/>
      <c r="C886" s="34"/>
      <c r="D886" s="34"/>
      <c r="F886" s="34"/>
      <c r="G886" s="34"/>
      <c r="H886" s="84"/>
      <c r="I886" s="34"/>
      <c r="J886" s="34"/>
      <c r="K886" s="34"/>
      <c r="L886" s="34"/>
      <c r="M886" s="34"/>
      <c r="N886" s="34"/>
      <c r="O886" s="34"/>
      <c r="P886" s="34"/>
      <c r="Q886" s="34"/>
      <c r="S886" s="34"/>
      <c r="T886" s="34"/>
      <c r="U886" s="34"/>
      <c r="W886" t="b">
        <v>1</v>
      </c>
      <c r="X886" s="34"/>
      <c r="Y886" s="34"/>
      <c r="AA886" s="34"/>
      <c r="AB886" s="34"/>
      <c r="AC886" s="34"/>
      <c r="AD886" s="34"/>
      <c r="AE886" s="34"/>
      <c r="AF886" s="34"/>
      <c r="AG886">
        <v>4.3</v>
      </c>
      <c r="AH886" s="34" t="s">
        <v>1607</v>
      </c>
      <c r="AK886" s="34"/>
      <c r="AL886" s="34"/>
      <c r="AM886" s="34"/>
      <c r="AN886" s="34"/>
      <c r="AO886" s="34"/>
      <c r="AP886" s="34"/>
      <c r="AQ886" s="34"/>
      <c r="AR886" s="34"/>
      <c r="AS886" s="34"/>
      <c r="AU886" s="34"/>
      <c r="AV886" s="34"/>
      <c r="AW886" s="34"/>
      <c r="AX886" s="34"/>
      <c r="AY886" s="34"/>
      <c r="AZ886" s="34"/>
      <c r="BA886" s="34"/>
      <c r="BB886" s="34"/>
      <c r="BC886" s="34" t="s">
        <v>866</v>
      </c>
      <c r="BD886" s="34" t="s">
        <v>378</v>
      </c>
      <c r="BE886" s="34" t="s">
        <v>867</v>
      </c>
      <c r="BF886" s="34" t="s">
        <v>868</v>
      </c>
      <c r="BG886" t="b">
        <v>0</v>
      </c>
      <c r="BH886" t="b">
        <v>0</v>
      </c>
      <c r="BI886" s="34" t="s">
        <v>257</v>
      </c>
      <c r="BJ886" s="34" t="s">
        <v>281</v>
      </c>
      <c r="BK886" s="34" t="s">
        <v>349</v>
      </c>
      <c r="BL886" s="34" t="s">
        <v>422</v>
      </c>
      <c r="BM886" s="34" t="s">
        <v>293</v>
      </c>
      <c r="BN886" s="34" t="s">
        <v>351</v>
      </c>
      <c r="BO886" s="34"/>
      <c r="BP886" s="34"/>
      <c r="BQ886" s="34" t="s">
        <v>902</v>
      </c>
      <c r="BR886" t="b">
        <v>0</v>
      </c>
      <c r="BS886" s="34" t="s">
        <v>929</v>
      </c>
      <c r="BT886" s="34" t="s">
        <v>362</v>
      </c>
      <c r="BU886" s="34" t="s">
        <v>957</v>
      </c>
      <c r="BV886" s="34"/>
      <c r="BW886" s="34" t="s">
        <v>982</v>
      </c>
      <c r="BX886" s="34" t="s">
        <v>270</v>
      </c>
      <c r="BY886" s="34" t="s">
        <v>374</v>
      </c>
      <c r="BZ886" s="34"/>
      <c r="CB886" s="34"/>
      <c r="CC886" s="34"/>
      <c r="CD886" s="34"/>
      <c r="CE886" s="34"/>
      <c r="CH886" s="34"/>
      <c r="CI886" s="34"/>
      <c r="CK886" s="34"/>
      <c r="CL886" s="34"/>
      <c r="CN886" s="34"/>
      <c r="CO886" s="34"/>
      <c r="CP886" s="34"/>
      <c r="CQ886" s="34"/>
      <c r="CR886" s="34"/>
      <c r="CS886" s="34"/>
      <c r="CT886" s="34"/>
      <c r="CV886" s="34"/>
      <c r="CW886" s="34"/>
      <c r="CX886" s="34"/>
      <c r="CY886" s="34"/>
      <c r="CZ886" s="34"/>
    </row>
    <row r="887" spans="1:104" x14ac:dyDescent="0.15">
      <c r="A887" s="34"/>
      <c r="B887" s="34"/>
      <c r="C887" s="34"/>
      <c r="D887" s="34"/>
      <c r="F887" s="34"/>
      <c r="G887" s="34"/>
      <c r="H887" s="84"/>
      <c r="I887" s="34"/>
      <c r="J887" s="34"/>
      <c r="K887" s="34"/>
      <c r="L887" s="34"/>
      <c r="M887" s="34"/>
      <c r="N887" s="34"/>
      <c r="O887" s="34"/>
      <c r="P887" s="34"/>
      <c r="Q887" s="34"/>
      <c r="S887" s="34"/>
      <c r="T887" s="34"/>
      <c r="U887" s="34"/>
      <c r="W887" t="b">
        <v>1</v>
      </c>
      <c r="X887" s="34"/>
      <c r="Y887" s="34"/>
      <c r="AA887" s="34"/>
      <c r="AB887" s="34"/>
      <c r="AC887" s="34"/>
      <c r="AD887" s="34"/>
      <c r="AE887" s="34"/>
      <c r="AF887" s="34"/>
      <c r="AG887">
        <v>4.3</v>
      </c>
      <c r="AH887" s="34" t="s">
        <v>1607</v>
      </c>
      <c r="AK887" s="34"/>
      <c r="AL887" s="34"/>
      <c r="AM887" s="34"/>
      <c r="AN887" s="34"/>
      <c r="AO887" s="34"/>
      <c r="AP887" s="34"/>
      <c r="AQ887" s="34"/>
      <c r="AR887" s="34"/>
      <c r="AS887" s="34"/>
      <c r="AU887" s="34"/>
      <c r="AV887" s="34"/>
      <c r="AW887" s="34"/>
      <c r="AX887" s="34"/>
      <c r="AY887" s="34"/>
      <c r="AZ887" s="34"/>
      <c r="BA887" s="34"/>
      <c r="BB887" s="34"/>
      <c r="BC887" s="34" t="s">
        <v>866</v>
      </c>
      <c r="BD887" s="34" t="s">
        <v>378</v>
      </c>
      <c r="BE887" s="34" t="s">
        <v>867</v>
      </c>
      <c r="BF887" s="34" t="s">
        <v>868</v>
      </c>
      <c r="BG887" t="b">
        <v>0</v>
      </c>
      <c r="BH887" t="b">
        <v>0</v>
      </c>
      <c r="BI887" s="34" t="s">
        <v>257</v>
      </c>
      <c r="BJ887" s="34" t="s">
        <v>282</v>
      </c>
      <c r="BK887" s="34" t="s">
        <v>349</v>
      </c>
      <c r="BL887" s="34" t="s">
        <v>422</v>
      </c>
      <c r="BM887" s="34" t="s">
        <v>294</v>
      </c>
      <c r="BN887" s="34" t="s">
        <v>351</v>
      </c>
      <c r="BO887" s="34"/>
      <c r="BP887" s="34"/>
      <c r="BQ887" s="34" t="s">
        <v>902</v>
      </c>
      <c r="BR887" t="b">
        <v>0</v>
      </c>
      <c r="BS887" s="34" t="s">
        <v>929</v>
      </c>
      <c r="BT887" s="34" t="s">
        <v>362</v>
      </c>
      <c r="BU887" s="34" t="s">
        <v>957</v>
      </c>
      <c r="BV887" s="34"/>
      <c r="BW887" s="34" t="s">
        <v>982</v>
      </c>
      <c r="BX887" s="34" t="s">
        <v>270</v>
      </c>
      <c r="BY887" s="34" t="s">
        <v>374</v>
      </c>
      <c r="BZ887" s="34"/>
      <c r="CB887" s="34"/>
      <c r="CC887" s="34"/>
      <c r="CD887" s="34"/>
      <c r="CE887" s="34"/>
      <c r="CH887" s="34"/>
      <c r="CI887" s="34"/>
      <c r="CK887" s="34"/>
      <c r="CL887" s="34"/>
      <c r="CN887" s="34"/>
      <c r="CO887" s="34"/>
      <c r="CP887" s="34"/>
      <c r="CQ887" s="34"/>
      <c r="CR887" s="34"/>
      <c r="CS887" s="34"/>
      <c r="CT887" s="34"/>
      <c r="CV887" s="34"/>
      <c r="CW887" s="34"/>
      <c r="CX887" s="34"/>
      <c r="CY887" s="34"/>
      <c r="CZ887" s="34"/>
    </row>
    <row r="888" spans="1:104" x14ac:dyDescent="0.15">
      <c r="A888" s="34"/>
      <c r="B888" s="34"/>
      <c r="C888" s="34"/>
      <c r="D888" s="34"/>
      <c r="F888" s="34"/>
      <c r="G888" s="34"/>
      <c r="H888" s="84"/>
      <c r="I888" s="34"/>
      <c r="J888" s="34"/>
      <c r="K888" s="34"/>
      <c r="L888" s="34"/>
      <c r="M888" s="34"/>
      <c r="N888" s="34"/>
      <c r="O888" s="34"/>
      <c r="P888" s="34"/>
      <c r="Q888" s="34"/>
      <c r="S888" s="34"/>
      <c r="T888" s="34"/>
      <c r="U888" s="34"/>
      <c r="W888" t="b">
        <v>1</v>
      </c>
      <c r="X888" s="34"/>
      <c r="Y888" s="34"/>
      <c r="AA888" s="34"/>
      <c r="AB888" s="34"/>
      <c r="AC888" s="34"/>
      <c r="AD888" s="34"/>
      <c r="AE888" s="34"/>
      <c r="AF888" s="34"/>
      <c r="AG888">
        <v>4.3</v>
      </c>
      <c r="AH888" s="34" t="s">
        <v>1607</v>
      </c>
      <c r="AK888" s="34"/>
      <c r="AL888" s="34"/>
      <c r="AM888" s="34"/>
      <c r="AN888" s="34"/>
      <c r="AO888" s="34"/>
      <c r="AP888" s="34"/>
      <c r="AQ888" s="34"/>
      <c r="AR888" s="34"/>
      <c r="AS888" s="34"/>
      <c r="AU888" s="34"/>
      <c r="AV888" s="34"/>
      <c r="AW888" s="34"/>
      <c r="AX888" s="34"/>
      <c r="AY888" s="34"/>
      <c r="AZ888" s="34"/>
      <c r="BA888" s="34"/>
      <c r="BB888" s="34"/>
      <c r="BC888" s="34" t="s">
        <v>866</v>
      </c>
      <c r="BD888" s="34" t="s">
        <v>378</v>
      </c>
      <c r="BE888" s="34" t="s">
        <v>867</v>
      </c>
      <c r="BF888" s="34" t="s">
        <v>868</v>
      </c>
      <c r="BG888" t="b">
        <v>0</v>
      </c>
      <c r="BH888" t="b">
        <v>0</v>
      </c>
      <c r="BI888" s="34" t="s">
        <v>35</v>
      </c>
      <c r="BJ888" s="34" t="s">
        <v>283</v>
      </c>
      <c r="BK888" s="34" t="s">
        <v>349</v>
      </c>
      <c r="BL888" s="34" t="s">
        <v>422</v>
      </c>
      <c r="BM888" s="34" t="s">
        <v>295</v>
      </c>
      <c r="BN888" s="34" t="s">
        <v>351</v>
      </c>
      <c r="BO888" s="34"/>
      <c r="BP888" s="34"/>
      <c r="BQ888" s="34" t="s">
        <v>902</v>
      </c>
      <c r="BR888" t="b">
        <v>0</v>
      </c>
      <c r="BS888" s="34" t="s">
        <v>929</v>
      </c>
      <c r="BT888" s="34" t="s">
        <v>362</v>
      </c>
      <c r="BU888" s="34" t="s">
        <v>957</v>
      </c>
      <c r="BV888" s="34"/>
      <c r="BW888" s="34" t="s">
        <v>982</v>
      </c>
      <c r="BX888" s="34" t="s">
        <v>270</v>
      </c>
      <c r="BY888" s="34" t="s">
        <v>374</v>
      </c>
      <c r="BZ888" s="34"/>
      <c r="CB888" s="34"/>
      <c r="CC888" s="34"/>
      <c r="CD888" s="34"/>
      <c r="CE888" s="34"/>
      <c r="CH888" s="34"/>
      <c r="CI888" s="34"/>
      <c r="CK888" s="34"/>
      <c r="CL888" s="34"/>
      <c r="CN888" s="34"/>
      <c r="CO888" s="34"/>
      <c r="CP888" s="34"/>
      <c r="CQ888" s="34"/>
      <c r="CR888" s="34"/>
      <c r="CS888" s="34"/>
      <c r="CT888" s="34"/>
      <c r="CV888" s="34"/>
      <c r="CW888" s="34"/>
      <c r="CX888" s="34"/>
      <c r="CY888" s="34"/>
      <c r="CZ888" s="34"/>
    </row>
    <row r="889" spans="1:104" x14ac:dyDescent="0.15">
      <c r="A889" s="34"/>
      <c r="B889" s="34"/>
      <c r="C889" s="34"/>
      <c r="D889" s="34"/>
      <c r="F889" s="34"/>
      <c r="G889" s="34"/>
      <c r="H889" s="84"/>
      <c r="I889" s="34"/>
      <c r="J889" s="34"/>
      <c r="K889" s="34"/>
      <c r="L889" s="34"/>
      <c r="M889" s="34"/>
      <c r="N889" s="34"/>
      <c r="O889" s="34"/>
      <c r="P889" s="34"/>
      <c r="Q889" s="34"/>
      <c r="S889" s="34"/>
      <c r="T889" s="34"/>
      <c r="U889" s="34"/>
      <c r="W889" t="b">
        <v>1</v>
      </c>
      <c r="X889" s="34"/>
      <c r="Y889" s="34"/>
      <c r="AA889" s="34"/>
      <c r="AB889" s="34"/>
      <c r="AC889" s="34"/>
      <c r="AD889" s="34"/>
      <c r="AE889" s="34"/>
      <c r="AF889" s="34"/>
      <c r="AG889">
        <v>4.3</v>
      </c>
      <c r="AH889" s="34" t="s">
        <v>1607</v>
      </c>
      <c r="AK889" s="34"/>
      <c r="AL889" s="34"/>
      <c r="AM889" s="34"/>
      <c r="AN889" s="34"/>
      <c r="AO889" s="34"/>
      <c r="AP889" s="34"/>
      <c r="AQ889" s="34"/>
      <c r="AR889" s="34"/>
      <c r="AS889" s="34"/>
      <c r="AU889" s="34"/>
      <c r="AV889" s="34"/>
      <c r="AW889" s="34"/>
      <c r="AX889" s="34"/>
      <c r="AY889" s="34"/>
      <c r="AZ889" s="34"/>
      <c r="BA889" s="34"/>
      <c r="BB889" s="34"/>
      <c r="BC889" s="34" t="s">
        <v>866</v>
      </c>
      <c r="BD889" s="34" t="s">
        <v>378</v>
      </c>
      <c r="BE889" s="34" t="s">
        <v>867</v>
      </c>
      <c r="BF889" s="34" t="s">
        <v>868</v>
      </c>
      <c r="BG889" t="b">
        <v>0</v>
      </c>
      <c r="BI889" s="34"/>
      <c r="BJ889" s="34"/>
      <c r="BK889" s="34"/>
      <c r="BL889" s="34"/>
      <c r="BM889" s="34"/>
      <c r="BN889" s="34"/>
      <c r="BO889" s="34"/>
      <c r="BP889" s="34"/>
      <c r="BQ889" s="34" t="s">
        <v>903</v>
      </c>
      <c r="BR889" t="b">
        <v>0</v>
      </c>
      <c r="BS889" s="34" t="s">
        <v>930</v>
      </c>
      <c r="BT889" s="34" t="s">
        <v>362</v>
      </c>
      <c r="BU889" s="34" t="s">
        <v>958</v>
      </c>
      <c r="BV889" s="34"/>
      <c r="BW889" s="34" t="s">
        <v>983</v>
      </c>
      <c r="BX889" s="34" t="s">
        <v>270</v>
      </c>
      <c r="BY889" s="34" t="s">
        <v>374</v>
      </c>
      <c r="BZ889" s="34"/>
      <c r="CB889" s="34"/>
      <c r="CC889" s="34"/>
      <c r="CD889" s="34"/>
      <c r="CE889" s="34"/>
      <c r="CH889" s="34"/>
      <c r="CI889" s="34"/>
      <c r="CK889" s="34"/>
      <c r="CL889" s="34"/>
      <c r="CN889" s="34"/>
      <c r="CO889" s="34"/>
      <c r="CP889" s="34"/>
      <c r="CQ889" s="34"/>
      <c r="CR889" s="34"/>
      <c r="CS889" s="34"/>
      <c r="CT889" s="34"/>
      <c r="CV889" s="34"/>
      <c r="CW889" s="34"/>
      <c r="CX889" s="34"/>
      <c r="CY889" s="34"/>
      <c r="CZ889" s="34"/>
    </row>
    <row r="890" spans="1:104" x14ac:dyDescent="0.15">
      <c r="A890" s="34"/>
      <c r="B890" s="34"/>
      <c r="C890" s="34"/>
      <c r="D890" s="34"/>
      <c r="F890" s="34"/>
      <c r="G890" s="34"/>
      <c r="H890" s="84"/>
      <c r="I890" s="34"/>
      <c r="J890" s="34"/>
      <c r="K890" s="34"/>
      <c r="L890" s="34"/>
      <c r="M890" s="34"/>
      <c r="N890" s="34"/>
      <c r="O890" s="34"/>
      <c r="P890" s="34"/>
      <c r="Q890" s="34"/>
      <c r="S890" s="34"/>
      <c r="T890" s="34"/>
      <c r="U890" s="34"/>
      <c r="W890" t="b">
        <v>1</v>
      </c>
      <c r="X890" s="34"/>
      <c r="Y890" s="34"/>
      <c r="AA890" s="34"/>
      <c r="AB890" s="34"/>
      <c r="AC890" s="34"/>
      <c r="AD890" s="34"/>
      <c r="AE890" s="34"/>
      <c r="AF890" s="34"/>
      <c r="AG890">
        <v>4.3</v>
      </c>
      <c r="AH890" s="34" t="s">
        <v>1607</v>
      </c>
      <c r="AK890" s="34"/>
      <c r="AL890" s="34"/>
      <c r="AM890" s="34"/>
      <c r="AN890" s="34"/>
      <c r="AO890" s="34"/>
      <c r="AP890" s="34"/>
      <c r="AQ890" s="34"/>
      <c r="AR890" s="34"/>
      <c r="AS890" s="34"/>
      <c r="AU890" s="34"/>
      <c r="AV890" s="34"/>
      <c r="AW890" s="34"/>
      <c r="AX890" s="34"/>
      <c r="AY890" s="34"/>
      <c r="AZ890" s="34"/>
      <c r="BA890" s="34"/>
      <c r="BB890" s="34"/>
      <c r="BC890" s="34" t="s">
        <v>866</v>
      </c>
      <c r="BD890" s="34" t="s">
        <v>378</v>
      </c>
      <c r="BE890" s="34" t="s">
        <v>867</v>
      </c>
      <c r="BF890" s="34" t="s">
        <v>868</v>
      </c>
      <c r="BG890" t="b">
        <v>0</v>
      </c>
      <c r="BI890" s="34"/>
      <c r="BJ890" s="34"/>
      <c r="BK890" s="34"/>
      <c r="BL890" s="34"/>
      <c r="BM890" s="34"/>
      <c r="BN890" s="34"/>
      <c r="BO890" s="34"/>
      <c r="BP890" s="34"/>
      <c r="BQ890" s="34" t="s">
        <v>904</v>
      </c>
      <c r="BR890" t="b">
        <v>0</v>
      </c>
      <c r="BS890" s="34" t="s">
        <v>931</v>
      </c>
      <c r="BT890" s="34" t="s">
        <v>362</v>
      </c>
      <c r="BU890" s="34" t="s">
        <v>959</v>
      </c>
      <c r="BV890" s="34"/>
      <c r="BW890" s="34" t="s">
        <v>904</v>
      </c>
      <c r="BX890" s="34" t="s">
        <v>270</v>
      </c>
      <c r="BY890" s="34" t="s">
        <v>374</v>
      </c>
      <c r="BZ890" s="34"/>
      <c r="CB890" s="34"/>
      <c r="CC890" s="34"/>
      <c r="CD890" s="34"/>
      <c r="CE890" s="34"/>
      <c r="CH890" s="34"/>
      <c r="CI890" s="34"/>
      <c r="CK890" s="34"/>
      <c r="CL890" s="34"/>
      <c r="CN890" s="34"/>
      <c r="CO890" s="34"/>
      <c r="CP890" s="34"/>
      <c r="CQ890" s="34"/>
      <c r="CR890" s="34"/>
      <c r="CS890" s="34"/>
      <c r="CT890" s="34"/>
      <c r="CV890" s="34"/>
      <c r="CW890" s="34"/>
      <c r="CX890" s="34"/>
      <c r="CY890" s="34"/>
      <c r="CZ890" s="34"/>
    </row>
    <row r="891" spans="1:104" x14ac:dyDescent="0.15">
      <c r="A891" s="34"/>
      <c r="B891" s="34"/>
      <c r="C891" s="34"/>
      <c r="D891" s="34"/>
      <c r="F891" s="34"/>
      <c r="G891" s="34"/>
      <c r="H891" s="84"/>
      <c r="I891" s="34"/>
      <c r="J891" s="34"/>
      <c r="K891" s="34"/>
      <c r="L891" s="34"/>
      <c r="M891" s="34"/>
      <c r="N891" s="34"/>
      <c r="O891" s="34"/>
      <c r="P891" s="34"/>
      <c r="Q891" s="34"/>
      <c r="S891" s="34"/>
      <c r="T891" s="34"/>
      <c r="U891" s="34"/>
      <c r="W891" t="b">
        <v>1</v>
      </c>
      <c r="X891" s="34"/>
      <c r="Y891" s="34"/>
      <c r="AA891" s="34"/>
      <c r="AB891" s="34"/>
      <c r="AC891" s="34"/>
      <c r="AD891" s="34"/>
      <c r="AE891" s="34"/>
      <c r="AF891" s="34"/>
      <c r="AG891">
        <v>4.3</v>
      </c>
      <c r="AH891" s="34" t="s">
        <v>1607</v>
      </c>
      <c r="AK891" s="34"/>
      <c r="AL891" s="34"/>
      <c r="AM891" s="34"/>
      <c r="AN891" s="34"/>
      <c r="AO891" s="34"/>
      <c r="AP891" s="34"/>
      <c r="AQ891" s="34"/>
      <c r="AR891" s="34"/>
      <c r="AS891" s="34"/>
      <c r="AU891" s="34"/>
      <c r="AV891" s="34"/>
      <c r="AW891" s="34"/>
      <c r="AX891" s="34"/>
      <c r="AY891" s="34"/>
      <c r="AZ891" s="34"/>
      <c r="BA891" s="34"/>
      <c r="BB891" s="34"/>
      <c r="BC891" s="34" t="s">
        <v>866</v>
      </c>
      <c r="BD891" s="34" t="s">
        <v>378</v>
      </c>
      <c r="BE891" s="34" t="s">
        <v>867</v>
      </c>
      <c r="BF891" s="34" t="s">
        <v>868</v>
      </c>
      <c r="BG891" t="b">
        <v>0</v>
      </c>
      <c r="BH891" t="b">
        <v>0</v>
      </c>
      <c r="BI891" s="34" t="s">
        <v>257</v>
      </c>
      <c r="BJ891" s="34" t="s">
        <v>273</v>
      </c>
      <c r="BK891" s="34" t="s">
        <v>349</v>
      </c>
      <c r="BL891" s="34" t="s">
        <v>422</v>
      </c>
      <c r="BM891" s="34" t="s">
        <v>285</v>
      </c>
      <c r="BN891" s="34" t="s">
        <v>351</v>
      </c>
      <c r="BO891" s="34"/>
      <c r="BP891" s="34"/>
      <c r="BQ891" s="34" t="s">
        <v>905</v>
      </c>
      <c r="BR891" t="b">
        <v>0</v>
      </c>
      <c r="BS891" s="34" t="s">
        <v>932</v>
      </c>
      <c r="BT891" s="34" t="s">
        <v>362</v>
      </c>
      <c r="BU891" s="34" t="s">
        <v>960</v>
      </c>
      <c r="BV891" s="34"/>
      <c r="BW891" s="34" t="s">
        <v>984</v>
      </c>
      <c r="BX891" s="34" t="s">
        <v>270</v>
      </c>
      <c r="BY891" s="34" t="s">
        <v>374</v>
      </c>
      <c r="BZ891" s="34"/>
      <c r="CB891" s="34"/>
      <c r="CC891" s="34"/>
      <c r="CD891" s="34"/>
      <c r="CE891" s="34"/>
      <c r="CH891" s="34"/>
      <c r="CI891" s="34"/>
      <c r="CK891" s="34"/>
      <c r="CL891" s="34"/>
      <c r="CN891" s="34"/>
      <c r="CO891" s="34"/>
      <c r="CP891" s="34"/>
      <c r="CQ891" s="34"/>
      <c r="CR891" s="34"/>
      <c r="CS891" s="34"/>
      <c r="CT891" s="34"/>
      <c r="CV891" s="34"/>
      <c r="CW891" s="34"/>
      <c r="CX891" s="34"/>
      <c r="CY891" s="34"/>
      <c r="CZ891" s="34"/>
    </row>
    <row r="892" spans="1:104" x14ac:dyDescent="0.15">
      <c r="A892" s="34"/>
      <c r="B892" s="34"/>
      <c r="C892" s="34"/>
      <c r="D892" s="34"/>
      <c r="F892" s="34"/>
      <c r="G892" s="34"/>
      <c r="H892" s="84"/>
      <c r="I892" s="34"/>
      <c r="J892" s="34"/>
      <c r="K892" s="34"/>
      <c r="L892" s="34"/>
      <c r="M892" s="34"/>
      <c r="N892" s="34"/>
      <c r="O892" s="34"/>
      <c r="P892" s="34"/>
      <c r="Q892" s="34"/>
      <c r="S892" s="34"/>
      <c r="T892" s="34"/>
      <c r="U892" s="34"/>
      <c r="W892" t="b">
        <v>1</v>
      </c>
      <c r="X892" s="34"/>
      <c r="Y892" s="34"/>
      <c r="AA892" s="34"/>
      <c r="AB892" s="34"/>
      <c r="AC892" s="34"/>
      <c r="AD892" s="34"/>
      <c r="AE892" s="34"/>
      <c r="AF892" s="34"/>
      <c r="AG892">
        <v>4.3</v>
      </c>
      <c r="AH892" s="34" t="s">
        <v>1607</v>
      </c>
      <c r="AK892" s="34"/>
      <c r="AL892" s="34"/>
      <c r="AM892" s="34"/>
      <c r="AN892" s="34"/>
      <c r="AO892" s="34"/>
      <c r="AP892" s="34"/>
      <c r="AQ892" s="34"/>
      <c r="AR892" s="34"/>
      <c r="AS892" s="34"/>
      <c r="AU892" s="34"/>
      <c r="AV892" s="34"/>
      <c r="AW892" s="34"/>
      <c r="AX892" s="34"/>
      <c r="AY892" s="34"/>
      <c r="AZ892" s="34"/>
      <c r="BA892" s="34"/>
      <c r="BB892" s="34"/>
      <c r="BC892" s="34" t="s">
        <v>866</v>
      </c>
      <c r="BD892" s="34" t="s">
        <v>378</v>
      </c>
      <c r="BE892" s="34" t="s">
        <v>867</v>
      </c>
      <c r="BF892" s="34" t="s">
        <v>868</v>
      </c>
      <c r="BG892" t="b">
        <v>0</v>
      </c>
      <c r="BH892" t="b">
        <v>0</v>
      </c>
      <c r="BI892" s="34" t="s">
        <v>257</v>
      </c>
      <c r="BJ892" s="34" t="s">
        <v>274</v>
      </c>
      <c r="BK892" s="34" t="s">
        <v>349</v>
      </c>
      <c r="BL892" s="34" t="s">
        <v>422</v>
      </c>
      <c r="BM892" s="34" t="s">
        <v>286</v>
      </c>
      <c r="BN892" s="34" t="s">
        <v>351</v>
      </c>
      <c r="BO892" s="34"/>
      <c r="BP892" s="34"/>
      <c r="BQ892" s="34" t="s">
        <v>905</v>
      </c>
      <c r="BR892" t="b">
        <v>0</v>
      </c>
      <c r="BS892" s="34" t="s">
        <v>932</v>
      </c>
      <c r="BT892" s="34" t="s">
        <v>362</v>
      </c>
      <c r="BU892" s="34" t="s">
        <v>960</v>
      </c>
      <c r="BV892" s="34"/>
      <c r="BW892" s="34" t="s">
        <v>984</v>
      </c>
      <c r="BX892" s="34" t="s">
        <v>270</v>
      </c>
      <c r="BY892" s="34" t="s">
        <v>374</v>
      </c>
      <c r="BZ892" s="34"/>
      <c r="CB892" s="34"/>
      <c r="CC892" s="34"/>
      <c r="CD892" s="34"/>
      <c r="CE892" s="34"/>
      <c r="CH892" s="34"/>
      <c r="CI892" s="34"/>
      <c r="CK892" s="34"/>
      <c r="CL892" s="34"/>
      <c r="CN892" s="34"/>
      <c r="CO892" s="34"/>
      <c r="CP892" s="34"/>
      <c r="CQ892" s="34"/>
      <c r="CR892" s="34"/>
      <c r="CS892" s="34"/>
      <c r="CT892" s="34"/>
      <c r="CV892" s="34"/>
      <c r="CW892" s="34"/>
      <c r="CX892" s="34"/>
      <c r="CY892" s="34"/>
      <c r="CZ892" s="34"/>
    </row>
    <row r="893" spans="1:104" x14ac:dyDescent="0.15">
      <c r="A893" s="34"/>
      <c r="B893" s="34"/>
      <c r="C893" s="34"/>
      <c r="D893" s="34"/>
      <c r="F893" s="34"/>
      <c r="G893" s="34"/>
      <c r="H893" s="84"/>
      <c r="I893" s="34"/>
      <c r="J893" s="34"/>
      <c r="K893" s="34"/>
      <c r="L893" s="34"/>
      <c r="M893" s="34"/>
      <c r="N893" s="34"/>
      <c r="O893" s="34"/>
      <c r="P893" s="34"/>
      <c r="Q893" s="34"/>
      <c r="S893" s="34"/>
      <c r="T893" s="34"/>
      <c r="U893" s="34"/>
      <c r="W893" t="b">
        <v>1</v>
      </c>
      <c r="X893" s="34"/>
      <c r="Y893" s="34"/>
      <c r="AA893" s="34"/>
      <c r="AB893" s="34"/>
      <c r="AC893" s="34"/>
      <c r="AD893" s="34"/>
      <c r="AE893" s="34"/>
      <c r="AF893" s="34"/>
      <c r="AG893">
        <v>4.3</v>
      </c>
      <c r="AH893" s="34" t="s">
        <v>1607</v>
      </c>
      <c r="AK893" s="34"/>
      <c r="AL893" s="34"/>
      <c r="AM893" s="34"/>
      <c r="AN893" s="34"/>
      <c r="AO893" s="34"/>
      <c r="AP893" s="34"/>
      <c r="AQ893" s="34"/>
      <c r="AR893" s="34"/>
      <c r="AS893" s="34"/>
      <c r="AU893" s="34"/>
      <c r="AV893" s="34"/>
      <c r="AW893" s="34"/>
      <c r="AX893" s="34"/>
      <c r="AY893" s="34"/>
      <c r="AZ893" s="34"/>
      <c r="BA893" s="34"/>
      <c r="BB893" s="34"/>
      <c r="BC893" s="34" t="s">
        <v>866</v>
      </c>
      <c r="BD893" s="34" t="s">
        <v>378</v>
      </c>
      <c r="BE893" s="34" t="s">
        <v>867</v>
      </c>
      <c r="BF893" s="34" t="s">
        <v>868</v>
      </c>
      <c r="BG893" t="b">
        <v>0</v>
      </c>
      <c r="BH893" t="b">
        <v>0</v>
      </c>
      <c r="BI893" s="34" t="s">
        <v>257</v>
      </c>
      <c r="BJ893" s="34" t="s">
        <v>275</v>
      </c>
      <c r="BK893" s="34" t="s">
        <v>349</v>
      </c>
      <c r="BL893" s="34" t="s">
        <v>422</v>
      </c>
      <c r="BM893" s="34" t="s">
        <v>287</v>
      </c>
      <c r="BN893" s="34" t="s">
        <v>351</v>
      </c>
      <c r="BO893" s="34"/>
      <c r="BP893" s="34"/>
      <c r="BQ893" s="34" t="s">
        <v>905</v>
      </c>
      <c r="BR893" t="b">
        <v>0</v>
      </c>
      <c r="BS893" s="34" t="s">
        <v>932</v>
      </c>
      <c r="BT893" s="34" t="s">
        <v>362</v>
      </c>
      <c r="BU893" s="34" t="s">
        <v>960</v>
      </c>
      <c r="BV893" s="34"/>
      <c r="BW893" s="34" t="s">
        <v>984</v>
      </c>
      <c r="BX893" s="34" t="s">
        <v>270</v>
      </c>
      <c r="BY893" s="34" t="s">
        <v>374</v>
      </c>
      <c r="BZ893" s="34"/>
      <c r="CB893" s="34"/>
      <c r="CC893" s="34"/>
      <c r="CD893" s="34"/>
      <c r="CE893" s="34"/>
      <c r="CH893" s="34"/>
      <c r="CI893" s="34"/>
      <c r="CK893" s="34"/>
      <c r="CL893" s="34"/>
      <c r="CN893" s="34"/>
      <c r="CO893" s="34"/>
      <c r="CP893" s="34"/>
      <c r="CQ893" s="34"/>
      <c r="CR893" s="34"/>
      <c r="CS893" s="34"/>
      <c r="CT893" s="34"/>
      <c r="CV893" s="34"/>
      <c r="CW893" s="34"/>
      <c r="CX893" s="34"/>
      <c r="CY893" s="34"/>
      <c r="CZ893" s="34"/>
    </row>
    <row r="894" spans="1:104" x14ac:dyDescent="0.15">
      <c r="A894" s="34"/>
      <c r="B894" s="34"/>
      <c r="C894" s="34"/>
      <c r="D894" s="34"/>
      <c r="F894" s="34"/>
      <c r="G894" s="34"/>
      <c r="H894" s="84"/>
      <c r="I894" s="34"/>
      <c r="J894" s="34"/>
      <c r="K894" s="34"/>
      <c r="L894" s="34"/>
      <c r="M894" s="34"/>
      <c r="N894" s="34"/>
      <c r="O894" s="34"/>
      <c r="P894" s="34"/>
      <c r="Q894" s="34"/>
      <c r="S894" s="34"/>
      <c r="T894" s="34"/>
      <c r="U894" s="34"/>
      <c r="W894" t="b">
        <v>1</v>
      </c>
      <c r="X894" s="34"/>
      <c r="Y894" s="34"/>
      <c r="AA894" s="34"/>
      <c r="AB894" s="34"/>
      <c r="AC894" s="34"/>
      <c r="AD894" s="34"/>
      <c r="AE894" s="34"/>
      <c r="AF894" s="34"/>
      <c r="AG894">
        <v>4.3</v>
      </c>
      <c r="AH894" s="34" t="s">
        <v>1607</v>
      </c>
      <c r="AK894" s="34"/>
      <c r="AL894" s="34"/>
      <c r="AM894" s="34"/>
      <c r="AN894" s="34"/>
      <c r="AO894" s="34"/>
      <c r="AP894" s="34"/>
      <c r="AQ894" s="34"/>
      <c r="AR894" s="34"/>
      <c r="AS894" s="34"/>
      <c r="AU894" s="34"/>
      <c r="AV894" s="34"/>
      <c r="AW894" s="34"/>
      <c r="AX894" s="34"/>
      <c r="AY894" s="34"/>
      <c r="AZ894" s="34"/>
      <c r="BA894" s="34"/>
      <c r="BB894" s="34"/>
      <c r="BC894" s="34" t="s">
        <v>866</v>
      </c>
      <c r="BD894" s="34" t="s">
        <v>378</v>
      </c>
      <c r="BE894" s="34" t="s">
        <v>867</v>
      </c>
      <c r="BF894" s="34" t="s">
        <v>868</v>
      </c>
      <c r="BG894" t="b">
        <v>0</v>
      </c>
      <c r="BH894" t="b">
        <v>0</v>
      </c>
      <c r="BI894" s="34" t="s">
        <v>257</v>
      </c>
      <c r="BJ894" s="34" t="s">
        <v>276</v>
      </c>
      <c r="BK894" s="34" t="s">
        <v>349</v>
      </c>
      <c r="BL894" s="34" t="s">
        <v>422</v>
      </c>
      <c r="BM894" s="34" t="s">
        <v>288</v>
      </c>
      <c r="BN894" s="34" t="s">
        <v>351</v>
      </c>
      <c r="BO894" s="34"/>
      <c r="BP894" s="34"/>
      <c r="BQ894" s="34" t="s">
        <v>905</v>
      </c>
      <c r="BR894" t="b">
        <v>0</v>
      </c>
      <c r="BS894" s="34" t="s">
        <v>932</v>
      </c>
      <c r="BT894" s="34" t="s">
        <v>362</v>
      </c>
      <c r="BU894" s="34" t="s">
        <v>960</v>
      </c>
      <c r="BV894" s="34"/>
      <c r="BW894" s="34" t="s">
        <v>984</v>
      </c>
      <c r="BX894" s="34" t="s">
        <v>270</v>
      </c>
      <c r="BY894" s="34" t="s">
        <v>374</v>
      </c>
      <c r="BZ894" s="34"/>
      <c r="CB894" s="34"/>
      <c r="CC894" s="34"/>
      <c r="CD894" s="34"/>
      <c r="CE894" s="34"/>
      <c r="CH894" s="34"/>
      <c r="CI894" s="34"/>
      <c r="CK894" s="34"/>
      <c r="CL894" s="34"/>
      <c r="CN894" s="34"/>
      <c r="CO894" s="34"/>
      <c r="CP894" s="34"/>
      <c r="CQ894" s="34"/>
      <c r="CR894" s="34"/>
      <c r="CS894" s="34"/>
      <c r="CT894" s="34"/>
      <c r="CV894" s="34"/>
      <c r="CW894" s="34"/>
      <c r="CX894" s="34"/>
      <c r="CY894" s="34"/>
      <c r="CZ894" s="34"/>
    </row>
    <row r="895" spans="1:104" x14ac:dyDescent="0.15">
      <c r="A895" s="34"/>
      <c r="B895" s="34"/>
      <c r="C895" s="34"/>
      <c r="D895" s="34"/>
      <c r="F895" s="34"/>
      <c r="G895" s="34"/>
      <c r="H895" s="84"/>
      <c r="I895" s="34"/>
      <c r="J895" s="34"/>
      <c r="K895" s="34"/>
      <c r="L895" s="34"/>
      <c r="M895" s="34"/>
      <c r="N895" s="34"/>
      <c r="O895" s="34"/>
      <c r="P895" s="34"/>
      <c r="Q895" s="34"/>
      <c r="S895" s="34"/>
      <c r="T895" s="34"/>
      <c r="U895" s="34"/>
      <c r="W895" t="b">
        <v>1</v>
      </c>
      <c r="X895" s="34"/>
      <c r="Y895" s="34"/>
      <c r="AA895" s="34"/>
      <c r="AB895" s="34"/>
      <c r="AC895" s="34"/>
      <c r="AD895" s="34"/>
      <c r="AE895" s="34"/>
      <c r="AF895" s="34"/>
      <c r="AG895">
        <v>4.3</v>
      </c>
      <c r="AH895" s="34" t="s">
        <v>1607</v>
      </c>
      <c r="AK895" s="34"/>
      <c r="AL895" s="34"/>
      <c r="AM895" s="34"/>
      <c r="AN895" s="34"/>
      <c r="AO895" s="34"/>
      <c r="AP895" s="34"/>
      <c r="AQ895" s="34"/>
      <c r="AR895" s="34"/>
      <c r="AS895" s="34"/>
      <c r="AU895" s="34"/>
      <c r="AV895" s="34"/>
      <c r="AW895" s="34"/>
      <c r="AX895" s="34"/>
      <c r="AY895" s="34"/>
      <c r="AZ895" s="34"/>
      <c r="BA895" s="34"/>
      <c r="BB895" s="34"/>
      <c r="BC895" s="34" t="s">
        <v>866</v>
      </c>
      <c r="BD895" s="34" t="s">
        <v>378</v>
      </c>
      <c r="BE895" s="34" t="s">
        <v>867</v>
      </c>
      <c r="BF895" s="34" t="s">
        <v>868</v>
      </c>
      <c r="BG895" t="b">
        <v>0</v>
      </c>
      <c r="BH895" t="b">
        <v>0</v>
      </c>
      <c r="BI895" s="34" t="s">
        <v>257</v>
      </c>
      <c r="BJ895" s="34" t="s">
        <v>277</v>
      </c>
      <c r="BK895" s="34" t="s">
        <v>349</v>
      </c>
      <c r="BL895" s="34" t="s">
        <v>422</v>
      </c>
      <c r="BM895" s="34" t="s">
        <v>289</v>
      </c>
      <c r="BN895" s="34" t="s">
        <v>351</v>
      </c>
      <c r="BO895" s="34"/>
      <c r="BP895" s="34"/>
      <c r="BQ895" s="34" t="s">
        <v>905</v>
      </c>
      <c r="BR895" t="b">
        <v>0</v>
      </c>
      <c r="BS895" s="34" t="s">
        <v>932</v>
      </c>
      <c r="BT895" s="34" t="s">
        <v>362</v>
      </c>
      <c r="BU895" s="34" t="s">
        <v>960</v>
      </c>
      <c r="BV895" s="34"/>
      <c r="BW895" s="34" t="s">
        <v>984</v>
      </c>
      <c r="BX895" s="34" t="s">
        <v>270</v>
      </c>
      <c r="BY895" s="34" t="s">
        <v>374</v>
      </c>
      <c r="BZ895" s="34"/>
      <c r="CB895" s="34"/>
      <c r="CC895" s="34"/>
      <c r="CD895" s="34"/>
      <c r="CE895" s="34"/>
      <c r="CH895" s="34"/>
      <c r="CI895" s="34"/>
      <c r="CK895" s="34"/>
      <c r="CL895" s="34"/>
      <c r="CN895" s="34"/>
      <c r="CO895" s="34"/>
      <c r="CP895" s="34"/>
      <c r="CQ895" s="34"/>
      <c r="CR895" s="34"/>
      <c r="CS895" s="34"/>
      <c r="CT895" s="34"/>
      <c r="CV895" s="34"/>
      <c r="CW895" s="34"/>
      <c r="CX895" s="34"/>
      <c r="CY895" s="34"/>
      <c r="CZ895" s="34"/>
    </row>
    <row r="896" spans="1:104" x14ac:dyDescent="0.15">
      <c r="A896" s="34"/>
      <c r="B896" s="34"/>
      <c r="C896" s="34"/>
      <c r="D896" s="34"/>
      <c r="F896" s="34"/>
      <c r="G896" s="34"/>
      <c r="H896" s="84"/>
      <c r="I896" s="34"/>
      <c r="J896" s="34"/>
      <c r="K896" s="34"/>
      <c r="L896" s="34"/>
      <c r="M896" s="34"/>
      <c r="N896" s="34"/>
      <c r="O896" s="34"/>
      <c r="P896" s="34"/>
      <c r="Q896" s="34"/>
      <c r="S896" s="34"/>
      <c r="T896" s="34"/>
      <c r="U896" s="34"/>
      <c r="W896" t="b">
        <v>1</v>
      </c>
      <c r="X896" s="34"/>
      <c r="Y896" s="34"/>
      <c r="AA896" s="34"/>
      <c r="AB896" s="34"/>
      <c r="AC896" s="34"/>
      <c r="AD896" s="34"/>
      <c r="AE896" s="34"/>
      <c r="AF896" s="34"/>
      <c r="AG896">
        <v>4.3</v>
      </c>
      <c r="AH896" s="34" t="s">
        <v>1607</v>
      </c>
      <c r="AK896" s="34"/>
      <c r="AL896" s="34"/>
      <c r="AM896" s="34"/>
      <c r="AN896" s="34"/>
      <c r="AO896" s="34"/>
      <c r="AP896" s="34"/>
      <c r="AQ896" s="34"/>
      <c r="AR896" s="34"/>
      <c r="AS896" s="34"/>
      <c r="AU896" s="34"/>
      <c r="AV896" s="34"/>
      <c r="AW896" s="34"/>
      <c r="AX896" s="34"/>
      <c r="AY896" s="34"/>
      <c r="AZ896" s="34"/>
      <c r="BA896" s="34"/>
      <c r="BB896" s="34"/>
      <c r="BC896" s="34" t="s">
        <v>866</v>
      </c>
      <c r="BD896" s="34" t="s">
        <v>378</v>
      </c>
      <c r="BE896" s="34" t="s">
        <v>867</v>
      </c>
      <c r="BF896" s="34" t="s">
        <v>868</v>
      </c>
      <c r="BG896" t="b">
        <v>0</v>
      </c>
      <c r="BH896" t="b">
        <v>0</v>
      </c>
      <c r="BI896" s="34" t="s">
        <v>257</v>
      </c>
      <c r="BJ896" s="34" t="s">
        <v>278</v>
      </c>
      <c r="BK896" s="34" t="s">
        <v>349</v>
      </c>
      <c r="BL896" s="34" t="s">
        <v>422</v>
      </c>
      <c r="BM896" s="34" t="s">
        <v>290</v>
      </c>
      <c r="BN896" s="34" t="s">
        <v>351</v>
      </c>
      <c r="BO896" s="34"/>
      <c r="BP896" s="34"/>
      <c r="BQ896" s="34" t="s">
        <v>905</v>
      </c>
      <c r="BR896" t="b">
        <v>0</v>
      </c>
      <c r="BS896" s="34" t="s">
        <v>932</v>
      </c>
      <c r="BT896" s="34" t="s">
        <v>362</v>
      </c>
      <c r="BU896" s="34" t="s">
        <v>960</v>
      </c>
      <c r="BV896" s="34"/>
      <c r="BW896" s="34" t="s">
        <v>984</v>
      </c>
      <c r="BX896" s="34" t="s">
        <v>270</v>
      </c>
      <c r="BY896" s="34" t="s">
        <v>374</v>
      </c>
      <c r="BZ896" s="34"/>
      <c r="CB896" s="34"/>
      <c r="CC896" s="34"/>
      <c r="CD896" s="34"/>
      <c r="CE896" s="34"/>
      <c r="CH896" s="34"/>
      <c r="CI896" s="34"/>
      <c r="CK896" s="34"/>
      <c r="CL896" s="34"/>
      <c r="CN896" s="34"/>
      <c r="CO896" s="34"/>
      <c r="CP896" s="34"/>
      <c r="CQ896" s="34"/>
      <c r="CR896" s="34"/>
      <c r="CS896" s="34"/>
      <c r="CT896" s="34"/>
      <c r="CV896" s="34"/>
      <c r="CW896" s="34"/>
      <c r="CX896" s="34"/>
      <c r="CY896" s="34"/>
      <c r="CZ896" s="34"/>
    </row>
    <row r="897" spans="1:104" x14ac:dyDescent="0.15">
      <c r="A897" s="34"/>
      <c r="B897" s="34"/>
      <c r="C897" s="34"/>
      <c r="D897" s="34"/>
      <c r="F897" s="34"/>
      <c r="G897" s="34"/>
      <c r="H897" s="84"/>
      <c r="I897" s="34"/>
      <c r="J897" s="34"/>
      <c r="K897" s="34"/>
      <c r="L897" s="34"/>
      <c r="M897" s="34"/>
      <c r="N897" s="34"/>
      <c r="O897" s="34"/>
      <c r="P897" s="34"/>
      <c r="Q897" s="34"/>
      <c r="S897" s="34"/>
      <c r="T897" s="34"/>
      <c r="U897" s="34"/>
      <c r="W897" t="b">
        <v>1</v>
      </c>
      <c r="X897" s="34"/>
      <c r="Y897" s="34"/>
      <c r="AA897" s="34"/>
      <c r="AB897" s="34"/>
      <c r="AC897" s="34"/>
      <c r="AD897" s="34"/>
      <c r="AE897" s="34"/>
      <c r="AF897" s="34"/>
      <c r="AG897">
        <v>4.3</v>
      </c>
      <c r="AH897" s="34" t="s">
        <v>1607</v>
      </c>
      <c r="AK897" s="34"/>
      <c r="AL897" s="34"/>
      <c r="AM897" s="34"/>
      <c r="AN897" s="34"/>
      <c r="AO897" s="34"/>
      <c r="AP897" s="34"/>
      <c r="AQ897" s="34"/>
      <c r="AR897" s="34"/>
      <c r="AS897" s="34"/>
      <c r="AU897" s="34"/>
      <c r="AV897" s="34"/>
      <c r="AW897" s="34"/>
      <c r="AX897" s="34"/>
      <c r="AY897" s="34"/>
      <c r="AZ897" s="34"/>
      <c r="BA897" s="34"/>
      <c r="BB897" s="34"/>
      <c r="BC897" s="34" t="s">
        <v>866</v>
      </c>
      <c r="BD897" s="34" t="s">
        <v>378</v>
      </c>
      <c r="BE897" s="34" t="s">
        <v>867</v>
      </c>
      <c r="BF897" s="34" t="s">
        <v>868</v>
      </c>
      <c r="BG897" t="b">
        <v>0</v>
      </c>
      <c r="BH897" t="b">
        <v>0</v>
      </c>
      <c r="BI897" s="34" t="s">
        <v>257</v>
      </c>
      <c r="BJ897" s="34" t="s">
        <v>279</v>
      </c>
      <c r="BK897" s="34" t="s">
        <v>349</v>
      </c>
      <c r="BL897" s="34" t="s">
        <v>422</v>
      </c>
      <c r="BM897" s="34" t="s">
        <v>291</v>
      </c>
      <c r="BN897" s="34" t="s">
        <v>351</v>
      </c>
      <c r="BO897" s="34"/>
      <c r="BP897" s="34"/>
      <c r="BQ897" s="34" t="s">
        <v>905</v>
      </c>
      <c r="BR897" t="b">
        <v>0</v>
      </c>
      <c r="BS897" s="34" t="s">
        <v>932</v>
      </c>
      <c r="BT897" s="34" t="s">
        <v>362</v>
      </c>
      <c r="BU897" s="34" t="s">
        <v>960</v>
      </c>
      <c r="BV897" s="34"/>
      <c r="BW897" s="34" t="s">
        <v>984</v>
      </c>
      <c r="BX897" s="34" t="s">
        <v>270</v>
      </c>
      <c r="BY897" s="34" t="s">
        <v>374</v>
      </c>
      <c r="BZ897" s="34"/>
      <c r="CB897" s="34"/>
      <c r="CC897" s="34"/>
      <c r="CD897" s="34"/>
      <c r="CE897" s="34"/>
      <c r="CH897" s="34"/>
      <c r="CI897" s="34"/>
      <c r="CK897" s="34"/>
      <c r="CL897" s="34"/>
      <c r="CN897" s="34"/>
      <c r="CO897" s="34"/>
      <c r="CP897" s="34"/>
      <c r="CQ897" s="34"/>
      <c r="CR897" s="34"/>
      <c r="CS897" s="34"/>
      <c r="CT897" s="34"/>
      <c r="CV897" s="34"/>
      <c r="CW897" s="34"/>
      <c r="CX897" s="34"/>
      <c r="CY897" s="34"/>
      <c r="CZ897" s="34"/>
    </row>
    <row r="898" spans="1:104" x14ac:dyDescent="0.15">
      <c r="A898" s="34"/>
      <c r="B898" s="34"/>
      <c r="C898" s="34"/>
      <c r="D898" s="34"/>
      <c r="F898" s="34"/>
      <c r="G898" s="34"/>
      <c r="H898" s="84"/>
      <c r="I898" s="34"/>
      <c r="J898" s="34"/>
      <c r="K898" s="34"/>
      <c r="L898" s="34"/>
      <c r="M898" s="34"/>
      <c r="N898" s="34"/>
      <c r="O898" s="34"/>
      <c r="P898" s="34"/>
      <c r="Q898" s="34"/>
      <c r="S898" s="34"/>
      <c r="T898" s="34"/>
      <c r="U898" s="34"/>
      <c r="W898" t="b">
        <v>1</v>
      </c>
      <c r="X898" s="34"/>
      <c r="Y898" s="34"/>
      <c r="AA898" s="34"/>
      <c r="AB898" s="34"/>
      <c r="AC898" s="34"/>
      <c r="AD898" s="34"/>
      <c r="AE898" s="34"/>
      <c r="AF898" s="34"/>
      <c r="AG898">
        <v>4.3</v>
      </c>
      <c r="AH898" s="34" t="s">
        <v>1607</v>
      </c>
      <c r="AK898" s="34"/>
      <c r="AL898" s="34"/>
      <c r="AM898" s="34"/>
      <c r="AN898" s="34"/>
      <c r="AO898" s="34"/>
      <c r="AP898" s="34"/>
      <c r="AQ898" s="34"/>
      <c r="AR898" s="34"/>
      <c r="AS898" s="34"/>
      <c r="AU898" s="34"/>
      <c r="AV898" s="34"/>
      <c r="AW898" s="34"/>
      <c r="AX898" s="34"/>
      <c r="AY898" s="34"/>
      <c r="AZ898" s="34"/>
      <c r="BA898" s="34"/>
      <c r="BB898" s="34"/>
      <c r="BC898" s="34" t="s">
        <v>866</v>
      </c>
      <c r="BD898" s="34" t="s">
        <v>378</v>
      </c>
      <c r="BE898" s="34" t="s">
        <v>867</v>
      </c>
      <c r="BF898" s="34" t="s">
        <v>868</v>
      </c>
      <c r="BG898" t="b">
        <v>0</v>
      </c>
      <c r="BH898" t="b">
        <v>0</v>
      </c>
      <c r="BI898" s="34" t="s">
        <v>257</v>
      </c>
      <c r="BJ898" s="34" t="s">
        <v>280</v>
      </c>
      <c r="BK898" s="34" t="s">
        <v>349</v>
      </c>
      <c r="BL898" s="34" t="s">
        <v>422</v>
      </c>
      <c r="BM898" s="34" t="s">
        <v>292</v>
      </c>
      <c r="BN898" s="34" t="s">
        <v>351</v>
      </c>
      <c r="BO898" s="34"/>
      <c r="BP898" s="34"/>
      <c r="BQ898" s="34" t="s">
        <v>905</v>
      </c>
      <c r="BR898" t="b">
        <v>0</v>
      </c>
      <c r="BS898" s="34" t="s">
        <v>932</v>
      </c>
      <c r="BT898" s="34" t="s">
        <v>362</v>
      </c>
      <c r="BU898" s="34" t="s">
        <v>960</v>
      </c>
      <c r="BV898" s="34"/>
      <c r="BW898" s="34" t="s">
        <v>984</v>
      </c>
      <c r="BX898" s="34" t="s">
        <v>270</v>
      </c>
      <c r="BY898" s="34" t="s">
        <v>374</v>
      </c>
      <c r="BZ898" s="34"/>
      <c r="CB898" s="34"/>
      <c r="CC898" s="34"/>
      <c r="CD898" s="34"/>
      <c r="CE898" s="34"/>
      <c r="CH898" s="34"/>
      <c r="CI898" s="34"/>
      <c r="CK898" s="34"/>
      <c r="CL898" s="34"/>
      <c r="CN898" s="34"/>
      <c r="CO898" s="34"/>
      <c r="CP898" s="34"/>
      <c r="CQ898" s="34"/>
      <c r="CR898" s="34"/>
      <c r="CS898" s="34"/>
      <c r="CT898" s="34"/>
      <c r="CV898" s="34"/>
      <c r="CW898" s="34"/>
      <c r="CX898" s="34"/>
      <c r="CY898" s="34"/>
      <c r="CZ898" s="34"/>
    </row>
    <row r="899" spans="1:104" x14ac:dyDescent="0.15">
      <c r="A899" s="34"/>
      <c r="B899" s="34"/>
      <c r="C899" s="34"/>
      <c r="D899" s="34"/>
      <c r="F899" s="34"/>
      <c r="G899" s="34"/>
      <c r="H899" s="84"/>
      <c r="I899" s="34"/>
      <c r="J899" s="34"/>
      <c r="K899" s="34"/>
      <c r="L899" s="34"/>
      <c r="M899" s="34"/>
      <c r="N899" s="34"/>
      <c r="O899" s="34"/>
      <c r="P899" s="34"/>
      <c r="Q899" s="34"/>
      <c r="S899" s="34"/>
      <c r="T899" s="34"/>
      <c r="U899" s="34"/>
      <c r="W899" t="b">
        <v>1</v>
      </c>
      <c r="X899" s="34"/>
      <c r="Y899" s="34"/>
      <c r="AA899" s="34"/>
      <c r="AB899" s="34"/>
      <c r="AC899" s="34"/>
      <c r="AD899" s="34"/>
      <c r="AE899" s="34"/>
      <c r="AF899" s="34"/>
      <c r="AG899">
        <v>4.3</v>
      </c>
      <c r="AH899" s="34" t="s">
        <v>1607</v>
      </c>
      <c r="AK899" s="34"/>
      <c r="AL899" s="34"/>
      <c r="AM899" s="34"/>
      <c r="AN899" s="34"/>
      <c r="AO899" s="34"/>
      <c r="AP899" s="34"/>
      <c r="AQ899" s="34"/>
      <c r="AR899" s="34"/>
      <c r="AS899" s="34"/>
      <c r="AU899" s="34"/>
      <c r="AV899" s="34"/>
      <c r="AW899" s="34"/>
      <c r="AX899" s="34"/>
      <c r="AY899" s="34"/>
      <c r="AZ899" s="34"/>
      <c r="BA899" s="34"/>
      <c r="BB899" s="34"/>
      <c r="BC899" s="34" t="s">
        <v>866</v>
      </c>
      <c r="BD899" s="34" t="s">
        <v>378</v>
      </c>
      <c r="BE899" s="34" t="s">
        <v>867</v>
      </c>
      <c r="BF899" s="34" t="s">
        <v>868</v>
      </c>
      <c r="BG899" t="b">
        <v>0</v>
      </c>
      <c r="BH899" t="b">
        <v>0</v>
      </c>
      <c r="BI899" s="34" t="s">
        <v>257</v>
      </c>
      <c r="BJ899" s="34" t="s">
        <v>281</v>
      </c>
      <c r="BK899" s="34" t="s">
        <v>349</v>
      </c>
      <c r="BL899" s="34" t="s">
        <v>422</v>
      </c>
      <c r="BM899" s="34" t="s">
        <v>293</v>
      </c>
      <c r="BN899" s="34" t="s">
        <v>351</v>
      </c>
      <c r="BO899" s="34"/>
      <c r="BP899" s="34"/>
      <c r="BQ899" s="34" t="s">
        <v>905</v>
      </c>
      <c r="BR899" t="b">
        <v>0</v>
      </c>
      <c r="BS899" s="34" t="s">
        <v>932</v>
      </c>
      <c r="BT899" s="34" t="s">
        <v>362</v>
      </c>
      <c r="BU899" s="34" t="s">
        <v>960</v>
      </c>
      <c r="BV899" s="34"/>
      <c r="BW899" s="34" t="s">
        <v>984</v>
      </c>
      <c r="BX899" s="34" t="s">
        <v>270</v>
      </c>
      <c r="BY899" s="34" t="s">
        <v>374</v>
      </c>
      <c r="BZ899" s="34"/>
      <c r="CB899" s="34"/>
      <c r="CC899" s="34"/>
      <c r="CD899" s="34"/>
      <c r="CE899" s="34"/>
      <c r="CH899" s="34"/>
      <c r="CI899" s="34"/>
      <c r="CK899" s="34"/>
      <c r="CL899" s="34"/>
      <c r="CN899" s="34"/>
      <c r="CO899" s="34"/>
      <c r="CP899" s="34"/>
      <c r="CQ899" s="34"/>
      <c r="CR899" s="34"/>
      <c r="CS899" s="34"/>
      <c r="CT899" s="34"/>
      <c r="CV899" s="34"/>
      <c r="CW899" s="34"/>
      <c r="CX899" s="34"/>
      <c r="CY899" s="34"/>
      <c r="CZ899" s="34"/>
    </row>
    <row r="900" spans="1:104" x14ac:dyDescent="0.15">
      <c r="A900" s="34"/>
      <c r="B900" s="34"/>
      <c r="C900" s="34"/>
      <c r="D900" s="34"/>
      <c r="F900" s="34"/>
      <c r="G900" s="34"/>
      <c r="H900" s="84"/>
      <c r="I900" s="34"/>
      <c r="J900" s="34"/>
      <c r="K900" s="34"/>
      <c r="L900" s="34"/>
      <c r="M900" s="34"/>
      <c r="N900" s="34"/>
      <c r="O900" s="34"/>
      <c r="P900" s="34"/>
      <c r="Q900" s="34"/>
      <c r="S900" s="34"/>
      <c r="T900" s="34"/>
      <c r="U900" s="34"/>
      <c r="W900" t="b">
        <v>1</v>
      </c>
      <c r="X900" s="34"/>
      <c r="Y900" s="34"/>
      <c r="AA900" s="34"/>
      <c r="AB900" s="34"/>
      <c r="AC900" s="34"/>
      <c r="AD900" s="34"/>
      <c r="AE900" s="34"/>
      <c r="AF900" s="34"/>
      <c r="AG900">
        <v>4.3</v>
      </c>
      <c r="AH900" s="34" t="s">
        <v>1607</v>
      </c>
      <c r="AK900" s="34"/>
      <c r="AL900" s="34"/>
      <c r="AM900" s="34"/>
      <c r="AN900" s="34"/>
      <c r="AO900" s="34"/>
      <c r="AP900" s="34"/>
      <c r="AQ900" s="34"/>
      <c r="AR900" s="34"/>
      <c r="AS900" s="34"/>
      <c r="AU900" s="34"/>
      <c r="AV900" s="34"/>
      <c r="AW900" s="34"/>
      <c r="AX900" s="34"/>
      <c r="AY900" s="34"/>
      <c r="AZ900" s="34"/>
      <c r="BA900" s="34"/>
      <c r="BB900" s="34"/>
      <c r="BC900" s="34" t="s">
        <v>866</v>
      </c>
      <c r="BD900" s="34" t="s">
        <v>378</v>
      </c>
      <c r="BE900" s="34" t="s">
        <v>867</v>
      </c>
      <c r="BF900" s="34" t="s">
        <v>868</v>
      </c>
      <c r="BG900" t="b">
        <v>0</v>
      </c>
      <c r="BH900" t="b">
        <v>0</v>
      </c>
      <c r="BI900" s="34" t="s">
        <v>257</v>
      </c>
      <c r="BJ900" s="34" t="s">
        <v>282</v>
      </c>
      <c r="BK900" s="34" t="s">
        <v>349</v>
      </c>
      <c r="BL900" s="34" t="s">
        <v>422</v>
      </c>
      <c r="BM900" s="34" t="s">
        <v>294</v>
      </c>
      <c r="BN900" s="34" t="s">
        <v>351</v>
      </c>
      <c r="BO900" s="34"/>
      <c r="BP900" s="34"/>
      <c r="BQ900" s="34" t="s">
        <v>905</v>
      </c>
      <c r="BR900" t="b">
        <v>0</v>
      </c>
      <c r="BS900" s="34" t="s">
        <v>932</v>
      </c>
      <c r="BT900" s="34" t="s">
        <v>362</v>
      </c>
      <c r="BU900" s="34" t="s">
        <v>960</v>
      </c>
      <c r="BV900" s="34"/>
      <c r="BW900" s="34" t="s">
        <v>984</v>
      </c>
      <c r="BX900" s="34" t="s">
        <v>270</v>
      </c>
      <c r="BY900" s="34" t="s">
        <v>374</v>
      </c>
      <c r="BZ900" s="34"/>
      <c r="CB900" s="34"/>
      <c r="CC900" s="34"/>
      <c r="CD900" s="34"/>
      <c r="CE900" s="34"/>
      <c r="CH900" s="34"/>
      <c r="CI900" s="34"/>
      <c r="CK900" s="34"/>
      <c r="CL900" s="34"/>
      <c r="CN900" s="34"/>
      <c r="CO900" s="34"/>
      <c r="CP900" s="34"/>
      <c r="CQ900" s="34"/>
      <c r="CR900" s="34"/>
      <c r="CS900" s="34"/>
      <c r="CT900" s="34"/>
      <c r="CV900" s="34"/>
      <c r="CW900" s="34"/>
      <c r="CX900" s="34"/>
      <c r="CY900" s="34"/>
      <c r="CZ900" s="34"/>
    </row>
    <row r="901" spans="1:104" x14ac:dyDescent="0.15">
      <c r="A901" s="34"/>
      <c r="B901" s="34"/>
      <c r="C901" s="34"/>
      <c r="D901" s="34"/>
      <c r="F901" s="34"/>
      <c r="G901" s="34"/>
      <c r="H901" s="84"/>
      <c r="I901" s="34"/>
      <c r="J901" s="34"/>
      <c r="K901" s="34"/>
      <c r="L901" s="34"/>
      <c r="M901" s="34"/>
      <c r="N901" s="34"/>
      <c r="O901" s="34"/>
      <c r="P901" s="34"/>
      <c r="Q901" s="34"/>
      <c r="S901" s="34"/>
      <c r="T901" s="34"/>
      <c r="U901" s="34"/>
      <c r="W901" t="b">
        <v>1</v>
      </c>
      <c r="X901" s="34"/>
      <c r="Y901" s="34"/>
      <c r="AA901" s="34"/>
      <c r="AB901" s="34"/>
      <c r="AC901" s="34"/>
      <c r="AD901" s="34"/>
      <c r="AE901" s="34"/>
      <c r="AF901" s="34"/>
      <c r="AG901">
        <v>4.3</v>
      </c>
      <c r="AH901" s="34" t="s">
        <v>1607</v>
      </c>
      <c r="AK901" s="34"/>
      <c r="AL901" s="34"/>
      <c r="AM901" s="34"/>
      <c r="AN901" s="34"/>
      <c r="AO901" s="34"/>
      <c r="AP901" s="34"/>
      <c r="AQ901" s="34"/>
      <c r="AR901" s="34"/>
      <c r="AS901" s="34"/>
      <c r="AU901" s="34"/>
      <c r="AV901" s="34"/>
      <c r="AW901" s="34"/>
      <c r="AX901" s="34"/>
      <c r="AY901" s="34"/>
      <c r="AZ901" s="34"/>
      <c r="BA901" s="34"/>
      <c r="BB901" s="34"/>
      <c r="BC901" s="34" t="s">
        <v>866</v>
      </c>
      <c r="BD901" s="34" t="s">
        <v>378</v>
      </c>
      <c r="BE901" s="34" t="s">
        <v>867</v>
      </c>
      <c r="BF901" s="34" t="s">
        <v>868</v>
      </c>
      <c r="BG901" t="b">
        <v>0</v>
      </c>
      <c r="BH901" t="b">
        <v>0</v>
      </c>
      <c r="BI901" s="34" t="s">
        <v>258</v>
      </c>
      <c r="BJ901" s="34" t="s">
        <v>274</v>
      </c>
      <c r="BK901" s="34" t="s">
        <v>349</v>
      </c>
      <c r="BL901" s="34" t="s">
        <v>422</v>
      </c>
      <c r="BM901" s="34" t="s">
        <v>286</v>
      </c>
      <c r="BN901" s="34" t="s">
        <v>351</v>
      </c>
      <c r="BO901" s="34"/>
      <c r="BP901" s="34"/>
      <c r="BQ901" s="34" t="s">
        <v>906</v>
      </c>
      <c r="BR901" t="b">
        <v>0</v>
      </c>
      <c r="BS901" s="34" t="s">
        <v>933</v>
      </c>
      <c r="BT901" s="34" t="s">
        <v>362</v>
      </c>
      <c r="BU901" s="34" t="s">
        <v>961</v>
      </c>
      <c r="BV901" s="34"/>
      <c r="BW901" s="34" t="s">
        <v>985</v>
      </c>
      <c r="BX901" s="34" t="s">
        <v>270</v>
      </c>
      <c r="BY901" s="34" t="s">
        <v>374</v>
      </c>
      <c r="BZ901" s="34"/>
      <c r="CB901" s="34"/>
      <c r="CC901" s="34"/>
      <c r="CD901" s="34"/>
      <c r="CE901" s="34"/>
      <c r="CH901" s="34"/>
      <c r="CI901" s="34"/>
      <c r="CK901" s="34"/>
      <c r="CL901" s="34"/>
      <c r="CN901" s="34"/>
      <c r="CO901" s="34"/>
      <c r="CP901" s="34"/>
      <c r="CQ901" s="34"/>
      <c r="CR901" s="34"/>
      <c r="CS901" s="34"/>
      <c r="CT901" s="34"/>
      <c r="CV901" s="34"/>
      <c r="CW901" s="34"/>
      <c r="CX901" s="34"/>
      <c r="CY901" s="34"/>
      <c r="CZ901" s="34"/>
    </row>
    <row r="902" spans="1:104" x14ac:dyDescent="0.15">
      <c r="A902" s="34"/>
      <c r="B902" s="34"/>
      <c r="C902" s="34"/>
      <c r="D902" s="34"/>
      <c r="F902" s="34"/>
      <c r="G902" s="34"/>
      <c r="H902" s="84"/>
      <c r="I902" s="34"/>
      <c r="J902" s="34"/>
      <c r="K902" s="34"/>
      <c r="L902" s="34"/>
      <c r="M902" s="34"/>
      <c r="N902" s="34"/>
      <c r="O902" s="34"/>
      <c r="P902" s="34"/>
      <c r="Q902" s="34"/>
      <c r="S902" s="34"/>
      <c r="T902" s="34"/>
      <c r="U902" s="34"/>
      <c r="W902" t="b">
        <v>1</v>
      </c>
      <c r="X902" s="34"/>
      <c r="Y902" s="34"/>
      <c r="AA902" s="34"/>
      <c r="AB902" s="34"/>
      <c r="AC902" s="34"/>
      <c r="AD902" s="34"/>
      <c r="AE902" s="34"/>
      <c r="AF902" s="34"/>
      <c r="AG902">
        <v>4.3</v>
      </c>
      <c r="AH902" s="34" t="s">
        <v>1607</v>
      </c>
      <c r="AK902" s="34"/>
      <c r="AL902" s="34"/>
      <c r="AM902" s="34"/>
      <c r="AN902" s="34"/>
      <c r="AO902" s="34"/>
      <c r="AP902" s="34"/>
      <c r="AQ902" s="34"/>
      <c r="AR902" s="34"/>
      <c r="AS902" s="34"/>
      <c r="AU902" s="34"/>
      <c r="AV902" s="34"/>
      <c r="AW902" s="34"/>
      <c r="AX902" s="34"/>
      <c r="AY902" s="34"/>
      <c r="AZ902" s="34"/>
      <c r="BA902" s="34"/>
      <c r="BB902" s="34"/>
      <c r="BC902" s="34" t="s">
        <v>866</v>
      </c>
      <c r="BD902" s="34" t="s">
        <v>378</v>
      </c>
      <c r="BE902" s="34" t="s">
        <v>867</v>
      </c>
      <c r="BF902" s="34" t="s">
        <v>868</v>
      </c>
      <c r="BG902" t="b">
        <v>0</v>
      </c>
      <c r="BH902" t="b">
        <v>0</v>
      </c>
      <c r="BI902" s="34" t="s">
        <v>258</v>
      </c>
      <c r="BJ902" s="34" t="s">
        <v>275</v>
      </c>
      <c r="BK902" s="34" t="s">
        <v>349</v>
      </c>
      <c r="BL902" s="34" t="s">
        <v>422</v>
      </c>
      <c r="BM902" s="34" t="s">
        <v>287</v>
      </c>
      <c r="BN902" s="34" t="s">
        <v>351</v>
      </c>
      <c r="BO902" s="34"/>
      <c r="BP902" s="34"/>
      <c r="BQ902" s="34" t="s">
        <v>906</v>
      </c>
      <c r="BR902" t="b">
        <v>0</v>
      </c>
      <c r="BS902" s="34" t="s">
        <v>933</v>
      </c>
      <c r="BT902" s="34" t="s">
        <v>362</v>
      </c>
      <c r="BU902" s="34" t="s">
        <v>961</v>
      </c>
      <c r="BV902" s="34"/>
      <c r="BW902" s="34" t="s">
        <v>985</v>
      </c>
      <c r="BX902" s="34" t="s">
        <v>270</v>
      </c>
      <c r="BY902" s="34" t="s">
        <v>374</v>
      </c>
      <c r="BZ902" s="34"/>
      <c r="CB902" s="34"/>
      <c r="CC902" s="34"/>
      <c r="CD902" s="34"/>
      <c r="CE902" s="34"/>
      <c r="CH902" s="34"/>
      <c r="CI902" s="34"/>
      <c r="CK902" s="34"/>
      <c r="CL902" s="34"/>
      <c r="CN902" s="34"/>
      <c r="CO902" s="34"/>
      <c r="CP902" s="34"/>
      <c r="CQ902" s="34"/>
      <c r="CR902" s="34"/>
      <c r="CS902" s="34"/>
      <c r="CT902" s="34"/>
      <c r="CV902" s="34"/>
      <c r="CW902" s="34"/>
      <c r="CX902" s="34"/>
      <c r="CY902" s="34"/>
      <c r="CZ902" s="34"/>
    </row>
    <row r="903" spans="1:104" x14ac:dyDescent="0.15">
      <c r="A903" s="34"/>
      <c r="B903" s="34"/>
      <c r="C903" s="34"/>
      <c r="D903" s="34"/>
      <c r="F903" s="34"/>
      <c r="G903" s="34"/>
      <c r="H903" s="84"/>
      <c r="I903" s="34"/>
      <c r="J903" s="34"/>
      <c r="K903" s="34"/>
      <c r="L903" s="34"/>
      <c r="M903" s="34"/>
      <c r="N903" s="34"/>
      <c r="O903" s="34"/>
      <c r="P903" s="34"/>
      <c r="Q903" s="34"/>
      <c r="S903" s="34"/>
      <c r="T903" s="34"/>
      <c r="U903" s="34"/>
      <c r="W903" t="b">
        <v>1</v>
      </c>
      <c r="X903" s="34"/>
      <c r="Y903" s="34"/>
      <c r="AA903" s="34"/>
      <c r="AB903" s="34"/>
      <c r="AC903" s="34"/>
      <c r="AD903" s="34"/>
      <c r="AE903" s="34"/>
      <c r="AF903" s="34"/>
      <c r="AG903">
        <v>4.3</v>
      </c>
      <c r="AH903" s="34" t="s">
        <v>1607</v>
      </c>
      <c r="AK903" s="34"/>
      <c r="AL903" s="34"/>
      <c r="AM903" s="34"/>
      <c r="AN903" s="34"/>
      <c r="AO903" s="34"/>
      <c r="AP903" s="34"/>
      <c r="AQ903" s="34"/>
      <c r="AR903" s="34"/>
      <c r="AS903" s="34"/>
      <c r="AU903" s="34"/>
      <c r="AV903" s="34"/>
      <c r="AW903" s="34"/>
      <c r="AX903" s="34"/>
      <c r="AY903" s="34"/>
      <c r="AZ903" s="34"/>
      <c r="BA903" s="34"/>
      <c r="BB903" s="34"/>
      <c r="BC903" s="34" t="s">
        <v>866</v>
      </c>
      <c r="BD903" s="34" t="s">
        <v>378</v>
      </c>
      <c r="BE903" s="34" t="s">
        <v>867</v>
      </c>
      <c r="BF903" s="34" t="s">
        <v>868</v>
      </c>
      <c r="BG903" t="b">
        <v>0</v>
      </c>
      <c r="BH903" t="b">
        <v>0</v>
      </c>
      <c r="BI903" s="34" t="s">
        <v>258</v>
      </c>
      <c r="BJ903" s="34" t="s">
        <v>276</v>
      </c>
      <c r="BK903" s="34" t="s">
        <v>349</v>
      </c>
      <c r="BL903" s="34" t="s">
        <v>422</v>
      </c>
      <c r="BM903" s="34" t="s">
        <v>288</v>
      </c>
      <c r="BN903" s="34" t="s">
        <v>351</v>
      </c>
      <c r="BO903" s="34"/>
      <c r="BP903" s="34"/>
      <c r="BQ903" s="34" t="s">
        <v>906</v>
      </c>
      <c r="BR903" t="b">
        <v>0</v>
      </c>
      <c r="BS903" s="34" t="s">
        <v>933</v>
      </c>
      <c r="BT903" s="34" t="s">
        <v>362</v>
      </c>
      <c r="BU903" s="34" t="s">
        <v>961</v>
      </c>
      <c r="BV903" s="34"/>
      <c r="BW903" s="34" t="s">
        <v>985</v>
      </c>
      <c r="BX903" s="34" t="s">
        <v>270</v>
      </c>
      <c r="BY903" s="34" t="s">
        <v>374</v>
      </c>
      <c r="BZ903" s="34"/>
      <c r="CB903" s="34"/>
      <c r="CC903" s="34"/>
      <c r="CD903" s="34"/>
      <c r="CE903" s="34"/>
      <c r="CH903" s="34"/>
      <c r="CI903" s="34"/>
      <c r="CK903" s="34"/>
      <c r="CL903" s="34"/>
      <c r="CN903" s="34"/>
      <c r="CO903" s="34"/>
      <c r="CP903" s="34"/>
      <c r="CQ903" s="34"/>
      <c r="CR903" s="34"/>
      <c r="CS903" s="34"/>
      <c r="CT903" s="34"/>
      <c r="CV903" s="34"/>
      <c r="CW903" s="34"/>
      <c r="CX903" s="34"/>
      <c r="CY903" s="34"/>
      <c r="CZ903" s="34"/>
    </row>
    <row r="904" spans="1:104" x14ac:dyDescent="0.15">
      <c r="A904" s="34"/>
      <c r="B904" s="34"/>
      <c r="C904" s="34"/>
      <c r="D904" s="34"/>
      <c r="F904" s="34"/>
      <c r="G904" s="34"/>
      <c r="H904" s="84"/>
      <c r="I904" s="34"/>
      <c r="J904" s="34"/>
      <c r="K904" s="34"/>
      <c r="L904" s="34"/>
      <c r="M904" s="34"/>
      <c r="N904" s="34"/>
      <c r="O904" s="34"/>
      <c r="P904" s="34"/>
      <c r="Q904" s="34"/>
      <c r="S904" s="34"/>
      <c r="T904" s="34"/>
      <c r="U904" s="34"/>
      <c r="W904" t="b">
        <v>1</v>
      </c>
      <c r="X904" s="34"/>
      <c r="Y904" s="34"/>
      <c r="AA904" s="34"/>
      <c r="AB904" s="34"/>
      <c r="AC904" s="34"/>
      <c r="AD904" s="34"/>
      <c r="AE904" s="34"/>
      <c r="AF904" s="34"/>
      <c r="AG904">
        <v>4.3</v>
      </c>
      <c r="AH904" s="34" t="s">
        <v>1607</v>
      </c>
      <c r="AK904" s="34"/>
      <c r="AL904" s="34"/>
      <c r="AM904" s="34"/>
      <c r="AN904" s="34"/>
      <c r="AO904" s="34"/>
      <c r="AP904" s="34"/>
      <c r="AQ904" s="34"/>
      <c r="AR904" s="34"/>
      <c r="AS904" s="34"/>
      <c r="AU904" s="34"/>
      <c r="AV904" s="34"/>
      <c r="AW904" s="34"/>
      <c r="AX904" s="34"/>
      <c r="AY904" s="34"/>
      <c r="AZ904" s="34"/>
      <c r="BA904" s="34"/>
      <c r="BB904" s="34"/>
      <c r="BC904" s="34" t="s">
        <v>866</v>
      </c>
      <c r="BD904" s="34" t="s">
        <v>378</v>
      </c>
      <c r="BE904" s="34" t="s">
        <v>867</v>
      </c>
      <c r="BF904" s="34" t="s">
        <v>868</v>
      </c>
      <c r="BG904" t="b">
        <v>0</v>
      </c>
      <c r="BH904" t="b">
        <v>0</v>
      </c>
      <c r="BI904" s="34" t="s">
        <v>257</v>
      </c>
      <c r="BJ904" s="34" t="s">
        <v>277</v>
      </c>
      <c r="BK904" s="34" t="s">
        <v>349</v>
      </c>
      <c r="BL904" s="34" t="s">
        <v>422</v>
      </c>
      <c r="BM904" s="34" t="s">
        <v>289</v>
      </c>
      <c r="BN904" s="34" t="s">
        <v>351</v>
      </c>
      <c r="BO904" s="34"/>
      <c r="BP904" s="34"/>
      <c r="BQ904" s="34" t="s">
        <v>906</v>
      </c>
      <c r="BR904" t="b">
        <v>0</v>
      </c>
      <c r="BS904" s="34" t="s">
        <v>933</v>
      </c>
      <c r="BT904" s="34" t="s">
        <v>362</v>
      </c>
      <c r="BU904" s="34" t="s">
        <v>961</v>
      </c>
      <c r="BV904" s="34"/>
      <c r="BW904" s="34" t="s">
        <v>985</v>
      </c>
      <c r="BX904" s="34" t="s">
        <v>270</v>
      </c>
      <c r="BY904" s="34" t="s">
        <v>374</v>
      </c>
      <c r="BZ904" s="34"/>
      <c r="CB904" s="34"/>
      <c r="CC904" s="34"/>
      <c r="CD904" s="34"/>
      <c r="CE904" s="34"/>
      <c r="CH904" s="34"/>
      <c r="CI904" s="34"/>
      <c r="CK904" s="34"/>
      <c r="CL904" s="34"/>
      <c r="CN904" s="34"/>
      <c r="CO904" s="34"/>
      <c r="CP904" s="34"/>
      <c r="CQ904" s="34"/>
      <c r="CR904" s="34"/>
      <c r="CS904" s="34"/>
      <c r="CT904" s="34"/>
      <c r="CV904" s="34"/>
      <c r="CW904" s="34"/>
      <c r="CX904" s="34"/>
      <c r="CY904" s="34"/>
      <c r="CZ904" s="34"/>
    </row>
    <row r="905" spans="1:104" x14ac:dyDescent="0.15">
      <c r="A905" s="34"/>
      <c r="B905" s="34"/>
      <c r="C905" s="34"/>
      <c r="D905" s="34"/>
      <c r="F905" s="34"/>
      <c r="G905" s="34"/>
      <c r="H905" s="84"/>
      <c r="I905" s="34"/>
      <c r="J905" s="34"/>
      <c r="K905" s="34"/>
      <c r="L905" s="34"/>
      <c r="M905" s="34"/>
      <c r="N905" s="34"/>
      <c r="O905" s="34"/>
      <c r="P905" s="34"/>
      <c r="Q905" s="34"/>
      <c r="S905" s="34"/>
      <c r="T905" s="34"/>
      <c r="U905" s="34"/>
      <c r="W905" t="b">
        <v>1</v>
      </c>
      <c r="X905" s="34"/>
      <c r="Y905" s="34"/>
      <c r="AA905" s="34"/>
      <c r="AB905" s="34"/>
      <c r="AC905" s="34"/>
      <c r="AD905" s="34"/>
      <c r="AE905" s="34"/>
      <c r="AF905" s="34"/>
      <c r="AG905">
        <v>4.3</v>
      </c>
      <c r="AH905" s="34" t="s">
        <v>1607</v>
      </c>
      <c r="AK905" s="34"/>
      <c r="AL905" s="34"/>
      <c r="AM905" s="34"/>
      <c r="AN905" s="34"/>
      <c r="AO905" s="34"/>
      <c r="AP905" s="34"/>
      <c r="AQ905" s="34"/>
      <c r="AR905" s="34"/>
      <c r="AS905" s="34"/>
      <c r="AU905" s="34"/>
      <c r="AV905" s="34"/>
      <c r="AW905" s="34"/>
      <c r="AX905" s="34"/>
      <c r="AY905" s="34"/>
      <c r="AZ905" s="34"/>
      <c r="BA905" s="34"/>
      <c r="BB905" s="34"/>
      <c r="BC905" s="34" t="s">
        <v>866</v>
      </c>
      <c r="BD905" s="34" t="s">
        <v>378</v>
      </c>
      <c r="BE905" s="34" t="s">
        <v>867</v>
      </c>
      <c r="BF905" s="34" t="s">
        <v>868</v>
      </c>
      <c r="BG905" t="b">
        <v>0</v>
      </c>
      <c r="BH905" t="b">
        <v>0</v>
      </c>
      <c r="BI905" s="34" t="s">
        <v>257</v>
      </c>
      <c r="BJ905" s="34" t="s">
        <v>278</v>
      </c>
      <c r="BK905" s="34" t="s">
        <v>349</v>
      </c>
      <c r="BL905" s="34" t="s">
        <v>422</v>
      </c>
      <c r="BM905" s="34" t="s">
        <v>290</v>
      </c>
      <c r="BN905" s="34" t="s">
        <v>351</v>
      </c>
      <c r="BO905" s="34"/>
      <c r="BP905" s="34"/>
      <c r="BQ905" s="34" t="s">
        <v>906</v>
      </c>
      <c r="BR905" t="b">
        <v>0</v>
      </c>
      <c r="BS905" s="34" t="s">
        <v>933</v>
      </c>
      <c r="BT905" s="34" t="s">
        <v>362</v>
      </c>
      <c r="BU905" s="34" t="s">
        <v>961</v>
      </c>
      <c r="BV905" s="34"/>
      <c r="BW905" s="34" t="s">
        <v>985</v>
      </c>
      <c r="BX905" s="34" t="s">
        <v>270</v>
      </c>
      <c r="BY905" s="34" t="s">
        <v>374</v>
      </c>
      <c r="BZ905" s="34"/>
      <c r="CB905" s="34"/>
      <c r="CC905" s="34"/>
      <c r="CD905" s="34"/>
      <c r="CE905" s="34"/>
      <c r="CH905" s="34"/>
      <c r="CI905" s="34"/>
      <c r="CK905" s="34"/>
      <c r="CL905" s="34"/>
      <c r="CN905" s="34"/>
      <c r="CO905" s="34"/>
      <c r="CP905" s="34"/>
      <c r="CQ905" s="34"/>
      <c r="CR905" s="34"/>
      <c r="CS905" s="34"/>
      <c r="CT905" s="34"/>
      <c r="CV905" s="34"/>
      <c r="CW905" s="34"/>
      <c r="CX905" s="34"/>
      <c r="CY905" s="34"/>
      <c r="CZ905" s="34"/>
    </row>
    <row r="906" spans="1:104" x14ac:dyDescent="0.15">
      <c r="A906" s="34"/>
      <c r="B906" s="34"/>
      <c r="C906" s="34"/>
      <c r="D906" s="34"/>
      <c r="F906" s="34"/>
      <c r="G906" s="34"/>
      <c r="H906" s="84"/>
      <c r="I906" s="34"/>
      <c r="J906" s="34"/>
      <c r="K906" s="34"/>
      <c r="L906" s="34"/>
      <c r="M906" s="34"/>
      <c r="N906" s="34"/>
      <c r="O906" s="34"/>
      <c r="P906" s="34"/>
      <c r="Q906" s="34"/>
      <c r="S906" s="34"/>
      <c r="T906" s="34"/>
      <c r="U906" s="34"/>
      <c r="W906" t="b">
        <v>1</v>
      </c>
      <c r="X906" s="34"/>
      <c r="Y906" s="34"/>
      <c r="AA906" s="34"/>
      <c r="AB906" s="34"/>
      <c r="AC906" s="34"/>
      <c r="AD906" s="34"/>
      <c r="AE906" s="34"/>
      <c r="AF906" s="34"/>
      <c r="AG906">
        <v>4.3</v>
      </c>
      <c r="AH906" s="34" t="s">
        <v>1607</v>
      </c>
      <c r="AK906" s="34"/>
      <c r="AL906" s="34"/>
      <c r="AM906" s="34"/>
      <c r="AN906" s="34"/>
      <c r="AO906" s="34"/>
      <c r="AP906" s="34"/>
      <c r="AQ906" s="34"/>
      <c r="AR906" s="34"/>
      <c r="AS906" s="34"/>
      <c r="AU906" s="34"/>
      <c r="AV906" s="34"/>
      <c r="AW906" s="34"/>
      <c r="AX906" s="34"/>
      <c r="AY906" s="34"/>
      <c r="AZ906" s="34"/>
      <c r="BA906" s="34"/>
      <c r="BB906" s="34"/>
      <c r="BC906" s="34" t="s">
        <v>866</v>
      </c>
      <c r="BD906" s="34" t="s">
        <v>378</v>
      </c>
      <c r="BE906" s="34" t="s">
        <v>867</v>
      </c>
      <c r="BF906" s="34" t="s">
        <v>868</v>
      </c>
      <c r="BG906" t="b">
        <v>0</v>
      </c>
      <c r="BH906" t="b">
        <v>0</v>
      </c>
      <c r="BI906" s="34" t="s">
        <v>257</v>
      </c>
      <c r="BJ906" s="34" t="s">
        <v>279</v>
      </c>
      <c r="BK906" s="34" t="s">
        <v>349</v>
      </c>
      <c r="BL906" s="34" t="s">
        <v>422</v>
      </c>
      <c r="BM906" s="34" t="s">
        <v>291</v>
      </c>
      <c r="BN906" s="34" t="s">
        <v>351</v>
      </c>
      <c r="BO906" s="34"/>
      <c r="BP906" s="34"/>
      <c r="BQ906" s="34" t="s">
        <v>906</v>
      </c>
      <c r="BR906" t="b">
        <v>0</v>
      </c>
      <c r="BS906" s="34" t="s">
        <v>933</v>
      </c>
      <c r="BT906" s="34" t="s">
        <v>362</v>
      </c>
      <c r="BU906" s="34" t="s">
        <v>961</v>
      </c>
      <c r="BV906" s="34"/>
      <c r="BW906" s="34" t="s">
        <v>985</v>
      </c>
      <c r="BX906" s="34" t="s">
        <v>270</v>
      </c>
      <c r="BY906" s="34" t="s">
        <v>374</v>
      </c>
      <c r="BZ906" s="34"/>
      <c r="CB906" s="34"/>
      <c r="CC906" s="34"/>
      <c r="CD906" s="34"/>
      <c r="CE906" s="34"/>
      <c r="CH906" s="34"/>
      <c r="CI906" s="34"/>
      <c r="CK906" s="34"/>
      <c r="CL906" s="34"/>
      <c r="CN906" s="34"/>
      <c r="CO906" s="34"/>
      <c r="CP906" s="34"/>
      <c r="CQ906" s="34"/>
      <c r="CR906" s="34"/>
      <c r="CS906" s="34"/>
      <c r="CT906" s="34"/>
      <c r="CV906" s="34"/>
      <c r="CW906" s="34"/>
      <c r="CX906" s="34"/>
      <c r="CY906" s="34"/>
      <c r="CZ906" s="34"/>
    </row>
    <row r="907" spans="1:104" x14ac:dyDescent="0.15">
      <c r="A907" s="34"/>
      <c r="B907" s="34"/>
      <c r="C907" s="34"/>
      <c r="D907" s="34"/>
      <c r="F907" s="34"/>
      <c r="G907" s="34"/>
      <c r="H907" s="84"/>
      <c r="I907" s="34"/>
      <c r="J907" s="34"/>
      <c r="K907" s="34"/>
      <c r="L907" s="34"/>
      <c r="M907" s="34"/>
      <c r="N907" s="34"/>
      <c r="O907" s="34"/>
      <c r="P907" s="34"/>
      <c r="Q907" s="34"/>
      <c r="S907" s="34"/>
      <c r="T907" s="34"/>
      <c r="U907" s="34"/>
      <c r="W907" t="b">
        <v>1</v>
      </c>
      <c r="X907" s="34"/>
      <c r="Y907" s="34"/>
      <c r="AA907" s="34"/>
      <c r="AB907" s="34"/>
      <c r="AC907" s="34"/>
      <c r="AD907" s="34"/>
      <c r="AE907" s="34"/>
      <c r="AF907" s="34"/>
      <c r="AG907">
        <v>4.3</v>
      </c>
      <c r="AH907" s="34" t="s">
        <v>1607</v>
      </c>
      <c r="AK907" s="34"/>
      <c r="AL907" s="34"/>
      <c r="AM907" s="34"/>
      <c r="AN907" s="34"/>
      <c r="AO907" s="34"/>
      <c r="AP907" s="34"/>
      <c r="AQ907" s="34"/>
      <c r="AR907" s="34"/>
      <c r="AS907" s="34"/>
      <c r="AU907" s="34"/>
      <c r="AV907" s="34"/>
      <c r="AW907" s="34"/>
      <c r="AX907" s="34"/>
      <c r="AY907" s="34"/>
      <c r="AZ907" s="34"/>
      <c r="BA907" s="34"/>
      <c r="BB907" s="34"/>
      <c r="BC907" s="34" t="s">
        <v>866</v>
      </c>
      <c r="BD907" s="34" t="s">
        <v>378</v>
      </c>
      <c r="BE907" s="34" t="s">
        <v>867</v>
      </c>
      <c r="BF907" s="34" t="s">
        <v>868</v>
      </c>
      <c r="BG907" t="b">
        <v>0</v>
      </c>
      <c r="BH907" t="b">
        <v>0</v>
      </c>
      <c r="BI907" s="34" t="s">
        <v>257</v>
      </c>
      <c r="BJ907" s="34" t="s">
        <v>280</v>
      </c>
      <c r="BK907" s="34" t="s">
        <v>349</v>
      </c>
      <c r="BL907" s="34" t="s">
        <v>422</v>
      </c>
      <c r="BM907" s="34" t="s">
        <v>292</v>
      </c>
      <c r="BN907" s="34" t="s">
        <v>351</v>
      </c>
      <c r="BO907" s="34"/>
      <c r="BP907" s="34"/>
      <c r="BQ907" s="34" t="s">
        <v>906</v>
      </c>
      <c r="BR907" t="b">
        <v>0</v>
      </c>
      <c r="BS907" s="34" t="s">
        <v>933</v>
      </c>
      <c r="BT907" s="34" t="s">
        <v>362</v>
      </c>
      <c r="BU907" s="34" t="s">
        <v>961</v>
      </c>
      <c r="BV907" s="34"/>
      <c r="BW907" s="34" t="s">
        <v>985</v>
      </c>
      <c r="BX907" s="34" t="s">
        <v>270</v>
      </c>
      <c r="BY907" s="34" t="s">
        <v>374</v>
      </c>
      <c r="BZ907" s="34"/>
      <c r="CB907" s="34"/>
      <c r="CC907" s="34"/>
      <c r="CD907" s="34"/>
      <c r="CE907" s="34"/>
      <c r="CH907" s="34"/>
      <c r="CI907" s="34"/>
      <c r="CK907" s="34"/>
      <c r="CL907" s="34"/>
      <c r="CN907" s="34"/>
      <c r="CO907" s="34"/>
      <c r="CP907" s="34"/>
      <c r="CQ907" s="34"/>
      <c r="CR907" s="34"/>
      <c r="CS907" s="34"/>
      <c r="CT907" s="34"/>
      <c r="CV907" s="34"/>
      <c r="CW907" s="34"/>
      <c r="CX907" s="34"/>
      <c r="CY907" s="34"/>
      <c r="CZ907" s="34"/>
    </row>
    <row r="908" spans="1:104" x14ac:dyDescent="0.15">
      <c r="A908" s="34"/>
      <c r="B908" s="34"/>
      <c r="C908" s="34"/>
      <c r="D908" s="34"/>
      <c r="F908" s="34"/>
      <c r="G908" s="34"/>
      <c r="H908" s="84"/>
      <c r="I908" s="34"/>
      <c r="J908" s="34"/>
      <c r="K908" s="34"/>
      <c r="L908" s="34"/>
      <c r="M908" s="34"/>
      <c r="N908" s="34"/>
      <c r="O908" s="34"/>
      <c r="P908" s="34"/>
      <c r="Q908" s="34"/>
      <c r="S908" s="34"/>
      <c r="T908" s="34"/>
      <c r="U908" s="34"/>
      <c r="W908" t="b">
        <v>1</v>
      </c>
      <c r="X908" s="34"/>
      <c r="Y908" s="34"/>
      <c r="AA908" s="34"/>
      <c r="AB908" s="34"/>
      <c r="AC908" s="34"/>
      <c r="AD908" s="34"/>
      <c r="AE908" s="34"/>
      <c r="AF908" s="34"/>
      <c r="AG908">
        <v>4.3</v>
      </c>
      <c r="AH908" s="34" t="s">
        <v>1607</v>
      </c>
      <c r="AK908" s="34"/>
      <c r="AL908" s="34"/>
      <c r="AM908" s="34"/>
      <c r="AN908" s="34"/>
      <c r="AO908" s="34"/>
      <c r="AP908" s="34"/>
      <c r="AQ908" s="34"/>
      <c r="AR908" s="34"/>
      <c r="AS908" s="34"/>
      <c r="AU908" s="34"/>
      <c r="AV908" s="34"/>
      <c r="AW908" s="34"/>
      <c r="AX908" s="34"/>
      <c r="AY908" s="34"/>
      <c r="AZ908" s="34"/>
      <c r="BA908" s="34"/>
      <c r="BB908" s="34"/>
      <c r="BC908" s="34" t="s">
        <v>866</v>
      </c>
      <c r="BD908" s="34" t="s">
        <v>378</v>
      </c>
      <c r="BE908" s="34" t="s">
        <v>867</v>
      </c>
      <c r="BF908" s="34" t="s">
        <v>868</v>
      </c>
      <c r="BG908" t="b">
        <v>0</v>
      </c>
      <c r="BH908" t="b">
        <v>0</v>
      </c>
      <c r="BI908" s="34" t="s">
        <v>257</v>
      </c>
      <c r="BJ908" s="34" t="s">
        <v>281</v>
      </c>
      <c r="BK908" s="34" t="s">
        <v>349</v>
      </c>
      <c r="BL908" s="34" t="s">
        <v>422</v>
      </c>
      <c r="BM908" s="34" t="s">
        <v>293</v>
      </c>
      <c r="BN908" s="34" t="s">
        <v>351</v>
      </c>
      <c r="BO908" s="34"/>
      <c r="BP908" s="34"/>
      <c r="BQ908" s="34" t="s">
        <v>906</v>
      </c>
      <c r="BR908" t="b">
        <v>0</v>
      </c>
      <c r="BS908" s="34" t="s">
        <v>933</v>
      </c>
      <c r="BT908" s="34" t="s">
        <v>362</v>
      </c>
      <c r="BU908" s="34" t="s">
        <v>961</v>
      </c>
      <c r="BV908" s="34"/>
      <c r="BW908" s="34" t="s">
        <v>985</v>
      </c>
      <c r="BX908" s="34" t="s">
        <v>270</v>
      </c>
      <c r="BY908" s="34" t="s">
        <v>374</v>
      </c>
      <c r="BZ908" s="34"/>
      <c r="CB908" s="34"/>
      <c r="CC908" s="34"/>
      <c r="CD908" s="34"/>
      <c r="CE908" s="34"/>
      <c r="CH908" s="34"/>
      <c r="CI908" s="34"/>
      <c r="CK908" s="34"/>
      <c r="CL908" s="34"/>
      <c r="CN908" s="34"/>
      <c r="CO908" s="34"/>
      <c r="CP908" s="34"/>
      <c r="CQ908" s="34"/>
      <c r="CR908" s="34"/>
      <c r="CS908" s="34"/>
      <c r="CT908" s="34"/>
      <c r="CV908" s="34"/>
      <c r="CW908" s="34"/>
      <c r="CX908" s="34"/>
      <c r="CY908" s="34"/>
      <c r="CZ908" s="34"/>
    </row>
    <row r="909" spans="1:104" x14ac:dyDescent="0.15">
      <c r="A909" s="34"/>
      <c r="B909" s="34"/>
      <c r="C909" s="34"/>
      <c r="D909" s="34"/>
      <c r="F909" s="34"/>
      <c r="G909" s="34"/>
      <c r="H909" s="84"/>
      <c r="I909" s="34"/>
      <c r="J909" s="34"/>
      <c r="K909" s="34"/>
      <c r="L909" s="34"/>
      <c r="M909" s="34"/>
      <c r="N909" s="34"/>
      <c r="O909" s="34"/>
      <c r="P909" s="34"/>
      <c r="Q909" s="34"/>
      <c r="S909" s="34"/>
      <c r="T909" s="34"/>
      <c r="U909" s="34"/>
      <c r="W909" t="b">
        <v>1</v>
      </c>
      <c r="X909" s="34"/>
      <c r="Y909" s="34"/>
      <c r="AA909" s="34"/>
      <c r="AB909" s="34"/>
      <c r="AC909" s="34"/>
      <c r="AD909" s="34"/>
      <c r="AE909" s="34"/>
      <c r="AF909" s="34"/>
      <c r="AG909">
        <v>4.3</v>
      </c>
      <c r="AH909" s="34" t="s">
        <v>1607</v>
      </c>
      <c r="AK909" s="34"/>
      <c r="AL909" s="34"/>
      <c r="AM909" s="34"/>
      <c r="AN909" s="34"/>
      <c r="AO909" s="34"/>
      <c r="AP909" s="34"/>
      <c r="AQ909" s="34"/>
      <c r="AR909" s="34"/>
      <c r="AS909" s="34"/>
      <c r="AU909" s="34"/>
      <c r="AV909" s="34"/>
      <c r="AW909" s="34"/>
      <c r="AX909" s="34"/>
      <c r="AY909" s="34"/>
      <c r="AZ909" s="34"/>
      <c r="BA909" s="34"/>
      <c r="BB909" s="34"/>
      <c r="BC909" s="34" t="s">
        <v>866</v>
      </c>
      <c r="BD909" s="34" t="s">
        <v>378</v>
      </c>
      <c r="BE909" s="34" t="s">
        <v>867</v>
      </c>
      <c r="BF909" s="34" t="s">
        <v>868</v>
      </c>
      <c r="BG909" t="b">
        <v>0</v>
      </c>
      <c r="BH909" t="b">
        <v>0</v>
      </c>
      <c r="BI909" s="34" t="s">
        <v>257</v>
      </c>
      <c r="BJ909" s="34" t="s">
        <v>282</v>
      </c>
      <c r="BK909" s="34" t="s">
        <v>349</v>
      </c>
      <c r="BL909" s="34" t="s">
        <v>422</v>
      </c>
      <c r="BM909" s="34" t="s">
        <v>294</v>
      </c>
      <c r="BN909" s="34" t="s">
        <v>351</v>
      </c>
      <c r="BO909" s="34"/>
      <c r="BP909" s="34"/>
      <c r="BQ909" s="34" t="s">
        <v>906</v>
      </c>
      <c r="BR909" t="b">
        <v>0</v>
      </c>
      <c r="BS909" s="34" t="s">
        <v>933</v>
      </c>
      <c r="BT909" s="34" t="s">
        <v>362</v>
      </c>
      <c r="BU909" s="34" t="s">
        <v>961</v>
      </c>
      <c r="BV909" s="34"/>
      <c r="BW909" s="34" t="s">
        <v>985</v>
      </c>
      <c r="BX909" s="34" t="s">
        <v>270</v>
      </c>
      <c r="BY909" s="34" t="s">
        <v>374</v>
      </c>
      <c r="BZ909" s="34"/>
      <c r="CB909" s="34"/>
      <c r="CC909" s="34"/>
      <c r="CD909" s="34"/>
      <c r="CE909" s="34"/>
      <c r="CH909" s="34"/>
      <c r="CI909" s="34"/>
      <c r="CK909" s="34"/>
      <c r="CL909" s="34"/>
      <c r="CN909" s="34"/>
      <c r="CO909" s="34"/>
      <c r="CP909" s="34"/>
      <c r="CQ909" s="34"/>
      <c r="CR909" s="34"/>
      <c r="CS909" s="34"/>
      <c r="CT909" s="34"/>
      <c r="CV909" s="34"/>
      <c r="CW909" s="34"/>
      <c r="CX909" s="34"/>
      <c r="CY909" s="34"/>
      <c r="CZ909" s="34"/>
    </row>
    <row r="910" spans="1:104" x14ac:dyDescent="0.15">
      <c r="A910" s="34"/>
      <c r="B910" s="34"/>
      <c r="C910" s="34"/>
      <c r="D910" s="34"/>
      <c r="F910" s="34"/>
      <c r="G910" s="34"/>
      <c r="H910" s="84"/>
      <c r="I910" s="34"/>
      <c r="J910" s="34"/>
      <c r="K910" s="34"/>
      <c r="L910" s="34"/>
      <c r="M910" s="34"/>
      <c r="N910" s="34"/>
      <c r="O910" s="34"/>
      <c r="P910" s="34"/>
      <c r="Q910" s="34"/>
      <c r="S910" s="34"/>
      <c r="T910" s="34"/>
      <c r="U910" s="34"/>
      <c r="W910" t="b">
        <v>1</v>
      </c>
      <c r="X910" s="34"/>
      <c r="Y910" s="34"/>
      <c r="AA910" s="34"/>
      <c r="AB910" s="34"/>
      <c r="AC910" s="34"/>
      <c r="AD910" s="34"/>
      <c r="AE910" s="34"/>
      <c r="AF910" s="34"/>
      <c r="AG910">
        <v>4.3</v>
      </c>
      <c r="AH910" s="34" t="s">
        <v>1607</v>
      </c>
      <c r="AK910" s="34"/>
      <c r="AL910" s="34"/>
      <c r="AM910" s="34"/>
      <c r="AN910" s="34"/>
      <c r="AO910" s="34"/>
      <c r="AP910" s="34"/>
      <c r="AQ910" s="34"/>
      <c r="AR910" s="34"/>
      <c r="AS910" s="34"/>
      <c r="AU910" s="34"/>
      <c r="AV910" s="34"/>
      <c r="AW910" s="34"/>
      <c r="AX910" s="34"/>
      <c r="AY910" s="34"/>
      <c r="AZ910" s="34"/>
      <c r="BA910" s="34"/>
      <c r="BB910" s="34"/>
      <c r="BC910" s="34" t="s">
        <v>866</v>
      </c>
      <c r="BD910" s="34" t="s">
        <v>378</v>
      </c>
      <c r="BE910" s="34" t="s">
        <v>867</v>
      </c>
      <c r="BF910" s="34" t="s">
        <v>868</v>
      </c>
      <c r="BG910" t="b">
        <v>0</v>
      </c>
      <c r="BI910" s="34"/>
      <c r="BJ910" s="34"/>
      <c r="BK910" s="34"/>
      <c r="BL910" s="34"/>
      <c r="BM910" s="34"/>
      <c r="BN910" s="34"/>
      <c r="BO910" s="34"/>
      <c r="BP910" s="34"/>
      <c r="BQ910" s="34" t="s">
        <v>498</v>
      </c>
      <c r="BR910" t="b">
        <v>0</v>
      </c>
      <c r="BS910" s="34" t="s">
        <v>549</v>
      </c>
      <c r="BT910" s="34" t="s">
        <v>362</v>
      </c>
      <c r="BU910" s="34" t="s">
        <v>367</v>
      </c>
      <c r="BV910" s="34"/>
      <c r="BW910" s="34" t="s">
        <v>622</v>
      </c>
      <c r="BX910" s="34" t="s">
        <v>359</v>
      </c>
      <c r="BY910" s="34" t="s">
        <v>375</v>
      </c>
      <c r="BZ910" s="34"/>
      <c r="CB910" s="34"/>
      <c r="CC910" s="34"/>
      <c r="CD910" s="34"/>
      <c r="CE910" s="34"/>
      <c r="CH910" s="34"/>
      <c r="CI910" s="34"/>
      <c r="CK910" s="34"/>
      <c r="CL910" s="34"/>
      <c r="CN910" s="34"/>
      <c r="CO910" s="34"/>
      <c r="CP910" s="34"/>
      <c r="CQ910" s="34"/>
      <c r="CR910" s="34"/>
      <c r="CS910" s="34"/>
      <c r="CT910" s="34"/>
      <c r="CV910" s="34"/>
      <c r="CW910" s="34"/>
      <c r="CX910" s="34"/>
      <c r="CY910" s="34"/>
      <c r="CZ910" s="34"/>
    </row>
    <row r="911" spans="1:104" x14ac:dyDescent="0.15">
      <c r="A911" s="34"/>
      <c r="B911" s="34"/>
      <c r="C911" s="34"/>
      <c r="D911" s="34"/>
      <c r="F911" s="34"/>
      <c r="G911" s="34"/>
      <c r="H911" s="84"/>
      <c r="I911" s="34"/>
      <c r="J911" s="34"/>
      <c r="K911" s="34"/>
      <c r="L911" s="34"/>
      <c r="M911" s="34"/>
      <c r="N911" s="34"/>
      <c r="O911" s="34"/>
      <c r="P911" s="34"/>
      <c r="Q911" s="34"/>
      <c r="S911" s="34"/>
      <c r="T911" s="34"/>
      <c r="U911" s="34"/>
      <c r="W911" t="b">
        <v>1</v>
      </c>
      <c r="X911" s="34"/>
      <c r="Y911" s="34"/>
      <c r="AA911" s="34"/>
      <c r="AB911" s="34"/>
      <c r="AC911" s="34"/>
      <c r="AD911" s="34"/>
      <c r="AE911" s="34"/>
      <c r="AF911" s="34"/>
      <c r="AG911">
        <v>4.3</v>
      </c>
      <c r="AH911" s="34" t="s">
        <v>1607</v>
      </c>
      <c r="AK911" s="34"/>
      <c r="AL911" s="34"/>
      <c r="AM911" s="34"/>
      <c r="AN911" s="34"/>
      <c r="AO911" s="34"/>
      <c r="AP911" s="34"/>
      <c r="AQ911" s="34"/>
      <c r="AR911" s="34"/>
      <c r="AS911" s="34"/>
      <c r="AU911" s="34"/>
      <c r="AV911" s="34"/>
      <c r="AW911" s="34"/>
      <c r="AX911" s="34"/>
      <c r="AY911" s="34"/>
      <c r="AZ911" s="34"/>
      <c r="BA911" s="34"/>
      <c r="BB911" s="34"/>
      <c r="BC911" s="34" t="s">
        <v>866</v>
      </c>
      <c r="BD911" s="34" t="s">
        <v>378</v>
      </c>
      <c r="BE911" s="34" t="s">
        <v>867</v>
      </c>
      <c r="BF911" s="34" t="s">
        <v>868</v>
      </c>
      <c r="BG911" t="b">
        <v>0</v>
      </c>
      <c r="BI911" s="34"/>
      <c r="BJ911" s="34"/>
      <c r="BK911" s="34"/>
      <c r="BL911" s="34"/>
      <c r="BM911" s="34"/>
      <c r="BN911" s="34"/>
      <c r="BO911" s="34"/>
      <c r="BP911" s="34"/>
      <c r="BQ911" s="34" t="s">
        <v>499</v>
      </c>
      <c r="BR911" t="b">
        <v>0</v>
      </c>
      <c r="BS911" s="34" t="s">
        <v>550</v>
      </c>
      <c r="BT911" s="34" t="s">
        <v>362</v>
      </c>
      <c r="BU911" s="34" t="s">
        <v>367</v>
      </c>
      <c r="BV911" s="34"/>
      <c r="BW911" s="34" t="s">
        <v>623</v>
      </c>
      <c r="BX911" s="34" t="s">
        <v>359</v>
      </c>
      <c r="BY911" s="34" t="s">
        <v>375</v>
      </c>
      <c r="BZ911" s="34"/>
      <c r="CB911" s="34"/>
      <c r="CC911" s="34"/>
      <c r="CD911" s="34"/>
      <c r="CE911" s="34"/>
      <c r="CH911" s="34"/>
      <c r="CI911" s="34"/>
      <c r="CK911" s="34"/>
      <c r="CL911" s="34"/>
      <c r="CN911" s="34"/>
      <c r="CO911" s="34"/>
      <c r="CP911" s="34"/>
      <c r="CQ911" s="34"/>
      <c r="CR911" s="34"/>
      <c r="CS911" s="34"/>
      <c r="CT911" s="34"/>
      <c r="CV911" s="34"/>
      <c r="CW911" s="34"/>
      <c r="CX911" s="34"/>
      <c r="CY911" s="34"/>
      <c r="CZ911" s="34"/>
    </row>
    <row r="912" spans="1:104" x14ac:dyDescent="0.15">
      <c r="A912" s="34"/>
      <c r="B912" s="34"/>
      <c r="C912" s="34"/>
      <c r="D912" s="34"/>
      <c r="F912" s="34"/>
      <c r="G912" s="34"/>
      <c r="H912" s="84"/>
      <c r="I912" s="34"/>
      <c r="J912" s="34"/>
      <c r="K912" s="34"/>
      <c r="L912" s="34"/>
      <c r="M912" s="34"/>
      <c r="N912" s="34"/>
      <c r="O912" s="34"/>
      <c r="P912" s="34"/>
      <c r="Q912" s="34"/>
      <c r="S912" s="34"/>
      <c r="T912" s="34"/>
      <c r="U912" s="34"/>
      <c r="W912" t="b">
        <v>1</v>
      </c>
      <c r="X912" s="34"/>
      <c r="Y912" s="34"/>
      <c r="AA912" s="34"/>
      <c r="AB912" s="34"/>
      <c r="AC912" s="34"/>
      <c r="AD912" s="34"/>
      <c r="AE912" s="34"/>
      <c r="AF912" s="34"/>
      <c r="AG912">
        <v>4.3</v>
      </c>
      <c r="AH912" s="34" t="s">
        <v>1607</v>
      </c>
      <c r="AK912" s="34"/>
      <c r="AL912" s="34"/>
      <c r="AM912" s="34"/>
      <c r="AN912" s="34"/>
      <c r="AO912" s="34"/>
      <c r="AP912" s="34"/>
      <c r="AQ912" s="34"/>
      <c r="AR912" s="34"/>
      <c r="AS912" s="34"/>
      <c r="AU912" s="34"/>
      <c r="AV912" s="34"/>
      <c r="AW912" s="34"/>
      <c r="AX912" s="34"/>
      <c r="AY912" s="34"/>
      <c r="AZ912" s="34"/>
      <c r="BA912" s="34"/>
      <c r="BB912" s="34"/>
      <c r="BC912" s="34" t="s">
        <v>866</v>
      </c>
      <c r="BD912" s="34" t="s">
        <v>378</v>
      </c>
      <c r="BE912" s="34" t="s">
        <v>867</v>
      </c>
      <c r="BF912" s="34" t="s">
        <v>868</v>
      </c>
      <c r="BG912" t="b">
        <v>0</v>
      </c>
      <c r="BI912" s="34"/>
      <c r="BJ912" s="34"/>
      <c r="BK912" s="34"/>
      <c r="BL912" s="34"/>
      <c r="BM912" s="34"/>
      <c r="BN912" s="34"/>
      <c r="BO912" s="34"/>
      <c r="BP912" s="34"/>
      <c r="BQ912" s="34" t="s">
        <v>500</v>
      </c>
      <c r="BR912" t="b">
        <v>0</v>
      </c>
      <c r="BS912" s="34" t="s">
        <v>551</v>
      </c>
      <c r="BT912" s="34" t="s">
        <v>362</v>
      </c>
      <c r="BU912" s="34" t="s">
        <v>367</v>
      </c>
      <c r="BV912" s="34"/>
      <c r="BW912" s="34" t="s">
        <v>624</v>
      </c>
      <c r="BX912" s="34" t="s">
        <v>359</v>
      </c>
      <c r="BY912" s="34" t="s">
        <v>375</v>
      </c>
      <c r="BZ912" s="34"/>
      <c r="CB912" s="34"/>
      <c r="CC912" s="34"/>
      <c r="CD912" s="34"/>
      <c r="CE912" s="34"/>
      <c r="CH912" s="34"/>
      <c r="CI912" s="34"/>
      <c r="CK912" s="34"/>
      <c r="CL912" s="34"/>
      <c r="CN912" s="34"/>
      <c r="CO912" s="34"/>
      <c r="CP912" s="34"/>
      <c r="CQ912" s="34"/>
      <c r="CR912" s="34"/>
      <c r="CS912" s="34"/>
      <c r="CT912" s="34"/>
      <c r="CV912" s="34"/>
      <c r="CW912" s="34"/>
      <c r="CX912" s="34"/>
      <c r="CY912" s="34"/>
      <c r="CZ912" s="34"/>
    </row>
    <row r="913" spans="1:104" x14ac:dyDescent="0.15">
      <c r="A913" s="34"/>
      <c r="B913" s="34"/>
      <c r="C913" s="34"/>
      <c r="D913" s="34"/>
      <c r="F913" s="34"/>
      <c r="G913" s="34"/>
      <c r="H913" s="84"/>
      <c r="I913" s="34"/>
      <c r="J913" s="34"/>
      <c r="K913" s="34"/>
      <c r="L913" s="34"/>
      <c r="M913" s="34"/>
      <c r="N913" s="34"/>
      <c r="O913" s="34"/>
      <c r="P913" s="34"/>
      <c r="Q913" s="34"/>
      <c r="S913" s="34"/>
      <c r="T913" s="34"/>
      <c r="U913" s="34"/>
      <c r="W913" t="b">
        <v>1</v>
      </c>
      <c r="X913" s="34"/>
      <c r="Y913" s="34"/>
      <c r="AA913" s="34"/>
      <c r="AB913" s="34"/>
      <c r="AC913" s="34"/>
      <c r="AD913" s="34"/>
      <c r="AE913" s="34"/>
      <c r="AF913" s="34"/>
      <c r="AG913">
        <v>4.3</v>
      </c>
      <c r="AH913" s="34" t="s">
        <v>1607</v>
      </c>
      <c r="AK913" s="34"/>
      <c r="AL913" s="34"/>
      <c r="AM913" s="34"/>
      <c r="AN913" s="34"/>
      <c r="AO913" s="34"/>
      <c r="AP913" s="34"/>
      <c r="AQ913" s="34"/>
      <c r="AR913" s="34"/>
      <c r="AS913" s="34"/>
      <c r="AU913" s="34"/>
      <c r="AV913" s="34"/>
      <c r="AW913" s="34"/>
      <c r="AX913" s="34"/>
      <c r="AY913" s="34"/>
      <c r="AZ913" s="34"/>
      <c r="BA913" s="34"/>
      <c r="BB913" s="34"/>
      <c r="BC913" s="34" t="s">
        <v>866</v>
      </c>
      <c r="BD913" s="34" t="s">
        <v>378</v>
      </c>
      <c r="BE913" s="34" t="s">
        <v>867</v>
      </c>
      <c r="BF913" s="34" t="s">
        <v>868</v>
      </c>
      <c r="BG913" t="b">
        <v>0</v>
      </c>
      <c r="BI913" s="34"/>
      <c r="BJ913" s="34"/>
      <c r="BK913" s="34"/>
      <c r="BL913" s="34"/>
      <c r="BM913" s="34"/>
      <c r="BN913" s="34"/>
      <c r="BO913" s="34"/>
      <c r="BP913" s="34"/>
      <c r="BQ913" s="34" t="s">
        <v>501</v>
      </c>
      <c r="BR913" t="b">
        <v>0</v>
      </c>
      <c r="BS913" s="34" t="s">
        <v>552</v>
      </c>
      <c r="BT913" s="34" t="s">
        <v>362</v>
      </c>
      <c r="BU913" s="34" t="s">
        <v>367</v>
      </c>
      <c r="BV913" s="34"/>
      <c r="BW913" s="34" t="s">
        <v>625</v>
      </c>
      <c r="BX913" s="34" t="s">
        <v>359</v>
      </c>
      <c r="BY913" s="34" t="s">
        <v>375</v>
      </c>
      <c r="BZ913" s="34"/>
      <c r="CB913" s="34"/>
      <c r="CC913" s="34"/>
      <c r="CD913" s="34"/>
      <c r="CE913" s="34"/>
      <c r="CH913" s="34"/>
      <c r="CI913" s="34"/>
      <c r="CK913" s="34"/>
      <c r="CL913" s="34"/>
      <c r="CN913" s="34"/>
      <c r="CO913" s="34"/>
      <c r="CP913" s="34"/>
      <c r="CQ913" s="34"/>
      <c r="CR913" s="34"/>
      <c r="CS913" s="34"/>
      <c r="CT913" s="34"/>
      <c r="CV913" s="34"/>
      <c r="CW913" s="34"/>
      <c r="CX913" s="34"/>
      <c r="CY913" s="34"/>
      <c r="CZ913" s="34"/>
    </row>
    <row r="914" spans="1:104" x14ac:dyDescent="0.15">
      <c r="A914" s="34"/>
      <c r="B914" s="34"/>
      <c r="C914" s="34"/>
      <c r="D914" s="34"/>
      <c r="F914" s="34"/>
      <c r="G914" s="34"/>
      <c r="H914" s="84"/>
      <c r="I914" s="34"/>
      <c r="J914" s="34"/>
      <c r="K914" s="34"/>
      <c r="L914" s="34"/>
      <c r="M914" s="34"/>
      <c r="N914" s="34"/>
      <c r="O914" s="34"/>
      <c r="P914" s="34"/>
      <c r="Q914" s="34"/>
      <c r="S914" s="34"/>
      <c r="T914" s="34"/>
      <c r="U914" s="34"/>
      <c r="W914" t="b">
        <v>1</v>
      </c>
      <c r="X914" s="34"/>
      <c r="Y914" s="34"/>
      <c r="AA914" s="34"/>
      <c r="AB914" s="34"/>
      <c r="AC914" s="34"/>
      <c r="AD914" s="34"/>
      <c r="AE914" s="34"/>
      <c r="AF914" s="34"/>
      <c r="AG914">
        <v>4.3</v>
      </c>
      <c r="AH914" s="34" t="s">
        <v>1607</v>
      </c>
      <c r="AK914" s="34"/>
      <c r="AL914" s="34"/>
      <c r="AM914" s="34"/>
      <c r="AN914" s="34"/>
      <c r="AO914" s="34"/>
      <c r="AP914" s="34"/>
      <c r="AQ914" s="34"/>
      <c r="AR914" s="34"/>
      <c r="AS914" s="34"/>
      <c r="AU914" s="34"/>
      <c r="AV914" s="34"/>
      <c r="AW914" s="34"/>
      <c r="AX914" s="34"/>
      <c r="AY914" s="34"/>
      <c r="AZ914" s="34"/>
      <c r="BA914" s="34"/>
      <c r="BB914" s="34"/>
      <c r="BC914" s="34" t="s">
        <v>866</v>
      </c>
      <c r="BD914" s="34" t="s">
        <v>378</v>
      </c>
      <c r="BE914" s="34" t="s">
        <v>867</v>
      </c>
      <c r="BF914" s="34" t="s">
        <v>868</v>
      </c>
      <c r="BG914" t="b">
        <v>0</v>
      </c>
      <c r="BI914" s="34"/>
      <c r="BJ914" s="34"/>
      <c r="BK914" s="34"/>
      <c r="BL914" s="34"/>
      <c r="BM914" s="34"/>
      <c r="BN914" s="34"/>
      <c r="BO914" s="34"/>
      <c r="BP914" s="34"/>
      <c r="BQ914" s="34" t="s">
        <v>502</v>
      </c>
      <c r="BR914" t="b">
        <v>0</v>
      </c>
      <c r="BS914" s="34" t="s">
        <v>553</v>
      </c>
      <c r="BT914" s="34" t="s">
        <v>362</v>
      </c>
      <c r="BU914" s="34" t="s">
        <v>368</v>
      </c>
      <c r="BV914" s="34"/>
      <c r="BW914" s="34" t="s">
        <v>626</v>
      </c>
      <c r="BX914" s="34" t="s">
        <v>191</v>
      </c>
      <c r="BY914" s="34" t="s">
        <v>376</v>
      </c>
      <c r="BZ914" s="34"/>
      <c r="CB914" s="34"/>
      <c r="CC914" s="34"/>
      <c r="CD914" s="34"/>
      <c r="CE914" s="34"/>
      <c r="CH914" s="34"/>
      <c r="CI914" s="34"/>
      <c r="CK914" s="34"/>
      <c r="CL914" s="34"/>
      <c r="CN914" s="34"/>
      <c r="CO914" s="34"/>
      <c r="CP914" s="34"/>
      <c r="CQ914" s="34"/>
      <c r="CR914" s="34"/>
      <c r="CS914" s="34"/>
      <c r="CT914" s="34"/>
      <c r="CV914" s="34"/>
      <c r="CW914" s="34"/>
      <c r="CX914" s="34"/>
      <c r="CY914" s="34"/>
      <c r="CZ914" s="34"/>
    </row>
    <row r="915" spans="1:104" x14ac:dyDescent="0.15">
      <c r="A915" s="34"/>
      <c r="B915" s="34"/>
      <c r="C915" s="34"/>
      <c r="D915" s="34"/>
      <c r="F915" s="34"/>
      <c r="G915" s="34"/>
      <c r="H915" s="84"/>
      <c r="I915" s="34"/>
      <c r="J915" s="34"/>
      <c r="K915" s="34"/>
      <c r="L915" s="34"/>
      <c r="M915" s="34"/>
      <c r="N915" s="34"/>
      <c r="O915" s="34"/>
      <c r="P915" s="34"/>
      <c r="Q915" s="34"/>
      <c r="S915" s="34"/>
      <c r="T915" s="34"/>
      <c r="U915" s="34"/>
      <c r="W915" t="b">
        <v>1</v>
      </c>
      <c r="X915" s="34"/>
      <c r="Y915" s="34"/>
      <c r="AA915" s="34"/>
      <c r="AB915" s="34"/>
      <c r="AC915" s="34"/>
      <c r="AD915" s="34"/>
      <c r="AE915" s="34"/>
      <c r="AF915" s="34"/>
      <c r="AG915">
        <v>4.3</v>
      </c>
      <c r="AH915" s="34" t="s">
        <v>1607</v>
      </c>
      <c r="AK915" s="34"/>
      <c r="AL915" s="34"/>
      <c r="AM915" s="34"/>
      <c r="AN915" s="34"/>
      <c r="AO915" s="34"/>
      <c r="AP915" s="34"/>
      <c r="AQ915" s="34"/>
      <c r="AR915" s="34"/>
      <c r="AS915" s="34"/>
      <c r="AU915" s="34"/>
      <c r="AV915" s="34"/>
      <c r="AW915" s="34"/>
      <c r="AX915" s="34"/>
      <c r="AY915" s="34"/>
      <c r="AZ915" s="34"/>
      <c r="BA915" s="34"/>
      <c r="BB915" s="34"/>
      <c r="BC915" s="34" t="s">
        <v>866</v>
      </c>
      <c r="BD915" s="34" t="s">
        <v>378</v>
      </c>
      <c r="BE915" s="34" t="s">
        <v>867</v>
      </c>
      <c r="BF915" s="34" t="s">
        <v>868</v>
      </c>
      <c r="BG915" t="b">
        <v>0</v>
      </c>
      <c r="BI915" s="34"/>
      <c r="BJ915" s="34"/>
      <c r="BK915" s="34"/>
      <c r="BL915" s="34"/>
      <c r="BM915" s="34"/>
      <c r="BN915" s="34"/>
      <c r="BO915" s="34"/>
      <c r="BP915" s="34"/>
      <c r="BQ915" s="34" t="s">
        <v>503</v>
      </c>
      <c r="BR915" t="b">
        <v>0</v>
      </c>
      <c r="BS915" s="34" t="s">
        <v>554</v>
      </c>
      <c r="BT915" s="34" t="s">
        <v>362</v>
      </c>
      <c r="BU915" s="34" t="s">
        <v>368</v>
      </c>
      <c r="BV915" s="34"/>
      <c r="BW915" s="34" t="s">
        <v>627</v>
      </c>
      <c r="BX915" s="34" t="s">
        <v>191</v>
      </c>
      <c r="BY915" s="34" t="s">
        <v>376</v>
      </c>
      <c r="BZ915" s="34"/>
      <c r="CB915" s="34"/>
      <c r="CC915" s="34"/>
      <c r="CD915" s="34"/>
      <c r="CE915" s="34"/>
      <c r="CH915" s="34"/>
      <c r="CI915" s="34"/>
      <c r="CK915" s="34"/>
      <c r="CL915" s="34"/>
      <c r="CN915" s="34"/>
      <c r="CO915" s="34"/>
      <c r="CP915" s="34"/>
      <c r="CQ915" s="34"/>
      <c r="CR915" s="34"/>
      <c r="CS915" s="34"/>
      <c r="CT915" s="34"/>
      <c r="CV915" s="34"/>
      <c r="CW915" s="34"/>
      <c r="CX915" s="34"/>
      <c r="CY915" s="34"/>
      <c r="CZ915" s="34"/>
    </row>
    <row r="916" spans="1:104" x14ac:dyDescent="0.15">
      <c r="A916" s="34"/>
      <c r="B916" s="34"/>
      <c r="C916" s="34"/>
      <c r="D916" s="34"/>
      <c r="F916" s="34"/>
      <c r="G916" s="34"/>
      <c r="H916" s="84"/>
      <c r="I916" s="34"/>
      <c r="J916" s="34"/>
      <c r="K916" s="34"/>
      <c r="L916" s="34"/>
      <c r="M916" s="34"/>
      <c r="N916" s="34"/>
      <c r="O916" s="34"/>
      <c r="P916" s="34"/>
      <c r="Q916" s="34"/>
      <c r="S916" s="34"/>
      <c r="T916" s="34"/>
      <c r="U916" s="34"/>
      <c r="W916" t="b">
        <v>1</v>
      </c>
      <c r="X916" s="34"/>
      <c r="Y916" s="34"/>
      <c r="AA916" s="34"/>
      <c r="AB916" s="34"/>
      <c r="AC916" s="34"/>
      <c r="AD916" s="34"/>
      <c r="AE916" s="34"/>
      <c r="AF916" s="34"/>
      <c r="AG916">
        <v>4.3</v>
      </c>
      <c r="AH916" s="34" t="s">
        <v>1607</v>
      </c>
      <c r="AK916" s="34"/>
      <c r="AL916" s="34"/>
      <c r="AM916" s="34"/>
      <c r="AN916" s="34"/>
      <c r="AO916" s="34"/>
      <c r="AP916" s="34"/>
      <c r="AQ916" s="34"/>
      <c r="AR916" s="34"/>
      <c r="AS916" s="34"/>
      <c r="AU916" s="34"/>
      <c r="AV916" s="34"/>
      <c r="AW916" s="34"/>
      <c r="AX916" s="34"/>
      <c r="AY916" s="34"/>
      <c r="AZ916" s="34"/>
      <c r="BA916" s="34"/>
      <c r="BB916" s="34"/>
      <c r="BC916" s="34" t="s">
        <v>866</v>
      </c>
      <c r="BD916" s="34" t="s">
        <v>378</v>
      </c>
      <c r="BE916" s="34" t="s">
        <v>867</v>
      </c>
      <c r="BF916" s="34" t="s">
        <v>868</v>
      </c>
      <c r="BG916" t="b">
        <v>0</v>
      </c>
      <c r="BH916" t="b">
        <v>0</v>
      </c>
      <c r="BI916" s="34" t="s">
        <v>257</v>
      </c>
      <c r="BJ916" s="34" t="s">
        <v>415</v>
      </c>
      <c r="BK916" s="34" t="s">
        <v>349</v>
      </c>
      <c r="BL916" s="34" t="s">
        <v>350</v>
      </c>
      <c r="BM916" s="34" t="s">
        <v>448</v>
      </c>
      <c r="BN916" s="34" t="s">
        <v>351</v>
      </c>
      <c r="BO916" s="34"/>
      <c r="BP916" s="34"/>
      <c r="BQ916" s="34" t="s">
        <v>504</v>
      </c>
      <c r="BR916" t="b">
        <v>0</v>
      </c>
      <c r="BS916" s="34" t="s">
        <v>555</v>
      </c>
      <c r="BT916" s="34" t="s">
        <v>362</v>
      </c>
      <c r="BU916" s="34" t="s">
        <v>368</v>
      </c>
      <c r="BV916" s="34"/>
      <c r="BW916" s="34" t="s">
        <v>628</v>
      </c>
      <c r="BX916" s="34" t="s">
        <v>191</v>
      </c>
      <c r="BY916" s="34" t="s">
        <v>376</v>
      </c>
      <c r="BZ916" s="34"/>
      <c r="CB916" s="34"/>
      <c r="CC916" s="34"/>
      <c r="CD916" s="34"/>
      <c r="CE916" s="34"/>
      <c r="CH916" s="34"/>
      <c r="CI916" s="34"/>
      <c r="CK916" s="34"/>
      <c r="CL916" s="34"/>
      <c r="CN916" s="34"/>
      <c r="CO916" s="34"/>
      <c r="CP916" s="34"/>
      <c r="CQ916" s="34"/>
      <c r="CR916" s="34"/>
      <c r="CS916" s="34"/>
      <c r="CT916" s="34"/>
      <c r="CV916" s="34"/>
      <c r="CW916" s="34"/>
      <c r="CX916" s="34"/>
      <c r="CY916" s="34"/>
      <c r="CZ916" s="34"/>
    </row>
    <row r="917" spans="1:104" x14ac:dyDescent="0.15">
      <c r="A917" s="34"/>
      <c r="B917" s="34"/>
      <c r="C917" s="34"/>
      <c r="D917" s="34"/>
      <c r="F917" s="34"/>
      <c r="G917" s="34"/>
      <c r="H917" s="84"/>
      <c r="I917" s="34"/>
      <c r="J917" s="34"/>
      <c r="K917" s="34"/>
      <c r="L917" s="34"/>
      <c r="M917" s="34"/>
      <c r="N917" s="34"/>
      <c r="O917" s="34"/>
      <c r="P917" s="34"/>
      <c r="Q917" s="34"/>
      <c r="S917" s="34"/>
      <c r="T917" s="34"/>
      <c r="U917" s="34"/>
      <c r="W917" t="b">
        <v>1</v>
      </c>
      <c r="X917" s="34"/>
      <c r="Y917" s="34"/>
      <c r="AA917" s="34"/>
      <c r="AB917" s="34"/>
      <c r="AC917" s="34"/>
      <c r="AD917" s="34"/>
      <c r="AE917" s="34"/>
      <c r="AF917" s="34"/>
      <c r="AG917">
        <v>4.3</v>
      </c>
      <c r="AH917" s="34" t="s">
        <v>1607</v>
      </c>
      <c r="AK917" s="34"/>
      <c r="AL917" s="34"/>
      <c r="AM917" s="34"/>
      <c r="AN917" s="34"/>
      <c r="AO917" s="34"/>
      <c r="AP917" s="34"/>
      <c r="AQ917" s="34"/>
      <c r="AR917" s="34"/>
      <c r="AS917" s="34"/>
      <c r="AU917" s="34"/>
      <c r="AV917" s="34"/>
      <c r="AW917" s="34"/>
      <c r="AX917" s="34"/>
      <c r="AY917" s="34"/>
      <c r="AZ917" s="34"/>
      <c r="BA917" s="34"/>
      <c r="BB917" s="34"/>
      <c r="BC917" s="34" t="s">
        <v>866</v>
      </c>
      <c r="BD917" s="34" t="s">
        <v>378</v>
      </c>
      <c r="BE917" s="34" t="s">
        <v>867</v>
      </c>
      <c r="BF917" s="34" t="s">
        <v>868</v>
      </c>
      <c r="BG917" t="b">
        <v>0</v>
      </c>
      <c r="BH917" t="b">
        <v>0</v>
      </c>
      <c r="BI917" s="34" t="s">
        <v>258</v>
      </c>
      <c r="BJ917" s="34" t="s">
        <v>415</v>
      </c>
      <c r="BK917" s="34" t="s">
        <v>349</v>
      </c>
      <c r="BL917" s="34" t="s">
        <v>350</v>
      </c>
      <c r="BM917" s="34" t="s">
        <v>448</v>
      </c>
      <c r="BN917" s="34" t="s">
        <v>351</v>
      </c>
      <c r="BO917" s="34"/>
      <c r="BP917" s="34"/>
      <c r="BQ917" s="34" t="s">
        <v>504</v>
      </c>
      <c r="BR917" t="b">
        <v>0</v>
      </c>
      <c r="BS917" s="34" t="s">
        <v>555</v>
      </c>
      <c r="BT917" s="34" t="s">
        <v>362</v>
      </c>
      <c r="BU917" s="34" t="s">
        <v>368</v>
      </c>
      <c r="BV917" s="34"/>
      <c r="BW917" s="34" t="s">
        <v>628</v>
      </c>
      <c r="BX917" s="34" t="s">
        <v>191</v>
      </c>
      <c r="BY917" s="34" t="s">
        <v>376</v>
      </c>
      <c r="BZ917" s="34"/>
      <c r="CB917" s="34"/>
      <c r="CC917" s="34"/>
      <c r="CD917" s="34"/>
      <c r="CE917" s="34"/>
      <c r="CH917" s="34"/>
      <c r="CI917" s="34"/>
      <c r="CK917" s="34"/>
      <c r="CL917" s="34"/>
      <c r="CN917" s="34"/>
      <c r="CO917" s="34"/>
      <c r="CP917" s="34"/>
      <c r="CQ917" s="34"/>
      <c r="CR917" s="34"/>
      <c r="CS917" s="34"/>
      <c r="CT917" s="34"/>
      <c r="CV917" s="34"/>
      <c r="CW917" s="34"/>
      <c r="CX917" s="34"/>
      <c r="CY917" s="34"/>
      <c r="CZ917" s="34"/>
    </row>
    <row r="918" spans="1:104" x14ac:dyDescent="0.15">
      <c r="A918" s="34"/>
      <c r="B918" s="34"/>
      <c r="C918" s="34"/>
      <c r="D918" s="34"/>
      <c r="F918" s="34"/>
      <c r="G918" s="34"/>
      <c r="H918" s="84"/>
      <c r="I918" s="34"/>
      <c r="J918" s="34"/>
      <c r="K918" s="34"/>
      <c r="L918" s="34"/>
      <c r="M918" s="34"/>
      <c r="N918" s="34"/>
      <c r="O918" s="34"/>
      <c r="P918" s="34"/>
      <c r="Q918" s="34"/>
      <c r="S918" s="34"/>
      <c r="T918" s="34"/>
      <c r="U918" s="34"/>
      <c r="W918" t="b">
        <v>1</v>
      </c>
      <c r="X918" s="34"/>
      <c r="Y918" s="34"/>
      <c r="AA918" s="34"/>
      <c r="AB918" s="34"/>
      <c r="AC918" s="34"/>
      <c r="AD918" s="34"/>
      <c r="AE918" s="34"/>
      <c r="AF918" s="34"/>
      <c r="AG918">
        <v>4.3</v>
      </c>
      <c r="AH918" s="34" t="s">
        <v>1607</v>
      </c>
      <c r="AK918" s="34"/>
      <c r="AL918" s="34"/>
      <c r="AM918" s="34"/>
      <c r="AN918" s="34"/>
      <c r="AO918" s="34"/>
      <c r="AP918" s="34"/>
      <c r="AQ918" s="34"/>
      <c r="AR918" s="34"/>
      <c r="AS918" s="34"/>
      <c r="AU918" s="34"/>
      <c r="AV918" s="34"/>
      <c r="AW918" s="34"/>
      <c r="AX918" s="34"/>
      <c r="AY918" s="34"/>
      <c r="AZ918" s="34"/>
      <c r="BA918" s="34"/>
      <c r="BB918" s="34"/>
      <c r="BC918" s="34" t="s">
        <v>866</v>
      </c>
      <c r="BD918" s="34" t="s">
        <v>378</v>
      </c>
      <c r="BE918" s="34" t="s">
        <v>867</v>
      </c>
      <c r="BF918" s="34" t="s">
        <v>868</v>
      </c>
      <c r="BG918" t="b">
        <v>0</v>
      </c>
      <c r="BH918" t="b">
        <v>0</v>
      </c>
      <c r="BI918" s="34" t="s">
        <v>257</v>
      </c>
      <c r="BJ918" s="34" t="s">
        <v>416</v>
      </c>
      <c r="BK918" s="34" t="s">
        <v>349</v>
      </c>
      <c r="BL918" s="34" t="s">
        <v>350</v>
      </c>
      <c r="BM918" s="34" t="s">
        <v>245</v>
      </c>
      <c r="BN918" s="34" t="s">
        <v>351</v>
      </c>
      <c r="BO918" s="34"/>
      <c r="BP918" s="34"/>
      <c r="BQ918" s="34" t="s">
        <v>504</v>
      </c>
      <c r="BR918" t="b">
        <v>0</v>
      </c>
      <c r="BS918" s="34" t="s">
        <v>555</v>
      </c>
      <c r="BT918" s="34" t="s">
        <v>362</v>
      </c>
      <c r="BU918" s="34" t="s">
        <v>368</v>
      </c>
      <c r="BV918" s="34"/>
      <c r="BW918" s="34" t="s">
        <v>628</v>
      </c>
      <c r="BX918" s="34" t="s">
        <v>191</v>
      </c>
      <c r="BY918" s="34" t="s">
        <v>376</v>
      </c>
      <c r="BZ918" s="34"/>
      <c r="CB918" s="34"/>
      <c r="CC918" s="34"/>
      <c r="CD918" s="34"/>
      <c r="CE918" s="34"/>
      <c r="CH918" s="34"/>
      <c r="CI918" s="34"/>
      <c r="CK918" s="34"/>
      <c r="CL918" s="34"/>
      <c r="CN918" s="34"/>
      <c r="CO918" s="34"/>
      <c r="CP918" s="34"/>
      <c r="CQ918" s="34"/>
      <c r="CR918" s="34"/>
      <c r="CS918" s="34"/>
      <c r="CT918" s="34"/>
      <c r="CV918" s="34"/>
      <c r="CW918" s="34"/>
      <c r="CX918" s="34"/>
      <c r="CY918" s="34"/>
      <c r="CZ918" s="34"/>
    </row>
    <row r="919" spans="1:104" x14ac:dyDescent="0.15">
      <c r="A919" s="34"/>
      <c r="B919" s="34"/>
      <c r="C919" s="34"/>
      <c r="D919" s="34"/>
      <c r="F919" s="34"/>
      <c r="G919" s="34"/>
      <c r="H919" s="84"/>
      <c r="I919" s="34"/>
      <c r="J919" s="34"/>
      <c r="K919" s="34"/>
      <c r="L919" s="34"/>
      <c r="M919" s="34"/>
      <c r="N919" s="34"/>
      <c r="O919" s="34"/>
      <c r="P919" s="34"/>
      <c r="Q919" s="34"/>
      <c r="S919" s="34"/>
      <c r="T919" s="34"/>
      <c r="U919" s="34"/>
      <c r="W919" t="b">
        <v>1</v>
      </c>
      <c r="X919" s="34"/>
      <c r="Y919" s="34"/>
      <c r="AA919" s="34"/>
      <c r="AB919" s="34"/>
      <c r="AC919" s="34"/>
      <c r="AD919" s="34"/>
      <c r="AE919" s="34"/>
      <c r="AF919" s="34"/>
      <c r="AG919">
        <v>4.3</v>
      </c>
      <c r="AH919" s="34" t="s">
        <v>1607</v>
      </c>
      <c r="AK919" s="34"/>
      <c r="AL919" s="34"/>
      <c r="AM919" s="34"/>
      <c r="AN919" s="34"/>
      <c r="AO919" s="34"/>
      <c r="AP919" s="34"/>
      <c r="AQ919" s="34"/>
      <c r="AR919" s="34"/>
      <c r="AS919" s="34"/>
      <c r="AU919" s="34"/>
      <c r="AV919" s="34"/>
      <c r="AW919" s="34"/>
      <c r="AX919" s="34"/>
      <c r="AY919" s="34"/>
      <c r="AZ919" s="34"/>
      <c r="BA919" s="34"/>
      <c r="BB919" s="34"/>
      <c r="BC919" s="34" t="s">
        <v>866</v>
      </c>
      <c r="BD919" s="34" t="s">
        <v>378</v>
      </c>
      <c r="BE919" s="34" t="s">
        <v>867</v>
      </c>
      <c r="BF919" s="34" t="s">
        <v>868</v>
      </c>
      <c r="BG919" t="b">
        <v>0</v>
      </c>
      <c r="BH919" t="b">
        <v>0</v>
      </c>
      <c r="BI919" s="34" t="s">
        <v>258</v>
      </c>
      <c r="BJ919" s="34" t="s">
        <v>416</v>
      </c>
      <c r="BK919" s="34" t="s">
        <v>349</v>
      </c>
      <c r="BL919" s="34" t="s">
        <v>350</v>
      </c>
      <c r="BM919" s="34" t="s">
        <v>245</v>
      </c>
      <c r="BN919" s="34" t="s">
        <v>351</v>
      </c>
      <c r="BO919" s="34"/>
      <c r="BP919" s="34"/>
      <c r="BQ919" s="34" t="s">
        <v>504</v>
      </c>
      <c r="BR919" t="b">
        <v>0</v>
      </c>
      <c r="BS919" s="34" t="s">
        <v>555</v>
      </c>
      <c r="BT919" s="34" t="s">
        <v>362</v>
      </c>
      <c r="BU919" s="34" t="s">
        <v>368</v>
      </c>
      <c r="BV919" s="34"/>
      <c r="BW919" s="34" t="s">
        <v>628</v>
      </c>
      <c r="BX919" s="34" t="s">
        <v>191</v>
      </c>
      <c r="BY919" s="34" t="s">
        <v>376</v>
      </c>
      <c r="BZ919" s="34"/>
      <c r="CB919" s="34"/>
      <c r="CC919" s="34"/>
      <c r="CD919" s="34"/>
      <c r="CE919" s="34"/>
      <c r="CH919" s="34"/>
      <c r="CI919" s="34"/>
      <c r="CK919" s="34"/>
      <c r="CL919" s="34"/>
      <c r="CN919" s="34"/>
      <c r="CO919" s="34"/>
      <c r="CP919" s="34"/>
      <c r="CQ919" s="34"/>
      <c r="CR919" s="34"/>
      <c r="CS919" s="34"/>
      <c r="CT919" s="34"/>
      <c r="CV919" s="34"/>
      <c r="CW919" s="34"/>
      <c r="CX919" s="34"/>
      <c r="CY919" s="34"/>
      <c r="CZ919" s="34"/>
    </row>
    <row r="920" spans="1:104" x14ac:dyDescent="0.15">
      <c r="A920" s="34"/>
      <c r="B920" s="34"/>
      <c r="C920" s="34"/>
      <c r="D920" s="34"/>
      <c r="F920" s="34"/>
      <c r="G920" s="34"/>
      <c r="H920" s="84"/>
      <c r="I920" s="34"/>
      <c r="J920" s="34"/>
      <c r="K920" s="34"/>
      <c r="L920" s="34"/>
      <c r="M920" s="34"/>
      <c r="N920" s="34"/>
      <c r="O920" s="34"/>
      <c r="P920" s="34"/>
      <c r="Q920" s="34"/>
      <c r="S920" s="34"/>
      <c r="T920" s="34"/>
      <c r="U920" s="34"/>
      <c r="W920" t="b">
        <v>1</v>
      </c>
      <c r="X920" s="34"/>
      <c r="Y920" s="34"/>
      <c r="AA920" s="34"/>
      <c r="AB920" s="34"/>
      <c r="AC920" s="34"/>
      <c r="AD920" s="34"/>
      <c r="AE920" s="34"/>
      <c r="AF920" s="34"/>
      <c r="AG920">
        <v>4.3</v>
      </c>
      <c r="AH920" s="34" t="s">
        <v>1607</v>
      </c>
      <c r="AK920" s="34"/>
      <c r="AL920" s="34"/>
      <c r="AM920" s="34"/>
      <c r="AN920" s="34"/>
      <c r="AO920" s="34"/>
      <c r="AP920" s="34"/>
      <c r="AQ920" s="34"/>
      <c r="AR920" s="34"/>
      <c r="AS920" s="34"/>
      <c r="AU920" s="34"/>
      <c r="AV920" s="34"/>
      <c r="AW920" s="34"/>
      <c r="AX920" s="34"/>
      <c r="AY920" s="34"/>
      <c r="AZ920" s="34"/>
      <c r="BA920" s="34"/>
      <c r="BB920" s="34"/>
      <c r="BC920" s="34" t="s">
        <v>866</v>
      </c>
      <c r="BD920" s="34" t="s">
        <v>378</v>
      </c>
      <c r="BE920" s="34" t="s">
        <v>867</v>
      </c>
      <c r="BF920" s="34" t="s">
        <v>868</v>
      </c>
      <c r="BG920" t="b">
        <v>0</v>
      </c>
      <c r="BH920" t="b">
        <v>0</v>
      </c>
      <c r="BI920" s="34" t="s">
        <v>257</v>
      </c>
      <c r="BJ920" s="34" t="s">
        <v>417</v>
      </c>
      <c r="BK920" s="34" t="s">
        <v>349</v>
      </c>
      <c r="BL920" s="34" t="s">
        <v>350</v>
      </c>
      <c r="BM920" s="34" t="s">
        <v>449</v>
      </c>
      <c r="BN920" s="34" t="s">
        <v>351</v>
      </c>
      <c r="BO920" s="34"/>
      <c r="BP920" s="34"/>
      <c r="BQ920" s="34" t="s">
        <v>504</v>
      </c>
      <c r="BR920" t="b">
        <v>0</v>
      </c>
      <c r="BS920" s="34" t="s">
        <v>555</v>
      </c>
      <c r="BT920" s="34" t="s">
        <v>362</v>
      </c>
      <c r="BU920" s="34" t="s">
        <v>368</v>
      </c>
      <c r="BV920" s="34"/>
      <c r="BW920" s="34" t="s">
        <v>628</v>
      </c>
      <c r="BX920" s="34" t="s">
        <v>191</v>
      </c>
      <c r="BY920" s="34" t="s">
        <v>376</v>
      </c>
      <c r="BZ920" s="34"/>
      <c r="CB920" s="34"/>
      <c r="CC920" s="34"/>
      <c r="CD920" s="34"/>
      <c r="CE920" s="34"/>
      <c r="CH920" s="34"/>
      <c r="CI920" s="34"/>
      <c r="CK920" s="34"/>
      <c r="CL920" s="34"/>
      <c r="CN920" s="34"/>
      <c r="CO920" s="34"/>
      <c r="CP920" s="34"/>
      <c r="CQ920" s="34"/>
      <c r="CR920" s="34"/>
      <c r="CS920" s="34"/>
      <c r="CT920" s="34"/>
      <c r="CV920" s="34"/>
      <c r="CW920" s="34"/>
      <c r="CX920" s="34"/>
      <c r="CY920" s="34"/>
      <c r="CZ920" s="34"/>
    </row>
    <row r="921" spans="1:104" x14ac:dyDescent="0.15">
      <c r="A921" s="34"/>
      <c r="B921" s="34"/>
      <c r="C921" s="34"/>
      <c r="D921" s="34"/>
      <c r="F921" s="34"/>
      <c r="G921" s="34"/>
      <c r="H921" s="84"/>
      <c r="I921" s="34"/>
      <c r="J921" s="34"/>
      <c r="K921" s="34"/>
      <c r="L921" s="34"/>
      <c r="M921" s="34"/>
      <c r="N921" s="34"/>
      <c r="O921" s="34"/>
      <c r="P921" s="34"/>
      <c r="Q921" s="34"/>
      <c r="S921" s="34"/>
      <c r="T921" s="34"/>
      <c r="U921" s="34"/>
      <c r="W921" t="b">
        <v>1</v>
      </c>
      <c r="X921" s="34"/>
      <c r="Y921" s="34"/>
      <c r="AA921" s="34"/>
      <c r="AB921" s="34"/>
      <c r="AC921" s="34"/>
      <c r="AD921" s="34"/>
      <c r="AE921" s="34"/>
      <c r="AF921" s="34"/>
      <c r="AG921">
        <v>4.3</v>
      </c>
      <c r="AH921" s="34" t="s">
        <v>1607</v>
      </c>
      <c r="AK921" s="34"/>
      <c r="AL921" s="34"/>
      <c r="AM921" s="34"/>
      <c r="AN921" s="34"/>
      <c r="AO921" s="34"/>
      <c r="AP921" s="34"/>
      <c r="AQ921" s="34"/>
      <c r="AR921" s="34"/>
      <c r="AS921" s="34"/>
      <c r="AU921" s="34"/>
      <c r="AV921" s="34"/>
      <c r="AW921" s="34"/>
      <c r="AX921" s="34"/>
      <c r="AY921" s="34"/>
      <c r="AZ921" s="34"/>
      <c r="BA921" s="34"/>
      <c r="BB921" s="34"/>
      <c r="BC921" s="34" t="s">
        <v>866</v>
      </c>
      <c r="BD921" s="34" t="s">
        <v>378</v>
      </c>
      <c r="BE921" s="34" t="s">
        <v>867</v>
      </c>
      <c r="BF921" s="34" t="s">
        <v>868</v>
      </c>
      <c r="BG921" t="b">
        <v>0</v>
      </c>
      <c r="BH921" t="b">
        <v>0</v>
      </c>
      <c r="BI921" s="34" t="s">
        <v>258</v>
      </c>
      <c r="BJ921" s="34" t="s">
        <v>417</v>
      </c>
      <c r="BK921" s="34" t="s">
        <v>349</v>
      </c>
      <c r="BL921" s="34" t="s">
        <v>350</v>
      </c>
      <c r="BM921" s="34" t="s">
        <v>449</v>
      </c>
      <c r="BN921" s="34" t="s">
        <v>351</v>
      </c>
      <c r="BO921" s="34"/>
      <c r="BP921" s="34"/>
      <c r="BQ921" s="34" t="s">
        <v>504</v>
      </c>
      <c r="BR921" t="b">
        <v>0</v>
      </c>
      <c r="BS921" s="34" t="s">
        <v>555</v>
      </c>
      <c r="BT921" s="34" t="s">
        <v>362</v>
      </c>
      <c r="BU921" s="34" t="s">
        <v>368</v>
      </c>
      <c r="BV921" s="34"/>
      <c r="BW921" s="34" t="s">
        <v>628</v>
      </c>
      <c r="BX921" s="34" t="s">
        <v>191</v>
      </c>
      <c r="BY921" s="34" t="s">
        <v>376</v>
      </c>
      <c r="BZ921" s="34"/>
      <c r="CB921" s="34"/>
      <c r="CC921" s="34"/>
      <c r="CD921" s="34"/>
      <c r="CE921" s="34"/>
      <c r="CH921" s="34"/>
      <c r="CI921" s="34"/>
      <c r="CK921" s="34"/>
      <c r="CL921" s="34"/>
      <c r="CN921" s="34"/>
      <c r="CO921" s="34"/>
      <c r="CP921" s="34"/>
      <c r="CQ921" s="34"/>
      <c r="CR921" s="34"/>
      <c r="CS921" s="34"/>
      <c r="CT921" s="34"/>
      <c r="CV921" s="34"/>
      <c r="CW921" s="34"/>
      <c r="CX921" s="34"/>
      <c r="CY921" s="34"/>
      <c r="CZ921" s="34"/>
    </row>
    <row r="922" spans="1:104" x14ac:dyDescent="0.15">
      <c r="A922" s="34"/>
      <c r="B922" s="34"/>
      <c r="C922" s="34"/>
      <c r="D922" s="34"/>
      <c r="F922" s="34"/>
      <c r="G922" s="34"/>
      <c r="H922" s="84"/>
      <c r="I922" s="34"/>
      <c r="J922" s="34"/>
      <c r="K922" s="34"/>
      <c r="L922" s="34"/>
      <c r="M922" s="34"/>
      <c r="N922" s="34"/>
      <c r="O922" s="34"/>
      <c r="P922" s="34"/>
      <c r="Q922" s="34"/>
      <c r="S922" s="34"/>
      <c r="T922" s="34"/>
      <c r="U922" s="34"/>
      <c r="W922" t="b">
        <v>1</v>
      </c>
      <c r="X922" s="34"/>
      <c r="Y922" s="34"/>
      <c r="AA922" s="34"/>
      <c r="AB922" s="34"/>
      <c r="AC922" s="34"/>
      <c r="AD922" s="34"/>
      <c r="AE922" s="34"/>
      <c r="AF922" s="34"/>
      <c r="AG922">
        <v>4.3</v>
      </c>
      <c r="AH922" s="34" t="s">
        <v>1607</v>
      </c>
      <c r="AK922" s="34"/>
      <c r="AL922" s="34"/>
      <c r="AM922" s="34"/>
      <c r="AN922" s="34"/>
      <c r="AO922" s="34"/>
      <c r="AP922" s="34"/>
      <c r="AQ922" s="34"/>
      <c r="AR922" s="34"/>
      <c r="AS922" s="34"/>
      <c r="AU922" s="34"/>
      <c r="AV922" s="34"/>
      <c r="AW922" s="34"/>
      <c r="AX922" s="34"/>
      <c r="AY922" s="34"/>
      <c r="AZ922" s="34"/>
      <c r="BA922" s="34"/>
      <c r="BB922" s="34"/>
      <c r="BC922" s="34" t="s">
        <v>866</v>
      </c>
      <c r="BD922" s="34" t="s">
        <v>378</v>
      </c>
      <c r="BE922" s="34" t="s">
        <v>867</v>
      </c>
      <c r="BF922" s="34" t="s">
        <v>868</v>
      </c>
      <c r="BG922" t="b">
        <v>0</v>
      </c>
      <c r="BH922" t="b">
        <v>0</v>
      </c>
      <c r="BI922" s="34" t="s">
        <v>257</v>
      </c>
      <c r="BJ922" s="34" t="s">
        <v>418</v>
      </c>
      <c r="BK922" s="34" t="s">
        <v>349</v>
      </c>
      <c r="BL922" s="34" t="s">
        <v>350</v>
      </c>
      <c r="BM922" s="34" t="s">
        <v>450</v>
      </c>
      <c r="BN922" s="34" t="s">
        <v>351</v>
      </c>
      <c r="BO922" s="34"/>
      <c r="BP922" s="34"/>
      <c r="BQ922" s="34" t="s">
        <v>504</v>
      </c>
      <c r="BR922" t="b">
        <v>0</v>
      </c>
      <c r="BS922" s="34" t="s">
        <v>555</v>
      </c>
      <c r="BT922" s="34" t="s">
        <v>362</v>
      </c>
      <c r="BU922" s="34" t="s">
        <v>368</v>
      </c>
      <c r="BV922" s="34"/>
      <c r="BW922" s="34" t="s">
        <v>628</v>
      </c>
      <c r="BX922" s="34" t="s">
        <v>191</v>
      </c>
      <c r="BY922" s="34" t="s">
        <v>376</v>
      </c>
      <c r="BZ922" s="34"/>
      <c r="CB922" s="34"/>
      <c r="CC922" s="34"/>
      <c r="CD922" s="34"/>
      <c r="CE922" s="34"/>
      <c r="CH922" s="34"/>
      <c r="CI922" s="34"/>
      <c r="CK922" s="34"/>
      <c r="CL922" s="34"/>
      <c r="CN922" s="34"/>
      <c r="CO922" s="34"/>
      <c r="CP922" s="34"/>
      <c r="CQ922" s="34"/>
      <c r="CR922" s="34"/>
      <c r="CS922" s="34"/>
      <c r="CT922" s="34"/>
      <c r="CV922" s="34"/>
      <c r="CW922" s="34"/>
      <c r="CX922" s="34"/>
      <c r="CY922" s="34"/>
      <c r="CZ922" s="34"/>
    </row>
    <row r="923" spans="1:104" x14ac:dyDescent="0.15">
      <c r="A923" s="34"/>
      <c r="B923" s="34"/>
      <c r="C923" s="34"/>
      <c r="D923" s="34"/>
      <c r="F923" s="34"/>
      <c r="G923" s="34"/>
      <c r="H923" s="84"/>
      <c r="I923" s="34"/>
      <c r="J923" s="34"/>
      <c r="K923" s="34"/>
      <c r="L923" s="34"/>
      <c r="M923" s="34"/>
      <c r="N923" s="34"/>
      <c r="O923" s="34"/>
      <c r="P923" s="34"/>
      <c r="Q923" s="34"/>
      <c r="S923" s="34"/>
      <c r="T923" s="34"/>
      <c r="U923" s="34"/>
      <c r="W923" t="b">
        <v>1</v>
      </c>
      <c r="X923" s="34"/>
      <c r="Y923" s="34"/>
      <c r="AA923" s="34"/>
      <c r="AB923" s="34"/>
      <c r="AC923" s="34"/>
      <c r="AD923" s="34"/>
      <c r="AE923" s="34"/>
      <c r="AF923" s="34"/>
      <c r="AG923">
        <v>4.3</v>
      </c>
      <c r="AH923" s="34" t="s">
        <v>1607</v>
      </c>
      <c r="AK923" s="34"/>
      <c r="AL923" s="34"/>
      <c r="AM923" s="34"/>
      <c r="AN923" s="34"/>
      <c r="AO923" s="34"/>
      <c r="AP923" s="34"/>
      <c r="AQ923" s="34"/>
      <c r="AR923" s="34"/>
      <c r="AS923" s="34"/>
      <c r="AU923" s="34"/>
      <c r="AV923" s="34"/>
      <c r="AW923" s="34"/>
      <c r="AX923" s="34"/>
      <c r="AY923" s="34"/>
      <c r="AZ923" s="34"/>
      <c r="BA923" s="34"/>
      <c r="BB923" s="34"/>
      <c r="BC923" s="34" t="s">
        <v>866</v>
      </c>
      <c r="BD923" s="34" t="s">
        <v>378</v>
      </c>
      <c r="BE923" s="34" t="s">
        <v>867</v>
      </c>
      <c r="BF923" s="34" t="s">
        <v>868</v>
      </c>
      <c r="BG923" t="b">
        <v>0</v>
      </c>
      <c r="BH923" t="b">
        <v>0</v>
      </c>
      <c r="BI923" s="34" t="s">
        <v>258</v>
      </c>
      <c r="BJ923" s="34" t="s">
        <v>418</v>
      </c>
      <c r="BK923" s="34" t="s">
        <v>349</v>
      </c>
      <c r="BL923" s="34" t="s">
        <v>350</v>
      </c>
      <c r="BM923" s="34" t="s">
        <v>450</v>
      </c>
      <c r="BN923" s="34" t="s">
        <v>351</v>
      </c>
      <c r="BO923" s="34"/>
      <c r="BP923" s="34"/>
      <c r="BQ923" s="34" t="s">
        <v>504</v>
      </c>
      <c r="BR923" t="b">
        <v>0</v>
      </c>
      <c r="BS923" s="34" t="s">
        <v>555</v>
      </c>
      <c r="BT923" s="34" t="s">
        <v>362</v>
      </c>
      <c r="BU923" s="34" t="s">
        <v>368</v>
      </c>
      <c r="BV923" s="34"/>
      <c r="BW923" s="34" t="s">
        <v>628</v>
      </c>
      <c r="BX923" s="34" t="s">
        <v>191</v>
      </c>
      <c r="BY923" s="34" t="s">
        <v>376</v>
      </c>
      <c r="BZ923" s="34"/>
      <c r="CB923" s="34"/>
      <c r="CC923" s="34"/>
      <c r="CD923" s="34"/>
      <c r="CE923" s="34"/>
      <c r="CH923" s="34"/>
      <c r="CI923" s="34"/>
      <c r="CK923" s="34"/>
      <c r="CL923" s="34"/>
      <c r="CN923" s="34"/>
      <c r="CO923" s="34"/>
      <c r="CP923" s="34"/>
      <c r="CQ923" s="34"/>
      <c r="CR923" s="34"/>
      <c r="CS923" s="34"/>
      <c r="CT923" s="34"/>
      <c r="CV923" s="34"/>
      <c r="CW923" s="34"/>
      <c r="CX923" s="34"/>
      <c r="CY923" s="34"/>
      <c r="CZ923" s="34"/>
    </row>
    <row r="924" spans="1:104" x14ac:dyDescent="0.15">
      <c r="A924" s="34"/>
      <c r="B924" s="34"/>
      <c r="C924" s="34"/>
      <c r="D924" s="34"/>
      <c r="F924" s="34"/>
      <c r="G924" s="34"/>
      <c r="H924" s="84"/>
      <c r="I924" s="34"/>
      <c r="J924" s="34"/>
      <c r="K924" s="34"/>
      <c r="L924" s="34"/>
      <c r="M924" s="34"/>
      <c r="N924" s="34"/>
      <c r="O924" s="34"/>
      <c r="P924" s="34"/>
      <c r="Q924" s="34"/>
      <c r="S924" s="34"/>
      <c r="T924" s="34"/>
      <c r="U924" s="34"/>
      <c r="W924" t="b">
        <v>1</v>
      </c>
      <c r="X924" s="34"/>
      <c r="Y924" s="34"/>
      <c r="AA924" s="34"/>
      <c r="AB924" s="34"/>
      <c r="AC924" s="34"/>
      <c r="AD924" s="34"/>
      <c r="AE924" s="34"/>
      <c r="AF924" s="34"/>
      <c r="AG924">
        <v>4.3</v>
      </c>
      <c r="AH924" s="34" t="s">
        <v>1607</v>
      </c>
      <c r="AK924" s="34"/>
      <c r="AL924" s="34"/>
      <c r="AM924" s="34"/>
      <c r="AN924" s="34"/>
      <c r="AO924" s="34"/>
      <c r="AP924" s="34"/>
      <c r="AQ924" s="34"/>
      <c r="AR924" s="34"/>
      <c r="AS924" s="34"/>
      <c r="AU924" s="34"/>
      <c r="AV924" s="34"/>
      <c r="AW924" s="34"/>
      <c r="AX924" s="34"/>
      <c r="AY924" s="34"/>
      <c r="AZ924" s="34"/>
      <c r="BA924" s="34"/>
      <c r="BB924" s="34"/>
      <c r="BC924" s="34" t="s">
        <v>866</v>
      </c>
      <c r="BD924" s="34" t="s">
        <v>378</v>
      </c>
      <c r="BE924" s="34" t="s">
        <v>867</v>
      </c>
      <c r="BF924" s="34" t="s">
        <v>868</v>
      </c>
      <c r="BG924" t="b">
        <v>0</v>
      </c>
      <c r="BH924" t="b">
        <v>0</v>
      </c>
      <c r="BI924" s="34" t="s">
        <v>257</v>
      </c>
      <c r="BJ924" s="34" t="s">
        <v>419</v>
      </c>
      <c r="BK924" s="34" t="s">
        <v>349</v>
      </c>
      <c r="BL924" s="34" t="s">
        <v>350</v>
      </c>
      <c r="BM924" s="34" t="s">
        <v>451</v>
      </c>
      <c r="BN924" s="34" t="s">
        <v>351</v>
      </c>
      <c r="BO924" s="34"/>
      <c r="BP924" s="34"/>
      <c r="BQ924" s="34" t="s">
        <v>505</v>
      </c>
      <c r="BR924" t="b">
        <v>0</v>
      </c>
      <c r="BS924" s="34" t="s">
        <v>556</v>
      </c>
      <c r="BT924" s="34" t="s">
        <v>362</v>
      </c>
      <c r="BU924" s="34" t="s">
        <v>368</v>
      </c>
      <c r="BV924" s="34"/>
      <c r="BW924" s="34" t="s">
        <v>629</v>
      </c>
      <c r="BX924" s="34" t="s">
        <v>191</v>
      </c>
      <c r="BY924" s="34" t="s">
        <v>376</v>
      </c>
      <c r="BZ924" s="34"/>
      <c r="CB924" s="34"/>
      <c r="CC924" s="34"/>
      <c r="CD924" s="34"/>
      <c r="CE924" s="34"/>
      <c r="CH924" s="34"/>
      <c r="CI924" s="34"/>
      <c r="CK924" s="34"/>
      <c r="CL924" s="34"/>
      <c r="CN924" s="34"/>
      <c r="CO924" s="34"/>
      <c r="CP924" s="34"/>
      <c r="CQ924" s="34"/>
      <c r="CR924" s="34"/>
      <c r="CS924" s="34"/>
      <c r="CT924" s="34"/>
      <c r="CV924" s="34"/>
      <c r="CW924" s="34"/>
      <c r="CX924" s="34"/>
      <c r="CY924" s="34"/>
      <c r="CZ924" s="34"/>
    </row>
    <row r="925" spans="1:104" x14ac:dyDescent="0.15">
      <c r="A925" s="34"/>
      <c r="B925" s="34"/>
      <c r="C925" s="34"/>
      <c r="D925" s="34"/>
      <c r="F925" s="34"/>
      <c r="G925" s="34"/>
      <c r="H925" s="84"/>
      <c r="I925" s="34"/>
      <c r="J925" s="34"/>
      <c r="K925" s="34"/>
      <c r="L925" s="34"/>
      <c r="M925" s="34"/>
      <c r="N925" s="34"/>
      <c r="O925" s="34"/>
      <c r="P925" s="34"/>
      <c r="Q925" s="34"/>
      <c r="S925" s="34"/>
      <c r="T925" s="34"/>
      <c r="U925" s="34"/>
      <c r="W925" t="b">
        <v>1</v>
      </c>
      <c r="X925" s="34"/>
      <c r="Y925" s="34"/>
      <c r="AA925" s="34"/>
      <c r="AB925" s="34"/>
      <c r="AC925" s="34"/>
      <c r="AD925" s="34"/>
      <c r="AE925" s="34"/>
      <c r="AF925" s="34"/>
      <c r="AG925">
        <v>4.3</v>
      </c>
      <c r="AH925" s="34" t="s">
        <v>1607</v>
      </c>
      <c r="AK925" s="34"/>
      <c r="AL925" s="34"/>
      <c r="AM925" s="34"/>
      <c r="AN925" s="34"/>
      <c r="AO925" s="34"/>
      <c r="AP925" s="34"/>
      <c r="AQ925" s="34"/>
      <c r="AR925" s="34"/>
      <c r="AS925" s="34"/>
      <c r="AU925" s="34"/>
      <c r="AV925" s="34"/>
      <c r="AW925" s="34"/>
      <c r="AX925" s="34"/>
      <c r="AY925" s="34"/>
      <c r="AZ925" s="34"/>
      <c r="BA925" s="34"/>
      <c r="BB925" s="34"/>
      <c r="BC925" s="34" t="s">
        <v>866</v>
      </c>
      <c r="BD925" s="34" t="s">
        <v>378</v>
      </c>
      <c r="BE925" s="34" t="s">
        <v>867</v>
      </c>
      <c r="BF925" s="34" t="s">
        <v>868</v>
      </c>
      <c r="BG925" t="b">
        <v>0</v>
      </c>
      <c r="BH925" t="b">
        <v>0</v>
      </c>
      <c r="BI925" s="34" t="s">
        <v>258</v>
      </c>
      <c r="BJ925" s="34" t="s">
        <v>419</v>
      </c>
      <c r="BK925" s="34" t="s">
        <v>349</v>
      </c>
      <c r="BL925" s="34" t="s">
        <v>350</v>
      </c>
      <c r="BM925" s="34" t="s">
        <v>451</v>
      </c>
      <c r="BN925" s="34" t="s">
        <v>351</v>
      </c>
      <c r="BO925" s="34"/>
      <c r="BP925" s="34"/>
      <c r="BQ925" s="34" t="s">
        <v>505</v>
      </c>
      <c r="BR925" t="b">
        <v>0</v>
      </c>
      <c r="BS925" s="34" t="s">
        <v>556</v>
      </c>
      <c r="BT925" s="34" t="s">
        <v>362</v>
      </c>
      <c r="BU925" s="34" t="s">
        <v>368</v>
      </c>
      <c r="BV925" s="34"/>
      <c r="BW925" s="34" t="s">
        <v>629</v>
      </c>
      <c r="BX925" s="34" t="s">
        <v>191</v>
      </c>
      <c r="BY925" s="34" t="s">
        <v>376</v>
      </c>
      <c r="BZ925" s="34"/>
      <c r="CB925" s="34"/>
      <c r="CC925" s="34"/>
      <c r="CD925" s="34"/>
      <c r="CE925" s="34"/>
      <c r="CH925" s="34"/>
      <c r="CI925" s="34"/>
      <c r="CK925" s="34"/>
      <c r="CL925" s="34"/>
      <c r="CN925" s="34"/>
      <c r="CO925" s="34"/>
      <c r="CP925" s="34"/>
      <c r="CQ925" s="34"/>
      <c r="CR925" s="34"/>
      <c r="CS925" s="34"/>
      <c r="CT925" s="34"/>
      <c r="CV925" s="34"/>
      <c r="CW925" s="34"/>
      <c r="CX925" s="34"/>
      <c r="CY925" s="34"/>
      <c r="CZ925" s="34"/>
    </row>
    <row r="926" spans="1:104" x14ac:dyDescent="0.15">
      <c r="A926" s="34"/>
      <c r="B926" s="34"/>
      <c r="C926" s="34"/>
      <c r="D926" s="34"/>
      <c r="F926" s="34"/>
      <c r="G926" s="34"/>
      <c r="H926" s="84"/>
      <c r="I926" s="34"/>
      <c r="J926" s="34"/>
      <c r="K926" s="34"/>
      <c r="L926" s="34"/>
      <c r="M926" s="34"/>
      <c r="N926" s="34"/>
      <c r="O926" s="34"/>
      <c r="P926" s="34"/>
      <c r="Q926" s="34"/>
      <c r="S926" s="34"/>
      <c r="T926" s="34"/>
      <c r="U926" s="34"/>
      <c r="W926" t="b">
        <v>1</v>
      </c>
      <c r="X926" s="34"/>
      <c r="Y926" s="34"/>
      <c r="AA926" s="34"/>
      <c r="AB926" s="34"/>
      <c r="AC926" s="34"/>
      <c r="AD926" s="34"/>
      <c r="AE926" s="34"/>
      <c r="AF926" s="34"/>
      <c r="AG926">
        <v>4.3</v>
      </c>
      <c r="AH926" s="34" t="s">
        <v>1607</v>
      </c>
      <c r="AK926" s="34"/>
      <c r="AL926" s="34"/>
      <c r="AM926" s="34"/>
      <c r="AN926" s="34"/>
      <c r="AO926" s="34"/>
      <c r="AP926" s="34"/>
      <c r="AQ926" s="34"/>
      <c r="AR926" s="34"/>
      <c r="AS926" s="34"/>
      <c r="AU926" s="34"/>
      <c r="AV926" s="34"/>
      <c r="AW926" s="34"/>
      <c r="AX926" s="34"/>
      <c r="AY926" s="34"/>
      <c r="AZ926" s="34"/>
      <c r="BA926" s="34"/>
      <c r="BB926" s="34"/>
      <c r="BC926" s="34" t="s">
        <v>866</v>
      </c>
      <c r="BD926" s="34" t="s">
        <v>378</v>
      </c>
      <c r="BE926" s="34" t="s">
        <v>867</v>
      </c>
      <c r="BF926" s="34" t="s">
        <v>868</v>
      </c>
      <c r="BG926" t="b">
        <v>0</v>
      </c>
      <c r="BH926" t="b">
        <v>0</v>
      </c>
      <c r="BI926" s="34" t="s">
        <v>257</v>
      </c>
      <c r="BJ926" s="34" t="s">
        <v>420</v>
      </c>
      <c r="BK926" s="34" t="s">
        <v>349</v>
      </c>
      <c r="BL926" s="34" t="s">
        <v>350</v>
      </c>
      <c r="BM926" s="34" t="s">
        <v>452</v>
      </c>
      <c r="BN926" s="34" t="s">
        <v>351</v>
      </c>
      <c r="BO926" s="34"/>
      <c r="BP926" s="34"/>
      <c r="BQ926" s="34" t="s">
        <v>505</v>
      </c>
      <c r="BR926" t="b">
        <v>0</v>
      </c>
      <c r="BS926" s="34" t="s">
        <v>556</v>
      </c>
      <c r="BT926" s="34" t="s">
        <v>362</v>
      </c>
      <c r="BU926" s="34" t="s">
        <v>368</v>
      </c>
      <c r="BV926" s="34"/>
      <c r="BW926" s="34" t="s">
        <v>629</v>
      </c>
      <c r="BX926" s="34" t="s">
        <v>191</v>
      </c>
      <c r="BY926" s="34" t="s">
        <v>376</v>
      </c>
      <c r="BZ926" s="34"/>
      <c r="CB926" s="34"/>
      <c r="CC926" s="34"/>
      <c r="CD926" s="34"/>
      <c r="CE926" s="34"/>
      <c r="CH926" s="34"/>
      <c r="CI926" s="34"/>
      <c r="CK926" s="34"/>
      <c r="CL926" s="34"/>
      <c r="CN926" s="34"/>
      <c r="CO926" s="34"/>
      <c r="CP926" s="34"/>
      <c r="CQ926" s="34"/>
      <c r="CR926" s="34"/>
      <c r="CS926" s="34"/>
      <c r="CT926" s="34"/>
      <c r="CV926" s="34"/>
      <c r="CW926" s="34"/>
      <c r="CX926" s="34"/>
      <c r="CY926" s="34"/>
      <c r="CZ926" s="34"/>
    </row>
    <row r="927" spans="1:104" x14ac:dyDescent="0.15">
      <c r="A927" s="34"/>
      <c r="B927" s="34"/>
      <c r="C927" s="34"/>
      <c r="D927" s="34"/>
      <c r="F927" s="34"/>
      <c r="G927" s="34"/>
      <c r="H927" s="84"/>
      <c r="I927" s="34"/>
      <c r="J927" s="34"/>
      <c r="K927" s="34"/>
      <c r="L927" s="34"/>
      <c r="M927" s="34"/>
      <c r="N927" s="34"/>
      <c r="O927" s="34"/>
      <c r="P927" s="34"/>
      <c r="Q927" s="34"/>
      <c r="S927" s="34"/>
      <c r="T927" s="34"/>
      <c r="U927" s="34"/>
      <c r="W927" t="b">
        <v>1</v>
      </c>
      <c r="X927" s="34"/>
      <c r="Y927" s="34"/>
      <c r="AA927" s="34"/>
      <c r="AB927" s="34"/>
      <c r="AC927" s="34"/>
      <c r="AD927" s="34"/>
      <c r="AE927" s="34"/>
      <c r="AF927" s="34"/>
      <c r="AG927">
        <v>4.3</v>
      </c>
      <c r="AH927" s="34" t="s">
        <v>1607</v>
      </c>
      <c r="AK927" s="34"/>
      <c r="AL927" s="34"/>
      <c r="AM927" s="34"/>
      <c r="AN927" s="34"/>
      <c r="AO927" s="34"/>
      <c r="AP927" s="34"/>
      <c r="AQ927" s="34"/>
      <c r="AR927" s="34"/>
      <c r="AS927" s="34"/>
      <c r="AU927" s="34"/>
      <c r="AV927" s="34"/>
      <c r="AW927" s="34"/>
      <c r="AX927" s="34"/>
      <c r="AY927" s="34"/>
      <c r="AZ927" s="34"/>
      <c r="BA927" s="34"/>
      <c r="BB927" s="34"/>
      <c r="BC927" s="34" t="s">
        <v>866</v>
      </c>
      <c r="BD927" s="34" t="s">
        <v>378</v>
      </c>
      <c r="BE927" s="34" t="s">
        <v>867</v>
      </c>
      <c r="BF927" s="34" t="s">
        <v>868</v>
      </c>
      <c r="BG927" t="b">
        <v>0</v>
      </c>
      <c r="BH927" t="b">
        <v>0</v>
      </c>
      <c r="BI927" s="34" t="s">
        <v>258</v>
      </c>
      <c r="BJ927" s="34" t="s">
        <v>420</v>
      </c>
      <c r="BK927" s="34" t="s">
        <v>349</v>
      </c>
      <c r="BL927" s="34" t="s">
        <v>350</v>
      </c>
      <c r="BM927" s="34" t="s">
        <v>452</v>
      </c>
      <c r="BN927" s="34" t="s">
        <v>351</v>
      </c>
      <c r="BO927" s="34"/>
      <c r="BP927" s="34"/>
      <c r="BQ927" s="34" t="s">
        <v>505</v>
      </c>
      <c r="BR927" t="b">
        <v>0</v>
      </c>
      <c r="BS927" s="34" t="s">
        <v>556</v>
      </c>
      <c r="BT927" s="34" t="s">
        <v>362</v>
      </c>
      <c r="BU927" s="34" t="s">
        <v>368</v>
      </c>
      <c r="BV927" s="34"/>
      <c r="BW927" s="34" t="s">
        <v>629</v>
      </c>
      <c r="BX927" s="34" t="s">
        <v>191</v>
      </c>
      <c r="BY927" s="34" t="s">
        <v>376</v>
      </c>
      <c r="BZ927" s="34"/>
      <c r="CB927" s="34"/>
      <c r="CC927" s="34"/>
      <c r="CD927" s="34"/>
      <c r="CE927" s="34"/>
      <c r="CH927" s="34"/>
      <c r="CI927" s="34"/>
      <c r="CK927" s="34"/>
      <c r="CL927" s="34"/>
      <c r="CN927" s="34"/>
      <c r="CO927" s="34"/>
      <c r="CP927" s="34"/>
      <c r="CQ927" s="34"/>
      <c r="CR927" s="34"/>
      <c r="CS927" s="34"/>
      <c r="CT927" s="34"/>
      <c r="CV927" s="34"/>
      <c r="CW927" s="34"/>
      <c r="CX927" s="34"/>
      <c r="CY927" s="34"/>
      <c r="CZ927" s="34"/>
    </row>
    <row r="928" spans="1:104" x14ac:dyDescent="0.15">
      <c r="A928" s="34"/>
      <c r="B928" s="34"/>
      <c r="C928" s="34"/>
      <c r="D928" s="34"/>
      <c r="F928" s="34"/>
      <c r="G928" s="34"/>
      <c r="H928" s="84"/>
      <c r="I928" s="34"/>
      <c r="J928" s="34"/>
      <c r="K928" s="34"/>
      <c r="L928" s="34"/>
      <c r="M928" s="34"/>
      <c r="N928" s="34"/>
      <c r="O928" s="34"/>
      <c r="P928" s="34"/>
      <c r="Q928" s="34"/>
      <c r="S928" s="34"/>
      <c r="T928" s="34"/>
      <c r="U928" s="34"/>
      <c r="W928" t="b">
        <v>1</v>
      </c>
      <c r="X928" s="34"/>
      <c r="Y928" s="34"/>
      <c r="AA928" s="34"/>
      <c r="AB928" s="34"/>
      <c r="AC928" s="34"/>
      <c r="AD928" s="34"/>
      <c r="AE928" s="34"/>
      <c r="AF928" s="34"/>
      <c r="AG928">
        <v>4.3</v>
      </c>
      <c r="AH928" s="34" t="s">
        <v>1607</v>
      </c>
      <c r="AK928" s="34"/>
      <c r="AL928" s="34"/>
      <c r="AM928" s="34"/>
      <c r="AN928" s="34"/>
      <c r="AO928" s="34"/>
      <c r="AP928" s="34"/>
      <c r="AQ928" s="34"/>
      <c r="AR928" s="34"/>
      <c r="AS928" s="34"/>
      <c r="AU928" s="34"/>
      <c r="AV928" s="34"/>
      <c r="AW928" s="34"/>
      <c r="AX928" s="34"/>
      <c r="AY928" s="34"/>
      <c r="AZ928" s="34"/>
      <c r="BA928" s="34"/>
      <c r="BB928" s="34"/>
      <c r="BC928" s="34" t="s">
        <v>866</v>
      </c>
      <c r="BD928" s="34" t="s">
        <v>378</v>
      </c>
      <c r="BE928" s="34" t="s">
        <v>867</v>
      </c>
      <c r="BF928" s="34" t="s">
        <v>868</v>
      </c>
      <c r="BG928" t="b">
        <v>0</v>
      </c>
      <c r="BH928" t="b">
        <v>0</v>
      </c>
      <c r="BI928" s="34" t="s">
        <v>257</v>
      </c>
      <c r="BJ928" s="34" t="s">
        <v>421</v>
      </c>
      <c r="BK928" s="34" t="s">
        <v>349</v>
      </c>
      <c r="BL928" s="34" t="s">
        <v>350</v>
      </c>
      <c r="BM928" s="34" t="s">
        <v>453</v>
      </c>
      <c r="BN928" s="34" t="s">
        <v>351</v>
      </c>
      <c r="BO928" s="34"/>
      <c r="BP928" s="34"/>
      <c r="BQ928" s="34" t="s">
        <v>505</v>
      </c>
      <c r="BR928" t="b">
        <v>0</v>
      </c>
      <c r="BS928" s="34" t="s">
        <v>556</v>
      </c>
      <c r="BT928" s="34" t="s">
        <v>362</v>
      </c>
      <c r="BU928" s="34" t="s">
        <v>368</v>
      </c>
      <c r="BV928" s="34"/>
      <c r="BW928" s="34" t="s">
        <v>629</v>
      </c>
      <c r="BX928" s="34" t="s">
        <v>191</v>
      </c>
      <c r="BY928" s="34" t="s">
        <v>376</v>
      </c>
      <c r="BZ928" s="34"/>
      <c r="CB928" s="34"/>
      <c r="CC928" s="34"/>
      <c r="CD928" s="34"/>
      <c r="CE928" s="34"/>
      <c r="CH928" s="34"/>
      <c r="CI928" s="34"/>
      <c r="CK928" s="34"/>
      <c r="CL928" s="34"/>
      <c r="CN928" s="34"/>
      <c r="CO928" s="34"/>
      <c r="CP928" s="34"/>
      <c r="CQ928" s="34"/>
      <c r="CR928" s="34"/>
      <c r="CS928" s="34"/>
      <c r="CT928" s="34"/>
      <c r="CV928" s="34"/>
      <c r="CW928" s="34"/>
      <c r="CX928" s="34"/>
      <c r="CY928" s="34"/>
      <c r="CZ928" s="34"/>
    </row>
    <row r="929" spans="1:104" x14ac:dyDescent="0.15">
      <c r="A929" s="34"/>
      <c r="B929" s="34"/>
      <c r="C929" s="34"/>
      <c r="D929" s="34"/>
      <c r="F929" s="34"/>
      <c r="G929" s="34"/>
      <c r="H929" s="84"/>
      <c r="I929" s="34"/>
      <c r="J929" s="34"/>
      <c r="K929" s="34"/>
      <c r="L929" s="34"/>
      <c r="M929" s="34"/>
      <c r="N929" s="34"/>
      <c r="O929" s="34"/>
      <c r="P929" s="34"/>
      <c r="Q929" s="34"/>
      <c r="S929" s="34"/>
      <c r="T929" s="34"/>
      <c r="U929" s="34"/>
      <c r="W929" t="b">
        <v>1</v>
      </c>
      <c r="X929" s="34"/>
      <c r="Y929" s="34"/>
      <c r="AA929" s="34"/>
      <c r="AB929" s="34"/>
      <c r="AC929" s="34"/>
      <c r="AD929" s="34"/>
      <c r="AE929" s="34"/>
      <c r="AF929" s="34"/>
      <c r="AG929">
        <v>4.3</v>
      </c>
      <c r="AH929" s="34" t="s">
        <v>1607</v>
      </c>
      <c r="AK929" s="34"/>
      <c r="AL929" s="34"/>
      <c r="AM929" s="34"/>
      <c r="AN929" s="34"/>
      <c r="AO929" s="34"/>
      <c r="AP929" s="34"/>
      <c r="AQ929" s="34"/>
      <c r="AR929" s="34"/>
      <c r="AS929" s="34"/>
      <c r="AU929" s="34"/>
      <c r="AV929" s="34"/>
      <c r="AW929" s="34"/>
      <c r="AX929" s="34"/>
      <c r="AY929" s="34"/>
      <c r="AZ929" s="34"/>
      <c r="BA929" s="34"/>
      <c r="BB929" s="34"/>
      <c r="BC929" s="34" t="s">
        <v>866</v>
      </c>
      <c r="BD929" s="34" t="s">
        <v>378</v>
      </c>
      <c r="BE929" s="34" t="s">
        <v>867</v>
      </c>
      <c r="BF929" s="34" t="s">
        <v>868</v>
      </c>
      <c r="BG929" t="b">
        <v>0</v>
      </c>
      <c r="BH929" t="b">
        <v>0</v>
      </c>
      <c r="BI929" s="34" t="s">
        <v>258</v>
      </c>
      <c r="BJ929" s="34" t="s">
        <v>421</v>
      </c>
      <c r="BK929" s="34" t="s">
        <v>349</v>
      </c>
      <c r="BL929" s="34" t="s">
        <v>350</v>
      </c>
      <c r="BM929" s="34" t="s">
        <v>453</v>
      </c>
      <c r="BN929" s="34" t="s">
        <v>351</v>
      </c>
      <c r="BO929" s="34"/>
      <c r="BP929" s="34"/>
      <c r="BQ929" s="34" t="s">
        <v>505</v>
      </c>
      <c r="BR929" t="b">
        <v>0</v>
      </c>
      <c r="BS929" s="34" t="s">
        <v>556</v>
      </c>
      <c r="BT929" s="34" t="s">
        <v>362</v>
      </c>
      <c r="BU929" s="34" t="s">
        <v>368</v>
      </c>
      <c r="BV929" s="34"/>
      <c r="BW929" s="34" t="s">
        <v>629</v>
      </c>
      <c r="BX929" s="34" t="s">
        <v>191</v>
      </c>
      <c r="BY929" s="34" t="s">
        <v>376</v>
      </c>
      <c r="BZ929" s="34"/>
      <c r="CB929" s="34"/>
      <c r="CC929" s="34"/>
      <c r="CD929" s="34"/>
      <c r="CE929" s="34"/>
      <c r="CH929" s="34"/>
      <c r="CI929" s="34"/>
      <c r="CK929" s="34"/>
      <c r="CL929" s="34"/>
      <c r="CN929" s="34"/>
      <c r="CO929" s="34"/>
      <c r="CP929" s="34"/>
      <c r="CQ929" s="34"/>
      <c r="CR929" s="34"/>
      <c r="CS929" s="34"/>
      <c r="CT929" s="34"/>
      <c r="CV929" s="34"/>
      <c r="CW929" s="34"/>
      <c r="CX929" s="34"/>
      <c r="CY929" s="34"/>
      <c r="CZ929" s="34"/>
    </row>
    <row r="930" spans="1:104" x14ac:dyDescent="0.15">
      <c r="A930" s="34"/>
      <c r="B930" s="34"/>
      <c r="C930" s="34"/>
      <c r="D930" s="34"/>
      <c r="F930" s="34"/>
      <c r="G930" s="34"/>
      <c r="H930" s="84"/>
      <c r="I930" s="34"/>
      <c r="J930" s="34"/>
      <c r="K930" s="34"/>
      <c r="L930" s="34"/>
      <c r="M930" s="34"/>
      <c r="N930" s="34"/>
      <c r="O930" s="34"/>
      <c r="P930" s="34"/>
      <c r="Q930" s="34"/>
      <c r="S930" s="34"/>
      <c r="T930" s="34"/>
      <c r="U930" s="34"/>
      <c r="W930" t="b">
        <v>1</v>
      </c>
      <c r="X930" s="34"/>
      <c r="Y930" s="34"/>
      <c r="AA930" s="34"/>
      <c r="AB930" s="34"/>
      <c r="AC930" s="34"/>
      <c r="AD930" s="34"/>
      <c r="AE930" s="34"/>
      <c r="AF930" s="34"/>
      <c r="AG930">
        <v>4.3</v>
      </c>
      <c r="AH930" s="34" t="s">
        <v>1607</v>
      </c>
      <c r="AK930" s="34"/>
      <c r="AL930" s="34"/>
      <c r="AM930" s="34"/>
      <c r="AN930" s="34"/>
      <c r="AO930" s="34"/>
      <c r="AP930" s="34"/>
      <c r="AQ930" s="34"/>
      <c r="AR930" s="34"/>
      <c r="AS930" s="34"/>
      <c r="AU930" s="34"/>
      <c r="AV930" s="34"/>
      <c r="AW930" s="34"/>
      <c r="AX930" s="34"/>
      <c r="AY930" s="34"/>
      <c r="AZ930" s="34"/>
      <c r="BA930" s="34"/>
      <c r="BB930" s="34"/>
      <c r="BC930" s="34" t="s">
        <v>866</v>
      </c>
      <c r="BD930" s="34" t="s">
        <v>378</v>
      </c>
      <c r="BE930" s="34" t="s">
        <v>867</v>
      </c>
      <c r="BF930" s="34" t="s">
        <v>868</v>
      </c>
      <c r="BI930" s="34"/>
      <c r="BJ930" s="34"/>
      <c r="BK930" s="34"/>
      <c r="BL930" s="34"/>
      <c r="BM930" s="34"/>
      <c r="BN930" s="34"/>
      <c r="BO930" s="34"/>
      <c r="BP930" s="34"/>
      <c r="BQ930" s="34"/>
      <c r="BS930" s="34"/>
      <c r="BT930" s="34"/>
      <c r="BU930" s="34"/>
      <c r="BV930" s="34"/>
      <c r="BW930" s="34"/>
      <c r="BX930" s="34"/>
      <c r="BY930" s="34"/>
      <c r="BZ930" s="34"/>
      <c r="CA930" t="b">
        <v>0</v>
      </c>
      <c r="CB930" s="34" t="s">
        <v>630</v>
      </c>
      <c r="CC930" s="34"/>
      <c r="CD930" s="34" t="s">
        <v>316</v>
      </c>
      <c r="CE930" s="34" t="s">
        <v>317</v>
      </c>
      <c r="CH930" s="34"/>
      <c r="CI930" s="34"/>
      <c r="CK930" s="34"/>
      <c r="CL930" s="34"/>
      <c r="CN930" s="34"/>
      <c r="CO930" s="34"/>
      <c r="CP930" s="34"/>
      <c r="CQ930" s="34"/>
      <c r="CR930" s="34"/>
      <c r="CS930" s="34"/>
      <c r="CT930" s="34"/>
      <c r="CV930" s="34"/>
      <c r="CW930" s="34"/>
      <c r="CX930" s="34"/>
      <c r="CY930" s="34"/>
      <c r="CZ930" s="34"/>
    </row>
    <row r="931" spans="1:104" x14ac:dyDescent="0.15">
      <c r="A931" s="34"/>
      <c r="B931" s="34"/>
      <c r="C931" s="34"/>
      <c r="D931" s="34"/>
      <c r="F931" s="34"/>
      <c r="G931" s="34"/>
      <c r="H931" s="84"/>
      <c r="I931" s="34"/>
      <c r="J931" s="34"/>
      <c r="K931" s="34"/>
      <c r="L931" s="34"/>
      <c r="M931" s="34"/>
      <c r="N931" s="34"/>
      <c r="O931" s="34"/>
      <c r="P931" s="34"/>
      <c r="Q931" s="34"/>
      <c r="S931" s="34"/>
      <c r="T931" s="34"/>
      <c r="U931" s="34"/>
      <c r="W931" t="b">
        <v>1</v>
      </c>
      <c r="X931" s="34"/>
      <c r="Y931" s="34"/>
      <c r="AA931" s="34"/>
      <c r="AB931" s="34"/>
      <c r="AC931" s="34"/>
      <c r="AD931" s="34"/>
      <c r="AE931" s="34"/>
      <c r="AF931" s="34"/>
      <c r="AG931">
        <v>4.3</v>
      </c>
      <c r="AH931" s="34" t="s">
        <v>1607</v>
      </c>
      <c r="AK931" s="34"/>
      <c r="AL931" s="34"/>
      <c r="AM931" s="34"/>
      <c r="AN931" s="34"/>
      <c r="AO931" s="34"/>
      <c r="AP931" s="34"/>
      <c r="AQ931" s="34"/>
      <c r="AR931" s="34"/>
      <c r="AS931" s="34"/>
      <c r="AU931" s="34"/>
      <c r="AV931" s="34"/>
      <c r="AW931" s="34"/>
      <c r="AX931" s="34"/>
      <c r="AY931" s="34"/>
      <c r="AZ931" s="34"/>
      <c r="BA931" s="34"/>
      <c r="BB931" s="34"/>
      <c r="BC931" s="34" t="s">
        <v>866</v>
      </c>
      <c r="BD931" s="34" t="s">
        <v>378</v>
      </c>
      <c r="BE931" s="34" t="s">
        <v>867</v>
      </c>
      <c r="BF931" s="34" t="s">
        <v>868</v>
      </c>
      <c r="BI931" s="34"/>
      <c r="BJ931" s="34"/>
      <c r="BK931" s="34"/>
      <c r="BL931" s="34"/>
      <c r="BM931" s="34"/>
      <c r="BN931" s="34"/>
      <c r="BO931" s="34"/>
      <c r="BP931" s="34"/>
      <c r="BQ931" s="34"/>
      <c r="BS931" s="34"/>
      <c r="BT931" s="34"/>
      <c r="BU931" s="34"/>
      <c r="BV931" s="34"/>
      <c r="BW931" s="34"/>
      <c r="BX931" s="34"/>
      <c r="BY931" s="34"/>
      <c r="BZ931" s="34"/>
      <c r="CA931" t="b">
        <v>0</v>
      </c>
      <c r="CB931" s="34" t="s">
        <v>631</v>
      </c>
      <c r="CC931" s="34"/>
      <c r="CD931" s="34" t="s">
        <v>327</v>
      </c>
      <c r="CE931" s="34" t="s">
        <v>328</v>
      </c>
      <c r="CH931" s="34"/>
      <c r="CI931" s="34"/>
      <c r="CK931" s="34"/>
      <c r="CL931" s="34"/>
      <c r="CN931" s="34"/>
      <c r="CO931" s="34"/>
      <c r="CP931" s="34"/>
      <c r="CQ931" s="34"/>
      <c r="CR931" s="34"/>
      <c r="CS931" s="34"/>
      <c r="CT931" s="34"/>
      <c r="CV931" s="34"/>
      <c r="CW931" s="34"/>
      <c r="CX931" s="34"/>
      <c r="CY931" s="34"/>
      <c r="CZ931" s="34"/>
    </row>
    <row r="932" spans="1:104" x14ac:dyDescent="0.15">
      <c r="A932" s="34"/>
      <c r="B932" s="34"/>
      <c r="C932" s="34"/>
      <c r="D932" s="34"/>
      <c r="F932" s="34"/>
      <c r="G932" s="34"/>
      <c r="H932" s="84"/>
      <c r="I932" s="34"/>
      <c r="J932" s="34"/>
      <c r="K932" s="34"/>
      <c r="L932" s="34"/>
      <c r="M932" s="34"/>
      <c r="N932" s="34"/>
      <c r="O932" s="34"/>
      <c r="P932" s="34"/>
      <c r="Q932" s="34"/>
      <c r="S932" s="34"/>
      <c r="T932" s="34"/>
      <c r="U932" s="34"/>
      <c r="W932" t="b">
        <v>1</v>
      </c>
      <c r="X932" s="34"/>
      <c r="Y932" s="34"/>
      <c r="AA932" s="34"/>
      <c r="AB932" s="34"/>
      <c r="AC932" s="34"/>
      <c r="AD932" s="34"/>
      <c r="AE932" s="34"/>
      <c r="AF932" s="34"/>
      <c r="AG932">
        <v>4.3</v>
      </c>
      <c r="AH932" s="34" t="s">
        <v>1607</v>
      </c>
      <c r="AK932" s="34"/>
      <c r="AL932" s="34"/>
      <c r="AM932" s="34"/>
      <c r="AN932" s="34"/>
      <c r="AO932" s="34"/>
      <c r="AP932" s="34"/>
      <c r="AQ932" s="34"/>
      <c r="AR932" s="34"/>
      <c r="AS932" s="34"/>
      <c r="AU932" s="34"/>
      <c r="AV932" s="34"/>
      <c r="AW932" s="34"/>
      <c r="AX932" s="34"/>
      <c r="AY932" s="34"/>
      <c r="AZ932" s="34"/>
      <c r="BA932" s="34"/>
      <c r="BB932" s="34"/>
      <c r="BC932" s="34" t="s">
        <v>866</v>
      </c>
      <c r="BD932" s="34" t="s">
        <v>378</v>
      </c>
      <c r="BE932" s="34" t="s">
        <v>867</v>
      </c>
      <c r="BF932" s="34" t="s">
        <v>868</v>
      </c>
      <c r="BI932" s="34"/>
      <c r="BJ932" s="34"/>
      <c r="BK932" s="34"/>
      <c r="BL932" s="34"/>
      <c r="BM932" s="34"/>
      <c r="BN932" s="34"/>
      <c r="BO932" s="34"/>
      <c r="BP932" s="34"/>
      <c r="BQ932" s="34"/>
      <c r="BS932" s="34"/>
      <c r="BT932" s="34"/>
      <c r="BU932" s="34"/>
      <c r="BV932" s="34"/>
      <c r="BW932" s="34"/>
      <c r="BX932" s="34"/>
      <c r="BY932" s="34"/>
      <c r="BZ932" s="34"/>
      <c r="CA932" t="b">
        <v>0</v>
      </c>
      <c r="CB932" s="34" t="s">
        <v>986</v>
      </c>
      <c r="CC932" s="34"/>
      <c r="CD932" s="34" t="s">
        <v>988</v>
      </c>
      <c r="CE932" s="34" t="s">
        <v>990</v>
      </c>
      <c r="CH932" s="34"/>
      <c r="CI932" s="34"/>
      <c r="CK932" s="34"/>
      <c r="CL932" s="34"/>
      <c r="CN932" s="34"/>
      <c r="CO932" s="34"/>
      <c r="CP932" s="34"/>
      <c r="CQ932" s="34"/>
      <c r="CR932" s="34"/>
      <c r="CS932" s="34"/>
      <c r="CT932" s="34"/>
      <c r="CV932" s="34"/>
      <c r="CW932" s="34"/>
      <c r="CX932" s="34"/>
      <c r="CY932" s="34"/>
      <c r="CZ932" s="34"/>
    </row>
    <row r="933" spans="1:104" x14ac:dyDescent="0.15">
      <c r="A933" s="34"/>
      <c r="B933" s="34"/>
      <c r="C933" s="34"/>
      <c r="D933" s="34"/>
      <c r="F933" s="34"/>
      <c r="G933" s="34"/>
      <c r="H933" s="84"/>
      <c r="I933" s="34"/>
      <c r="J933" s="34"/>
      <c r="K933" s="34"/>
      <c r="L933" s="34"/>
      <c r="M933" s="34"/>
      <c r="N933" s="34"/>
      <c r="O933" s="34"/>
      <c r="P933" s="34"/>
      <c r="Q933" s="34"/>
      <c r="S933" s="34"/>
      <c r="T933" s="34"/>
      <c r="U933" s="34"/>
      <c r="W933" t="b">
        <v>1</v>
      </c>
      <c r="X933" s="34"/>
      <c r="Y933" s="34"/>
      <c r="AA933" s="34"/>
      <c r="AB933" s="34"/>
      <c r="AC933" s="34"/>
      <c r="AD933" s="34"/>
      <c r="AE933" s="34"/>
      <c r="AF933" s="34"/>
      <c r="AG933">
        <v>4.3</v>
      </c>
      <c r="AH933" s="34" t="s">
        <v>1607</v>
      </c>
      <c r="AK933" s="34"/>
      <c r="AL933" s="34"/>
      <c r="AM933" s="34"/>
      <c r="AN933" s="34"/>
      <c r="AO933" s="34"/>
      <c r="AP933" s="34"/>
      <c r="AQ933" s="34"/>
      <c r="AR933" s="34"/>
      <c r="AS933" s="34"/>
      <c r="AU933" s="34"/>
      <c r="AV933" s="34"/>
      <c r="AW933" s="34"/>
      <c r="AX933" s="34"/>
      <c r="AY933" s="34"/>
      <c r="AZ933" s="34"/>
      <c r="BA933" s="34"/>
      <c r="BB933" s="34"/>
      <c r="BC933" s="34" t="s">
        <v>866</v>
      </c>
      <c r="BD933" s="34" t="s">
        <v>378</v>
      </c>
      <c r="BE933" s="34" t="s">
        <v>867</v>
      </c>
      <c r="BF933" s="34" t="s">
        <v>868</v>
      </c>
      <c r="BI933" s="34"/>
      <c r="BJ933" s="34"/>
      <c r="BK933" s="34"/>
      <c r="BL933" s="34"/>
      <c r="BM933" s="34"/>
      <c r="BN933" s="34"/>
      <c r="BO933" s="34"/>
      <c r="BP933" s="34"/>
      <c r="BQ933" s="34"/>
      <c r="BS933" s="34"/>
      <c r="BT933" s="34"/>
      <c r="BU933" s="34"/>
      <c r="BV933" s="34"/>
      <c r="BW933" s="34"/>
      <c r="BX933" s="34"/>
      <c r="BY933" s="34"/>
      <c r="BZ933" s="34"/>
      <c r="CA933" t="b">
        <v>0</v>
      </c>
      <c r="CB933" s="34" t="s">
        <v>632</v>
      </c>
      <c r="CC933" s="34"/>
      <c r="CD933" s="34" t="s">
        <v>325</v>
      </c>
      <c r="CE933" s="34" t="s">
        <v>326</v>
      </c>
      <c r="CH933" s="34"/>
      <c r="CI933" s="34"/>
      <c r="CK933" s="34"/>
      <c r="CL933" s="34"/>
      <c r="CN933" s="34"/>
      <c r="CO933" s="34"/>
      <c r="CP933" s="34"/>
      <c r="CQ933" s="34"/>
      <c r="CR933" s="34"/>
      <c r="CS933" s="34"/>
      <c r="CT933" s="34"/>
      <c r="CV933" s="34"/>
      <c r="CW933" s="34"/>
      <c r="CX933" s="34"/>
      <c r="CY933" s="34"/>
      <c r="CZ933" s="34"/>
    </row>
    <row r="934" spans="1:104" x14ac:dyDescent="0.15">
      <c r="A934" s="34"/>
      <c r="B934" s="34"/>
      <c r="C934" s="34"/>
      <c r="D934" s="34"/>
      <c r="F934" s="34"/>
      <c r="G934" s="34"/>
      <c r="H934" s="84"/>
      <c r="I934" s="34"/>
      <c r="J934" s="34"/>
      <c r="K934" s="34"/>
      <c r="L934" s="34"/>
      <c r="M934" s="34"/>
      <c r="N934" s="34"/>
      <c r="O934" s="34"/>
      <c r="P934" s="34"/>
      <c r="Q934" s="34"/>
      <c r="S934" s="34"/>
      <c r="T934" s="34"/>
      <c r="U934" s="34"/>
      <c r="W934" t="b">
        <v>1</v>
      </c>
      <c r="X934" s="34"/>
      <c r="Y934" s="34"/>
      <c r="AA934" s="34"/>
      <c r="AB934" s="34"/>
      <c r="AC934" s="34"/>
      <c r="AD934" s="34"/>
      <c r="AE934" s="34"/>
      <c r="AF934" s="34"/>
      <c r="AG934">
        <v>4.3</v>
      </c>
      <c r="AH934" s="34" t="s">
        <v>1607</v>
      </c>
      <c r="AK934" s="34"/>
      <c r="AL934" s="34"/>
      <c r="AM934" s="34"/>
      <c r="AN934" s="34"/>
      <c r="AO934" s="34"/>
      <c r="AP934" s="34"/>
      <c r="AQ934" s="34"/>
      <c r="AR934" s="34"/>
      <c r="AS934" s="34"/>
      <c r="AU934" s="34"/>
      <c r="AV934" s="34"/>
      <c r="AW934" s="34"/>
      <c r="AX934" s="34"/>
      <c r="AY934" s="34"/>
      <c r="AZ934" s="34"/>
      <c r="BA934" s="34"/>
      <c r="BB934" s="34"/>
      <c r="BC934" s="34" t="s">
        <v>866</v>
      </c>
      <c r="BD934" s="34" t="s">
        <v>378</v>
      </c>
      <c r="BE934" s="34" t="s">
        <v>867</v>
      </c>
      <c r="BF934" s="34" t="s">
        <v>868</v>
      </c>
      <c r="BI934" s="34"/>
      <c r="BJ934" s="34"/>
      <c r="BK934" s="34"/>
      <c r="BL934" s="34"/>
      <c r="BM934" s="34"/>
      <c r="BN934" s="34"/>
      <c r="BO934" s="34"/>
      <c r="BP934" s="34"/>
      <c r="BQ934" s="34"/>
      <c r="BS934" s="34"/>
      <c r="BT934" s="34"/>
      <c r="BU934" s="34"/>
      <c r="BV934" s="34"/>
      <c r="BW934" s="34"/>
      <c r="BX934" s="34"/>
      <c r="BY934" s="34"/>
      <c r="BZ934" s="34"/>
      <c r="CA934" t="b">
        <v>0</v>
      </c>
      <c r="CB934" s="34" t="s">
        <v>633</v>
      </c>
      <c r="CC934" s="34"/>
      <c r="CD934" s="34" t="s">
        <v>322</v>
      </c>
      <c r="CE934" s="34" t="s">
        <v>323</v>
      </c>
      <c r="CH934" s="34"/>
      <c r="CI934" s="34"/>
      <c r="CK934" s="34"/>
      <c r="CL934" s="34"/>
      <c r="CN934" s="34"/>
      <c r="CO934" s="34"/>
      <c r="CP934" s="34"/>
      <c r="CQ934" s="34"/>
      <c r="CR934" s="34"/>
      <c r="CS934" s="34"/>
      <c r="CT934" s="34"/>
      <c r="CV934" s="34"/>
      <c r="CW934" s="34"/>
      <c r="CX934" s="34"/>
      <c r="CY934" s="34"/>
      <c r="CZ934" s="34"/>
    </row>
    <row r="935" spans="1:104" x14ac:dyDescent="0.15">
      <c r="A935" s="34"/>
      <c r="B935" s="34"/>
      <c r="C935" s="34"/>
      <c r="D935" s="34"/>
      <c r="F935" s="34"/>
      <c r="G935" s="34"/>
      <c r="H935" s="84"/>
      <c r="I935" s="34"/>
      <c r="J935" s="34"/>
      <c r="K935" s="34"/>
      <c r="L935" s="34"/>
      <c r="M935" s="34"/>
      <c r="N935" s="34"/>
      <c r="O935" s="34"/>
      <c r="P935" s="34"/>
      <c r="Q935" s="34"/>
      <c r="S935" s="34"/>
      <c r="T935" s="34"/>
      <c r="U935" s="34"/>
      <c r="W935" t="b">
        <v>1</v>
      </c>
      <c r="X935" s="34"/>
      <c r="Y935" s="34"/>
      <c r="AA935" s="34"/>
      <c r="AB935" s="34"/>
      <c r="AC935" s="34"/>
      <c r="AD935" s="34"/>
      <c r="AE935" s="34"/>
      <c r="AF935" s="34"/>
      <c r="AG935">
        <v>4.3</v>
      </c>
      <c r="AH935" s="34" t="s">
        <v>1607</v>
      </c>
      <c r="AK935" s="34"/>
      <c r="AL935" s="34"/>
      <c r="AM935" s="34"/>
      <c r="AN935" s="34"/>
      <c r="AO935" s="34"/>
      <c r="AP935" s="34"/>
      <c r="AQ935" s="34"/>
      <c r="AR935" s="34"/>
      <c r="AS935" s="34"/>
      <c r="AU935" s="34"/>
      <c r="AV935" s="34"/>
      <c r="AW935" s="34"/>
      <c r="AX935" s="34"/>
      <c r="AY935" s="34"/>
      <c r="AZ935" s="34"/>
      <c r="BA935" s="34"/>
      <c r="BB935" s="34"/>
      <c r="BC935" s="34" t="s">
        <v>866</v>
      </c>
      <c r="BD935" s="34" t="s">
        <v>378</v>
      </c>
      <c r="BE935" s="34" t="s">
        <v>867</v>
      </c>
      <c r="BF935" s="34" t="s">
        <v>868</v>
      </c>
      <c r="BI935" s="34"/>
      <c r="BJ935" s="34"/>
      <c r="BK935" s="34"/>
      <c r="BL935" s="34"/>
      <c r="BM935" s="34"/>
      <c r="BN935" s="34"/>
      <c r="BO935" s="34"/>
      <c r="BP935" s="34"/>
      <c r="BQ935" s="34"/>
      <c r="BS935" s="34"/>
      <c r="BT935" s="34"/>
      <c r="BU935" s="34"/>
      <c r="BV935" s="34"/>
      <c r="BW935" s="34"/>
      <c r="BX935" s="34"/>
      <c r="BY935" s="34"/>
      <c r="BZ935" s="34"/>
      <c r="CA935" t="b">
        <v>0</v>
      </c>
      <c r="CB935" s="34" t="s">
        <v>634</v>
      </c>
      <c r="CC935" s="34"/>
      <c r="CD935" s="34" t="s">
        <v>318</v>
      </c>
      <c r="CE935" s="34" t="s">
        <v>319</v>
      </c>
      <c r="CH935" s="34"/>
      <c r="CI935" s="34"/>
      <c r="CK935" s="34"/>
      <c r="CL935" s="34"/>
      <c r="CN935" s="34"/>
      <c r="CO935" s="34"/>
      <c r="CP935" s="34"/>
      <c r="CQ935" s="34"/>
      <c r="CR935" s="34"/>
      <c r="CS935" s="34"/>
      <c r="CT935" s="34"/>
      <c r="CV935" s="34"/>
      <c r="CW935" s="34"/>
      <c r="CX935" s="34"/>
      <c r="CY935" s="34"/>
      <c r="CZ935" s="34"/>
    </row>
    <row r="936" spans="1:104" x14ac:dyDescent="0.15">
      <c r="A936" s="34"/>
      <c r="B936" s="34"/>
      <c r="C936" s="34"/>
      <c r="D936" s="34"/>
      <c r="F936" s="34"/>
      <c r="G936" s="34"/>
      <c r="H936" s="84"/>
      <c r="I936" s="34"/>
      <c r="J936" s="34"/>
      <c r="K936" s="34"/>
      <c r="L936" s="34"/>
      <c r="M936" s="34"/>
      <c r="N936" s="34"/>
      <c r="O936" s="34"/>
      <c r="P936" s="34"/>
      <c r="Q936" s="34"/>
      <c r="S936" s="34"/>
      <c r="T936" s="34"/>
      <c r="U936" s="34"/>
      <c r="W936" t="b">
        <v>1</v>
      </c>
      <c r="X936" s="34"/>
      <c r="Y936" s="34"/>
      <c r="AA936" s="34"/>
      <c r="AB936" s="34"/>
      <c r="AC936" s="34"/>
      <c r="AD936" s="34"/>
      <c r="AE936" s="34"/>
      <c r="AF936" s="34"/>
      <c r="AG936">
        <v>4.3</v>
      </c>
      <c r="AH936" s="34" t="s">
        <v>1607</v>
      </c>
      <c r="AK936" s="34"/>
      <c r="AL936" s="34"/>
      <c r="AM936" s="34"/>
      <c r="AN936" s="34"/>
      <c r="AO936" s="34"/>
      <c r="AP936" s="34"/>
      <c r="AQ936" s="34"/>
      <c r="AR936" s="34"/>
      <c r="AS936" s="34"/>
      <c r="AU936" s="34"/>
      <c r="AV936" s="34"/>
      <c r="AW936" s="34"/>
      <c r="AX936" s="34"/>
      <c r="AY936" s="34"/>
      <c r="AZ936" s="34"/>
      <c r="BA936" s="34"/>
      <c r="BB936" s="34"/>
      <c r="BC936" s="34" t="s">
        <v>866</v>
      </c>
      <c r="BD936" s="34" t="s">
        <v>378</v>
      </c>
      <c r="BE936" s="34" t="s">
        <v>867</v>
      </c>
      <c r="BF936" s="34" t="s">
        <v>868</v>
      </c>
      <c r="BI936" s="34"/>
      <c r="BJ936" s="34"/>
      <c r="BK936" s="34"/>
      <c r="BL936" s="34"/>
      <c r="BM936" s="34"/>
      <c r="BN936" s="34"/>
      <c r="BO936" s="34"/>
      <c r="BP936" s="34"/>
      <c r="BQ936" s="34"/>
      <c r="BS936" s="34"/>
      <c r="BT936" s="34"/>
      <c r="BU936" s="34"/>
      <c r="BV936" s="34"/>
      <c r="BW936" s="34"/>
      <c r="BX936" s="34"/>
      <c r="BY936" s="34"/>
      <c r="BZ936" s="34"/>
      <c r="CA936" t="b">
        <v>0</v>
      </c>
      <c r="CB936" s="34" t="s">
        <v>635</v>
      </c>
      <c r="CC936" s="34"/>
      <c r="CD936" s="34" t="s">
        <v>314</v>
      </c>
      <c r="CE936" s="34" t="s">
        <v>315</v>
      </c>
      <c r="CH936" s="34"/>
      <c r="CI936" s="34"/>
      <c r="CK936" s="34"/>
      <c r="CL936" s="34"/>
      <c r="CN936" s="34"/>
      <c r="CO936" s="34"/>
      <c r="CP936" s="34"/>
      <c r="CQ936" s="34"/>
      <c r="CR936" s="34"/>
      <c r="CS936" s="34"/>
      <c r="CT936" s="34"/>
      <c r="CV936" s="34"/>
      <c r="CW936" s="34"/>
      <c r="CX936" s="34"/>
      <c r="CY936" s="34"/>
      <c r="CZ936" s="34"/>
    </row>
    <row r="937" spans="1:104" x14ac:dyDescent="0.15">
      <c r="A937" s="34"/>
      <c r="B937" s="34"/>
      <c r="C937" s="34"/>
      <c r="D937" s="34"/>
      <c r="F937" s="34"/>
      <c r="G937" s="34"/>
      <c r="H937" s="84"/>
      <c r="I937" s="34"/>
      <c r="J937" s="34"/>
      <c r="K937" s="34"/>
      <c r="L937" s="34"/>
      <c r="M937" s="34"/>
      <c r="N937" s="34"/>
      <c r="O937" s="34"/>
      <c r="P937" s="34"/>
      <c r="Q937" s="34"/>
      <c r="S937" s="34"/>
      <c r="T937" s="34"/>
      <c r="U937" s="34"/>
      <c r="W937" t="b">
        <v>1</v>
      </c>
      <c r="X937" s="34"/>
      <c r="Y937" s="34"/>
      <c r="AA937" s="34"/>
      <c r="AB937" s="34"/>
      <c r="AC937" s="34"/>
      <c r="AD937" s="34"/>
      <c r="AE937" s="34"/>
      <c r="AF937" s="34"/>
      <c r="AG937">
        <v>4.3</v>
      </c>
      <c r="AH937" s="34" t="s">
        <v>1607</v>
      </c>
      <c r="AK937" s="34"/>
      <c r="AL937" s="34"/>
      <c r="AM937" s="34"/>
      <c r="AN937" s="34"/>
      <c r="AO937" s="34"/>
      <c r="AP937" s="34"/>
      <c r="AQ937" s="34"/>
      <c r="AR937" s="34"/>
      <c r="AS937" s="34"/>
      <c r="AU937" s="34"/>
      <c r="AV937" s="34"/>
      <c r="AW937" s="34"/>
      <c r="AX937" s="34"/>
      <c r="AY937" s="34"/>
      <c r="AZ937" s="34"/>
      <c r="BA937" s="34"/>
      <c r="BB937" s="34"/>
      <c r="BC937" s="34" t="s">
        <v>866</v>
      </c>
      <c r="BD937" s="34" t="s">
        <v>378</v>
      </c>
      <c r="BE937" s="34" t="s">
        <v>867</v>
      </c>
      <c r="BF937" s="34" t="s">
        <v>868</v>
      </c>
      <c r="BI937" s="34"/>
      <c r="BJ937" s="34"/>
      <c r="BK937" s="34"/>
      <c r="BL937" s="34"/>
      <c r="BM937" s="34"/>
      <c r="BN937" s="34"/>
      <c r="BO937" s="34"/>
      <c r="BP937" s="34"/>
      <c r="BQ937" s="34"/>
      <c r="BS937" s="34"/>
      <c r="BT937" s="34"/>
      <c r="BU937" s="34"/>
      <c r="BV937" s="34"/>
      <c r="BW937" s="34"/>
      <c r="BX937" s="34"/>
      <c r="BY937" s="34"/>
      <c r="BZ937" s="34"/>
      <c r="CA937" t="b">
        <v>0</v>
      </c>
      <c r="CB937" s="34" t="s">
        <v>636</v>
      </c>
      <c r="CC937" s="34"/>
      <c r="CD937" s="34" t="s">
        <v>637</v>
      </c>
      <c r="CE937" s="34" t="s">
        <v>638</v>
      </c>
      <c r="CH937" s="34"/>
      <c r="CI937" s="34"/>
      <c r="CK937" s="34"/>
      <c r="CL937" s="34"/>
      <c r="CN937" s="34"/>
      <c r="CO937" s="34"/>
      <c r="CP937" s="34"/>
      <c r="CQ937" s="34"/>
      <c r="CR937" s="34"/>
      <c r="CS937" s="34"/>
      <c r="CT937" s="34"/>
      <c r="CV937" s="34"/>
      <c r="CW937" s="34"/>
      <c r="CX937" s="34"/>
      <c r="CY937" s="34"/>
      <c r="CZ937" s="34"/>
    </row>
    <row r="938" spans="1:104" x14ac:dyDescent="0.15">
      <c r="A938" s="34"/>
      <c r="B938" s="34"/>
      <c r="C938" s="34"/>
      <c r="D938" s="34"/>
      <c r="F938" s="34"/>
      <c r="G938" s="34"/>
      <c r="H938" s="84"/>
      <c r="I938" s="34"/>
      <c r="J938" s="34"/>
      <c r="K938" s="34"/>
      <c r="L938" s="34"/>
      <c r="M938" s="34"/>
      <c r="N938" s="34"/>
      <c r="O938" s="34"/>
      <c r="P938" s="34"/>
      <c r="Q938" s="34"/>
      <c r="S938" s="34"/>
      <c r="T938" s="34"/>
      <c r="U938" s="34"/>
      <c r="W938" t="b">
        <v>1</v>
      </c>
      <c r="X938" s="34"/>
      <c r="Y938" s="34"/>
      <c r="AA938" s="34"/>
      <c r="AB938" s="34"/>
      <c r="AC938" s="34"/>
      <c r="AD938" s="34"/>
      <c r="AE938" s="34"/>
      <c r="AF938" s="34"/>
      <c r="AG938">
        <v>4.3</v>
      </c>
      <c r="AH938" s="34" t="s">
        <v>1607</v>
      </c>
      <c r="AK938" s="34"/>
      <c r="AL938" s="34"/>
      <c r="AM938" s="34"/>
      <c r="AN938" s="34"/>
      <c r="AO938" s="34"/>
      <c r="AP938" s="34"/>
      <c r="AQ938" s="34"/>
      <c r="AR938" s="34"/>
      <c r="AS938" s="34"/>
      <c r="AU938" s="34"/>
      <c r="AV938" s="34"/>
      <c r="AW938" s="34"/>
      <c r="AX938" s="34"/>
      <c r="AY938" s="34"/>
      <c r="AZ938" s="34"/>
      <c r="BA938" s="34"/>
      <c r="BB938" s="34"/>
      <c r="BC938" s="34" t="s">
        <v>866</v>
      </c>
      <c r="BD938" s="34" t="s">
        <v>378</v>
      </c>
      <c r="BE938" s="34" t="s">
        <v>867</v>
      </c>
      <c r="BF938" s="34" t="s">
        <v>868</v>
      </c>
      <c r="BI938" s="34"/>
      <c r="BJ938" s="34"/>
      <c r="BK938" s="34"/>
      <c r="BL938" s="34"/>
      <c r="BM938" s="34"/>
      <c r="BN938" s="34"/>
      <c r="BO938" s="34"/>
      <c r="BP938" s="34"/>
      <c r="BQ938" s="34"/>
      <c r="BS938" s="34"/>
      <c r="BT938" s="34"/>
      <c r="BU938" s="34"/>
      <c r="BV938" s="34"/>
      <c r="BW938" s="34"/>
      <c r="BX938" s="34"/>
      <c r="BY938" s="34"/>
      <c r="BZ938" s="34"/>
      <c r="CA938" t="b">
        <v>0</v>
      </c>
      <c r="CB938" s="34" t="s">
        <v>987</v>
      </c>
      <c r="CC938" s="34"/>
      <c r="CD938" s="34" t="s">
        <v>989</v>
      </c>
      <c r="CE938" s="34"/>
      <c r="CH938" s="34"/>
      <c r="CI938" s="34"/>
      <c r="CK938" s="34"/>
      <c r="CL938" s="34"/>
      <c r="CN938" s="34"/>
      <c r="CO938" s="34"/>
      <c r="CP938" s="34"/>
      <c r="CQ938" s="34"/>
      <c r="CR938" s="34"/>
      <c r="CS938" s="34"/>
      <c r="CT938" s="34"/>
      <c r="CV938" s="34"/>
      <c r="CW938" s="34"/>
      <c r="CX938" s="34"/>
      <c r="CY938" s="34"/>
      <c r="CZ938" s="34"/>
    </row>
    <row r="939" spans="1:104" x14ac:dyDescent="0.15">
      <c r="A939" s="34"/>
      <c r="B939" s="34"/>
      <c r="C939" s="34"/>
      <c r="D939" s="34"/>
      <c r="F939" s="34"/>
      <c r="G939" s="34"/>
      <c r="H939" s="84"/>
      <c r="I939" s="34"/>
      <c r="J939" s="34"/>
      <c r="K939" s="34"/>
      <c r="L939" s="34"/>
      <c r="M939" s="34"/>
      <c r="N939" s="34"/>
      <c r="O939" s="34"/>
      <c r="P939" s="34"/>
      <c r="Q939" s="34"/>
      <c r="S939" s="34"/>
      <c r="T939" s="34"/>
      <c r="U939" s="34"/>
      <c r="W939" t="b">
        <v>1</v>
      </c>
      <c r="X939" s="34"/>
      <c r="Y939" s="34"/>
      <c r="AA939" s="34"/>
      <c r="AB939" s="34"/>
      <c r="AC939" s="34"/>
      <c r="AD939" s="34"/>
      <c r="AE939" s="34"/>
      <c r="AF939" s="34"/>
      <c r="AG939">
        <v>4.3</v>
      </c>
      <c r="AH939" s="34" t="s">
        <v>1607</v>
      </c>
      <c r="AK939" s="34"/>
      <c r="AL939" s="34"/>
      <c r="AM939" s="34"/>
      <c r="AN939" s="34"/>
      <c r="AO939" s="34"/>
      <c r="AP939" s="34"/>
      <c r="AQ939" s="34"/>
      <c r="AR939" s="34"/>
      <c r="AS939" s="34"/>
      <c r="AU939" s="34"/>
      <c r="AV939" s="34"/>
      <c r="AW939" s="34"/>
      <c r="AX939" s="34"/>
      <c r="AY939" s="34"/>
      <c r="AZ939" s="34"/>
      <c r="BA939" s="34"/>
      <c r="BB939" s="34"/>
      <c r="BC939" s="34" t="s">
        <v>866</v>
      </c>
      <c r="BD939" s="34" t="s">
        <v>378</v>
      </c>
      <c r="BE939" s="34" t="s">
        <v>867</v>
      </c>
      <c r="BF939" s="34" t="s">
        <v>868</v>
      </c>
      <c r="BI939" s="34"/>
      <c r="BJ939" s="34"/>
      <c r="BK939" s="34"/>
      <c r="BL939" s="34"/>
      <c r="BM939" s="34"/>
      <c r="BN939" s="34"/>
      <c r="BO939" s="34"/>
      <c r="BP939" s="34"/>
      <c r="BQ939" s="34"/>
      <c r="BS939" s="34"/>
      <c r="BT939" s="34"/>
      <c r="BU939" s="34"/>
      <c r="BV939" s="34"/>
      <c r="BW939" s="34"/>
      <c r="BX939" s="34"/>
      <c r="BY939" s="34"/>
      <c r="BZ939" s="34"/>
      <c r="CB939" s="34"/>
      <c r="CC939" s="34"/>
      <c r="CD939" s="34"/>
      <c r="CE939" s="34"/>
      <c r="CF939" t="b">
        <v>1</v>
      </c>
      <c r="CG939" t="b">
        <v>1</v>
      </c>
      <c r="CH939" s="34" t="s">
        <v>307</v>
      </c>
      <c r="CI939" s="34" t="s">
        <v>307</v>
      </c>
      <c r="CJ939" t="b">
        <v>0</v>
      </c>
      <c r="CK939" s="34"/>
      <c r="CL939" s="34" t="s">
        <v>642</v>
      </c>
      <c r="CN939" s="34"/>
      <c r="CO939" s="34"/>
      <c r="CP939" s="34"/>
      <c r="CQ939" s="34"/>
      <c r="CR939" s="34"/>
      <c r="CS939" s="34"/>
      <c r="CT939" s="34"/>
      <c r="CV939" s="34"/>
      <c r="CW939" s="34"/>
      <c r="CX939" s="34"/>
      <c r="CY939" s="34"/>
      <c r="CZ939" s="34"/>
    </row>
    <row r="940" spans="1:104" x14ac:dyDescent="0.15">
      <c r="A940" s="34"/>
      <c r="B940" s="34"/>
      <c r="C940" s="34"/>
      <c r="D940" s="34"/>
      <c r="F940" s="34"/>
      <c r="G940" s="34"/>
      <c r="H940" s="84"/>
      <c r="I940" s="34"/>
      <c r="J940" s="34"/>
      <c r="K940" s="34"/>
      <c r="L940" s="34"/>
      <c r="M940" s="34"/>
      <c r="N940" s="34"/>
      <c r="O940" s="34"/>
      <c r="P940" s="34"/>
      <c r="Q940" s="34"/>
      <c r="S940" s="34"/>
      <c r="T940" s="34"/>
      <c r="U940" s="34"/>
      <c r="W940" t="b">
        <v>1</v>
      </c>
      <c r="X940" s="34"/>
      <c r="Y940" s="34"/>
      <c r="AA940" s="34"/>
      <c r="AB940" s="34"/>
      <c r="AC940" s="34"/>
      <c r="AD940" s="34"/>
      <c r="AE940" s="34"/>
      <c r="AF940" s="34"/>
      <c r="AG940">
        <v>4.3</v>
      </c>
      <c r="AH940" s="34" t="s">
        <v>1607</v>
      </c>
      <c r="AK940" s="34"/>
      <c r="AL940" s="34"/>
      <c r="AM940" s="34"/>
      <c r="AN940" s="34"/>
      <c r="AO940" s="34"/>
      <c r="AP940" s="34"/>
      <c r="AQ940" s="34"/>
      <c r="AR940" s="34"/>
      <c r="AS940" s="34"/>
      <c r="AU940" s="34"/>
      <c r="AV940" s="34"/>
      <c r="AW940" s="34"/>
      <c r="AX940" s="34"/>
      <c r="AY940" s="34"/>
      <c r="AZ940" s="34"/>
      <c r="BA940" s="34"/>
      <c r="BB940" s="34"/>
      <c r="BC940" s="34" t="s">
        <v>866</v>
      </c>
      <c r="BD940" s="34" t="s">
        <v>378</v>
      </c>
      <c r="BE940" s="34" t="s">
        <v>867</v>
      </c>
      <c r="BF940" s="34" t="s">
        <v>868</v>
      </c>
      <c r="BI940" s="34"/>
      <c r="BJ940" s="34"/>
      <c r="BK940" s="34"/>
      <c r="BL940" s="34"/>
      <c r="BM940" s="34"/>
      <c r="BN940" s="34"/>
      <c r="BO940" s="34"/>
      <c r="BP940" s="34"/>
      <c r="BQ940" s="34"/>
      <c r="BS940" s="34"/>
      <c r="BT940" s="34"/>
      <c r="BU940" s="34"/>
      <c r="BV940" s="34"/>
      <c r="BW940" s="34"/>
      <c r="BX940" s="34"/>
      <c r="BY940" s="34"/>
      <c r="BZ940" s="34"/>
      <c r="CB940" s="34"/>
      <c r="CC940" s="34"/>
      <c r="CD940" s="34"/>
      <c r="CE940" s="34"/>
      <c r="CF940" t="b">
        <v>1</v>
      </c>
      <c r="CG940" t="b">
        <v>1</v>
      </c>
      <c r="CH940" s="34" t="s">
        <v>308</v>
      </c>
      <c r="CI940" s="34" t="s">
        <v>126</v>
      </c>
      <c r="CJ940" t="b">
        <v>0</v>
      </c>
      <c r="CK940" s="34"/>
      <c r="CL940" s="34"/>
      <c r="CN940" s="34"/>
      <c r="CO940" s="34"/>
      <c r="CP940" s="34"/>
      <c r="CQ940" s="34"/>
      <c r="CR940" s="34"/>
      <c r="CS940" s="34"/>
      <c r="CT940" s="34"/>
      <c r="CV940" s="34"/>
      <c r="CW940" s="34"/>
      <c r="CX940" s="34"/>
      <c r="CY940" s="34"/>
      <c r="CZ940" s="34"/>
    </row>
    <row r="941" spans="1:104" x14ac:dyDescent="0.15">
      <c r="A941" s="34"/>
      <c r="B941" s="34"/>
      <c r="C941" s="34"/>
      <c r="D941" s="34"/>
      <c r="F941" s="34"/>
      <c r="G941" s="34"/>
      <c r="H941" s="84"/>
      <c r="I941" s="34"/>
      <c r="J941" s="34"/>
      <c r="K941" s="34"/>
      <c r="L941" s="34"/>
      <c r="M941" s="34"/>
      <c r="N941" s="34"/>
      <c r="O941" s="34"/>
      <c r="P941" s="34"/>
      <c r="Q941" s="34"/>
      <c r="S941" s="34"/>
      <c r="T941" s="34"/>
      <c r="U941" s="34"/>
      <c r="W941" t="b">
        <v>1</v>
      </c>
      <c r="X941" s="34"/>
      <c r="Y941" s="34"/>
      <c r="AA941" s="34"/>
      <c r="AB941" s="34"/>
      <c r="AC941" s="34"/>
      <c r="AD941" s="34"/>
      <c r="AE941" s="34"/>
      <c r="AF941" s="34"/>
      <c r="AG941">
        <v>4.3</v>
      </c>
      <c r="AH941" s="34" t="s">
        <v>1607</v>
      </c>
      <c r="AK941" s="34"/>
      <c r="AL941" s="34"/>
      <c r="AM941" s="34"/>
      <c r="AN941" s="34"/>
      <c r="AO941" s="34"/>
      <c r="AP941" s="34"/>
      <c r="AQ941" s="34"/>
      <c r="AR941" s="34"/>
      <c r="AS941" s="34"/>
      <c r="AU941" s="34"/>
      <c r="AV941" s="34"/>
      <c r="AW941" s="34"/>
      <c r="AX941" s="34"/>
      <c r="AY941" s="34"/>
      <c r="AZ941" s="34"/>
      <c r="BA941" s="34"/>
      <c r="BB941" s="34"/>
      <c r="BC941" s="34" t="s">
        <v>866</v>
      </c>
      <c r="BD941" s="34" t="s">
        <v>378</v>
      </c>
      <c r="BE941" s="34" t="s">
        <v>867</v>
      </c>
      <c r="BF941" s="34" t="s">
        <v>868</v>
      </c>
      <c r="BI941" s="34"/>
      <c r="BJ941" s="34"/>
      <c r="BK941" s="34"/>
      <c r="BL941" s="34"/>
      <c r="BM941" s="34"/>
      <c r="BN941" s="34"/>
      <c r="BO941" s="34"/>
      <c r="BP941" s="34"/>
      <c r="BQ941" s="34"/>
      <c r="BS941" s="34"/>
      <c r="BT941" s="34"/>
      <c r="BU941" s="34"/>
      <c r="BV941" s="34"/>
      <c r="BW941" s="34"/>
      <c r="BX941" s="34"/>
      <c r="BY941" s="34"/>
      <c r="BZ941" s="34"/>
      <c r="CB941" s="34"/>
      <c r="CC941" s="34"/>
      <c r="CD941" s="34"/>
      <c r="CE941" s="34"/>
      <c r="CF941" t="b">
        <v>1</v>
      </c>
      <c r="CG941" t="b">
        <v>1</v>
      </c>
      <c r="CH941" s="34" t="s">
        <v>309</v>
      </c>
      <c r="CI941" s="34" t="s">
        <v>640</v>
      </c>
      <c r="CJ941" t="b">
        <v>1</v>
      </c>
      <c r="CK941" s="34" t="s">
        <v>317</v>
      </c>
      <c r="CL941" s="34" t="s">
        <v>643</v>
      </c>
      <c r="CN941" s="34"/>
      <c r="CO941" s="34"/>
      <c r="CP941" s="34"/>
      <c r="CQ941" s="34"/>
      <c r="CR941" s="34"/>
      <c r="CS941" s="34"/>
      <c r="CT941" s="34"/>
      <c r="CV941" s="34"/>
      <c r="CW941" s="34"/>
      <c r="CX941" s="34"/>
      <c r="CY941" s="34"/>
      <c r="CZ941" s="34"/>
    </row>
    <row r="942" spans="1:104" x14ac:dyDescent="0.15">
      <c r="A942" s="34"/>
      <c r="B942" s="34"/>
      <c r="C942" s="34"/>
      <c r="D942" s="34"/>
      <c r="F942" s="34"/>
      <c r="G942" s="34"/>
      <c r="H942" s="84"/>
      <c r="I942" s="34"/>
      <c r="J942" s="34"/>
      <c r="K942" s="34"/>
      <c r="L942" s="34"/>
      <c r="M942" s="34"/>
      <c r="N942" s="34"/>
      <c r="O942" s="34"/>
      <c r="P942" s="34"/>
      <c r="Q942" s="34"/>
      <c r="S942" s="34"/>
      <c r="T942" s="34"/>
      <c r="U942" s="34"/>
      <c r="W942" t="b">
        <v>1</v>
      </c>
      <c r="X942" s="34"/>
      <c r="Y942" s="34"/>
      <c r="AA942" s="34"/>
      <c r="AB942" s="34"/>
      <c r="AC942" s="34"/>
      <c r="AD942" s="34"/>
      <c r="AE942" s="34"/>
      <c r="AF942" s="34"/>
      <c r="AG942">
        <v>4.3</v>
      </c>
      <c r="AH942" s="34" t="s">
        <v>1607</v>
      </c>
      <c r="AK942" s="34"/>
      <c r="AL942" s="34"/>
      <c r="AM942" s="34"/>
      <c r="AN942" s="34"/>
      <c r="AO942" s="34"/>
      <c r="AP942" s="34"/>
      <c r="AQ942" s="34"/>
      <c r="AR942" s="34"/>
      <c r="AS942" s="34"/>
      <c r="AU942" s="34"/>
      <c r="AV942" s="34"/>
      <c r="AW942" s="34"/>
      <c r="AX942" s="34"/>
      <c r="AY942" s="34"/>
      <c r="AZ942" s="34"/>
      <c r="BA942" s="34"/>
      <c r="BB942" s="34"/>
      <c r="BC942" s="34" t="s">
        <v>866</v>
      </c>
      <c r="BD942" s="34" t="s">
        <v>378</v>
      </c>
      <c r="BE942" s="34" t="s">
        <v>867</v>
      </c>
      <c r="BF942" s="34" t="s">
        <v>868</v>
      </c>
      <c r="BI942" s="34"/>
      <c r="BJ942" s="34"/>
      <c r="BK942" s="34"/>
      <c r="BL942" s="34"/>
      <c r="BM942" s="34"/>
      <c r="BN942" s="34"/>
      <c r="BO942" s="34"/>
      <c r="BP942" s="34"/>
      <c r="BQ942" s="34"/>
      <c r="BS942" s="34"/>
      <c r="BT942" s="34"/>
      <c r="BU942" s="34"/>
      <c r="BV942" s="34"/>
      <c r="BW942" s="34"/>
      <c r="BX942" s="34"/>
      <c r="BY942" s="34"/>
      <c r="BZ942" s="34"/>
      <c r="CB942" s="34"/>
      <c r="CC942" s="34"/>
      <c r="CD942" s="34"/>
      <c r="CE942" s="34"/>
      <c r="CF942" t="b">
        <v>1</v>
      </c>
      <c r="CG942" t="b">
        <v>1</v>
      </c>
      <c r="CH942" s="34" t="s">
        <v>309</v>
      </c>
      <c r="CI942" s="34" t="s">
        <v>640</v>
      </c>
      <c r="CJ942" t="b">
        <v>1</v>
      </c>
      <c r="CK942" s="34" t="s">
        <v>328</v>
      </c>
      <c r="CL942" s="34" t="s">
        <v>643</v>
      </c>
      <c r="CN942" s="34"/>
      <c r="CO942" s="34"/>
      <c r="CP942" s="34"/>
      <c r="CQ942" s="34"/>
      <c r="CR942" s="34"/>
      <c r="CS942" s="34"/>
      <c r="CT942" s="34"/>
      <c r="CV942" s="34"/>
      <c r="CW942" s="34"/>
      <c r="CX942" s="34"/>
      <c r="CY942" s="34"/>
      <c r="CZ942" s="34"/>
    </row>
    <row r="943" spans="1:104" x14ac:dyDescent="0.15">
      <c r="A943" s="34"/>
      <c r="B943" s="34"/>
      <c r="C943" s="34"/>
      <c r="D943" s="34"/>
      <c r="F943" s="34"/>
      <c r="G943" s="34"/>
      <c r="H943" s="84"/>
      <c r="I943" s="34"/>
      <c r="J943" s="34"/>
      <c r="K943" s="34"/>
      <c r="L943" s="34"/>
      <c r="M943" s="34"/>
      <c r="N943" s="34"/>
      <c r="O943" s="34"/>
      <c r="P943" s="34"/>
      <c r="Q943" s="34"/>
      <c r="S943" s="34"/>
      <c r="T943" s="34"/>
      <c r="U943" s="34"/>
      <c r="W943" t="b">
        <v>1</v>
      </c>
      <c r="X943" s="34"/>
      <c r="Y943" s="34"/>
      <c r="AA943" s="34"/>
      <c r="AB943" s="34"/>
      <c r="AC943" s="34"/>
      <c r="AD943" s="34"/>
      <c r="AE943" s="34"/>
      <c r="AF943" s="34"/>
      <c r="AG943">
        <v>4.3</v>
      </c>
      <c r="AH943" s="34" t="s">
        <v>1607</v>
      </c>
      <c r="AK943" s="34"/>
      <c r="AL943" s="34"/>
      <c r="AM943" s="34"/>
      <c r="AN943" s="34"/>
      <c r="AO943" s="34"/>
      <c r="AP943" s="34"/>
      <c r="AQ943" s="34"/>
      <c r="AR943" s="34"/>
      <c r="AS943" s="34"/>
      <c r="AU943" s="34"/>
      <c r="AV943" s="34"/>
      <c r="AW943" s="34"/>
      <c r="AX943" s="34"/>
      <c r="AY943" s="34"/>
      <c r="AZ943" s="34"/>
      <c r="BA943" s="34"/>
      <c r="BB943" s="34"/>
      <c r="BC943" s="34" t="s">
        <v>866</v>
      </c>
      <c r="BD943" s="34" t="s">
        <v>378</v>
      </c>
      <c r="BE943" s="34" t="s">
        <v>867</v>
      </c>
      <c r="BF943" s="34" t="s">
        <v>868</v>
      </c>
      <c r="BI943" s="34"/>
      <c r="BJ943" s="34"/>
      <c r="BK943" s="34"/>
      <c r="BL943" s="34"/>
      <c r="BM943" s="34"/>
      <c r="BN943" s="34"/>
      <c r="BO943" s="34"/>
      <c r="BP943" s="34"/>
      <c r="BQ943" s="34"/>
      <c r="BS943" s="34"/>
      <c r="BT943" s="34"/>
      <c r="BU943" s="34"/>
      <c r="BV943" s="34"/>
      <c r="BW943" s="34"/>
      <c r="BX943" s="34"/>
      <c r="BY943" s="34"/>
      <c r="BZ943" s="34"/>
      <c r="CB943" s="34"/>
      <c r="CC943" s="34"/>
      <c r="CD943" s="34"/>
      <c r="CE943" s="34"/>
      <c r="CF943" t="b">
        <v>1</v>
      </c>
      <c r="CG943" t="b">
        <v>1</v>
      </c>
      <c r="CH943" s="34" t="s">
        <v>309</v>
      </c>
      <c r="CI943" s="34" t="s">
        <v>640</v>
      </c>
      <c r="CJ943" t="b">
        <v>1</v>
      </c>
      <c r="CK943" s="34" t="s">
        <v>326</v>
      </c>
      <c r="CL943" s="34" t="s">
        <v>643</v>
      </c>
      <c r="CN943" s="34"/>
      <c r="CO943" s="34"/>
      <c r="CP943" s="34"/>
      <c r="CQ943" s="34"/>
      <c r="CR943" s="34"/>
      <c r="CS943" s="34"/>
      <c r="CT943" s="34"/>
      <c r="CV943" s="34"/>
      <c r="CW943" s="34"/>
      <c r="CX943" s="34"/>
      <c r="CY943" s="34"/>
      <c r="CZ943" s="34"/>
    </row>
    <row r="944" spans="1:104" x14ac:dyDescent="0.15">
      <c r="A944" s="34"/>
      <c r="B944" s="34"/>
      <c r="C944" s="34"/>
      <c r="D944" s="34"/>
      <c r="F944" s="34"/>
      <c r="G944" s="34"/>
      <c r="H944" s="84"/>
      <c r="I944" s="34"/>
      <c r="J944" s="34"/>
      <c r="K944" s="34"/>
      <c r="L944" s="34"/>
      <c r="M944" s="34"/>
      <c r="N944" s="34"/>
      <c r="O944" s="34"/>
      <c r="P944" s="34"/>
      <c r="Q944" s="34"/>
      <c r="S944" s="34"/>
      <c r="T944" s="34"/>
      <c r="U944" s="34"/>
      <c r="W944" t="b">
        <v>1</v>
      </c>
      <c r="X944" s="34"/>
      <c r="Y944" s="34"/>
      <c r="AA944" s="34"/>
      <c r="AB944" s="34"/>
      <c r="AC944" s="34"/>
      <c r="AD944" s="34"/>
      <c r="AE944" s="34"/>
      <c r="AF944" s="34"/>
      <c r="AG944">
        <v>4.3</v>
      </c>
      <c r="AH944" s="34" t="s">
        <v>1607</v>
      </c>
      <c r="AK944" s="34"/>
      <c r="AL944" s="34"/>
      <c r="AM944" s="34"/>
      <c r="AN944" s="34"/>
      <c r="AO944" s="34"/>
      <c r="AP944" s="34"/>
      <c r="AQ944" s="34"/>
      <c r="AR944" s="34"/>
      <c r="AS944" s="34"/>
      <c r="AU944" s="34"/>
      <c r="AV944" s="34"/>
      <c r="AW944" s="34"/>
      <c r="AX944" s="34"/>
      <c r="AY944" s="34"/>
      <c r="AZ944" s="34"/>
      <c r="BA944" s="34"/>
      <c r="BB944" s="34"/>
      <c r="BC944" s="34" t="s">
        <v>866</v>
      </c>
      <c r="BD944" s="34" t="s">
        <v>378</v>
      </c>
      <c r="BE944" s="34" t="s">
        <v>867</v>
      </c>
      <c r="BF944" s="34" t="s">
        <v>868</v>
      </c>
      <c r="BI944" s="34"/>
      <c r="BJ944" s="34"/>
      <c r="BK944" s="34"/>
      <c r="BL944" s="34"/>
      <c r="BM944" s="34"/>
      <c r="BN944" s="34"/>
      <c r="BO944" s="34"/>
      <c r="BP944" s="34"/>
      <c r="BQ944" s="34"/>
      <c r="BS944" s="34"/>
      <c r="BT944" s="34"/>
      <c r="BU944" s="34"/>
      <c r="BV944" s="34"/>
      <c r="BW944" s="34"/>
      <c r="BX944" s="34"/>
      <c r="BY944" s="34"/>
      <c r="BZ944" s="34"/>
      <c r="CB944" s="34"/>
      <c r="CC944" s="34"/>
      <c r="CD944" s="34"/>
      <c r="CE944" s="34"/>
      <c r="CF944" t="b">
        <v>1</v>
      </c>
      <c r="CG944" t="b">
        <v>1</v>
      </c>
      <c r="CH944" s="34" t="s">
        <v>309</v>
      </c>
      <c r="CI944" s="34" t="s">
        <v>640</v>
      </c>
      <c r="CJ944" t="b">
        <v>1</v>
      </c>
      <c r="CK944" s="34" t="s">
        <v>323</v>
      </c>
      <c r="CL944" s="34" t="s">
        <v>643</v>
      </c>
      <c r="CN944" s="34"/>
      <c r="CO944" s="34"/>
      <c r="CP944" s="34"/>
      <c r="CQ944" s="34"/>
      <c r="CR944" s="34"/>
      <c r="CS944" s="34"/>
      <c r="CT944" s="34"/>
      <c r="CV944" s="34"/>
      <c r="CW944" s="34"/>
      <c r="CX944" s="34"/>
      <c r="CY944" s="34"/>
      <c r="CZ944" s="34"/>
    </row>
    <row r="945" spans="1:104" x14ac:dyDescent="0.15">
      <c r="A945" s="34"/>
      <c r="B945" s="34"/>
      <c r="C945" s="34"/>
      <c r="D945" s="34"/>
      <c r="F945" s="34"/>
      <c r="G945" s="34"/>
      <c r="H945" s="84"/>
      <c r="I945" s="34"/>
      <c r="J945" s="34"/>
      <c r="K945" s="34"/>
      <c r="L945" s="34"/>
      <c r="M945" s="34"/>
      <c r="N945" s="34"/>
      <c r="O945" s="34"/>
      <c r="P945" s="34"/>
      <c r="Q945" s="34"/>
      <c r="S945" s="34"/>
      <c r="T945" s="34"/>
      <c r="U945" s="34"/>
      <c r="W945" t="b">
        <v>1</v>
      </c>
      <c r="X945" s="34"/>
      <c r="Y945" s="34"/>
      <c r="AA945" s="34"/>
      <c r="AB945" s="34"/>
      <c r="AC945" s="34"/>
      <c r="AD945" s="34"/>
      <c r="AE945" s="34"/>
      <c r="AF945" s="34"/>
      <c r="AG945">
        <v>4.3</v>
      </c>
      <c r="AH945" s="34" t="s">
        <v>1607</v>
      </c>
      <c r="AK945" s="34"/>
      <c r="AL945" s="34"/>
      <c r="AM945" s="34"/>
      <c r="AN945" s="34"/>
      <c r="AO945" s="34"/>
      <c r="AP945" s="34"/>
      <c r="AQ945" s="34"/>
      <c r="AR945" s="34"/>
      <c r="AS945" s="34"/>
      <c r="AU945" s="34"/>
      <c r="AV945" s="34"/>
      <c r="AW945" s="34"/>
      <c r="AX945" s="34"/>
      <c r="AY945" s="34"/>
      <c r="AZ945" s="34"/>
      <c r="BA945" s="34"/>
      <c r="BB945" s="34"/>
      <c r="BC945" s="34" t="s">
        <v>866</v>
      </c>
      <c r="BD945" s="34" t="s">
        <v>378</v>
      </c>
      <c r="BE945" s="34" t="s">
        <v>867</v>
      </c>
      <c r="BF945" s="34" t="s">
        <v>868</v>
      </c>
      <c r="BI945" s="34"/>
      <c r="BJ945" s="34"/>
      <c r="BK945" s="34"/>
      <c r="BL945" s="34"/>
      <c r="BM945" s="34"/>
      <c r="BN945" s="34"/>
      <c r="BO945" s="34"/>
      <c r="BP945" s="34"/>
      <c r="BQ945" s="34"/>
      <c r="BS945" s="34"/>
      <c r="BT945" s="34"/>
      <c r="BU945" s="34"/>
      <c r="BV945" s="34"/>
      <c r="BW945" s="34"/>
      <c r="BX945" s="34"/>
      <c r="BY945" s="34"/>
      <c r="BZ945" s="34"/>
      <c r="CB945" s="34"/>
      <c r="CC945" s="34"/>
      <c r="CD945" s="34"/>
      <c r="CE945" s="34"/>
      <c r="CF945" t="b">
        <v>1</v>
      </c>
      <c r="CG945" t="b">
        <v>1</v>
      </c>
      <c r="CH945" s="34" t="s">
        <v>309</v>
      </c>
      <c r="CI945" s="34" t="s">
        <v>640</v>
      </c>
      <c r="CJ945" t="b">
        <v>1</v>
      </c>
      <c r="CK945" s="34" t="s">
        <v>319</v>
      </c>
      <c r="CL945" s="34" t="s">
        <v>643</v>
      </c>
      <c r="CN945" s="34"/>
      <c r="CO945" s="34"/>
      <c r="CP945" s="34"/>
      <c r="CQ945" s="34"/>
      <c r="CR945" s="34"/>
      <c r="CS945" s="34"/>
      <c r="CT945" s="34"/>
      <c r="CV945" s="34"/>
      <c r="CW945" s="34"/>
      <c r="CX945" s="34"/>
      <c r="CY945" s="34"/>
      <c r="CZ945" s="34"/>
    </row>
    <row r="946" spans="1:104" x14ac:dyDescent="0.15">
      <c r="A946" s="34"/>
      <c r="B946" s="34"/>
      <c r="C946" s="34"/>
      <c r="D946" s="34"/>
      <c r="F946" s="34"/>
      <c r="G946" s="34"/>
      <c r="H946" s="84"/>
      <c r="I946" s="34"/>
      <c r="J946" s="34"/>
      <c r="K946" s="34"/>
      <c r="L946" s="34"/>
      <c r="M946" s="34"/>
      <c r="N946" s="34"/>
      <c r="O946" s="34"/>
      <c r="P946" s="34"/>
      <c r="Q946" s="34"/>
      <c r="S946" s="34"/>
      <c r="T946" s="34"/>
      <c r="U946" s="34"/>
      <c r="W946" t="b">
        <v>1</v>
      </c>
      <c r="X946" s="34"/>
      <c r="Y946" s="34"/>
      <c r="AA946" s="34"/>
      <c r="AB946" s="34"/>
      <c r="AC946" s="34"/>
      <c r="AD946" s="34"/>
      <c r="AE946" s="34"/>
      <c r="AF946" s="34"/>
      <c r="AG946">
        <v>4.3</v>
      </c>
      <c r="AH946" s="34" t="s">
        <v>1607</v>
      </c>
      <c r="AK946" s="34"/>
      <c r="AL946" s="34"/>
      <c r="AM946" s="34"/>
      <c r="AN946" s="34"/>
      <c r="AO946" s="34"/>
      <c r="AP946" s="34"/>
      <c r="AQ946" s="34"/>
      <c r="AR946" s="34"/>
      <c r="AS946" s="34"/>
      <c r="AU946" s="34"/>
      <c r="AV946" s="34"/>
      <c r="AW946" s="34"/>
      <c r="AX946" s="34"/>
      <c r="AY946" s="34"/>
      <c r="AZ946" s="34"/>
      <c r="BA946" s="34"/>
      <c r="BB946" s="34"/>
      <c r="BC946" s="34" t="s">
        <v>866</v>
      </c>
      <c r="BD946" s="34" t="s">
        <v>378</v>
      </c>
      <c r="BE946" s="34" t="s">
        <v>867</v>
      </c>
      <c r="BF946" s="34" t="s">
        <v>868</v>
      </c>
      <c r="BI946" s="34"/>
      <c r="BJ946" s="34"/>
      <c r="BK946" s="34"/>
      <c r="BL946" s="34"/>
      <c r="BM946" s="34"/>
      <c r="BN946" s="34"/>
      <c r="BO946" s="34"/>
      <c r="BP946" s="34"/>
      <c r="BQ946" s="34"/>
      <c r="BS946" s="34"/>
      <c r="BT946" s="34"/>
      <c r="BU946" s="34"/>
      <c r="BV946" s="34"/>
      <c r="BW946" s="34"/>
      <c r="BX946" s="34"/>
      <c r="BY946" s="34"/>
      <c r="BZ946" s="34"/>
      <c r="CB946" s="34"/>
      <c r="CC946" s="34"/>
      <c r="CD946" s="34"/>
      <c r="CE946" s="34"/>
      <c r="CF946" t="b">
        <v>1</v>
      </c>
      <c r="CG946" t="b">
        <v>1</v>
      </c>
      <c r="CH946" s="34" t="s">
        <v>309</v>
      </c>
      <c r="CI946" s="34" t="s">
        <v>640</v>
      </c>
      <c r="CJ946" t="b">
        <v>1</v>
      </c>
      <c r="CK946" s="34" t="s">
        <v>315</v>
      </c>
      <c r="CL946" s="34" t="s">
        <v>643</v>
      </c>
      <c r="CN946" s="34"/>
      <c r="CO946" s="34"/>
      <c r="CP946" s="34"/>
      <c r="CQ946" s="34"/>
      <c r="CR946" s="34"/>
      <c r="CS946" s="34"/>
      <c r="CT946" s="34"/>
      <c r="CV946" s="34"/>
      <c r="CW946" s="34"/>
      <c r="CX946" s="34"/>
      <c r="CY946" s="34"/>
      <c r="CZ946" s="34"/>
    </row>
    <row r="947" spans="1:104" x14ac:dyDescent="0.15">
      <c r="A947" s="34"/>
      <c r="B947" s="34"/>
      <c r="C947" s="34"/>
      <c r="D947" s="34"/>
      <c r="F947" s="34"/>
      <c r="G947" s="34"/>
      <c r="H947" s="84"/>
      <c r="I947" s="34"/>
      <c r="J947" s="34"/>
      <c r="K947" s="34"/>
      <c r="L947" s="34"/>
      <c r="M947" s="34"/>
      <c r="N947" s="34"/>
      <c r="O947" s="34"/>
      <c r="P947" s="34"/>
      <c r="Q947" s="34"/>
      <c r="S947" s="34"/>
      <c r="T947" s="34"/>
      <c r="U947" s="34"/>
      <c r="W947" t="b">
        <v>1</v>
      </c>
      <c r="X947" s="34"/>
      <c r="Y947" s="34"/>
      <c r="AA947" s="34"/>
      <c r="AB947" s="34"/>
      <c r="AC947" s="34"/>
      <c r="AD947" s="34"/>
      <c r="AE947" s="34"/>
      <c r="AF947" s="34"/>
      <c r="AG947">
        <v>4.3</v>
      </c>
      <c r="AH947" s="34" t="s">
        <v>1607</v>
      </c>
      <c r="AK947" s="34"/>
      <c r="AL947" s="34"/>
      <c r="AM947" s="34"/>
      <c r="AN947" s="34"/>
      <c r="AO947" s="34"/>
      <c r="AP947" s="34"/>
      <c r="AQ947" s="34"/>
      <c r="AR947" s="34"/>
      <c r="AS947" s="34"/>
      <c r="AU947" s="34"/>
      <c r="AV947" s="34"/>
      <c r="AW947" s="34"/>
      <c r="AX947" s="34"/>
      <c r="AY947" s="34"/>
      <c r="AZ947" s="34"/>
      <c r="BA947" s="34"/>
      <c r="BB947" s="34"/>
      <c r="BC947" s="34" t="s">
        <v>866</v>
      </c>
      <c r="BD947" s="34" t="s">
        <v>378</v>
      </c>
      <c r="BE947" s="34" t="s">
        <v>867</v>
      </c>
      <c r="BF947" s="34" t="s">
        <v>868</v>
      </c>
      <c r="BI947" s="34"/>
      <c r="BJ947" s="34"/>
      <c r="BK947" s="34"/>
      <c r="BL947" s="34"/>
      <c r="BM947" s="34"/>
      <c r="BN947" s="34"/>
      <c r="BO947" s="34"/>
      <c r="BP947" s="34"/>
      <c r="BQ947" s="34"/>
      <c r="BS947" s="34"/>
      <c r="BT947" s="34"/>
      <c r="BU947" s="34"/>
      <c r="BV947" s="34"/>
      <c r="BW947" s="34"/>
      <c r="BX947" s="34"/>
      <c r="BY947" s="34"/>
      <c r="BZ947" s="34"/>
      <c r="CB947" s="34"/>
      <c r="CC947" s="34"/>
      <c r="CD947" s="34"/>
      <c r="CE947" s="34"/>
      <c r="CF947" t="b">
        <v>1</v>
      </c>
      <c r="CG947" t="b">
        <v>1</v>
      </c>
      <c r="CH947" s="34" t="s">
        <v>309</v>
      </c>
      <c r="CI947" s="34" t="s">
        <v>640</v>
      </c>
      <c r="CJ947" t="b">
        <v>1</v>
      </c>
      <c r="CK947" s="34" t="s">
        <v>638</v>
      </c>
      <c r="CL947" s="34" t="s">
        <v>643</v>
      </c>
      <c r="CN947" s="34"/>
      <c r="CO947" s="34"/>
      <c r="CP947" s="34"/>
      <c r="CQ947" s="34"/>
      <c r="CR947" s="34"/>
      <c r="CS947" s="34"/>
      <c r="CT947" s="34"/>
      <c r="CV947" s="34"/>
      <c r="CW947" s="34"/>
      <c r="CX947" s="34"/>
      <c r="CY947" s="34"/>
      <c r="CZ947" s="34"/>
    </row>
    <row r="948" spans="1:104" x14ac:dyDescent="0.15">
      <c r="A948" s="34"/>
      <c r="B948" s="34"/>
      <c r="C948" s="34"/>
      <c r="D948" s="34"/>
      <c r="F948" s="34"/>
      <c r="G948" s="34"/>
      <c r="H948" s="84"/>
      <c r="I948" s="34"/>
      <c r="J948" s="34"/>
      <c r="K948" s="34"/>
      <c r="L948" s="34"/>
      <c r="M948" s="34"/>
      <c r="N948" s="34"/>
      <c r="O948" s="34"/>
      <c r="P948" s="34"/>
      <c r="Q948" s="34"/>
      <c r="S948" s="34"/>
      <c r="T948" s="34"/>
      <c r="U948" s="34"/>
      <c r="W948" t="b">
        <v>1</v>
      </c>
      <c r="X948" s="34"/>
      <c r="Y948" s="34"/>
      <c r="AA948" s="34"/>
      <c r="AB948" s="34"/>
      <c r="AC948" s="34"/>
      <c r="AD948" s="34"/>
      <c r="AE948" s="34"/>
      <c r="AF948" s="34"/>
      <c r="AG948">
        <v>4.3</v>
      </c>
      <c r="AH948" s="34" t="s">
        <v>1607</v>
      </c>
      <c r="AK948" s="34"/>
      <c r="AL948" s="34"/>
      <c r="AM948" s="34"/>
      <c r="AN948" s="34"/>
      <c r="AO948" s="34"/>
      <c r="AP948" s="34"/>
      <c r="AQ948" s="34"/>
      <c r="AR948" s="34"/>
      <c r="AS948" s="34"/>
      <c r="AU948" s="34"/>
      <c r="AV948" s="34"/>
      <c r="AW948" s="34"/>
      <c r="AX948" s="34"/>
      <c r="AY948" s="34"/>
      <c r="AZ948" s="34"/>
      <c r="BA948" s="34"/>
      <c r="BB948" s="34"/>
      <c r="BC948" s="34" t="s">
        <v>866</v>
      </c>
      <c r="BD948" s="34" t="s">
        <v>378</v>
      </c>
      <c r="BE948" s="34" t="s">
        <v>867</v>
      </c>
      <c r="BF948" s="34" t="s">
        <v>868</v>
      </c>
      <c r="BI948" s="34"/>
      <c r="BJ948" s="34"/>
      <c r="BK948" s="34"/>
      <c r="BL948" s="34"/>
      <c r="BM948" s="34"/>
      <c r="BN948" s="34"/>
      <c r="BO948" s="34"/>
      <c r="BP948" s="34"/>
      <c r="BQ948" s="34"/>
      <c r="BS948" s="34"/>
      <c r="BT948" s="34"/>
      <c r="BU948" s="34"/>
      <c r="BV948" s="34"/>
      <c r="BW948" s="34"/>
      <c r="BX948" s="34"/>
      <c r="BY948" s="34"/>
      <c r="BZ948" s="34"/>
      <c r="CB948" s="34"/>
      <c r="CC948" s="34"/>
      <c r="CD948" s="34"/>
      <c r="CE948" s="34"/>
      <c r="CF948" t="b">
        <v>1</v>
      </c>
      <c r="CG948" t="b">
        <v>1</v>
      </c>
      <c r="CH948" s="34" t="s">
        <v>310</v>
      </c>
      <c r="CI948" s="34" t="s">
        <v>0</v>
      </c>
      <c r="CJ948" t="b">
        <v>0</v>
      </c>
      <c r="CK948" s="34"/>
      <c r="CL948" s="34" t="s">
        <v>644</v>
      </c>
      <c r="CN948" s="34"/>
      <c r="CO948" s="34"/>
      <c r="CP948" s="34"/>
      <c r="CQ948" s="34"/>
      <c r="CR948" s="34"/>
      <c r="CS948" s="34"/>
      <c r="CT948" s="34"/>
      <c r="CV948" s="34"/>
      <c r="CW948" s="34"/>
      <c r="CX948" s="34"/>
      <c r="CY948" s="34"/>
      <c r="CZ948" s="34"/>
    </row>
    <row r="949" spans="1:104" x14ac:dyDescent="0.15">
      <c r="A949" s="34"/>
      <c r="B949" s="34"/>
      <c r="C949" s="34"/>
      <c r="D949" s="34"/>
      <c r="F949" s="34"/>
      <c r="G949" s="34"/>
      <c r="H949" s="84"/>
      <c r="I949" s="34"/>
      <c r="J949" s="34"/>
      <c r="K949" s="34"/>
      <c r="L949" s="34"/>
      <c r="M949" s="34"/>
      <c r="N949" s="34"/>
      <c r="O949" s="34"/>
      <c r="P949" s="34"/>
      <c r="Q949" s="34"/>
      <c r="S949" s="34"/>
      <c r="T949" s="34"/>
      <c r="U949" s="34"/>
      <c r="W949" t="b">
        <v>1</v>
      </c>
      <c r="X949" s="34"/>
      <c r="Y949" s="34"/>
      <c r="AA949" s="34"/>
      <c r="AB949" s="34"/>
      <c r="AC949" s="34"/>
      <c r="AD949" s="34"/>
      <c r="AE949" s="34"/>
      <c r="AF949" s="34"/>
      <c r="AG949">
        <v>4.3</v>
      </c>
      <c r="AH949" s="34" t="s">
        <v>1607</v>
      </c>
      <c r="AK949" s="34"/>
      <c r="AL949" s="34"/>
      <c r="AM949" s="34"/>
      <c r="AN949" s="34"/>
      <c r="AO949" s="34"/>
      <c r="AP949" s="34"/>
      <c r="AQ949" s="34"/>
      <c r="AR949" s="34"/>
      <c r="AS949" s="34"/>
      <c r="AU949" s="34"/>
      <c r="AV949" s="34"/>
      <c r="AW949" s="34"/>
      <c r="AX949" s="34"/>
      <c r="AY949" s="34"/>
      <c r="AZ949" s="34"/>
      <c r="BA949" s="34"/>
      <c r="BB949" s="34"/>
      <c r="BC949" s="34" t="s">
        <v>866</v>
      </c>
      <c r="BD949" s="34" t="s">
        <v>378</v>
      </c>
      <c r="BE949" s="34" t="s">
        <v>867</v>
      </c>
      <c r="BF949" s="34" t="s">
        <v>868</v>
      </c>
      <c r="BI949" s="34"/>
      <c r="BJ949" s="34"/>
      <c r="BK949" s="34"/>
      <c r="BL949" s="34"/>
      <c r="BM949" s="34"/>
      <c r="BN949" s="34"/>
      <c r="BO949" s="34"/>
      <c r="BP949" s="34"/>
      <c r="BQ949" s="34"/>
      <c r="BS949" s="34"/>
      <c r="BT949" s="34"/>
      <c r="BU949" s="34"/>
      <c r="BV949" s="34"/>
      <c r="BW949" s="34"/>
      <c r="BX949" s="34"/>
      <c r="BY949" s="34"/>
      <c r="BZ949" s="34"/>
      <c r="CB949" s="34"/>
      <c r="CC949" s="34"/>
      <c r="CD949" s="34"/>
      <c r="CE949" s="34"/>
      <c r="CF949" t="b">
        <v>1</v>
      </c>
      <c r="CG949" t="b">
        <v>1</v>
      </c>
      <c r="CH949" s="34" t="s">
        <v>639</v>
      </c>
      <c r="CI949" s="34" t="s">
        <v>125</v>
      </c>
      <c r="CJ949" t="b">
        <v>0</v>
      </c>
      <c r="CK949" s="34"/>
      <c r="CL949" s="34" t="s">
        <v>645</v>
      </c>
      <c r="CN949" s="34"/>
      <c r="CO949" s="34"/>
      <c r="CP949" s="34"/>
      <c r="CQ949" s="34"/>
      <c r="CR949" s="34"/>
      <c r="CS949" s="34"/>
      <c r="CT949" s="34"/>
      <c r="CV949" s="34"/>
      <c r="CW949" s="34"/>
      <c r="CX949" s="34"/>
      <c r="CY949" s="34"/>
      <c r="CZ949" s="34"/>
    </row>
    <row r="950" spans="1:104" x14ac:dyDescent="0.15">
      <c r="A950" s="34"/>
      <c r="B950" s="34"/>
      <c r="C950" s="34"/>
      <c r="D950" s="34"/>
      <c r="F950" s="34"/>
      <c r="G950" s="34"/>
      <c r="H950" s="84"/>
      <c r="I950" s="34"/>
      <c r="J950" s="34"/>
      <c r="K950" s="34"/>
      <c r="L950" s="34"/>
      <c r="M950" s="34"/>
      <c r="N950" s="34"/>
      <c r="O950" s="34"/>
      <c r="P950" s="34"/>
      <c r="Q950" s="34"/>
      <c r="S950" s="34"/>
      <c r="T950" s="34"/>
      <c r="U950" s="34"/>
      <c r="W950" t="b">
        <v>1</v>
      </c>
      <c r="X950" s="34"/>
      <c r="Y950" s="34"/>
      <c r="AA950" s="34"/>
      <c r="AB950" s="34"/>
      <c r="AC950" s="34"/>
      <c r="AD950" s="34"/>
      <c r="AE950" s="34"/>
      <c r="AF950" s="34"/>
      <c r="AG950">
        <v>4.3</v>
      </c>
      <c r="AH950" s="34" t="s">
        <v>1607</v>
      </c>
      <c r="AK950" s="34"/>
      <c r="AL950" s="34"/>
      <c r="AM950" s="34"/>
      <c r="AN950" s="34"/>
      <c r="AO950" s="34"/>
      <c r="AP950" s="34"/>
      <c r="AQ950" s="34"/>
      <c r="AR950" s="34"/>
      <c r="AS950" s="34"/>
      <c r="AU950" s="34"/>
      <c r="AV950" s="34"/>
      <c r="AW950" s="34"/>
      <c r="AX950" s="34"/>
      <c r="AY950" s="34"/>
      <c r="AZ950" s="34"/>
      <c r="BA950" s="34"/>
      <c r="BB950" s="34"/>
      <c r="BC950" s="34" t="s">
        <v>866</v>
      </c>
      <c r="BD950" s="34" t="s">
        <v>378</v>
      </c>
      <c r="BE950" s="34" t="s">
        <v>867</v>
      </c>
      <c r="BF950" s="34" t="s">
        <v>868</v>
      </c>
      <c r="BI950" s="34"/>
      <c r="BJ950" s="34"/>
      <c r="BK950" s="34"/>
      <c r="BL950" s="34"/>
      <c r="BM950" s="34"/>
      <c r="BN950" s="34"/>
      <c r="BO950" s="34"/>
      <c r="BP950" s="34"/>
      <c r="BQ950" s="34"/>
      <c r="BS950" s="34"/>
      <c r="BT950" s="34"/>
      <c r="BU950" s="34"/>
      <c r="BV950" s="34"/>
      <c r="BW950" s="34"/>
      <c r="BX950" s="34"/>
      <c r="BY950" s="34"/>
      <c r="BZ950" s="34"/>
      <c r="CB950" s="34"/>
      <c r="CC950" s="34"/>
      <c r="CD950" s="34"/>
      <c r="CE950" s="34"/>
      <c r="CF950" t="b">
        <v>1</v>
      </c>
      <c r="CG950" t="b">
        <v>1</v>
      </c>
      <c r="CH950" s="34" t="s">
        <v>311</v>
      </c>
      <c r="CI950" s="34" t="s">
        <v>641</v>
      </c>
      <c r="CJ950" t="b">
        <v>0</v>
      </c>
      <c r="CK950" s="34"/>
      <c r="CL950" s="34" t="s">
        <v>646</v>
      </c>
      <c r="CN950" s="34"/>
      <c r="CO950" s="34"/>
      <c r="CP950" s="34"/>
      <c r="CQ950" s="34"/>
      <c r="CR950" s="34"/>
      <c r="CS950" s="34"/>
      <c r="CT950" s="34"/>
      <c r="CV950" s="34"/>
      <c r="CW950" s="34"/>
      <c r="CX950" s="34"/>
      <c r="CY950" s="34"/>
      <c r="CZ950" s="34"/>
    </row>
    <row r="951" spans="1:104" x14ac:dyDescent="0.15">
      <c r="A951" s="34"/>
      <c r="B951" s="34"/>
      <c r="C951" s="34"/>
      <c r="D951" s="34"/>
      <c r="F951" s="34"/>
      <c r="G951" s="34"/>
      <c r="H951" s="84"/>
      <c r="I951" s="34"/>
      <c r="J951" s="34"/>
      <c r="K951" s="34"/>
      <c r="L951" s="34"/>
      <c r="M951" s="34"/>
      <c r="N951" s="34"/>
      <c r="O951" s="34"/>
      <c r="P951" s="34"/>
      <c r="Q951" s="34"/>
      <c r="S951" s="34"/>
      <c r="T951" s="34"/>
      <c r="U951" s="34"/>
      <c r="W951" t="b">
        <v>1</v>
      </c>
      <c r="X951" s="34"/>
      <c r="Y951" s="34"/>
      <c r="AA951" s="34"/>
      <c r="AB951" s="34"/>
      <c r="AC951" s="34"/>
      <c r="AD951" s="34"/>
      <c r="AE951" s="34"/>
      <c r="AF951" s="34"/>
      <c r="AG951">
        <v>4.3</v>
      </c>
      <c r="AH951" s="34" t="s">
        <v>1607</v>
      </c>
      <c r="AK951" s="34"/>
      <c r="AL951" s="34"/>
      <c r="AM951" s="34"/>
      <c r="AN951" s="34"/>
      <c r="AO951" s="34"/>
      <c r="AP951" s="34"/>
      <c r="AQ951" s="34"/>
      <c r="AR951" s="34"/>
      <c r="AS951" s="34"/>
      <c r="AU951" s="34"/>
      <c r="AV951" s="34"/>
      <c r="AW951" s="34"/>
      <c r="AX951" s="34"/>
      <c r="AY951" s="34"/>
      <c r="AZ951" s="34"/>
      <c r="BA951" s="34"/>
      <c r="BB951" s="34"/>
      <c r="BC951" s="34" t="s">
        <v>866</v>
      </c>
      <c r="BD951" s="34" t="s">
        <v>378</v>
      </c>
      <c r="BE951" s="34" t="s">
        <v>867</v>
      </c>
      <c r="BF951" s="34" t="s">
        <v>868</v>
      </c>
      <c r="BI951" s="34"/>
      <c r="BJ951" s="34"/>
      <c r="BK951" s="34"/>
      <c r="BL951" s="34"/>
      <c r="BM951" s="34"/>
      <c r="BN951" s="34"/>
      <c r="BO951" s="34"/>
      <c r="BP951" s="34"/>
      <c r="BQ951" s="34"/>
      <c r="BS951" s="34"/>
      <c r="BT951" s="34"/>
      <c r="BU951" s="34"/>
      <c r="BV951" s="34"/>
      <c r="BW951" s="34"/>
      <c r="BX951" s="34"/>
      <c r="BY951" s="34"/>
      <c r="BZ951" s="34"/>
      <c r="CB951" s="34"/>
      <c r="CC951" s="34"/>
      <c r="CD951" s="34"/>
      <c r="CE951" s="34"/>
      <c r="CF951" t="b">
        <v>1</v>
      </c>
      <c r="CG951" t="b">
        <v>1</v>
      </c>
      <c r="CH951" s="34" t="s">
        <v>312</v>
      </c>
      <c r="CI951" s="34" t="s">
        <v>312</v>
      </c>
      <c r="CJ951" t="b">
        <v>0</v>
      </c>
      <c r="CK951" s="34" t="s">
        <v>2</v>
      </c>
      <c r="CL951" s="34" t="s">
        <v>647</v>
      </c>
      <c r="CN951" s="34"/>
      <c r="CO951" s="34"/>
      <c r="CP951" s="34"/>
      <c r="CQ951" s="34"/>
      <c r="CR951" s="34"/>
      <c r="CS951" s="34"/>
      <c r="CT951" s="34"/>
      <c r="CV951" s="34"/>
      <c r="CW951" s="34"/>
      <c r="CX951" s="34"/>
      <c r="CY951" s="34"/>
      <c r="CZ951" s="34"/>
    </row>
    <row r="952" spans="1:104" x14ac:dyDescent="0.15">
      <c r="A952" s="34"/>
      <c r="B952" s="34"/>
      <c r="C952" s="34"/>
      <c r="D952" s="34"/>
      <c r="F952" s="34"/>
      <c r="G952" s="34"/>
      <c r="H952" s="84"/>
      <c r="I952" s="34"/>
      <c r="J952" s="34"/>
      <c r="K952" s="34"/>
      <c r="L952" s="34"/>
      <c r="M952" s="34"/>
      <c r="N952" s="34"/>
      <c r="O952" s="34"/>
      <c r="P952" s="34"/>
      <c r="Q952" s="34"/>
      <c r="S952" s="34"/>
      <c r="T952" s="34"/>
      <c r="U952" s="34"/>
      <c r="W952" t="b">
        <v>1</v>
      </c>
      <c r="X952" s="34"/>
      <c r="Y952" s="34"/>
      <c r="AA952" s="34"/>
      <c r="AB952" s="34"/>
      <c r="AC952" s="34"/>
      <c r="AD952" s="34"/>
      <c r="AE952" s="34"/>
      <c r="AF952" s="34"/>
      <c r="AG952">
        <v>4.3</v>
      </c>
      <c r="AH952" s="34" t="s">
        <v>1607</v>
      </c>
      <c r="AK952" s="34"/>
      <c r="AL952" s="34"/>
      <c r="AM952" s="34"/>
      <c r="AN952" s="34"/>
      <c r="AO952" s="34"/>
      <c r="AP952" s="34"/>
      <c r="AQ952" s="34"/>
      <c r="AR952" s="34"/>
      <c r="AS952" s="34"/>
      <c r="AU952" s="34"/>
      <c r="AV952" s="34"/>
      <c r="AW952" s="34"/>
      <c r="AX952" s="34"/>
      <c r="AY952" s="34"/>
      <c r="AZ952" s="34"/>
      <c r="BA952" s="34"/>
      <c r="BB952" s="34"/>
      <c r="BC952" s="34" t="s">
        <v>866</v>
      </c>
      <c r="BD952" s="34" t="s">
        <v>378</v>
      </c>
      <c r="BE952" s="34" t="s">
        <v>867</v>
      </c>
      <c r="BF952" s="34" t="s">
        <v>868</v>
      </c>
      <c r="BI952" s="34"/>
      <c r="BJ952" s="34"/>
      <c r="BK952" s="34"/>
      <c r="BL952" s="34"/>
      <c r="BM952" s="34"/>
      <c r="BN952" s="34"/>
      <c r="BO952" s="34"/>
      <c r="BP952" s="34"/>
      <c r="BQ952" s="34"/>
      <c r="BS952" s="34"/>
      <c r="BT952" s="34"/>
      <c r="BU952" s="34"/>
      <c r="BV952" s="34"/>
      <c r="BW952" s="34"/>
      <c r="BX952" s="34"/>
      <c r="BY952" s="34"/>
      <c r="BZ952" s="34"/>
      <c r="CB952" s="34"/>
      <c r="CC952" s="34"/>
      <c r="CD952" s="34"/>
      <c r="CE952" s="34"/>
      <c r="CF952" t="b">
        <v>1</v>
      </c>
      <c r="CG952" t="b">
        <v>1</v>
      </c>
      <c r="CH952" s="34" t="s">
        <v>312</v>
      </c>
      <c r="CI952" s="34" t="s">
        <v>312</v>
      </c>
      <c r="CJ952" t="b">
        <v>0</v>
      </c>
      <c r="CK952" s="34" t="s">
        <v>20</v>
      </c>
      <c r="CL952" s="34" t="s">
        <v>647</v>
      </c>
      <c r="CN952" s="34"/>
      <c r="CO952" s="34"/>
      <c r="CP952" s="34"/>
      <c r="CQ952" s="34"/>
      <c r="CR952" s="34"/>
      <c r="CS952" s="34"/>
      <c r="CT952" s="34"/>
      <c r="CV952" s="34"/>
      <c r="CW952" s="34"/>
      <c r="CX952" s="34"/>
      <c r="CY952" s="34"/>
      <c r="CZ952" s="34"/>
    </row>
    <row r="953" spans="1:104" x14ac:dyDescent="0.15">
      <c r="A953" s="34"/>
      <c r="B953" s="34"/>
      <c r="C953" s="34"/>
      <c r="D953" s="34"/>
      <c r="F953" s="34"/>
      <c r="G953" s="34"/>
      <c r="H953" s="84"/>
      <c r="I953" s="34"/>
      <c r="J953" s="34"/>
      <c r="K953" s="34"/>
      <c r="L953" s="34"/>
      <c r="M953" s="34"/>
      <c r="N953" s="34"/>
      <c r="O953" s="34"/>
      <c r="P953" s="34"/>
      <c r="Q953" s="34"/>
      <c r="S953" s="34"/>
      <c r="T953" s="34"/>
      <c r="U953" s="34"/>
      <c r="W953" t="b">
        <v>1</v>
      </c>
      <c r="X953" s="34"/>
      <c r="Y953" s="34"/>
      <c r="AA953" s="34"/>
      <c r="AB953" s="34"/>
      <c r="AC953" s="34"/>
      <c r="AD953" s="34"/>
      <c r="AE953" s="34"/>
      <c r="AF953" s="34"/>
      <c r="AG953">
        <v>4.3</v>
      </c>
      <c r="AH953" s="34" t="s">
        <v>1607</v>
      </c>
      <c r="AK953" s="34"/>
      <c r="AL953" s="34"/>
      <c r="AM953" s="34"/>
      <c r="AN953" s="34"/>
      <c r="AO953" s="34"/>
      <c r="AP953" s="34"/>
      <c r="AQ953" s="34"/>
      <c r="AR953" s="34"/>
      <c r="AS953" s="34"/>
      <c r="AU953" s="34"/>
      <c r="AV953" s="34"/>
      <c r="AW953" s="34"/>
      <c r="AX953" s="34"/>
      <c r="AY953" s="34"/>
      <c r="AZ953" s="34"/>
      <c r="BA953" s="34"/>
      <c r="BB953" s="34"/>
      <c r="BC953" s="34" t="s">
        <v>866</v>
      </c>
      <c r="BD953" s="34" t="s">
        <v>378</v>
      </c>
      <c r="BE953" s="34" t="s">
        <v>867</v>
      </c>
      <c r="BF953" s="34" t="s">
        <v>868</v>
      </c>
      <c r="BI953" s="34"/>
      <c r="BJ953" s="34"/>
      <c r="BK953" s="34"/>
      <c r="BL953" s="34"/>
      <c r="BM953" s="34"/>
      <c r="BN953" s="34"/>
      <c r="BO953" s="34"/>
      <c r="BP953" s="34"/>
      <c r="BQ953" s="34"/>
      <c r="BS953" s="34"/>
      <c r="BT953" s="34"/>
      <c r="BU953" s="34"/>
      <c r="BV953" s="34"/>
      <c r="BW953" s="34"/>
      <c r="BX953" s="34"/>
      <c r="BY953" s="34"/>
      <c r="BZ953" s="34"/>
      <c r="CB953" s="34"/>
      <c r="CC953" s="34"/>
      <c r="CD953" s="34"/>
      <c r="CE953" s="34"/>
      <c r="CF953" t="b">
        <v>1</v>
      </c>
      <c r="CG953" t="b">
        <v>1</v>
      </c>
      <c r="CH953" s="34" t="s">
        <v>312</v>
      </c>
      <c r="CI953" s="34" t="s">
        <v>312</v>
      </c>
      <c r="CJ953" t="b">
        <v>0</v>
      </c>
      <c r="CK953" s="34" t="s">
        <v>3</v>
      </c>
      <c r="CL953" s="34" t="s">
        <v>647</v>
      </c>
      <c r="CN953" s="34"/>
      <c r="CO953" s="34"/>
      <c r="CP953" s="34"/>
      <c r="CQ953" s="34"/>
      <c r="CR953" s="34"/>
      <c r="CS953" s="34"/>
      <c r="CT953" s="34"/>
      <c r="CV953" s="34"/>
      <c r="CW953" s="34"/>
      <c r="CX953" s="34"/>
      <c r="CY953" s="34"/>
      <c r="CZ953" s="34"/>
    </row>
    <row r="954" spans="1:104" x14ac:dyDescent="0.15">
      <c r="A954" s="34"/>
      <c r="B954" s="34"/>
      <c r="C954" s="34"/>
      <c r="D954" s="34"/>
      <c r="F954" s="34"/>
      <c r="G954" s="34"/>
      <c r="H954" s="84"/>
      <c r="I954" s="34"/>
      <c r="J954" s="34"/>
      <c r="K954" s="34"/>
      <c r="L954" s="34"/>
      <c r="M954" s="34"/>
      <c r="N954" s="34"/>
      <c r="O954" s="34"/>
      <c r="P954" s="34"/>
      <c r="Q954" s="34"/>
      <c r="S954" s="34"/>
      <c r="T954" s="34"/>
      <c r="U954" s="34"/>
      <c r="W954" t="b">
        <v>1</v>
      </c>
      <c r="X954" s="34"/>
      <c r="Y954" s="34"/>
      <c r="AA954" s="34"/>
      <c r="AB954" s="34"/>
      <c r="AC954" s="34"/>
      <c r="AD954" s="34"/>
      <c r="AE954" s="34"/>
      <c r="AF954" s="34"/>
      <c r="AG954">
        <v>4.3</v>
      </c>
      <c r="AH954" s="34" t="s">
        <v>1607</v>
      </c>
      <c r="AK954" s="34"/>
      <c r="AL954" s="34"/>
      <c r="AM954" s="34"/>
      <c r="AN954" s="34"/>
      <c r="AO954" s="34"/>
      <c r="AP954" s="34"/>
      <c r="AQ954" s="34"/>
      <c r="AR954" s="34"/>
      <c r="AS954" s="34"/>
      <c r="AU954" s="34"/>
      <c r="AV954" s="34"/>
      <c r="AW954" s="34"/>
      <c r="AX954" s="34"/>
      <c r="AY954" s="34"/>
      <c r="AZ954" s="34"/>
      <c r="BA954" s="34"/>
      <c r="BB954" s="34"/>
      <c r="BC954" s="34" t="s">
        <v>866</v>
      </c>
      <c r="BD954" s="34" t="s">
        <v>378</v>
      </c>
      <c r="BE954" s="34" t="s">
        <v>867</v>
      </c>
      <c r="BF954" s="34" t="s">
        <v>868</v>
      </c>
      <c r="BI954" s="34"/>
      <c r="BJ954" s="34"/>
      <c r="BK954" s="34"/>
      <c r="BL954" s="34"/>
      <c r="BM954" s="34"/>
      <c r="BN954" s="34"/>
      <c r="BO954" s="34"/>
      <c r="BP954" s="34"/>
      <c r="BQ954" s="34"/>
      <c r="BS954" s="34"/>
      <c r="BT954" s="34"/>
      <c r="BU954" s="34"/>
      <c r="BV954" s="34"/>
      <c r="BW954" s="34"/>
      <c r="BX954" s="34"/>
      <c r="BY954" s="34"/>
      <c r="BZ954" s="34"/>
      <c r="CB954" s="34"/>
      <c r="CC954" s="34"/>
      <c r="CD954" s="34"/>
      <c r="CE954" s="34"/>
      <c r="CH954" s="34"/>
      <c r="CI954" s="34"/>
      <c r="CK954" s="34"/>
      <c r="CL954" s="34"/>
      <c r="CM954" t="b">
        <v>0</v>
      </c>
      <c r="CN954" s="34" t="s">
        <v>630</v>
      </c>
      <c r="CO954" s="34" t="s">
        <v>648</v>
      </c>
      <c r="CP954" s="34"/>
      <c r="CQ954" s="34" t="s">
        <v>691</v>
      </c>
      <c r="CR954" s="34" t="s">
        <v>726</v>
      </c>
      <c r="CS954" s="34" t="s">
        <v>309</v>
      </c>
      <c r="CT954" s="34" t="s">
        <v>640</v>
      </c>
      <c r="CU954" t="b">
        <v>1</v>
      </c>
      <c r="CV954" s="34" t="s">
        <v>317</v>
      </c>
      <c r="CW954" s="34" t="s">
        <v>643</v>
      </c>
      <c r="CX954" s="34"/>
      <c r="CY954" s="34" t="s">
        <v>755</v>
      </c>
      <c r="CZ954" s="34"/>
    </row>
    <row r="955" spans="1:104" x14ac:dyDescent="0.15">
      <c r="A955" s="34"/>
      <c r="B955" s="34"/>
      <c r="C955" s="34"/>
      <c r="D955" s="34"/>
      <c r="F955" s="34"/>
      <c r="G955" s="34"/>
      <c r="H955" s="84"/>
      <c r="I955" s="34"/>
      <c r="J955" s="34"/>
      <c r="K955" s="34"/>
      <c r="L955" s="34"/>
      <c r="M955" s="34"/>
      <c r="N955" s="34"/>
      <c r="O955" s="34"/>
      <c r="P955" s="34"/>
      <c r="Q955" s="34"/>
      <c r="S955" s="34"/>
      <c r="T955" s="34"/>
      <c r="U955" s="34"/>
      <c r="W955" t="b">
        <v>1</v>
      </c>
      <c r="X955" s="34"/>
      <c r="Y955" s="34"/>
      <c r="AA955" s="34"/>
      <c r="AB955" s="34"/>
      <c r="AC955" s="34"/>
      <c r="AD955" s="34"/>
      <c r="AE955" s="34"/>
      <c r="AF955" s="34"/>
      <c r="AG955">
        <v>4.3</v>
      </c>
      <c r="AH955" s="34" t="s">
        <v>1607</v>
      </c>
      <c r="AK955" s="34"/>
      <c r="AL955" s="34"/>
      <c r="AM955" s="34"/>
      <c r="AN955" s="34"/>
      <c r="AO955" s="34"/>
      <c r="AP955" s="34"/>
      <c r="AQ955" s="34"/>
      <c r="AR955" s="34"/>
      <c r="AS955" s="34"/>
      <c r="AU955" s="34"/>
      <c r="AV955" s="34"/>
      <c r="AW955" s="34"/>
      <c r="AX955" s="34"/>
      <c r="AY955" s="34"/>
      <c r="AZ955" s="34"/>
      <c r="BA955" s="34"/>
      <c r="BB955" s="34"/>
      <c r="BC955" s="34" t="s">
        <v>866</v>
      </c>
      <c r="BD955" s="34" t="s">
        <v>378</v>
      </c>
      <c r="BE955" s="34" t="s">
        <v>867</v>
      </c>
      <c r="BF955" s="34" t="s">
        <v>868</v>
      </c>
      <c r="BI955" s="34"/>
      <c r="BJ955" s="34"/>
      <c r="BK955" s="34"/>
      <c r="BL955" s="34"/>
      <c r="BM955" s="34"/>
      <c r="BN955" s="34"/>
      <c r="BO955" s="34"/>
      <c r="BP955" s="34"/>
      <c r="BQ955" s="34"/>
      <c r="BS955" s="34"/>
      <c r="BT955" s="34"/>
      <c r="BU955" s="34"/>
      <c r="BV955" s="34"/>
      <c r="BW955" s="34"/>
      <c r="BX955" s="34"/>
      <c r="BY955" s="34"/>
      <c r="BZ955" s="34"/>
      <c r="CB955" s="34"/>
      <c r="CC955" s="34"/>
      <c r="CD955" s="34"/>
      <c r="CE955" s="34"/>
      <c r="CH955" s="34"/>
      <c r="CI955" s="34"/>
      <c r="CK955" s="34"/>
      <c r="CL955" s="34"/>
      <c r="CM955" t="b">
        <v>0</v>
      </c>
      <c r="CN955" s="34" t="s">
        <v>630</v>
      </c>
      <c r="CO955" s="34" t="s">
        <v>648</v>
      </c>
      <c r="CP955" s="34"/>
      <c r="CQ955" s="34" t="s">
        <v>691</v>
      </c>
      <c r="CR955" s="34" t="s">
        <v>726</v>
      </c>
      <c r="CS955" s="34" t="s">
        <v>310</v>
      </c>
      <c r="CT955" s="34" t="s">
        <v>0</v>
      </c>
      <c r="CU955" t="b">
        <v>0</v>
      </c>
      <c r="CV955" s="34" t="s">
        <v>648</v>
      </c>
      <c r="CW955" s="34" t="s">
        <v>644</v>
      </c>
      <c r="CX955" s="34"/>
      <c r="CY955" s="34" t="s">
        <v>755</v>
      </c>
      <c r="CZ955" s="34"/>
    </row>
    <row r="956" spans="1:104" x14ac:dyDescent="0.15">
      <c r="A956" s="34"/>
      <c r="B956" s="34"/>
      <c r="C956" s="34"/>
      <c r="D956" s="34"/>
      <c r="F956" s="34"/>
      <c r="G956" s="34"/>
      <c r="H956" s="84"/>
      <c r="I956" s="34"/>
      <c r="J956" s="34"/>
      <c r="K956" s="34"/>
      <c r="L956" s="34"/>
      <c r="M956" s="34"/>
      <c r="N956" s="34"/>
      <c r="O956" s="34"/>
      <c r="P956" s="34"/>
      <c r="Q956" s="34"/>
      <c r="S956" s="34"/>
      <c r="T956" s="34"/>
      <c r="U956" s="34"/>
      <c r="W956" t="b">
        <v>1</v>
      </c>
      <c r="X956" s="34"/>
      <c r="Y956" s="34"/>
      <c r="AA956" s="34"/>
      <c r="AB956" s="34"/>
      <c r="AC956" s="34"/>
      <c r="AD956" s="34"/>
      <c r="AE956" s="34"/>
      <c r="AF956" s="34"/>
      <c r="AG956">
        <v>4.3</v>
      </c>
      <c r="AH956" s="34" t="s">
        <v>1607</v>
      </c>
      <c r="AK956" s="34"/>
      <c r="AL956" s="34"/>
      <c r="AM956" s="34"/>
      <c r="AN956" s="34"/>
      <c r="AO956" s="34"/>
      <c r="AP956" s="34"/>
      <c r="AQ956" s="34"/>
      <c r="AR956" s="34"/>
      <c r="AS956" s="34"/>
      <c r="AU956" s="34"/>
      <c r="AV956" s="34"/>
      <c r="AW956" s="34"/>
      <c r="AX956" s="34"/>
      <c r="AY956" s="34"/>
      <c r="AZ956" s="34"/>
      <c r="BA956" s="34"/>
      <c r="BB956" s="34"/>
      <c r="BC956" s="34" t="s">
        <v>866</v>
      </c>
      <c r="BD956" s="34" t="s">
        <v>378</v>
      </c>
      <c r="BE956" s="34" t="s">
        <v>867</v>
      </c>
      <c r="BF956" s="34" t="s">
        <v>868</v>
      </c>
      <c r="BI956" s="34"/>
      <c r="BJ956" s="34"/>
      <c r="BK956" s="34"/>
      <c r="BL956" s="34"/>
      <c r="BM956" s="34"/>
      <c r="BN956" s="34"/>
      <c r="BO956" s="34"/>
      <c r="BP956" s="34"/>
      <c r="BQ956" s="34"/>
      <c r="BS956" s="34"/>
      <c r="BT956" s="34"/>
      <c r="BU956" s="34"/>
      <c r="BV956" s="34"/>
      <c r="BW956" s="34"/>
      <c r="BX956" s="34"/>
      <c r="BY956" s="34"/>
      <c r="BZ956" s="34"/>
      <c r="CB956" s="34"/>
      <c r="CC956" s="34"/>
      <c r="CD956" s="34"/>
      <c r="CE956" s="34"/>
      <c r="CH956" s="34"/>
      <c r="CI956" s="34"/>
      <c r="CK956" s="34"/>
      <c r="CL956" s="34"/>
      <c r="CM956" t="b">
        <v>0</v>
      </c>
      <c r="CN956" s="34" t="s">
        <v>630</v>
      </c>
      <c r="CO956" s="34" t="s">
        <v>648</v>
      </c>
      <c r="CP956" s="34"/>
      <c r="CQ956" s="34" t="s">
        <v>691</v>
      </c>
      <c r="CR956" s="34" t="s">
        <v>726</v>
      </c>
      <c r="CS956" s="34" t="s">
        <v>312</v>
      </c>
      <c r="CT956" s="34" t="s">
        <v>312</v>
      </c>
      <c r="CU956" t="b">
        <v>0</v>
      </c>
      <c r="CV956" s="34"/>
      <c r="CW956" s="34" t="s">
        <v>647</v>
      </c>
      <c r="CX956" s="34"/>
      <c r="CY956" s="34" t="s">
        <v>755</v>
      </c>
      <c r="CZ956" s="34"/>
    </row>
    <row r="957" spans="1:104" x14ac:dyDescent="0.15">
      <c r="A957" s="34"/>
      <c r="B957" s="34"/>
      <c r="C957" s="34"/>
      <c r="D957" s="34"/>
      <c r="F957" s="34"/>
      <c r="G957" s="34"/>
      <c r="H957" s="84"/>
      <c r="I957" s="34"/>
      <c r="J957" s="34"/>
      <c r="K957" s="34"/>
      <c r="L957" s="34"/>
      <c r="M957" s="34"/>
      <c r="N957" s="34"/>
      <c r="O957" s="34"/>
      <c r="P957" s="34"/>
      <c r="Q957" s="34"/>
      <c r="S957" s="34"/>
      <c r="T957" s="34"/>
      <c r="U957" s="34"/>
      <c r="W957" t="b">
        <v>1</v>
      </c>
      <c r="X957" s="34"/>
      <c r="Y957" s="34"/>
      <c r="AA957" s="34"/>
      <c r="AB957" s="34"/>
      <c r="AC957" s="34"/>
      <c r="AD957" s="34"/>
      <c r="AE957" s="34"/>
      <c r="AF957" s="34"/>
      <c r="AG957">
        <v>4.3</v>
      </c>
      <c r="AH957" s="34" t="s">
        <v>1607</v>
      </c>
      <c r="AK957" s="34"/>
      <c r="AL957" s="34"/>
      <c r="AM957" s="34"/>
      <c r="AN957" s="34"/>
      <c r="AO957" s="34"/>
      <c r="AP957" s="34"/>
      <c r="AQ957" s="34"/>
      <c r="AR957" s="34"/>
      <c r="AS957" s="34"/>
      <c r="AU957" s="34"/>
      <c r="AV957" s="34"/>
      <c r="AW957" s="34"/>
      <c r="AX957" s="34"/>
      <c r="AY957" s="34"/>
      <c r="AZ957" s="34"/>
      <c r="BA957" s="34"/>
      <c r="BB957" s="34"/>
      <c r="BC957" s="34" t="s">
        <v>866</v>
      </c>
      <c r="BD957" s="34" t="s">
        <v>378</v>
      </c>
      <c r="BE957" s="34" t="s">
        <v>867</v>
      </c>
      <c r="BF957" s="34" t="s">
        <v>868</v>
      </c>
      <c r="BI957" s="34"/>
      <c r="BJ957" s="34"/>
      <c r="BK957" s="34"/>
      <c r="BL957" s="34"/>
      <c r="BM957" s="34"/>
      <c r="BN957" s="34"/>
      <c r="BO957" s="34"/>
      <c r="BP957" s="34"/>
      <c r="BQ957" s="34"/>
      <c r="BS957" s="34"/>
      <c r="BT957" s="34"/>
      <c r="BU957" s="34"/>
      <c r="BV957" s="34"/>
      <c r="BW957" s="34"/>
      <c r="BX957" s="34"/>
      <c r="BY957" s="34"/>
      <c r="BZ957" s="34"/>
      <c r="CB957" s="34"/>
      <c r="CC957" s="34"/>
      <c r="CD957" s="34"/>
      <c r="CE957" s="34"/>
      <c r="CH957" s="34"/>
      <c r="CI957" s="34"/>
      <c r="CK957" s="34"/>
      <c r="CL957" s="34"/>
      <c r="CM957" t="b">
        <v>0</v>
      </c>
      <c r="CN957" s="34" t="s">
        <v>630</v>
      </c>
      <c r="CO957" s="34" t="s">
        <v>991</v>
      </c>
      <c r="CP957" s="34"/>
      <c r="CQ957" s="34" t="s">
        <v>1094</v>
      </c>
      <c r="CR957" s="34" t="s">
        <v>1147</v>
      </c>
      <c r="CS957" s="34" t="s">
        <v>309</v>
      </c>
      <c r="CT957" s="34" t="s">
        <v>640</v>
      </c>
      <c r="CU957" t="b">
        <v>1</v>
      </c>
      <c r="CV957" s="34"/>
      <c r="CW957" s="34" t="s">
        <v>643</v>
      </c>
      <c r="CX957" s="34"/>
      <c r="CY957" s="34" t="s">
        <v>1224</v>
      </c>
      <c r="CZ957" s="34"/>
    </row>
    <row r="958" spans="1:104" x14ac:dyDescent="0.15">
      <c r="A958" s="34"/>
      <c r="B958" s="34"/>
      <c r="C958" s="34"/>
      <c r="D958" s="34"/>
      <c r="F958" s="34"/>
      <c r="G958" s="34"/>
      <c r="H958" s="84"/>
      <c r="I958" s="34"/>
      <c r="J958" s="34"/>
      <c r="K958" s="34"/>
      <c r="L958" s="34"/>
      <c r="M958" s="34"/>
      <c r="N958" s="34"/>
      <c r="O958" s="34"/>
      <c r="P958" s="34"/>
      <c r="Q958" s="34"/>
      <c r="S958" s="34"/>
      <c r="T958" s="34"/>
      <c r="U958" s="34"/>
      <c r="W958" t="b">
        <v>1</v>
      </c>
      <c r="X958" s="34"/>
      <c r="Y958" s="34"/>
      <c r="AA958" s="34"/>
      <c r="AB958" s="34"/>
      <c r="AC958" s="34"/>
      <c r="AD958" s="34"/>
      <c r="AE958" s="34"/>
      <c r="AF958" s="34"/>
      <c r="AG958">
        <v>4.3</v>
      </c>
      <c r="AH958" s="34" t="s">
        <v>1607</v>
      </c>
      <c r="AK958" s="34"/>
      <c r="AL958" s="34"/>
      <c r="AM958" s="34"/>
      <c r="AN958" s="34"/>
      <c r="AO958" s="34"/>
      <c r="AP958" s="34"/>
      <c r="AQ958" s="34"/>
      <c r="AR958" s="34"/>
      <c r="AS958" s="34"/>
      <c r="AU958" s="34"/>
      <c r="AV958" s="34"/>
      <c r="AW958" s="34"/>
      <c r="AX958" s="34"/>
      <c r="AY958" s="34"/>
      <c r="AZ958" s="34"/>
      <c r="BA958" s="34"/>
      <c r="BB958" s="34"/>
      <c r="BC958" s="34" t="s">
        <v>866</v>
      </c>
      <c r="BD958" s="34" t="s">
        <v>378</v>
      </c>
      <c r="BE958" s="34" t="s">
        <v>867</v>
      </c>
      <c r="BF958" s="34" t="s">
        <v>868</v>
      </c>
      <c r="BI958" s="34"/>
      <c r="BJ958" s="34"/>
      <c r="BK958" s="34"/>
      <c r="BL958" s="34"/>
      <c r="BM958" s="34"/>
      <c r="BN958" s="34"/>
      <c r="BO958" s="34"/>
      <c r="BP958" s="34"/>
      <c r="BQ958" s="34"/>
      <c r="BS958" s="34"/>
      <c r="BT958" s="34"/>
      <c r="BU958" s="34"/>
      <c r="BV958" s="34"/>
      <c r="BW958" s="34"/>
      <c r="BX958" s="34"/>
      <c r="BY958" s="34"/>
      <c r="BZ958" s="34"/>
      <c r="CB958" s="34"/>
      <c r="CC958" s="34"/>
      <c r="CD958" s="34"/>
      <c r="CE958" s="34"/>
      <c r="CH958" s="34"/>
      <c r="CI958" s="34"/>
      <c r="CK958" s="34"/>
      <c r="CL958" s="34"/>
      <c r="CM958" t="b">
        <v>0</v>
      </c>
      <c r="CN958" s="34" t="s">
        <v>630</v>
      </c>
      <c r="CO958" s="34" t="s">
        <v>991</v>
      </c>
      <c r="CP958" s="34"/>
      <c r="CQ958" s="34" t="s">
        <v>1094</v>
      </c>
      <c r="CR958" s="34" t="s">
        <v>1147</v>
      </c>
      <c r="CS958" s="34" t="s">
        <v>310</v>
      </c>
      <c r="CT958" s="34" t="s">
        <v>0</v>
      </c>
      <c r="CU958" t="b">
        <v>0</v>
      </c>
      <c r="CV958" s="34" t="s">
        <v>991</v>
      </c>
      <c r="CW958" s="34" t="s">
        <v>644</v>
      </c>
      <c r="CX958" s="34"/>
      <c r="CY958" s="34" t="s">
        <v>1224</v>
      </c>
      <c r="CZ958" s="34"/>
    </row>
    <row r="959" spans="1:104" x14ac:dyDescent="0.15">
      <c r="A959" s="34"/>
      <c r="B959" s="34"/>
      <c r="C959" s="34"/>
      <c r="D959" s="34"/>
      <c r="F959" s="34"/>
      <c r="G959" s="34"/>
      <c r="H959" s="84"/>
      <c r="I959" s="34"/>
      <c r="J959" s="34"/>
      <c r="K959" s="34"/>
      <c r="L959" s="34"/>
      <c r="M959" s="34"/>
      <c r="N959" s="34"/>
      <c r="O959" s="34"/>
      <c r="P959" s="34"/>
      <c r="Q959" s="34"/>
      <c r="S959" s="34"/>
      <c r="T959" s="34"/>
      <c r="U959" s="34"/>
      <c r="W959" t="b">
        <v>1</v>
      </c>
      <c r="X959" s="34"/>
      <c r="Y959" s="34"/>
      <c r="AA959" s="34"/>
      <c r="AB959" s="34"/>
      <c r="AC959" s="34"/>
      <c r="AD959" s="34"/>
      <c r="AE959" s="34"/>
      <c r="AF959" s="34"/>
      <c r="AG959">
        <v>4.3</v>
      </c>
      <c r="AH959" s="34" t="s">
        <v>1607</v>
      </c>
      <c r="AK959" s="34"/>
      <c r="AL959" s="34"/>
      <c r="AM959" s="34"/>
      <c r="AN959" s="34"/>
      <c r="AO959" s="34"/>
      <c r="AP959" s="34"/>
      <c r="AQ959" s="34"/>
      <c r="AR959" s="34"/>
      <c r="AS959" s="34"/>
      <c r="AU959" s="34"/>
      <c r="AV959" s="34"/>
      <c r="AW959" s="34"/>
      <c r="AX959" s="34"/>
      <c r="AY959" s="34"/>
      <c r="AZ959" s="34"/>
      <c r="BA959" s="34"/>
      <c r="BB959" s="34"/>
      <c r="BC959" s="34" t="s">
        <v>866</v>
      </c>
      <c r="BD959" s="34" t="s">
        <v>378</v>
      </c>
      <c r="BE959" s="34" t="s">
        <v>867</v>
      </c>
      <c r="BF959" s="34" t="s">
        <v>868</v>
      </c>
      <c r="BI959" s="34"/>
      <c r="BJ959" s="34"/>
      <c r="BK959" s="34"/>
      <c r="BL959" s="34"/>
      <c r="BM959" s="34"/>
      <c r="BN959" s="34"/>
      <c r="BO959" s="34"/>
      <c r="BP959" s="34"/>
      <c r="BQ959" s="34"/>
      <c r="BS959" s="34"/>
      <c r="BT959" s="34"/>
      <c r="BU959" s="34"/>
      <c r="BV959" s="34"/>
      <c r="BW959" s="34"/>
      <c r="BX959" s="34"/>
      <c r="BY959" s="34"/>
      <c r="BZ959" s="34"/>
      <c r="CB959" s="34"/>
      <c r="CC959" s="34"/>
      <c r="CD959" s="34"/>
      <c r="CE959" s="34"/>
      <c r="CH959" s="34"/>
      <c r="CI959" s="34"/>
      <c r="CK959" s="34"/>
      <c r="CL959" s="34"/>
      <c r="CM959" t="b">
        <v>0</v>
      </c>
      <c r="CN959" s="34" t="s">
        <v>630</v>
      </c>
      <c r="CO959" s="34" t="s">
        <v>991</v>
      </c>
      <c r="CP959" s="34"/>
      <c r="CQ959" s="34" t="s">
        <v>1094</v>
      </c>
      <c r="CR959" s="34" t="s">
        <v>1147</v>
      </c>
      <c r="CS959" s="34" t="s">
        <v>312</v>
      </c>
      <c r="CT959" s="34" t="s">
        <v>312</v>
      </c>
      <c r="CU959" t="b">
        <v>0</v>
      </c>
      <c r="CV959" s="34"/>
      <c r="CW959" s="34" t="s">
        <v>647</v>
      </c>
      <c r="CX959" s="34"/>
      <c r="CY959" s="34" t="s">
        <v>1224</v>
      </c>
      <c r="CZ959" s="34"/>
    </row>
    <row r="960" spans="1:104" x14ac:dyDescent="0.15">
      <c r="A960" s="34"/>
      <c r="B960" s="34"/>
      <c r="C960" s="34"/>
      <c r="D960" s="34"/>
      <c r="F960" s="34"/>
      <c r="G960" s="34"/>
      <c r="H960" s="84"/>
      <c r="I960" s="34"/>
      <c r="J960" s="34"/>
      <c r="K960" s="34"/>
      <c r="L960" s="34"/>
      <c r="M960" s="34"/>
      <c r="N960" s="34"/>
      <c r="O960" s="34"/>
      <c r="P960" s="34"/>
      <c r="Q960" s="34"/>
      <c r="S960" s="34"/>
      <c r="T960" s="34"/>
      <c r="U960" s="34"/>
      <c r="W960" t="b">
        <v>1</v>
      </c>
      <c r="X960" s="34"/>
      <c r="Y960" s="34"/>
      <c r="AA960" s="34"/>
      <c r="AB960" s="34"/>
      <c r="AC960" s="34"/>
      <c r="AD960" s="34"/>
      <c r="AE960" s="34"/>
      <c r="AF960" s="34"/>
      <c r="AG960">
        <v>4.3</v>
      </c>
      <c r="AH960" s="34" t="s">
        <v>1607</v>
      </c>
      <c r="AK960" s="34"/>
      <c r="AL960" s="34"/>
      <c r="AM960" s="34"/>
      <c r="AN960" s="34"/>
      <c r="AO960" s="34"/>
      <c r="AP960" s="34"/>
      <c r="AQ960" s="34"/>
      <c r="AR960" s="34"/>
      <c r="AS960" s="34"/>
      <c r="AU960" s="34"/>
      <c r="AV960" s="34"/>
      <c r="AW960" s="34"/>
      <c r="AX960" s="34"/>
      <c r="AY960" s="34"/>
      <c r="AZ960" s="34"/>
      <c r="BA960" s="34"/>
      <c r="BB960" s="34"/>
      <c r="BC960" s="34" t="s">
        <v>866</v>
      </c>
      <c r="BD960" s="34" t="s">
        <v>378</v>
      </c>
      <c r="BE960" s="34" t="s">
        <v>867</v>
      </c>
      <c r="BF960" s="34" t="s">
        <v>868</v>
      </c>
      <c r="BI960" s="34"/>
      <c r="BJ960" s="34"/>
      <c r="BK960" s="34"/>
      <c r="BL960" s="34"/>
      <c r="BM960" s="34"/>
      <c r="BN960" s="34"/>
      <c r="BO960" s="34"/>
      <c r="BP960" s="34"/>
      <c r="BQ960" s="34"/>
      <c r="BS960" s="34"/>
      <c r="BT960" s="34"/>
      <c r="BU960" s="34"/>
      <c r="BV960" s="34"/>
      <c r="BW960" s="34"/>
      <c r="BX960" s="34"/>
      <c r="BY960" s="34"/>
      <c r="BZ960" s="34"/>
      <c r="CB960" s="34"/>
      <c r="CC960" s="34"/>
      <c r="CD960" s="34"/>
      <c r="CE960" s="34"/>
      <c r="CH960" s="34"/>
      <c r="CI960" s="34"/>
      <c r="CK960" s="34"/>
      <c r="CL960" s="34"/>
      <c r="CM960" t="b">
        <v>0</v>
      </c>
      <c r="CN960" s="34" t="s">
        <v>630</v>
      </c>
      <c r="CO960" s="34" t="s">
        <v>992</v>
      </c>
      <c r="CP960" s="34"/>
      <c r="CQ960" s="34" t="s">
        <v>1095</v>
      </c>
      <c r="CR960" s="34" t="s">
        <v>1148</v>
      </c>
      <c r="CS960" s="34" t="s">
        <v>309</v>
      </c>
      <c r="CT960" s="34" t="s">
        <v>640</v>
      </c>
      <c r="CU960" t="b">
        <v>1</v>
      </c>
      <c r="CV960" s="34"/>
      <c r="CW960" s="34" t="s">
        <v>643</v>
      </c>
      <c r="CX960" s="34"/>
      <c r="CY960" s="34" t="s">
        <v>1225</v>
      </c>
      <c r="CZ960" s="34"/>
    </row>
    <row r="961" spans="1:104" x14ac:dyDescent="0.15">
      <c r="A961" s="34"/>
      <c r="B961" s="34"/>
      <c r="C961" s="34"/>
      <c r="D961" s="34"/>
      <c r="F961" s="34"/>
      <c r="G961" s="34"/>
      <c r="H961" s="84"/>
      <c r="I961" s="34"/>
      <c r="J961" s="34"/>
      <c r="K961" s="34"/>
      <c r="L961" s="34"/>
      <c r="M961" s="34"/>
      <c r="N961" s="34"/>
      <c r="O961" s="34"/>
      <c r="P961" s="34"/>
      <c r="Q961" s="34"/>
      <c r="S961" s="34"/>
      <c r="T961" s="34"/>
      <c r="U961" s="34"/>
      <c r="W961" t="b">
        <v>1</v>
      </c>
      <c r="X961" s="34"/>
      <c r="Y961" s="34"/>
      <c r="AA961" s="34"/>
      <c r="AB961" s="34"/>
      <c r="AC961" s="34"/>
      <c r="AD961" s="34"/>
      <c r="AE961" s="34"/>
      <c r="AF961" s="34"/>
      <c r="AG961">
        <v>4.3</v>
      </c>
      <c r="AH961" s="34" t="s">
        <v>1607</v>
      </c>
      <c r="AK961" s="34"/>
      <c r="AL961" s="34"/>
      <c r="AM961" s="34"/>
      <c r="AN961" s="34"/>
      <c r="AO961" s="34"/>
      <c r="AP961" s="34"/>
      <c r="AQ961" s="34"/>
      <c r="AR961" s="34"/>
      <c r="AS961" s="34"/>
      <c r="AU961" s="34"/>
      <c r="AV961" s="34"/>
      <c r="AW961" s="34"/>
      <c r="AX961" s="34"/>
      <c r="AY961" s="34"/>
      <c r="AZ961" s="34"/>
      <c r="BA961" s="34"/>
      <c r="BB961" s="34"/>
      <c r="BC961" s="34" t="s">
        <v>866</v>
      </c>
      <c r="BD961" s="34" t="s">
        <v>378</v>
      </c>
      <c r="BE961" s="34" t="s">
        <v>867</v>
      </c>
      <c r="BF961" s="34" t="s">
        <v>868</v>
      </c>
      <c r="BI961" s="34"/>
      <c r="BJ961" s="34"/>
      <c r="BK961" s="34"/>
      <c r="BL961" s="34"/>
      <c r="BM961" s="34"/>
      <c r="BN961" s="34"/>
      <c r="BO961" s="34"/>
      <c r="BP961" s="34"/>
      <c r="BQ961" s="34"/>
      <c r="BS961" s="34"/>
      <c r="BT961" s="34"/>
      <c r="BU961" s="34"/>
      <c r="BV961" s="34"/>
      <c r="BW961" s="34"/>
      <c r="BX961" s="34"/>
      <c r="BY961" s="34"/>
      <c r="BZ961" s="34"/>
      <c r="CB961" s="34"/>
      <c r="CC961" s="34"/>
      <c r="CD961" s="34"/>
      <c r="CE961" s="34"/>
      <c r="CH961" s="34"/>
      <c r="CI961" s="34"/>
      <c r="CK961" s="34"/>
      <c r="CL961" s="34"/>
      <c r="CM961" t="b">
        <v>0</v>
      </c>
      <c r="CN961" s="34" t="s">
        <v>630</v>
      </c>
      <c r="CO961" s="34" t="s">
        <v>992</v>
      </c>
      <c r="CP961" s="34"/>
      <c r="CQ961" s="34" t="s">
        <v>1095</v>
      </c>
      <c r="CR961" s="34" t="s">
        <v>1148</v>
      </c>
      <c r="CS961" s="34" t="s">
        <v>310</v>
      </c>
      <c r="CT961" s="34" t="s">
        <v>0</v>
      </c>
      <c r="CU961" t="b">
        <v>0</v>
      </c>
      <c r="CV961" s="34" t="s">
        <v>992</v>
      </c>
      <c r="CW961" s="34" t="s">
        <v>644</v>
      </c>
      <c r="CX961" s="34"/>
      <c r="CY961" s="34" t="s">
        <v>1225</v>
      </c>
      <c r="CZ961" s="34"/>
    </row>
    <row r="962" spans="1:104" x14ac:dyDescent="0.15">
      <c r="A962" s="34"/>
      <c r="B962" s="34"/>
      <c r="C962" s="34"/>
      <c r="D962" s="34"/>
      <c r="F962" s="34"/>
      <c r="G962" s="34"/>
      <c r="H962" s="84"/>
      <c r="I962" s="34"/>
      <c r="J962" s="34"/>
      <c r="K962" s="34"/>
      <c r="L962" s="34"/>
      <c r="M962" s="34"/>
      <c r="N962" s="34"/>
      <c r="O962" s="34"/>
      <c r="P962" s="34"/>
      <c r="Q962" s="34"/>
      <c r="S962" s="34"/>
      <c r="T962" s="34"/>
      <c r="U962" s="34"/>
      <c r="W962" t="b">
        <v>1</v>
      </c>
      <c r="X962" s="34"/>
      <c r="Y962" s="34"/>
      <c r="AA962" s="34"/>
      <c r="AB962" s="34"/>
      <c r="AC962" s="34"/>
      <c r="AD962" s="34"/>
      <c r="AE962" s="34"/>
      <c r="AF962" s="34"/>
      <c r="AG962">
        <v>4.3</v>
      </c>
      <c r="AH962" s="34" t="s">
        <v>1607</v>
      </c>
      <c r="AK962" s="34"/>
      <c r="AL962" s="34"/>
      <c r="AM962" s="34"/>
      <c r="AN962" s="34"/>
      <c r="AO962" s="34"/>
      <c r="AP962" s="34"/>
      <c r="AQ962" s="34"/>
      <c r="AR962" s="34"/>
      <c r="AS962" s="34"/>
      <c r="AU962" s="34"/>
      <c r="AV962" s="34"/>
      <c r="AW962" s="34"/>
      <c r="AX962" s="34"/>
      <c r="AY962" s="34"/>
      <c r="AZ962" s="34"/>
      <c r="BA962" s="34"/>
      <c r="BB962" s="34"/>
      <c r="BC962" s="34" t="s">
        <v>866</v>
      </c>
      <c r="BD962" s="34" t="s">
        <v>378</v>
      </c>
      <c r="BE962" s="34" t="s">
        <v>867</v>
      </c>
      <c r="BF962" s="34" t="s">
        <v>868</v>
      </c>
      <c r="BI962" s="34"/>
      <c r="BJ962" s="34"/>
      <c r="BK962" s="34"/>
      <c r="BL962" s="34"/>
      <c r="BM962" s="34"/>
      <c r="BN962" s="34"/>
      <c r="BO962" s="34"/>
      <c r="BP962" s="34"/>
      <c r="BQ962" s="34"/>
      <c r="BS962" s="34"/>
      <c r="BT962" s="34"/>
      <c r="BU962" s="34"/>
      <c r="BV962" s="34"/>
      <c r="BW962" s="34"/>
      <c r="BX962" s="34"/>
      <c r="BY962" s="34"/>
      <c r="BZ962" s="34"/>
      <c r="CB962" s="34"/>
      <c r="CC962" s="34"/>
      <c r="CD962" s="34"/>
      <c r="CE962" s="34"/>
      <c r="CH962" s="34"/>
      <c r="CI962" s="34"/>
      <c r="CK962" s="34"/>
      <c r="CL962" s="34"/>
      <c r="CM962" t="b">
        <v>0</v>
      </c>
      <c r="CN962" s="34" t="s">
        <v>630</v>
      </c>
      <c r="CO962" s="34" t="s">
        <v>992</v>
      </c>
      <c r="CP962" s="34"/>
      <c r="CQ962" s="34" t="s">
        <v>1095</v>
      </c>
      <c r="CR962" s="34" t="s">
        <v>1148</v>
      </c>
      <c r="CS962" s="34" t="s">
        <v>312</v>
      </c>
      <c r="CT962" s="34" t="s">
        <v>312</v>
      </c>
      <c r="CU962" t="b">
        <v>0</v>
      </c>
      <c r="CV962" s="34"/>
      <c r="CW962" s="34" t="s">
        <v>647</v>
      </c>
      <c r="CX962" s="34"/>
      <c r="CY962" s="34" t="s">
        <v>1225</v>
      </c>
      <c r="CZ962" s="34"/>
    </row>
    <row r="963" spans="1:104" x14ac:dyDescent="0.15">
      <c r="A963" s="34"/>
      <c r="B963" s="34"/>
      <c r="C963" s="34"/>
      <c r="D963" s="34"/>
      <c r="F963" s="34"/>
      <c r="G963" s="34"/>
      <c r="H963" s="84"/>
      <c r="I963" s="34"/>
      <c r="J963" s="34"/>
      <c r="K963" s="34"/>
      <c r="L963" s="34"/>
      <c r="M963" s="34"/>
      <c r="N963" s="34"/>
      <c r="O963" s="34"/>
      <c r="P963" s="34"/>
      <c r="Q963" s="34"/>
      <c r="S963" s="34"/>
      <c r="T963" s="34"/>
      <c r="U963" s="34"/>
      <c r="W963" t="b">
        <v>1</v>
      </c>
      <c r="X963" s="34"/>
      <c r="Y963" s="34"/>
      <c r="AA963" s="34"/>
      <c r="AB963" s="34"/>
      <c r="AC963" s="34"/>
      <c r="AD963" s="34"/>
      <c r="AE963" s="34"/>
      <c r="AF963" s="34"/>
      <c r="AG963">
        <v>4.3</v>
      </c>
      <c r="AH963" s="34" t="s">
        <v>1607</v>
      </c>
      <c r="AK963" s="34"/>
      <c r="AL963" s="34"/>
      <c r="AM963" s="34"/>
      <c r="AN963" s="34"/>
      <c r="AO963" s="34"/>
      <c r="AP963" s="34"/>
      <c r="AQ963" s="34"/>
      <c r="AR963" s="34"/>
      <c r="AS963" s="34"/>
      <c r="AU963" s="34"/>
      <c r="AV963" s="34"/>
      <c r="AW963" s="34"/>
      <c r="AX963" s="34"/>
      <c r="AY963" s="34"/>
      <c r="AZ963" s="34"/>
      <c r="BA963" s="34"/>
      <c r="BB963" s="34"/>
      <c r="BC963" s="34" t="s">
        <v>866</v>
      </c>
      <c r="BD963" s="34" t="s">
        <v>378</v>
      </c>
      <c r="BE963" s="34" t="s">
        <v>867</v>
      </c>
      <c r="BF963" s="34" t="s">
        <v>868</v>
      </c>
      <c r="BI963" s="34"/>
      <c r="BJ963" s="34"/>
      <c r="BK963" s="34"/>
      <c r="BL963" s="34"/>
      <c r="BM963" s="34"/>
      <c r="BN963" s="34"/>
      <c r="BO963" s="34"/>
      <c r="BP963" s="34"/>
      <c r="BQ963" s="34"/>
      <c r="BS963" s="34"/>
      <c r="BT963" s="34"/>
      <c r="BU963" s="34"/>
      <c r="BV963" s="34"/>
      <c r="BW963" s="34"/>
      <c r="BX963" s="34"/>
      <c r="BY963" s="34"/>
      <c r="BZ963" s="34"/>
      <c r="CB963" s="34"/>
      <c r="CC963" s="34"/>
      <c r="CD963" s="34"/>
      <c r="CE963" s="34"/>
      <c r="CH963" s="34"/>
      <c r="CI963" s="34"/>
      <c r="CK963" s="34"/>
      <c r="CL963" s="34"/>
      <c r="CM963" t="b">
        <v>0</v>
      </c>
      <c r="CN963" s="34" t="s">
        <v>630</v>
      </c>
      <c r="CO963" s="34" t="s">
        <v>993</v>
      </c>
      <c r="CP963" s="34" t="s">
        <v>687</v>
      </c>
      <c r="CQ963" s="34" t="s">
        <v>1096</v>
      </c>
      <c r="CR963" s="34" t="s">
        <v>1149</v>
      </c>
      <c r="CS963" s="34" t="s">
        <v>309</v>
      </c>
      <c r="CT963" s="34" t="s">
        <v>640</v>
      </c>
      <c r="CU963" t="b">
        <v>1</v>
      </c>
      <c r="CV963" s="34"/>
      <c r="CW963" s="34" t="s">
        <v>643</v>
      </c>
      <c r="CX963" s="34"/>
      <c r="CY963" s="34" t="s">
        <v>1226</v>
      </c>
      <c r="CZ963" s="34"/>
    </row>
    <row r="964" spans="1:104" x14ac:dyDescent="0.15">
      <c r="A964" s="34"/>
      <c r="B964" s="34"/>
      <c r="C964" s="34"/>
      <c r="D964" s="34"/>
      <c r="F964" s="34"/>
      <c r="G964" s="34"/>
      <c r="H964" s="84"/>
      <c r="I964" s="34"/>
      <c r="J964" s="34"/>
      <c r="K964" s="34"/>
      <c r="L964" s="34"/>
      <c r="M964" s="34"/>
      <c r="N964" s="34"/>
      <c r="O964" s="34"/>
      <c r="P964" s="34"/>
      <c r="Q964" s="34"/>
      <c r="S964" s="34"/>
      <c r="T964" s="34"/>
      <c r="U964" s="34"/>
      <c r="W964" t="b">
        <v>1</v>
      </c>
      <c r="X964" s="34"/>
      <c r="Y964" s="34"/>
      <c r="AA964" s="34"/>
      <c r="AB964" s="34"/>
      <c r="AC964" s="34"/>
      <c r="AD964" s="34"/>
      <c r="AE964" s="34"/>
      <c r="AF964" s="34"/>
      <c r="AG964">
        <v>4.3</v>
      </c>
      <c r="AH964" s="34" t="s">
        <v>1607</v>
      </c>
      <c r="AK964" s="34"/>
      <c r="AL964" s="34"/>
      <c r="AM964" s="34"/>
      <c r="AN964" s="34"/>
      <c r="AO964" s="34"/>
      <c r="AP964" s="34"/>
      <c r="AQ964" s="34"/>
      <c r="AR964" s="34"/>
      <c r="AS964" s="34"/>
      <c r="AU964" s="34"/>
      <c r="AV964" s="34"/>
      <c r="AW964" s="34"/>
      <c r="AX964" s="34"/>
      <c r="AY964" s="34"/>
      <c r="AZ964" s="34"/>
      <c r="BA964" s="34"/>
      <c r="BB964" s="34"/>
      <c r="BC964" s="34" t="s">
        <v>866</v>
      </c>
      <c r="BD964" s="34" t="s">
        <v>378</v>
      </c>
      <c r="BE964" s="34" t="s">
        <v>867</v>
      </c>
      <c r="BF964" s="34" t="s">
        <v>868</v>
      </c>
      <c r="BI964" s="34"/>
      <c r="BJ964" s="34"/>
      <c r="BK964" s="34"/>
      <c r="BL964" s="34"/>
      <c r="BM964" s="34"/>
      <c r="BN964" s="34"/>
      <c r="BO964" s="34"/>
      <c r="BP964" s="34"/>
      <c r="BQ964" s="34"/>
      <c r="BS964" s="34"/>
      <c r="BT964" s="34"/>
      <c r="BU964" s="34"/>
      <c r="BV964" s="34"/>
      <c r="BW964" s="34"/>
      <c r="BX964" s="34"/>
      <c r="BY964" s="34"/>
      <c r="BZ964" s="34"/>
      <c r="CB964" s="34"/>
      <c r="CC964" s="34"/>
      <c r="CD964" s="34"/>
      <c r="CE964" s="34"/>
      <c r="CH964" s="34"/>
      <c r="CI964" s="34"/>
      <c r="CK964" s="34"/>
      <c r="CL964" s="34"/>
      <c r="CM964" t="b">
        <v>0</v>
      </c>
      <c r="CN964" s="34" t="s">
        <v>630</v>
      </c>
      <c r="CO964" s="34" t="s">
        <v>993</v>
      </c>
      <c r="CP964" s="34" t="s">
        <v>687</v>
      </c>
      <c r="CQ964" s="34" t="s">
        <v>1096</v>
      </c>
      <c r="CR964" s="34" t="s">
        <v>1149</v>
      </c>
      <c r="CS964" s="34" t="s">
        <v>310</v>
      </c>
      <c r="CT964" s="34" t="s">
        <v>0</v>
      </c>
      <c r="CU964" t="b">
        <v>0</v>
      </c>
      <c r="CV964" s="34" t="s">
        <v>993</v>
      </c>
      <c r="CW964" s="34" t="s">
        <v>644</v>
      </c>
      <c r="CX964" s="34"/>
      <c r="CY964" s="34" t="s">
        <v>1226</v>
      </c>
      <c r="CZ964" s="34"/>
    </row>
    <row r="965" spans="1:104" x14ac:dyDescent="0.15">
      <c r="A965" s="34"/>
      <c r="B965" s="34"/>
      <c r="C965" s="34"/>
      <c r="D965" s="34"/>
      <c r="F965" s="34"/>
      <c r="G965" s="34"/>
      <c r="H965" s="84"/>
      <c r="I965" s="34"/>
      <c r="J965" s="34"/>
      <c r="K965" s="34"/>
      <c r="L965" s="34"/>
      <c r="M965" s="34"/>
      <c r="N965" s="34"/>
      <c r="O965" s="34"/>
      <c r="P965" s="34"/>
      <c r="Q965" s="34"/>
      <c r="S965" s="34"/>
      <c r="T965" s="34"/>
      <c r="U965" s="34"/>
      <c r="W965" t="b">
        <v>1</v>
      </c>
      <c r="X965" s="34"/>
      <c r="Y965" s="34"/>
      <c r="AA965" s="34"/>
      <c r="AB965" s="34"/>
      <c r="AC965" s="34"/>
      <c r="AD965" s="34"/>
      <c r="AE965" s="34"/>
      <c r="AF965" s="34"/>
      <c r="AG965">
        <v>4.3</v>
      </c>
      <c r="AH965" s="34" t="s">
        <v>1607</v>
      </c>
      <c r="AK965" s="34"/>
      <c r="AL965" s="34"/>
      <c r="AM965" s="34"/>
      <c r="AN965" s="34"/>
      <c r="AO965" s="34"/>
      <c r="AP965" s="34"/>
      <c r="AQ965" s="34"/>
      <c r="AR965" s="34"/>
      <c r="AS965" s="34"/>
      <c r="AU965" s="34"/>
      <c r="AV965" s="34"/>
      <c r="AW965" s="34"/>
      <c r="AX965" s="34"/>
      <c r="AY965" s="34"/>
      <c r="AZ965" s="34"/>
      <c r="BA965" s="34"/>
      <c r="BB965" s="34"/>
      <c r="BC965" s="34" t="s">
        <v>866</v>
      </c>
      <c r="BD965" s="34" t="s">
        <v>378</v>
      </c>
      <c r="BE965" s="34" t="s">
        <v>867</v>
      </c>
      <c r="BF965" s="34" t="s">
        <v>868</v>
      </c>
      <c r="BI965" s="34"/>
      <c r="BJ965" s="34"/>
      <c r="BK965" s="34"/>
      <c r="BL965" s="34"/>
      <c r="BM965" s="34"/>
      <c r="BN965" s="34"/>
      <c r="BO965" s="34"/>
      <c r="BP965" s="34"/>
      <c r="BQ965" s="34"/>
      <c r="BS965" s="34"/>
      <c r="BT965" s="34"/>
      <c r="BU965" s="34"/>
      <c r="BV965" s="34"/>
      <c r="BW965" s="34"/>
      <c r="BX965" s="34"/>
      <c r="BY965" s="34"/>
      <c r="BZ965" s="34"/>
      <c r="CB965" s="34"/>
      <c r="CC965" s="34"/>
      <c r="CD965" s="34"/>
      <c r="CE965" s="34"/>
      <c r="CH965" s="34"/>
      <c r="CI965" s="34"/>
      <c r="CK965" s="34"/>
      <c r="CL965" s="34"/>
      <c r="CM965" t="b">
        <v>0</v>
      </c>
      <c r="CN965" s="34" t="s">
        <v>630</v>
      </c>
      <c r="CO965" s="34" t="s">
        <v>993</v>
      </c>
      <c r="CP965" s="34" t="s">
        <v>687</v>
      </c>
      <c r="CQ965" s="34" t="s">
        <v>1096</v>
      </c>
      <c r="CR965" s="34" t="s">
        <v>1149</v>
      </c>
      <c r="CS965" s="34" t="s">
        <v>312</v>
      </c>
      <c r="CT965" s="34" t="s">
        <v>312</v>
      </c>
      <c r="CU965" t="b">
        <v>0</v>
      </c>
      <c r="CV965" s="34"/>
      <c r="CW965" s="34" t="s">
        <v>647</v>
      </c>
      <c r="CX965" s="34"/>
      <c r="CY965" s="34" t="s">
        <v>1226</v>
      </c>
      <c r="CZ965" s="34"/>
    </row>
    <row r="966" spans="1:104" x14ac:dyDescent="0.15">
      <c r="A966" s="34"/>
      <c r="B966" s="34"/>
      <c r="C966" s="34"/>
      <c r="D966" s="34"/>
      <c r="F966" s="34"/>
      <c r="G966" s="34"/>
      <c r="H966" s="84"/>
      <c r="I966" s="34"/>
      <c r="J966" s="34"/>
      <c r="K966" s="34"/>
      <c r="L966" s="34"/>
      <c r="M966" s="34"/>
      <c r="N966" s="34"/>
      <c r="O966" s="34"/>
      <c r="P966" s="34"/>
      <c r="Q966" s="34"/>
      <c r="S966" s="34"/>
      <c r="T966" s="34"/>
      <c r="U966" s="34"/>
      <c r="W966" t="b">
        <v>1</v>
      </c>
      <c r="X966" s="34"/>
      <c r="Y966" s="34"/>
      <c r="AA966" s="34"/>
      <c r="AB966" s="34"/>
      <c r="AC966" s="34"/>
      <c r="AD966" s="34"/>
      <c r="AE966" s="34"/>
      <c r="AF966" s="34"/>
      <c r="AG966">
        <v>4.3</v>
      </c>
      <c r="AH966" s="34" t="s">
        <v>1607</v>
      </c>
      <c r="AK966" s="34"/>
      <c r="AL966" s="34"/>
      <c r="AM966" s="34"/>
      <c r="AN966" s="34"/>
      <c r="AO966" s="34"/>
      <c r="AP966" s="34"/>
      <c r="AQ966" s="34"/>
      <c r="AR966" s="34"/>
      <c r="AS966" s="34"/>
      <c r="AU966" s="34"/>
      <c r="AV966" s="34"/>
      <c r="AW966" s="34"/>
      <c r="AX966" s="34"/>
      <c r="AY966" s="34"/>
      <c r="AZ966" s="34"/>
      <c r="BA966" s="34"/>
      <c r="BB966" s="34"/>
      <c r="BC966" s="34" t="s">
        <v>866</v>
      </c>
      <c r="BD966" s="34" t="s">
        <v>378</v>
      </c>
      <c r="BE966" s="34" t="s">
        <v>867</v>
      </c>
      <c r="BF966" s="34" t="s">
        <v>868</v>
      </c>
      <c r="BI966" s="34"/>
      <c r="BJ966" s="34"/>
      <c r="BK966" s="34"/>
      <c r="BL966" s="34"/>
      <c r="BM966" s="34"/>
      <c r="BN966" s="34"/>
      <c r="BO966" s="34"/>
      <c r="BP966" s="34"/>
      <c r="BQ966" s="34"/>
      <c r="BS966" s="34"/>
      <c r="BT966" s="34"/>
      <c r="BU966" s="34"/>
      <c r="BV966" s="34"/>
      <c r="BW966" s="34"/>
      <c r="BX966" s="34"/>
      <c r="BY966" s="34"/>
      <c r="BZ966" s="34"/>
      <c r="CB966" s="34"/>
      <c r="CC966" s="34"/>
      <c r="CD966" s="34"/>
      <c r="CE966" s="34"/>
      <c r="CH966" s="34"/>
      <c r="CI966" s="34"/>
      <c r="CK966" s="34"/>
      <c r="CL966" s="34"/>
      <c r="CM966" t="b">
        <v>0</v>
      </c>
      <c r="CN966" s="34" t="s">
        <v>630</v>
      </c>
      <c r="CO966" s="34" t="s">
        <v>994</v>
      </c>
      <c r="CP966" s="34" t="s">
        <v>1068</v>
      </c>
      <c r="CQ966" s="34" t="s">
        <v>1097</v>
      </c>
      <c r="CR966" s="34" t="s">
        <v>1150</v>
      </c>
      <c r="CS966" s="34" t="s">
        <v>309</v>
      </c>
      <c r="CT966" s="34" t="s">
        <v>640</v>
      </c>
      <c r="CU966" t="b">
        <v>1</v>
      </c>
      <c r="CV966" s="34"/>
      <c r="CW966" s="34" t="s">
        <v>643</v>
      </c>
      <c r="CX966" s="34"/>
      <c r="CY966" s="34" t="s">
        <v>1227</v>
      </c>
      <c r="CZ966" s="34"/>
    </row>
    <row r="967" spans="1:104" x14ac:dyDescent="0.15">
      <c r="A967" s="34"/>
      <c r="B967" s="34"/>
      <c r="C967" s="34"/>
      <c r="D967" s="34"/>
      <c r="F967" s="34"/>
      <c r="G967" s="34"/>
      <c r="H967" s="84"/>
      <c r="I967" s="34"/>
      <c r="J967" s="34"/>
      <c r="K967" s="34"/>
      <c r="L967" s="34"/>
      <c r="M967" s="34"/>
      <c r="N967" s="34"/>
      <c r="O967" s="34"/>
      <c r="P967" s="34"/>
      <c r="Q967" s="34"/>
      <c r="S967" s="34"/>
      <c r="T967" s="34"/>
      <c r="U967" s="34"/>
      <c r="W967" t="b">
        <v>1</v>
      </c>
      <c r="X967" s="34"/>
      <c r="Y967" s="34"/>
      <c r="AA967" s="34"/>
      <c r="AB967" s="34"/>
      <c r="AC967" s="34"/>
      <c r="AD967" s="34"/>
      <c r="AE967" s="34"/>
      <c r="AF967" s="34"/>
      <c r="AG967">
        <v>4.3</v>
      </c>
      <c r="AH967" s="34" t="s">
        <v>1607</v>
      </c>
      <c r="AK967" s="34"/>
      <c r="AL967" s="34"/>
      <c r="AM967" s="34"/>
      <c r="AN967" s="34"/>
      <c r="AO967" s="34"/>
      <c r="AP967" s="34"/>
      <c r="AQ967" s="34"/>
      <c r="AR967" s="34"/>
      <c r="AS967" s="34"/>
      <c r="AU967" s="34"/>
      <c r="AV967" s="34"/>
      <c r="AW967" s="34"/>
      <c r="AX967" s="34"/>
      <c r="AY967" s="34"/>
      <c r="AZ967" s="34"/>
      <c r="BA967" s="34"/>
      <c r="BB967" s="34"/>
      <c r="BC967" s="34" t="s">
        <v>866</v>
      </c>
      <c r="BD967" s="34" t="s">
        <v>378</v>
      </c>
      <c r="BE967" s="34" t="s">
        <v>867</v>
      </c>
      <c r="BF967" s="34" t="s">
        <v>868</v>
      </c>
      <c r="BI967" s="34"/>
      <c r="BJ967" s="34"/>
      <c r="BK967" s="34"/>
      <c r="BL967" s="34"/>
      <c r="BM967" s="34"/>
      <c r="BN967" s="34"/>
      <c r="BO967" s="34"/>
      <c r="BP967" s="34"/>
      <c r="BQ967" s="34"/>
      <c r="BS967" s="34"/>
      <c r="BT967" s="34"/>
      <c r="BU967" s="34"/>
      <c r="BV967" s="34"/>
      <c r="BW967" s="34"/>
      <c r="BX967" s="34"/>
      <c r="BY967" s="34"/>
      <c r="BZ967" s="34"/>
      <c r="CB967" s="34"/>
      <c r="CC967" s="34"/>
      <c r="CD967" s="34"/>
      <c r="CE967" s="34"/>
      <c r="CH967" s="34"/>
      <c r="CI967" s="34"/>
      <c r="CK967" s="34"/>
      <c r="CL967" s="34"/>
      <c r="CM967" t="b">
        <v>0</v>
      </c>
      <c r="CN967" s="34" t="s">
        <v>630</v>
      </c>
      <c r="CO967" s="34" t="s">
        <v>994</v>
      </c>
      <c r="CP967" s="34" t="s">
        <v>1068</v>
      </c>
      <c r="CQ967" s="34" t="s">
        <v>1097</v>
      </c>
      <c r="CR967" s="34" t="s">
        <v>1150</v>
      </c>
      <c r="CS967" s="34" t="s">
        <v>310</v>
      </c>
      <c r="CT967" s="34" t="s">
        <v>0</v>
      </c>
      <c r="CU967" t="b">
        <v>0</v>
      </c>
      <c r="CV967" s="34" t="s">
        <v>994</v>
      </c>
      <c r="CW967" s="34" t="s">
        <v>644</v>
      </c>
      <c r="CX967" s="34"/>
      <c r="CY967" s="34" t="s">
        <v>1227</v>
      </c>
      <c r="CZ967" s="34"/>
    </row>
    <row r="968" spans="1:104" x14ac:dyDescent="0.15">
      <c r="A968" s="34"/>
      <c r="B968" s="34"/>
      <c r="C968" s="34"/>
      <c r="D968" s="34"/>
      <c r="F968" s="34"/>
      <c r="G968" s="34"/>
      <c r="H968" s="84"/>
      <c r="I968" s="34"/>
      <c r="J968" s="34"/>
      <c r="K968" s="34"/>
      <c r="L968" s="34"/>
      <c r="M968" s="34"/>
      <c r="N968" s="34"/>
      <c r="O968" s="34"/>
      <c r="P968" s="34"/>
      <c r="Q968" s="34"/>
      <c r="S968" s="34"/>
      <c r="T968" s="34"/>
      <c r="U968" s="34"/>
      <c r="W968" t="b">
        <v>1</v>
      </c>
      <c r="X968" s="34"/>
      <c r="Y968" s="34"/>
      <c r="AA968" s="34"/>
      <c r="AB968" s="34"/>
      <c r="AC968" s="34"/>
      <c r="AD968" s="34"/>
      <c r="AE968" s="34"/>
      <c r="AF968" s="34"/>
      <c r="AG968">
        <v>4.3</v>
      </c>
      <c r="AH968" s="34" t="s">
        <v>1607</v>
      </c>
      <c r="AK968" s="34"/>
      <c r="AL968" s="34"/>
      <c r="AM968" s="34"/>
      <c r="AN968" s="34"/>
      <c r="AO968" s="34"/>
      <c r="AP968" s="34"/>
      <c r="AQ968" s="34"/>
      <c r="AR968" s="34"/>
      <c r="AS968" s="34"/>
      <c r="AU968" s="34"/>
      <c r="AV968" s="34"/>
      <c r="AW968" s="34"/>
      <c r="AX968" s="34"/>
      <c r="AY968" s="34"/>
      <c r="AZ968" s="34"/>
      <c r="BA968" s="34"/>
      <c r="BB968" s="34"/>
      <c r="BC968" s="34" t="s">
        <v>866</v>
      </c>
      <c r="BD968" s="34" t="s">
        <v>378</v>
      </c>
      <c r="BE968" s="34" t="s">
        <v>867</v>
      </c>
      <c r="BF968" s="34" t="s">
        <v>868</v>
      </c>
      <c r="BI968" s="34"/>
      <c r="BJ968" s="34"/>
      <c r="BK968" s="34"/>
      <c r="BL968" s="34"/>
      <c r="BM968" s="34"/>
      <c r="BN968" s="34"/>
      <c r="BO968" s="34"/>
      <c r="BP968" s="34"/>
      <c r="BQ968" s="34"/>
      <c r="BS968" s="34"/>
      <c r="BT968" s="34"/>
      <c r="BU968" s="34"/>
      <c r="BV968" s="34"/>
      <c r="BW968" s="34"/>
      <c r="BX968" s="34"/>
      <c r="BY968" s="34"/>
      <c r="BZ968" s="34"/>
      <c r="CB968" s="34"/>
      <c r="CC968" s="34"/>
      <c r="CD968" s="34"/>
      <c r="CE968" s="34"/>
      <c r="CH968" s="34"/>
      <c r="CI968" s="34"/>
      <c r="CK968" s="34"/>
      <c r="CL968" s="34"/>
      <c r="CM968" t="b">
        <v>0</v>
      </c>
      <c r="CN968" s="34" t="s">
        <v>630</v>
      </c>
      <c r="CO968" s="34" t="s">
        <v>994</v>
      </c>
      <c r="CP968" s="34" t="s">
        <v>1068</v>
      </c>
      <c r="CQ968" s="34" t="s">
        <v>1097</v>
      </c>
      <c r="CR968" s="34" t="s">
        <v>1150</v>
      </c>
      <c r="CS968" s="34" t="s">
        <v>312</v>
      </c>
      <c r="CT968" s="34" t="s">
        <v>312</v>
      </c>
      <c r="CU968" t="b">
        <v>0</v>
      </c>
      <c r="CV968" s="34"/>
      <c r="CW968" s="34" t="s">
        <v>647</v>
      </c>
      <c r="CX968" s="34"/>
      <c r="CY968" s="34" t="s">
        <v>1227</v>
      </c>
      <c r="CZ968" s="34"/>
    </row>
    <row r="969" spans="1:104" x14ac:dyDescent="0.15">
      <c r="A969" s="34"/>
      <c r="B969" s="34"/>
      <c r="C969" s="34"/>
      <c r="D969" s="34"/>
      <c r="F969" s="34"/>
      <c r="G969" s="34"/>
      <c r="H969" s="84"/>
      <c r="I969" s="34"/>
      <c r="J969" s="34"/>
      <c r="K969" s="34"/>
      <c r="L969" s="34"/>
      <c r="M969" s="34"/>
      <c r="N969" s="34"/>
      <c r="O969" s="34"/>
      <c r="P969" s="34"/>
      <c r="Q969" s="34"/>
      <c r="S969" s="34"/>
      <c r="T969" s="34"/>
      <c r="U969" s="34"/>
      <c r="W969" t="b">
        <v>1</v>
      </c>
      <c r="X969" s="34"/>
      <c r="Y969" s="34"/>
      <c r="AA969" s="34"/>
      <c r="AB969" s="34"/>
      <c r="AC969" s="34"/>
      <c r="AD969" s="34"/>
      <c r="AE969" s="34"/>
      <c r="AF969" s="34"/>
      <c r="AG969">
        <v>4.3</v>
      </c>
      <c r="AH969" s="34" t="s">
        <v>1607</v>
      </c>
      <c r="AK969" s="34"/>
      <c r="AL969" s="34"/>
      <c r="AM969" s="34"/>
      <c r="AN969" s="34"/>
      <c r="AO969" s="34"/>
      <c r="AP969" s="34"/>
      <c r="AQ969" s="34"/>
      <c r="AR969" s="34"/>
      <c r="AS969" s="34"/>
      <c r="AU969" s="34"/>
      <c r="AV969" s="34"/>
      <c r="AW969" s="34"/>
      <c r="AX969" s="34"/>
      <c r="AY969" s="34"/>
      <c r="AZ969" s="34"/>
      <c r="BA969" s="34"/>
      <c r="BB969" s="34"/>
      <c r="BC969" s="34" t="s">
        <v>866</v>
      </c>
      <c r="BD969" s="34" t="s">
        <v>378</v>
      </c>
      <c r="BE969" s="34" t="s">
        <v>867</v>
      </c>
      <c r="BF969" s="34" t="s">
        <v>868</v>
      </c>
      <c r="BI969" s="34"/>
      <c r="BJ969" s="34"/>
      <c r="BK969" s="34"/>
      <c r="BL969" s="34"/>
      <c r="BM969" s="34"/>
      <c r="BN969" s="34"/>
      <c r="BO969" s="34"/>
      <c r="BP969" s="34"/>
      <c r="BQ969" s="34"/>
      <c r="BS969" s="34"/>
      <c r="BT969" s="34"/>
      <c r="BU969" s="34"/>
      <c r="BV969" s="34"/>
      <c r="BW969" s="34"/>
      <c r="BX969" s="34"/>
      <c r="BY969" s="34"/>
      <c r="BZ969" s="34"/>
      <c r="CB969" s="34"/>
      <c r="CC969" s="34"/>
      <c r="CD969" s="34"/>
      <c r="CE969" s="34"/>
      <c r="CH969" s="34"/>
      <c r="CI969" s="34"/>
      <c r="CK969" s="34"/>
      <c r="CL969" s="34"/>
      <c r="CM969" t="b">
        <v>0</v>
      </c>
      <c r="CN969" s="34" t="s">
        <v>630</v>
      </c>
      <c r="CO969" s="34" t="s">
        <v>649</v>
      </c>
      <c r="CP969" s="34" t="s">
        <v>1069</v>
      </c>
      <c r="CQ969" s="34" t="s">
        <v>692</v>
      </c>
      <c r="CR969" s="34" t="s">
        <v>342</v>
      </c>
      <c r="CS969" s="34" t="s">
        <v>309</v>
      </c>
      <c r="CT969" s="34" t="s">
        <v>640</v>
      </c>
      <c r="CU969" t="b">
        <v>1</v>
      </c>
      <c r="CV969" s="34" t="s">
        <v>317</v>
      </c>
      <c r="CW969" s="34" t="s">
        <v>643</v>
      </c>
      <c r="CX969" s="34"/>
      <c r="CY969" s="34" t="s">
        <v>756</v>
      </c>
      <c r="CZ969" s="34"/>
    </row>
    <row r="970" spans="1:104" x14ac:dyDescent="0.15">
      <c r="A970" s="34"/>
      <c r="B970" s="34"/>
      <c r="C970" s="34"/>
      <c r="D970" s="34"/>
      <c r="F970" s="34"/>
      <c r="G970" s="34"/>
      <c r="H970" s="84"/>
      <c r="I970" s="34"/>
      <c r="J970" s="34"/>
      <c r="K970" s="34"/>
      <c r="L970" s="34"/>
      <c r="M970" s="34"/>
      <c r="N970" s="34"/>
      <c r="O970" s="34"/>
      <c r="P970" s="34"/>
      <c r="Q970" s="34"/>
      <c r="S970" s="34"/>
      <c r="T970" s="34"/>
      <c r="U970" s="34"/>
      <c r="W970" t="b">
        <v>1</v>
      </c>
      <c r="X970" s="34"/>
      <c r="Y970" s="34"/>
      <c r="AA970" s="34"/>
      <c r="AB970" s="34"/>
      <c r="AC970" s="34"/>
      <c r="AD970" s="34"/>
      <c r="AE970" s="34"/>
      <c r="AF970" s="34"/>
      <c r="AG970">
        <v>4.3</v>
      </c>
      <c r="AH970" s="34" t="s">
        <v>1607</v>
      </c>
      <c r="AK970" s="34"/>
      <c r="AL970" s="34"/>
      <c r="AM970" s="34"/>
      <c r="AN970" s="34"/>
      <c r="AO970" s="34"/>
      <c r="AP970" s="34"/>
      <c r="AQ970" s="34"/>
      <c r="AR970" s="34"/>
      <c r="AS970" s="34"/>
      <c r="AU970" s="34"/>
      <c r="AV970" s="34"/>
      <c r="AW970" s="34"/>
      <c r="AX970" s="34"/>
      <c r="AY970" s="34"/>
      <c r="AZ970" s="34"/>
      <c r="BA970" s="34"/>
      <c r="BB970" s="34"/>
      <c r="BC970" s="34" t="s">
        <v>866</v>
      </c>
      <c r="BD970" s="34" t="s">
        <v>378</v>
      </c>
      <c r="BE970" s="34" t="s">
        <v>867</v>
      </c>
      <c r="BF970" s="34" t="s">
        <v>868</v>
      </c>
      <c r="BI970" s="34"/>
      <c r="BJ970" s="34"/>
      <c r="BK970" s="34"/>
      <c r="BL970" s="34"/>
      <c r="BM970" s="34"/>
      <c r="BN970" s="34"/>
      <c r="BO970" s="34"/>
      <c r="BP970" s="34"/>
      <c r="BQ970" s="34"/>
      <c r="BS970" s="34"/>
      <c r="BT970" s="34"/>
      <c r="BU970" s="34"/>
      <c r="BV970" s="34"/>
      <c r="BW970" s="34"/>
      <c r="BX970" s="34"/>
      <c r="BY970" s="34"/>
      <c r="BZ970" s="34"/>
      <c r="CB970" s="34"/>
      <c r="CC970" s="34"/>
      <c r="CD970" s="34"/>
      <c r="CE970" s="34"/>
      <c r="CH970" s="34"/>
      <c r="CI970" s="34"/>
      <c r="CK970" s="34"/>
      <c r="CL970" s="34"/>
      <c r="CM970" t="b">
        <v>0</v>
      </c>
      <c r="CN970" s="34" t="s">
        <v>630</v>
      </c>
      <c r="CO970" s="34" t="s">
        <v>649</v>
      </c>
      <c r="CP970" s="34" t="s">
        <v>1069</v>
      </c>
      <c r="CQ970" s="34" t="s">
        <v>692</v>
      </c>
      <c r="CR970" s="34" t="s">
        <v>342</v>
      </c>
      <c r="CS970" s="34" t="s">
        <v>310</v>
      </c>
      <c r="CT970" s="34" t="s">
        <v>0</v>
      </c>
      <c r="CU970" t="b">
        <v>0</v>
      </c>
      <c r="CV970" s="34" t="s">
        <v>649</v>
      </c>
      <c r="CW970" s="34" t="s">
        <v>644</v>
      </c>
      <c r="CX970" s="34"/>
      <c r="CY970" s="34" t="s">
        <v>756</v>
      </c>
      <c r="CZ970" s="34"/>
    </row>
    <row r="971" spans="1:104" x14ac:dyDescent="0.15">
      <c r="A971" s="34"/>
      <c r="B971" s="34"/>
      <c r="C971" s="34"/>
      <c r="D971" s="34"/>
      <c r="F971" s="34"/>
      <c r="G971" s="34"/>
      <c r="H971" s="84"/>
      <c r="I971" s="34"/>
      <c r="J971" s="34"/>
      <c r="K971" s="34"/>
      <c r="L971" s="34"/>
      <c r="M971" s="34"/>
      <c r="N971" s="34"/>
      <c r="O971" s="34"/>
      <c r="P971" s="34"/>
      <c r="Q971" s="34"/>
      <c r="S971" s="34"/>
      <c r="T971" s="34"/>
      <c r="U971" s="34"/>
      <c r="W971" t="b">
        <v>1</v>
      </c>
      <c r="X971" s="34"/>
      <c r="Y971" s="34"/>
      <c r="AA971" s="34"/>
      <c r="AB971" s="34"/>
      <c r="AC971" s="34"/>
      <c r="AD971" s="34"/>
      <c r="AE971" s="34"/>
      <c r="AF971" s="34"/>
      <c r="AG971">
        <v>4.3</v>
      </c>
      <c r="AH971" s="34" t="s">
        <v>1607</v>
      </c>
      <c r="AK971" s="34"/>
      <c r="AL971" s="34"/>
      <c r="AM971" s="34"/>
      <c r="AN971" s="34"/>
      <c r="AO971" s="34"/>
      <c r="AP971" s="34"/>
      <c r="AQ971" s="34"/>
      <c r="AR971" s="34"/>
      <c r="AS971" s="34"/>
      <c r="AU971" s="34"/>
      <c r="AV971" s="34"/>
      <c r="AW971" s="34"/>
      <c r="AX971" s="34"/>
      <c r="AY971" s="34"/>
      <c r="AZ971" s="34"/>
      <c r="BA971" s="34"/>
      <c r="BB971" s="34"/>
      <c r="BC971" s="34" t="s">
        <v>866</v>
      </c>
      <c r="BD971" s="34" t="s">
        <v>378</v>
      </c>
      <c r="BE971" s="34" t="s">
        <v>867</v>
      </c>
      <c r="BF971" s="34" t="s">
        <v>868</v>
      </c>
      <c r="BI971" s="34"/>
      <c r="BJ971" s="34"/>
      <c r="BK971" s="34"/>
      <c r="BL971" s="34"/>
      <c r="BM971" s="34"/>
      <c r="BN971" s="34"/>
      <c r="BO971" s="34"/>
      <c r="BP971" s="34"/>
      <c r="BQ971" s="34"/>
      <c r="BS971" s="34"/>
      <c r="BT971" s="34"/>
      <c r="BU971" s="34"/>
      <c r="BV971" s="34"/>
      <c r="BW971" s="34"/>
      <c r="BX971" s="34"/>
      <c r="BY971" s="34"/>
      <c r="BZ971" s="34"/>
      <c r="CB971" s="34"/>
      <c r="CC971" s="34"/>
      <c r="CD971" s="34"/>
      <c r="CE971" s="34"/>
      <c r="CH971" s="34"/>
      <c r="CI971" s="34"/>
      <c r="CK971" s="34"/>
      <c r="CL971" s="34"/>
      <c r="CM971" t="b">
        <v>0</v>
      </c>
      <c r="CN971" s="34" t="s">
        <v>630</v>
      </c>
      <c r="CO971" s="34" t="s">
        <v>649</v>
      </c>
      <c r="CP971" s="34" t="s">
        <v>1069</v>
      </c>
      <c r="CQ971" s="34" t="s">
        <v>692</v>
      </c>
      <c r="CR971" s="34" t="s">
        <v>342</v>
      </c>
      <c r="CS971" s="34" t="s">
        <v>312</v>
      </c>
      <c r="CT971" s="34" t="s">
        <v>312</v>
      </c>
      <c r="CU971" t="b">
        <v>0</v>
      </c>
      <c r="CV971" s="34"/>
      <c r="CW971" s="34" t="s">
        <v>647</v>
      </c>
      <c r="CX971" s="34"/>
      <c r="CY971" s="34" t="s">
        <v>756</v>
      </c>
      <c r="CZ971" s="34"/>
    </row>
    <row r="972" spans="1:104" x14ac:dyDescent="0.15">
      <c r="A972" s="34"/>
      <c r="B972" s="34"/>
      <c r="C972" s="34"/>
      <c r="D972" s="34"/>
      <c r="F972" s="34"/>
      <c r="G972" s="34"/>
      <c r="H972" s="84"/>
      <c r="I972" s="34"/>
      <c r="J972" s="34"/>
      <c r="K972" s="34"/>
      <c r="L972" s="34"/>
      <c r="M972" s="34"/>
      <c r="N972" s="34"/>
      <c r="O972" s="34"/>
      <c r="P972" s="34"/>
      <c r="Q972" s="34"/>
      <c r="S972" s="34"/>
      <c r="T972" s="34"/>
      <c r="U972" s="34"/>
      <c r="W972" t="b">
        <v>1</v>
      </c>
      <c r="X972" s="34"/>
      <c r="Y972" s="34"/>
      <c r="AA972" s="34"/>
      <c r="AB972" s="34"/>
      <c r="AC972" s="34"/>
      <c r="AD972" s="34"/>
      <c r="AE972" s="34"/>
      <c r="AF972" s="34"/>
      <c r="AG972">
        <v>4.3</v>
      </c>
      <c r="AH972" s="34" t="s">
        <v>1607</v>
      </c>
      <c r="AK972" s="34"/>
      <c r="AL972" s="34"/>
      <c r="AM972" s="34"/>
      <c r="AN972" s="34"/>
      <c r="AO972" s="34"/>
      <c r="AP972" s="34"/>
      <c r="AQ972" s="34"/>
      <c r="AR972" s="34"/>
      <c r="AS972" s="34"/>
      <c r="AU972" s="34"/>
      <c r="AV972" s="34"/>
      <c r="AW972" s="34"/>
      <c r="AX972" s="34"/>
      <c r="AY972" s="34"/>
      <c r="AZ972" s="34"/>
      <c r="BA972" s="34"/>
      <c r="BB972" s="34"/>
      <c r="BC972" s="34" t="s">
        <v>866</v>
      </c>
      <c r="BD972" s="34" t="s">
        <v>378</v>
      </c>
      <c r="BE972" s="34" t="s">
        <v>867</v>
      </c>
      <c r="BF972" s="34" t="s">
        <v>868</v>
      </c>
      <c r="BI972" s="34"/>
      <c r="BJ972" s="34"/>
      <c r="BK972" s="34"/>
      <c r="BL972" s="34"/>
      <c r="BM972" s="34"/>
      <c r="BN972" s="34"/>
      <c r="BO972" s="34"/>
      <c r="BP972" s="34"/>
      <c r="BQ972" s="34"/>
      <c r="BS972" s="34"/>
      <c r="BT972" s="34"/>
      <c r="BU972" s="34"/>
      <c r="BV972" s="34"/>
      <c r="BW972" s="34"/>
      <c r="BX972" s="34"/>
      <c r="BY972" s="34"/>
      <c r="BZ972" s="34"/>
      <c r="CB972" s="34"/>
      <c r="CC972" s="34"/>
      <c r="CD972" s="34"/>
      <c r="CE972" s="34"/>
      <c r="CH972" s="34"/>
      <c r="CI972" s="34"/>
      <c r="CK972" s="34"/>
      <c r="CL972" s="34"/>
      <c r="CM972" t="b">
        <v>0</v>
      </c>
      <c r="CN972" s="34" t="s">
        <v>630</v>
      </c>
      <c r="CO972" s="34" t="s">
        <v>650</v>
      </c>
      <c r="CP972" s="34" t="s">
        <v>1070</v>
      </c>
      <c r="CQ972" s="34" t="s">
        <v>693</v>
      </c>
      <c r="CR972" s="34" t="s">
        <v>341</v>
      </c>
      <c r="CS972" s="34" t="s">
        <v>309</v>
      </c>
      <c r="CT972" s="34" t="s">
        <v>640</v>
      </c>
      <c r="CU972" t="b">
        <v>1</v>
      </c>
      <c r="CV972" s="34" t="s">
        <v>317</v>
      </c>
      <c r="CW972" s="34" t="s">
        <v>643</v>
      </c>
      <c r="CX972" s="34"/>
      <c r="CY972" s="34" t="s">
        <v>757</v>
      </c>
      <c r="CZ972" s="34"/>
    </row>
    <row r="973" spans="1:104" x14ac:dyDescent="0.15">
      <c r="A973" s="34"/>
      <c r="B973" s="34"/>
      <c r="C973" s="34"/>
      <c r="D973" s="34"/>
      <c r="F973" s="34"/>
      <c r="G973" s="34"/>
      <c r="H973" s="84"/>
      <c r="I973" s="34"/>
      <c r="J973" s="34"/>
      <c r="K973" s="34"/>
      <c r="L973" s="34"/>
      <c r="M973" s="34"/>
      <c r="N973" s="34"/>
      <c r="O973" s="34"/>
      <c r="P973" s="34"/>
      <c r="Q973" s="34"/>
      <c r="S973" s="34"/>
      <c r="T973" s="34"/>
      <c r="U973" s="34"/>
      <c r="W973" t="b">
        <v>1</v>
      </c>
      <c r="X973" s="34"/>
      <c r="Y973" s="34"/>
      <c r="AA973" s="34"/>
      <c r="AB973" s="34"/>
      <c r="AC973" s="34"/>
      <c r="AD973" s="34"/>
      <c r="AE973" s="34"/>
      <c r="AF973" s="34"/>
      <c r="AG973">
        <v>4.3</v>
      </c>
      <c r="AH973" s="34" t="s">
        <v>1607</v>
      </c>
      <c r="AK973" s="34"/>
      <c r="AL973" s="34"/>
      <c r="AM973" s="34"/>
      <c r="AN973" s="34"/>
      <c r="AO973" s="34"/>
      <c r="AP973" s="34"/>
      <c r="AQ973" s="34"/>
      <c r="AR973" s="34"/>
      <c r="AS973" s="34"/>
      <c r="AU973" s="34"/>
      <c r="AV973" s="34"/>
      <c r="AW973" s="34"/>
      <c r="AX973" s="34"/>
      <c r="AY973" s="34"/>
      <c r="AZ973" s="34"/>
      <c r="BA973" s="34"/>
      <c r="BB973" s="34"/>
      <c r="BC973" s="34" t="s">
        <v>866</v>
      </c>
      <c r="BD973" s="34" t="s">
        <v>378</v>
      </c>
      <c r="BE973" s="34" t="s">
        <v>867</v>
      </c>
      <c r="BF973" s="34" t="s">
        <v>868</v>
      </c>
      <c r="BI973" s="34"/>
      <c r="BJ973" s="34"/>
      <c r="BK973" s="34"/>
      <c r="BL973" s="34"/>
      <c r="BM973" s="34"/>
      <c r="BN973" s="34"/>
      <c r="BO973" s="34"/>
      <c r="BP973" s="34"/>
      <c r="BQ973" s="34"/>
      <c r="BS973" s="34"/>
      <c r="BT973" s="34"/>
      <c r="BU973" s="34"/>
      <c r="BV973" s="34"/>
      <c r="BW973" s="34"/>
      <c r="BX973" s="34"/>
      <c r="BY973" s="34"/>
      <c r="BZ973" s="34"/>
      <c r="CB973" s="34"/>
      <c r="CC973" s="34"/>
      <c r="CD973" s="34"/>
      <c r="CE973" s="34"/>
      <c r="CH973" s="34"/>
      <c r="CI973" s="34"/>
      <c r="CK973" s="34"/>
      <c r="CL973" s="34"/>
      <c r="CM973" t="b">
        <v>0</v>
      </c>
      <c r="CN973" s="34" t="s">
        <v>630</v>
      </c>
      <c r="CO973" s="34" t="s">
        <v>650</v>
      </c>
      <c r="CP973" s="34" t="s">
        <v>1070</v>
      </c>
      <c r="CQ973" s="34" t="s">
        <v>693</v>
      </c>
      <c r="CR973" s="34" t="s">
        <v>341</v>
      </c>
      <c r="CS973" s="34" t="s">
        <v>310</v>
      </c>
      <c r="CT973" s="34" t="s">
        <v>0</v>
      </c>
      <c r="CU973" t="b">
        <v>0</v>
      </c>
      <c r="CV973" s="34" t="s">
        <v>650</v>
      </c>
      <c r="CW973" s="34" t="s">
        <v>644</v>
      </c>
      <c r="CX973" s="34"/>
      <c r="CY973" s="34" t="s">
        <v>757</v>
      </c>
      <c r="CZ973" s="34"/>
    </row>
    <row r="974" spans="1:104" x14ac:dyDescent="0.15">
      <c r="A974" s="34"/>
      <c r="B974" s="34"/>
      <c r="C974" s="34"/>
      <c r="D974" s="34"/>
      <c r="F974" s="34"/>
      <c r="G974" s="34"/>
      <c r="H974" s="84"/>
      <c r="I974" s="34"/>
      <c r="J974" s="34"/>
      <c r="K974" s="34"/>
      <c r="L974" s="34"/>
      <c r="M974" s="34"/>
      <c r="N974" s="34"/>
      <c r="O974" s="34"/>
      <c r="P974" s="34"/>
      <c r="Q974" s="34"/>
      <c r="S974" s="34"/>
      <c r="T974" s="34"/>
      <c r="U974" s="34"/>
      <c r="W974" t="b">
        <v>1</v>
      </c>
      <c r="X974" s="34"/>
      <c r="Y974" s="34"/>
      <c r="AA974" s="34"/>
      <c r="AB974" s="34"/>
      <c r="AC974" s="34"/>
      <c r="AD974" s="34"/>
      <c r="AE974" s="34"/>
      <c r="AF974" s="34"/>
      <c r="AG974">
        <v>4.3</v>
      </c>
      <c r="AH974" s="34" t="s">
        <v>1607</v>
      </c>
      <c r="AK974" s="34"/>
      <c r="AL974" s="34"/>
      <c r="AM974" s="34"/>
      <c r="AN974" s="34"/>
      <c r="AO974" s="34"/>
      <c r="AP974" s="34"/>
      <c r="AQ974" s="34"/>
      <c r="AR974" s="34"/>
      <c r="AS974" s="34"/>
      <c r="AU974" s="34"/>
      <c r="AV974" s="34"/>
      <c r="AW974" s="34"/>
      <c r="AX974" s="34"/>
      <c r="AY974" s="34"/>
      <c r="AZ974" s="34"/>
      <c r="BA974" s="34"/>
      <c r="BB974" s="34"/>
      <c r="BC974" s="34" t="s">
        <v>866</v>
      </c>
      <c r="BD974" s="34" t="s">
        <v>378</v>
      </c>
      <c r="BE974" s="34" t="s">
        <v>867</v>
      </c>
      <c r="BF974" s="34" t="s">
        <v>868</v>
      </c>
      <c r="BI974" s="34"/>
      <c r="BJ974" s="34"/>
      <c r="BK974" s="34"/>
      <c r="BL974" s="34"/>
      <c r="BM974" s="34"/>
      <c r="BN974" s="34"/>
      <c r="BO974" s="34"/>
      <c r="BP974" s="34"/>
      <c r="BQ974" s="34"/>
      <c r="BS974" s="34"/>
      <c r="BT974" s="34"/>
      <c r="BU974" s="34"/>
      <c r="BV974" s="34"/>
      <c r="BW974" s="34"/>
      <c r="BX974" s="34"/>
      <c r="BY974" s="34"/>
      <c r="BZ974" s="34"/>
      <c r="CB974" s="34"/>
      <c r="CC974" s="34"/>
      <c r="CD974" s="34"/>
      <c r="CE974" s="34"/>
      <c r="CH974" s="34"/>
      <c r="CI974" s="34"/>
      <c r="CK974" s="34"/>
      <c r="CL974" s="34"/>
      <c r="CM974" t="b">
        <v>0</v>
      </c>
      <c r="CN974" s="34" t="s">
        <v>630</v>
      </c>
      <c r="CO974" s="34" t="s">
        <v>650</v>
      </c>
      <c r="CP974" s="34" t="s">
        <v>1070</v>
      </c>
      <c r="CQ974" s="34" t="s">
        <v>693</v>
      </c>
      <c r="CR974" s="34" t="s">
        <v>341</v>
      </c>
      <c r="CS974" s="34" t="s">
        <v>312</v>
      </c>
      <c r="CT974" s="34" t="s">
        <v>312</v>
      </c>
      <c r="CU974" t="b">
        <v>0</v>
      </c>
      <c r="CV974" s="34"/>
      <c r="CW974" s="34" t="s">
        <v>647</v>
      </c>
      <c r="CX974" s="34"/>
      <c r="CY974" s="34" t="s">
        <v>757</v>
      </c>
      <c r="CZ974" s="34"/>
    </row>
    <row r="975" spans="1:104" x14ac:dyDescent="0.15">
      <c r="A975" s="34"/>
      <c r="B975" s="34"/>
      <c r="C975" s="34"/>
      <c r="D975" s="34"/>
      <c r="F975" s="34"/>
      <c r="G975" s="34"/>
      <c r="H975" s="84"/>
      <c r="I975" s="34"/>
      <c r="J975" s="34"/>
      <c r="K975" s="34"/>
      <c r="L975" s="34"/>
      <c r="M975" s="34"/>
      <c r="N975" s="34"/>
      <c r="O975" s="34"/>
      <c r="P975" s="34"/>
      <c r="Q975" s="34"/>
      <c r="S975" s="34"/>
      <c r="T975" s="34"/>
      <c r="U975" s="34"/>
      <c r="W975" t="b">
        <v>1</v>
      </c>
      <c r="X975" s="34"/>
      <c r="Y975" s="34"/>
      <c r="AA975" s="34"/>
      <c r="AB975" s="34"/>
      <c r="AC975" s="34"/>
      <c r="AD975" s="34"/>
      <c r="AE975" s="34"/>
      <c r="AF975" s="34"/>
      <c r="AG975">
        <v>4.3</v>
      </c>
      <c r="AH975" s="34" t="s">
        <v>1607</v>
      </c>
      <c r="AK975" s="34"/>
      <c r="AL975" s="34"/>
      <c r="AM975" s="34"/>
      <c r="AN975" s="34"/>
      <c r="AO975" s="34"/>
      <c r="AP975" s="34"/>
      <c r="AQ975" s="34"/>
      <c r="AR975" s="34"/>
      <c r="AS975" s="34"/>
      <c r="AU975" s="34"/>
      <c r="AV975" s="34"/>
      <c r="AW975" s="34"/>
      <c r="AX975" s="34"/>
      <c r="AY975" s="34"/>
      <c r="AZ975" s="34"/>
      <c r="BA975" s="34"/>
      <c r="BB975" s="34"/>
      <c r="BC975" s="34" t="s">
        <v>866</v>
      </c>
      <c r="BD975" s="34" t="s">
        <v>378</v>
      </c>
      <c r="BE975" s="34" t="s">
        <v>867</v>
      </c>
      <c r="BF975" s="34" t="s">
        <v>868</v>
      </c>
      <c r="BI975" s="34"/>
      <c r="BJ975" s="34"/>
      <c r="BK975" s="34"/>
      <c r="BL975" s="34"/>
      <c r="BM975" s="34"/>
      <c r="BN975" s="34"/>
      <c r="BO975" s="34"/>
      <c r="BP975" s="34"/>
      <c r="BQ975" s="34"/>
      <c r="BS975" s="34"/>
      <c r="BT975" s="34"/>
      <c r="BU975" s="34"/>
      <c r="BV975" s="34"/>
      <c r="BW975" s="34"/>
      <c r="BX975" s="34"/>
      <c r="BY975" s="34"/>
      <c r="BZ975" s="34"/>
      <c r="CB975" s="34"/>
      <c r="CC975" s="34"/>
      <c r="CD975" s="34"/>
      <c r="CE975" s="34"/>
      <c r="CH975" s="34"/>
      <c r="CI975" s="34"/>
      <c r="CK975" s="34"/>
      <c r="CL975" s="34"/>
      <c r="CM975" t="b">
        <v>0</v>
      </c>
      <c r="CN975" s="34" t="s">
        <v>630</v>
      </c>
      <c r="CO975" s="34" t="s">
        <v>651</v>
      </c>
      <c r="CP975" s="34" t="s">
        <v>1071</v>
      </c>
      <c r="CQ975" s="34" t="s">
        <v>694</v>
      </c>
      <c r="CR975" s="34" t="s">
        <v>332</v>
      </c>
      <c r="CS975" s="34" t="s">
        <v>309</v>
      </c>
      <c r="CT975" s="34" t="s">
        <v>640</v>
      </c>
      <c r="CU975" t="b">
        <v>1</v>
      </c>
      <c r="CV975" s="34" t="s">
        <v>317</v>
      </c>
      <c r="CW975" s="34" t="s">
        <v>643</v>
      </c>
      <c r="CX975" s="34"/>
      <c r="CY975" s="34" t="s">
        <v>758</v>
      </c>
      <c r="CZ975" s="34"/>
    </row>
    <row r="976" spans="1:104" x14ac:dyDescent="0.15">
      <c r="A976" s="34"/>
      <c r="B976" s="34"/>
      <c r="C976" s="34"/>
      <c r="D976" s="34"/>
      <c r="F976" s="34"/>
      <c r="G976" s="34"/>
      <c r="H976" s="84"/>
      <c r="I976" s="34"/>
      <c r="J976" s="34"/>
      <c r="K976" s="34"/>
      <c r="L976" s="34"/>
      <c r="M976" s="34"/>
      <c r="N976" s="34"/>
      <c r="O976" s="34"/>
      <c r="P976" s="34"/>
      <c r="Q976" s="34"/>
      <c r="S976" s="34"/>
      <c r="T976" s="34"/>
      <c r="U976" s="34"/>
      <c r="W976" t="b">
        <v>1</v>
      </c>
      <c r="X976" s="34"/>
      <c r="Y976" s="34"/>
      <c r="AA976" s="34"/>
      <c r="AB976" s="34"/>
      <c r="AC976" s="34"/>
      <c r="AD976" s="34"/>
      <c r="AE976" s="34"/>
      <c r="AF976" s="34"/>
      <c r="AG976">
        <v>4.3</v>
      </c>
      <c r="AH976" s="34" t="s">
        <v>1607</v>
      </c>
      <c r="AK976" s="34"/>
      <c r="AL976" s="34"/>
      <c r="AM976" s="34"/>
      <c r="AN976" s="34"/>
      <c r="AO976" s="34"/>
      <c r="AP976" s="34"/>
      <c r="AQ976" s="34"/>
      <c r="AR976" s="34"/>
      <c r="AS976" s="34"/>
      <c r="AU976" s="34"/>
      <c r="AV976" s="34"/>
      <c r="AW976" s="34"/>
      <c r="AX976" s="34"/>
      <c r="AY976" s="34"/>
      <c r="AZ976" s="34"/>
      <c r="BA976" s="34"/>
      <c r="BB976" s="34"/>
      <c r="BC976" s="34" t="s">
        <v>866</v>
      </c>
      <c r="BD976" s="34" t="s">
        <v>378</v>
      </c>
      <c r="BE976" s="34" t="s">
        <v>867</v>
      </c>
      <c r="BF976" s="34" t="s">
        <v>868</v>
      </c>
      <c r="BI976" s="34"/>
      <c r="BJ976" s="34"/>
      <c r="BK976" s="34"/>
      <c r="BL976" s="34"/>
      <c r="BM976" s="34"/>
      <c r="BN976" s="34"/>
      <c r="BO976" s="34"/>
      <c r="BP976" s="34"/>
      <c r="BQ976" s="34"/>
      <c r="BS976" s="34"/>
      <c r="BT976" s="34"/>
      <c r="BU976" s="34"/>
      <c r="BV976" s="34"/>
      <c r="BW976" s="34"/>
      <c r="BX976" s="34"/>
      <c r="BY976" s="34"/>
      <c r="BZ976" s="34"/>
      <c r="CB976" s="34"/>
      <c r="CC976" s="34"/>
      <c r="CD976" s="34"/>
      <c r="CE976" s="34"/>
      <c r="CH976" s="34"/>
      <c r="CI976" s="34"/>
      <c r="CK976" s="34"/>
      <c r="CL976" s="34"/>
      <c r="CM976" t="b">
        <v>0</v>
      </c>
      <c r="CN976" s="34" t="s">
        <v>630</v>
      </c>
      <c r="CO976" s="34" t="s">
        <v>651</v>
      </c>
      <c r="CP976" s="34" t="s">
        <v>1071</v>
      </c>
      <c r="CQ976" s="34" t="s">
        <v>694</v>
      </c>
      <c r="CR976" s="34" t="s">
        <v>332</v>
      </c>
      <c r="CS976" s="34" t="s">
        <v>310</v>
      </c>
      <c r="CT976" s="34" t="s">
        <v>0</v>
      </c>
      <c r="CU976" t="b">
        <v>0</v>
      </c>
      <c r="CV976" s="34" t="s">
        <v>651</v>
      </c>
      <c r="CW976" s="34" t="s">
        <v>644</v>
      </c>
      <c r="CX976" s="34"/>
      <c r="CY976" s="34" t="s">
        <v>758</v>
      </c>
      <c r="CZ976" s="34"/>
    </row>
    <row r="977" spans="1:104" x14ac:dyDescent="0.15">
      <c r="A977" s="34"/>
      <c r="B977" s="34"/>
      <c r="C977" s="34"/>
      <c r="D977" s="34"/>
      <c r="F977" s="34"/>
      <c r="G977" s="34"/>
      <c r="H977" s="84"/>
      <c r="I977" s="34"/>
      <c r="J977" s="34"/>
      <c r="K977" s="34"/>
      <c r="L977" s="34"/>
      <c r="M977" s="34"/>
      <c r="N977" s="34"/>
      <c r="O977" s="34"/>
      <c r="P977" s="34"/>
      <c r="Q977" s="34"/>
      <c r="S977" s="34"/>
      <c r="T977" s="34"/>
      <c r="U977" s="34"/>
      <c r="W977" t="b">
        <v>1</v>
      </c>
      <c r="X977" s="34"/>
      <c r="Y977" s="34"/>
      <c r="AA977" s="34"/>
      <c r="AB977" s="34"/>
      <c r="AC977" s="34"/>
      <c r="AD977" s="34"/>
      <c r="AE977" s="34"/>
      <c r="AF977" s="34"/>
      <c r="AG977">
        <v>4.3</v>
      </c>
      <c r="AH977" s="34" t="s">
        <v>1607</v>
      </c>
      <c r="AK977" s="34"/>
      <c r="AL977" s="34"/>
      <c r="AM977" s="34"/>
      <c r="AN977" s="34"/>
      <c r="AO977" s="34"/>
      <c r="AP977" s="34"/>
      <c r="AQ977" s="34"/>
      <c r="AR977" s="34"/>
      <c r="AS977" s="34"/>
      <c r="AU977" s="34"/>
      <c r="AV977" s="34"/>
      <c r="AW977" s="34"/>
      <c r="AX977" s="34"/>
      <c r="AY977" s="34"/>
      <c r="AZ977" s="34"/>
      <c r="BA977" s="34"/>
      <c r="BB977" s="34"/>
      <c r="BC977" s="34" t="s">
        <v>866</v>
      </c>
      <c r="BD977" s="34" t="s">
        <v>378</v>
      </c>
      <c r="BE977" s="34" t="s">
        <v>867</v>
      </c>
      <c r="BF977" s="34" t="s">
        <v>868</v>
      </c>
      <c r="BI977" s="34"/>
      <c r="BJ977" s="34"/>
      <c r="BK977" s="34"/>
      <c r="BL977" s="34"/>
      <c r="BM977" s="34"/>
      <c r="BN977" s="34"/>
      <c r="BO977" s="34"/>
      <c r="BP977" s="34"/>
      <c r="BQ977" s="34"/>
      <c r="BS977" s="34"/>
      <c r="BT977" s="34"/>
      <c r="BU977" s="34"/>
      <c r="BV977" s="34"/>
      <c r="BW977" s="34"/>
      <c r="BX977" s="34"/>
      <c r="BY977" s="34"/>
      <c r="BZ977" s="34"/>
      <c r="CB977" s="34"/>
      <c r="CC977" s="34"/>
      <c r="CD977" s="34"/>
      <c r="CE977" s="34"/>
      <c r="CH977" s="34"/>
      <c r="CI977" s="34"/>
      <c r="CK977" s="34"/>
      <c r="CL977" s="34"/>
      <c r="CM977" t="b">
        <v>0</v>
      </c>
      <c r="CN977" s="34" t="s">
        <v>630</v>
      </c>
      <c r="CO977" s="34" t="s">
        <v>651</v>
      </c>
      <c r="CP977" s="34" t="s">
        <v>1071</v>
      </c>
      <c r="CQ977" s="34" t="s">
        <v>694</v>
      </c>
      <c r="CR977" s="34" t="s">
        <v>332</v>
      </c>
      <c r="CS977" s="34" t="s">
        <v>312</v>
      </c>
      <c r="CT977" s="34" t="s">
        <v>312</v>
      </c>
      <c r="CU977" t="b">
        <v>0</v>
      </c>
      <c r="CV977" s="34"/>
      <c r="CW977" s="34" t="s">
        <v>647</v>
      </c>
      <c r="CX977" s="34"/>
      <c r="CY977" s="34" t="s">
        <v>758</v>
      </c>
      <c r="CZ977" s="34"/>
    </row>
    <row r="978" spans="1:104" x14ac:dyDescent="0.15">
      <c r="A978" s="34"/>
      <c r="B978" s="34"/>
      <c r="C978" s="34"/>
      <c r="D978" s="34"/>
      <c r="F978" s="34"/>
      <c r="G978" s="34"/>
      <c r="H978" s="84"/>
      <c r="I978" s="34"/>
      <c r="J978" s="34"/>
      <c r="K978" s="34"/>
      <c r="L978" s="34"/>
      <c r="M978" s="34"/>
      <c r="N978" s="34"/>
      <c r="O978" s="34"/>
      <c r="P978" s="34"/>
      <c r="Q978" s="34"/>
      <c r="S978" s="34"/>
      <c r="T978" s="34"/>
      <c r="U978" s="34"/>
      <c r="W978" t="b">
        <v>1</v>
      </c>
      <c r="X978" s="34"/>
      <c r="Y978" s="34"/>
      <c r="AA978" s="34"/>
      <c r="AB978" s="34"/>
      <c r="AC978" s="34"/>
      <c r="AD978" s="34"/>
      <c r="AE978" s="34"/>
      <c r="AF978" s="34"/>
      <c r="AG978">
        <v>4.3</v>
      </c>
      <c r="AH978" s="34" t="s">
        <v>1607</v>
      </c>
      <c r="AK978" s="34"/>
      <c r="AL978" s="34"/>
      <c r="AM978" s="34"/>
      <c r="AN978" s="34"/>
      <c r="AO978" s="34"/>
      <c r="AP978" s="34"/>
      <c r="AQ978" s="34"/>
      <c r="AR978" s="34"/>
      <c r="AS978" s="34"/>
      <c r="AU978" s="34"/>
      <c r="AV978" s="34"/>
      <c r="AW978" s="34"/>
      <c r="AX978" s="34"/>
      <c r="AY978" s="34"/>
      <c r="AZ978" s="34"/>
      <c r="BA978" s="34"/>
      <c r="BB978" s="34"/>
      <c r="BC978" s="34" t="s">
        <v>866</v>
      </c>
      <c r="BD978" s="34" t="s">
        <v>378</v>
      </c>
      <c r="BE978" s="34" t="s">
        <v>867</v>
      </c>
      <c r="BF978" s="34" t="s">
        <v>868</v>
      </c>
      <c r="BI978" s="34"/>
      <c r="BJ978" s="34"/>
      <c r="BK978" s="34"/>
      <c r="BL978" s="34"/>
      <c r="BM978" s="34"/>
      <c r="BN978" s="34"/>
      <c r="BO978" s="34"/>
      <c r="BP978" s="34"/>
      <c r="BQ978" s="34"/>
      <c r="BS978" s="34"/>
      <c r="BT978" s="34"/>
      <c r="BU978" s="34"/>
      <c r="BV978" s="34"/>
      <c r="BW978" s="34"/>
      <c r="BX978" s="34"/>
      <c r="BY978" s="34"/>
      <c r="BZ978" s="34"/>
      <c r="CB978" s="34"/>
      <c r="CC978" s="34"/>
      <c r="CD978" s="34"/>
      <c r="CE978" s="34"/>
      <c r="CH978" s="34"/>
      <c r="CI978" s="34"/>
      <c r="CK978" s="34"/>
      <c r="CL978" s="34"/>
      <c r="CM978" t="b">
        <v>0</v>
      </c>
      <c r="CN978" s="34" t="s">
        <v>630</v>
      </c>
      <c r="CO978" s="34" t="s">
        <v>652</v>
      </c>
      <c r="CP978" s="34"/>
      <c r="CQ978" s="34" t="s">
        <v>695</v>
      </c>
      <c r="CR978" s="34" t="s">
        <v>347</v>
      </c>
      <c r="CS978" s="34" t="s">
        <v>309</v>
      </c>
      <c r="CT978" s="34" t="s">
        <v>640</v>
      </c>
      <c r="CU978" t="b">
        <v>1</v>
      </c>
      <c r="CV978" s="34" t="s">
        <v>317</v>
      </c>
      <c r="CW978" s="34" t="s">
        <v>643</v>
      </c>
      <c r="CX978" s="34"/>
      <c r="CY978" s="34" t="s">
        <v>759</v>
      </c>
      <c r="CZ978" s="34"/>
    </row>
    <row r="979" spans="1:104" x14ac:dyDescent="0.15">
      <c r="A979" s="34"/>
      <c r="B979" s="34"/>
      <c r="C979" s="34"/>
      <c r="D979" s="34"/>
      <c r="F979" s="34"/>
      <c r="G979" s="34"/>
      <c r="H979" s="84"/>
      <c r="I979" s="34"/>
      <c r="J979" s="34"/>
      <c r="K979" s="34"/>
      <c r="L979" s="34"/>
      <c r="M979" s="34"/>
      <c r="N979" s="34"/>
      <c r="O979" s="34"/>
      <c r="P979" s="34"/>
      <c r="Q979" s="34"/>
      <c r="S979" s="34"/>
      <c r="T979" s="34"/>
      <c r="U979" s="34"/>
      <c r="W979" t="b">
        <v>1</v>
      </c>
      <c r="X979" s="34"/>
      <c r="Y979" s="34"/>
      <c r="AA979" s="34"/>
      <c r="AB979" s="34"/>
      <c r="AC979" s="34"/>
      <c r="AD979" s="34"/>
      <c r="AE979" s="34"/>
      <c r="AF979" s="34"/>
      <c r="AG979">
        <v>4.3</v>
      </c>
      <c r="AH979" s="34" t="s">
        <v>1607</v>
      </c>
      <c r="AK979" s="34"/>
      <c r="AL979" s="34"/>
      <c r="AM979" s="34"/>
      <c r="AN979" s="34"/>
      <c r="AO979" s="34"/>
      <c r="AP979" s="34"/>
      <c r="AQ979" s="34"/>
      <c r="AR979" s="34"/>
      <c r="AS979" s="34"/>
      <c r="AU979" s="34"/>
      <c r="AV979" s="34"/>
      <c r="AW979" s="34"/>
      <c r="AX979" s="34"/>
      <c r="AY979" s="34"/>
      <c r="AZ979" s="34"/>
      <c r="BA979" s="34"/>
      <c r="BB979" s="34"/>
      <c r="BC979" s="34" t="s">
        <v>866</v>
      </c>
      <c r="BD979" s="34" t="s">
        <v>378</v>
      </c>
      <c r="BE979" s="34" t="s">
        <v>867</v>
      </c>
      <c r="BF979" s="34" t="s">
        <v>868</v>
      </c>
      <c r="BI979" s="34"/>
      <c r="BJ979" s="34"/>
      <c r="BK979" s="34"/>
      <c r="BL979" s="34"/>
      <c r="BM979" s="34"/>
      <c r="BN979" s="34"/>
      <c r="BO979" s="34"/>
      <c r="BP979" s="34"/>
      <c r="BQ979" s="34"/>
      <c r="BS979" s="34"/>
      <c r="BT979" s="34"/>
      <c r="BU979" s="34"/>
      <c r="BV979" s="34"/>
      <c r="BW979" s="34"/>
      <c r="BX979" s="34"/>
      <c r="BY979" s="34"/>
      <c r="BZ979" s="34"/>
      <c r="CB979" s="34"/>
      <c r="CC979" s="34"/>
      <c r="CD979" s="34"/>
      <c r="CE979" s="34"/>
      <c r="CH979" s="34"/>
      <c r="CI979" s="34"/>
      <c r="CK979" s="34"/>
      <c r="CL979" s="34"/>
      <c r="CM979" t="b">
        <v>0</v>
      </c>
      <c r="CN979" s="34" t="s">
        <v>630</v>
      </c>
      <c r="CO979" s="34" t="s">
        <v>652</v>
      </c>
      <c r="CP979" s="34"/>
      <c r="CQ979" s="34" t="s">
        <v>695</v>
      </c>
      <c r="CR979" s="34" t="s">
        <v>347</v>
      </c>
      <c r="CS979" s="34" t="s">
        <v>310</v>
      </c>
      <c r="CT979" s="34" t="s">
        <v>0</v>
      </c>
      <c r="CU979" t="b">
        <v>0</v>
      </c>
      <c r="CV979" s="34" t="s">
        <v>652</v>
      </c>
      <c r="CW979" s="34" t="s">
        <v>644</v>
      </c>
      <c r="CX979" s="34"/>
      <c r="CY979" s="34" t="s">
        <v>759</v>
      </c>
      <c r="CZ979" s="34"/>
    </row>
    <row r="980" spans="1:104" x14ac:dyDescent="0.15">
      <c r="A980" s="34"/>
      <c r="B980" s="34"/>
      <c r="C980" s="34"/>
      <c r="D980" s="34"/>
      <c r="F980" s="34"/>
      <c r="G980" s="34"/>
      <c r="H980" s="84"/>
      <c r="I980" s="34"/>
      <c r="J980" s="34"/>
      <c r="K980" s="34"/>
      <c r="L980" s="34"/>
      <c r="M980" s="34"/>
      <c r="N980" s="34"/>
      <c r="O980" s="34"/>
      <c r="P980" s="34"/>
      <c r="Q980" s="34"/>
      <c r="S980" s="34"/>
      <c r="T980" s="34"/>
      <c r="U980" s="34"/>
      <c r="W980" t="b">
        <v>1</v>
      </c>
      <c r="X980" s="34"/>
      <c r="Y980" s="34"/>
      <c r="AA980" s="34"/>
      <c r="AB980" s="34"/>
      <c r="AC980" s="34"/>
      <c r="AD980" s="34"/>
      <c r="AE980" s="34"/>
      <c r="AF980" s="34"/>
      <c r="AG980">
        <v>4.3</v>
      </c>
      <c r="AH980" s="34" t="s">
        <v>1607</v>
      </c>
      <c r="AK980" s="34"/>
      <c r="AL980" s="34"/>
      <c r="AM980" s="34"/>
      <c r="AN980" s="34"/>
      <c r="AO980" s="34"/>
      <c r="AP980" s="34"/>
      <c r="AQ980" s="34"/>
      <c r="AR980" s="34"/>
      <c r="AS980" s="34"/>
      <c r="AU980" s="34"/>
      <c r="AV980" s="34"/>
      <c r="AW980" s="34"/>
      <c r="AX980" s="34"/>
      <c r="AY980" s="34"/>
      <c r="AZ980" s="34"/>
      <c r="BA980" s="34"/>
      <c r="BB980" s="34"/>
      <c r="BC980" s="34" t="s">
        <v>866</v>
      </c>
      <c r="BD980" s="34" t="s">
        <v>378</v>
      </c>
      <c r="BE980" s="34" t="s">
        <v>867</v>
      </c>
      <c r="BF980" s="34" t="s">
        <v>868</v>
      </c>
      <c r="BI980" s="34"/>
      <c r="BJ980" s="34"/>
      <c r="BK980" s="34"/>
      <c r="BL980" s="34"/>
      <c r="BM980" s="34"/>
      <c r="BN980" s="34"/>
      <c r="BO980" s="34"/>
      <c r="BP980" s="34"/>
      <c r="BQ980" s="34"/>
      <c r="BS980" s="34"/>
      <c r="BT980" s="34"/>
      <c r="BU980" s="34"/>
      <c r="BV980" s="34"/>
      <c r="BW980" s="34"/>
      <c r="BX980" s="34"/>
      <c r="BY980" s="34"/>
      <c r="BZ980" s="34"/>
      <c r="CB980" s="34"/>
      <c r="CC980" s="34"/>
      <c r="CD980" s="34"/>
      <c r="CE980" s="34"/>
      <c r="CH980" s="34"/>
      <c r="CI980" s="34"/>
      <c r="CK980" s="34"/>
      <c r="CL980" s="34"/>
      <c r="CM980" t="b">
        <v>0</v>
      </c>
      <c r="CN980" s="34" t="s">
        <v>630</v>
      </c>
      <c r="CO980" s="34" t="s">
        <v>652</v>
      </c>
      <c r="CP980" s="34"/>
      <c r="CQ980" s="34" t="s">
        <v>695</v>
      </c>
      <c r="CR980" s="34" t="s">
        <v>347</v>
      </c>
      <c r="CS980" s="34" t="s">
        <v>312</v>
      </c>
      <c r="CT980" s="34" t="s">
        <v>312</v>
      </c>
      <c r="CU980" t="b">
        <v>0</v>
      </c>
      <c r="CV980" s="34"/>
      <c r="CW980" s="34" t="s">
        <v>647</v>
      </c>
      <c r="CX980" s="34"/>
      <c r="CY980" s="34" t="s">
        <v>759</v>
      </c>
      <c r="CZ980" s="34"/>
    </row>
    <row r="981" spans="1:104" x14ac:dyDescent="0.15">
      <c r="A981" s="34"/>
      <c r="B981" s="34"/>
      <c r="C981" s="34"/>
      <c r="D981" s="34"/>
      <c r="F981" s="34"/>
      <c r="G981" s="34"/>
      <c r="H981" s="84"/>
      <c r="I981" s="34"/>
      <c r="J981" s="34"/>
      <c r="K981" s="34"/>
      <c r="L981" s="34"/>
      <c r="M981" s="34"/>
      <c r="N981" s="34"/>
      <c r="O981" s="34"/>
      <c r="P981" s="34"/>
      <c r="Q981" s="34"/>
      <c r="S981" s="34"/>
      <c r="T981" s="34"/>
      <c r="U981" s="34"/>
      <c r="W981" t="b">
        <v>1</v>
      </c>
      <c r="X981" s="34"/>
      <c r="Y981" s="34"/>
      <c r="AA981" s="34"/>
      <c r="AB981" s="34"/>
      <c r="AC981" s="34"/>
      <c r="AD981" s="34"/>
      <c r="AE981" s="34"/>
      <c r="AF981" s="34"/>
      <c r="AG981">
        <v>4.3</v>
      </c>
      <c r="AH981" s="34" t="s">
        <v>1607</v>
      </c>
      <c r="AK981" s="34"/>
      <c r="AL981" s="34"/>
      <c r="AM981" s="34"/>
      <c r="AN981" s="34"/>
      <c r="AO981" s="34"/>
      <c r="AP981" s="34"/>
      <c r="AQ981" s="34"/>
      <c r="AR981" s="34"/>
      <c r="AS981" s="34"/>
      <c r="AU981" s="34"/>
      <c r="AV981" s="34"/>
      <c r="AW981" s="34"/>
      <c r="AX981" s="34"/>
      <c r="AY981" s="34"/>
      <c r="AZ981" s="34"/>
      <c r="BA981" s="34"/>
      <c r="BB981" s="34"/>
      <c r="BC981" s="34" t="s">
        <v>866</v>
      </c>
      <c r="BD981" s="34" t="s">
        <v>378</v>
      </c>
      <c r="BE981" s="34" t="s">
        <v>867</v>
      </c>
      <c r="BF981" s="34" t="s">
        <v>868</v>
      </c>
      <c r="BI981" s="34"/>
      <c r="BJ981" s="34"/>
      <c r="BK981" s="34"/>
      <c r="BL981" s="34"/>
      <c r="BM981" s="34"/>
      <c r="BN981" s="34"/>
      <c r="BO981" s="34"/>
      <c r="BP981" s="34"/>
      <c r="BQ981" s="34"/>
      <c r="BS981" s="34"/>
      <c r="BT981" s="34"/>
      <c r="BU981" s="34"/>
      <c r="BV981" s="34"/>
      <c r="BW981" s="34"/>
      <c r="BX981" s="34"/>
      <c r="BY981" s="34"/>
      <c r="BZ981" s="34"/>
      <c r="CB981" s="34"/>
      <c r="CC981" s="34"/>
      <c r="CD981" s="34"/>
      <c r="CE981" s="34"/>
      <c r="CH981" s="34"/>
      <c r="CI981" s="34"/>
      <c r="CK981" s="34"/>
      <c r="CL981" s="34"/>
      <c r="CM981" t="b">
        <v>0</v>
      </c>
      <c r="CN981" s="34" t="s">
        <v>630</v>
      </c>
      <c r="CO981" s="34" t="s">
        <v>653</v>
      </c>
      <c r="CP981" s="34"/>
      <c r="CQ981" s="34" t="s">
        <v>696</v>
      </c>
      <c r="CR981" s="34" t="s">
        <v>343</v>
      </c>
      <c r="CS981" s="34" t="s">
        <v>309</v>
      </c>
      <c r="CT981" s="34" t="s">
        <v>640</v>
      </c>
      <c r="CU981" t="b">
        <v>1</v>
      </c>
      <c r="CV981" s="34" t="s">
        <v>317</v>
      </c>
      <c r="CW981" s="34" t="s">
        <v>643</v>
      </c>
      <c r="CX981" s="34"/>
      <c r="CY981" s="34" t="s">
        <v>760</v>
      </c>
      <c r="CZ981" s="34"/>
    </row>
    <row r="982" spans="1:104" x14ac:dyDescent="0.15">
      <c r="A982" s="34"/>
      <c r="B982" s="34"/>
      <c r="C982" s="34"/>
      <c r="D982" s="34"/>
      <c r="F982" s="34"/>
      <c r="G982" s="34"/>
      <c r="H982" s="84"/>
      <c r="I982" s="34"/>
      <c r="J982" s="34"/>
      <c r="K982" s="34"/>
      <c r="L982" s="34"/>
      <c r="M982" s="34"/>
      <c r="N982" s="34"/>
      <c r="O982" s="34"/>
      <c r="P982" s="34"/>
      <c r="Q982" s="34"/>
      <c r="S982" s="34"/>
      <c r="T982" s="34"/>
      <c r="U982" s="34"/>
      <c r="W982" t="b">
        <v>1</v>
      </c>
      <c r="X982" s="34"/>
      <c r="Y982" s="34"/>
      <c r="AA982" s="34"/>
      <c r="AB982" s="34"/>
      <c r="AC982" s="34"/>
      <c r="AD982" s="34"/>
      <c r="AE982" s="34"/>
      <c r="AF982" s="34"/>
      <c r="AG982">
        <v>4.3</v>
      </c>
      <c r="AH982" s="34" t="s">
        <v>1607</v>
      </c>
      <c r="AK982" s="34"/>
      <c r="AL982" s="34"/>
      <c r="AM982" s="34"/>
      <c r="AN982" s="34"/>
      <c r="AO982" s="34"/>
      <c r="AP982" s="34"/>
      <c r="AQ982" s="34"/>
      <c r="AR982" s="34"/>
      <c r="AS982" s="34"/>
      <c r="AU982" s="34"/>
      <c r="AV982" s="34"/>
      <c r="AW982" s="34"/>
      <c r="AX982" s="34"/>
      <c r="AY982" s="34"/>
      <c r="AZ982" s="34"/>
      <c r="BA982" s="34"/>
      <c r="BB982" s="34"/>
      <c r="BC982" s="34" t="s">
        <v>866</v>
      </c>
      <c r="BD982" s="34" t="s">
        <v>378</v>
      </c>
      <c r="BE982" s="34" t="s">
        <v>867</v>
      </c>
      <c r="BF982" s="34" t="s">
        <v>868</v>
      </c>
      <c r="BI982" s="34"/>
      <c r="BJ982" s="34"/>
      <c r="BK982" s="34"/>
      <c r="BL982" s="34"/>
      <c r="BM982" s="34"/>
      <c r="BN982" s="34"/>
      <c r="BO982" s="34"/>
      <c r="BP982" s="34"/>
      <c r="BQ982" s="34"/>
      <c r="BS982" s="34"/>
      <c r="BT982" s="34"/>
      <c r="BU982" s="34"/>
      <c r="BV982" s="34"/>
      <c r="BW982" s="34"/>
      <c r="BX982" s="34"/>
      <c r="BY982" s="34"/>
      <c r="BZ982" s="34"/>
      <c r="CB982" s="34"/>
      <c r="CC982" s="34"/>
      <c r="CD982" s="34"/>
      <c r="CE982" s="34"/>
      <c r="CH982" s="34"/>
      <c r="CI982" s="34"/>
      <c r="CK982" s="34"/>
      <c r="CL982" s="34"/>
      <c r="CM982" t="b">
        <v>0</v>
      </c>
      <c r="CN982" s="34" t="s">
        <v>630</v>
      </c>
      <c r="CO982" s="34" t="s">
        <v>653</v>
      </c>
      <c r="CP982" s="34"/>
      <c r="CQ982" s="34" t="s">
        <v>696</v>
      </c>
      <c r="CR982" s="34" t="s">
        <v>343</v>
      </c>
      <c r="CS982" s="34" t="s">
        <v>310</v>
      </c>
      <c r="CT982" s="34" t="s">
        <v>0</v>
      </c>
      <c r="CU982" t="b">
        <v>0</v>
      </c>
      <c r="CV982" s="34" t="s">
        <v>653</v>
      </c>
      <c r="CW982" s="34" t="s">
        <v>644</v>
      </c>
      <c r="CX982" s="34"/>
      <c r="CY982" s="34" t="s">
        <v>760</v>
      </c>
      <c r="CZ982" s="34"/>
    </row>
    <row r="983" spans="1:104" x14ac:dyDescent="0.15">
      <c r="A983" s="34"/>
      <c r="B983" s="34"/>
      <c r="C983" s="34"/>
      <c r="D983" s="34"/>
      <c r="F983" s="34"/>
      <c r="G983" s="34"/>
      <c r="H983" s="84"/>
      <c r="I983" s="34"/>
      <c r="J983" s="34"/>
      <c r="K983" s="34"/>
      <c r="L983" s="34"/>
      <c r="M983" s="34"/>
      <c r="N983" s="34"/>
      <c r="O983" s="34"/>
      <c r="P983" s="34"/>
      <c r="Q983" s="34"/>
      <c r="S983" s="34"/>
      <c r="T983" s="34"/>
      <c r="U983" s="34"/>
      <c r="W983" t="b">
        <v>1</v>
      </c>
      <c r="X983" s="34"/>
      <c r="Y983" s="34"/>
      <c r="AA983" s="34"/>
      <c r="AB983" s="34"/>
      <c r="AC983" s="34"/>
      <c r="AD983" s="34"/>
      <c r="AE983" s="34"/>
      <c r="AF983" s="34"/>
      <c r="AG983">
        <v>4.3</v>
      </c>
      <c r="AH983" s="34" t="s">
        <v>1607</v>
      </c>
      <c r="AK983" s="34"/>
      <c r="AL983" s="34"/>
      <c r="AM983" s="34"/>
      <c r="AN983" s="34"/>
      <c r="AO983" s="34"/>
      <c r="AP983" s="34"/>
      <c r="AQ983" s="34"/>
      <c r="AR983" s="34"/>
      <c r="AS983" s="34"/>
      <c r="AU983" s="34"/>
      <c r="AV983" s="34"/>
      <c r="AW983" s="34"/>
      <c r="AX983" s="34"/>
      <c r="AY983" s="34"/>
      <c r="AZ983" s="34"/>
      <c r="BA983" s="34"/>
      <c r="BB983" s="34"/>
      <c r="BC983" s="34" t="s">
        <v>866</v>
      </c>
      <c r="BD983" s="34" t="s">
        <v>378</v>
      </c>
      <c r="BE983" s="34" t="s">
        <v>867</v>
      </c>
      <c r="BF983" s="34" t="s">
        <v>868</v>
      </c>
      <c r="BI983" s="34"/>
      <c r="BJ983" s="34"/>
      <c r="BK983" s="34"/>
      <c r="BL983" s="34"/>
      <c r="BM983" s="34"/>
      <c r="BN983" s="34"/>
      <c r="BO983" s="34"/>
      <c r="BP983" s="34"/>
      <c r="BQ983" s="34"/>
      <c r="BS983" s="34"/>
      <c r="BT983" s="34"/>
      <c r="BU983" s="34"/>
      <c r="BV983" s="34"/>
      <c r="BW983" s="34"/>
      <c r="BX983" s="34"/>
      <c r="BY983" s="34"/>
      <c r="BZ983" s="34"/>
      <c r="CB983" s="34"/>
      <c r="CC983" s="34"/>
      <c r="CD983" s="34"/>
      <c r="CE983" s="34"/>
      <c r="CH983" s="34"/>
      <c r="CI983" s="34"/>
      <c r="CK983" s="34"/>
      <c r="CL983" s="34"/>
      <c r="CM983" t="b">
        <v>0</v>
      </c>
      <c r="CN983" s="34" t="s">
        <v>630</v>
      </c>
      <c r="CO983" s="34" t="s">
        <v>653</v>
      </c>
      <c r="CP983" s="34"/>
      <c r="CQ983" s="34" t="s">
        <v>696</v>
      </c>
      <c r="CR983" s="34" t="s">
        <v>343</v>
      </c>
      <c r="CS983" s="34" t="s">
        <v>312</v>
      </c>
      <c r="CT983" s="34" t="s">
        <v>312</v>
      </c>
      <c r="CU983" t="b">
        <v>0</v>
      </c>
      <c r="CV983" s="34"/>
      <c r="CW983" s="34" t="s">
        <v>647</v>
      </c>
      <c r="CX983" s="34"/>
      <c r="CY983" s="34" t="s">
        <v>760</v>
      </c>
      <c r="CZ983" s="34"/>
    </row>
    <row r="984" spans="1:104" x14ac:dyDescent="0.15">
      <c r="A984" s="34"/>
      <c r="B984" s="34"/>
      <c r="C984" s="34"/>
      <c r="D984" s="34"/>
      <c r="F984" s="34"/>
      <c r="G984" s="34"/>
      <c r="H984" s="84"/>
      <c r="I984" s="34"/>
      <c r="J984" s="34"/>
      <c r="K984" s="34"/>
      <c r="L984" s="34"/>
      <c r="M984" s="34"/>
      <c r="N984" s="34"/>
      <c r="O984" s="34"/>
      <c r="P984" s="34"/>
      <c r="Q984" s="34"/>
      <c r="S984" s="34"/>
      <c r="T984" s="34"/>
      <c r="U984" s="34"/>
      <c r="W984" t="b">
        <v>1</v>
      </c>
      <c r="X984" s="34"/>
      <c r="Y984" s="34"/>
      <c r="AA984" s="34"/>
      <c r="AB984" s="34"/>
      <c r="AC984" s="34"/>
      <c r="AD984" s="34"/>
      <c r="AE984" s="34"/>
      <c r="AF984" s="34"/>
      <c r="AG984">
        <v>4.3</v>
      </c>
      <c r="AH984" s="34" t="s">
        <v>1607</v>
      </c>
      <c r="AK984" s="34"/>
      <c r="AL984" s="34"/>
      <c r="AM984" s="34"/>
      <c r="AN984" s="34"/>
      <c r="AO984" s="34"/>
      <c r="AP984" s="34"/>
      <c r="AQ984" s="34"/>
      <c r="AR984" s="34"/>
      <c r="AS984" s="34"/>
      <c r="AU984" s="34"/>
      <c r="AV984" s="34"/>
      <c r="AW984" s="34"/>
      <c r="AX984" s="34"/>
      <c r="AY984" s="34"/>
      <c r="AZ984" s="34"/>
      <c r="BA984" s="34"/>
      <c r="BB984" s="34"/>
      <c r="BC984" s="34" t="s">
        <v>866</v>
      </c>
      <c r="BD984" s="34" t="s">
        <v>378</v>
      </c>
      <c r="BE984" s="34" t="s">
        <v>867</v>
      </c>
      <c r="BF984" s="34" t="s">
        <v>868</v>
      </c>
      <c r="BI984" s="34"/>
      <c r="BJ984" s="34"/>
      <c r="BK984" s="34"/>
      <c r="BL984" s="34"/>
      <c r="BM984" s="34"/>
      <c r="BN984" s="34"/>
      <c r="BO984" s="34"/>
      <c r="BP984" s="34"/>
      <c r="BQ984" s="34"/>
      <c r="BS984" s="34"/>
      <c r="BT984" s="34"/>
      <c r="BU984" s="34"/>
      <c r="BV984" s="34"/>
      <c r="BW984" s="34"/>
      <c r="BX984" s="34"/>
      <c r="BY984" s="34"/>
      <c r="BZ984" s="34"/>
      <c r="CB984" s="34"/>
      <c r="CC984" s="34"/>
      <c r="CD984" s="34"/>
      <c r="CE984" s="34"/>
      <c r="CH984" s="34"/>
      <c r="CI984" s="34"/>
      <c r="CK984" s="34"/>
      <c r="CL984" s="34"/>
      <c r="CM984" t="b">
        <v>0</v>
      </c>
      <c r="CN984" s="34" t="s">
        <v>630</v>
      </c>
      <c r="CO984" s="34" t="s">
        <v>654</v>
      </c>
      <c r="CP984" s="34"/>
      <c r="CQ984" s="34" t="s">
        <v>697</v>
      </c>
      <c r="CR984" s="34" t="s">
        <v>346</v>
      </c>
      <c r="CS984" s="34" t="s">
        <v>309</v>
      </c>
      <c r="CT984" s="34" t="s">
        <v>640</v>
      </c>
      <c r="CU984" t="b">
        <v>1</v>
      </c>
      <c r="CV984" s="34" t="s">
        <v>317</v>
      </c>
      <c r="CW984" s="34" t="s">
        <v>643</v>
      </c>
      <c r="CX984" s="34"/>
      <c r="CY984" s="34" t="s">
        <v>761</v>
      </c>
      <c r="CZ984" s="34"/>
    </row>
    <row r="985" spans="1:104" x14ac:dyDescent="0.15">
      <c r="A985" s="34"/>
      <c r="B985" s="34"/>
      <c r="C985" s="34"/>
      <c r="D985" s="34"/>
      <c r="F985" s="34"/>
      <c r="G985" s="34"/>
      <c r="H985" s="84"/>
      <c r="I985" s="34"/>
      <c r="J985" s="34"/>
      <c r="K985" s="34"/>
      <c r="L985" s="34"/>
      <c r="M985" s="34"/>
      <c r="N985" s="34"/>
      <c r="O985" s="34"/>
      <c r="P985" s="34"/>
      <c r="Q985" s="34"/>
      <c r="S985" s="34"/>
      <c r="T985" s="34"/>
      <c r="U985" s="34"/>
      <c r="W985" t="b">
        <v>1</v>
      </c>
      <c r="X985" s="34"/>
      <c r="Y985" s="34"/>
      <c r="AA985" s="34"/>
      <c r="AB985" s="34"/>
      <c r="AC985" s="34"/>
      <c r="AD985" s="34"/>
      <c r="AE985" s="34"/>
      <c r="AF985" s="34"/>
      <c r="AG985">
        <v>4.3</v>
      </c>
      <c r="AH985" s="34" t="s">
        <v>1607</v>
      </c>
      <c r="AK985" s="34"/>
      <c r="AL985" s="34"/>
      <c r="AM985" s="34"/>
      <c r="AN985" s="34"/>
      <c r="AO985" s="34"/>
      <c r="AP985" s="34"/>
      <c r="AQ985" s="34"/>
      <c r="AR985" s="34"/>
      <c r="AS985" s="34"/>
      <c r="AU985" s="34"/>
      <c r="AV985" s="34"/>
      <c r="AW985" s="34"/>
      <c r="AX985" s="34"/>
      <c r="AY985" s="34"/>
      <c r="AZ985" s="34"/>
      <c r="BA985" s="34"/>
      <c r="BB985" s="34"/>
      <c r="BC985" s="34" t="s">
        <v>866</v>
      </c>
      <c r="BD985" s="34" t="s">
        <v>378</v>
      </c>
      <c r="BE985" s="34" t="s">
        <v>867</v>
      </c>
      <c r="BF985" s="34" t="s">
        <v>868</v>
      </c>
      <c r="BI985" s="34"/>
      <c r="BJ985" s="34"/>
      <c r="BK985" s="34"/>
      <c r="BL985" s="34"/>
      <c r="BM985" s="34"/>
      <c r="BN985" s="34"/>
      <c r="BO985" s="34"/>
      <c r="BP985" s="34"/>
      <c r="BQ985" s="34"/>
      <c r="BS985" s="34"/>
      <c r="BT985" s="34"/>
      <c r="BU985" s="34"/>
      <c r="BV985" s="34"/>
      <c r="BW985" s="34"/>
      <c r="BX985" s="34"/>
      <c r="BY985" s="34"/>
      <c r="BZ985" s="34"/>
      <c r="CB985" s="34"/>
      <c r="CC985" s="34"/>
      <c r="CD985" s="34"/>
      <c r="CE985" s="34"/>
      <c r="CH985" s="34"/>
      <c r="CI985" s="34"/>
      <c r="CK985" s="34"/>
      <c r="CL985" s="34"/>
      <c r="CM985" t="b">
        <v>0</v>
      </c>
      <c r="CN985" s="34" t="s">
        <v>630</v>
      </c>
      <c r="CO985" s="34" t="s">
        <v>654</v>
      </c>
      <c r="CP985" s="34"/>
      <c r="CQ985" s="34" t="s">
        <v>697</v>
      </c>
      <c r="CR985" s="34" t="s">
        <v>346</v>
      </c>
      <c r="CS985" s="34" t="s">
        <v>310</v>
      </c>
      <c r="CT985" s="34" t="s">
        <v>0</v>
      </c>
      <c r="CU985" t="b">
        <v>0</v>
      </c>
      <c r="CV985" s="34" t="s">
        <v>654</v>
      </c>
      <c r="CW985" s="34" t="s">
        <v>644</v>
      </c>
      <c r="CX985" s="34"/>
      <c r="CY985" s="34" t="s">
        <v>761</v>
      </c>
      <c r="CZ985" s="34"/>
    </row>
    <row r="986" spans="1:104" x14ac:dyDescent="0.15">
      <c r="A986" s="34"/>
      <c r="B986" s="34"/>
      <c r="C986" s="34"/>
      <c r="D986" s="34"/>
      <c r="F986" s="34"/>
      <c r="G986" s="34"/>
      <c r="H986" s="84"/>
      <c r="I986" s="34"/>
      <c r="J986" s="34"/>
      <c r="K986" s="34"/>
      <c r="L986" s="34"/>
      <c r="M986" s="34"/>
      <c r="N986" s="34"/>
      <c r="O986" s="34"/>
      <c r="P986" s="34"/>
      <c r="Q986" s="34"/>
      <c r="S986" s="34"/>
      <c r="T986" s="34"/>
      <c r="U986" s="34"/>
      <c r="W986" t="b">
        <v>1</v>
      </c>
      <c r="X986" s="34"/>
      <c r="Y986" s="34"/>
      <c r="AA986" s="34"/>
      <c r="AB986" s="34"/>
      <c r="AC986" s="34"/>
      <c r="AD986" s="34"/>
      <c r="AE986" s="34"/>
      <c r="AF986" s="34"/>
      <c r="AG986">
        <v>4.3</v>
      </c>
      <c r="AH986" s="34" t="s">
        <v>1607</v>
      </c>
      <c r="AK986" s="34"/>
      <c r="AL986" s="34"/>
      <c r="AM986" s="34"/>
      <c r="AN986" s="34"/>
      <c r="AO986" s="34"/>
      <c r="AP986" s="34"/>
      <c r="AQ986" s="34"/>
      <c r="AR986" s="34"/>
      <c r="AS986" s="34"/>
      <c r="AU986" s="34"/>
      <c r="AV986" s="34"/>
      <c r="AW986" s="34"/>
      <c r="AX986" s="34"/>
      <c r="AY986" s="34"/>
      <c r="AZ986" s="34"/>
      <c r="BA986" s="34"/>
      <c r="BB986" s="34"/>
      <c r="BC986" s="34" t="s">
        <v>866</v>
      </c>
      <c r="BD986" s="34" t="s">
        <v>378</v>
      </c>
      <c r="BE986" s="34" t="s">
        <v>867</v>
      </c>
      <c r="BF986" s="34" t="s">
        <v>868</v>
      </c>
      <c r="BI986" s="34"/>
      <c r="BJ986" s="34"/>
      <c r="BK986" s="34"/>
      <c r="BL986" s="34"/>
      <c r="BM986" s="34"/>
      <c r="BN986" s="34"/>
      <c r="BO986" s="34"/>
      <c r="BP986" s="34"/>
      <c r="BQ986" s="34"/>
      <c r="BS986" s="34"/>
      <c r="BT986" s="34"/>
      <c r="BU986" s="34"/>
      <c r="BV986" s="34"/>
      <c r="BW986" s="34"/>
      <c r="BX986" s="34"/>
      <c r="BY986" s="34"/>
      <c r="BZ986" s="34"/>
      <c r="CB986" s="34"/>
      <c r="CC986" s="34"/>
      <c r="CD986" s="34"/>
      <c r="CE986" s="34"/>
      <c r="CH986" s="34"/>
      <c r="CI986" s="34"/>
      <c r="CK986" s="34"/>
      <c r="CL986" s="34"/>
      <c r="CM986" t="b">
        <v>0</v>
      </c>
      <c r="CN986" s="34" t="s">
        <v>630</v>
      </c>
      <c r="CO986" s="34" t="s">
        <v>654</v>
      </c>
      <c r="CP986" s="34"/>
      <c r="CQ986" s="34" t="s">
        <v>697</v>
      </c>
      <c r="CR986" s="34" t="s">
        <v>346</v>
      </c>
      <c r="CS986" s="34" t="s">
        <v>312</v>
      </c>
      <c r="CT986" s="34" t="s">
        <v>312</v>
      </c>
      <c r="CU986" t="b">
        <v>0</v>
      </c>
      <c r="CV986" s="34"/>
      <c r="CW986" s="34" t="s">
        <v>647</v>
      </c>
      <c r="CX986" s="34"/>
      <c r="CY986" s="34" t="s">
        <v>761</v>
      </c>
      <c r="CZ986" s="34"/>
    </row>
    <row r="987" spans="1:104" x14ac:dyDescent="0.15">
      <c r="A987" s="34"/>
      <c r="B987" s="34"/>
      <c r="C987" s="34"/>
      <c r="D987" s="34"/>
      <c r="F987" s="34"/>
      <c r="G987" s="34"/>
      <c r="H987" s="84"/>
      <c r="I987" s="34"/>
      <c r="J987" s="34"/>
      <c r="K987" s="34"/>
      <c r="L987" s="34"/>
      <c r="M987" s="34"/>
      <c r="N987" s="34"/>
      <c r="O987" s="34"/>
      <c r="P987" s="34"/>
      <c r="Q987" s="34"/>
      <c r="S987" s="34"/>
      <c r="T987" s="34"/>
      <c r="U987" s="34"/>
      <c r="W987" t="b">
        <v>1</v>
      </c>
      <c r="X987" s="34"/>
      <c r="Y987" s="34"/>
      <c r="AA987" s="34"/>
      <c r="AB987" s="34"/>
      <c r="AC987" s="34"/>
      <c r="AD987" s="34"/>
      <c r="AE987" s="34"/>
      <c r="AF987" s="34"/>
      <c r="AG987">
        <v>4.3</v>
      </c>
      <c r="AH987" s="34" t="s">
        <v>1607</v>
      </c>
      <c r="AK987" s="34"/>
      <c r="AL987" s="34"/>
      <c r="AM987" s="34"/>
      <c r="AN987" s="34"/>
      <c r="AO987" s="34"/>
      <c r="AP987" s="34"/>
      <c r="AQ987" s="34"/>
      <c r="AR987" s="34"/>
      <c r="AS987" s="34"/>
      <c r="AU987" s="34"/>
      <c r="AV987" s="34"/>
      <c r="AW987" s="34"/>
      <c r="AX987" s="34"/>
      <c r="AY987" s="34"/>
      <c r="AZ987" s="34"/>
      <c r="BA987" s="34"/>
      <c r="BB987" s="34"/>
      <c r="BC987" s="34" t="s">
        <v>866</v>
      </c>
      <c r="BD987" s="34" t="s">
        <v>378</v>
      </c>
      <c r="BE987" s="34" t="s">
        <v>867</v>
      </c>
      <c r="BF987" s="34" t="s">
        <v>868</v>
      </c>
      <c r="BI987" s="34"/>
      <c r="BJ987" s="34"/>
      <c r="BK987" s="34"/>
      <c r="BL987" s="34"/>
      <c r="BM987" s="34"/>
      <c r="BN987" s="34"/>
      <c r="BO987" s="34"/>
      <c r="BP987" s="34"/>
      <c r="BQ987" s="34"/>
      <c r="BS987" s="34"/>
      <c r="BT987" s="34"/>
      <c r="BU987" s="34"/>
      <c r="BV987" s="34"/>
      <c r="BW987" s="34"/>
      <c r="BX987" s="34"/>
      <c r="BY987" s="34"/>
      <c r="BZ987" s="34"/>
      <c r="CB987" s="34"/>
      <c r="CC987" s="34"/>
      <c r="CD987" s="34"/>
      <c r="CE987" s="34"/>
      <c r="CH987" s="34"/>
      <c r="CI987" s="34"/>
      <c r="CK987" s="34"/>
      <c r="CL987" s="34"/>
      <c r="CM987" t="b">
        <v>0</v>
      </c>
      <c r="CN987" s="34" t="s">
        <v>630</v>
      </c>
      <c r="CO987" s="34" t="s">
        <v>995</v>
      </c>
      <c r="CP987" s="34" t="s">
        <v>1072</v>
      </c>
      <c r="CQ987" s="34" t="s">
        <v>1098</v>
      </c>
      <c r="CR987" s="34" t="s">
        <v>1151</v>
      </c>
      <c r="CS987" s="34" t="s">
        <v>309</v>
      </c>
      <c r="CT987" s="34" t="s">
        <v>640</v>
      </c>
      <c r="CU987" t="b">
        <v>1</v>
      </c>
      <c r="CV987" s="34"/>
      <c r="CW987" s="34" t="s">
        <v>643</v>
      </c>
      <c r="CX987" s="34"/>
      <c r="CY987" s="34" t="s">
        <v>1228</v>
      </c>
      <c r="CZ987" s="34"/>
    </row>
    <row r="988" spans="1:104" x14ac:dyDescent="0.15">
      <c r="A988" s="34"/>
      <c r="B988" s="34"/>
      <c r="C988" s="34"/>
      <c r="D988" s="34"/>
      <c r="F988" s="34"/>
      <c r="G988" s="34"/>
      <c r="H988" s="84"/>
      <c r="I988" s="34"/>
      <c r="J988" s="34"/>
      <c r="K988" s="34"/>
      <c r="L988" s="34"/>
      <c r="M988" s="34"/>
      <c r="N988" s="34"/>
      <c r="O988" s="34"/>
      <c r="P988" s="34"/>
      <c r="Q988" s="34"/>
      <c r="S988" s="34"/>
      <c r="T988" s="34"/>
      <c r="U988" s="34"/>
      <c r="W988" t="b">
        <v>1</v>
      </c>
      <c r="X988" s="34"/>
      <c r="Y988" s="34"/>
      <c r="AA988" s="34"/>
      <c r="AB988" s="34"/>
      <c r="AC988" s="34"/>
      <c r="AD988" s="34"/>
      <c r="AE988" s="34"/>
      <c r="AF988" s="34"/>
      <c r="AG988">
        <v>4.3</v>
      </c>
      <c r="AH988" s="34" t="s">
        <v>1607</v>
      </c>
      <c r="AK988" s="34"/>
      <c r="AL988" s="34"/>
      <c r="AM988" s="34"/>
      <c r="AN988" s="34"/>
      <c r="AO988" s="34"/>
      <c r="AP988" s="34"/>
      <c r="AQ988" s="34"/>
      <c r="AR988" s="34"/>
      <c r="AS988" s="34"/>
      <c r="AU988" s="34"/>
      <c r="AV988" s="34"/>
      <c r="AW988" s="34"/>
      <c r="AX988" s="34"/>
      <c r="AY988" s="34"/>
      <c r="AZ988" s="34"/>
      <c r="BA988" s="34"/>
      <c r="BB988" s="34"/>
      <c r="BC988" s="34" t="s">
        <v>866</v>
      </c>
      <c r="BD988" s="34" t="s">
        <v>378</v>
      </c>
      <c r="BE988" s="34" t="s">
        <v>867</v>
      </c>
      <c r="BF988" s="34" t="s">
        <v>868</v>
      </c>
      <c r="BI988" s="34"/>
      <c r="BJ988" s="34"/>
      <c r="BK988" s="34"/>
      <c r="BL988" s="34"/>
      <c r="BM988" s="34"/>
      <c r="BN988" s="34"/>
      <c r="BO988" s="34"/>
      <c r="BP988" s="34"/>
      <c r="BQ988" s="34"/>
      <c r="BS988" s="34"/>
      <c r="BT988" s="34"/>
      <c r="BU988" s="34"/>
      <c r="BV988" s="34"/>
      <c r="BW988" s="34"/>
      <c r="BX988" s="34"/>
      <c r="BY988" s="34"/>
      <c r="BZ988" s="34"/>
      <c r="CB988" s="34"/>
      <c r="CC988" s="34"/>
      <c r="CD988" s="34"/>
      <c r="CE988" s="34"/>
      <c r="CH988" s="34"/>
      <c r="CI988" s="34"/>
      <c r="CK988" s="34"/>
      <c r="CL988" s="34"/>
      <c r="CM988" t="b">
        <v>0</v>
      </c>
      <c r="CN988" s="34" t="s">
        <v>630</v>
      </c>
      <c r="CO988" s="34" t="s">
        <v>995</v>
      </c>
      <c r="CP988" s="34" t="s">
        <v>1072</v>
      </c>
      <c r="CQ988" s="34" t="s">
        <v>1098</v>
      </c>
      <c r="CR988" s="34" t="s">
        <v>1151</v>
      </c>
      <c r="CS988" s="34" t="s">
        <v>310</v>
      </c>
      <c r="CT988" s="34" t="s">
        <v>0</v>
      </c>
      <c r="CU988" t="b">
        <v>0</v>
      </c>
      <c r="CV988" s="34" t="s">
        <v>995</v>
      </c>
      <c r="CW988" s="34" t="s">
        <v>644</v>
      </c>
      <c r="CX988" s="34"/>
      <c r="CY988" s="34" t="s">
        <v>1228</v>
      </c>
      <c r="CZ988" s="34"/>
    </row>
    <row r="989" spans="1:104" x14ac:dyDescent="0.15">
      <c r="A989" s="34"/>
      <c r="B989" s="34"/>
      <c r="C989" s="34"/>
      <c r="D989" s="34"/>
      <c r="F989" s="34"/>
      <c r="G989" s="34"/>
      <c r="H989" s="84"/>
      <c r="I989" s="34"/>
      <c r="J989" s="34"/>
      <c r="K989" s="34"/>
      <c r="L989" s="34"/>
      <c r="M989" s="34"/>
      <c r="N989" s="34"/>
      <c r="O989" s="34"/>
      <c r="P989" s="34"/>
      <c r="Q989" s="34"/>
      <c r="S989" s="34"/>
      <c r="T989" s="34"/>
      <c r="U989" s="34"/>
      <c r="W989" t="b">
        <v>1</v>
      </c>
      <c r="X989" s="34"/>
      <c r="Y989" s="34"/>
      <c r="AA989" s="34"/>
      <c r="AB989" s="34"/>
      <c r="AC989" s="34"/>
      <c r="AD989" s="34"/>
      <c r="AE989" s="34"/>
      <c r="AF989" s="34"/>
      <c r="AG989">
        <v>4.3</v>
      </c>
      <c r="AH989" s="34" t="s">
        <v>1607</v>
      </c>
      <c r="AK989" s="34"/>
      <c r="AL989" s="34"/>
      <c r="AM989" s="34"/>
      <c r="AN989" s="34"/>
      <c r="AO989" s="34"/>
      <c r="AP989" s="34"/>
      <c r="AQ989" s="34"/>
      <c r="AR989" s="34"/>
      <c r="AS989" s="34"/>
      <c r="AU989" s="34"/>
      <c r="AV989" s="34"/>
      <c r="AW989" s="34"/>
      <c r="AX989" s="34"/>
      <c r="AY989" s="34"/>
      <c r="AZ989" s="34"/>
      <c r="BA989" s="34"/>
      <c r="BB989" s="34"/>
      <c r="BC989" s="34" t="s">
        <v>866</v>
      </c>
      <c r="BD989" s="34" t="s">
        <v>378</v>
      </c>
      <c r="BE989" s="34" t="s">
        <v>867</v>
      </c>
      <c r="BF989" s="34" t="s">
        <v>868</v>
      </c>
      <c r="BI989" s="34"/>
      <c r="BJ989" s="34"/>
      <c r="BK989" s="34"/>
      <c r="BL989" s="34"/>
      <c r="BM989" s="34"/>
      <c r="BN989" s="34"/>
      <c r="BO989" s="34"/>
      <c r="BP989" s="34"/>
      <c r="BQ989" s="34"/>
      <c r="BS989" s="34"/>
      <c r="BT989" s="34"/>
      <c r="BU989" s="34"/>
      <c r="BV989" s="34"/>
      <c r="BW989" s="34"/>
      <c r="BX989" s="34"/>
      <c r="BY989" s="34"/>
      <c r="BZ989" s="34"/>
      <c r="CB989" s="34"/>
      <c r="CC989" s="34"/>
      <c r="CD989" s="34"/>
      <c r="CE989" s="34"/>
      <c r="CH989" s="34"/>
      <c r="CI989" s="34"/>
      <c r="CK989" s="34"/>
      <c r="CL989" s="34"/>
      <c r="CM989" t="b">
        <v>0</v>
      </c>
      <c r="CN989" s="34" t="s">
        <v>630</v>
      </c>
      <c r="CO989" s="34" t="s">
        <v>995</v>
      </c>
      <c r="CP989" s="34" t="s">
        <v>1072</v>
      </c>
      <c r="CQ989" s="34" t="s">
        <v>1098</v>
      </c>
      <c r="CR989" s="34" t="s">
        <v>1151</v>
      </c>
      <c r="CS989" s="34" t="s">
        <v>312</v>
      </c>
      <c r="CT989" s="34" t="s">
        <v>312</v>
      </c>
      <c r="CU989" t="b">
        <v>0</v>
      </c>
      <c r="CV989" s="34"/>
      <c r="CW989" s="34" t="s">
        <v>647</v>
      </c>
      <c r="CX989" s="34"/>
      <c r="CY989" s="34" t="s">
        <v>1228</v>
      </c>
      <c r="CZ989" s="34"/>
    </row>
    <row r="990" spans="1:104" x14ac:dyDescent="0.15">
      <c r="A990" s="34"/>
      <c r="B990" s="34"/>
      <c r="C990" s="34"/>
      <c r="D990" s="34"/>
      <c r="F990" s="34"/>
      <c r="G990" s="34"/>
      <c r="H990" s="84"/>
      <c r="I990" s="34"/>
      <c r="J990" s="34"/>
      <c r="K990" s="34"/>
      <c r="L990" s="34"/>
      <c r="M990" s="34"/>
      <c r="N990" s="34"/>
      <c r="O990" s="34"/>
      <c r="P990" s="34"/>
      <c r="Q990" s="34"/>
      <c r="S990" s="34"/>
      <c r="T990" s="34"/>
      <c r="U990" s="34"/>
      <c r="W990" t="b">
        <v>1</v>
      </c>
      <c r="X990" s="34"/>
      <c r="Y990" s="34"/>
      <c r="AA990" s="34"/>
      <c r="AB990" s="34"/>
      <c r="AC990" s="34"/>
      <c r="AD990" s="34"/>
      <c r="AE990" s="34"/>
      <c r="AF990" s="34"/>
      <c r="AG990">
        <v>4.3</v>
      </c>
      <c r="AH990" s="34" t="s">
        <v>1607</v>
      </c>
      <c r="AK990" s="34"/>
      <c r="AL990" s="34"/>
      <c r="AM990" s="34"/>
      <c r="AN990" s="34"/>
      <c r="AO990" s="34"/>
      <c r="AP990" s="34"/>
      <c r="AQ990" s="34"/>
      <c r="AR990" s="34"/>
      <c r="AS990" s="34"/>
      <c r="AU990" s="34"/>
      <c r="AV990" s="34"/>
      <c r="AW990" s="34"/>
      <c r="AX990" s="34"/>
      <c r="AY990" s="34"/>
      <c r="AZ990" s="34"/>
      <c r="BA990" s="34"/>
      <c r="BB990" s="34"/>
      <c r="BC990" s="34" t="s">
        <v>866</v>
      </c>
      <c r="BD990" s="34" t="s">
        <v>378</v>
      </c>
      <c r="BE990" s="34" t="s">
        <v>867</v>
      </c>
      <c r="BF990" s="34" t="s">
        <v>868</v>
      </c>
      <c r="BI990" s="34"/>
      <c r="BJ990" s="34"/>
      <c r="BK990" s="34"/>
      <c r="BL990" s="34"/>
      <c r="BM990" s="34"/>
      <c r="BN990" s="34"/>
      <c r="BO990" s="34"/>
      <c r="BP990" s="34"/>
      <c r="BQ990" s="34"/>
      <c r="BS990" s="34"/>
      <c r="BT990" s="34"/>
      <c r="BU990" s="34"/>
      <c r="BV990" s="34"/>
      <c r="BW990" s="34"/>
      <c r="BX990" s="34"/>
      <c r="BY990" s="34"/>
      <c r="BZ990" s="34"/>
      <c r="CB990" s="34"/>
      <c r="CC990" s="34"/>
      <c r="CD990" s="34"/>
      <c r="CE990" s="34"/>
      <c r="CH990" s="34"/>
      <c r="CI990" s="34"/>
      <c r="CK990" s="34"/>
      <c r="CL990" s="34"/>
      <c r="CM990" t="b">
        <v>0</v>
      </c>
      <c r="CN990" s="34" t="s">
        <v>630</v>
      </c>
      <c r="CO990" s="34" t="s">
        <v>996</v>
      </c>
      <c r="CP990" s="34" t="s">
        <v>1073</v>
      </c>
      <c r="CQ990" s="34" t="s">
        <v>1099</v>
      </c>
      <c r="CR990" s="34" t="s">
        <v>1152</v>
      </c>
      <c r="CS990" s="34" t="s">
        <v>309</v>
      </c>
      <c r="CT990" s="34" t="s">
        <v>640</v>
      </c>
      <c r="CU990" t="b">
        <v>1</v>
      </c>
      <c r="CV990" s="34"/>
      <c r="CW990" s="34" t="s">
        <v>643</v>
      </c>
      <c r="CX990" s="34"/>
      <c r="CY990" s="34" t="s">
        <v>1228</v>
      </c>
      <c r="CZ990" s="34"/>
    </row>
    <row r="991" spans="1:104" x14ac:dyDescent="0.15">
      <c r="A991" s="34"/>
      <c r="B991" s="34"/>
      <c r="C991" s="34"/>
      <c r="D991" s="34"/>
      <c r="F991" s="34"/>
      <c r="G991" s="34"/>
      <c r="H991" s="84"/>
      <c r="I991" s="34"/>
      <c r="J991" s="34"/>
      <c r="K991" s="34"/>
      <c r="L991" s="34"/>
      <c r="M991" s="34"/>
      <c r="N991" s="34"/>
      <c r="O991" s="34"/>
      <c r="P991" s="34"/>
      <c r="Q991" s="34"/>
      <c r="S991" s="34"/>
      <c r="T991" s="34"/>
      <c r="U991" s="34"/>
      <c r="W991" t="b">
        <v>1</v>
      </c>
      <c r="X991" s="34"/>
      <c r="Y991" s="34"/>
      <c r="AA991" s="34"/>
      <c r="AB991" s="34"/>
      <c r="AC991" s="34"/>
      <c r="AD991" s="34"/>
      <c r="AE991" s="34"/>
      <c r="AF991" s="34"/>
      <c r="AG991">
        <v>4.3</v>
      </c>
      <c r="AH991" s="34" t="s">
        <v>1607</v>
      </c>
      <c r="AK991" s="34"/>
      <c r="AL991" s="34"/>
      <c r="AM991" s="34"/>
      <c r="AN991" s="34"/>
      <c r="AO991" s="34"/>
      <c r="AP991" s="34"/>
      <c r="AQ991" s="34"/>
      <c r="AR991" s="34"/>
      <c r="AS991" s="34"/>
      <c r="AU991" s="34"/>
      <c r="AV991" s="34"/>
      <c r="AW991" s="34"/>
      <c r="AX991" s="34"/>
      <c r="AY991" s="34"/>
      <c r="AZ991" s="34"/>
      <c r="BA991" s="34"/>
      <c r="BB991" s="34"/>
      <c r="BC991" s="34" t="s">
        <v>866</v>
      </c>
      <c r="BD991" s="34" t="s">
        <v>378</v>
      </c>
      <c r="BE991" s="34" t="s">
        <v>867</v>
      </c>
      <c r="BF991" s="34" t="s">
        <v>868</v>
      </c>
      <c r="BI991" s="34"/>
      <c r="BJ991" s="34"/>
      <c r="BK991" s="34"/>
      <c r="BL991" s="34"/>
      <c r="BM991" s="34"/>
      <c r="BN991" s="34"/>
      <c r="BO991" s="34"/>
      <c r="BP991" s="34"/>
      <c r="BQ991" s="34"/>
      <c r="BS991" s="34"/>
      <c r="BT991" s="34"/>
      <c r="BU991" s="34"/>
      <c r="BV991" s="34"/>
      <c r="BW991" s="34"/>
      <c r="BX991" s="34"/>
      <c r="BY991" s="34"/>
      <c r="BZ991" s="34"/>
      <c r="CB991" s="34"/>
      <c r="CC991" s="34"/>
      <c r="CD991" s="34"/>
      <c r="CE991" s="34"/>
      <c r="CH991" s="34"/>
      <c r="CI991" s="34"/>
      <c r="CK991" s="34"/>
      <c r="CL991" s="34"/>
      <c r="CM991" t="b">
        <v>0</v>
      </c>
      <c r="CN991" s="34" t="s">
        <v>630</v>
      </c>
      <c r="CO991" s="34" t="s">
        <v>996</v>
      </c>
      <c r="CP991" s="34" t="s">
        <v>1073</v>
      </c>
      <c r="CQ991" s="34" t="s">
        <v>1099</v>
      </c>
      <c r="CR991" s="34" t="s">
        <v>1152</v>
      </c>
      <c r="CS991" s="34" t="s">
        <v>310</v>
      </c>
      <c r="CT991" s="34" t="s">
        <v>0</v>
      </c>
      <c r="CU991" t="b">
        <v>0</v>
      </c>
      <c r="CV991" s="34" t="s">
        <v>996</v>
      </c>
      <c r="CW991" s="34" t="s">
        <v>644</v>
      </c>
      <c r="CX991" s="34"/>
      <c r="CY991" s="34" t="s">
        <v>1228</v>
      </c>
      <c r="CZ991" s="34"/>
    </row>
    <row r="992" spans="1:104" x14ac:dyDescent="0.15">
      <c r="A992" s="34"/>
      <c r="B992" s="34"/>
      <c r="C992" s="34"/>
      <c r="D992" s="34"/>
      <c r="F992" s="34"/>
      <c r="G992" s="34"/>
      <c r="H992" s="84"/>
      <c r="I992" s="34"/>
      <c r="J992" s="34"/>
      <c r="K992" s="34"/>
      <c r="L992" s="34"/>
      <c r="M992" s="34"/>
      <c r="N992" s="34"/>
      <c r="O992" s="34"/>
      <c r="P992" s="34"/>
      <c r="Q992" s="34"/>
      <c r="S992" s="34"/>
      <c r="T992" s="34"/>
      <c r="U992" s="34"/>
      <c r="W992" t="b">
        <v>1</v>
      </c>
      <c r="X992" s="34"/>
      <c r="Y992" s="34"/>
      <c r="AA992" s="34"/>
      <c r="AB992" s="34"/>
      <c r="AC992" s="34"/>
      <c r="AD992" s="34"/>
      <c r="AE992" s="34"/>
      <c r="AF992" s="34"/>
      <c r="AG992">
        <v>4.3</v>
      </c>
      <c r="AH992" s="34" t="s">
        <v>1607</v>
      </c>
      <c r="AK992" s="34"/>
      <c r="AL992" s="34"/>
      <c r="AM992" s="34"/>
      <c r="AN992" s="34"/>
      <c r="AO992" s="34"/>
      <c r="AP992" s="34"/>
      <c r="AQ992" s="34"/>
      <c r="AR992" s="34"/>
      <c r="AS992" s="34"/>
      <c r="AU992" s="34"/>
      <c r="AV992" s="34"/>
      <c r="AW992" s="34"/>
      <c r="AX992" s="34"/>
      <c r="AY992" s="34"/>
      <c r="AZ992" s="34"/>
      <c r="BA992" s="34"/>
      <c r="BB992" s="34"/>
      <c r="BC992" s="34" t="s">
        <v>866</v>
      </c>
      <c r="BD992" s="34" t="s">
        <v>378</v>
      </c>
      <c r="BE992" s="34" t="s">
        <v>867</v>
      </c>
      <c r="BF992" s="34" t="s">
        <v>868</v>
      </c>
      <c r="BI992" s="34"/>
      <c r="BJ992" s="34"/>
      <c r="BK992" s="34"/>
      <c r="BL992" s="34"/>
      <c r="BM992" s="34"/>
      <c r="BN992" s="34"/>
      <c r="BO992" s="34"/>
      <c r="BP992" s="34"/>
      <c r="BQ992" s="34"/>
      <c r="BS992" s="34"/>
      <c r="BT992" s="34"/>
      <c r="BU992" s="34"/>
      <c r="BV992" s="34"/>
      <c r="BW992" s="34"/>
      <c r="BX992" s="34"/>
      <c r="BY992" s="34"/>
      <c r="BZ992" s="34"/>
      <c r="CB992" s="34"/>
      <c r="CC992" s="34"/>
      <c r="CD992" s="34"/>
      <c r="CE992" s="34"/>
      <c r="CH992" s="34"/>
      <c r="CI992" s="34"/>
      <c r="CK992" s="34"/>
      <c r="CL992" s="34"/>
      <c r="CM992" t="b">
        <v>0</v>
      </c>
      <c r="CN992" s="34" t="s">
        <v>630</v>
      </c>
      <c r="CO992" s="34" t="s">
        <v>996</v>
      </c>
      <c r="CP992" s="34" t="s">
        <v>1073</v>
      </c>
      <c r="CQ992" s="34" t="s">
        <v>1099</v>
      </c>
      <c r="CR992" s="34" t="s">
        <v>1152</v>
      </c>
      <c r="CS992" s="34" t="s">
        <v>312</v>
      </c>
      <c r="CT992" s="34" t="s">
        <v>312</v>
      </c>
      <c r="CU992" t="b">
        <v>0</v>
      </c>
      <c r="CV992" s="34"/>
      <c r="CW992" s="34" t="s">
        <v>647</v>
      </c>
      <c r="CX992" s="34"/>
      <c r="CY992" s="34" t="s">
        <v>1228</v>
      </c>
      <c r="CZ992" s="34"/>
    </row>
    <row r="993" spans="1:104" x14ac:dyDescent="0.15">
      <c r="A993" s="34"/>
      <c r="B993" s="34"/>
      <c r="C993" s="34"/>
      <c r="D993" s="34"/>
      <c r="F993" s="34"/>
      <c r="G993" s="34"/>
      <c r="H993" s="84"/>
      <c r="I993" s="34"/>
      <c r="J993" s="34"/>
      <c r="K993" s="34"/>
      <c r="L993" s="34"/>
      <c r="M993" s="34"/>
      <c r="N993" s="34"/>
      <c r="O993" s="34"/>
      <c r="P993" s="34"/>
      <c r="Q993" s="34"/>
      <c r="S993" s="34"/>
      <c r="T993" s="34"/>
      <c r="U993" s="34"/>
      <c r="W993" t="b">
        <v>1</v>
      </c>
      <c r="X993" s="34"/>
      <c r="Y993" s="34"/>
      <c r="AA993" s="34"/>
      <c r="AB993" s="34"/>
      <c r="AC993" s="34"/>
      <c r="AD993" s="34"/>
      <c r="AE993" s="34"/>
      <c r="AF993" s="34"/>
      <c r="AG993">
        <v>4.3</v>
      </c>
      <c r="AH993" s="34" t="s">
        <v>1607</v>
      </c>
      <c r="AK993" s="34"/>
      <c r="AL993" s="34"/>
      <c r="AM993" s="34"/>
      <c r="AN993" s="34"/>
      <c r="AO993" s="34"/>
      <c r="AP993" s="34"/>
      <c r="AQ993" s="34"/>
      <c r="AR993" s="34"/>
      <c r="AS993" s="34"/>
      <c r="AU993" s="34"/>
      <c r="AV993" s="34"/>
      <c r="AW993" s="34"/>
      <c r="AX993" s="34"/>
      <c r="AY993" s="34"/>
      <c r="AZ993" s="34"/>
      <c r="BA993" s="34"/>
      <c r="BB993" s="34"/>
      <c r="BC993" s="34" t="s">
        <v>866</v>
      </c>
      <c r="BD993" s="34" t="s">
        <v>378</v>
      </c>
      <c r="BE993" s="34" t="s">
        <v>867</v>
      </c>
      <c r="BF993" s="34" t="s">
        <v>868</v>
      </c>
      <c r="BI993" s="34"/>
      <c r="BJ993" s="34"/>
      <c r="BK993" s="34"/>
      <c r="BL993" s="34"/>
      <c r="BM993" s="34"/>
      <c r="BN993" s="34"/>
      <c r="BO993" s="34"/>
      <c r="BP993" s="34"/>
      <c r="BQ993" s="34"/>
      <c r="BS993" s="34"/>
      <c r="BT993" s="34"/>
      <c r="BU993" s="34"/>
      <c r="BV993" s="34"/>
      <c r="BW993" s="34"/>
      <c r="BX993" s="34"/>
      <c r="BY993" s="34"/>
      <c r="BZ993" s="34"/>
      <c r="CB993" s="34"/>
      <c r="CC993" s="34"/>
      <c r="CD993" s="34"/>
      <c r="CE993" s="34"/>
      <c r="CH993" s="34"/>
      <c r="CI993" s="34"/>
      <c r="CK993" s="34"/>
      <c r="CL993" s="34"/>
      <c r="CM993" t="b">
        <v>0</v>
      </c>
      <c r="CN993" s="34" t="s">
        <v>630</v>
      </c>
      <c r="CO993" s="34" t="s">
        <v>997</v>
      </c>
      <c r="CP993" s="34" t="s">
        <v>1074</v>
      </c>
      <c r="CQ993" s="34" t="s">
        <v>1100</v>
      </c>
      <c r="CR993" s="34" t="s">
        <v>1153</v>
      </c>
      <c r="CS993" s="34" t="s">
        <v>309</v>
      </c>
      <c r="CT993" s="34" t="s">
        <v>640</v>
      </c>
      <c r="CU993" t="b">
        <v>1</v>
      </c>
      <c r="CV993" s="34"/>
      <c r="CW993" s="34" t="s">
        <v>643</v>
      </c>
      <c r="CX993" s="34"/>
      <c r="CY993" s="34" t="s">
        <v>1229</v>
      </c>
      <c r="CZ993" s="34"/>
    </row>
    <row r="994" spans="1:104" x14ac:dyDescent="0.15">
      <c r="A994" s="34"/>
      <c r="B994" s="34"/>
      <c r="C994" s="34"/>
      <c r="D994" s="34"/>
      <c r="F994" s="34"/>
      <c r="G994" s="34"/>
      <c r="H994" s="84"/>
      <c r="I994" s="34"/>
      <c r="J994" s="34"/>
      <c r="K994" s="34"/>
      <c r="L994" s="34"/>
      <c r="M994" s="34"/>
      <c r="N994" s="34"/>
      <c r="O994" s="34"/>
      <c r="P994" s="34"/>
      <c r="Q994" s="34"/>
      <c r="S994" s="34"/>
      <c r="T994" s="34"/>
      <c r="U994" s="34"/>
      <c r="W994" t="b">
        <v>1</v>
      </c>
      <c r="X994" s="34"/>
      <c r="Y994" s="34"/>
      <c r="AA994" s="34"/>
      <c r="AB994" s="34"/>
      <c r="AC994" s="34"/>
      <c r="AD994" s="34"/>
      <c r="AE994" s="34"/>
      <c r="AF994" s="34"/>
      <c r="AG994">
        <v>4.3</v>
      </c>
      <c r="AH994" s="34" t="s">
        <v>1607</v>
      </c>
      <c r="AK994" s="34"/>
      <c r="AL994" s="34"/>
      <c r="AM994" s="34"/>
      <c r="AN994" s="34"/>
      <c r="AO994" s="34"/>
      <c r="AP994" s="34"/>
      <c r="AQ994" s="34"/>
      <c r="AR994" s="34"/>
      <c r="AS994" s="34"/>
      <c r="AU994" s="34"/>
      <c r="AV994" s="34"/>
      <c r="AW994" s="34"/>
      <c r="AX994" s="34"/>
      <c r="AY994" s="34"/>
      <c r="AZ994" s="34"/>
      <c r="BA994" s="34"/>
      <c r="BB994" s="34"/>
      <c r="BC994" s="34" t="s">
        <v>866</v>
      </c>
      <c r="BD994" s="34" t="s">
        <v>378</v>
      </c>
      <c r="BE994" s="34" t="s">
        <v>867</v>
      </c>
      <c r="BF994" s="34" t="s">
        <v>868</v>
      </c>
      <c r="BI994" s="34"/>
      <c r="BJ994" s="34"/>
      <c r="BK994" s="34"/>
      <c r="BL994" s="34"/>
      <c r="BM994" s="34"/>
      <c r="BN994" s="34"/>
      <c r="BO994" s="34"/>
      <c r="BP994" s="34"/>
      <c r="BQ994" s="34"/>
      <c r="BS994" s="34"/>
      <c r="BT994" s="34"/>
      <c r="BU994" s="34"/>
      <c r="BV994" s="34"/>
      <c r="BW994" s="34"/>
      <c r="BX994" s="34"/>
      <c r="BY994" s="34"/>
      <c r="BZ994" s="34"/>
      <c r="CB994" s="34"/>
      <c r="CC994" s="34"/>
      <c r="CD994" s="34"/>
      <c r="CE994" s="34"/>
      <c r="CH994" s="34"/>
      <c r="CI994" s="34"/>
      <c r="CK994" s="34"/>
      <c r="CL994" s="34"/>
      <c r="CM994" t="b">
        <v>0</v>
      </c>
      <c r="CN994" s="34" t="s">
        <v>630</v>
      </c>
      <c r="CO994" s="34" t="s">
        <v>997</v>
      </c>
      <c r="CP994" s="34" t="s">
        <v>1074</v>
      </c>
      <c r="CQ994" s="34" t="s">
        <v>1100</v>
      </c>
      <c r="CR994" s="34" t="s">
        <v>1153</v>
      </c>
      <c r="CS994" s="34" t="s">
        <v>310</v>
      </c>
      <c r="CT994" s="34" t="s">
        <v>0</v>
      </c>
      <c r="CU994" t="b">
        <v>0</v>
      </c>
      <c r="CV994" s="34" t="s">
        <v>997</v>
      </c>
      <c r="CW994" s="34" t="s">
        <v>644</v>
      </c>
      <c r="CX994" s="34"/>
      <c r="CY994" s="34" t="s">
        <v>1229</v>
      </c>
      <c r="CZ994" s="34"/>
    </row>
    <row r="995" spans="1:104" x14ac:dyDescent="0.15">
      <c r="A995" s="34"/>
      <c r="B995" s="34"/>
      <c r="C995" s="34"/>
      <c r="D995" s="34"/>
      <c r="F995" s="34"/>
      <c r="G995" s="34"/>
      <c r="H995" s="84"/>
      <c r="I995" s="34"/>
      <c r="J995" s="34"/>
      <c r="K995" s="34"/>
      <c r="L995" s="34"/>
      <c r="M995" s="34"/>
      <c r="N995" s="34"/>
      <c r="O995" s="34"/>
      <c r="P995" s="34"/>
      <c r="Q995" s="34"/>
      <c r="S995" s="34"/>
      <c r="T995" s="34"/>
      <c r="U995" s="34"/>
      <c r="W995" t="b">
        <v>1</v>
      </c>
      <c r="X995" s="34"/>
      <c r="Y995" s="34"/>
      <c r="AA995" s="34"/>
      <c r="AB995" s="34"/>
      <c r="AC995" s="34"/>
      <c r="AD995" s="34"/>
      <c r="AE995" s="34"/>
      <c r="AF995" s="34"/>
      <c r="AG995">
        <v>4.3</v>
      </c>
      <c r="AH995" s="34" t="s">
        <v>1607</v>
      </c>
      <c r="AK995" s="34"/>
      <c r="AL995" s="34"/>
      <c r="AM995" s="34"/>
      <c r="AN995" s="34"/>
      <c r="AO995" s="34"/>
      <c r="AP995" s="34"/>
      <c r="AQ995" s="34"/>
      <c r="AR995" s="34"/>
      <c r="AS995" s="34"/>
      <c r="AU995" s="34"/>
      <c r="AV995" s="34"/>
      <c r="AW995" s="34"/>
      <c r="AX995" s="34"/>
      <c r="AY995" s="34"/>
      <c r="AZ995" s="34"/>
      <c r="BA995" s="34"/>
      <c r="BB995" s="34"/>
      <c r="BC995" s="34" t="s">
        <v>866</v>
      </c>
      <c r="BD995" s="34" t="s">
        <v>378</v>
      </c>
      <c r="BE995" s="34" t="s">
        <v>867</v>
      </c>
      <c r="BF995" s="34" t="s">
        <v>868</v>
      </c>
      <c r="BI995" s="34"/>
      <c r="BJ995" s="34"/>
      <c r="BK995" s="34"/>
      <c r="BL995" s="34"/>
      <c r="BM995" s="34"/>
      <c r="BN995" s="34"/>
      <c r="BO995" s="34"/>
      <c r="BP995" s="34"/>
      <c r="BQ995" s="34"/>
      <c r="BS995" s="34"/>
      <c r="BT995" s="34"/>
      <c r="BU995" s="34"/>
      <c r="BV995" s="34"/>
      <c r="BW995" s="34"/>
      <c r="BX995" s="34"/>
      <c r="BY995" s="34"/>
      <c r="BZ995" s="34"/>
      <c r="CB995" s="34"/>
      <c r="CC995" s="34"/>
      <c r="CD995" s="34"/>
      <c r="CE995" s="34"/>
      <c r="CH995" s="34"/>
      <c r="CI995" s="34"/>
      <c r="CK995" s="34"/>
      <c r="CL995" s="34"/>
      <c r="CM995" t="b">
        <v>0</v>
      </c>
      <c r="CN995" s="34" t="s">
        <v>630</v>
      </c>
      <c r="CO995" s="34" t="s">
        <v>997</v>
      </c>
      <c r="CP995" s="34" t="s">
        <v>1074</v>
      </c>
      <c r="CQ995" s="34" t="s">
        <v>1100</v>
      </c>
      <c r="CR995" s="34" t="s">
        <v>1153</v>
      </c>
      <c r="CS995" s="34" t="s">
        <v>312</v>
      </c>
      <c r="CT995" s="34" t="s">
        <v>312</v>
      </c>
      <c r="CU995" t="b">
        <v>0</v>
      </c>
      <c r="CV995" s="34"/>
      <c r="CW995" s="34" t="s">
        <v>647</v>
      </c>
      <c r="CX995" s="34"/>
      <c r="CY995" s="34" t="s">
        <v>1229</v>
      </c>
      <c r="CZ995" s="34"/>
    </row>
    <row r="996" spans="1:104" x14ac:dyDescent="0.15">
      <c r="A996" s="34"/>
      <c r="B996" s="34"/>
      <c r="C996" s="34"/>
      <c r="D996" s="34"/>
      <c r="F996" s="34"/>
      <c r="G996" s="34"/>
      <c r="H996" s="84"/>
      <c r="I996" s="34"/>
      <c r="J996" s="34"/>
      <c r="K996" s="34"/>
      <c r="L996" s="34"/>
      <c r="M996" s="34"/>
      <c r="N996" s="34"/>
      <c r="O996" s="34"/>
      <c r="P996" s="34"/>
      <c r="Q996" s="34"/>
      <c r="S996" s="34"/>
      <c r="T996" s="34"/>
      <c r="U996" s="34"/>
      <c r="W996" t="b">
        <v>1</v>
      </c>
      <c r="X996" s="34"/>
      <c r="Y996" s="34"/>
      <c r="AA996" s="34"/>
      <c r="AB996" s="34"/>
      <c r="AC996" s="34"/>
      <c r="AD996" s="34"/>
      <c r="AE996" s="34"/>
      <c r="AF996" s="34"/>
      <c r="AG996">
        <v>4.3</v>
      </c>
      <c r="AH996" s="34" t="s">
        <v>1607</v>
      </c>
      <c r="AK996" s="34"/>
      <c r="AL996" s="34"/>
      <c r="AM996" s="34"/>
      <c r="AN996" s="34"/>
      <c r="AO996" s="34"/>
      <c r="AP996" s="34"/>
      <c r="AQ996" s="34"/>
      <c r="AR996" s="34"/>
      <c r="AS996" s="34"/>
      <c r="AU996" s="34"/>
      <c r="AV996" s="34"/>
      <c r="AW996" s="34"/>
      <c r="AX996" s="34"/>
      <c r="AY996" s="34"/>
      <c r="AZ996" s="34"/>
      <c r="BA996" s="34"/>
      <c r="BB996" s="34"/>
      <c r="BC996" s="34" t="s">
        <v>866</v>
      </c>
      <c r="BD996" s="34" t="s">
        <v>378</v>
      </c>
      <c r="BE996" s="34" t="s">
        <v>867</v>
      </c>
      <c r="BF996" s="34" t="s">
        <v>868</v>
      </c>
      <c r="BI996" s="34"/>
      <c r="BJ996" s="34"/>
      <c r="BK996" s="34"/>
      <c r="BL996" s="34"/>
      <c r="BM996" s="34"/>
      <c r="BN996" s="34"/>
      <c r="BO996" s="34"/>
      <c r="BP996" s="34"/>
      <c r="BQ996" s="34"/>
      <c r="BS996" s="34"/>
      <c r="BT996" s="34"/>
      <c r="BU996" s="34"/>
      <c r="BV996" s="34"/>
      <c r="BW996" s="34"/>
      <c r="BX996" s="34"/>
      <c r="BY996" s="34"/>
      <c r="BZ996" s="34"/>
      <c r="CB996" s="34"/>
      <c r="CC996" s="34"/>
      <c r="CD996" s="34"/>
      <c r="CE996" s="34"/>
      <c r="CH996" s="34"/>
      <c r="CI996" s="34"/>
      <c r="CK996" s="34"/>
      <c r="CL996" s="34"/>
      <c r="CM996" t="b">
        <v>0</v>
      </c>
      <c r="CN996" s="34" t="s">
        <v>630</v>
      </c>
      <c r="CO996" s="34" t="s">
        <v>998</v>
      </c>
      <c r="CP996" s="34" t="s">
        <v>1075</v>
      </c>
      <c r="CQ996" s="34" t="s">
        <v>1101</v>
      </c>
      <c r="CR996" s="34" t="s">
        <v>1154</v>
      </c>
      <c r="CS996" s="34" t="s">
        <v>309</v>
      </c>
      <c r="CT996" s="34" t="s">
        <v>640</v>
      </c>
      <c r="CU996" t="b">
        <v>1</v>
      </c>
      <c r="CV996" s="34"/>
      <c r="CW996" s="34" t="s">
        <v>643</v>
      </c>
      <c r="CX996" s="34"/>
      <c r="CY996" s="34" t="s">
        <v>1230</v>
      </c>
      <c r="CZ996" s="34"/>
    </row>
    <row r="997" spans="1:104" x14ac:dyDescent="0.15">
      <c r="A997" s="34"/>
      <c r="B997" s="34"/>
      <c r="C997" s="34"/>
      <c r="D997" s="34"/>
      <c r="F997" s="34"/>
      <c r="G997" s="34"/>
      <c r="H997" s="84"/>
      <c r="I997" s="34"/>
      <c r="J997" s="34"/>
      <c r="K997" s="34"/>
      <c r="L997" s="34"/>
      <c r="M997" s="34"/>
      <c r="N997" s="34"/>
      <c r="O997" s="34"/>
      <c r="P997" s="34"/>
      <c r="Q997" s="34"/>
      <c r="S997" s="34"/>
      <c r="T997" s="34"/>
      <c r="U997" s="34"/>
      <c r="W997" t="b">
        <v>1</v>
      </c>
      <c r="X997" s="34"/>
      <c r="Y997" s="34"/>
      <c r="AA997" s="34"/>
      <c r="AB997" s="34"/>
      <c r="AC997" s="34"/>
      <c r="AD997" s="34"/>
      <c r="AE997" s="34"/>
      <c r="AF997" s="34"/>
      <c r="AG997">
        <v>4.3</v>
      </c>
      <c r="AH997" s="34" t="s">
        <v>1607</v>
      </c>
      <c r="AK997" s="34"/>
      <c r="AL997" s="34"/>
      <c r="AM997" s="34"/>
      <c r="AN997" s="34"/>
      <c r="AO997" s="34"/>
      <c r="AP997" s="34"/>
      <c r="AQ997" s="34"/>
      <c r="AR997" s="34"/>
      <c r="AS997" s="34"/>
      <c r="AU997" s="34"/>
      <c r="AV997" s="34"/>
      <c r="AW997" s="34"/>
      <c r="AX997" s="34"/>
      <c r="AY997" s="34"/>
      <c r="AZ997" s="34"/>
      <c r="BA997" s="34"/>
      <c r="BB997" s="34"/>
      <c r="BC997" s="34" t="s">
        <v>866</v>
      </c>
      <c r="BD997" s="34" t="s">
        <v>378</v>
      </c>
      <c r="BE997" s="34" t="s">
        <v>867</v>
      </c>
      <c r="BF997" s="34" t="s">
        <v>868</v>
      </c>
      <c r="BI997" s="34"/>
      <c r="BJ997" s="34"/>
      <c r="BK997" s="34"/>
      <c r="BL997" s="34"/>
      <c r="BM997" s="34"/>
      <c r="BN997" s="34"/>
      <c r="BO997" s="34"/>
      <c r="BP997" s="34"/>
      <c r="BQ997" s="34"/>
      <c r="BS997" s="34"/>
      <c r="BT997" s="34"/>
      <c r="BU997" s="34"/>
      <c r="BV997" s="34"/>
      <c r="BW997" s="34"/>
      <c r="BX997" s="34"/>
      <c r="BY997" s="34"/>
      <c r="BZ997" s="34"/>
      <c r="CB997" s="34"/>
      <c r="CC997" s="34"/>
      <c r="CD997" s="34"/>
      <c r="CE997" s="34"/>
      <c r="CH997" s="34"/>
      <c r="CI997" s="34"/>
      <c r="CK997" s="34"/>
      <c r="CL997" s="34"/>
      <c r="CM997" t="b">
        <v>0</v>
      </c>
      <c r="CN997" s="34" t="s">
        <v>630</v>
      </c>
      <c r="CO997" s="34" t="s">
        <v>998</v>
      </c>
      <c r="CP997" s="34" t="s">
        <v>1075</v>
      </c>
      <c r="CQ997" s="34" t="s">
        <v>1101</v>
      </c>
      <c r="CR997" s="34" t="s">
        <v>1154</v>
      </c>
      <c r="CS997" s="34" t="s">
        <v>310</v>
      </c>
      <c r="CT997" s="34" t="s">
        <v>0</v>
      </c>
      <c r="CU997" t="b">
        <v>0</v>
      </c>
      <c r="CV997" s="34" t="s">
        <v>998</v>
      </c>
      <c r="CW997" s="34" t="s">
        <v>644</v>
      </c>
      <c r="CX997" s="34"/>
      <c r="CY997" s="34" t="s">
        <v>1230</v>
      </c>
      <c r="CZ997" s="34"/>
    </row>
    <row r="998" spans="1:104" x14ac:dyDescent="0.15">
      <c r="A998" s="34"/>
      <c r="B998" s="34"/>
      <c r="C998" s="34"/>
      <c r="D998" s="34"/>
      <c r="F998" s="34"/>
      <c r="G998" s="34"/>
      <c r="H998" s="84"/>
      <c r="I998" s="34"/>
      <c r="J998" s="34"/>
      <c r="K998" s="34"/>
      <c r="L998" s="34"/>
      <c r="M998" s="34"/>
      <c r="N998" s="34"/>
      <c r="O998" s="34"/>
      <c r="P998" s="34"/>
      <c r="Q998" s="34"/>
      <c r="S998" s="34"/>
      <c r="T998" s="34"/>
      <c r="U998" s="34"/>
      <c r="W998" t="b">
        <v>1</v>
      </c>
      <c r="X998" s="34"/>
      <c r="Y998" s="34"/>
      <c r="AA998" s="34"/>
      <c r="AB998" s="34"/>
      <c r="AC998" s="34"/>
      <c r="AD998" s="34"/>
      <c r="AE998" s="34"/>
      <c r="AF998" s="34"/>
      <c r="AG998">
        <v>4.3</v>
      </c>
      <c r="AH998" s="34" t="s">
        <v>1607</v>
      </c>
      <c r="AK998" s="34"/>
      <c r="AL998" s="34"/>
      <c r="AM998" s="34"/>
      <c r="AN998" s="34"/>
      <c r="AO998" s="34"/>
      <c r="AP998" s="34"/>
      <c r="AQ998" s="34"/>
      <c r="AR998" s="34"/>
      <c r="AS998" s="34"/>
      <c r="AU998" s="34"/>
      <c r="AV998" s="34"/>
      <c r="AW998" s="34"/>
      <c r="AX998" s="34"/>
      <c r="AY998" s="34"/>
      <c r="AZ998" s="34"/>
      <c r="BA998" s="34"/>
      <c r="BB998" s="34"/>
      <c r="BC998" s="34" t="s">
        <v>866</v>
      </c>
      <c r="BD998" s="34" t="s">
        <v>378</v>
      </c>
      <c r="BE998" s="34" t="s">
        <v>867</v>
      </c>
      <c r="BF998" s="34" t="s">
        <v>868</v>
      </c>
      <c r="BI998" s="34"/>
      <c r="BJ998" s="34"/>
      <c r="BK998" s="34"/>
      <c r="BL998" s="34"/>
      <c r="BM998" s="34"/>
      <c r="BN998" s="34"/>
      <c r="BO998" s="34"/>
      <c r="BP998" s="34"/>
      <c r="BQ998" s="34"/>
      <c r="BS998" s="34"/>
      <c r="BT998" s="34"/>
      <c r="BU998" s="34"/>
      <c r="BV998" s="34"/>
      <c r="BW998" s="34"/>
      <c r="BX998" s="34"/>
      <c r="BY998" s="34"/>
      <c r="BZ998" s="34"/>
      <c r="CB998" s="34"/>
      <c r="CC998" s="34"/>
      <c r="CD998" s="34"/>
      <c r="CE998" s="34"/>
      <c r="CH998" s="34"/>
      <c r="CI998" s="34"/>
      <c r="CK998" s="34"/>
      <c r="CL998" s="34"/>
      <c r="CM998" t="b">
        <v>0</v>
      </c>
      <c r="CN998" s="34" t="s">
        <v>630</v>
      </c>
      <c r="CO998" s="34" t="s">
        <v>998</v>
      </c>
      <c r="CP998" s="34" t="s">
        <v>1075</v>
      </c>
      <c r="CQ998" s="34" t="s">
        <v>1101</v>
      </c>
      <c r="CR998" s="34" t="s">
        <v>1154</v>
      </c>
      <c r="CS998" s="34" t="s">
        <v>312</v>
      </c>
      <c r="CT998" s="34" t="s">
        <v>312</v>
      </c>
      <c r="CU998" t="b">
        <v>0</v>
      </c>
      <c r="CV998" s="34"/>
      <c r="CW998" s="34" t="s">
        <v>647</v>
      </c>
      <c r="CX998" s="34"/>
      <c r="CY998" s="34" t="s">
        <v>1230</v>
      </c>
      <c r="CZ998" s="34"/>
    </row>
    <row r="999" spans="1:104" x14ac:dyDescent="0.15">
      <c r="A999" s="34"/>
      <c r="B999" s="34"/>
      <c r="C999" s="34"/>
      <c r="D999" s="34"/>
      <c r="F999" s="34"/>
      <c r="G999" s="34"/>
      <c r="H999" s="84"/>
      <c r="I999" s="34"/>
      <c r="J999" s="34"/>
      <c r="K999" s="34"/>
      <c r="L999" s="34"/>
      <c r="M999" s="34"/>
      <c r="N999" s="34"/>
      <c r="O999" s="34"/>
      <c r="P999" s="34"/>
      <c r="Q999" s="34"/>
      <c r="S999" s="34"/>
      <c r="T999" s="34"/>
      <c r="U999" s="34"/>
      <c r="W999" t="b">
        <v>1</v>
      </c>
      <c r="X999" s="34"/>
      <c r="Y999" s="34"/>
      <c r="AA999" s="34"/>
      <c r="AB999" s="34"/>
      <c r="AC999" s="34"/>
      <c r="AD999" s="34"/>
      <c r="AE999" s="34"/>
      <c r="AF999" s="34"/>
      <c r="AG999">
        <v>4.3</v>
      </c>
      <c r="AH999" s="34" t="s">
        <v>1607</v>
      </c>
      <c r="AK999" s="34"/>
      <c r="AL999" s="34"/>
      <c r="AM999" s="34"/>
      <c r="AN999" s="34"/>
      <c r="AO999" s="34"/>
      <c r="AP999" s="34"/>
      <c r="AQ999" s="34"/>
      <c r="AR999" s="34"/>
      <c r="AS999" s="34"/>
      <c r="AU999" s="34"/>
      <c r="AV999" s="34"/>
      <c r="AW999" s="34"/>
      <c r="AX999" s="34"/>
      <c r="AY999" s="34"/>
      <c r="AZ999" s="34"/>
      <c r="BA999" s="34"/>
      <c r="BB999" s="34"/>
      <c r="BC999" s="34" t="s">
        <v>866</v>
      </c>
      <c r="BD999" s="34" t="s">
        <v>378</v>
      </c>
      <c r="BE999" s="34" t="s">
        <v>867</v>
      </c>
      <c r="BF999" s="34" t="s">
        <v>868</v>
      </c>
      <c r="BI999" s="34"/>
      <c r="BJ999" s="34"/>
      <c r="BK999" s="34"/>
      <c r="BL999" s="34"/>
      <c r="BM999" s="34"/>
      <c r="BN999" s="34"/>
      <c r="BO999" s="34"/>
      <c r="BP999" s="34"/>
      <c r="BQ999" s="34"/>
      <c r="BS999" s="34"/>
      <c r="BT999" s="34"/>
      <c r="BU999" s="34"/>
      <c r="BV999" s="34"/>
      <c r="BW999" s="34"/>
      <c r="BX999" s="34"/>
      <c r="BY999" s="34"/>
      <c r="BZ999" s="34"/>
      <c r="CB999" s="34"/>
      <c r="CC999" s="34"/>
      <c r="CD999" s="34"/>
      <c r="CE999" s="34"/>
      <c r="CH999" s="34"/>
      <c r="CI999" s="34"/>
      <c r="CK999" s="34"/>
      <c r="CL999" s="34"/>
      <c r="CM999" t="b">
        <v>0</v>
      </c>
      <c r="CN999" s="34" t="s">
        <v>630</v>
      </c>
      <c r="CO999" s="34" t="s">
        <v>999</v>
      </c>
      <c r="CP999" s="34" t="s">
        <v>687</v>
      </c>
      <c r="CQ999" s="34" t="s">
        <v>1102</v>
      </c>
      <c r="CR999" s="34" t="s">
        <v>1155</v>
      </c>
      <c r="CS999" s="34" t="s">
        <v>309</v>
      </c>
      <c r="CT999" s="34" t="s">
        <v>640</v>
      </c>
      <c r="CU999" t="b">
        <v>1</v>
      </c>
      <c r="CV999" s="34"/>
      <c r="CW999" s="34" t="s">
        <v>643</v>
      </c>
      <c r="CX999" s="34"/>
      <c r="CY999" s="34" t="s">
        <v>1231</v>
      </c>
      <c r="CZ999" s="34"/>
    </row>
    <row r="1000" spans="1:104" x14ac:dyDescent="0.15">
      <c r="A1000" s="34"/>
      <c r="B1000" s="34"/>
      <c r="C1000" s="34"/>
      <c r="D1000" s="34"/>
      <c r="F1000" s="34"/>
      <c r="G1000" s="34"/>
      <c r="H1000" s="84"/>
      <c r="I1000" s="34"/>
      <c r="J1000" s="34"/>
      <c r="K1000" s="34"/>
      <c r="L1000" s="34"/>
      <c r="M1000" s="34"/>
      <c r="N1000" s="34"/>
      <c r="O1000" s="34"/>
      <c r="P1000" s="34"/>
      <c r="Q1000" s="34"/>
      <c r="S1000" s="34"/>
      <c r="T1000" s="34"/>
      <c r="U1000" s="34"/>
      <c r="W1000" t="b">
        <v>1</v>
      </c>
      <c r="X1000" s="34"/>
      <c r="Y1000" s="34"/>
      <c r="AA1000" s="34"/>
      <c r="AB1000" s="34"/>
      <c r="AC1000" s="34"/>
      <c r="AD1000" s="34"/>
      <c r="AE1000" s="34"/>
      <c r="AF1000" s="34"/>
      <c r="AG1000">
        <v>4.3</v>
      </c>
      <c r="AH1000" s="34" t="s">
        <v>1607</v>
      </c>
      <c r="AK1000" s="34"/>
      <c r="AL1000" s="34"/>
      <c r="AM1000" s="34"/>
      <c r="AN1000" s="34"/>
      <c r="AO1000" s="34"/>
      <c r="AP1000" s="34"/>
      <c r="AQ1000" s="34"/>
      <c r="AR1000" s="34"/>
      <c r="AS1000" s="34"/>
      <c r="AU1000" s="34"/>
      <c r="AV1000" s="34"/>
      <c r="AW1000" s="34"/>
      <c r="AX1000" s="34"/>
      <c r="AY1000" s="34"/>
      <c r="AZ1000" s="34"/>
      <c r="BA1000" s="34"/>
      <c r="BB1000" s="34"/>
      <c r="BC1000" s="34" t="s">
        <v>866</v>
      </c>
      <c r="BD1000" s="34" t="s">
        <v>378</v>
      </c>
      <c r="BE1000" s="34" t="s">
        <v>867</v>
      </c>
      <c r="BF1000" s="34" t="s">
        <v>868</v>
      </c>
      <c r="BI1000" s="34"/>
      <c r="BJ1000" s="34"/>
      <c r="BK1000" s="34"/>
      <c r="BL1000" s="34"/>
      <c r="BM1000" s="34"/>
      <c r="BN1000" s="34"/>
      <c r="BO1000" s="34"/>
      <c r="BP1000" s="34"/>
      <c r="BQ1000" s="34"/>
      <c r="BS1000" s="34"/>
      <c r="BT1000" s="34"/>
      <c r="BU1000" s="34"/>
      <c r="BV1000" s="34"/>
      <c r="BW1000" s="34"/>
      <c r="BX1000" s="34"/>
      <c r="BY1000" s="34"/>
      <c r="BZ1000" s="34"/>
      <c r="CB1000" s="34"/>
      <c r="CC1000" s="34"/>
      <c r="CD1000" s="34"/>
      <c r="CE1000" s="34"/>
      <c r="CH1000" s="34"/>
      <c r="CI1000" s="34"/>
      <c r="CK1000" s="34"/>
      <c r="CL1000" s="34"/>
      <c r="CM1000" t="b">
        <v>0</v>
      </c>
      <c r="CN1000" s="34" t="s">
        <v>630</v>
      </c>
      <c r="CO1000" s="34" t="s">
        <v>999</v>
      </c>
      <c r="CP1000" s="34" t="s">
        <v>687</v>
      </c>
      <c r="CQ1000" s="34" t="s">
        <v>1102</v>
      </c>
      <c r="CR1000" s="34" t="s">
        <v>1155</v>
      </c>
      <c r="CS1000" s="34" t="s">
        <v>310</v>
      </c>
      <c r="CT1000" s="34" t="s">
        <v>0</v>
      </c>
      <c r="CU1000" t="b">
        <v>0</v>
      </c>
      <c r="CV1000" s="34" t="s">
        <v>999</v>
      </c>
      <c r="CW1000" s="34" t="s">
        <v>644</v>
      </c>
      <c r="CX1000" s="34"/>
      <c r="CY1000" s="34" t="s">
        <v>1231</v>
      </c>
      <c r="CZ1000" s="34"/>
    </row>
    <row r="1001" spans="1:104" x14ac:dyDescent="0.15">
      <c r="A1001" s="34"/>
      <c r="B1001" s="34"/>
      <c r="C1001" s="34"/>
      <c r="D1001" s="34"/>
      <c r="F1001" s="34"/>
      <c r="G1001" s="34"/>
      <c r="H1001" s="84"/>
      <c r="I1001" s="34"/>
      <c r="J1001" s="34"/>
      <c r="K1001" s="34"/>
      <c r="L1001" s="34"/>
      <c r="M1001" s="34"/>
      <c r="N1001" s="34"/>
      <c r="O1001" s="34"/>
      <c r="P1001" s="34"/>
      <c r="Q1001" s="34"/>
      <c r="S1001" s="34"/>
      <c r="T1001" s="34"/>
      <c r="U1001" s="34"/>
      <c r="W1001" t="b">
        <v>1</v>
      </c>
      <c r="X1001" s="34"/>
      <c r="Y1001" s="34"/>
      <c r="AA1001" s="34"/>
      <c r="AB1001" s="34"/>
      <c r="AC1001" s="34"/>
      <c r="AD1001" s="34"/>
      <c r="AE1001" s="34"/>
      <c r="AF1001" s="34"/>
      <c r="AG1001">
        <v>4.3</v>
      </c>
      <c r="AH1001" s="34" t="s">
        <v>1607</v>
      </c>
      <c r="AK1001" s="34"/>
      <c r="AL1001" s="34"/>
      <c r="AM1001" s="34"/>
      <c r="AN1001" s="34"/>
      <c r="AO1001" s="34"/>
      <c r="AP1001" s="34"/>
      <c r="AQ1001" s="34"/>
      <c r="AR1001" s="34"/>
      <c r="AS1001" s="34"/>
      <c r="AU1001" s="34"/>
      <c r="AV1001" s="34"/>
      <c r="AW1001" s="34"/>
      <c r="AX1001" s="34"/>
      <c r="AY1001" s="34"/>
      <c r="AZ1001" s="34"/>
      <c r="BA1001" s="34"/>
      <c r="BB1001" s="34"/>
      <c r="BC1001" s="34" t="s">
        <v>866</v>
      </c>
      <c r="BD1001" s="34" t="s">
        <v>378</v>
      </c>
      <c r="BE1001" s="34" t="s">
        <v>867</v>
      </c>
      <c r="BF1001" s="34" t="s">
        <v>868</v>
      </c>
      <c r="BI1001" s="34"/>
      <c r="BJ1001" s="34"/>
      <c r="BK1001" s="34"/>
      <c r="BL1001" s="34"/>
      <c r="BM1001" s="34"/>
      <c r="BN1001" s="34"/>
      <c r="BO1001" s="34"/>
      <c r="BP1001" s="34"/>
      <c r="BQ1001" s="34"/>
      <c r="BS1001" s="34"/>
      <c r="BT1001" s="34"/>
      <c r="BU1001" s="34"/>
      <c r="BV1001" s="34"/>
      <c r="BW1001" s="34"/>
      <c r="BX1001" s="34"/>
      <c r="BY1001" s="34"/>
      <c r="BZ1001" s="34"/>
      <c r="CB1001" s="34"/>
      <c r="CC1001" s="34"/>
      <c r="CD1001" s="34"/>
      <c r="CE1001" s="34"/>
      <c r="CH1001" s="34"/>
      <c r="CI1001" s="34"/>
      <c r="CK1001" s="34"/>
      <c r="CL1001" s="34"/>
      <c r="CM1001" t="b">
        <v>0</v>
      </c>
      <c r="CN1001" s="34" t="s">
        <v>630</v>
      </c>
      <c r="CO1001" s="34" t="s">
        <v>999</v>
      </c>
      <c r="CP1001" s="34" t="s">
        <v>687</v>
      </c>
      <c r="CQ1001" s="34" t="s">
        <v>1102</v>
      </c>
      <c r="CR1001" s="34" t="s">
        <v>1155</v>
      </c>
      <c r="CS1001" s="34" t="s">
        <v>312</v>
      </c>
      <c r="CT1001" s="34" t="s">
        <v>312</v>
      </c>
      <c r="CU1001" t="b">
        <v>0</v>
      </c>
      <c r="CV1001" s="34"/>
      <c r="CW1001" s="34" t="s">
        <v>647</v>
      </c>
      <c r="CX1001" s="34"/>
      <c r="CY1001" s="34" t="s">
        <v>1231</v>
      </c>
      <c r="CZ1001" s="34"/>
    </row>
    <row r="1002" spans="1:104" x14ac:dyDescent="0.15">
      <c r="A1002" s="34"/>
      <c r="B1002" s="34"/>
      <c r="C1002" s="34"/>
      <c r="D1002" s="34"/>
      <c r="F1002" s="34"/>
      <c r="G1002" s="34"/>
      <c r="H1002" s="84"/>
      <c r="I1002" s="34"/>
      <c r="J1002" s="34"/>
      <c r="K1002" s="34"/>
      <c r="L1002" s="34"/>
      <c r="M1002" s="34"/>
      <c r="N1002" s="34"/>
      <c r="O1002" s="34"/>
      <c r="P1002" s="34"/>
      <c r="Q1002" s="34"/>
      <c r="S1002" s="34"/>
      <c r="T1002" s="34"/>
      <c r="U1002" s="34"/>
      <c r="W1002" t="b">
        <v>1</v>
      </c>
      <c r="X1002" s="34"/>
      <c r="Y1002" s="34"/>
      <c r="AA1002" s="34"/>
      <c r="AB1002" s="34"/>
      <c r="AC1002" s="34"/>
      <c r="AD1002" s="34"/>
      <c r="AE1002" s="34"/>
      <c r="AF1002" s="34"/>
      <c r="AG1002">
        <v>4.3</v>
      </c>
      <c r="AH1002" s="34" t="s">
        <v>1607</v>
      </c>
      <c r="AK1002" s="34"/>
      <c r="AL1002" s="34"/>
      <c r="AM1002" s="34"/>
      <c r="AN1002" s="34"/>
      <c r="AO1002" s="34"/>
      <c r="AP1002" s="34"/>
      <c r="AQ1002" s="34"/>
      <c r="AR1002" s="34"/>
      <c r="AS1002" s="34"/>
      <c r="AU1002" s="34"/>
      <c r="AV1002" s="34"/>
      <c r="AW1002" s="34"/>
      <c r="AX1002" s="34"/>
      <c r="AY1002" s="34"/>
      <c r="AZ1002" s="34"/>
      <c r="BA1002" s="34"/>
      <c r="BB1002" s="34"/>
      <c r="BC1002" s="34" t="s">
        <v>866</v>
      </c>
      <c r="BD1002" s="34" t="s">
        <v>378</v>
      </c>
      <c r="BE1002" s="34" t="s">
        <v>867</v>
      </c>
      <c r="BF1002" s="34" t="s">
        <v>868</v>
      </c>
      <c r="BI1002" s="34"/>
      <c r="BJ1002" s="34"/>
      <c r="BK1002" s="34"/>
      <c r="BL1002" s="34"/>
      <c r="BM1002" s="34"/>
      <c r="BN1002" s="34"/>
      <c r="BO1002" s="34"/>
      <c r="BP1002" s="34"/>
      <c r="BQ1002" s="34"/>
      <c r="BS1002" s="34"/>
      <c r="BT1002" s="34"/>
      <c r="BU1002" s="34"/>
      <c r="BV1002" s="34"/>
      <c r="BW1002" s="34"/>
      <c r="BX1002" s="34"/>
      <c r="BY1002" s="34"/>
      <c r="BZ1002" s="34"/>
      <c r="CB1002" s="34"/>
      <c r="CC1002" s="34"/>
      <c r="CD1002" s="34"/>
      <c r="CE1002" s="34"/>
      <c r="CH1002" s="34"/>
      <c r="CI1002" s="34"/>
      <c r="CK1002" s="34"/>
      <c r="CL1002" s="34"/>
      <c r="CM1002" t="b">
        <v>0</v>
      </c>
      <c r="CN1002" s="34" t="s">
        <v>631</v>
      </c>
      <c r="CO1002" s="34" t="s">
        <v>648</v>
      </c>
      <c r="CP1002" s="34"/>
      <c r="CQ1002" s="34" t="s">
        <v>691</v>
      </c>
      <c r="CR1002" s="34" t="s">
        <v>727</v>
      </c>
      <c r="CS1002" s="34" t="s">
        <v>309</v>
      </c>
      <c r="CT1002" s="34" t="s">
        <v>640</v>
      </c>
      <c r="CU1002" t="b">
        <v>1</v>
      </c>
      <c r="CV1002" s="34" t="s">
        <v>328</v>
      </c>
      <c r="CW1002" s="34" t="s">
        <v>643</v>
      </c>
      <c r="CX1002" s="34"/>
      <c r="CY1002" s="34" t="s">
        <v>762</v>
      </c>
      <c r="CZ1002" s="34"/>
    </row>
    <row r="1003" spans="1:104" x14ac:dyDescent="0.15">
      <c r="A1003" s="34"/>
      <c r="B1003" s="34"/>
      <c r="C1003" s="34"/>
      <c r="D1003" s="34"/>
      <c r="F1003" s="34"/>
      <c r="G1003" s="34"/>
      <c r="H1003" s="84"/>
      <c r="I1003" s="34"/>
      <c r="J1003" s="34"/>
      <c r="K1003" s="34"/>
      <c r="L1003" s="34"/>
      <c r="M1003" s="34"/>
      <c r="N1003" s="34"/>
      <c r="O1003" s="34"/>
      <c r="P1003" s="34"/>
      <c r="Q1003" s="34"/>
      <c r="S1003" s="34"/>
      <c r="T1003" s="34"/>
      <c r="U1003" s="34"/>
      <c r="W1003" t="b">
        <v>1</v>
      </c>
      <c r="X1003" s="34"/>
      <c r="Y1003" s="34"/>
      <c r="AA1003" s="34"/>
      <c r="AB1003" s="34"/>
      <c r="AC1003" s="34"/>
      <c r="AD1003" s="34"/>
      <c r="AE1003" s="34"/>
      <c r="AF1003" s="34"/>
      <c r="AG1003">
        <v>4.3</v>
      </c>
      <c r="AH1003" s="34" t="s">
        <v>1607</v>
      </c>
      <c r="AK1003" s="34"/>
      <c r="AL1003" s="34"/>
      <c r="AM1003" s="34"/>
      <c r="AN1003" s="34"/>
      <c r="AO1003" s="34"/>
      <c r="AP1003" s="34"/>
      <c r="AQ1003" s="34"/>
      <c r="AR1003" s="34"/>
      <c r="AS1003" s="34"/>
      <c r="AU1003" s="34"/>
      <c r="AV1003" s="34"/>
      <c r="AW1003" s="34"/>
      <c r="AX1003" s="34"/>
      <c r="AY1003" s="34"/>
      <c r="AZ1003" s="34"/>
      <c r="BA1003" s="34"/>
      <c r="BB1003" s="34"/>
      <c r="BC1003" s="34" t="s">
        <v>866</v>
      </c>
      <c r="BD1003" s="34" t="s">
        <v>378</v>
      </c>
      <c r="BE1003" s="34" t="s">
        <v>867</v>
      </c>
      <c r="BF1003" s="34" t="s">
        <v>868</v>
      </c>
      <c r="BI1003" s="34"/>
      <c r="BJ1003" s="34"/>
      <c r="BK1003" s="34"/>
      <c r="BL1003" s="34"/>
      <c r="BM1003" s="34"/>
      <c r="BN1003" s="34"/>
      <c r="BO1003" s="34"/>
      <c r="BP1003" s="34"/>
      <c r="BQ1003" s="34"/>
      <c r="BS1003" s="34"/>
      <c r="BT1003" s="34"/>
      <c r="BU1003" s="34"/>
      <c r="BV1003" s="34"/>
      <c r="BW1003" s="34"/>
      <c r="BX1003" s="34"/>
      <c r="BY1003" s="34"/>
      <c r="BZ1003" s="34"/>
      <c r="CB1003" s="34"/>
      <c r="CC1003" s="34"/>
      <c r="CD1003" s="34"/>
      <c r="CE1003" s="34"/>
      <c r="CH1003" s="34"/>
      <c r="CI1003" s="34"/>
      <c r="CK1003" s="34"/>
      <c r="CL1003" s="34"/>
      <c r="CM1003" t="b">
        <v>0</v>
      </c>
      <c r="CN1003" s="34" t="s">
        <v>631</v>
      </c>
      <c r="CO1003" s="34" t="s">
        <v>648</v>
      </c>
      <c r="CP1003" s="34"/>
      <c r="CQ1003" s="34" t="s">
        <v>691</v>
      </c>
      <c r="CR1003" s="34" t="s">
        <v>727</v>
      </c>
      <c r="CS1003" s="34" t="s">
        <v>310</v>
      </c>
      <c r="CT1003" s="34" t="s">
        <v>0</v>
      </c>
      <c r="CU1003" t="b">
        <v>0</v>
      </c>
      <c r="CV1003" s="34" t="s">
        <v>648</v>
      </c>
      <c r="CW1003" s="34" t="s">
        <v>644</v>
      </c>
      <c r="CX1003" s="34"/>
      <c r="CY1003" s="34" t="s">
        <v>762</v>
      </c>
      <c r="CZ1003" s="34"/>
    </row>
    <row r="1004" spans="1:104" x14ac:dyDescent="0.15">
      <c r="A1004" s="34"/>
      <c r="B1004" s="34"/>
      <c r="C1004" s="34"/>
      <c r="D1004" s="34"/>
      <c r="F1004" s="34"/>
      <c r="G1004" s="34"/>
      <c r="H1004" s="84"/>
      <c r="I1004" s="34"/>
      <c r="J1004" s="34"/>
      <c r="K1004" s="34"/>
      <c r="L1004" s="34"/>
      <c r="M1004" s="34"/>
      <c r="N1004" s="34"/>
      <c r="O1004" s="34"/>
      <c r="P1004" s="34"/>
      <c r="Q1004" s="34"/>
      <c r="S1004" s="34"/>
      <c r="T1004" s="34"/>
      <c r="U1004" s="34"/>
      <c r="W1004" t="b">
        <v>1</v>
      </c>
      <c r="X1004" s="34"/>
      <c r="Y1004" s="34"/>
      <c r="AA1004" s="34"/>
      <c r="AB1004" s="34"/>
      <c r="AC1004" s="34"/>
      <c r="AD1004" s="34"/>
      <c r="AE1004" s="34"/>
      <c r="AF1004" s="34"/>
      <c r="AG1004">
        <v>4.3</v>
      </c>
      <c r="AH1004" s="34" t="s">
        <v>1607</v>
      </c>
      <c r="AK1004" s="34"/>
      <c r="AL1004" s="34"/>
      <c r="AM1004" s="34"/>
      <c r="AN1004" s="34"/>
      <c r="AO1004" s="34"/>
      <c r="AP1004" s="34"/>
      <c r="AQ1004" s="34"/>
      <c r="AR1004" s="34"/>
      <c r="AS1004" s="34"/>
      <c r="AU1004" s="34"/>
      <c r="AV1004" s="34"/>
      <c r="AW1004" s="34"/>
      <c r="AX1004" s="34"/>
      <c r="AY1004" s="34"/>
      <c r="AZ1004" s="34"/>
      <c r="BA1004" s="34"/>
      <c r="BB1004" s="34"/>
      <c r="BC1004" s="34" t="s">
        <v>866</v>
      </c>
      <c r="BD1004" s="34" t="s">
        <v>378</v>
      </c>
      <c r="BE1004" s="34" t="s">
        <v>867</v>
      </c>
      <c r="BF1004" s="34" t="s">
        <v>868</v>
      </c>
      <c r="BI1004" s="34"/>
      <c r="BJ1004" s="34"/>
      <c r="BK1004" s="34"/>
      <c r="BL1004" s="34"/>
      <c r="BM1004" s="34"/>
      <c r="BN1004" s="34"/>
      <c r="BO1004" s="34"/>
      <c r="BP1004" s="34"/>
      <c r="BQ1004" s="34"/>
      <c r="BS1004" s="34"/>
      <c r="BT1004" s="34"/>
      <c r="BU1004" s="34"/>
      <c r="BV1004" s="34"/>
      <c r="BW1004" s="34"/>
      <c r="BX1004" s="34"/>
      <c r="BY1004" s="34"/>
      <c r="BZ1004" s="34"/>
      <c r="CB1004" s="34"/>
      <c r="CC1004" s="34"/>
      <c r="CD1004" s="34"/>
      <c r="CE1004" s="34"/>
      <c r="CH1004" s="34"/>
      <c r="CI1004" s="34"/>
      <c r="CK1004" s="34"/>
      <c r="CL1004" s="34"/>
      <c r="CM1004" t="b">
        <v>0</v>
      </c>
      <c r="CN1004" s="34" t="s">
        <v>631</v>
      </c>
      <c r="CO1004" s="34" t="s">
        <v>648</v>
      </c>
      <c r="CP1004" s="34"/>
      <c r="CQ1004" s="34" t="s">
        <v>691</v>
      </c>
      <c r="CR1004" s="34" t="s">
        <v>727</v>
      </c>
      <c r="CS1004" s="34" t="s">
        <v>312</v>
      </c>
      <c r="CT1004" s="34" t="s">
        <v>312</v>
      </c>
      <c r="CU1004" t="b">
        <v>0</v>
      </c>
      <c r="CV1004" s="34"/>
      <c r="CW1004" s="34" t="s">
        <v>647</v>
      </c>
      <c r="CX1004" s="34"/>
      <c r="CY1004" s="34" t="s">
        <v>762</v>
      </c>
      <c r="CZ1004" s="34"/>
    </row>
    <row r="1005" spans="1:104" x14ac:dyDescent="0.15">
      <c r="A1005" s="34"/>
      <c r="B1005" s="34"/>
      <c r="C1005" s="34"/>
      <c r="D1005" s="34"/>
      <c r="F1005" s="34"/>
      <c r="G1005" s="34"/>
      <c r="H1005" s="84"/>
      <c r="I1005" s="34"/>
      <c r="J1005" s="34"/>
      <c r="K1005" s="34"/>
      <c r="L1005" s="34"/>
      <c r="M1005" s="34"/>
      <c r="N1005" s="34"/>
      <c r="O1005" s="34"/>
      <c r="P1005" s="34"/>
      <c r="Q1005" s="34"/>
      <c r="S1005" s="34"/>
      <c r="T1005" s="34"/>
      <c r="U1005" s="34"/>
      <c r="W1005" t="b">
        <v>1</v>
      </c>
      <c r="X1005" s="34"/>
      <c r="Y1005" s="34"/>
      <c r="AA1005" s="34"/>
      <c r="AB1005" s="34"/>
      <c r="AC1005" s="34"/>
      <c r="AD1005" s="34"/>
      <c r="AE1005" s="34"/>
      <c r="AF1005" s="34"/>
      <c r="AG1005">
        <v>4.3</v>
      </c>
      <c r="AH1005" s="34" t="s">
        <v>1607</v>
      </c>
      <c r="AK1005" s="34"/>
      <c r="AL1005" s="34"/>
      <c r="AM1005" s="34"/>
      <c r="AN1005" s="34"/>
      <c r="AO1005" s="34"/>
      <c r="AP1005" s="34"/>
      <c r="AQ1005" s="34"/>
      <c r="AR1005" s="34"/>
      <c r="AS1005" s="34"/>
      <c r="AU1005" s="34"/>
      <c r="AV1005" s="34"/>
      <c r="AW1005" s="34"/>
      <c r="AX1005" s="34"/>
      <c r="AY1005" s="34"/>
      <c r="AZ1005" s="34"/>
      <c r="BA1005" s="34"/>
      <c r="BB1005" s="34"/>
      <c r="BC1005" s="34" t="s">
        <v>866</v>
      </c>
      <c r="BD1005" s="34" t="s">
        <v>378</v>
      </c>
      <c r="BE1005" s="34" t="s">
        <v>867</v>
      </c>
      <c r="BF1005" s="34" t="s">
        <v>868</v>
      </c>
      <c r="BI1005" s="34"/>
      <c r="BJ1005" s="34"/>
      <c r="BK1005" s="34"/>
      <c r="BL1005" s="34"/>
      <c r="BM1005" s="34"/>
      <c r="BN1005" s="34"/>
      <c r="BO1005" s="34"/>
      <c r="BP1005" s="34"/>
      <c r="BQ1005" s="34"/>
      <c r="BS1005" s="34"/>
      <c r="BT1005" s="34"/>
      <c r="BU1005" s="34"/>
      <c r="BV1005" s="34"/>
      <c r="BW1005" s="34"/>
      <c r="BX1005" s="34"/>
      <c r="BY1005" s="34"/>
      <c r="BZ1005" s="34"/>
      <c r="CB1005" s="34"/>
      <c r="CC1005" s="34"/>
      <c r="CD1005" s="34"/>
      <c r="CE1005" s="34"/>
      <c r="CH1005" s="34"/>
      <c r="CI1005" s="34"/>
      <c r="CK1005" s="34"/>
      <c r="CL1005" s="34"/>
      <c r="CM1005" t="b">
        <v>0</v>
      </c>
      <c r="CN1005" s="34" t="s">
        <v>631</v>
      </c>
      <c r="CO1005" s="34" t="s">
        <v>655</v>
      </c>
      <c r="CP1005" s="34" t="s">
        <v>1076</v>
      </c>
      <c r="CQ1005" s="34" t="s">
        <v>1103</v>
      </c>
      <c r="CR1005" s="34" t="s">
        <v>340</v>
      </c>
      <c r="CS1005" s="34" t="s">
        <v>309</v>
      </c>
      <c r="CT1005" s="34" t="s">
        <v>640</v>
      </c>
      <c r="CU1005" t="b">
        <v>1</v>
      </c>
      <c r="CV1005" s="34" t="s">
        <v>328</v>
      </c>
      <c r="CW1005" s="34" t="s">
        <v>643</v>
      </c>
      <c r="CX1005" s="34"/>
      <c r="CY1005" s="34" t="s">
        <v>763</v>
      </c>
      <c r="CZ1005" s="34"/>
    </row>
    <row r="1006" spans="1:104" x14ac:dyDescent="0.15">
      <c r="A1006" s="34"/>
      <c r="B1006" s="34"/>
      <c r="C1006" s="34"/>
      <c r="D1006" s="34"/>
      <c r="F1006" s="34"/>
      <c r="G1006" s="34"/>
      <c r="H1006" s="84"/>
      <c r="I1006" s="34"/>
      <c r="J1006" s="34"/>
      <c r="K1006" s="34"/>
      <c r="L1006" s="34"/>
      <c r="M1006" s="34"/>
      <c r="N1006" s="34"/>
      <c r="O1006" s="34"/>
      <c r="P1006" s="34"/>
      <c r="Q1006" s="34"/>
      <c r="S1006" s="34"/>
      <c r="T1006" s="34"/>
      <c r="U1006" s="34"/>
      <c r="W1006" t="b">
        <v>1</v>
      </c>
      <c r="X1006" s="34"/>
      <c r="Y1006" s="34"/>
      <c r="AA1006" s="34"/>
      <c r="AB1006" s="34"/>
      <c r="AC1006" s="34"/>
      <c r="AD1006" s="34"/>
      <c r="AE1006" s="34"/>
      <c r="AF1006" s="34"/>
      <c r="AG1006">
        <v>4.3</v>
      </c>
      <c r="AH1006" s="34" t="s">
        <v>1607</v>
      </c>
      <c r="AK1006" s="34"/>
      <c r="AL1006" s="34"/>
      <c r="AM1006" s="34"/>
      <c r="AN1006" s="34"/>
      <c r="AO1006" s="34"/>
      <c r="AP1006" s="34"/>
      <c r="AQ1006" s="34"/>
      <c r="AR1006" s="34"/>
      <c r="AS1006" s="34"/>
      <c r="AU1006" s="34"/>
      <c r="AV1006" s="34"/>
      <c r="AW1006" s="34"/>
      <c r="AX1006" s="34"/>
      <c r="AY1006" s="34"/>
      <c r="AZ1006" s="34"/>
      <c r="BA1006" s="34"/>
      <c r="BB1006" s="34"/>
      <c r="BC1006" s="34" t="s">
        <v>866</v>
      </c>
      <c r="BD1006" s="34" t="s">
        <v>378</v>
      </c>
      <c r="BE1006" s="34" t="s">
        <v>867</v>
      </c>
      <c r="BF1006" s="34" t="s">
        <v>868</v>
      </c>
      <c r="BI1006" s="34"/>
      <c r="BJ1006" s="34"/>
      <c r="BK1006" s="34"/>
      <c r="BL1006" s="34"/>
      <c r="BM1006" s="34"/>
      <c r="BN1006" s="34"/>
      <c r="BO1006" s="34"/>
      <c r="BP1006" s="34"/>
      <c r="BQ1006" s="34"/>
      <c r="BS1006" s="34"/>
      <c r="BT1006" s="34"/>
      <c r="BU1006" s="34"/>
      <c r="BV1006" s="34"/>
      <c r="BW1006" s="34"/>
      <c r="BX1006" s="34"/>
      <c r="BY1006" s="34"/>
      <c r="BZ1006" s="34"/>
      <c r="CB1006" s="34"/>
      <c r="CC1006" s="34"/>
      <c r="CD1006" s="34"/>
      <c r="CE1006" s="34"/>
      <c r="CH1006" s="34"/>
      <c r="CI1006" s="34"/>
      <c r="CK1006" s="34"/>
      <c r="CL1006" s="34"/>
      <c r="CM1006" t="b">
        <v>0</v>
      </c>
      <c r="CN1006" s="34" t="s">
        <v>631</v>
      </c>
      <c r="CO1006" s="34" t="s">
        <v>655</v>
      </c>
      <c r="CP1006" s="34" t="s">
        <v>1076</v>
      </c>
      <c r="CQ1006" s="34" t="s">
        <v>1103</v>
      </c>
      <c r="CR1006" s="34" t="s">
        <v>340</v>
      </c>
      <c r="CS1006" s="34" t="s">
        <v>310</v>
      </c>
      <c r="CT1006" s="34" t="s">
        <v>0</v>
      </c>
      <c r="CU1006" t="b">
        <v>0</v>
      </c>
      <c r="CV1006" s="34" t="s">
        <v>655</v>
      </c>
      <c r="CW1006" s="34" t="s">
        <v>644</v>
      </c>
      <c r="CX1006" s="34"/>
      <c r="CY1006" s="34" t="s">
        <v>763</v>
      </c>
      <c r="CZ1006" s="34"/>
    </row>
    <row r="1007" spans="1:104" x14ac:dyDescent="0.15">
      <c r="A1007" s="34"/>
      <c r="B1007" s="34"/>
      <c r="C1007" s="34"/>
      <c r="D1007" s="34"/>
      <c r="F1007" s="34"/>
      <c r="G1007" s="34"/>
      <c r="H1007" s="84"/>
      <c r="I1007" s="34"/>
      <c r="J1007" s="34"/>
      <c r="K1007" s="34"/>
      <c r="L1007" s="34"/>
      <c r="M1007" s="34"/>
      <c r="N1007" s="34"/>
      <c r="O1007" s="34"/>
      <c r="P1007" s="34"/>
      <c r="Q1007" s="34"/>
      <c r="S1007" s="34"/>
      <c r="T1007" s="34"/>
      <c r="U1007" s="34"/>
      <c r="W1007" t="b">
        <v>1</v>
      </c>
      <c r="X1007" s="34"/>
      <c r="Y1007" s="34"/>
      <c r="AA1007" s="34"/>
      <c r="AB1007" s="34"/>
      <c r="AC1007" s="34"/>
      <c r="AD1007" s="34"/>
      <c r="AE1007" s="34"/>
      <c r="AF1007" s="34"/>
      <c r="AG1007">
        <v>4.3</v>
      </c>
      <c r="AH1007" s="34" t="s">
        <v>1607</v>
      </c>
      <c r="AK1007" s="34"/>
      <c r="AL1007" s="34"/>
      <c r="AM1007" s="34"/>
      <c r="AN1007" s="34"/>
      <c r="AO1007" s="34"/>
      <c r="AP1007" s="34"/>
      <c r="AQ1007" s="34"/>
      <c r="AR1007" s="34"/>
      <c r="AS1007" s="34"/>
      <c r="AU1007" s="34"/>
      <c r="AV1007" s="34"/>
      <c r="AW1007" s="34"/>
      <c r="AX1007" s="34"/>
      <c r="AY1007" s="34"/>
      <c r="AZ1007" s="34"/>
      <c r="BA1007" s="34"/>
      <c r="BB1007" s="34"/>
      <c r="BC1007" s="34" t="s">
        <v>866</v>
      </c>
      <c r="BD1007" s="34" t="s">
        <v>378</v>
      </c>
      <c r="BE1007" s="34" t="s">
        <v>867</v>
      </c>
      <c r="BF1007" s="34" t="s">
        <v>868</v>
      </c>
      <c r="BI1007" s="34"/>
      <c r="BJ1007" s="34"/>
      <c r="BK1007" s="34"/>
      <c r="BL1007" s="34"/>
      <c r="BM1007" s="34"/>
      <c r="BN1007" s="34"/>
      <c r="BO1007" s="34"/>
      <c r="BP1007" s="34"/>
      <c r="BQ1007" s="34"/>
      <c r="BS1007" s="34"/>
      <c r="BT1007" s="34"/>
      <c r="BU1007" s="34"/>
      <c r="BV1007" s="34"/>
      <c r="BW1007" s="34"/>
      <c r="BX1007" s="34"/>
      <c r="BY1007" s="34"/>
      <c r="BZ1007" s="34"/>
      <c r="CB1007" s="34"/>
      <c r="CC1007" s="34"/>
      <c r="CD1007" s="34"/>
      <c r="CE1007" s="34"/>
      <c r="CH1007" s="34"/>
      <c r="CI1007" s="34"/>
      <c r="CK1007" s="34"/>
      <c r="CL1007" s="34"/>
      <c r="CM1007" t="b">
        <v>0</v>
      </c>
      <c r="CN1007" s="34" t="s">
        <v>631</v>
      </c>
      <c r="CO1007" s="34" t="s">
        <v>655</v>
      </c>
      <c r="CP1007" s="34" t="s">
        <v>1076</v>
      </c>
      <c r="CQ1007" s="34" t="s">
        <v>1103</v>
      </c>
      <c r="CR1007" s="34" t="s">
        <v>340</v>
      </c>
      <c r="CS1007" s="34" t="s">
        <v>312</v>
      </c>
      <c r="CT1007" s="34" t="s">
        <v>312</v>
      </c>
      <c r="CU1007" t="b">
        <v>0</v>
      </c>
      <c r="CV1007" s="34"/>
      <c r="CW1007" s="34" t="s">
        <v>647</v>
      </c>
      <c r="CX1007" s="34"/>
      <c r="CY1007" s="34" t="s">
        <v>763</v>
      </c>
      <c r="CZ1007" s="34"/>
    </row>
    <row r="1008" spans="1:104" x14ac:dyDescent="0.15">
      <c r="A1008" s="34"/>
      <c r="B1008" s="34"/>
      <c r="C1008" s="34"/>
      <c r="D1008" s="34"/>
      <c r="F1008" s="34"/>
      <c r="G1008" s="34"/>
      <c r="H1008" s="84"/>
      <c r="I1008" s="34"/>
      <c r="J1008" s="34"/>
      <c r="K1008" s="34"/>
      <c r="L1008" s="34"/>
      <c r="M1008" s="34"/>
      <c r="N1008" s="34"/>
      <c r="O1008" s="34"/>
      <c r="P1008" s="34"/>
      <c r="Q1008" s="34"/>
      <c r="S1008" s="34"/>
      <c r="T1008" s="34"/>
      <c r="U1008" s="34"/>
      <c r="W1008" t="b">
        <v>1</v>
      </c>
      <c r="X1008" s="34"/>
      <c r="Y1008" s="34"/>
      <c r="AA1008" s="34"/>
      <c r="AB1008" s="34"/>
      <c r="AC1008" s="34"/>
      <c r="AD1008" s="34"/>
      <c r="AE1008" s="34"/>
      <c r="AF1008" s="34"/>
      <c r="AG1008">
        <v>4.3</v>
      </c>
      <c r="AH1008" s="34" t="s">
        <v>1607</v>
      </c>
      <c r="AK1008" s="34"/>
      <c r="AL1008" s="34"/>
      <c r="AM1008" s="34"/>
      <c r="AN1008" s="34"/>
      <c r="AO1008" s="34"/>
      <c r="AP1008" s="34"/>
      <c r="AQ1008" s="34"/>
      <c r="AR1008" s="34"/>
      <c r="AS1008" s="34"/>
      <c r="AU1008" s="34"/>
      <c r="AV1008" s="34"/>
      <c r="AW1008" s="34"/>
      <c r="AX1008" s="34"/>
      <c r="AY1008" s="34"/>
      <c r="AZ1008" s="34"/>
      <c r="BA1008" s="34"/>
      <c r="BB1008" s="34"/>
      <c r="BC1008" s="34" t="s">
        <v>866</v>
      </c>
      <c r="BD1008" s="34" t="s">
        <v>378</v>
      </c>
      <c r="BE1008" s="34" t="s">
        <v>867</v>
      </c>
      <c r="BF1008" s="34" t="s">
        <v>868</v>
      </c>
      <c r="BI1008" s="34"/>
      <c r="BJ1008" s="34"/>
      <c r="BK1008" s="34"/>
      <c r="BL1008" s="34"/>
      <c r="BM1008" s="34"/>
      <c r="BN1008" s="34"/>
      <c r="BO1008" s="34"/>
      <c r="BP1008" s="34"/>
      <c r="BQ1008" s="34"/>
      <c r="BS1008" s="34"/>
      <c r="BT1008" s="34"/>
      <c r="BU1008" s="34"/>
      <c r="BV1008" s="34"/>
      <c r="BW1008" s="34"/>
      <c r="BX1008" s="34"/>
      <c r="BY1008" s="34"/>
      <c r="BZ1008" s="34"/>
      <c r="CB1008" s="34"/>
      <c r="CC1008" s="34"/>
      <c r="CD1008" s="34"/>
      <c r="CE1008" s="34"/>
      <c r="CH1008" s="34"/>
      <c r="CI1008" s="34"/>
      <c r="CK1008" s="34"/>
      <c r="CL1008" s="34"/>
      <c r="CM1008" t="b">
        <v>0</v>
      </c>
      <c r="CN1008" s="34" t="s">
        <v>631</v>
      </c>
      <c r="CO1008" s="34" t="s">
        <v>656</v>
      </c>
      <c r="CP1008" s="34"/>
      <c r="CQ1008" s="34" t="s">
        <v>698</v>
      </c>
      <c r="CR1008" s="34" t="s">
        <v>728</v>
      </c>
      <c r="CS1008" s="34" t="s">
        <v>309</v>
      </c>
      <c r="CT1008" s="34" t="s">
        <v>640</v>
      </c>
      <c r="CU1008" t="b">
        <v>1</v>
      </c>
      <c r="CV1008" s="34" t="s">
        <v>328</v>
      </c>
      <c r="CW1008" s="34" t="s">
        <v>643</v>
      </c>
      <c r="CX1008" s="34"/>
      <c r="CY1008" s="34" t="s">
        <v>764</v>
      </c>
      <c r="CZ1008" s="34"/>
    </row>
    <row r="1009" spans="1:104" x14ac:dyDescent="0.15">
      <c r="A1009" s="34"/>
      <c r="B1009" s="34"/>
      <c r="C1009" s="34"/>
      <c r="D1009" s="34"/>
      <c r="F1009" s="34"/>
      <c r="G1009" s="34"/>
      <c r="H1009" s="84"/>
      <c r="I1009" s="34"/>
      <c r="J1009" s="34"/>
      <c r="K1009" s="34"/>
      <c r="L1009" s="34"/>
      <c r="M1009" s="34"/>
      <c r="N1009" s="34"/>
      <c r="O1009" s="34"/>
      <c r="P1009" s="34"/>
      <c r="Q1009" s="34"/>
      <c r="S1009" s="34"/>
      <c r="T1009" s="34"/>
      <c r="U1009" s="34"/>
      <c r="W1009" t="b">
        <v>1</v>
      </c>
      <c r="X1009" s="34"/>
      <c r="Y1009" s="34"/>
      <c r="AA1009" s="34"/>
      <c r="AB1009" s="34"/>
      <c r="AC1009" s="34"/>
      <c r="AD1009" s="34"/>
      <c r="AE1009" s="34"/>
      <c r="AF1009" s="34"/>
      <c r="AG1009">
        <v>4.3</v>
      </c>
      <c r="AH1009" s="34" t="s">
        <v>1607</v>
      </c>
      <c r="AK1009" s="34"/>
      <c r="AL1009" s="34"/>
      <c r="AM1009" s="34"/>
      <c r="AN1009" s="34"/>
      <c r="AO1009" s="34"/>
      <c r="AP1009" s="34"/>
      <c r="AQ1009" s="34"/>
      <c r="AR1009" s="34"/>
      <c r="AS1009" s="34"/>
      <c r="AU1009" s="34"/>
      <c r="AV1009" s="34"/>
      <c r="AW1009" s="34"/>
      <c r="AX1009" s="34"/>
      <c r="AY1009" s="34"/>
      <c r="AZ1009" s="34"/>
      <c r="BA1009" s="34"/>
      <c r="BB1009" s="34"/>
      <c r="BC1009" s="34" t="s">
        <v>866</v>
      </c>
      <c r="BD1009" s="34" t="s">
        <v>378</v>
      </c>
      <c r="BE1009" s="34" t="s">
        <v>867</v>
      </c>
      <c r="BF1009" s="34" t="s">
        <v>868</v>
      </c>
      <c r="BI1009" s="34"/>
      <c r="BJ1009" s="34"/>
      <c r="BK1009" s="34"/>
      <c r="BL1009" s="34"/>
      <c r="BM1009" s="34"/>
      <c r="BN1009" s="34"/>
      <c r="BO1009" s="34"/>
      <c r="BP1009" s="34"/>
      <c r="BQ1009" s="34"/>
      <c r="BS1009" s="34"/>
      <c r="BT1009" s="34"/>
      <c r="BU1009" s="34"/>
      <c r="BV1009" s="34"/>
      <c r="BW1009" s="34"/>
      <c r="BX1009" s="34"/>
      <c r="BY1009" s="34"/>
      <c r="BZ1009" s="34"/>
      <c r="CB1009" s="34"/>
      <c r="CC1009" s="34"/>
      <c r="CD1009" s="34"/>
      <c r="CE1009" s="34"/>
      <c r="CH1009" s="34"/>
      <c r="CI1009" s="34"/>
      <c r="CK1009" s="34"/>
      <c r="CL1009" s="34"/>
      <c r="CM1009" t="b">
        <v>0</v>
      </c>
      <c r="CN1009" s="34" t="s">
        <v>631</v>
      </c>
      <c r="CO1009" s="34" t="s">
        <v>656</v>
      </c>
      <c r="CP1009" s="34"/>
      <c r="CQ1009" s="34" t="s">
        <v>698</v>
      </c>
      <c r="CR1009" s="34" t="s">
        <v>728</v>
      </c>
      <c r="CS1009" s="34" t="s">
        <v>310</v>
      </c>
      <c r="CT1009" s="34" t="s">
        <v>0</v>
      </c>
      <c r="CU1009" t="b">
        <v>0</v>
      </c>
      <c r="CV1009" s="34" t="s">
        <v>656</v>
      </c>
      <c r="CW1009" s="34" t="s">
        <v>644</v>
      </c>
      <c r="CX1009" s="34"/>
      <c r="CY1009" s="34" t="s">
        <v>764</v>
      </c>
      <c r="CZ1009" s="34"/>
    </row>
    <row r="1010" spans="1:104" x14ac:dyDescent="0.15">
      <c r="A1010" s="34"/>
      <c r="B1010" s="34"/>
      <c r="C1010" s="34"/>
      <c r="D1010" s="34"/>
      <c r="F1010" s="34"/>
      <c r="G1010" s="34"/>
      <c r="H1010" s="84"/>
      <c r="I1010" s="34"/>
      <c r="J1010" s="34"/>
      <c r="K1010" s="34"/>
      <c r="L1010" s="34"/>
      <c r="M1010" s="34"/>
      <c r="N1010" s="34"/>
      <c r="O1010" s="34"/>
      <c r="P1010" s="34"/>
      <c r="Q1010" s="34"/>
      <c r="S1010" s="34"/>
      <c r="T1010" s="34"/>
      <c r="U1010" s="34"/>
      <c r="W1010" t="b">
        <v>1</v>
      </c>
      <c r="X1010" s="34"/>
      <c r="Y1010" s="34"/>
      <c r="AA1010" s="34"/>
      <c r="AB1010" s="34"/>
      <c r="AC1010" s="34"/>
      <c r="AD1010" s="34"/>
      <c r="AE1010" s="34"/>
      <c r="AF1010" s="34"/>
      <c r="AG1010">
        <v>4.3</v>
      </c>
      <c r="AH1010" s="34" t="s">
        <v>1607</v>
      </c>
      <c r="AK1010" s="34"/>
      <c r="AL1010" s="34"/>
      <c r="AM1010" s="34"/>
      <c r="AN1010" s="34"/>
      <c r="AO1010" s="34"/>
      <c r="AP1010" s="34"/>
      <c r="AQ1010" s="34"/>
      <c r="AR1010" s="34"/>
      <c r="AS1010" s="34"/>
      <c r="AU1010" s="34"/>
      <c r="AV1010" s="34"/>
      <c r="AW1010" s="34"/>
      <c r="AX1010" s="34"/>
      <c r="AY1010" s="34"/>
      <c r="AZ1010" s="34"/>
      <c r="BA1010" s="34"/>
      <c r="BB1010" s="34"/>
      <c r="BC1010" s="34" t="s">
        <v>866</v>
      </c>
      <c r="BD1010" s="34" t="s">
        <v>378</v>
      </c>
      <c r="BE1010" s="34" t="s">
        <v>867</v>
      </c>
      <c r="BF1010" s="34" t="s">
        <v>868</v>
      </c>
      <c r="BI1010" s="34"/>
      <c r="BJ1010" s="34"/>
      <c r="BK1010" s="34"/>
      <c r="BL1010" s="34"/>
      <c r="BM1010" s="34"/>
      <c r="BN1010" s="34"/>
      <c r="BO1010" s="34"/>
      <c r="BP1010" s="34"/>
      <c r="BQ1010" s="34"/>
      <c r="BS1010" s="34"/>
      <c r="BT1010" s="34"/>
      <c r="BU1010" s="34"/>
      <c r="BV1010" s="34"/>
      <c r="BW1010" s="34"/>
      <c r="BX1010" s="34"/>
      <c r="BY1010" s="34"/>
      <c r="BZ1010" s="34"/>
      <c r="CB1010" s="34"/>
      <c r="CC1010" s="34"/>
      <c r="CD1010" s="34"/>
      <c r="CE1010" s="34"/>
      <c r="CH1010" s="34"/>
      <c r="CI1010" s="34"/>
      <c r="CK1010" s="34"/>
      <c r="CL1010" s="34"/>
      <c r="CM1010" t="b">
        <v>0</v>
      </c>
      <c r="CN1010" s="34" t="s">
        <v>631</v>
      </c>
      <c r="CO1010" s="34" t="s">
        <v>656</v>
      </c>
      <c r="CP1010" s="34"/>
      <c r="CQ1010" s="34" t="s">
        <v>698</v>
      </c>
      <c r="CR1010" s="34" t="s">
        <v>728</v>
      </c>
      <c r="CS1010" s="34" t="s">
        <v>312</v>
      </c>
      <c r="CT1010" s="34" t="s">
        <v>312</v>
      </c>
      <c r="CU1010" t="b">
        <v>0</v>
      </c>
      <c r="CV1010" s="34"/>
      <c r="CW1010" s="34" t="s">
        <v>647</v>
      </c>
      <c r="CX1010" s="34"/>
      <c r="CY1010" s="34" t="s">
        <v>764</v>
      </c>
      <c r="CZ1010" s="34"/>
    </row>
    <row r="1011" spans="1:104" x14ac:dyDescent="0.15">
      <c r="A1011" s="34"/>
      <c r="B1011" s="34"/>
      <c r="C1011" s="34"/>
      <c r="D1011" s="34"/>
      <c r="F1011" s="34"/>
      <c r="G1011" s="34"/>
      <c r="H1011" s="84"/>
      <c r="I1011" s="34"/>
      <c r="J1011" s="34"/>
      <c r="K1011" s="34"/>
      <c r="L1011" s="34"/>
      <c r="M1011" s="34"/>
      <c r="N1011" s="34"/>
      <c r="O1011" s="34"/>
      <c r="P1011" s="34"/>
      <c r="Q1011" s="34"/>
      <c r="S1011" s="34"/>
      <c r="T1011" s="34"/>
      <c r="U1011" s="34"/>
      <c r="W1011" t="b">
        <v>1</v>
      </c>
      <c r="X1011" s="34"/>
      <c r="Y1011" s="34"/>
      <c r="AA1011" s="34"/>
      <c r="AB1011" s="34"/>
      <c r="AC1011" s="34"/>
      <c r="AD1011" s="34"/>
      <c r="AE1011" s="34"/>
      <c r="AF1011" s="34"/>
      <c r="AG1011">
        <v>4.3</v>
      </c>
      <c r="AH1011" s="34" t="s">
        <v>1607</v>
      </c>
      <c r="AK1011" s="34"/>
      <c r="AL1011" s="34"/>
      <c r="AM1011" s="34"/>
      <c r="AN1011" s="34"/>
      <c r="AO1011" s="34"/>
      <c r="AP1011" s="34"/>
      <c r="AQ1011" s="34"/>
      <c r="AR1011" s="34"/>
      <c r="AS1011" s="34"/>
      <c r="AU1011" s="34"/>
      <c r="AV1011" s="34"/>
      <c r="AW1011" s="34"/>
      <c r="AX1011" s="34"/>
      <c r="AY1011" s="34"/>
      <c r="AZ1011" s="34"/>
      <c r="BA1011" s="34"/>
      <c r="BB1011" s="34"/>
      <c r="BC1011" s="34" t="s">
        <v>866</v>
      </c>
      <c r="BD1011" s="34" t="s">
        <v>378</v>
      </c>
      <c r="BE1011" s="34" t="s">
        <v>867</v>
      </c>
      <c r="BF1011" s="34" t="s">
        <v>868</v>
      </c>
      <c r="BI1011" s="34"/>
      <c r="BJ1011" s="34"/>
      <c r="BK1011" s="34"/>
      <c r="BL1011" s="34"/>
      <c r="BM1011" s="34"/>
      <c r="BN1011" s="34"/>
      <c r="BO1011" s="34"/>
      <c r="BP1011" s="34"/>
      <c r="BQ1011" s="34"/>
      <c r="BS1011" s="34"/>
      <c r="BT1011" s="34"/>
      <c r="BU1011" s="34"/>
      <c r="BV1011" s="34"/>
      <c r="BW1011" s="34"/>
      <c r="BX1011" s="34"/>
      <c r="BY1011" s="34"/>
      <c r="BZ1011" s="34"/>
      <c r="CB1011" s="34"/>
      <c r="CC1011" s="34"/>
      <c r="CD1011" s="34"/>
      <c r="CE1011" s="34"/>
      <c r="CH1011" s="34"/>
      <c r="CI1011" s="34"/>
      <c r="CK1011" s="34"/>
      <c r="CL1011" s="34"/>
      <c r="CM1011" t="b">
        <v>0</v>
      </c>
      <c r="CN1011" s="34" t="s">
        <v>631</v>
      </c>
      <c r="CO1011" s="34" t="s">
        <v>657</v>
      </c>
      <c r="CP1011" s="34"/>
      <c r="CQ1011" s="34" t="s">
        <v>699</v>
      </c>
      <c r="CR1011" s="34" t="s">
        <v>729</v>
      </c>
      <c r="CS1011" s="34" t="s">
        <v>309</v>
      </c>
      <c r="CT1011" s="34" t="s">
        <v>640</v>
      </c>
      <c r="CU1011" t="b">
        <v>1</v>
      </c>
      <c r="CV1011" s="34" t="s">
        <v>328</v>
      </c>
      <c r="CW1011" s="34" t="s">
        <v>643</v>
      </c>
      <c r="CX1011" s="34"/>
      <c r="CY1011" s="34" t="s">
        <v>765</v>
      </c>
      <c r="CZ1011" s="34"/>
    </row>
    <row r="1012" spans="1:104" x14ac:dyDescent="0.15">
      <c r="A1012" s="34"/>
      <c r="B1012" s="34"/>
      <c r="C1012" s="34"/>
      <c r="D1012" s="34"/>
      <c r="F1012" s="34"/>
      <c r="G1012" s="34"/>
      <c r="H1012" s="84"/>
      <c r="I1012" s="34"/>
      <c r="J1012" s="34"/>
      <c r="K1012" s="34"/>
      <c r="L1012" s="34"/>
      <c r="M1012" s="34"/>
      <c r="N1012" s="34"/>
      <c r="O1012" s="34"/>
      <c r="P1012" s="34"/>
      <c r="Q1012" s="34"/>
      <c r="S1012" s="34"/>
      <c r="T1012" s="34"/>
      <c r="U1012" s="34"/>
      <c r="W1012" t="b">
        <v>1</v>
      </c>
      <c r="X1012" s="34"/>
      <c r="Y1012" s="34"/>
      <c r="AA1012" s="34"/>
      <c r="AB1012" s="34"/>
      <c r="AC1012" s="34"/>
      <c r="AD1012" s="34"/>
      <c r="AE1012" s="34"/>
      <c r="AF1012" s="34"/>
      <c r="AG1012">
        <v>4.3</v>
      </c>
      <c r="AH1012" s="34" t="s">
        <v>1607</v>
      </c>
      <c r="AK1012" s="34"/>
      <c r="AL1012" s="34"/>
      <c r="AM1012" s="34"/>
      <c r="AN1012" s="34"/>
      <c r="AO1012" s="34"/>
      <c r="AP1012" s="34"/>
      <c r="AQ1012" s="34"/>
      <c r="AR1012" s="34"/>
      <c r="AS1012" s="34"/>
      <c r="AU1012" s="34"/>
      <c r="AV1012" s="34"/>
      <c r="AW1012" s="34"/>
      <c r="AX1012" s="34"/>
      <c r="AY1012" s="34"/>
      <c r="AZ1012" s="34"/>
      <c r="BA1012" s="34"/>
      <c r="BB1012" s="34"/>
      <c r="BC1012" s="34" t="s">
        <v>866</v>
      </c>
      <c r="BD1012" s="34" t="s">
        <v>378</v>
      </c>
      <c r="BE1012" s="34" t="s">
        <v>867</v>
      </c>
      <c r="BF1012" s="34" t="s">
        <v>868</v>
      </c>
      <c r="BI1012" s="34"/>
      <c r="BJ1012" s="34"/>
      <c r="BK1012" s="34"/>
      <c r="BL1012" s="34"/>
      <c r="BM1012" s="34"/>
      <c r="BN1012" s="34"/>
      <c r="BO1012" s="34"/>
      <c r="BP1012" s="34"/>
      <c r="BQ1012" s="34"/>
      <c r="BS1012" s="34"/>
      <c r="BT1012" s="34"/>
      <c r="BU1012" s="34"/>
      <c r="BV1012" s="34"/>
      <c r="BW1012" s="34"/>
      <c r="BX1012" s="34"/>
      <c r="BY1012" s="34"/>
      <c r="BZ1012" s="34"/>
      <c r="CB1012" s="34"/>
      <c r="CC1012" s="34"/>
      <c r="CD1012" s="34"/>
      <c r="CE1012" s="34"/>
      <c r="CH1012" s="34"/>
      <c r="CI1012" s="34"/>
      <c r="CK1012" s="34"/>
      <c r="CL1012" s="34"/>
      <c r="CM1012" t="b">
        <v>0</v>
      </c>
      <c r="CN1012" s="34" t="s">
        <v>631</v>
      </c>
      <c r="CO1012" s="34" t="s">
        <v>657</v>
      </c>
      <c r="CP1012" s="34"/>
      <c r="CQ1012" s="34" t="s">
        <v>699</v>
      </c>
      <c r="CR1012" s="34" t="s">
        <v>729</v>
      </c>
      <c r="CS1012" s="34" t="s">
        <v>310</v>
      </c>
      <c r="CT1012" s="34" t="s">
        <v>0</v>
      </c>
      <c r="CU1012" t="b">
        <v>0</v>
      </c>
      <c r="CV1012" s="34" t="s">
        <v>657</v>
      </c>
      <c r="CW1012" s="34" t="s">
        <v>644</v>
      </c>
      <c r="CX1012" s="34"/>
      <c r="CY1012" s="34" t="s">
        <v>765</v>
      </c>
      <c r="CZ1012" s="34"/>
    </row>
    <row r="1013" spans="1:104" x14ac:dyDescent="0.15">
      <c r="A1013" s="34"/>
      <c r="B1013" s="34"/>
      <c r="C1013" s="34"/>
      <c r="D1013" s="34"/>
      <c r="F1013" s="34"/>
      <c r="G1013" s="34"/>
      <c r="H1013" s="84"/>
      <c r="I1013" s="34"/>
      <c r="J1013" s="34"/>
      <c r="K1013" s="34"/>
      <c r="L1013" s="34"/>
      <c r="M1013" s="34"/>
      <c r="N1013" s="34"/>
      <c r="O1013" s="34"/>
      <c r="P1013" s="34"/>
      <c r="Q1013" s="34"/>
      <c r="S1013" s="34"/>
      <c r="T1013" s="34"/>
      <c r="U1013" s="34"/>
      <c r="W1013" t="b">
        <v>1</v>
      </c>
      <c r="X1013" s="34"/>
      <c r="Y1013" s="34"/>
      <c r="AA1013" s="34"/>
      <c r="AB1013" s="34"/>
      <c r="AC1013" s="34"/>
      <c r="AD1013" s="34"/>
      <c r="AE1013" s="34"/>
      <c r="AF1013" s="34"/>
      <c r="AG1013">
        <v>4.3</v>
      </c>
      <c r="AH1013" s="34" t="s">
        <v>1607</v>
      </c>
      <c r="AK1013" s="34"/>
      <c r="AL1013" s="34"/>
      <c r="AM1013" s="34"/>
      <c r="AN1013" s="34"/>
      <c r="AO1013" s="34"/>
      <c r="AP1013" s="34"/>
      <c r="AQ1013" s="34"/>
      <c r="AR1013" s="34"/>
      <c r="AS1013" s="34"/>
      <c r="AU1013" s="34"/>
      <c r="AV1013" s="34"/>
      <c r="AW1013" s="34"/>
      <c r="AX1013" s="34"/>
      <c r="AY1013" s="34"/>
      <c r="AZ1013" s="34"/>
      <c r="BA1013" s="34"/>
      <c r="BB1013" s="34"/>
      <c r="BC1013" s="34" t="s">
        <v>866</v>
      </c>
      <c r="BD1013" s="34" t="s">
        <v>378</v>
      </c>
      <c r="BE1013" s="34" t="s">
        <v>867</v>
      </c>
      <c r="BF1013" s="34" t="s">
        <v>868</v>
      </c>
      <c r="BI1013" s="34"/>
      <c r="BJ1013" s="34"/>
      <c r="BK1013" s="34"/>
      <c r="BL1013" s="34"/>
      <c r="BM1013" s="34"/>
      <c r="BN1013" s="34"/>
      <c r="BO1013" s="34"/>
      <c r="BP1013" s="34"/>
      <c r="BQ1013" s="34"/>
      <c r="BS1013" s="34"/>
      <c r="BT1013" s="34"/>
      <c r="BU1013" s="34"/>
      <c r="BV1013" s="34"/>
      <c r="BW1013" s="34"/>
      <c r="BX1013" s="34"/>
      <c r="BY1013" s="34"/>
      <c r="BZ1013" s="34"/>
      <c r="CB1013" s="34"/>
      <c r="CC1013" s="34"/>
      <c r="CD1013" s="34"/>
      <c r="CE1013" s="34"/>
      <c r="CH1013" s="34"/>
      <c r="CI1013" s="34"/>
      <c r="CK1013" s="34"/>
      <c r="CL1013" s="34"/>
      <c r="CM1013" t="b">
        <v>0</v>
      </c>
      <c r="CN1013" s="34" t="s">
        <v>631</v>
      </c>
      <c r="CO1013" s="34" t="s">
        <v>657</v>
      </c>
      <c r="CP1013" s="34"/>
      <c r="CQ1013" s="34" t="s">
        <v>699</v>
      </c>
      <c r="CR1013" s="34" t="s">
        <v>729</v>
      </c>
      <c r="CS1013" s="34" t="s">
        <v>312</v>
      </c>
      <c r="CT1013" s="34" t="s">
        <v>312</v>
      </c>
      <c r="CU1013" t="b">
        <v>0</v>
      </c>
      <c r="CV1013" s="34"/>
      <c r="CW1013" s="34" t="s">
        <v>647</v>
      </c>
      <c r="CX1013" s="34"/>
      <c r="CY1013" s="34" t="s">
        <v>765</v>
      </c>
      <c r="CZ1013" s="34"/>
    </row>
    <row r="1014" spans="1:104" x14ac:dyDescent="0.15">
      <c r="A1014" s="34"/>
      <c r="B1014" s="34"/>
      <c r="C1014" s="34"/>
      <c r="D1014" s="34"/>
      <c r="F1014" s="34"/>
      <c r="G1014" s="34"/>
      <c r="H1014" s="84"/>
      <c r="I1014" s="34"/>
      <c r="J1014" s="34"/>
      <c r="K1014" s="34"/>
      <c r="L1014" s="34"/>
      <c r="M1014" s="34"/>
      <c r="N1014" s="34"/>
      <c r="O1014" s="34"/>
      <c r="P1014" s="34"/>
      <c r="Q1014" s="34"/>
      <c r="S1014" s="34"/>
      <c r="T1014" s="34"/>
      <c r="U1014" s="34"/>
      <c r="W1014" t="b">
        <v>1</v>
      </c>
      <c r="X1014" s="34"/>
      <c r="Y1014" s="34"/>
      <c r="AA1014" s="34"/>
      <c r="AB1014" s="34"/>
      <c r="AC1014" s="34"/>
      <c r="AD1014" s="34"/>
      <c r="AE1014" s="34"/>
      <c r="AF1014" s="34"/>
      <c r="AG1014">
        <v>4.3</v>
      </c>
      <c r="AH1014" s="34" t="s">
        <v>1607</v>
      </c>
      <c r="AK1014" s="34"/>
      <c r="AL1014" s="34"/>
      <c r="AM1014" s="34"/>
      <c r="AN1014" s="34"/>
      <c r="AO1014" s="34"/>
      <c r="AP1014" s="34"/>
      <c r="AQ1014" s="34"/>
      <c r="AR1014" s="34"/>
      <c r="AS1014" s="34"/>
      <c r="AU1014" s="34"/>
      <c r="AV1014" s="34"/>
      <c r="AW1014" s="34"/>
      <c r="AX1014" s="34"/>
      <c r="AY1014" s="34"/>
      <c r="AZ1014" s="34"/>
      <c r="BA1014" s="34"/>
      <c r="BB1014" s="34"/>
      <c r="BC1014" s="34" t="s">
        <v>866</v>
      </c>
      <c r="BD1014" s="34" t="s">
        <v>378</v>
      </c>
      <c r="BE1014" s="34" t="s">
        <v>867</v>
      </c>
      <c r="BF1014" s="34" t="s">
        <v>868</v>
      </c>
      <c r="BI1014" s="34"/>
      <c r="BJ1014" s="34"/>
      <c r="BK1014" s="34"/>
      <c r="BL1014" s="34"/>
      <c r="BM1014" s="34"/>
      <c r="BN1014" s="34"/>
      <c r="BO1014" s="34"/>
      <c r="BP1014" s="34"/>
      <c r="BQ1014" s="34"/>
      <c r="BS1014" s="34"/>
      <c r="BT1014" s="34"/>
      <c r="BU1014" s="34"/>
      <c r="BV1014" s="34"/>
      <c r="BW1014" s="34"/>
      <c r="BX1014" s="34"/>
      <c r="BY1014" s="34"/>
      <c r="BZ1014" s="34"/>
      <c r="CB1014" s="34"/>
      <c r="CC1014" s="34"/>
      <c r="CD1014" s="34"/>
      <c r="CE1014" s="34"/>
      <c r="CH1014" s="34"/>
      <c r="CI1014" s="34"/>
      <c r="CK1014" s="34"/>
      <c r="CL1014" s="34"/>
      <c r="CM1014" t="b">
        <v>0</v>
      </c>
      <c r="CN1014" s="34" t="s">
        <v>631</v>
      </c>
      <c r="CO1014" s="34" t="s">
        <v>658</v>
      </c>
      <c r="CP1014" s="34"/>
      <c r="CQ1014" s="34" t="s">
        <v>699</v>
      </c>
      <c r="CR1014" s="34" t="s">
        <v>730</v>
      </c>
      <c r="CS1014" s="34" t="s">
        <v>309</v>
      </c>
      <c r="CT1014" s="34" t="s">
        <v>640</v>
      </c>
      <c r="CU1014" t="b">
        <v>1</v>
      </c>
      <c r="CV1014" s="34" t="s">
        <v>328</v>
      </c>
      <c r="CW1014" s="34" t="s">
        <v>643</v>
      </c>
      <c r="CX1014" s="34"/>
      <c r="CY1014" s="34" t="s">
        <v>766</v>
      </c>
      <c r="CZ1014" s="34"/>
    </row>
    <row r="1015" spans="1:104" x14ac:dyDescent="0.15">
      <c r="A1015" s="34"/>
      <c r="B1015" s="34"/>
      <c r="C1015" s="34"/>
      <c r="D1015" s="34"/>
      <c r="F1015" s="34"/>
      <c r="G1015" s="34"/>
      <c r="H1015" s="84"/>
      <c r="I1015" s="34"/>
      <c r="J1015" s="34"/>
      <c r="K1015" s="34"/>
      <c r="L1015" s="34"/>
      <c r="M1015" s="34"/>
      <c r="N1015" s="34"/>
      <c r="O1015" s="34"/>
      <c r="P1015" s="34"/>
      <c r="Q1015" s="34"/>
      <c r="S1015" s="34"/>
      <c r="T1015" s="34"/>
      <c r="U1015" s="34"/>
      <c r="W1015" t="b">
        <v>1</v>
      </c>
      <c r="X1015" s="34"/>
      <c r="Y1015" s="34"/>
      <c r="AA1015" s="34"/>
      <c r="AB1015" s="34"/>
      <c r="AC1015" s="34"/>
      <c r="AD1015" s="34"/>
      <c r="AE1015" s="34"/>
      <c r="AF1015" s="34"/>
      <c r="AG1015">
        <v>4.3</v>
      </c>
      <c r="AH1015" s="34" t="s">
        <v>1607</v>
      </c>
      <c r="AK1015" s="34"/>
      <c r="AL1015" s="34"/>
      <c r="AM1015" s="34"/>
      <c r="AN1015" s="34"/>
      <c r="AO1015" s="34"/>
      <c r="AP1015" s="34"/>
      <c r="AQ1015" s="34"/>
      <c r="AR1015" s="34"/>
      <c r="AS1015" s="34"/>
      <c r="AU1015" s="34"/>
      <c r="AV1015" s="34"/>
      <c r="AW1015" s="34"/>
      <c r="AX1015" s="34"/>
      <c r="AY1015" s="34"/>
      <c r="AZ1015" s="34"/>
      <c r="BA1015" s="34"/>
      <c r="BB1015" s="34"/>
      <c r="BC1015" s="34" t="s">
        <v>866</v>
      </c>
      <c r="BD1015" s="34" t="s">
        <v>378</v>
      </c>
      <c r="BE1015" s="34" t="s">
        <v>867</v>
      </c>
      <c r="BF1015" s="34" t="s">
        <v>868</v>
      </c>
      <c r="BI1015" s="34"/>
      <c r="BJ1015" s="34"/>
      <c r="BK1015" s="34"/>
      <c r="BL1015" s="34"/>
      <c r="BM1015" s="34"/>
      <c r="BN1015" s="34"/>
      <c r="BO1015" s="34"/>
      <c r="BP1015" s="34"/>
      <c r="BQ1015" s="34"/>
      <c r="BS1015" s="34"/>
      <c r="BT1015" s="34"/>
      <c r="BU1015" s="34"/>
      <c r="BV1015" s="34"/>
      <c r="BW1015" s="34"/>
      <c r="BX1015" s="34"/>
      <c r="BY1015" s="34"/>
      <c r="BZ1015" s="34"/>
      <c r="CB1015" s="34"/>
      <c r="CC1015" s="34"/>
      <c r="CD1015" s="34"/>
      <c r="CE1015" s="34"/>
      <c r="CH1015" s="34"/>
      <c r="CI1015" s="34"/>
      <c r="CK1015" s="34"/>
      <c r="CL1015" s="34"/>
      <c r="CM1015" t="b">
        <v>0</v>
      </c>
      <c r="CN1015" s="34" t="s">
        <v>631</v>
      </c>
      <c r="CO1015" s="34" t="s">
        <v>658</v>
      </c>
      <c r="CP1015" s="34"/>
      <c r="CQ1015" s="34" t="s">
        <v>699</v>
      </c>
      <c r="CR1015" s="34" t="s">
        <v>730</v>
      </c>
      <c r="CS1015" s="34" t="s">
        <v>310</v>
      </c>
      <c r="CT1015" s="34" t="s">
        <v>0</v>
      </c>
      <c r="CU1015" t="b">
        <v>0</v>
      </c>
      <c r="CV1015" s="34" t="s">
        <v>658</v>
      </c>
      <c r="CW1015" s="34" t="s">
        <v>644</v>
      </c>
      <c r="CX1015" s="34"/>
      <c r="CY1015" s="34" t="s">
        <v>766</v>
      </c>
      <c r="CZ1015" s="34"/>
    </row>
    <row r="1016" spans="1:104" x14ac:dyDescent="0.15">
      <c r="A1016" s="34"/>
      <c r="B1016" s="34"/>
      <c r="C1016" s="34"/>
      <c r="D1016" s="34"/>
      <c r="F1016" s="34"/>
      <c r="G1016" s="34"/>
      <c r="H1016" s="84"/>
      <c r="I1016" s="34"/>
      <c r="J1016" s="34"/>
      <c r="K1016" s="34"/>
      <c r="L1016" s="34"/>
      <c r="M1016" s="34"/>
      <c r="N1016" s="34"/>
      <c r="O1016" s="34"/>
      <c r="P1016" s="34"/>
      <c r="Q1016" s="34"/>
      <c r="S1016" s="34"/>
      <c r="T1016" s="34"/>
      <c r="U1016" s="34"/>
      <c r="W1016" t="b">
        <v>1</v>
      </c>
      <c r="X1016" s="34"/>
      <c r="Y1016" s="34"/>
      <c r="AA1016" s="34"/>
      <c r="AB1016" s="34"/>
      <c r="AC1016" s="34"/>
      <c r="AD1016" s="34"/>
      <c r="AE1016" s="34"/>
      <c r="AF1016" s="34"/>
      <c r="AG1016">
        <v>4.3</v>
      </c>
      <c r="AH1016" s="34" t="s">
        <v>1607</v>
      </c>
      <c r="AK1016" s="34"/>
      <c r="AL1016" s="34"/>
      <c r="AM1016" s="34"/>
      <c r="AN1016" s="34"/>
      <c r="AO1016" s="34"/>
      <c r="AP1016" s="34"/>
      <c r="AQ1016" s="34"/>
      <c r="AR1016" s="34"/>
      <c r="AS1016" s="34"/>
      <c r="AU1016" s="34"/>
      <c r="AV1016" s="34"/>
      <c r="AW1016" s="34"/>
      <c r="AX1016" s="34"/>
      <c r="AY1016" s="34"/>
      <c r="AZ1016" s="34"/>
      <c r="BA1016" s="34"/>
      <c r="BB1016" s="34"/>
      <c r="BC1016" s="34" t="s">
        <v>866</v>
      </c>
      <c r="BD1016" s="34" t="s">
        <v>378</v>
      </c>
      <c r="BE1016" s="34" t="s">
        <v>867</v>
      </c>
      <c r="BF1016" s="34" t="s">
        <v>868</v>
      </c>
      <c r="BI1016" s="34"/>
      <c r="BJ1016" s="34"/>
      <c r="BK1016" s="34"/>
      <c r="BL1016" s="34"/>
      <c r="BM1016" s="34"/>
      <c r="BN1016" s="34"/>
      <c r="BO1016" s="34"/>
      <c r="BP1016" s="34"/>
      <c r="BQ1016" s="34"/>
      <c r="BS1016" s="34"/>
      <c r="BT1016" s="34"/>
      <c r="BU1016" s="34"/>
      <c r="BV1016" s="34"/>
      <c r="BW1016" s="34"/>
      <c r="BX1016" s="34"/>
      <c r="BY1016" s="34"/>
      <c r="BZ1016" s="34"/>
      <c r="CB1016" s="34"/>
      <c r="CC1016" s="34"/>
      <c r="CD1016" s="34"/>
      <c r="CE1016" s="34"/>
      <c r="CH1016" s="34"/>
      <c r="CI1016" s="34"/>
      <c r="CK1016" s="34"/>
      <c r="CL1016" s="34"/>
      <c r="CM1016" t="b">
        <v>0</v>
      </c>
      <c r="CN1016" s="34" t="s">
        <v>631</v>
      </c>
      <c r="CO1016" s="34" t="s">
        <v>658</v>
      </c>
      <c r="CP1016" s="34"/>
      <c r="CQ1016" s="34" t="s">
        <v>699</v>
      </c>
      <c r="CR1016" s="34" t="s">
        <v>730</v>
      </c>
      <c r="CS1016" s="34" t="s">
        <v>312</v>
      </c>
      <c r="CT1016" s="34" t="s">
        <v>312</v>
      </c>
      <c r="CU1016" t="b">
        <v>0</v>
      </c>
      <c r="CV1016" s="34"/>
      <c r="CW1016" s="34" t="s">
        <v>647</v>
      </c>
      <c r="CX1016" s="34"/>
      <c r="CY1016" s="34" t="s">
        <v>766</v>
      </c>
      <c r="CZ1016" s="34"/>
    </row>
    <row r="1017" spans="1:104" x14ac:dyDescent="0.15">
      <c r="A1017" s="34"/>
      <c r="B1017" s="34"/>
      <c r="C1017" s="34"/>
      <c r="D1017" s="34"/>
      <c r="F1017" s="34"/>
      <c r="G1017" s="34"/>
      <c r="H1017" s="84"/>
      <c r="I1017" s="34"/>
      <c r="J1017" s="34"/>
      <c r="K1017" s="34"/>
      <c r="L1017" s="34"/>
      <c r="M1017" s="34"/>
      <c r="N1017" s="34"/>
      <c r="O1017" s="34"/>
      <c r="P1017" s="34"/>
      <c r="Q1017" s="34"/>
      <c r="S1017" s="34"/>
      <c r="T1017" s="34"/>
      <c r="U1017" s="34"/>
      <c r="W1017" t="b">
        <v>1</v>
      </c>
      <c r="X1017" s="34"/>
      <c r="Y1017" s="34"/>
      <c r="AA1017" s="34"/>
      <c r="AB1017" s="34"/>
      <c r="AC1017" s="34"/>
      <c r="AD1017" s="34"/>
      <c r="AE1017" s="34"/>
      <c r="AF1017" s="34"/>
      <c r="AG1017">
        <v>4.3</v>
      </c>
      <c r="AH1017" s="34" t="s">
        <v>1607</v>
      </c>
      <c r="AK1017" s="34"/>
      <c r="AL1017" s="34"/>
      <c r="AM1017" s="34"/>
      <c r="AN1017" s="34"/>
      <c r="AO1017" s="34"/>
      <c r="AP1017" s="34"/>
      <c r="AQ1017" s="34"/>
      <c r="AR1017" s="34"/>
      <c r="AS1017" s="34"/>
      <c r="AU1017" s="34"/>
      <c r="AV1017" s="34"/>
      <c r="AW1017" s="34"/>
      <c r="AX1017" s="34"/>
      <c r="AY1017" s="34"/>
      <c r="AZ1017" s="34"/>
      <c r="BA1017" s="34"/>
      <c r="BB1017" s="34"/>
      <c r="BC1017" s="34" t="s">
        <v>866</v>
      </c>
      <c r="BD1017" s="34" t="s">
        <v>378</v>
      </c>
      <c r="BE1017" s="34" t="s">
        <v>867</v>
      </c>
      <c r="BF1017" s="34" t="s">
        <v>868</v>
      </c>
      <c r="BI1017" s="34"/>
      <c r="BJ1017" s="34"/>
      <c r="BK1017" s="34"/>
      <c r="BL1017" s="34"/>
      <c r="BM1017" s="34"/>
      <c r="BN1017" s="34"/>
      <c r="BO1017" s="34"/>
      <c r="BP1017" s="34"/>
      <c r="BQ1017" s="34"/>
      <c r="BS1017" s="34"/>
      <c r="BT1017" s="34"/>
      <c r="BU1017" s="34"/>
      <c r="BV1017" s="34"/>
      <c r="BW1017" s="34"/>
      <c r="BX1017" s="34"/>
      <c r="BY1017" s="34"/>
      <c r="BZ1017" s="34"/>
      <c r="CB1017" s="34"/>
      <c r="CC1017" s="34"/>
      <c r="CD1017" s="34"/>
      <c r="CE1017" s="34"/>
      <c r="CH1017" s="34"/>
      <c r="CI1017" s="34"/>
      <c r="CK1017" s="34"/>
      <c r="CL1017" s="34"/>
      <c r="CM1017" t="b">
        <v>0</v>
      </c>
      <c r="CN1017" s="34" t="s">
        <v>631</v>
      </c>
      <c r="CO1017" s="34" t="s">
        <v>659</v>
      </c>
      <c r="CP1017" s="34"/>
      <c r="CQ1017" s="34" t="s">
        <v>700</v>
      </c>
      <c r="CR1017" s="34" t="s">
        <v>731</v>
      </c>
      <c r="CS1017" s="34" t="s">
        <v>309</v>
      </c>
      <c r="CT1017" s="34" t="s">
        <v>640</v>
      </c>
      <c r="CU1017" t="b">
        <v>1</v>
      </c>
      <c r="CV1017" s="34" t="s">
        <v>328</v>
      </c>
      <c r="CW1017" s="34" t="s">
        <v>643</v>
      </c>
      <c r="CX1017" s="34"/>
      <c r="CY1017" s="34" t="s">
        <v>767</v>
      </c>
      <c r="CZ1017" s="34"/>
    </row>
    <row r="1018" spans="1:104" x14ac:dyDescent="0.15">
      <c r="A1018" s="34"/>
      <c r="B1018" s="34"/>
      <c r="C1018" s="34"/>
      <c r="D1018" s="34"/>
      <c r="F1018" s="34"/>
      <c r="G1018" s="34"/>
      <c r="H1018" s="84"/>
      <c r="I1018" s="34"/>
      <c r="J1018" s="34"/>
      <c r="K1018" s="34"/>
      <c r="L1018" s="34"/>
      <c r="M1018" s="34"/>
      <c r="N1018" s="34"/>
      <c r="O1018" s="34"/>
      <c r="P1018" s="34"/>
      <c r="Q1018" s="34"/>
      <c r="S1018" s="34"/>
      <c r="T1018" s="34"/>
      <c r="U1018" s="34"/>
      <c r="W1018" t="b">
        <v>1</v>
      </c>
      <c r="X1018" s="34"/>
      <c r="Y1018" s="34"/>
      <c r="AA1018" s="34"/>
      <c r="AB1018" s="34"/>
      <c r="AC1018" s="34"/>
      <c r="AD1018" s="34"/>
      <c r="AE1018" s="34"/>
      <c r="AF1018" s="34"/>
      <c r="AG1018">
        <v>4.3</v>
      </c>
      <c r="AH1018" s="34" t="s">
        <v>1607</v>
      </c>
      <c r="AK1018" s="34"/>
      <c r="AL1018" s="34"/>
      <c r="AM1018" s="34"/>
      <c r="AN1018" s="34"/>
      <c r="AO1018" s="34"/>
      <c r="AP1018" s="34"/>
      <c r="AQ1018" s="34"/>
      <c r="AR1018" s="34"/>
      <c r="AS1018" s="34"/>
      <c r="AU1018" s="34"/>
      <c r="AV1018" s="34"/>
      <c r="AW1018" s="34"/>
      <c r="AX1018" s="34"/>
      <c r="AY1018" s="34"/>
      <c r="AZ1018" s="34"/>
      <c r="BA1018" s="34"/>
      <c r="BB1018" s="34"/>
      <c r="BC1018" s="34" t="s">
        <v>866</v>
      </c>
      <c r="BD1018" s="34" t="s">
        <v>378</v>
      </c>
      <c r="BE1018" s="34" t="s">
        <v>867</v>
      </c>
      <c r="BF1018" s="34" t="s">
        <v>868</v>
      </c>
      <c r="BI1018" s="34"/>
      <c r="BJ1018" s="34"/>
      <c r="BK1018" s="34"/>
      <c r="BL1018" s="34"/>
      <c r="BM1018" s="34"/>
      <c r="BN1018" s="34"/>
      <c r="BO1018" s="34"/>
      <c r="BP1018" s="34"/>
      <c r="BQ1018" s="34"/>
      <c r="BS1018" s="34"/>
      <c r="BT1018" s="34"/>
      <c r="BU1018" s="34"/>
      <c r="BV1018" s="34"/>
      <c r="BW1018" s="34"/>
      <c r="BX1018" s="34"/>
      <c r="BY1018" s="34"/>
      <c r="BZ1018" s="34"/>
      <c r="CB1018" s="34"/>
      <c r="CC1018" s="34"/>
      <c r="CD1018" s="34"/>
      <c r="CE1018" s="34"/>
      <c r="CH1018" s="34"/>
      <c r="CI1018" s="34"/>
      <c r="CK1018" s="34"/>
      <c r="CL1018" s="34"/>
      <c r="CM1018" t="b">
        <v>0</v>
      </c>
      <c r="CN1018" s="34" t="s">
        <v>631</v>
      </c>
      <c r="CO1018" s="34" t="s">
        <v>659</v>
      </c>
      <c r="CP1018" s="34"/>
      <c r="CQ1018" s="34" t="s">
        <v>700</v>
      </c>
      <c r="CR1018" s="34" t="s">
        <v>731</v>
      </c>
      <c r="CS1018" s="34" t="s">
        <v>310</v>
      </c>
      <c r="CT1018" s="34" t="s">
        <v>0</v>
      </c>
      <c r="CU1018" t="b">
        <v>0</v>
      </c>
      <c r="CV1018" s="34" t="s">
        <v>659</v>
      </c>
      <c r="CW1018" s="34" t="s">
        <v>644</v>
      </c>
      <c r="CX1018" s="34"/>
      <c r="CY1018" s="34" t="s">
        <v>767</v>
      </c>
      <c r="CZ1018" s="34"/>
    </row>
    <row r="1019" spans="1:104" x14ac:dyDescent="0.15">
      <c r="A1019" s="34"/>
      <c r="B1019" s="34"/>
      <c r="C1019" s="34"/>
      <c r="D1019" s="34"/>
      <c r="F1019" s="34"/>
      <c r="G1019" s="34"/>
      <c r="H1019" s="84"/>
      <c r="I1019" s="34"/>
      <c r="J1019" s="34"/>
      <c r="K1019" s="34"/>
      <c r="L1019" s="34"/>
      <c r="M1019" s="34"/>
      <c r="N1019" s="34"/>
      <c r="O1019" s="34"/>
      <c r="P1019" s="34"/>
      <c r="Q1019" s="34"/>
      <c r="S1019" s="34"/>
      <c r="T1019" s="34"/>
      <c r="U1019" s="34"/>
      <c r="W1019" t="b">
        <v>1</v>
      </c>
      <c r="X1019" s="34"/>
      <c r="Y1019" s="34"/>
      <c r="AA1019" s="34"/>
      <c r="AB1019" s="34"/>
      <c r="AC1019" s="34"/>
      <c r="AD1019" s="34"/>
      <c r="AE1019" s="34"/>
      <c r="AF1019" s="34"/>
      <c r="AG1019">
        <v>4.3</v>
      </c>
      <c r="AH1019" s="34" t="s">
        <v>1607</v>
      </c>
      <c r="AK1019" s="34"/>
      <c r="AL1019" s="34"/>
      <c r="AM1019" s="34"/>
      <c r="AN1019" s="34"/>
      <c r="AO1019" s="34"/>
      <c r="AP1019" s="34"/>
      <c r="AQ1019" s="34"/>
      <c r="AR1019" s="34"/>
      <c r="AS1019" s="34"/>
      <c r="AU1019" s="34"/>
      <c r="AV1019" s="34"/>
      <c r="AW1019" s="34"/>
      <c r="AX1019" s="34"/>
      <c r="AY1019" s="34"/>
      <c r="AZ1019" s="34"/>
      <c r="BA1019" s="34"/>
      <c r="BB1019" s="34"/>
      <c r="BC1019" s="34" t="s">
        <v>866</v>
      </c>
      <c r="BD1019" s="34" t="s">
        <v>378</v>
      </c>
      <c r="BE1019" s="34" t="s">
        <v>867</v>
      </c>
      <c r="BF1019" s="34" t="s">
        <v>868</v>
      </c>
      <c r="BI1019" s="34"/>
      <c r="BJ1019" s="34"/>
      <c r="BK1019" s="34"/>
      <c r="BL1019" s="34"/>
      <c r="BM1019" s="34"/>
      <c r="BN1019" s="34"/>
      <c r="BO1019" s="34"/>
      <c r="BP1019" s="34"/>
      <c r="BQ1019" s="34"/>
      <c r="BS1019" s="34"/>
      <c r="BT1019" s="34"/>
      <c r="BU1019" s="34"/>
      <c r="BV1019" s="34"/>
      <c r="BW1019" s="34"/>
      <c r="BX1019" s="34"/>
      <c r="BY1019" s="34"/>
      <c r="BZ1019" s="34"/>
      <c r="CB1019" s="34"/>
      <c r="CC1019" s="34"/>
      <c r="CD1019" s="34"/>
      <c r="CE1019" s="34"/>
      <c r="CH1019" s="34"/>
      <c r="CI1019" s="34"/>
      <c r="CK1019" s="34"/>
      <c r="CL1019" s="34"/>
      <c r="CM1019" t="b">
        <v>0</v>
      </c>
      <c r="CN1019" s="34" t="s">
        <v>631</v>
      </c>
      <c r="CO1019" s="34" t="s">
        <v>659</v>
      </c>
      <c r="CP1019" s="34"/>
      <c r="CQ1019" s="34" t="s">
        <v>700</v>
      </c>
      <c r="CR1019" s="34" t="s">
        <v>731</v>
      </c>
      <c r="CS1019" s="34" t="s">
        <v>312</v>
      </c>
      <c r="CT1019" s="34" t="s">
        <v>312</v>
      </c>
      <c r="CU1019" t="b">
        <v>0</v>
      </c>
      <c r="CV1019" s="34"/>
      <c r="CW1019" s="34" t="s">
        <v>647</v>
      </c>
      <c r="CX1019" s="34"/>
      <c r="CY1019" s="34" t="s">
        <v>767</v>
      </c>
      <c r="CZ1019" s="34"/>
    </row>
    <row r="1020" spans="1:104" x14ac:dyDescent="0.15">
      <c r="A1020" s="34"/>
      <c r="B1020" s="34"/>
      <c r="C1020" s="34"/>
      <c r="D1020" s="34"/>
      <c r="F1020" s="34"/>
      <c r="G1020" s="34"/>
      <c r="H1020" s="84"/>
      <c r="I1020" s="34"/>
      <c r="J1020" s="34"/>
      <c r="K1020" s="34"/>
      <c r="L1020" s="34"/>
      <c r="M1020" s="34"/>
      <c r="N1020" s="34"/>
      <c r="O1020" s="34"/>
      <c r="P1020" s="34"/>
      <c r="Q1020" s="34"/>
      <c r="S1020" s="34"/>
      <c r="T1020" s="34"/>
      <c r="U1020" s="34"/>
      <c r="W1020" t="b">
        <v>1</v>
      </c>
      <c r="X1020" s="34"/>
      <c r="Y1020" s="34"/>
      <c r="AA1020" s="34"/>
      <c r="AB1020" s="34"/>
      <c r="AC1020" s="34"/>
      <c r="AD1020" s="34"/>
      <c r="AE1020" s="34"/>
      <c r="AF1020" s="34"/>
      <c r="AG1020">
        <v>4.3</v>
      </c>
      <c r="AH1020" s="34" t="s">
        <v>1607</v>
      </c>
      <c r="AK1020" s="34"/>
      <c r="AL1020" s="34"/>
      <c r="AM1020" s="34"/>
      <c r="AN1020" s="34"/>
      <c r="AO1020" s="34"/>
      <c r="AP1020" s="34"/>
      <c r="AQ1020" s="34"/>
      <c r="AR1020" s="34"/>
      <c r="AS1020" s="34"/>
      <c r="AU1020" s="34"/>
      <c r="AV1020" s="34"/>
      <c r="AW1020" s="34"/>
      <c r="AX1020" s="34"/>
      <c r="AY1020" s="34"/>
      <c r="AZ1020" s="34"/>
      <c r="BA1020" s="34"/>
      <c r="BB1020" s="34"/>
      <c r="BC1020" s="34" t="s">
        <v>866</v>
      </c>
      <c r="BD1020" s="34" t="s">
        <v>378</v>
      </c>
      <c r="BE1020" s="34" t="s">
        <v>867</v>
      </c>
      <c r="BF1020" s="34" t="s">
        <v>868</v>
      </c>
      <c r="BI1020" s="34"/>
      <c r="BJ1020" s="34"/>
      <c r="BK1020" s="34"/>
      <c r="BL1020" s="34"/>
      <c r="BM1020" s="34"/>
      <c r="BN1020" s="34"/>
      <c r="BO1020" s="34"/>
      <c r="BP1020" s="34"/>
      <c r="BQ1020" s="34"/>
      <c r="BS1020" s="34"/>
      <c r="BT1020" s="34"/>
      <c r="BU1020" s="34"/>
      <c r="BV1020" s="34"/>
      <c r="BW1020" s="34"/>
      <c r="BX1020" s="34"/>
      <c r="BY1020" s="34"/>
      <c r="BZ1020" s="34"/>
      <c r="CB1020" s="34"/>
      <c r="CC1020" s="34"/>
      <c r="CD1020" s="34"/>
      <c r="CE1020" s="34"/>
      <c r="CH1020" s="34"/>
      <c r="CI1020" s="34"/>
      <c r="CK1020" s="34"/>
      <c r="CL1020" s="34"/>
      <c r="CM1020" t="b">
        <v>0</v>
      </c>
      <c r="CN1020" s="34" t="s">
        <v>631</v>
      </c>
      <c r="CO1020" s="34" t="s">
        <v>660</v>
      </c>
      <c r="CP1020" s="34" t="s">
        <v>1077</v>
      </c>
      <c r="CQ1020" s="34" t="s">
        <v>701</v>
      </c>
      <c r="CR1020" s="34" t="s">
        <v>732</v>
      </c>
      <c r="CS1020" s="34" t="s">
        <v>309</v>
      </c>
      <c r="CT1020" s="34" t="s">
        <v>640</v>
      </c>
      <c r="CU1020" t="b">
        <v>1</v>
      </c>
      <c r="CV1020" s="34" t="s">
        <v>328</v>
      </c>
      <c r="CW1020" s="34" t="s">
        <v>643</v>
      </c>
      <c r="CX1020" s="34"/>
      <c r="CY1020" s="34" t="s">
        <v>768</v>
      </c>
      <c r="CZ1020" s="34"/>
    </row>
    <row r="1021" spans="1:104" x14ac:dyDescent="0.15">
      <c r="A1021" s="34"/>
      <c r="B1021" s="34"/>
      <c r="C1021" s="34"/>
      <c r="D1021" s="34"/>
      <c r="F1021" s="34"/>
      <c r="G1021" s="34"/>
      <c r="H1021" s="84"/>
      <c r="I1021" s="34"/>
      <c r="J1021" s="34"/>
      <c r="K1021" s="34"/>
      <c r="L1021" s="34"/>
      <c r="M1021" s="34"/>
      <c r="N1021" s="34"/>
      <c r="O1021" s="34"/>
      <c r="P1021" s="34"/>
      <c r="Q1021" s="34"/>
      <c r="S1021" s="34"/>
      <c r="T1021" s="34"/>
      <c r="U1021" s="34"/>
      <c r="W1021" t="b">
        <v>1</v>
      </c>
      <c r="X1021" s="34"/>
      <c r="Y1021" s="34"/>
      <c r="AA1021" s="34"/>
      <c r="AB1021" s="34"/>
      <c r="AC1021" s="34"/>
      <c r="AD1021" s="34"/>
      <c r="AE1021" s="34"/>
      <c r="AF1021" s="34"/>
      <c r="AG1021">
        <v>4.3</v>
      </c>
      <c r="AH1021" s="34" t="s">
        <v>1607</v>
      </c>
      <c r="AK1021" s="34"/>
      <c r="AL1021" s="34"/>
      <c r="AM1021" s="34"/>
      <c r="AN1021" s="34"/>
      <c r="AO1021" s="34"/>
      <c r="AP1021" s="34"/>
      <c r="AQ1021" s="34"/>
      <c r="AR1021" s="34"/>
      <c r="AS1021" s="34"/>
      <c r="AU1021" s="34"/>
      <c r="AV1021" s="34"/>
      <c r="AW1021" s="34"/>
      <c r="AX1021" s="34"/>
      <c r="AY1021" s="34"/>
      <c r="AZ1021" s="34"/>
      <c r="BA1021" s="34"/>
      <c r="BB1021" s="34"/>
      <c r="BC1021" s="34" t="s">
        <v>866</v>
      </c>
      <c r="BD1021" s="34" t="s">
        <v>378</v>
      </c>
      <c r="BE1021" s="34" t="s">
        <v>867</v>
      </c>
      <c r="BF1021" s="34" t="s">
        <v>868</v>
      </c>
      <c r="BI1021" s="34"/>
      <c r="BJ1021" s="34"/>
      <c r="BK1021" s="34"/>
      <c r="BL1021" s="34"/>
      <c r="BM1021" s="34"/>
      <c r="BN1021" s="34"/>
      <c r="BO1021" s="34"/>
      <c r="BP1021" s="34"/>
      <c r="BQ1021" s="34"/>
      <c r="BS1021" s="34"/>
      <c r="BT1021" s="34"/>
      <c r="BU1021" s="34"/>
      <c r="BV1021" s="34"/>
      <c r="BW1021" s="34"/>
      <c r="BX1021" s="34"/>
      <c r="BY1021" s="34"/>
      <c r="BZ1021" s="34"/>
      <c r="CB1021" s="34"/>
      <c r="CC1021" s="34"/>
      <c r="CD1021" s="34"/>
      <c r="CE1021" s="34"/>
      <c r="CH1021" s="34"/>
      <c r="CI1021" s="34"/>
      <c r="CK1021" s="34"/>
      <c r="CL1021" s="34"/>
      <c r="CM1021" t="b">
        <v>0</v>
      </c>
      <c r="CN1021" s="34" t="s">
        <v>631</v>
      </c>
      <c r="CO1021" s="34" t="s">
        <v>660</v>
      </c>
      <c r="CP1021" s="34" t="s">
        <v>1077</v>
      </c>
      <c r="CQ1021" s="34" t="s">
        <v>701</v>
      </c>
      <c r="CR1021" s="34" t="s">
        <v>732</v>
      </c>
      <c r="CS1021" s="34" t="s">
        <v>310</v>
      </c>
      <c r="CT1021" s="34" t="s">
        <v>0</v>
      </c>
      <c r="CU1021" t="b">
        <v>0</v>
      </c>
      <c r="CV1021" s="34" t="s">
        <v>660</v>
      </c>
      <c r="CW1021" s="34" t="s">
        <v>644</v>
      </c>
      <c r="CX1021" s="34"/>
      <c r="CY1021" s="34" t="s">
        <v>768</v>
      </c>
      <c r="CZ1021" s="34"/>
    </row>
    <row r="1022" spans="1:104" x14ac:dyDescent="0.15">
      <c r="A1022" s="34"/>
      <c r="B1022" s="34"/>
      <c r="C1022" s="34"/>
      <c r="D1022" s="34"/>
      <c r="F1022" s="34"/>
      <c r="G1022" s="34"/>
      <c r="H1022" s="84"/>
      <c r="I1022" s="34"/>
      <c r="J1022" s="34"/>
      <c r="K1022" s="34"/>
      <c r="L1022" s="34"/>
      <c r="M1022" s="34"/>
      <c r="N1022" s="34"/>
      <c r="O1022" s="34"/>
      <c r="P1022" s="34"/>
      <c r="Q1022" s="34"/>
      <c r="S1022" s="34"/>
      <c r="T1022" s="34"/>
      <c r="U1022" s="34"/>
      <c r="W1022" t="b">
        <v>1</v>
      </c>
      <c r="X1022" s="34"/>
      <c r="Y1022" s="34"/>
      <c r="AA1022" s="34"/>
      <c r="AB1022" s="34"/>
      <c r="AC1022" s="34"/>
      <c r="AD1022" s="34"/>
      <c r="AE1022" s="34"/>
      <c r="AF1022" s="34"/>
      <c r="AG1022">
        <v>4.3</v>
      </c>
      <c r="AH1022" s="34" t="s">
        <v>1607</v>
      </c>
      <c r="AK1022" s="34"/>
      <c r="AL1022" s="34"/>
      <c r="AM1022" s="34"/>
      <c r="AN1022" s="34"/>
      <c r="AO1022" s="34"/>
      <c r="AP1022" s="34"/>
      <c r="AQ1022" s="34"/>
      <c r="AR1022" s="34"/>
      <c r="AS1022" s="34"/>
      <c r="AU1022" s="34"/>
      <c r="AV1022" s="34"/>
      <c r="AW1022" s="34"/>
      <c r="AX1022" s="34"/>
      <c r="AY1022" s="34"/>
      <c r="AZ1022" s="34"/>
      <c r="BA1022" s="34"/>
      <c r="BB1022" s="34"/>
      <c r="BC1022" s="34" t="s">
        <v>866</v>
      </c>
      <c r="BD1022" s="34" t="s">
        <v>378</v>
      </c>
      <c r="BE1022" s="34" t="s">
        <v>867</v>
      </c>
      <c r="BF1022" s="34" t="s">
        <v>868</v>
      </c>
      <c r="BI1022" s="34"/>
      <c r="BJ1022" s="34"/>
      <c r="BK1022" s="34"/>
      <c r="BL1022" s="34"/>
      <c r="BM1022" s="34"/>
      <c r="BN1022" s="34"/>
      <c r="BO1022" s="34"/>
      <c r="BP1022" s="34"/>
      <c r="BQ1022" s="34"/>
      <c r="BS1022" s="34"/>
      <c r="BT1022" s="34"/>
      <c r="BU1022" s="34"/>
      <c r="BV1022" s="34"/>
      <c r="BW1022" s="34"/>
      <c r="BX1022" s="34"/>
      <c r="BY1022" s="34"/>
      <c r="BZ1022" s="34"/>
      <c r="CB1022" s="34"/>
      <c r="CC1022" s="34"/>
      <c r="CD1022" s="34"/>
      <c r="CE1022" s="34"/>
      <c r="CH1022" s="34"/>
      <c r="CI1022" s="34"/>
      <c r="CK1022" s="34"/>
      <c r="CL1022" s="34"/>
      <c r="CM1022" t="b">
        <v>0</v>
      </c>
      <c r="CN1022" s="34" t="s">
        <v>631</v>
      </c>
      <c r="CO1022" s="34" t="s">
        <v>660</v>
      </c>
      <c r="CP1022" s="34" t="s">
        <v>1077</v>
      </c>
      <c r="CQ1022" s="34" t="s">
        <v>701</v>
      </c>
      <c r="CR1022" s="34" t="s">
        <v>732</v>
      </c>
      <c r="CS1022" s="34" t="s">
        <v>312</v>
      </c>
      <c r="CT1022" s="34" t="s">
        <v>312</v>
      </c>
      <c r="CU1022" t="b">
        <v>0</v>
      </c>
      <c r="CV1022" s="34"/>
      <c r="CW1022" s="34" t="s">
        <v>647</v>
      </c>
      <c r="CX1022" s="34"/>
      <c r="CY1022" s="34" t="s">
        <v>768</v>
      </c>
      <c r="CZ1022" s="34"/>
    </row>
    <row r="1023" spans="1:104" x14ac:dyDescent="0.15">
      <c r="A1023" s="34"/>
      <c r="B1023" s="34"/>
      <c r="C1023" s="34"/>
      <c r="D1023" s="34"/>
      <c r="F1023" s="34"/>
      <c r="G1023" s="34"/>
      <c r="H1023" s="84"/>
      <c r="I1023" s="34"/>
      <c r="J1023" s="34"/>
      <c r="K1023" s="34"/>
      <c r="L1023" s="34"/>
      <c r="M1023" s="34"/>
      <c r="N1023" s="34"/>
      <c r="O1023" s="34"/>
      <c r="P1023" s="34"/>
      <c r="Q1023" s="34"/>
      <c r="S1023" s="34"/>
      <c r="T1023" s="34"/>
      <c r="U1023" s="34"/>
      <c r="W1023" t="b">
        <v>1</v>
      </c>
      <c r="X1023" s="34"/>
      <c r="Y1023" s="34"/>
      <c r="AA1023" s="34"/>
      <c r="AB1023" s="34"/>
      <c r="AC1023" s="34"/>
      <c r="AD1023" s="34"/>
      <c r="AE1023" s="34"/>
      <c r="AF1023" s="34"/>
      <c r="AG1023">
        <v>4.3</v>
      </c>
      <c r="AH1023" s="34" t="s">
        <v>1607</v>
      </c>
      <c r="AK1023" s="34"/>
      <c r="AL1023" s="34"/>
      <c r="AM1023" s="34"/>
      <c r="AN1023" s="34"/>
      <c r="AO1023" s="34"/>
      <c r="AP1023" s="34"/>
      <c r="AQ1023" s="34"/>
      <c r="AR1023" s="34"/>
      <c r="AS1023" s="34"/>
      <c r="AU1023" s="34"/>
      <c r="AV1023" s="34"/>
      <c r="AW1023" s="34"/>
      <c r="AX1023" s="34"/>
      <c r="AY1023" s="34"/>
      <c r="AZ1023" s="34"/>
      <c r="BA1023" s="34"/>
      <c r="BB1023" s="34"/>
      <c r="BC1023" s="34" t="s">
        <v>866</v>
      </c>
      <c r="BD1023" s="34" t="s">
        <v>378</v>
      </c>
      <c r="BE1023" s="34" t="s">
        <v>867</v>
      </c>
      <c r="BF1023" s="34" t="s">
        <v>868</v>
      </c>
      <c r="BI1023" s="34"/>
      <c r="BJ1023" s="34"/>
      <c r="BK1023" s="34"/>
      <c r="BL1023" s="34"/>
      <c r="BM1023" s="34"/>
      <c r="BN1023" s="34"/>
      <c r="BO1023" s="34"/>
      <c r="BP1023" s="34"/>
      <c r="BQ1023" s="34"/>
      <c r="BS1023" s="34"/>
      <c r="BT1023" s="34"/>
      <c r="BU1023" s="34"/>
      <c r="BV1023" s="34"/>
      <c r="BW1023" s="34"/>
      <c r="BX1023" s="34"/>
      <c r="BY1023" s="34"/>
      <c r="BZ1023" s="34"/>
      <c r="CB1023" s="34"/>
      <c r="CC1023" s="34"/>
      <c r="CD1023" s="34"/>
      <c r="CE1023" s="34"/>
      <c r="CH1023" s="34"/>
      <c r="CI1023" s="34"/>
      <c r="CK1023" s="34"/>
      <c r="CL1023" s="34"/>
      <c r="CM1023" t="b">
        <v>0</v>
      </c>
      <c r="CN1023" s="34" t="s">
        <v>631</v>
      </c>
      <c r="CO1023" s="34" t="s">
        <v>661</v>
      </c>
      <c r="CP1023" s="34"/>
      <c r="CQ1023" s="34" t="s">
        <v>702</v>
      </c>
      <c r="CR1023" s="34" t="s">
        <v>733</v>
      </c>
      <c r="CS1023" s="34" t="s">
        <v>309</v>
      </c>
      <c r="CT1023" s="34" t="s">
        <v>640</v>
      </c>
      <c r="CU1023" t="b">
        <v>1</v>
      </c>
      <c r="CV1023" s="34" t="s">
        <v>328</v>
      </c>
      <c r="CW1023" s="34" t="s">
        <v>643</v>
      </c>
      <c r="CX1023" s="34"/>
      <c r="CY1023" s="34" t="s">
        <v>769</v>
      </c>
      <c r="CZ1023" s="34"/>
    </row>
    <row r="1024" spans="1:104" x14ac:dyDescent="0.15">
      <c r="A1024" s="34"/>
      <c r="B1024" s="34"/>
      <c r="C1024" s="34"/>
      <c r="D1024" s="34"/>
      <c r="F1024" s="34"/>
      <c r="G1024" s="34"/>
      <c r="H1024" s="84"/>
      <c r="I1024" s="34"/>
      <c r="J1024" s="34"/>
      <c r="K1024" s="34"/>
      <c r="L1024" s="34"/>
      <c r="M1024" s="34"/>
      <c r="N1024" s="34"/>
      <c r="O1024" s="34"/>
      <c r="P1024" s="34"/>
      <c r="Q1024" s="34"/>
      <c r="S1024" s="34"/>
      <c r="T1024" s="34"/>
      <c r="U1024" s="34"/>
      <c r="W1024" t="b">
        <v>1</v>
      </c>
      <c r="X1024" s="34"/>
      <c r="Y1024" s="34"/>
      <c r="AA1024" s="34"/>
      <c r="AB1024" s="34"/>
      <c r="AC1024" s="34"/>
      <c r="AD1024" s="34"/>
      <c r="AE1024" s="34"/>
      <c r="AF1024" s="34"/>
      <c r="AG1024">
        <v>4.3</v>
      </c>
      <c r="AH1024" s="34" t="s">
        <v>1607</v>
      </c>
      <c r="AK1024" s="34"/>
      <c r="AL1024" s="34"/>
      <c r="AM1024" s="34"/>
      <c r="AN1024" s="34"/>
      <c r="AO1024" s="34"/>
      <c r="AP1024" s="34"/>
      <c r="AQ1024" s="34"/>
      <c r="AR1024" s="34"/>
      <c r="AS1024" s="34"/>
      <c r="AU1024" s="34"/>
      <c r="AV1024" s="34"/>
      <c r="AW1024" s="34"/>
      <c r="AX1024" s="34"/>
      <c r="AY1024" s="34"/>
      <c r="AZ1024" s="34"/>
      <c r="BA1024" s="34"/>
      <c r="BB1024" s="34"/>
      <c r="BC1024" s="34" t="s">
        <v>866</v>
      </c>
      <c r="BD1024" s="34" t="s">
        <v>378</v>
      </c>
      <c r="BE1024" s="34" t="s">
        <v>867</v>
      </c>
      <c r="BF1024" s="34" t="s">
        <v>868</v>
      </c>
      <c r="BI1024" s="34"/>
      <c r="BJ1024" s="34"/>
      <c r="BK1024" s="34"/>
      <c r="BL1024" s="34"/>
      <c r="BM1024" s="34"/>
      <c r="BN1024" s="34"/>
      <c r="BO1024" s="34"/>
      <c r="BP1024" s="34"/>
      <c r="BQ1024" s="34"/>
      <c r="BS1024" s="34"/>
      <c r="BT1024" s="34"/>
      <c r="BU1024" s="34"/>
      <c r="BV1024" s="34"/>
      <c r="BW1024" s="34"/>
      <c r="BX1024" s="34"/>
      <c r="BY1024" s="34"/>
      <c r="BZ1024" s="34"/>
      <c r="CB1024" s="34"/>
      <c r="CC1024" s="34"/>
      <c r="CD1024" s="34"/>
      <c r="CE1024" s="34"/>
      <c r="CH1024" s="34"/>
      <c r="CI1024" s="34"/>
      <c r="CK1024" s="34"/>
      <c r="CL1024" s="34"/>
      <c r="CM1024" t="b">
        <v>0</v>
      </c>
      <c r="CN1024" s="34" t="s">
        <v>631</v>
      </c>
      <c r="CO1024" s="34" t="s">
        <v>661</v>
      </c>
      <c r="CP1024" s="34"/>
      <c r="CQ1024" s="34" t="s">
        <v>702</v>
      </c>
      <c r="CR1024" s="34" t="s">
        <v>733</v>
      </c>
      <c r="CS1024" s="34" t="s">
        <v>310</v>
      </c>
      <c r="CT1024" s="34" t="s">
        <v>0</v>
      </c>
      <c r="CU1024" t="b">
        <v>0</v>
      </c>
      <c r="CV1024" s="34" t="s">
        <v>661</v>
      </c>
      <c r="CW1024" s="34" t="s">
        <v>644</v>
      </c>
      <c r="CX1024" s="34"/>
      <c r="CY1024" s="34" t="s">
        <v>769</v>
      </c>
      <c r="CZ1024" s="34"/>
    </row>
    <row r="1025" spans="1:104" x14ac:dyDescent="0.15">
      <c r="A1025" s="34"/>
      <c r="B1025" s="34"/>
      <c r="C1025" s="34"/>
      <c r="D1025" s="34"/>
      <c r="F1025" s="34"/>
      <c r="G1025" s="34"/>
      <c r="H1025" s="84"/>
      <c r="I1025" s="34"/>
      <c r="J1025" s="34"/>
      <c r="K1025" s="34"/>
      <c r="L1025" s="34"/>
      <c r="M1025" s="34"/>
      <c r="N1025" s="34"/>
      <c r="O1025" s="34"/>
      <c r="P1025" s="34"/>
      <c r="Q1025" s="34"/>
      <c r="S1025" s="34"/>
      <c r="T1025" s="34"/>
      <c r="U1025" s="34"/>
      <c r="W1025" t="b">
        <v>1</v>
      </c>
      <c r="X1025" s="34"/>
      <c r="Y1025" s="34"/>
      <c r="AA1025" s="34"/>
      <c r="AB1025" s="34"/>
      <c r="AC1025" s="34"/>
      <c r="AD1025" s="34"/>
      <c r="AE1025" s="34"/>
      <c r="AF1025" s="34"/>
      <c r="AG1025">
        <v>4.3</v>
      </c>
      <c r="AH1025" s="34" t="s">
        <v>1607</v>
      </c>
      <c r="AK1025" s="34"/>
      <c r="AL1025" s="34"/>
      <c r="AM1025" s="34"/>
      <c r="AN1025" s="34"/>
      <c r="AO1025" s="34"/>
      <c r="AP1025" s="34"/>
      <c r="AQ1025" s="34"/>
      <c r="AR1025" s="34"/>
      <c r="AS1025" s="34"/>
      <c r="AU1025" s="34"/>
      <c r="AV1025" s="34"/>
      <c r="AW1025" s="34"/>
      <c r="AX1025" s="34"/>
      <c r="AY1025" s="34"/>
      <c r="AZ1025" s="34"/>
      <c r="BA1025" s="34"/>
      <c r="BB1025" s="34"/>
      <c r="BC1025" s="34" t="s">
        <v>866</v>
      </c>
      <c r="BD1025" s="34" t="s">
        <v>378</v>
      </c>
      <c r="BE1025" s="34" t="s">
        <v>867</v>
      </c>
      <c r="BF1025" s="34" t="s">
        <v>868</v>
      </c>
      <c r="BI1025" s="34"/>
      <c r="BJ1025" s="34"/>
      <c r="BK1025" s="34"/>
      <c r="BL1025" s="34"/>
      <c r="BM1025" s="34"/>
      <c r="BN1025" s="34"/>
      <c r="BO1025" s="34"/>
      <c r="BP1025" s="34"/>
      <c r="BQ1025" s="34"/>
      <c r="BS1025" s="34"/>
      <c r="BT1025" s="34"/>
      <c r="BU1025" s="34"/>
      <c r="BV1025" s="34"/>
      <c r="BW1025" s="34"/>
      <c r="BX1025" s="34"/>
      <c r="BY1025" s="34"/>
      <c r="BZ1025" s="34"/>
      <c r="CB1025" s="34"/>
      <c r="CC1025" s="34"/>
      <c r="CD1025" s="34"/>
      <c r="CE1025" s="34"/>
      <c r="CH1025" s="34"/>
      <c r="CI1025" s="34"/>
      <c r="CK1025" s="34"/>
      <c r="CL1025" s="34"/>
      <c r="CM1025" t="b">
        <v>0</v>
      </c>
      <c r="CN1025" s="34" t="s">
        <v>631</v>
      </c>
      <c r="CO1025" s="34" t="s">
        <v>661</v>
      </c>
      <c r="CP1025" s="34"/>
      <c r="CQ1025" s="34" t="s">
        <v>702</v>
      </c>
      <c r="CR1025" s="34" t="s">
        <v>733</v>
      </c>
      <c r="CS1025" s="34" t="s">
        <v>312</v>
      </c>
      <c r="CT1025" s="34" t="s">
        <v>312</v>
      </c>
      <c r="CU1025" t="b">
        <v>0</v>
      </c>
      <c r="CV1025" s="34"/>
      <c r="CW1025" s="34" t="s">
        <v>647</v>
      </c>
      <c r="CX1025" s="34"/>
      <c r="CY1025" s="34" t="s">
        <v>769</v>
      </c>
      <c r="CZ1025" s="34"/>
    </row>
    <row r="1026" spans="1:104" x14ac:dyDescent="0.15">
      <c r="A1026" s="34"/>
      <c r="B1026" s="34"/>
      <c r="C1026" s="34"/>
      <c r="D1026" s="34"/>
      <c r="F1026" s="34"/>
      <c r="G1026" s="34"/>
      <c r="H1026" s="84"/>
      <c r="I1026" s="34"/>
      <c r="J1026" s="34"/>
      <c r="K1026" s="34"/>
      <c r="L1026" s="34"/>
      <c r="M1026" s="34"/>
      <c r="N1026" s="34"/>
      <c r="O1026" s="34"/>
      <c r="P1026" s="34"/>
      <c r="Q1026" s="34"/>
      <c r="S1026" s="34"/>
      <c r="T1026" s="34"/>
      <c r="U1026" s="34"/>
      <c r="W1026" t="b">
        <v>1</v>
      </c>
      <c r="X1026" s="34"/>
      <c r="Y1026" s="34"/>
      <c r="AA1026" s="34"/>
      <c r="AB1026" s="34"/>
      <c r="AC1026" s="34"/>
      <c r="AD1026" s="34"/>
      <c r="AE1026" s="34"/>
      <c r="AF1026" s="34"/>
      <c r="AG1026">
        <v>4.3</v>
      </c>
      <c r="AH1026" s="34" t="s">
        <v>1607</v>
      </c>
      <c r="AK1026" s="34"/>
      <c r="AL1026" s="34"/>
      <c r="AM1026" s="34"/>
      <c r="AN1026" s="34"/>
      <c r="AO1026" s="34"/>
      <c r="AP1026" s="34"/>
      <c r="AQ1026" s="34"/>
      <c r="AR1026" s="34"/>
      <c r="AS1026" s="34"/>
      <c r="AU1026" s="34"/>
      <c r="AV1026" s="34"/>
      <c r="AW1026" s="34"/>
      <c r="AX1026" s="34"/>
      <c r="AY1026" s="34"/>
      <c r="AZ1026" s="34"/>
      <c r="BA1026" s="34"/>
      <c r="BB1026" s="34"/>
      <c r="BC1026" s="34" t="s">
        <v>866</v>
      </c>
      <c r="BD1026" s="34" t="s">
        <v>378</v>
      </c>
      <c r="BE1026" s="34" t="s">
        <v>867</v>
      </c>
      <c r="BF1026" s="34" t="s">
        <v>868</v>
      </c>
      <c r="BI1026" s="34"/>
      <c r="BJ1026" s="34"/>
      <c r="BK1026" s="34"/>
      <c r="BL1026" s="34"/>
      <c r="BM1026" s="34"/>
      <c r="BN1026" s="34"/>
      <c r="BO1026" s="34"/>
      <c r="BP1026" s="34"/>
      <c r="BQ1026" s="34"/>
      <c r="BS1026" s="34"/>
      <c r="BT1026" s="34"/>
      <c r="BU1026" s="34"/>
      <c r="BV1026" s="34"/>
      <c r="BW1026" s="34"/>
      <c r="BX1026" s="34"/>
      <c r="BY1026" s="34"/>
      <c r="BZ1026" s="34"/>
      <c r="CB1026" s="34"/>
      <c r="CC1026" s="34"/>
      <c r="CD1026" s="34"/>
      <c r="CE1026" s="34"/>
      <c r="CH1026" s="34"/>
      <c r="CI1026" s="34"/>
      <c r="CK1026" s="34"/>
      <c r="CL1026" s="34"/>
      <c r="CM1026" t="b">
        <v>0</v>
      </c>
      <c r="CN1026" s="34" t="s">
        <v>631</v>
      </c>
      <c r="CO1026" s="34" t="s">
        <v>661</v>
      </c>
      <c r="CP1026" s="34"/>
      <c r="CQ1026" s="34" t="s">
        <v>703</v>
      </c>
      <c r="CR1026" s="34" t="s">
        <v>734</v>
      </c>
      <c r="CS1026" s="34" t="s">
        <v>309</v>
      </c>
      <c r="CT1026" s="34" t="s">
        <v>640</v>
      </c>
      <c r="CU1026" t="b">
        <v>1</v>
      </c>
      <c r="CV1026" s="34" t="s">
        <v>328</v>
      </c>
      <c r="CW1026" s="34" t="s">
        <v>643</v>
      </c>
      <c r="CX1026" s="34"/>
      <c r="CY1026" s="34" t="s">
        <v>770</v>
      </c>
      <c r="CZ1026" s="34"/>
    </row>
    <row r="1027" spans="1:104" x14ac:dyDescent="0.15">
      <c r="A1027" s="34"/>
      <c r="B1027" s="34"/>
      <c r="C1027" s="34"/>
      <c r="D1027" s="34"/>
      <c r="F1027" s="34"/>
      <c r="G1027" s="34"/>
      <c r="H1027" s="84"/>
      <c r="I1027" s="34"/>
      <c r="J1027" s="34"/>
      <c r="K1027" s="34"/>
      <c r="L1027" s="34"/>
      <c r="M1027" s="34"/>
      <c r="N1027" s="34"/>
      <c r="O1027" s="34"/>
      <c r="P1027" s="34"/>
      <c r="Q1027" s="34"/>
      <c r="S1027" s="34"/>
      <c r="T1027" s="34"/>
      <c r="U1027" s="34"/>
      <c r="W1027" t="b">
        <v>1</v>
      </c>
      <c r="X1027" s="34"/>
      <c r="Y1027" s="34"/>
      <c r="AA1027" s="34"/>
      <c r="AB1027" s="34"/>
      <c r="AC1027" s="34"/>
      <c r="AD1027" s="34"/>
      <c r="AE1027" s="34"/>
      <c r="AF1027" s="34"/>
      <c r="AG1027">
        <v>4.3</v>
      </c>
      <c r="AH1027" s="34" t="s">
        <v>1607</v>
      </c>
      <c r="AK1027" s="34"/>
      <c r="AL1027" s="34"/>
      <c r="AM1027" s="34"/>
      <c r="AN1027" s="34"/>
      <c r="AO1027" s="34"/>
      <c r="AP1027" s="34"/>
      <c r="AQ1027" s="34"/>
      <c r="AR1027" s="34"/>
      <c r="AS1027" s="34"/>
      <c r="AU1027" s="34"/>
      <c r="AV1027" s="34"/>
      <c r="AW1027" s="34"/>
      <c r="AX1027" s="34"/>
      <c r="AY1027" s="34"/>
      <c r="AZ1027" s="34"/>
      <c r="BA1027" s="34"/>
      <c r="BB1027" s="34"/>
      <c r="BC1027" s="34" t="s">
        <v>866</v>
      </c>
      <c r="BD1027" s="34" t="s">
        <v>378</v>
      </c>
      <c r="BE1027" s="34" t="s">
        <v>867</v>
      </c>
      <c r="BF1027" s="34" t="s">
        <v>868</v>
      </c>
      <c r="BI1027" s="34"/>
      <c r="BJ1027" s="34"/>
      <c r="BK1027" s="34"/>
      <c r="BL1027" s="34"/>
      <c r="BM1027" s="34"/>
      <c r="BN1027" s="34"/>
      <c r="BO1027" s="34"/>
      <c r="BP1027" s="34"/>
      <c r="BQ1027" s="34"/>
      <c r="BS1027" s="34"/>
      <c r="BT1027" s="34"/>
      <c r="BU1027" s="34"/>
      <c r="BV1027" s="34"/>
      <c r="BW1027" s="34"/>
      <c r="BX1027" s="34"/>
      <c r="BY1027" s="34"/>
      <c r="BZ1027" s="34"/>
      <c r="CB1027" s="34"/>
      <c r="CC1027" s="34"/>
      <c r="CD1027" s="34"/>
      <c r="CE1027" s="34"/>
      <c r="CH1027" s="34"/>
      <c r="CI1027" s="34"/>
      <c r="CK1027" s="34"/>
      <c r="CL1027" s="34"/>
      <c r="CM1027" t="b">
        <v>0</v>
      </c>
      <c r="CN1027" s="34" t="s">
        <v>631</v>
      </c>
      <c r="CO1027" s="34" t="s">
        <v>661</v>
      </c>
      <c r="CP1027" s="34"/>
      <c r="CQ1027" s="34" t="s">
        <v>703</v>
      </c>
      <c r="CR1027" s="34" t="s">
        <v>734</v>
      </c>
      <c r="CS1027" s="34" t="s">
        <v>310</v>
      </c>
      <c r="CT1027" s="34" t="s">
        <v>0</v>
      </c>
      <c r="CU1027" t="b">
        <v>0</v>
      </c>
      <c r="CV1027" s="34" t="s">
        <v>661</v>
      </c>
      <c r="CW1027" s="34" t="s">
        <v>644</v>
      </c>
      <c r="CX1027" s="34"/>
      <c r="CY1027" s="34" t="s">
        <v>770</v>
      </c>
      <c r="CZ1027" s="34"/>
    </row>
    <row r="1028" spans="1:104" x14ac:dyDescent="0.15">
      <c r="A1028" s="34"/>
      <c r="B1028" s="34"/>
      <c r="C1028" s="34"/>
      <c r="D1028" s="34"/>
      <c r="F1028" s="34"/>
      <c r="G1028" s="34"/>
      <c r="H1028" s="84"/>
      <c r="I1028" s="34"/>
      <c r="J1028" s="34"/>
      <c r="K1028" s="34"/>
      <c r="L1028" s="34"/>
      <c r="M1028" s="34"/>
      <c r="N1028" s="34"/>
      <c r="O1028" s="34"/>
      <c r="P1028" s="34"/>
      <c r="Q1028" s="34"/>
      <c r="S1028" s="34"/>
      <c r="T1028" s="34"/>
      <c r="U1028" s="34"/>
      <c r="W1028" t="b">
        <v>1</v>
      </c>
      <c r="X1028" s="34"/>
      <c r="Y1028" s="34"/>
      <c r="AA1028" s="34"/>
      <c r="AB1028" s="34"/>
      <c r="AC1028" s="34"/>
      <c r="AD1028" s="34"/>
      <c r="AE1028" s="34"/>
      <c r="AF1028" s="34"/>
      <c r="AG1028">
        <v>4.3</v>
      </c>
      <c r="AH1028" s="34" t="s">
        <v>1607</v>
      </c>
      <c r="AK1028" s="34"/>
      <c r="AL1028" s="34"/>
      <c r="AM1028" s="34"/>
      <c r="AN1028" s="34"/>
      <c r="AO1028" s="34"/>
      <c r="AP1028" s="34"/>
      <c r="AQ1028" s="34"/>
      <c r="AR1028" s="34"/>
      <c r="AS1028" s="34"/>
      <c r="AU1028" s="34"/>
      <c r="AV1028" s="34"/>
      <c r="AW1028" s="34"/>
      <c r="AX1028" s="34"/>
      <c r="AY1028" s="34"/>
      <c r="AZ1028" s="34"/>
      <c r="BA1028" s="34"/>
      <c r="BB1028" s="34"/>
      <c r="BC1028" s="34" t="s">
        <v>866</v>
      </c>
      <c r="BD1028" s="34" t="s">
        <v>378</v>
      </c>
      <c r="BE1028" s="34" t="s">
        <v>867</v>
      </c>
      <c r="BF1028" s="34" t="s">
        <v>868</v>
      </c>
      <c r="BI1028" s="34"/>
      <c r="BJ1028" s="34"/>
      <c r="BK1028" s="34"/>
      <c r="BL1028" s="34"/>
      <c r="BM1028" s="34"/>
      <c r="BN1028" s="34"/>
      <c r="BO1028" s="34"/>
      <c r="BP1028" s="34"/>
      <c r="BQ1028" s="34"/>
      <c r="BS1028" s="34"/>
      <c r="BT1028" s="34"/>
      <c r="BU1028" s="34"/>
      <c r="BV1028" s="34"/>
      <c r="BW1028" s="34"/>
      <c r="BX1028" s="34"/>
      <c r="BY1028" s="34"/>
      <c r="BZ1028" s="34"/>
      <c r="CB1028" s="34"/>
      <c r="CC1028" s="34"/>
      <c r="CD1028" s="34"/>
      <c r="CE1028" s="34"/>
      <c r="CH1028" s="34"/>
      <c r="CI1028" s="34"/>
      <c r="CK1028" s="34"/>
      <c r="CL1028" s="34"/>
      <c r="CM1028" t="b">
        <v>0</v>
      </c>
      <c r="CN1028" s="34" t="s">
        <v>631</v>
      </c>
      <c r="CO1028" s="34" t="s">
        <v>661</v>
      </c>
      <c r="CP1028" s="34"/>
      <c r="CQ1028" s="34" t="s">
        <v>703</v>
      </c>
      <c r="CR1028" s="34" t="s">
        <v>734</v>
      </c>
      <c r="CS1028" s="34" t="s">
        <v>312</v>
      </c>
      <c r="CT1028" s="34" t="s">
        <v>312</v>
      </c>
      <c r="CU1028" t="b">
        <v>0</v>
      </c>
      <c r="CV1028" s="34"/>
      <c r="CW1028" s="34" t="s">
        <v>647</v>
      </c>
      <c r="CX1028" s="34"/>
      <c r="CY1028" s="34" t="s">
        <v>770</v>
      </c>
      <c r="CZ1028" s="34"/>
    </row>
    <row r="1029" spans="1:104" x14ac:dyDescent="0.15">
      <c r="A1029" s="34"/>
      <c r="B1029" s="34"/>
      <c r="C1029" s="34"/>
      <c r="D1029" s="34"/>
      <c r="F1029" s="34"/>
      <c r="G1029" s="34"/>
      <c r="H1029" s="84"/>
      <c r="I1029" s="34"/>
      <c r="J1029" s="34"/>
      <c r="K1029" s="34"/>
      <c r="L1029" s="34"/>
      <c r="M1029" s="34"/>
      <c r="N1029" s="34"/>
      <c r="O1029" s="34"/>
      <c r="P1029" s="34"/>
      <c r="Q1029" s="34"/>
      <c r="S1029" s="34"/>
      <c r="T1029" s="34"/>
      <c r="U1029" s="34"/>
      <c r="W1029" t="b">
        <v>1</v>
      </c>
      <c r="X1029" s="34"/>
      <c r="Y1029" s="34"/>
      <c r="AA1029" s="34"/>
      <c r="AB1029" s="34"/>
      <c r="AC1029" s="34"/>
      <c r="AD1029" s="34"/>
      <c r="AE1029" s="34"/>
      <c r="AF1029" s="34"/>
      <c r="AG1029">
        <v>4.3</v>
      </c>
      <c r="AH1029" s="34" t="s">
        <v>1607</v>
      </c>
      <c r="AK1029" s="34"/>
      <c r="AL1029" s="34"/>
      <c r="AM1029" s="34"/>
      <c r="AN1029" s="34"/>
      <c r="AO1029" s="34"/>
      <c r="AP1029" s="34"/>
      <c r="AQ1029" s="34"/>
      <c r="AR1029" s="34"/>
      <c r="AS1029" s="34"/>
      <c r="AU1029" s="34"/>
      <c r="AV1029" s="34"/>
      <c r="AW1029" s="34"/>
      <c r="AX1029" s="34"/>
      <c r="AY1029" s="34"/>
      <c r="AZ1029" s="34"/>
      <c r="BA1029" s="34"/>
      <c r="BB1029" s="34"/>
      <c r="BC1029" s="34" t="s">
        <v>866</v>
      </c>
      <c r="BD1029" s="34" t="s">
        <v>378</v>
      </c>
      <c r="BE1029" s="34" t="s">
        <v>867</v>
      </c>
      <c r="BF1029" s="34" t="s">
        <v>868</v>
      </c>
      <c r="BI1029" s="34"/>
      <c r="BJ1029" s="34"/>
      <c r="BK1029" s="34"/>
      <c r="BL1029" s="34"/>
      <c r="BM1029" s="34"/>
      <c r="BN1029" s="34"/>
      <c r="BO1029" s="34"/>
      <c r="BP1029" s="34"/>
      <c r="BQ1029" s="34"/>
      <c r="BS1029" s="34"/>
      <c r="BT1029" s="34"/>
      <c r="BU1029" s="34"/>
      <c r="BV1029" s="34"/>
      <c r="BW1029" s="34"/>
      <c r="BX1029" s="34"/>
      <c r="BY1029" s="34"/>
      <c r="BZ1029" s="34"/>
      <c r="CB1029" s="34"/>
      <c r="CC1029" s="34"/>
      <c r="CD1029" s="34"/>
      <c r="CE1029" s="34"/>
      <c r="CH1029" s="34"/>
      <c r="CI1029" s="34"/>
      <c r="CK1029" s="34"/>
      <c r="CL1029" s="34"/>
      <c r="CM1029" t="b">
        <v>0</v>
      </c>
      <c r="CN1029" s="34" t="s">
        <v>631</v>
      </c>
      <c r="CO1029" s="34" t="s">
        <v>662</v>
      </c>
      <c r="CP1029" s="34"/>
      <c r="CQ1029" s="34" t="s">
        <v>704</v>
      </c>
      <c r="CR1029" s="34" t="s">
        <v>735</v>
      </c>
      <c r="CS1029" s="34" t="s">
        <v>309</v>
      </c>
      <c r="CT1029" s="34" t="s">
        <v>640</v>
      </c>
      <c r="CU1029" t="b">
        <v>1</v>
      </c>
      <c r="CV1029" s="34" t="s">
        <v>328</v>
      </c>
      <c r="CW1029" s="34" t="s">
        <v>643</v>
      </c>
      <c r="CX1029" s="34"/>
      <c r="CY1029" s="34" t="s">
        <v>771</v>
      </c>
      <c r="CZ1029" s="34"/>
    </row>
    <row r="1030" spans="1:104" x14ac:dyDescent="0.15">
      <c r="A1030" s="34"/>
      <c r="B1030" s="34"/>
      <c r="C1030" s="34"/>
      <c r="D1030" s="34"/>
      <c r="F1030" s="34"/>
      <c r="G1030" s="34"/>
      <c r="H1030" s="84"/>
      <c r="I1030" s="34"/>
      <c r="J1030" s="34"/>
      <c r="K1030" s="34"/>
      <c r="L1030" s="34"/>
      <c r="M1030" s="34"/>
      <c r="N1030" s="34"/>
      <c r="O1030" s="34"/>
      <c r="P1030" s="34"/>
      <c r="Q1030" s="34"/>
      <c r="S1030" s="34"/>
      <c r="T1030" s="34"/>
      <c r="U1030" s="34"/>
      <c r="W1030" t="b">
        <v>1</v>
      </c>
      <c r="X1030" s="34"/>
      <c r="Y1030" s="34"/>
      <c r="AA1030" s="34"/>
      <c r="AB1030" s="34"/>
      <c r="AC1030" s="34"/>
      <c r="AD1030" s="34"/>
      <c r="AE1030" s="34"/>
      <c r="AF1030" s="34"/>
      <c r="AG1030">
        <v>4.3</v>
      </c>
      <c r="AH1030" s="34" t="s">
        <v>1607</v>
      </c>
      <c r="AK1030" s="34"/>
      <c r="AL1030" s="34"/>
      <c r="AM1030" s="34"/>
      <c r="AN1030" s="34"/>
      <c r="AO1030" s="34"/>
      <c r="AP1030" s="34"/>
      <c r="AQ1030" s="34"/>
      <c r="AR1030" s="34"/>
      <c r="AS1030" s="34"/>
      <c r="AU1030" s="34"/>
      <c r="AV1030" s="34"/>
      <c r="AW1030" s="34"/>
      <c r="AX1030" s="34"/>
      <c r="AY1030" s="34"/>
      <c r="AZ1030" s="34"/>
      <c r="BA1030" s="34"/>
      <c r="BB1030" s="34"/>
      <c r="BC1030" s="34" t="s">
        <v>866</v>
      </c>
      <c r="BD1030" s="34" t="s">
        <v>378</v>
      </c>
      <c r="BE1030" s="34" t="s">
        <v>867</v>
      </c>
      <c r="BF1030" s="34" t="s">
        <v>868</v>
      </c>
      <c r="BI1030" s="34"/>
      <c r="BJ1030" s="34"/>
      <c r="BK1030" s="34"/>
      <c r="BL1030" s="34"/>
      <c r="BM1030" s="34"/>
      <c r="BN1030" s="34"/>
      <c r="BO1030" s="34"/>
      <c r="BP1030" s="34"/>
      <c r="BQ1030" s="34"/>
      <c r="BS1030" s="34"/>
      <c r="BT1030" s="34"/>
      <c r="BU1030" s="34"/>
      <c r="BV1030" s="34"/>
      <c r="BW1030" s="34"/>
      <c r="BX1030" s="34"/>
      <c r="BY1030" s="34"/>
      <c r="BZ1030" s="34"/>
      <c r="CB1030" s="34"/>
      <c r="CC1030" s="34"/>
      <c r="CD1030" s="34"/>
      <c r="CE1030" s="34"/>
      <c r="CH1030" s="34"/>
      <c r="CI1030" s="34"/>
      <c r="CK1030" s="34"/>
      <c r="CL1030" s="34"/>
      <c r="CM1030" t="b">
        <v>0</v>
      </c>
      <c r="CN1030" s="34" t="s">
        <v>631</v>
      </c>
      <c r="CO1030" s="34" t="s">
        <v>662</v>
      </c>
      <c r="CP1030" s="34"/>
      <c r="CQ1030" s="34" t="s">
        <v>704</v>
      </c>
      <c r="CR1030" s="34" t="s">
        <v>735</v>
      </c>
      <c r="CS1030" s="34" t="s">
        <v>310</v>
      </c>
      <c r="CT1030" s="34" t="s">
        <v>0</v>
      </c>
      <c r="CU1030" t="b">
        <v>0</v>
      </c>
      <c r="CV1030" s="34" t="s">
        <v>662</v>
      </c>
      <c r="CW1030" s="34" t="s">
        <v>644</v>
      </c>
      <c r="CX1030" s="34"/>
      <c r="CY1030" s="34" t="s">
        <v>771</v>
      </c>
      <c r="CZ1030" s="34"/>
    </row>
    <row r="1031" spans="1:104" x14ac:dyDescent="0.15">
      <c r="A1031" s="34"/>
      <c r="B1031" s="34"/>
      <c r="C1031" s="34"/>
      <c r="D1031" s="34"/>
      <c r="F1031" s="34"/>
      <c r="G1031" s="34"/>
      <c r="H1031" s="84"/>
      <c r="I1031" s="34"/>
      <c r="J1031" s="34"/>
      <c r="K1031" s="34"/>
      <c r="L1031" s="34"/>
      <c r="M1031" s="34"/>
      <c r="N1031" s="34"/>
      <c r="O1031" s="34"/>
      <c r="P1031" s="34"/>
      <c r="Q1031" s="34"/>
      <c r="S1031" s="34"/>
      <c r="T1031" s="34"/>
      <c r="U1031" s="34"/>
      <c r="W1031" t="b">
        <v>1</v>
      </c>
      <c r="X1031" s="34"/>
      <c r="Y1031" s="34"/>
      <c r="AA1031" s="34"/>
      <c r="AB1031" s="34"/>
      <c r="AC1031" s="34"/>
      <c r="AD1031" s="34"/>
      <c r="AE1031" s="34"/>
      <c r="AF1031" s="34"/>
      <c r="AG1031">
        <v>4.3</v>
      </c>
      <c r="AH1031" s="34" t="s">
        <v>1607</v>
      </c>
      <c r="AK1031" s="34"/>
      <c r="AL1031" s="34"/>
      <c r="AM1031" s="34"/>
      <c r="AN1031" s="34"/>
      <c r="AO1031" s="34"/>
      <c r="AP1031" s="34"/>
      <c r="AQ1031" s="34"/>
      <c r="AR1031" s="34"/>
      <c r="AS1031" s="34"/>
      <c r="AU1031" s="34"/>
      <c r="AV1031" s="34"/>
      <c r="AW1031" s="34"/>
      <c r="AX1031" s="34"/>
      <c r="AY1031" s="34"/>
      <c r="AZ1031" s="34"/>
      <c r="BA1031" s="34"/>
      <c r="BB1031" s="34"/>
      <c r="BC1031" s="34" t="s">
        <v>866</v>
      </c>
      <c r="BD1031" s="34" t="s">
        <v>378</v>
      </c>
      <c r="BE1031" s="34" t="s">
        <v>867</v>
      </c>
      <c r="BF1031" s="34" t="s">
        <v>868</v>
      </c>
      <c r="BI1031" s="34"/>
      <c r="BJ1031" s="34"/>
      <c r="BK1031" s="34"/>
      <c r="BL1031" s="34"/>
      <c r="BM1031" s="34"/>
      <c r="BN1031" s="34"/>
      <c r="BO1031" s="34"/>
      <c r="BP1031" s="34"/>
      <c r="BQ1031" s="34"/>
      <c r="BS1031" s="34"/>
      <c r="BT1031" s="34"/>
      <c r="BU1031" s="34"/>
      <c r="BV1031" s="34"/>
      <c r="BW1031" s="34"/>
      <c r="BX1031" s="34"/>
      <c r="BY1031" s="34"/>
      <c r="BZ1031" s="34"/>
      <c r="CB1031" s="34"/>
      <c r="CC1031" s="34"/>
      <c r="CD1031" s="34"/>
      <c r="CE1031" s="34"/>
      <c r="CH1031" s="34"/>
      <c r="CI1031" s="34"/>
      <c r="CK1031" s="34"/>
      <c r="CL1031" s="34"/>
      <c r="CM1031" t="b">
        <v>0</v>
      </c>
      <c r="CN1031" s="34" t="s">
        <v>631</v>
      </c>
      <c r="CO1031" s="34" t="s">
        <v>662</v>
      </c>
      <c r="CP1031" s="34"/>
      <c r="CQ1031" s="34" t="s">
        <v>704</v>
      </c>
      <c r="CR1031" s="34" t="s">
        <v>735</v>
      </c>
      <c r="CS1031" s="34" t="s">
        <v>312</v>
      </c>
      <c r="CT1031" s="34" t="s">
        <v>312</v>
      </c>
      <c r="CU1031" t="b">
        <v>0</v>
      </c>
      <c r="CV1031" s="34"/>
      <c r="CW1031" s="34" t="s">
        <v>647</v>
      </c>
      <c r="CX1031" s="34"/>
      <c r="CY1031" s="34" t="s">
        <v>771</v>
      </c>
      <c r="CZ1031" s="34"/>
    </row>
    <row r="1032" spans="1:104" x14ac:dyDescent="0.15">
      <c r="A1032" s="34"/>
      <c r="B1032" s="34"/>
      <c r="C1032" s="34"/>
      <c r="D1032" s="34"/>
      <c r="F1032" s="34"/>
      <c r="G1032" s="34"/>
      <c r="H1032" s="84"/>
      <c r="I1032" s="34"/>
      <c r="J1032" s="34"/>
      <c r="K1032" s="34"/>
      <c r="L1032" s="34"/>
      <c r="M1032" s="34"/>
      <c r="N1032" s="34"/>
      <c r="O1032" s="34"/>
      <c r="P1032" s="34"/>
      <c r="Q1032" s="34"/>
      <c r="S1032" s="34"/>
      <c r="T1032" s="34"/>
      <c r="U1032" s="34"/>
      <c r="W1032" t="b">
        <v>1</v>
      </c>
      <c r="X1032" s="34"/>
      <c r="Y1032" s="34"/>
      <c r="AA1032" s="34"/>
      <c r="AB1032" s="34"/>
      <c r="AC1032" s="34"/>
      <c r="AD1032" s="34"/>
      <c r="AE1032" s="34"/>
      <c r="AF1032" s="34"/>
      <c r="AG1032">
        <v>4.3</v>
      </c>
      <c r="AH1032" s="34" t="s">
        <v>1607</v>
      </c>
      <c r="AK1032" s="34"/>
      <c r="AL1032" s="34"/>
      <c r="AM1032" s="34"/>
      <c r="AN1032" s="34"/>
      <c r="AO1032" s="34"/>
      <c r="AP1032" s="34"/>
      <c r="AQ1032" s="34"/>
      <c r="AR1032" s="34"/>
      <c r="AS1032" s="34"/>
      <c r="AU1032" s="34"/>
      <c r="AV1032" s="34"/>
      <c r="AW1032" s="34"/>
      <c r="AX1032" s="34"/>
      <c r="AY1032" s="34"/>
      <c r="AZ1032" s="34"/>
      <c r="BA1032" s="34"/>
      <c r="BB1032" s="34"/>
      <c r="BC1032" s="34" t="s">
        <v>866</v>
      </c>
      <c r="BD1032" s="34" t="s">
        <v>378</v>
      </c>
      <c r="BE1032" s="34" t="s">
        <v>867</v>
      </c>
      <c r="BF1032" s="34" t="s">
        <v>868</v>
      </c>
      <c r="BI1032" s="34"/>
      <c r="BJ1032" s="34"/>
      <c r="BK1032" s="34"/>
      <c r="BL1032" s="34"/>
      <c r="BM1032" s="34"/>
      <c r="BN1032" s="34"/>
      <c r="BO1032" s="34"/>
      <c r="BP1032" s="34"/>
      <c r="BQ1032" s="34"/>
      <c r="BS1032" s="34"/>
      <c r="BT1032" s="34"/>
      <c r="BU1032" s="34"/>
      <c r="BV1032" s="34"/>
      <c r="BW1032" s="34"/>
      <c r="BX1032" s="34"/>
      <c r="BY1032" s="34"/>
      <c r="BZ1032" s="34"/>
      <c r="CB1032" s="34"/>
      <c r="CC1032" s="34"/>
      <c r="CD1032" s="34"/>
      <c r="CE1032" s="34"/>
      <c r="CH1032" s="34"/>
      <c r="CI1032" s="34"/>
      <c r="CK1032" s="34"/>
      <c r="CL1032" s="34"/>
      <c r="CM1032" t="b">
        <v>0</v>
      </c>
      <c r="CN1032" s="34" t="s">
        <v>631</v>
      </c>
      <c r="CO1032" s="34" t="s">
        <v>663</v>
      </c>
      <c r="CP1032" s="34"/>
      <c r="CQ1032" s="34" t="s">
        <v>705</v>
      </c>
      <c r="CR1032" s="34" t="s">
        <v>736</v>
      </c>
      <c r="CS1032" s="34" t="s">
        <v>309</v>
      </c>
      <c r="CT1032" s="34" t="s">
        <v>640</v>
      </c>
      <c r="CU1032" t="b">
        <v>1</v>
      </c>
      <c r="CV1032" s="34" t="s">
        <v>328</v>
      </c>
      <c r="CW1032" s="34" t="s">
        <v>643</v>
      </c>
      <c r="CX1032" s="34"/>
      <c r="CY1032" s="34" t="s">
        <v>772</v>
      </c>
      <c r="CZ1032" s="34"/>
    </row>
    <row r="1033" spans="1:104" x14ac:dyDescent="0.15">
      <c r="A1033" s="34"/>
      <c r="B1033" s="34"/>
      <c r="C1033" s="34"/>
      <c r="D1033" s="34"/>
      <c r="F1033" s="34"/>
      <c r="G1033" s="34"/>
      <c r="H1033" s="84"/>
      <c r="I1033" s="34"/>
      <c r="J1033" s="34"/>
      <c r="K1033" s="34"/>
      <c r="L1033" s="34"/>
      <c r="M1033" s="34"/>
      <c r="N1033" s="34"/>
      <c r="O1033" s="34"/>
      <c r="P1033" s="34"/>
      <c r="Q1033" s="34"/>
      <c r="S1033" s="34"/>
      <c r="T1033" s="34"/>
      <c r="U1033" s="34"/>
      <c r="W1033" t="b">
        <v>1</v>
      </c>
      <c r="X1033" s="34"/>
      <c r="Y1033" s="34"/>
      <c r="AA1033" s="34"/>
      <c r="AB1033" s="34"/>
      <c r="AC1033" s="34"/>
      <c r="AD1033" s="34"/>
      <c r="AE1033" s="34"/>
      <c r="AF1033" s="34"/>
      <c r="AG1033">
        <v>4.3</v>
      </c>
      <c r="AH1033" s="34" t="s">
        <v>1607</v>
      </c>
      <c r="AK1033" s="34"/>
      <c r="AL1033" s="34"/>
      <c r="AM1033" s="34"/>
      <c r="AN1033" s="34"/>
      <c r="AO1033" s="34"/>
      <c r="AP1033" s="34"/>
      <c r="AQ1033" s="34"/>
      <c r="AR1033" s="34"/>
      <c r="AS1033" s="34"/>
      <c r="AU1033" s="34"/>
      <c r="AV1033" s="34"/>
      <c r="AW1033" s="34"/>
      <c r="AX1033" s="34"/>
      <c r="AY1033" s="34"/>
      <c r="AZ1033" s="34"/>
      <c r="BA1033" s="34"/>
      <c r="BB1033" s="34"/>
      <c r="BC1033" s="34" t="s">
        <v>866</v>
      </c>
      <c r="BD1033" s="34" t="s">
        <v>378</v>
      </c>
      <c r="BE1033" s="34" t="s">
        <v>867</v>
      </c>
      <c r="BF1033" s="34" t="s">
        <v>868</v>
      </c>
      <c r="BI1033" s="34"/>
      <c r="BJ1033" s="34"/>
      <c r="BK1033" s="34"/>
      <c r="BL1033" s="34"/>
      <c r="BM1033" s="34"/>
      <c r="BN1033" s="34"/>
      <c r="BO1033" s="34"/>
      <c r="BP1033" s="34"/>
      <c r="BQ1033" s="34"/>
      <c r="BS1033" s="34"/>
      <c r="BT1033" s="34"/>
      <c r="BU1033" s="34"/>
      <c r="BV1033" s="34"/>
      <c r="BW1033" s="34"/>
      <c r="BX1033" s="34"/>
      <c r="BY1033" s="34"/>
      <c r="BZ1033" s="34"/>
      <c r="CB1033" s="34"/>
      <c r="CC1033" s="34"/>
      <c r="CD1033" s="34"/>
      <c r="CE1033" s="34"/>
      <c r="CH1033" s="34"/>
      <c r="CI1033" s="34"/>
      <c r="CK1033" s="34"/>
      <c r="CL1033" s="34"/>
      <c r="CM1033" t="b">
        <v>0</v>
      </c>
      <c r="CN1033" s="34" t="s">
        <v>631</v>
      </c>
      <c r="CO1033" s="34" t="s">
        <v>663</v>
      </c>
      <c r="CP1033" s="34"/>
      <c r="CQ1033" s="34" t="s">
        <v>705</v>
      </c>
      <c r="CR1033" s="34" t="s">
        <v>736</v>
      </c>
      <c r="CS1033" s="34" t="s">
        <v>310</v>
      </c>
      <c r="CT1033" s="34" t="s">
        <v>0</v>
      </c>
      <c r="CU1033" t="b">
        <v>0</v>
      </c>
      <c r="CV1033" s="34" t="s">
        <v>663</v>
      </c>
      <c r="CW1033" s="34" t="s">
        <v>644</v>
      </c>
      <c r="CX1033" s="34"/>
      <c r="CY1033" s="34" t="s">
        <v>772</v>
      </c>
      <c r="CZ1033" s="34"/>
    </row>
    <row r="1034" spans="1:104" x14ac:dyDescent="0.15">
      <c r="A1034" s="34"/>
      <c r="B1034" s="34"/>
      <c r="C1034" s="34"/>
      <c r="D1034" s="34"/>
      <c r="F1034" s="34"/>
      <c r="G1034" s="34"/>
      <c r="H1034" s="84"/>
      <c r="I1034" s="34"/>
      <c r="J1034" s="34"/>
      <c r="K1034" s="34"/>
      <c r="L1034" s="34"/>
      <c r="M1034" s="34"/>
      <c r="N1034" s="34"/>
      <c r="O1034" s="34"/>
      <c r="P1034" s="34"/>
      <c r="Q1034" s="34"/>
      <c r="S1034" s="34"/>
      <c r="T1034" s="34"/>
      <c r="U1034" s="34"/>
      <c r="W1034" t="b">
        <v>1</v>
      </c>
      <c r="X1034" s="34"/>
      <c r="Y1034" s="34"/>
      <c r="AA1034" s="34"/>
      <c r="AB1034" s="34"/>
      <c r="AC1034" s="34"/>
      <c r="AD1034" s="34"/>
      <c r="AE1034" s="34"/>
      <c r="AF1034" s="34"/>
      <c r="AG1034">
        <v>4.3</v>
      </c>
      <c r="AH1034" s="34" t="s">
        <v>1607</v>
      </c>
      <c r="AK1034" s="34"/>
      <c r="AL1034" s="34"/>
      <c r="AM1034" s="34"/>
      <c r="AN1034" s="34"/>
      <c r="AO1034" s="34"/>
      <c r="AP1034" s="34"/>
      <c r="AQ1034" s="34"/>
      <c r="AR1034" s="34"/>
      <c r="AS1034" s="34"/>
      <c r="AU1034" s="34"/>
      <c r="AV1034" s="34"/>
      <c r="AW1034" s="34"/>
      <c r="AX1034" s="34"/>
      <c r="AY1034" s="34"/>
      <c r="AZ1034" s="34"/>
      <c r="BA1034" s="34"/>
      <c r="BB1034" s="34"/>
      <c r="BC1034" s="34" t="s">
        <v>866</v>
      </c>
      <c r="BD1034" s="34" t="s">
        <v>378</v>
      </c>
      <c r="BE1034" s="34" t="s">
        <v>867</v>
      </c>
      <c r="BF1034" s="34" t="s">
        <v>868</v>
      </c>
      <c r="BI1034" s="34"/>
      <c r="BJ1034" s="34"/>
      <c r="BK1034" s="34"/>
      <c r="BL1034" s="34"/>
      <c r="BM1034" s="34"/>
      <c r="BN1034" s="34"/>
      <c r="BO1034" s="34"/>
      <c r="BP1034" s="34"/>
      <c r="BQ1034" s="34"/>
      <c r="BS1034" s="34"/>
      <c r="BT1034" s="34"/>
      <c r="BU1034" s="34"/>
      <c r="BV1034" s="34"/>
      <c r="BW1034" s="34"/>
      <c r="BX1034" s="34"/>
      <c r="BY1034" s="34"/>
      <c r="BZ1034" s="34"/>
      <c r="CB1034" s="34"/>
      <c r="CC1034" s="34"/>
      <c r="CD1034" s="34"/>
      <c r="CE1034" s="34"/>
      <c r="CH1034" s="34"/>
      <c r="CI1034" s="34"/>
      <c r="CK1034" s="34"/>
      <c r="CL1034" s="34"/>
      <c r="CM1034" t="b">
        <v>0</v>
      </c>
      <c r="CN1034" s="34" t="s">
        <v>631</v>
      </c>
      <c r="CO1034" s="34" t="s">
        <v>663</v>
      </c>
      <c r="CP1034" s="34"/>
      <c r="CQ1034" s="34" t="s">
        <v>705</v>
      </c>
      <c r="CR1034" s="34" t="s">
        <v>736</v>
      </c>
      <c r="CS1034" s="34" t="s">
        <v>312</v>
      </c>
      <c r="CT1034" s="34" t="s">
        <v>312</v>
      </c>
      <c r="CU1034" t="b">
        <v>0</v>
      </c>
      <c r="CV1034" s="34"/>
      <c r="CW1034" s="34" t="s">
        <v>647</v>
      </c>
      <c r="CX1034" s="34"/>
      <c r="CY1034" s="34" t="s">
        <v>772</v>
      </c>
      <c r="CZ1034" s="34"/>
    </row>
    <row r="1035" spans="1:104" x14ac:dyDescent="0.15">
      <c r="A1035" s="34"/>
      <c r="B1035" s="34"/>
      <c r="C1035" s="34"/>
      <c r="D1035" s="34"/>
      <c r="F1035" s="34"/>
      <c r="G1035" s="34"/>
      <c r="H1035" s="84"/>
      <c r="I1035" s="34"/>
      <c r="J1035" s="34"/>
      <c r="K1035" s="34"/>
      <c r="L1035" s="34"/>
      <c r="M1035" s="34"/>
      <c r="N1035" s="34"/>
      <c r="O1035" s="34"/>
      <c r="P1035" s="34"/>
      <c r="Q1035" s="34"/>
      <c r="S1035" s="34"/>
      <c r="T1035" s="34"/>
      <c r="U1035" s="34"/>
      <c r="W1035" t="b">
        <v>1</v>
      </c>
      <c r="X1035" s="34"/>
      <c r="Y1035" s="34"/>
      <c r="AA1035" s="34"/>
      <c r="AB1035" s="34"/>
      <c r="AC1035" s="34"/>
      <c r="AD1035" s="34"/>
      <c r="AE1035" s="34"/>
      <c r="AF1035" s="34"/>
      <c r="AG1035">
        <v>4.3</v>
      </c>
      <c r="AH1035" s="34" t="s">
        <v>1607</v>
      </c>
      <c r="AK1035" s="34"/>
      <c r="AL1035" s="34"/>
      <c r="AM1035" s="34"/>
      <c r="AN1035" s="34"/>
      <c r="AO1035" s="34"/>
      <c r="AP1035" s="34"/>
      <c r="AQ1035" s="34"/>
      <c r="AR1035" s="34"/>
      <c r="AS1035" s="34"/>
      <c r="AU1035" s="34"/>
      <c r="AV1035" s="34"/>
      <c r="AW1035" s="34"/>
      <c r="AX1035" s="34"/>
      <c r="AY1035" s="34"/>
      <c r="AZ1035" s="34"/>
      <c r="BA1035" s="34"/>
      <c r="BB1035" s="34"/>
      <c r="BC1035" s="34" t="s">
        <v>866</v>
      </c>
      <c r="BD1035" s="34" t="s">
        <v>378</v>
      </c>
      <c r="BE1035" s="34" t="s">
        <v>867</v>
      </c>
      <c r="BF1035" s="34" t="s">
        <v>868</v>
      </c>
      <c r="BI1035" s="34"/>
      <c r="BJ1035" s="34"/>
      <c r="BK1035" s="34"/>
      <c r="BL1035" s="34"/>
      <c r="BM1035" s="34"/>
      <c r="BN1035" s="34"/>
      <c r="BO1035" s="34"/>
      <c r="BP1035" s="34"/>
      <c r="BQ1035" s="34"/>
      <c r="BS1035" s="34"/>
      <c r="BT1035" s="34"/>
      <c r="BU1035" s="34"/>
      <c r="BV1035" s="34"/>
      <c r="BW1035" s="34"/>
      <c r="BX1035" s="34"/>
      <c r="BY1035" s="34"/>
      <c r="BZ1035" s="34"/>
      <c r="CB1035" s="34"/>
      <c r="CC1035" s="34"/>
      <c r="CD1035" s="34"/>
      <c r="CE1035" s="34"/>
      <c r="CH1035" s="34"/>
      <c r="CI1035" s="34"/>
      <c r="CK1035" s="34"/>
      <c r="CL1035" s="34"/>
      <c r="CM1035" t="b">
        <v>0</v>
      </c>
      <c r="CN1035" s="34" t="s">
        <v>631</v>
      </c>
      <c r="CO1035" s="34" t="s">
        <v>664</v>
      </c>
      <c r="CP1035" s="34" t="s">
        <v>688</v>
      </c>
      <c r="CQ1035" s="34" t="s">
        <v>706</v>
      </c>
      <c r="CR1035" s="34" t="s">
        <v>737</v>
      </c>
      <c r="CS1035" s="34" t="s">
        <v>309</v>
      </c>
      <c r="CT1035" s="34" t="s">
        <v>640</v>
      </c>
      <c r="CU1035" t="b">
        <v>1</v>
      </c>
      <c r="CV1035" s="34" t="s">
        <v>328</v>
      </c>
      <c r="CW1035" s="34" t="s">
        <v>643</v>
      </c>
      <c r="CX1035" s="34"/>
      <c r="CY1035" s="34" t="s">
        <v>773</v>
      </c>
      <c r="CZ1035" s="34"/>
    </row>
    <row r="1036" spans="1:104" x14ac:dyDescent="0.15">
      <c r="A1036" s="34"/>
      <c r="B1036" s="34"/>
      <c r="C1036" s="34"/>
      <c r="D1036" s="34"/>
      <c r="F1036" s="34"/>
      <c r="G1036" s="34"/>
      <c r="H1036" s="84"/>
      <c r="I1036" s="34"/>
      <c r="J1036" s="34"/>
      <c r="K1036" s="34"/>
      <c r="L1036" s="34"/>
      <c r="M1036" s="34"/>
      <c r="N1036" s="34"/>
      <c r="O1036" s="34"/>
      <c r="P1036" s="34"/>
      <c r="Q1036" s="34"/>
      <c r="S1036" s="34"/>
      <c r="T1036" s="34"/>
      <c r="U1036" s="34"/>
      <c r="W1036" t="b">
        <v>1</v>
      </c>
      <c r="X1036" s="34"/>
      <c r="Y1036" s="34"/>
      <c r="AA1036" s="34"/>
      <c r="AB1036" s="34"/>
      <c r="AC1036" s="34"/>
      <c r="AD1036" s="34"/>
      <c r="AE1036" s="34"/>
      <c r="AF1036" s="34"/>
      <c r="AG1036">
        <v>4.3</v>
      </c>
      <c r="AH1036" s="34" t="s">
        <v>1607</v>
      </c>
      <c r="AK1036" s="34"/>
      <c r="AL1036" s="34"/>
      <c r="AM1036" s="34"/>
      <c r="AN1036" s="34"/>
      <c r="AO1036" s="34"/>
      <c r="AP1036" s="34"/>
      <c r="AQ1036" s="34"/>
      <c r="AR1036" s="34"/>
      <c r="AS1036" s="34"/>
      <c r="AU1036" s="34"/>
      <c r="AV1036" s="34"/>
      <c r="AW1036" s="34"/>
      <c r="AX1036" s="34"/>
      <c r="AY1036" s="34"/>
      <c r="AZ1036" s="34"/>
      <c r="BA1036" s="34"/>
      <c r="BB1036" s="34"/>
      <c r="BC1036" s="34" t="s">
        <v>866</v>
      </c>
      <c r="BD1036" s="34" t="s">
        <v>378</v>
      </c>
      <c r="BE1036" s="34" t="s">
        <v>867</v>
      </c>
      <c r="BF1036" s="34" t="s">
        <v>868</v>
      </c>
      <c r="BI1036" s="34"/>
      <c r="BJ1036" s="34"/>
      <c r="BK1036" s="34"/>
      <c r="BL1036" s="34"/>
      <c r="BM1036" s="34"/>
      <c r="BN1036" s="34"/>
      <c r="BO1036" s="34"/>
      <c r="BP1036" s="34"/>
      <c r="BQ1036" s="34"/>
      <c r="BS1036" s="34"/>
      <c r="BT1036" s="34"/>
      <c r="BU1036" s="34"/>
      <c r="BV1036" s="34"/>
      <c r="BW1036" s="34"/>
      <c r="BX1036" s="34"/>
      <c r="BY1036" s="34"/>
      <c r="BZ1036" s="34"/>
      <c r="CB1036" s="34"/>
      <c r="CC1036" s="34"/>
      <c r="CD1036" s="34"/>
      <c r="CE1036" s="34"/>
      <c r="CH1036" s="34"/>
      <c r="CI1036" s="34"/>
      <c r="CK1036" s="34"/>
      <c r="CL1036" s="34"/>
      <c r="CM1036" t="b">
        <v>0</v>
      </c>
      <c r="CN1036" s="34" t="s">
        <v>631</v>
      </c>
      <c r="CO1036" s="34" t="s">
        <v>664</v>
      </c>
      <c r="CP1036" s="34" t="s">
        <v>688</v>
      </c>
      <c r="CQ1036" s="34" t="s">
        <v>706</v>
      </c>
      <c r="CR1036" s="34" t="s">
        <v>737</v>
      </c>
      <c r="CS1036" s="34" t="s">
        <v>310</v>
      </c>
      <c r="CT1036" s="34" t="s">
        <v>0</v>
      </c>
      <c r="CU1036" t="b">
        <v>0</v>
      </c>
      <c r="CV1036" s="34" t="s">
        <v>664</v>
      </c>
      <c r="CW1036" s="34" t="s">
        <v>644</v>
      </c>
      <c r="CX1036" s="34"/>
      <c r="CY1036" s="34" t="s">
        <v>773</v>
      </c>
      <c r="CZ1036" s="34"/>
    </row>
    <row r="1037" spans="1:104" x14ac:dyDescent="0.15">
      <c r="A1037" s="34"/>
      <c r="B1037" s="34"/>
      <c r="C1037" s="34"/>
      <c r="D1037" s="34"/>
      <c r="F1037" s="34"/>
      <c r="G1037" s="34"/>
      <c r="H1037" s="84"/>
      <c r="I1037" s="34"/>
      <c r="J1037" s="34"/>
      <c r="K1037" s="34"/>
      <c r="L1037" s="34"/>
      <c r="M1037" s="34"/>
      <c r="N1037" s="34"/>
      <c r="O1037" s="34"/>
      <c r="P1037" s="34"/>
      <c r="Q1037" s="34"/>
      <c r="S1037" s="34"/>
      <c r="T1037" s="34"/>
      <c r="U1037" s="34"/>
      <c r="W1037" t="b">
        <v>1</v>
      </c>
      <c r="X1037" s="34"/>
      <c r="Y1037" s="34"/>
      <c r="AA1037" s="34"/>
      <c r="AB1037" s="34"/>
      <c r="AC1037" s="34"/>
      <c r="AD1037" s="34"/>
      <c r="AE1037" s="34"/>
      <c r="AF1037" s="34"/>
      <c r="AG1037">
        <v>4.3</v>
      </c>
      <c r="AH1037" s="34" t="s">
        <v>1607</v>
      </c>
      <c r="AK1037" s="34"/>
      <c r="AL1037" s="34"/>
      <c r="AM1037" s="34"/>
      <c r="AN1037" s="34"/>
      <c r="AO1037" s="34"/>
      <c r="AP1037" s="34"/>
      <c r="AQ1037" s="34"/>
      <c r="AR1037" s="34"/>
      <c r="AS1037" s="34"/>
      <c r="AU1037" s="34"/>
      <c r="AV1037" s="34"/>
      <c r="AW1037" s="34"/>
      <c r="AX1037" s="34"/>
      <c r="AY1037" s="34"/>
      <c r="AZ1037" s="34"/>
      <c r="BA1037" s="34"/>
      <c r="BB1037" s="34"/>
      <c r="BC1037" s="34" t="s">
        <v>866</v>
      </c>
      <c r="BD1037" s="34" t="s">
        <v>378</v>
      </c>
      <c r="BE1037" s="34" t="s">
        <v>867</v>
      </c>
      <c r="BF1037" s="34" t="s">
        <v>868</v>
      </c>
      <c r="BI1037" s="34"/>
      <c r="BJ1037" s="34"/>
      <c r="BK1037" s="34"/>
      <c r="BL1037" s="34"/>
      <c r="BM1037" s="34"/>
      <c r="BN1037" s="34"/>
      <c r="BO1037" s="34"/>
      <c r="BP1037" s="34"/>
      <c r="BQ1037" s="34"/>
      <c r="BS1037" s="34"/>
      <c r="BT1037" s="34"/>
      <c r="BU1037" s="34"/>
      <c r="BV1037" s="34"/>
      <c r="BW1037" s="34"/>
      <c r="BX1037" s="34"/>
      <c r="BY1037" s="34"/>
      <c r="BZ1037" s="34"/>
      <c r="CB1037" s="34"/>
      <c r="CC1037" s="34"/>
      <c r="CD1037" s="34"/>
      <c r="CE1037" s="34"/>
      <c r="CH1037" s="34"/>
      <c r="CI1037" s="34"/>
      <c r="CK1037" s="34"/>
      <c r="CL1037" s="34"/>
      <c r="CM1037" t="b">
        <v>0</v>
      </c>
      <c r="CN1037" s="34" t="s">
        <v>631</v>
      </c>
      <c r="CO1037" s="34" t="s">
        <v>664</v>
      </c>
      <c r="CP1037" s="34" t="s">
        <v>688</v>
      </c>
      <c r="CQ1037" s="34" t="s">
        <v>706</v>
      </c>
      <c r="CR1037" s="34" t="s">
        <v>737</v>
      </c>
      <c r="CS1037" s="34" t="s">
        <v>312</v>
      </c>
      <c r="CT1037" s="34" t="s">
        <v>312</v>
      </c>
      <c r="CU1037" t="b">
        <v>0</v>
      </c>
      <c r="CV1037" s="34"/>
      <c r="CW1037" s="34" t="s">
        <v>647</v>
      </c>
      <c r="CX1037" s="34"/>
      <c r="CY1037" s="34" t="s">
        <v>773</v>
      </c>
      <c r="CZ1037" s="34"/>
    </row>
    <row r="1038" spans="1:104" x14ac:dyDescent="0.15">
      <c r="A1038" s="34"/>
      <c r="B1038" s="34"/>
      <c r="C1038" s="34"/>
      <c r="D1038" s="34"/>
      <c r="F1038" s="34"/>
      <c r="G1038" s="34"/>
      <c r="H1038" s="84"/>
      <c r="I1038" s="34"/>
      <c r="J1038" s="34"/>
      <c r="K1038" s="34"/>
      <c r="L1038" s="34"/>
      <c r="M1038" s="34"/>
      <c r="N1038" s="34"/>
      <c r="O1038" s="34"/>
      <c r="P1038" s="34"/>
      <c r="Q1038" s="34"/>
      <c r="S1038" s="34"/>
      <c r="T1038" s="34"/>
      <c r="U1038" s="34"/>
      <c r="W1038" t="b">
        <v>1</v>
      </c>
      <c r="X1038" s="34"/>
      <c r="Y1038" s="34"/>
      <c r="AA1038" s="34"/>
      <c r="AB1038" s="34"/>
      <c r="AC1038" s="34"/>
      <c r="AD1038" s="34"/>
      <c r="AE1038" s="34"/>
      <c r="AF1038" s="34"/>
      <c r="AG1038">
        <v>4.3</v>
      </c>
      <c r="AH1038" s="34" t="s">
        <v>1607</v>
      </c>
      <c r="AK1038" s="34"/>
      <c r="AL1038" s="34"/>
      <c r="AM1038" s="34"/>
      <c r="AN1038" s="34"/>
      <c r="AO1038" s="34"/>
      <c r="AP1038" s="34"/>
      <c r="AQ1038" s="34"/>
      <c r="AR1038" s="34"/>
      <c r="AS1038" s="34"/>
      <c r="AU1038" s="34"/>
      <c r="AV1038" s="34"/>
      <c r="AW1038" s="34"/>
      <c r="AX1038" s="34"/>
      <c r="AY1038" s="34"/>
      <c r="AZ1038" s="34"/>
      <c r="BA1038" s="34"/>
      <c r="BB1038" s="34"/>
      <c r="BC1038" s="34" t="s">
        <v>866</v>
      </c>
      <c r="BD1038" s="34" t="s">
        <v>378</v>
      </c>
      <c r="BE1038" s="34" t="s">
        <v>867</v>
      </c>
      <c r="BF1038" s="34" t="s">
        <v>868</v>
      </c>
      <c r="BI1038" s="34"/>
      <c r="BJ1038" s="34"/>
      <c r="BK1038" s="34"/>
      <c r="BL1038" s="34"/>
      <c r="BM1038" s="34"/>
      <c r="BN1038" s="34"/>
      <c r="BO1038" s="34"/>
      <c r="BP1038" s="34"/>
      <c r="BQ1038" s="34"/>
      <c r="BS1038" s="34"/>
      <c r="BT1038" s="34"/>
      <c r="BU1038" s="34"/>
      <c r="BV1038" s="34"/>
      <c r="BW1038" s="34"/>
      <c r="BX1038" s="34"/>
      <c r="BY1038" s="34"/>
      <c r="BZ1038" s="34"/>
      <c r="CB1038" s="34"/>
      <c r="CC1038" s="34"/>
      <c r="CD1038" s="34"/>
      <c r="CE1038" s="34"/>
      <c r="CH1038" s="34"/>
      <c r="CI1038" s="34"/>
      <c r="CK1038" s="34"/>
      <c r="CL1038" s="34"/>
      <c r="CM1038" t="b">
        <v>0</v>
      </c>
      <c r="CN1038" s="34" t="s">
        <v>631</v>
      </c>
      <c r="CO1038" s="34" t="s">
        <v>665</v>
      </c>
      <c r="CP1038" s="34" t="s">
        <v>688</v>
      </c>
      <c r="CQ1038" s="34" t="s">
        <v>707</v>
      </c>
      <c r="CR1038" s="34" t="s">
        <v>738</v>
      </c>
      <c r="CS1038" s="34" t="s">
        <v>309</v>
      </c>
      <c r="CT1038" s="34" t="s">
        <v>640</v>
      </c>
      <c r="CU1038" t="b">
        <v>1</v>
      </c>
      <c r="CV1038" s="34" t="s">
        <v>328</v>
      </c>
      <c r="CW1038" s="34" t="s">
        <v>643</v>
      </c>
      <c r="CX1038" s="34"/>
      <c r="CY1038" s="34" t="s">
        <v>774</v>
      </c>
      <c r="CZ1038" s="34"/>
    </row>
    <row r="1039" spans="1:104" x14ac:dyDescent="0.15">
      <c r="A1039" s="34"/>
      <c r="B1039" s="34"/>
      <c r="C1039" s="34"/>
      <c r="D1039" s="34"/>
      <c r="F1039" s="34"/>
      <c r="G1039" s="34"/>
      <c r="H1039" s="84"/>
      <c r="I1039" s="34"/>
      <c r="J1039" s="34"/>
      <c r="K1039" s="34"/>
      <c r="L1039" s="34"/>
      <c r="M1039" s="34"/>
      <c r="N1039" s="34"/>
      <c r="O1039" s="34"/>
      <c r="P1039" s="34"/>
      <c r="Q1039" s="34"/>
      <c r="S1039" s="34"/>
      <c r="T1039" s="34"/>
      <c r="U1039" s="34"/>
      <c r="W1039" t="b">
        <v>1</v>
      </c>
      <c r="X1039" s="34"/>
      <c r="Y1039" s="34"/>
      <c r="AA1039" s="34"/>
      <c r="AB1039" s="34"/>
      <c r="AC1039" s="34"/>
      <c r="AD1039" s="34"/>
      <c r="AE1039" s="34"/>
      <c r="AF1039" s="34"/>
      <c r="AG1039">
        <v>4.3</v>
      </c>
      <c r="AH1039" s="34" t="s">
        <v>1607</v>
      </c>
      <c r="AK1039" s="34"/>
      <c r="AL1039" s="34"/>
      <c r="AM1039" s="34"/>
      <c r="AN1039" s="34"/>
      <c r="AO1039" s="34"/>
      <c r="AP1039" s="34"/>
      <c r="AQ1039" s="34"/>
      <c r="AR1039" s="34"/>
      <c r="AS1039" s="34"/>
      <c r="AU1039" s="34"/>
      <c r="AV1039" s="34"/>
      <c r="AW1039" s="34"/>
      <c r="AX1039" s="34"/>
      <c r="AY1039" s="34"/>
      <c r="AZ1039" s="34"/>
      <c r="BA1039" s="34"/>
      <c r="BB1039" s="34"/>
      <c r="BC1039" s="34" t="s">
        <v>866</v>
      </c>
      <c r="BD1039" s="34" t="s">
        <v>378</v>
      </c>
      <c r="BE1039" s="34" t="s">
        <v>867</v>
      </c>
      <c r="BF1039" s="34" t="s">
        <v>868</v>
      </c>
      <c r="BI1039" s="34"/>
      <c r="BJ1039" s="34"/>
      <c r="BK1039" s="34"/>
      <c r="BL1039" s="34"/>
      <c r="BM1039" s="34"/>
      <c r="BN1039" s="34"/>
      <c r="BO1039" s="34"/>
      <c r="BP1039" s="34"/>
      <c r="BQ1039" s="34"/>
      <c r="BS1039" s="34"/>
      <c r="BT1039" s="34"/>
      <c r="BU1039" s="34"/>
      <c r="BV1039" s="34"/>
      <c r="BW1039" s="34"/>
      <c r="BX1039" s="34"/>
      <c r="BY1039" s="34"/>
      <c r="BZ1039" s="34"/>
      <c r="CB1039" s="34"/>
      <c r="CC1039" s="34"/>
      <c r="CD1039" s="34"/>
      <c r="CE1039" s="34"/>
      <c r="CH1039" s="34"/>
      <c r="CI1039" s="34"/>
      <c r="CK1039" s="34"/>
      <c r="CL1039" s="34"/>
      <c r="CM1039" t="b">
        <v>0</v>
      </c>
      <c r="CN1039" s="34" t="s">
        <v>631</v>
      </c>
      <c r="CO1039" s="34" t="s">
        <v>665</v>
      </c>
      <c r="CP1039" s="34" t="s">
        <v>688</v>
      </c>
      <c r="CQ1039" s="34" t="s">
        <v>707</v>
      </c>
      <c r="CR1039" s="34" t="s">
        <v>738</v>
      </c>
      <c r="CS1039" s="34" t="s">
        <v>310</v>
      </c>
      <c r="CT1039" s="34" t="s">
        <v>0</v>
      </c>
      <c r="CU1039" t="b">
        <v>0</v>
      </c>
      <c r="CV1039" s="34" t="s">
        <v>665</v>
      </c>
      <c r="CW1039" s="34" t="s">
        <v>644</v>
      </c>
      <c r="CX1039" s="34"/>
      <c r="CY1039" s="34" t="s">
        <v>774</v>
      </c>
      <c r="CZ1039" s="34"/>
    </row>
    <row r="1040" spans="1:104" x14ac:dyDescent="0.15">
      <c r="A1040" s="34"/>
      <c r="B1040" s="34"/>
      <c r="C1040" s="34"/>
      <c r="D1040" s="34"/>
      <c r="F1040" s="34"/>
      <c r="G1040" s="34"/>
      <c r="H1040" s="84"/>
      <c r="I1040" s="34"/>
      <c r="J1040" s="34"/>
      <c r="K1040" s="34"/>
      <c r="L1040" s="34"/>
      <c r="M1040" s="34"/>
      <c r="N1040" s="34"/>
      <c r="O1040" s="34"/>
      <c r="P1040" s="34"/>
      <c r="Q1040" s="34"/>
      <c r="S1040" s="34"/>
      <c r="T1040" s="34"/>
      <c r="U1040" s="34"/>
      <c r="W1040" t="b">
        <v>1</v>
      </c>
      <c r="X1040" s="34"/>
      <c r="Y1040" s="34"/>
      <c r="AA1040" s="34"/>
      <c r="AB1040" s="34"/>
      <c r="AC1040" s="34"/>
      <c r="AD1040" s="34"/>
      <c r="AE1040" s="34"/>
      <c r="AF1040" s="34"/>
      <c r="AG1040">
        <v>4.3</v>
      </c>
      <c r="AH1040" s="34" t="s">
        <v>1607</v>
      </c>
      <c r="AK1040" s="34"/>
      <c r="AL1040" s="34"/>
      <c r="AM1040" s="34"/>
      <c r="AN1040" s="34"/>
      <c r="AO1040" s="34"/>
      <c r="AP1040" s="34"/>
      <c r="AQ1040" s="34"/>
      <c r="AR1040" s="34"/>
      <c r="AS1040" s="34"/>
      <c r="AU1040" s="34"/>
      <c r="AV1040" s="34"/>
      <c r="AW1040" s="34"/>
      <c r="AX1040" s="34"/>
      <c r="AY1040" s="34"/>
      <c r="AZ1040" s="34"/>
      <c r="BA1040" s="34"/>
      <c r="BB1040" s="34"/>
      <c r="BC1040" s="34" t="s">
        <v>866</v>
      </c>
      <c r="BD1040" s="34" t="s">
        <v>378</v>
      </c>
      <c r="BE1040" s="34" t="s">
        <v>867</v>
      </c>
      <c r="BF1040" s="34" t="s">
        <v>868</v>
      </c>
      <c r="BI1040" s="34"/>
      <c r="BJ1040" s="34"/>
      <c r="BK1040" s="34"/>
      <c r="BL1040" s="34"/>
      <c r="BM1040" s="34"/>
      <c r="BN1040" s="34"/>
      <c r="BO1040" s="34"/>
      <c r="BP1040" s="34"/>
      <c r="BQ1040" s="34"/>
      <c r="BS1040" s="34"/>
      <c r="BT1040" s="34"/>
      <c r="BU1040" s="34"/>
      <c r="BV1040" s="34"/>
      <c r="BW1040" s="34"/>
      <c r="BX1040" s="34"/>
      <c r="BY1040" s="34"/>
      <c r="BZ1040" s="34"/>
      <c r="CB1040" s="34"/>
      <c r="CC1040" s="34"/>
      <c r="CD1040" s="34"/>
      <c r="CE1040" s="34"/>
      <c r="CH1040" s="34"/>
      <c r="CI1040" s="34"/>
      <c r="CK1040" s="34"/>
      <c r="CL1040" s="34"/>
      <c r="CM1040" t="b">
        <v>0</v>
      </c>
      <c r="CN1040" s="34" t="s">
        <v>631</v>
      </c>
      <c r="CO1040" s="34" t="s">
        <v>665</v>
      </c>
      <c r="CP1040" s="34" t="s">
        <v>688</v>
      </c>
      <c r="CQ1040" s="34" t="s">
        <v>707</v>
      </c>
      <c r="CR1040" s="34" t="s">
        <v>738</v>
      </c>
      <c r="CS1040" s="34" t="s">
        <v>312</v>
      </c>
      <c r="CT1040" s="34" t="s">
        <v>312</v>
      </c>
      <c r="CU1040" t="b">
        <v>0</v>
      </c>
      <c r="CV1040" s="34"/>
      <c r="CW1040" s="34" t="s">
        <v>647</v>
      </c>
      <c r="CX1040" s="34"/>
      <c r="CY1040" s="34" t="s">
        <v>774</v>
      </c>
      <c r="CZ1040" s="34"/>
    </row>
    <row r="1041" spans="1:104" x14ac:dyDescent="0.15">
      <c r="A1041" s="34"/>
      <c r="B1041" s="34"/>
      <c r="C1041" s="34"/>
      <c r="D1041" s="34"/>
      <c r="F1041" s="34"/>
      <c r="G1041" s="34"/>
      <c r="H1041" s="84"/>
      <c r="I1041" s="34"/>
      <c r="J1041" s="34"/>
      <c r="K1041" s="34"/>
      <c r="L1041" s="34"/>
      <c r="M1041" s="34"/>
      <c r="N1041" s="34"/>
      <c r="O1041" s="34"/>
      <c r="P1041" s="34"/>
      <c r="Q1041" s="34"/>
      <c r="S1041" s="34"/>
      <c r="T1041" s="34"/>
      <c r="U1041" s="34"/>
      <c r="W1041" t="b">
        <v>1</v>
      </c>
      <c r="X1041" s="34"/>
      <c r="Y1041" s="34"/>
      <c r="AA1041" s="34"/>
      <c r="AB1041" s="34"/>
      <c r="AC1041" s="34"/>
      <c r="AD1041" s="34"/>
      <c r="AE1041" s="34"/>
      <c r="AF1041" s="34"/>
      <c r="AG1041">
        <v>4.3</v>
      </c>
      <c r="AH1041" s="34" t="s">
        <v>1607</v>
      </c>
      <c r="AK1041" s="34"/>
      <c r="AL1041" s="34"/>
      <c r="AM1041" s="34"/>
      <c r="AN1041" s="34"/>
      <c r="AO1041" s="34"/>
      <c r="AP1041" s="34"/>
      <c r="AQ1041" s="34"/>
      <c r="AR1041" s="34"/>
      <c r="AS1041" s="34"/>
      <c r="AU1041" s="34"/>
      <c r="AV1041" s="34"/>
      <c r="AW1041" s="34"/>
      <c r="AX1041" s="34"/>
      <c r="AY1041" s="34"/>
      <c r="AZ1041" s="34"/>
      <c r="BA1041" s="34"/>
      <c r="BB1041" s="34"/>
      <c r="BC1041" s="34" t="s">
        <v>866</v>
      </c>
      <c r="BD1041" s="34" t="s">
        <v>378</v>
      </c>
      <c r="BE1041" s="34" t="s">
        <v>867</v>
      </c>
      <c r="BF1041" s="34" t="s">
        <v>868</v>
      </c>
      <c r="BI1041" s="34"/>
      <c r="BJ1041" s="34"/>
      <c r="BK1041" s="34"/>
      <c r="BL1041" s="34"/>
      <c r="BM1041" s="34"/>
      <c r="BN1041" s="34"/>
      <c r="BO1041" s="34"/>
      <c r="BP1041" s="34"/>
      <c r="BQ1041" s="34"/>
      <c r="BS1041" s="34"/>
      <c r="BT1041" s="34"/>
      <c r="BU1041" s="34"/>
      <c r="BV1041" s="34"/>
      <c r="BW1041" s="34"/>
      <c r="BX1041" s="34"/>
      <c r="BY1041" s="34"/>
      <c r="BZ1041" s="34"/>
      <c r="CB1041" s="34"/>
      <c r="CC1041" s="34"/>
      <c r="CD1041" s="34"/>
      <c r="CE1041" s="34"/>
      <c r="CH1041" s="34"/>
      <c r="CI1041" s="34"/>
      <c r="CK1041" s="34"/>
      <c r="CL1041" s="34"/>
      <c r="CM1041" t="b">
        <v>0</v>
      </c>
      <c r="CN1041" s="34" t="s">
        <v>631</v>
      </c>
      <c r="CO1041" s="34" t="s">
        <v>666</v>
      </c>
      <c r="CP1041" s="34"/>
      <c r="CQ1041" s="34" t="s">
        <v>708</v>
      </c>
      <c r="CR1041" s="34" t="s">
        <v>739</v>
      </c>
      <c r="CS1041" s="34" t="s">
        <v>309</v>
      </c>
      <c r="CT1041" s="34" t="s">
        <v>640</v>
      </c>
      <c r="CU1041" t="b">
        <v>1</v>
      </c>
      <c r="CV1041" s="34" t="s">
        <v>328</v>
      </c>
      <c r="CW1041" s="34" t="s">
        <v>643</v>
      </c>
      <c r="CX1041" s="34"/>
      <c r="CY1041" s="34" t="s">
        <v>775</v>
      </c>
      <c r="CZ1041" s="34"/>
    </row>
    <row r="1042" spans="1:104" x14ac:dyDescent="0.15">
      <c r="A1042" s="34"/>
      <c r="B1042" s="34"/>
      <c r="C1042" s="34"/>
      <c r="D1042" s="34"/>
      <c r="F1042" s="34"/>
      <c r="G1042" s="34"/>
      <c r="H1042" s="84"/>
      <c r="I1042" s="34"/>
      <c r="J1042" s="34"/>
      <c r="K1042" s="34"/>
      <c r="L1042" s="34"/>
      <c r="M1042" s="34"/>
      <c r="N1042" s="34"/>
      <c r="O1042" s="34"/>
      <c r="P1042" s="34"/>
      <c r="Q1042" s="34"/>
      <c r="S1042" s="34"/>
      <c r="T1042" s="34"/>
      <c r="U1042" s="34"/>
      <c r="W1042" t="b">
        <v>1</v>
      </c>
      <c r="X1042" s="34"/>
      <c r="Y1042" s="34"/>
      <c r="AA1042" s="34"/>
      <c r="AB1042" s="34"/>
      <c r="AC1042" s="34"/>
      <c r="AD1042" s="34"/>
      <c r="AE1042" s="34"/>
      <c r="AF1042" s="34"/>
      <c r="AG1042">
        <v>4.3</v>
      </c>
      <c r="AH1042" s="34" t="s">
        <v>1607</v>
      </c>
      <c r="AK1042" s="34"/>
      <c r="AL1042" s="34"/>
      <c r="AM1042" s="34"/>
      <c r="AN1042" s="34"/>
      <c r="AO1042" s="34"/>
      <c r="AP1042" s="34"/>
      <c r="AQ1042" s="34"/>
      <c r="AR1042" s="34"/>
      <c r="AS1042" s="34"/>
      <c r="AU1042" s="34"/>
      <c r="AV1042" s="34"/>
      <c r="AW1042" s="34"/>
      <c r="AX1042" s="34"/>
      <c r="AY1042" s="34"/>
      <c r="AZ1042" s="34"/>
      <c r="BA1042" s="34"/>
      <c r="BB1042" s="34"/>
      <c r="BC1042" s="34" t="s">
        <v>866</v>
      </c>
      <c r="BD1042" s="34" t="s">
        <v>378</v>
      </c>
      <c r="BE1042" s="34" t="s">
        <v>867</v>
      </c>
      <c r="BF1042" s="34" t="s">
        <v>868</v>
      </c>
      <c r="BI1042" s="34"/>
      <c r="BJ1042" s="34"/>
      <c r="BK1042" s="34"/>
      <c r="BL1042" s="34"/>
      <c r="BM1042" s="34"/>
      <c r="BN1042" s="34"/>
      <c r="BO1042" s="34"/>
      <c r="BP1042" s="34"/>
      <c r="BQ1042" s="34"/>
      <c r="BS1042" s="34"/>
      <c r="BT1042" s="34"/>
      <c r="BU1042" s="34"/>
      <c r="BV1042" s="34"/>
      <c r="BW1042" s="34"/>
      <c r="BX1042" s="34"/>
      <c r="BY1042" s="34"/>
      <c r="BZ1042" s="34"/>
      <c r="CB1042" s="34"/>
      <c r="CC1042" s="34"/>
      <c r="CD1042" s="34"/>
      <c r="CE1042" s="34"/>
      <c r="CH1042" s="34"/>
      <c r="CI1042" s="34"/>
      <c r="CK1042" s="34"/>
      <c r="CL1042" s="34"/>
      <c r="CM1042" t="b">
        <v>0</v>
      </c>
      <c r="CN1042" s="34" t="s">
        <v>631</v>
      </c>
      <c r="CO1042" s="34" t="s">
        <v>666</v>
      </c>
      <c r="CP1042" s="34"/>
      <c r="CQ1042" s="34" t="s">
        <v>708</v>
      </c>
      <c r="CR1042" s="34" t="s">
        <v>739</v>
      </c>
      <c r="CS1042" s="34" t="s">
        <v>310</v>
      </c>
      <c r="CT1042" s="34" t="s">
        <v>0</v>
      </c>
      <c r="CU1042" t="b">
        <v>0</v>
      </c>
      <c r="CV1042" s="34" t="s">
        <v>666</v>
      </c>
      <c r="CW1042" s="34" t="s">
        <v>644</v>
      </c>
      <c r="CX1042" s="34"/>
      <c r="CY1042" s="34" t="s">
        <v>775</v>
      </c>
      <c r="CZ1042" s="34"/>
    </row>
    <row r="1043" spans="1:104" x14ac:dyDescent="0.15">
      <c r="A1043" s="34"/>
      <c r="B1043" s="34"/>
      <c r="C1043" s="34"/>
      <c r="D1043" s="34"/>
      <c r="F1043" s="34"/>
      <c r="G1043" s="34"/>
      <c r="H1043" s="84"/>
      <c r="I1043" s="34"/>
      <c r="J1043" s="34"/>
      <c r="K1043" s="34"/>
      <c r="L1043" s="34"/>
      <c r="M1043" s="34"/>
      <c r="N1043" s="34"/>
      <c r="O1043" s="34"/>
      <c r="P1043" s="34"/>
      <c r="Q1043" s="34"/>
      <c r="S1043" s="34"/>
      <c r="T1043" s="34"/>
      <c r="U1043" s="34"/>
      <c r="W1043" t="b">
        <v>1</v>
      </c>
      <c r="X1043" s="34"/>
      <c r="Y1043" s="34"/>
      <c r="AA1043" s="34"/>
      <c r="AB1043" s="34"/>
      <c r="AC1043" s="34"/>
      <c r="AD1043" s="34"/>
      <c r="AE1043" s="34"/>
      <c r="AF1043" s="34"/>
      <c r="AG1043">
        <v>4.3</v>
      </c>
      <c r="AH1043" s="34" t="s">
        <v>1607</v>
      </c>
      <c r="AK1043" s="34"/>
      <c r="AL1043" s="34"/>
      <c r="AM1043" s="34"/>
      <c r="AN1043" s="34"/>
      <c r="AO1043" s="34"/>
      <c r="AP1043" s="34"/>
      <c r="AQ1043" s="34"/>
      <c r="AR1043" s="34"/>
      <c r="AS1043" s="34"/>
      <c r="AU1043" s="34"/>
      <c r="AV1043" s="34"/>
      <c r="AW1043" s="34"/>
      <c r="AX1043" s="34"/>
      <c r="AY1043" s="34"/>
      <c r="AZ1043" s="34"/>
      <c r="BA1043" s="34"/>
      <c r="BB1043" s="34"/>
      <c r="BC1043" s="34" t="s">
        <v>866</v>
      </c>
      <c r="BD1043" s="34" t="s">
        <v>378</v>
      </c>
      <c r="BE1043" s="34" t="s">
        <v>867</v>
      </c>
      <c r="BF1043" s="34" t="s">
        <v>868</v>
      </c>
      <c r="BI1043" s="34"/>
      <c r="BJ1043" s="34"/>
      <c r="BK1043" s="34"/>
      <c r="BL1043" s="34"/>
      <c r="BM1043" s="34"/>
      <c r="BN1043" s="34"/>
      <c r="BO1043" s="34"/>
      <c r="BP1043" s="34"/>
      <c r="BQ1043" s="34"/>
      <c r="BS1043" s="34"/>
      <c r="BT1043" s="34"/>
      <c r="BU1043" s="34"/>
      <c r="BV1043" s="34"/>
      <c r="BW1043" s="34"/>
      <c r="BX1043" s="34"/>
      <c r="BY1043" s="34"/>
      <c r="BZ1043" s="34"/>
      <c r="CB1043" s="34"/>
      <c r="CC1043" s="34"/>
      <c r="CD1043" s="34"/>
      <c r="CE1043" s="34"/>
      <c r="CH1043" s="34"/>
      <c r="CI1043" s="34"/>
      <c r="CK1043" s="34"/>
      <c r="CL1043" s="34"/>
      <c r="CM1043" t="b">
        <v>0</v>
      </c>
      <c r="CN1043" s="34" t="s">
        <v>631</v>
      </c>
      <c r="CO1043" s="34" t="s">
        <v>666</v>
      </c>
      <c r="CP1043" s="34"/>
      <c r="CQ1043" s="34" t="s">
        <v>708</v>
      </c>
      <c r="CR1043" s="34" t="s">
        <v>739</v>
      </c>
      <c r="CS1043" s="34" t="s">
        <v>312</v>
      </c>
      <c r="CT1043" s="34" t="s">
        <v>312</v>
      </c>
      <c r="CU1043" t="b">
        <v>0</v>
      </c>
      <c r="CV1043" s="34"/>
      <c r="CW1043" s="34" t="s">
        <v>647</v>
      </c>
      <c r="CX1043" s="34"/>
      <c r="CY1043" s="34" t="s">
        <v>775</v>
      </c>
      <c r="CZ1043" s="34"/>
    </row>
    <row r="1044" spans="1:104" x14ac:dyDescent="0.15">
      <c r="A1044" s="34"/>
      <c r="B1044" s="34"/>
      <c r="C1044" s="34"/>
      <c r="D1044" s="34"/>
      <c r="F1044" s="34"/>
      <c r="G1044" s="34"/>
      <c r="H1044" s="84"/>
      <c r="I1044" s="34"/>
      <c r="J1044" s="34"/>
      <c r="K1044" s="34"/>
      <c r="L1044" s="34"/>
      <c r="M1044" s="34"/>
      <c r="N1044" s="34"/>
      <c r="O1044" s="34"/>
      <c r="P1044" s="34"/>
      <c r="Q1044" s="34"/>
      <c r="S1044" s="34"/>
      <c r="T1044" s="34"/>
      <c r="U1044" s="34"/>
      <c r="W1044" t="b">
        <v>1</v>
      </c>
      <c r="X1044" s="34"/>
      <c r="Y1044" s="34"/>
      <c r="AA1044" s="34"/>
      <c r="AB1044" s="34"/>
      <c r="AC1044" s="34"/>
      <c r="AD1044" s="34"/>
      <c r="AE1044" s="34"/>
      <c r="AF1044" s="34"/>
      <c r="AG1044">
        <v>4.3</v>
      </c>
      <c r="AH1044" s="34" t="s">
        <v>1607</v>
      </c>
      <c r="AK1044" s="34"/>
      <c r="AL1044" s="34"/>
      <c r="AM1044" s="34"/>
      <c r="AN1044" s="34"/>
      <c r="AO1044" s="34"/>
      <c r="AP1044" s="34"/>
      <c r="AQ1044" s="34"/>
      <c r="AR1044" s="34"/>
      <c r="AS1044" s="34"/>
      <c r="AU1044" s="34"/>
      <c r="AV1044" s="34"/>
      <c r="AW1044" s="34"/>
      <c r="AX1044" s="34"/>
      <c r="AY1044" s="34"/>
      <c r="AZ1044" s="34"/>
      <c r="BA1044" s="34"/>
      <c r="BB1044" s="34"/>
      <c r="BC1044" s="34" t="s">
        <v>866</v>
      </c>
      <c r="BD1044" s="34" t="s">
        <v>378</v>
      </c>
      <c r="BE1044" s="34" t="s">
        <v>867</v>
      </c>
      <c r="BF1044" s="34" t="s">
        <v>868</v>
      </c>
      <c r="BI1044" s="34"/>
      <c r="BJ1044" s="34"/>
      <c r="BK1044" s="34"/>
      <c r="BL1044" s="34"/>
      <c r="BM1044" s="34"/>
      <c r="BN1044" s="34"/>
      <c r="BO1044" s="34"/>
      <c r="BP1044" s="34"/>
      <c r="BQ1044" s="34"/>
      <c r="BS1044" s="34"/>
      <c r="BT1044" s="34"/>
      <c r="BU1044" s="34"/>
      <c r="BV1044" s="34"/>
      <c r="BW1044" s="34"/>
      <c r="BX1044" s="34"/>
      <c r="BY1044" s="34"/>
      <c r="BZ1044" s="34"/>
      <c r="CB1044" s="34"/>
      <c r="CC1044" s="34"/>
      <c r="CD1044" s="34"/>
      <c r="CE1044" s="34"/>
      <c r="CH1044" s="34"/>
      <c r="CI1044" s="34"/>
      <c r="CK1044" s="34"/>
      <c r="CL1044" s="34"/>
      <c r="CM1044" t="b">
        <v>0</v>
      </c>
      <c r="CN1044" s="34" t="s">
        <v>631</v>
      </c>
      <c r="CO1044" s="34" t="s">
        <v>1000</v>
      </c>
      <c r="CP1044" s="34" t="s">
        <v>1078</v>
      </c>
      <c r="CQ1044" s="34" t="s">
        <v>1104</v>
      </c>
      <c r="CR1044" s="34" t="s">
        <v>1156</v>
      </c>
      <c r="CS1044" s="34" t="s">
        <v>309</v>
      </c>
      <c r="CT1044" s="34" t="s">
        <v>640</v>
      </c>
      <c r="CU1044" t="b">
        <v>1</v>
      </c>
      <c r="CV1044" s="34"/>
      <c r="CW1044" s="34" t="s">
        <v>643</v>
      </c>
      <c r="CX1044" s="34"/>
      <c r="CY1044" s="34" t="s">
        <v>1232</v>
      </c>
      <c r="CZ1044" s="34"/>
    </row>
    <row r="1045" spans="1:104" x14ac:dyDescent="0.15">
      <c r="A1045" s="34"/>
      <c r="B1045" s="34"/>
      <c r="C1045" s="34"/>
      <c r="D1045" s="34"/>
      <c r="F1045" s="34"/>
      <c r="G1045" s="34"/>
      <c r="H1045" s="84"/>
      <c r="I1045" s="34"/>
      <c r="J1045" s="34"/>
      <c r="K1045" s="34"/>
      <c r="L1045" s="34"/>
      <c r="M1045" s="34"/>
      <c r="N1045" s="34"/>
      <c r="O1045" s="34"/>
      <c r="P1045" s="34"/>
      <c r="Q1045" s="34"/>
      <c r="S1045" s="34"/>
      <c r="T1045" s="34"/>
      <c r="U1045" s="34"/>
      <c r="W1045" t="b">
        <v>1</v>
      </c>
      <c r="X1045" s="34"/>
      <c r="Y1045" s="34"/>
      <c r="AA1045" s="34"/>
      <c r="AB1045" s="34"/>
      <c r="AC1045" s="34"/>
      <c r="AD1045" s="34"/>
      <c r="AE1045" s="34"/>
      <c r="AF1045" s="34"/>
      <c r="AG1045">
        <v>4.3</v>
      </c>
      <c r="AH1045" s="34" t="s">
        <v>1607</v>
      </c>
      <c r="AK1045" s="34"/>
      <c r="AL1045" s="34"/>
      <c r="AM1045" s="34"/>
      <c r="AN1045" s="34"/>
      <c r="AO1045" s="34"/>
      <c r="AP1045" s="34"/>
      <c r="AQ1045" s="34"/>
      <c r="AR1045" s="34"/>
      <c r="AS1045" s="34"/>
      <c r="AU1045" s="34"/>
      <c r="AV1045" s="34"/>
      <c r="AW1045" s="34"/>
      <c r="AX1045" s="34"/>
      <c r="AY1045" s="34"/>
      <c r="AZ1045" s="34"/>
      <c r="BA1045" s="34"/>
      <c r="BB1045" s="34"/>
      <c r="BC1045" s="34" t="s">
        <v>866</v>
      </c>
      <c r="BD1045" s="34" t="s">
        <v>378</v>
      </c>
      <c r="BE1045" s="34" t="s">
        <v>867</v>
      </c>
      <c r="BF1045" s="34" t="s">
        <v>868</v>
      </c>
      <c r="BI1045" s="34"/>
      <c r="BJ1045" s="34"/>
      <c r="BK1045" s="34"/>
      <c r="BL1045" s="34"/>
      <c r="BM1045" s="34"/>
      <c r="BN1045" s="34"/>
      <c r="BO1045" s="34"/>
      <c r="BP1045" s="34"/>
      <c r="BQ1045" s="34"/>
      <c r="BS1045" s="34"/>
      <c r="BT1045" s="34"/>
      <c r="BU1045" s="34"/>
      <c r="BV1045" s="34"/>
      <c r="BW1045" s="34"/>
      <c r="BX1045" s="34"/>
      <c r="BY1045" s="34"/>
      <c r="BZ1045" s="34"/>
      <c r="CB1045" s="34"/>
      <c r="CC1045" s="34"/>
      <c r="CD1045" s="34"/>
      <c r="CE1045" s="34"/>
      <c r="CH1045" s="34"/>
      <c r="CI1045" s="34"/>
      <c r="CK1045" s="34"/>
      <c r="CL1045" s="34"/>
      <c r="CM1045" t="b">
        <v>0</v>
      </c>
      <c r="CN1045" s="34" t="s">
        <v>631</v>
      </c>
      <c r="CO1045" s="34" t="s">
        <v>1000</v>
      </c>
      <c r="CP1045" s="34" t="s">
        <v>1078</v>
      </c>
      <c r="CQ1045" s="34" t="s">
        <v>1104</v>
      </c>
      <c r="CR1045" s="34" t="s">
        <v>1156</v>
      </c>
      <c r="CS1045" s="34" t="s">
        <v>310</v>
      </c>
      <c r="CT1045" s="34" t="s">
        <v>0</v>
      </c>
      <c r="CU1045" t="b">
        <v>0</v>
      </c>
      <c r="CV1045" s="34" t="s">
        <v>1000</v>
      </c>
      <c r="CW1045" s="34" t="s">
        <v>644</v>
      </c>
      <c r="CX1045" s="34"/>
      <c r="CY1045" s="34" t="s">
        <v>1232</v>
      </c>
      <c r="CZ1045" s="34"/>
    </row>
    <row r="1046" spans="1:104" x14ac:dyDescent="0.15">
      <c r="A1046" s="34"/>
      <c r="B1046" s="34"/>
      <c r="C1046" s="34"/>
      <c r="D1046" s="34"/>
      <c r="F1046" s="34"/>
      <c r="G1046" s="34"/>
      <c r="H1046" s="84"/>
      <c r="I1046" s="34"/>
      <c r="J1046" s="34"/>
      <c r="K1046" s="34"/>
      <c r="L1046" s="34"/>
      <c r="M1046" s="34"/>
      <c r="N1046" s="34"/>
      <c r="O1046" s="34"/>
      <c r="P1046" s="34"/>
      <c r="Q1046" s="34"/>
      <c r="S1046" s="34"/>
      <c r="T1046" s="34"/>
      <c r="U1046" s="34"/>
      <c r="W1046" t="b">
        <v>1</v>
      </c>
      <c r="X1046" s="34"/>
      <c r="Y1046" s="34"/>
      <c r="AA1046" s="34"/>
      <c r="AB1046" s="34"/>
      <c r="AC1046" s="34"/>
      <c r="AD1046" s="34"/>
      <c r="AE1046" s="34"/>
      <c r="AF1046" s="34"/>
      <c r="AG1046">
        <v>4.3</v>
      </c>
      <c r="AH1046" s="34" t="s">
        <v>1607</v>
      </c>
      <c r="AK1046" s="34"/>
      <c r="AL1046" s="34"/>
      <c r="AM1046" s="34"/>
      <c r="AN1046" s="34"/>
      <c r="AO1046" s="34"/>
      <c r="AP1046" s="34"/>
      <c r="AQ1046" s="34"/>
      <c r="AR1046" s="34"/>
      <c r="AS1046" s="34"/>
      <c r="AU1046" s="34"/>
      <c r="AV1046" s="34"/>
      <c r="AW1046" s="34"/>
      <c r="AX1046" s="34"/>
      <c r="AY1046" s="34"/>
      <c r="AZ1046" s="34"/>
      <c r="BA1046" s="34"/>
      <c r="BB1046" s="34"/>
      <c r="BC1046" s="34" t="s">
        <v>866</v>
      </c>
      <c r="BD1046" s="34" t="s">
        <v>378</v>
      </c>
      <c r="BE1046" s="34" t="s">
        <v>867</v>
      </c>
      <c r="BF1046" s="34" t="s">
        <v>868</v>
      </c>
      <c r="BI1046" s="34"/>
      <c r="BJ1046" s="34"/>
      <c r="BK1046" s="34"/>
      <c r="BL1046" s="34"/>
      <c r="BM1046" s="34"/>
      <c r="BN1046" s="34"/>
      <c r="BO1046" s="34"/>
      <c r="BP1046" s="34"/>
      <c r="BQ1046" s="34"/>
      <c r="BS1046" s="34"/>
      <c r="BT1046" s="34"/>
      <c r="BU1046" s="34"/>
      <c r="BV1046" s="34"/>
      <c r="BW1046" s="34"/>
      <c r="BX1046" s="34"/>
      <c r="BY1046" s="34"/>
      <c r="BZ1046" s="34"/>
      <c r="CB1046" s="34"/>
      <c r="CC1046" s="34"/>
      <c r="CD1046" s="34"/>
      <c r="CE1046" s="34"/>
      <c r="CH1046" s="34"/>
      <c r="CI1046" s="34"/>
      <c r="CK1046" s="34"/>
      <c r="CL1046" s="34"/>
      <c r="CM1046" t="b">
        <v>0</v>
      </c>
      <c r="CN1046" s="34" t="s">
        <v>631</v>
      </c>
      <c r="CO1046" s="34" t="s">
        <v>1000</v>
      </c>
      <c r="CP1046" s="34" t="s">
        <v>1078</v>
      </c>
      <c r="CQ1046" s="34" t="s">
        <v>1104</v>
      </c>
      <c r="CR1046" s="34" t="s">
        <v>1156</v>
      </c>
      <c r="CS1046" s="34" t="s">
        <v>312</v>
      </c>
      <c r="CT1046" s="34" t="s">
        <v>312</v>
      </c>
      <c r="CU1046" t="b">
        <v>0</v>
      </c>
      <c r="CV1046" s="34"/>
      <c r="CW1046" s="34" t="s">
        <v>647</v>
      </c>
      <c r="CX1046" s="34"/>
      <c r="CY1046" s="34" t="s">
        <v>1232</v>
      </c>
      <c r="CZ1046" s="34"/>
    </row>
    <row r="1047" spans="1:104" x14ac:dyDescent="0.15">
      <c r="A1047" s="34"/>
      <c r="B1047" s="34"/>
      <c r="C1047" s="34"/>
      <c r="D1047" s="34"/>
      <c r="F1047" s="34"/>
      <c r="G1047" s="34"/>
      <c r="H1047" s="84"/>
      <c r="I1047" s="34"/>
      <c r="J1047" s="34"/>
      <c r="K1047" s="34"/>
      <c r="L1047" s="34"/>
      <c r="M1047" s="34"/>
      <c r="N1047" s="34"/>
      <c r="O1047" s="34"/>
      <c r="P1047" s="34"/>
      <c r="Q1047" s="34"/>
      <c r="S1047" s="34"/>
      <c r="T1047" s="34"/>
      <c r="U1047" s="34"/>
      <c r="W1047" t="b">
        <v>1</v>
      </c>
      <c r="X1047" s="34"/>
      <c r="Y1047" s="34"/>
      <c r="AA1047" s="34"/>
      <c r="AB1047" s="34"/>
      <c r="AC1047" s="34"/>
      <c r="AD1047" s="34"/>
      <c r="AE1047" s="34"/>
      <c r="AF1047" s="34"/>
      <c r="AG1047">
        <v>4.3</v>
      </c>
      <c r="AH1047" s="34" t="s">
        <v>1607</v>
      </c>
      <c r="AK1047" s="34"/>
      <c r="AL1047" s="34"/>
      <c r="AM1047" s="34"/>
      <c r="AN1047" s="34"/>
      <c r="AO1047" s="34"/>
      <c r="AP1047" s="34"/>
      <c r="AQ1047" s="34"/>
      <c r="AR1047" s="34"/>
      <c r="AS1047" s="34"/>
      <c r="AU1047" s="34"/>
      <c r="AV1047" s="34"/>
      <c r="AW1047" s="34"/>
      <c r="AX1047" s="34"/>
      <c r="AY1047" s="34"/>
      <c r="AZ1047" s="34"/>
      <c r="BA1047" s="34"/>
      <c r="BB1047" s="34"/>
      <c r="BC1047" s="34" t="s">
        <v>866</v>
      </c>
      <c r="BD1047" s="34" t="s">
        <v>378</v>
      </c>
      <c r="BE1047" s="34" t="s">
        <v>867</v>
      </c>
      <c r="BF1047" s="34" t="s">
        <v>868</v>
      </c>
      <c r="BI1047" s="34"/>
      <c r="BJ1047" s="34"/>
      <c r="BK1047" s="34"/>
      <c r="BL1047" s="34"/>
      <c r="BM1047" s="34"/>
      <c r="BN1047" s="34"/>
      <c r="BO1047" s="34"/>
      <c r="BP1047" s="34"/>
      <c r="BQ1047" s="34"/>
      <c r="BS1047" s="34"/>
      <c r="BT1047" s="34"/>
      <c r="BU1047" s="34"/>
      <c r="BV1047" s="34"/>
      <c r="BW1047" s="34"/>
      <c r="BX1047" s="34"/>
      <c r="BY1047" s="34"/>
      <c r="BZ1047" s="34"/>
      <c r="CB1047" s="34"/>
      <c r="CC1047" s="34"/>
      <c r="CD1047" s="34"/>
      <c r="CE1047" s="34"/>
      <c r="CH1047" s="34"/>
      <c r="CI1047" s="34"/>
      <c r="CK1047" s="34"/>
      <c r="CL1047" s="34"/>
      <c r="CM1047" t="b">
        <v>0</v>
      </c>
      <c r="CN1047" s="34" t="s">
        <v>631</v>
      </c>
      <c r="CO1047" s="34" t="s">
        <v>1001</v>
      </c>
      <c r="CP1047" s="34" t="s">
        <v>1079</v>
      </c>
      <c r="CQ1047" s="34" t="s">
        <v>1096</v>
      </c>
      <c r="CR1047" s="34" t="s">
        <v>1157</v>
      </c>
      <c r="CS1047" s="34" t="s">
        <v>309</v>
      </c>
      <c r="CT1047" s="34" t="s">
        <v>640</v>
      </c>
      <c r="CU1047" t="b">
        <v>1</v>
      </c>
      <c r="CV1047" s="34"/>
      <c r="CW1047" s="34" t="s">
        <v>643</v>
      </c>
      <c r="CX1047" s="34"/>
      <c r="CY1047" s="34" t="s">
        <v>1233</v>
      </c>
      <c r="CZ1047" s="34"/>
    </row>
    <row r="1048" spans="1:104" x14ac:dyDescent="0.15">
      <c r="A1048" s="34"/>
      <c r="B1048" s="34"/>
      <c r="C1048" s="34"/>
      <c r="D1048" s="34"/>
      <c r="F1048" s="34"/>
      <c r="G1048" s="34"/>
      <c r="H1048" s="84"/>
      <c r="I1048" s="34"/>
      <c r="J1048" s="34"/>
      <c r="K1048" s="34"/>
      <c r="L1048" s="34"/>
      <c r="M1048" s="34"/>
      <c r="N1048" s="34"/>
      <c r="O1048" s="34"/>
      <c r="P1048" s="34"/>
      <c r="Q1048" s="34"/>
      <c r="S1048" s="34"/>
      <c r="T1048" s="34"/>
      <c r="U1048" s="34"/>
      <c r="W1048" t="b">
        <v>1</v>
      </c>
      <c r="X1048" s="34"/>
      <c r="Y1048" s="34"/>
      <c r="AA1048" s="34"/>
      <c r="AB1048" s="34"/>
      <c r="AC1048" s="34"/>
      <c r="AD1048" s="34"/>
      <c r="AE1048" s="34"/>
      <c r="AF1048" s="34"/>
      <c r="AG1048">
        <v>4.3</v>
      </c>
      <c r="AH1048" s="34" t="s">
        <v>1607</v>
      </c>
      <c r="AK1048" s="34"/>
      <c r="AL1048" s="34"/>
      <c r="AM1048" s="34"/>
      <c r="AN1048" s="34"/>
      <c r="AO1048" s="34"/>
      <c r="AP1048" s="34"/>
      <c r="AQ1048" s="34"/>
      <c r="AR1048" s="34"/>
      <c r="AS1048" s="34"/>
      <c r="AU1048" s="34"/>
      <c r="AV1048" s="34"/>
      <c r="AW1048" s="34"/>
      <c r="AX1048" s="34"/>
      <c r="AY1048" s="34"/>
      <c r="AZ1048" s="34"/>
      <c r="BA1048" s="34"/>
      <c r="BB1048" s="34"/>
      <c r="BC1048" s="34" t="s">
        <v>866</v>
      </c>
      <c r="BD1048" s="34" t="s">
        <v>378</v>
      </c>
      <c r="BE1048" s="34" t="s">
        <v>867</v>
      </c>
      <c r="BF1048" s="34" t="s">
        <v>868</v>
      </c>
      <c r="BI1048" s="34"/>
      <c r="BJ1048" s="34"/>
      <c r="BK1048" s="34"/>
      <c r="BL1048" s="34"/>
      <c r="BM1048" s="34"/>
      <c r="BN1048" s="34"/>
      <c r="BO1048" s="34"/>
      <c r="BP1048" s="34"/>
      <c r="BQ1048" s="34"/>
      <c r="BS1048" s="34"/>
      <c r="BT1048" s="34"/>
      <c r="BU1048" s="34"/>
      <c r="BV1048" s="34"/>
      <c r="BW1048" s="34"/>
      <c r="BX1048" s="34"/>
      <c r="BY1048" s="34"/>
      <c r="BZ1048" s="34"/>
      <c r="CB1048" s="34"/>
      <c r="CC1048" s="34"/>
      <c r="CD1048" s="34"/>
      <c r="CE1048" s="34"/>
      <c r="CH1048" s="34"/>
      <c r="CI1048" s="34"/>
      <c r="CK1048" s="34"/>
      <c r="CL1048" s="34"/>
      <c r="CM1048" t="b">
        <v>0</v>
      </c>
      <c r="CN1048" s="34" t="s">
        <v>631</v>
      </c>
      <c r="CO1048" s="34" t="s">
        <v>1001</v>
      </c>
      <c r="CP1048" s="34" t="s">
        <v>1079</v>
      </c>
      <c r="CQ1048" s="34" t="s">
        <v>1096</v>
      </c>
      <c r="CR1048" s="34" t="s">
        <v>1157</v>
      </c>
      <c r="CS1048" s="34" t="s">
        <v>310</v>
      </c>
      <c r="CT1048" s="34" t="s">
        <v>0</v>
      </c>
      <c r="CU1048" t="b">
        <v>0</v>
      </c>
      <c r="CV1048" s="34" t="s">
        <v>1001</v>
      </c>
      <c r="CW1048" s="34" t="s">
        <v>644</v>
      </c>
      <c r="CX1048" s="34"/>
      <c r="CY1048" s="34" t="s">
        <v>1233</v>
      </c>
      <c r="CZ1048" s="34"/>
    </row>
    <row r="1049" spans="1:104" x14ac:dyDescent="0.15">
      <c r="A1049" s="34"/>
      <c r="B1049" s="34"/>
      <c r="C1049" s="34"/>
      <c r="D1049" s="34"/>
      <c r="F1049" s="34"/>
      <c r="G1049" s="34"/>
      <c r="H1049" s="84"/>
      <c r="I1049" s="34"/>
      <c r="J1049" s="34"/>
      <c r="K1049" s="34"/>
      <c r="L1049" s="34"/>
      <c r="M1049" s="34"/>
      <c r="N1049" s="34"/>
      <c r="O1049" s="34"/>
      <c r="P1049" s="34"/>
      <c r="Q1049" s="34"/>
      <c r="S1049" s="34"/>
      <c r="T1049" s="34"/>
      <c r="U1049" s="34"/>
      <c r="W1049" t="b">
        <v>1</v>
      </c>
      <c r="X1049" s="34"/>
      <c r="Y1049" s="34"/>
      <c r="AA1049" s="34"/>
      <c r="AB1049" s="34"/>
      <c r="AC1049" s="34"/>
      <c r="AD1049" s="34"/>
      <c r="AE1049" s="34"/>
      <c r="AF1049" s="34"/>
      <c r="AG1049">
        <v>4.3</v>
      </c>
      <c r="AH1049" s="34" t="s">
        <v>1607</v>
      </c>
      <c r="AK1049" s="34"/>
      <c r="AL1049" s="34"/>
      <c r="AM1049" s="34"/>
      <c r="AN1049" s="34"/>
      <c r="AO1049" s="34"/>
      <c r="AP1049" s="34"/>
      <c r="AQ1049" s="34"/>
      <c r="AR1049" s="34"/>
      <c r="AS1049" s="34"/>
      <c r="AU1049" s="34"/>
      <c r="AV1049" s="34"/>
      <c r="AW1049" s="34"/>
      <c r="AX1049" s="34"/>
      <c r="AY1049" s="34"/>
      <c r="AZ1049" s="34"/>
      <c r="BA1049" s="34"/>
      <c r="BB1049" s="34"/>
      <c r="BC1049" s="34" t="s">
        <v>866</v>
      </c>
      <c r="BD1049" s="34" t="s">
        <v>378</v>
      </c>
      <c r="BE1049" s="34" t="s">
        <v>867</v>
      </c>
      <c r="BF1049" s="34" t="s">
        <v>868</v>
      </c>
      <c r="BI1049" s="34"/>
      <c r="BJ1049" s="34"/>
      <c r="BK1049" s="34"/>
      <c r="BL1049" s="34"/>
      <c r="BM1049" s="34"/>
      <c r="BN1049" s="34"/>
      <c r="BO1049" s="34"/>
      <c r="BP1049" s="34"/>
      <c r="BQ1049" s="34"/>
      <c r="BS1049" s="34"/>
      <c r="BT1049" s="34"/>
      <c r="BU1049" s="34"/>
      <c r="BV1049" s="34"/>
      <c r="BW1049" s="34"/>
      <c r="BX1049" s="34"/>
      <c r="BY1049" s="34"/>
      <c r="BZ1049" s="34"/>
      <c r="CB1049" s="34"/>
      <c r="CC1049" s="34"/>
      <c r="CD1049" s="34"/>
      <c r="CE1049" s="34"/>
      <c r="CH1049" s="34"/>
      <c r="CI1049" s="34"/>
      <c r="CK1049" s="34"/>
      <c r="CL1049" s="34"/>
      <c r="CM1049" t="b">
        <v>0</v>
      </c>
      <c r="CN1049" s="34" t="s">
        <v>631</v>
      </c>
      <c r="CO1049" s="34" t="s">
        <v>1001</v>
      </c>
      <c r="CP1049" s="34" t="s">
        <v>1079</v>
      </c>
      <c r="CQ1049" s="34" t="s">
        <v>1096</v>
      </c>
      <c r="CR1049" s="34" t="s">
        <v>1157</v>
      </c>
      <c r="CS1049" s="34" t="s">
        <v>312</v>
      </c>
      <c r="CT1049" s="34" t="s">
        <v>312</v>
      </c>
      <c r="CU1049" t="b">
        <v>0</v>
      </c>
      <c r="CV1049" s="34"/>
      <c r="CW1049" s="34" t="s">
        <v>647</v>
      </c>
      <c r="CX1049" s="34"/>
      <c r="CY1049" s="34" t="s">
        <v>1233</v>
      </c>
      <c r="CZ1049" s="34"/>
    </row>
    <row r="1050" spans="1:104" x14ac:dyDescent="0.15">
      <c r="A1050" s="34"/>
      <c r="B1050" s="34"/>
      <c r="C1050" s="34"/>
      <c r="D1050" s="34"/>
      <c r="F1050" s="34"/>
      <c r="G1050" s="34"/>
      <c r="H1050" s="84"/>
      <c r="I1050" s="34"/>
      <c r="J1050" s="34"/>
      <c r="K1050" s="34"/>
      <c r="L1050" s="34"/>
      <c r="M1050" s="34"/>
      <c r="N1050" s="34"/>
      <c r="O1050" s="34"/>
      <c r="P1050" s="34"/>
      <c r="Q1050" s="34"/>
      <c r="S1050" s="34"/>
      <c r="T1050" s="34"/>
      <c r="U1050" s="34"/>
      <c r="W1050" t="b">
        <v>1</v>
      </c>
      <c r="X1050" s="34"/>
      <c r="Y1050" s="34"/>
      <c r="AA1050" s="34"/>
      <c r="AB1050" s="34"/>
      <c r="AC1050" s="34"/>
      <c r="AD1050" s="34"/>
      <c r="AE1050" s="34"/>
      <c r="AF1050" s="34"/>
      <c r="AG1050">
        <v>4.3</v>
      </c>
      <c r="AH1050" s="34" t="s">
        <v>1607</v>
      </c>
      <c r="AK1050" s="34"/>
      <c r="AL1050" s="34"/>
      <c r="AM1050" s="34"/>
      <c r="AN1050" s="34"/>
      <c r="AO1050" s="34"/>
      <c r="AP1050" s="34"/>
      <c r="AQ1050" s="34"/>
      <c r="AR1050" s="34"/>
      <c r="AS1050" s="34"/>
      <c r="AU1050" s="34"/>
      <c r="AV1050" s="34"/>
      <c r="AW1050" s="34"/>
      <c r="AX1050" s="34"/>
      <c r="AY1050" s="34"/>
      <c r="AZ1050" s="34"/>
      <c r="BA1050" s="34"/>
      <c r="BB1050" s="34"/>
      <c r="BC1050" s="34" t="s">
        <v>866</v>
      </c>
      <c r="BD1050" s="34" t="s">
        <v>378</v>
      </c>
      <c r="BE1050" s="34" t="s">
        <v>867</v>
      </c>
      <c r="BF1050" s="34" t="s">
        <v>868</v>
      </c>
      <c r="BI1050" s="34"/>
      <c r="BJ1050" s="34"/>
      <c r="BK1050" s="34"/>
      <c r="BL1050" s="34"/>
      <c r="BM1050" s="34"/>
      <c r="BN1050" s="34"/>
      <c r="BO1050" s="34"/>
      <c r="BP1050" s="34"/>
      <c r="BQ1050" s="34"/>
      <c r="BS1050" s="34"/>
      <c r="BT1050" s="34"/>
      <c r="BU1050" s="34"/>
      <c r="BV1050" s="34"/>
      <c r="BW1050" s="34"/>
      <c r="BX1050" s="34"/>
      <c r="BY1050" s="34"/>
      <c r="BZ1050" s="34"/>
      <c r="CB1050" s="34"/>
      <c r="CC1050" s="34"/>
      <c r="CD1050" s="34"/>
      <c r="CE1050" s="34"/>
      <c r="CH1050" s="34"/>
      <c r="CI1050" s="34"/>
      <c r="CK1050" s="34"/>
      <c r="CL1050" s="34"/>
      <c r="CM1050" t="b">
        <v>0</v>
      </c>
      <c r="CN1050" s="34" t="s">
        <v>631</v>
      </c>
      <c r="CO1050" s="34" t="s">
        <v>1002</v>
      </c>
      <c r="CP1050" s="34" t="s">
        <v>1080</v>
      </c>
      <c r="CQ1050" s="34" t="s">
        <v>1105</v>
      </c>
      <c r="CR1050" s="34" t="s">
        <v>1158</v>
      </c>
      <c r="CS1050" s="34" t="s">
        <v>309</v>
      </c>
      <c r="CT1050" s="34" t="s">
        <v>640</v>
      </c>
      <c r="CU1050" t="b">
        <v>1</v>
      </c>
      <c r="CV1050" s="34"/>
      <c r="CW1050" s="34" t="s">
        <v>643</v>
      </c>
      <c r="CX1050" s="34"/>
      <c r="CY1050" s="34" t="s">
        <v>1234</v>
      </c>
      <c r="CZ1050" s="34"/>
    </row>
    <row r="1051" spans="1:104" x14ac:dyDescent="0.15">
      <c r="A1051" s="34"/>
      <c r="B1051" s="34"/>
      <c r="C1051" s="34"/>
      <c r="D1051" s="34"/>
      <c r="F1051" s="34"/>
      <c r="G1051" s="34"/>
      <c r="H1051" s="84"/>
      <c r="I1051" s="34"/>
      <c r="J1051" s="34"/>
      <c r="K1051" s="34"/>
      <c r="L1051" s="34"/>
      <c r="M1051" s="34"/>
      <c r="N1051" s="34"/>
      <c r="O1051" s="34"/>
      <c r="P1051" s="34"/>
      <c r="Q1051" s="34"/>
      <c r="S1051" s="34"/>
      <c r="T1051" s="34"/>
      <c r="U1051" s="34"/>
      <c r="W1051" t="b">
        <v>1</v>
      </c>
      <c r="X1051" s="34"/>
      <c r="Y1051" s="34"/>
      <c r="AA1051" s="34"/>
      <c r="AB1051" s="34"/>
      <c r="AC1051" s="34"/>
      <c r="AD1051" s="34"/>
      <c r="AE1051" s="34"/>
      <c r="AF1051" s="34"/>
      <c r="AG1051">
        <v>4.3</v>
      </c>
      <c r="AH1051" s="34" t="s">
        <v>1607</v>
      </c>
      <c r="AK1051" s="34"/>
      <c r="AL1051" s="34"/>
      <c r="AM1051" s="34"/>
      <c r="AN1051" s="34"/>
      <c r="AO1051" s="34"/>
      <c r="AP1051" s="34"/>
      <c r="AQ1051" s="34"/>
      <c r="AR1051" s="34"/>
      <c r="AS1051" s="34"/>
      <c r="AU1051" s="34"/>
      <c r="AV1051" s="34"/>
      <c r="AW1051" s="34"/>
      <c r="AX1051" s="34"/>
      <c r="AY1051" s="34"/>
      <c r="AZ1051" s="34"/>
      <c r="BA1051" s="34"/>
      <c r="BB1051" s="34"/>
      <c r="BC1051" s="34" t="s">
        <v>866</v>
      </c>
      <c r="BD1051" s="34" t="s">
        <v>378</v>
      </c>
      <c r="BE1051" s="34" t="s">
        <v>867</v>
      </c>
      <c r="BF1051" s="34" t="s">
        <v>868</v>
      </c>
      <c r="BI1051" s="34"/>
      <c r="BJ1051" s="34"/>
      <c r="BK1051" s="34"/>
      <c r="BL1051" s="34"/>
      <c r="BM1051" s="34"/>
      <c r="BN1051" s="34"/>
      <c r="BO1051" s="34"/>
      <c r="BP1051" s="34"/>
      <c r="BQ1051" s="34"/>
      <c r="BS1051" s="34"/>
      <c r="BT1051" s="34"/>
      <c r="BU1051" s="34"/>
      <c r="BV1051" s="34"/>
      <c r="BW1051" s="34"/>
      <c r="BX1051" s="34"/>
      <c r="BY1051" s="34"/>
      <c r="BZ1051" s="34"/>
      <c r="CB1051" s="34"/>
      <c r="CC1051" s="34"/>
      <c r="CD1051" s="34"/>
      <c r="CE1051" s="34"/>
      <c r="CH1051" s="34"/>
      <c r="CI1051" s="34"/>
      <c r="CK1051" s="34"/>
      <c r="CL1051" s="34"/>
      <c r="CM1051" t="b">
        <v>0</v>
      </c>
      <c r="CN1051" s="34" t="s">
        <v>631</v>
      </c>
      <c r="CO1051" s="34" t="s">
        <v>1002</v>
      </c>
      <c r="CP1051" s="34" t="s">
        <v>1080</v>
      </c>
      <c r="CQ1051" s="34" t="s">
        <v>1105</v>
      </c>
      <c r="CR1051" s="34" t="s">
        <v>1158</v>
      </c>
      <c r="CS1051" s="34" t="s">
        <v>310</v>
      </c>
      <c r="CT1051" s="34" t="s">
        <v>0</v>
      </c>
      <c r="CU1051" t="b">
        <v>0</v>
      </c>
      <c r="CV1051" s="34" t="s">
        <v>1002</v>
      </c>
      <c r="CW1051" s="34" t="s">
        <v>644</v>
      </c>
      <c r="CX1051" s="34"/>
      <c r="CY1051" s="34" t="s">
        <v>1234</v>
      </c>
      <c r="CZ1051" s="34"/>
    </row>
    <row r="1052" spans="1:104" x14ac:dyDescent="0.15">
      <c r="A1052" s="34"/>
      <c r="B1052" s="34"/>
      <c r="C1052" s="34"/>
      <c r="D1052" s="34"/>
      <c r="F1052" s="34"/>
      <c r="G1052" s="34"/>
      <c r="H1052" s="84"/>
      <c r="I1052" s="34"/>
      <c r="J1052" s="34"/>
      <c r="K1052" s="34"/>
      <c r="L1052" s="34"/>
      <c r="M1052" s="34"/>
      <c r="N1052" s="34"/>
      <c r="O1052" s="34"/>
      <c r="P1052" s="34"/>
      <c r="Q1052" s="34"/>
      <c r="S1052" s="34"/>
      <c r="T1052" s="34"/>
      <c r="U1052" s="34"/>
      <c r="W1052" t="b">
        <v>1</v>
      </c>
      <c r="X1052" s="34"/>
      <c r="Y1052" s="34"/>
      <c r="AA1052" s="34"/>
      <c r="AB1052" s="34"/>
      <c r="AC1052" s="34"/>
      <c r="AD1052" s="34"/>
      <c r="AE1052" s="34"/>
      <c r="AF1052" s="34"/>
      <c r="AG1052">
        <v>4.3</v>
      </c>
      <c r="AH1052" s="34" t="s">
        <v>1607</v>
      </c>
      <c r="AK1052" s="34"/>
      <c r="AL1052" s="34"/>
      <c r="AM1052" s="34"/>
      <c r="AN1052" s="34"/>
      <c r="AO1052" s="34"/>
      <c r="AP1052" s="34"/>
      <c r="AQ1052" s="34"/>
      <c r="AR1052" s="34"/>
      <c r="AS1052" s="34"/>
      <c r="AU1052" s="34"/>
      <c r="AV1052" s="34"/>
      <c r="AW1052" s="34"/>
      <c r="AX1052" s="34"/>
      <c r="AY1052" s="34"/>
      <c r="AZ1052" s="34"/>
      <c r="BA1052" s="34"/>
      <c r="BB1052" s="34"/>
      <c r="BC1052" s="34" t="s">
        <v>866</v>
      </c>
      <c r="BD1052" s="34" t="s">
        <v>378</v>
      </c>
      <c r="BE1052" s="34" t="s">
        <v>867</v>
      </c>
      <c r="BF1052" s="34" t="s">
        <v>868</v>
      </c>
      <c r="BI1052" s="34"/>
      <c r="BJ1052" s="34"/>
      <c r="BK1052" s="34"/>
      <c r="BL1052" s="34"/>
      <c r="BM1052" s="34"/>
      <c r="BN1052" s="34"/>
      <c r="BO1052" s="34"/>
      <c r="BP1052" s="34"/>
      <c r="BQ1052" s="34"/>
      <c r="BS1052" s="34"/>
      <c r="BT1052" s="34"/>
      <c r="BU1052" s="34"/>
      <c r="BV1052" s="34"/>
      <c r="BW1052" s="34"/>
      <c r="BX1052" s="34"/>
      <c r="BY1052" s="34"/>
      <c r="BZ1052" s="34"/>
      <c r="CB1052" s="34"/>
      <c r="CC1052" s="34"/>
      <c r="CD1052" s="34"/>
      <c r="CE1052" s="34"/>
      <c r="CH1052" s="34"/>
      <c r="CI1052" s="34"/>
      <c r="CK1052" s="34"/>
      <c r="CL1052" s="34"/>
      <c r="CM1052" t="b">
        <v>0</v>
      </c>
      <c r="CN1052" s="34" t="s">
        <v>631</v>
      </c>
      <c r="CO1052" s="34" t="s">
        <v>1002</v>
      </c>
      <c r="CP1052" s="34" t="s">
        <v>1080</v>
      </c>
      <c r="CQ1052" s="34" t="s">
        <v>1105</v>
      </c>
      <c r="CR1052" s="34" t="s">
        <v>1158</v>
      </c>
      <c r="CS1052" s="34" t="s">
        <v>312</v>
      </c>
      <c r="CT1052" s="34" t="s">
        <v>312</v>
      </c>
      <c r="CU1052" t="b">
        <v>0</v>
      </c>
      <c r="CV1052" s="34"/>
      <c r="CW1052" s="34" t="s">
        <v>647</v>
      </c>
      <c r="CX1052" s="34"/>
      <c r="CY1052" s="34" t="s">
        <v>1234</v>
      </c>
      <c r="CZ1052" s="34"/>
    </row>
    <row r="1053" spans="1:104" x14ac:dyDescent="0.15">
      <c r="A1053" s="34"/>
      <c r="B1053" s="34"/>
      <c r="C1053" s="34"/>
      <c r="D1053" s="34"/>
      <c r="F1053" s="34"/>
      <c r="G1053" s="34"/>
      <c r="H1053" s="84"/>
      <c r="I1053" s="34"/>
      <c r="J1053" s="34"/>
      <c r="K1053" s="34"/>
      <c r="L1053" s="34"/>
      <c r="M1053" s="34"/>
      <c r="N1053" s="34"/>
      <c r="O1053" s="34"/>
      <c r="P1053" s="34"/>
      <c r="Q1053" s="34"/>
      <c r="S1053" s="34"/>
      <c r="T1053" s="34"/>
      <c r="U1053" s="34"/>
      <c r="W1053" t="b">
        <v>1</v>
      </c>
      <c r="X1053" s="34"/>
      <c r="Y1053" s="34"/>
      <c r="AA1053" s="34"/>
      <c r="AB1053" s="34"/>
      <c r="AC1053" s="34"/>
      <c r="AD1053" s="34"/>
      <c r="AE1053" s="34"/>
      <c r="AF1053" s="34"/>
      <c r="AG1053">
        <v>4.3</v>
      </c>
      <c r="AH1053" s="34" t="s">
        <v>1607</v>
      </c>
      <c r="AK1053" s="34"/>
      <c r="AL1053" s="34"/>
      <c r="AM1053" s="34"/>
      <c r="AN1053" s="34"/>
      <c r="AO1053" s="34"/>
      <c r="AP1053" s="34"/>
      <c r="AQ1053" s="34"/>
      <c r="AR1053" s="34"/>
      <c r="AS1053" s="34"/>
      <c r="AU1053" s="34"/>
      <c r="AV1053" s="34"/>
      <c r="AW1053" s="34"/>
      <c r="AX1053" s="34"/>
      <c r="AY1053" s="34"/>
      <c r="AZ1053" s="34"/>
      <c r="BA1053" s="34"/>
      <c r="BB1053" s="34"/>
      <c r="BC1053" s="34" t="s">
        <v>866</v>
      </c>
      <c r="BD1053" s="34" t="s">
        <v>378</v>
      </c>
      <c r="BE1053" s="34" t="s">
        <v>867</v>
      </c>
      <c r="BF1053" s="34" t="s">
        <v>868</v>
      </c>
      <c r="BI1053" s="34"/>
      <c r="BJ1053" s="34"/>
      <c r="BK1053" s="34"/>
      <c r="BL1053" s="34"/>
      <c r="BM1053" s="34"/>
      <c r="BN1053" s="34"/>
      <c r="BO1053" s="34"/>
      <c r="BP1053" s="34"/>
      <c r="BQ1053" s="34"/>
      <c r="BS1053" s="34"/>
      <c r="BT1053" s="34"/>
      <c r="BU1053" s="34"/>
      <c r="BV1053" s="34"/>
      <c r="BW1053" s="34"/>
      <c r="BX1053" s="34"/>
      <c r="BY1053" s="34"/>
      <c r="BZ1053" s="34"/>
      <c r="CB1053" s="34"/>
      <c r="CC1053" s="34"/>
      <c r="CD1053" s="34"/>
      <c r="CE1053" s="34"/>
      <c r="CH1053" s="34"/>
      <c r="CI1053" s="34"/>
      <c r="CK1053" s="34"/>
      <c r="CL1053" s="34"/>
      <c r="CM1053" t="b">
        <v>0</v>
      </c>
      <c r="CN1053" s="34" t="s">
        <v>631</v>
      </c>
      <c r="CO1053" s="34" t="s">
        <v>1003</v>
      </c>
      <c r="CP1053" s="34" t="s">
        <v>1081</v>
      </c>
      <c r="CQ1053" s="34" t="s">
        <v>1106</v>
      </c>
      <c r="CR1053" s="34" t="s">
        <v>1159</v>
      </c>
      <c r="CS1053" s="34" t="s">
        <v>309</v>
      </c>
      <c r="CT1053" s="34" t="s">
        <v>640</v>
      </c>
      <c r="CU1053" t="b">
        <v>1</v>
      </c>
      <c r="CV1053" s="34"/>
      <c r="CW1053" s="34" t="s">
        <v>643</v>
      </c>
      <c r="CX1053" s="34"/>
      <c r="CY1053" s="34" t="s">
        <v>1235</v>
      </c>
      <c r="CZ1053" s="34"/>
    </row>
    <row r="1054" spans="1:104" x14ac:dyDescent="0.15">
      <c r="A1054" s="34"/>
      <c r="B1054" s="34"/>
      <c r="C1054" s="34"/>
      <c r="D1054" s="34"/>
      <c r="F1054" s="34"/>
      <c r="G1054" s="34"/>
      <c r="H1054" s="84"/>
      <c r="I1054" s="34"/>
      <c r="J1054" s="34"/>
      <c r="K1054" s="34"/>
      <c r="L1054" s="34"/>
      <c r="M1054" s="34"/>
      <c r="N1054" s="34"/>
      <c r="O1054" s="34"/>
      <c r="P1054" s="34"/>
      <c r="Q1054" s="34"/>
      <c r="S1054" s="34"/>
      <c r="T1054" s="34"/>
      <c r="U1054" s="34"/>
      <c r="W1054" t="b">
        <v>1</v>
      </c>
      <c r="X1054" s="34"/>
      <c r="Y1054" s="34"/>
      <c r="AA1054" s="34"/>
      <c r="AB1054" s="34"/>
      <c r="AC1054" s="34"/>
      <c r="AD1054" s="34"/>
      <c r="AE1054" s="34"/>
      <c r="AF1054" s="34"/>
      <c r="AG1054">
        <v>4.3</v>
      </c>
      <c r="AH1054" s="34" t="s">
        <v>1607</v>
      </c>
      <c r="AK1054" s="34"/>
      <c r="AL1054" s="34"/>
      <c r="AM1054" s="34"/>
      <c r="AN1054" s="34"/>
      <c r="AO1054" s="34"/>
      <c r="AP1054" s="34"/>
      <c r="AQ1054" s="34"/>
      <c r="AR1054" s="34"/>
      <c r="AS1054" s="34"/>
      <c r="AU1054" s="34"/>
      <c r="AV1054" s="34"/>
      <c r="AW1054" s="34"/>
      <c r="AX1054" s="34"/>
      <c r="AY1054" s="34"/>
      <c r="AZ1054" s="34"/>
      <c r="BA1054" s="34"/>
      <c r="BB1054" s="34"/>
      <c r="BC1054" s="34" t="s">
        <v>866</v>
      </c>
      <c r="BD1054" s="34" t="s">
        <v>378</v>
      </c>
      <c r="BE1054" s="34" t="s">
        <v>867</v>
      </c>
      <c r="BF1054" s="34" t="s">
        <v>868</v>
      </c>
      <c r="BI1054" s="34"/>
      <c r="BJ1054" s="34"/>
      <c r="BK1054" s="34"/>
      <c r="BL1054" s="34"/>
      <c r="BM1054" s="34"/>
      <c r="BN1054" s="34"/>
      <c r="BO1054" s="34"/>
      <c r="BP1054" s="34"/>
      <c r="BQ1054" s="34"/>
      <c r="BS1054" s="34"/>
      <c r="BT1054" s="34"/>
      <c r="BU1054" s="34"/>
      <c r="BV1054" s="34"/>
      <c r="BW1054" s="34"/>
      <c r="BX1054" s="34"/>
      <c r="BY1054" s="34"/>
      <c r="BZ1054" s="34"/>
      <c r="CB1054" s="34"/>
      <c r="CC1054" s="34"/>
      <c r="CD1054" s="34"/>
      <c r="CE1054" s="34"/>
      <c r="CH1054" s="34"/>
      <c r="CI1054" s="34"/>
      <c r="CK1054" s="34"/>
      <c r="CL1054" s="34"/>
      <c r="CM1054" t="b">
        <v>0</v>
      </c>
      <c r="CN1054" s="34" t="s">
        <v>631</v>
      </c>
      <c r="CO1054" s="34" t="s">
        <v>1003</v>
      </c>
      <c r="CP1054" s="34" t="s">
        <v>1081</v>
      </c>
      <c r="CQ1054" s="34" t="s">
        <v>1106</v>
      </c>
      <c r="CR1054" s="34" t="s">
        <v>1159</v>
      </c>
      <c r="CS1054" s="34" t="s">
        <v>310</v>
      </c>
      <c r="CT1054" s="34" t="s">
        <v>0</v>
      </c>
      <c r="CU1054" t="b">
        <v>0</v>
      </c>
      <c r="CV1054" s="34" t="s">
        <v>1003</v>
      </c>
      <c r="CW1054" s="34" t="s">
        <v>644</v>
      </c>
      <c r="CX1054" s="34"/>
      <c r="CY1054" s="34" t="s">
        <v>1235</v>
      </c>
      <c r="CZ1054" s="34"/>
    </row>
    <row r="1055" spans="1:104" x14ac:dyDescent="0.15">
      <c r="A1055" s="34"/>
      <c r="B1055" s="34"/>
      <c r="C1055" s="34"/>
      <c r="D1055" s="34"/>
      <c r="F1055" s="34"/>
      <c r="G1055" s="34"/>
      <c r="H1055" s="84"/>
      <c r="I1055" s="34"/>
      <c r="J1055" s="34"/>
      <c r="K1055" s="34"/>
      <c r="L1055" s="34"/>
      <c r="M1055" s="34"/>
      <c r="N1055" s="34"/>
      <c r="O1055" s="34"/>
      <c r="P1055" s="34"/>
      <c r="Q1055" s="34"/>
      <c r="S1055" s="34"/>
      <c r="T1055" s="34"/>
      <c r="U1055" s="34"/>
      <c r="W1055" t="b">
        <v>1</v>
      </c>
      <c r="X1055" s="34"/>
      <c r="Y1055" s="34"/>
      <c r="AA1055" s="34"/>
      <c r="AB1055" s="34"/>
      <c r="AC1055" s="34"/>
      <c r="AD1055" s="34"/>
      <c r="AE1055" s="34"/>
      <c r="AF1055" s="34"/>
      <c r="AG1055">
        <v>4.3</v>
      </c>
      <c r="AH1055" s="34" t="s">
        <v>1607</v>
      </c>
      <c r="AK1055" s="34"/>
      <c r="AL1055" s="34"/>
      <c r="AM1055" s="34"/>
      <c r="AN1055" s="34"/>
      <c r="AO1055" s="34"/>
      <c r="AP1055" s="34"/>
      <c r="AQ1055" s="34"/>
      <c r="AR1055" s="34"/>
      <c r="AS1055" s="34"/>
      <c r="AU1055" s="34"/>
      <c r="AV1055" s="34"/>
      <c r="AW1055" s="34"/>
      <c r="AX1055" s="34"/>
      <c r="AY1055" s="34"/>
      <c r="AZ1055" s="34"/>
      <c r="BA1055" s="34"/>
      <c r="BB1055" s="34"/>
      <c r="BC1055" s="34" t="s">
        <v>866</v>
      </c>
      <c r="BD1055" s="34" t="s">
        <v>378</v>
      </c>
      <c r="BE1055" s="34" t="s">
        <v>867</v>
      </c>
      <c r="BF1055" s="34" t="s">
        <v>868</v>
      </c>
      <c r="BI1055" s="34"/>
      <c r="BJ1055" s="34"/>
      <c r="BK1055" s="34"/>
      <c r="BL1055" s="34"/>
      <c r="BM1055" s="34"/>
      <c r="BN1055" s="34"/>
      <c r="BO1055" s="34"/>
      <c r="BP1055" s="34"/>
      <c r="BQ1055" s="34"/>
      <c r="BS1055" s="34"/>
      <c r="BT1055" s="34"/>
      <c r="BU1055" s="34"/>
      <c r="BV1055" s="34"/>
      <c r="BW1055" s="34"/>
      <c r="BX1055" s="34"/>
      <c r="BY1055" s="34"/>
      <c r="BZ1055" s="34"/>
      <c r="CB1055" s="34"/>
      <c r="CC1055" s="34"/>
      <c r="CD1055" s="34"/>
      <c r="CE1055" s="34"/>
      <c r="CH1055" s="34"/>
      <c r="CI1055" s="34"/>
      <c r="CK1055" s="34"/>
      <c r="CL1055" s="34"/>
      <c r="CM1055" t="b">
        <v>0</v>
      </c>
      <c r="CN1055" s="34" t="s">
        <v>631</v>
      </c>
      <c r="CO1055" s="34" t="s">
        <v>1003</v>
      </c>
      <c r="CP1055" s="34" t="s">
        <v>1081</v>
      </c>
      <c r="CQ1055" s="34" t="s">
        <v>1106</v>
      </c>
      <c r="CR1055" s="34" t="s">
        <v>1159</v>
      </c>
      <c r="CS1055" s="34" t="s">
        <v>312</v>
      </c>
      <c r="CT1055" s="34" t="s">
        <v>312</v>
      </c>
      <c r="CU1055" t="b">
        <v>0</v>
      </c>
      <c r="CV1055" s="34"/>
      <c r="CW1055" s="34" t="s">
        <v>647</v>
      </c>
      <c r="CX1055" s="34"/>
      <c r="CY1055" s="34" t="s">
        <v>1235</v>
      </c>
      <c r="CZ1055" s="34"/>
    </row>
    <row r="1056" spans="1:104" x14ac:dyDescent="0.15">
      <c r="A1056" s="34"/>
      <c r="B1056" s="34"/>
      <c r="C1056" s="34"/>
      <c r="D1056" s="34"/>
      <c r="F1056" s="34"/>
      <c r="G1056" s="34"/>
      <c r="H1056" s="84"/>
      <c r="I1056" s="34"/>
      <c r="J1056" s="34"/>
      <c r="K1056" s="34"/>
      <c r="L1056" s="34"/>
      <c r="M1056" s="34"/>
      <c r="N1056" s="34"/>
      <c r="O1056" s="34"/>
      <c r="P1056" s="34"/>
      <c r="Q1056" s="34"/>
      <c r="S1056" s="34"/>
      <c r="T1056" s="34"/>
      <c r="U1056" s="34"/>
      <c r="W1056" t="b">
        <v>1</v>
      </c>
      <c r="X1056" s="34"/>
      <c r="Y1056" s="34"/>
      <c r="AA1056" s="34"/>
      <c r="AB1056" s="34"/>
      <c r="AC1056" s="34"/>
      <c r="AD1056" s="34"/>
      <c r="AE1056" s="34"/>
      <c r="AF1056" s="34"/>
      <c r="AG1056">
        <v>4.3</v>
      </c>
      <c r="AH1056" s="34" t="s">
        <v>1607</v>
      </c>
      <c r="AK1056" s="34"/>
      <c r="AL1056" s="34"/>
      <c r="AM1056" s="34"/>
      <c r="AN1056" s="34"/>
      <c r="AO1056" s="34"/>
      <c r="AP1056" s="34"/>
      <c r="AQ1056" s="34"/>
      <c r="AR1056" s="34"/>
      <c r="AS1056" s="34"/>
      <c r="AU1056" s="34"/>
      <c r="AV1056" s="34"/>
      <c r="AW1056" s="34"/>
      <c r="AX1056" s="34"/>
      <c r="AY1056" s="34"/>
      <c r="AZ1056" s="34"/>
      <c r="BA1056" s="34"/>
      <c r="BB1056" s="34"/>
      <c r="BC1056" s="34" t="s">
        <v>866</v>
      </c>
      <c r="BD1056" s="34" t="s">
        <v>378</v>
      </c>
      <c r="BE1056" s="34" t="s">
        <v>867</v>
      </c>
      <c r="BF1056" s="34" t="s">
        <v>868</v>
      </c>
      <c r="BI1056" s="34"/>
      <c r="BJ1056" s="34"/>
      <c r="BK1056" s="34"/>
      <c r="BL1056" s="34"/>
      <c r="BM1056" s="34"/>
      <c r="BN1056" s="34"/>
      <c r="BO1056" s="34"/>
      <c r="BP1056" s="34"/>
      <c r="BQ1056" s="34"/>
      <c r="BS1056" s="34"/>
      <c r="BT1056" s="34"/>
      <c r="BU1056" s="34"/>
      <c r="BV1056" s="34"/>
      <c r="BW1056" s="34"/>
      <c r="BX1056" s="34"/>
      <c r="BY1056" s="34"/>
      <c r="BZ1056" s="34"/>
      <c r="CB1056" s="34"/>
      <c r="CC1056" s="34"/>
      <c r="CD1056" s="34"/>
      <c r="CE1056" s="34"/>
      <c r="CH1056" s="34"/>
      <c r="CI1056" s="34"/>
      <c r="CK1056" s="34"/>
      <c r="CL1056" s="34"/>
      <c r="CM1056" t="b">
        <v>0</v>
      </c>
      <c r="CN1056" s="34" t="s">
        <v>631</v>
      </c>
      <c r="CO1056" s="34" t="s">
        <v>1004</v>
      </c>
      <c r="CP1056" s="34" t="s">
        <v>1082</v>
      </c>
      <c r="CQ1056" s="34" t="s">
        <v>1107</v>
      </c>
      <c r="CR1056" s="34" t="s">
        <v>1160</v>
      </c>
      <c r="CS1056" s="34" t="s">
        <v>309</v>
      </c>
      <c r="CT1056" s="34" t="s">
        <v>640</v>
      </c>
      <c r="CU1056" t="b">
        <v>1</v>
      </c>
      <c r="CV1056" s="34"/>
      <c r="CW1056" s="34" t="s">
        <v>643</v>
      </c>
      <c r="CX1056" s="34"/>
      <c r="CY1056" s="34" t="s">
        <v>1236</v>
      </c>
      <c r="CZ1056" s="34"/>
    </row>
    <row r="1057" spans="1:104" x14ac:dyDescent="0.15">
      <c r="A1057" s="34"/>
      <c r="B1057" s="34"/>
      <c r="C1057" s="34"/>
      <c r="D1057" s="34"/>
      <c r="F1057" s="34"/>
      <c r="G1057" s="34"/>
      <c r="H1057" s="84"/>
      <c r="I1057" s="34"/>
      <c r="J1057" s="34"/>
      <c r="K1057" s="34"/>
      <c r="L1057" s="34"/>
      <c r="M1057" s="34"/>
      <c r="N1057" s="34"/>
      <c r="O1057" s="34"/>
      <c r="P1057" s="34"/>
      <c r="Q1057" s="34"/>
      <c r="S1057" s="34"/>
      <c r="T1057" s="34"/>
      <c r="U1057" s="34"/>
      <c r="W1057" t="b">
        <v>1</v>
      </c>
      <c r="X1057" s="34"/>
      <c r="Y1057" s="34"/>
      <c r="AA1057" s="34"/>
      <c r="AB1057" s="34"/>
      <c r="AC1057" s="34"/>
      <c r="AD1057" s="34"/>
      <c r="AE1057" s="34"/>
      <c r="AF1057" s="34"/>
      <c r="AG1057">
        <v>4.3</v>
      </c>
      <c r="AH1057" s="34" t="s">
        <v>1607</v>
      </c>
      <c r="AK1057" s="34"/>
      <c r="AL1057" s="34"/>
      <c r="AM1057" s="34"/>
      <c r="AN1057" s="34"/>
      <c r="AO1057" s="34"/>
      <c r="AP1057" s="34"/>
      <c r="AQ1057" s="34"/>
      <c r="AR1057" s="34"/>
      <c r="AS1057" s="34"/>
      <c r="AU1057" s="34"/>
      <c r="AV1057" s="34"/>
      <c r="AW1057" s="34"/>
      <c r="AX1057" s="34"/>
      <c r="AY1057" s="34"/>
      <c r="AZ1057" s="34"/>
      <c r="BA1057" s="34"/>
      <c r="BB1057" s="34"/>
      <c r="BC1057" s="34" t="s">
        <v>866</v>
      </c>
      <c r="BD1057" s="34" t="s">
        <v>378</v>
      </c>
      <c r="BE1057" s="34" t="s">
        <v>867</v>
      </c>
      <c r="BF1057" s="34" t="s">
        <v>868</v>
      </c>
      <c r="BI1057" s="34"/>
      <c r="BJ1057" s="34"/>
      <c r="BK1057" s="34"/>
      <c r="BL1057" s="34"/>
      <c r="BM1057" s="34"/>
      <c r="BN1057" s="34"/>
      <c r="BO1057" s="34"/>
      <c r="BP1057" s="34"/>
      <c r="BQ1057" s="34"/>
      <c r="BS1057" s="34"/>
      <c r="BT1057" s="34"/>
      <c r="BU1057" s="34"/>
      <c r="BV1057" s="34"/>
      <c r="BW1057" s="34"/>
      <c r="BX1057" s="34"/>
      <c r="BY1057" s="34"/>
      <c r="BZ1057" s="34"/>
      <c r="CB1057" s="34"/>
      <c r="CC1057" s="34"/>
      <c r="CD1057" s="34"/>
      <c r="CE1057" s="34"/>
      <c r="CH1057" s="34"/>
      <c r="CI1057" s="34"/>
      <c r="CK1057" s="34"/>
      <c r="CL1057" s="34"/>
      <c r="CM1057" t="b">
        <v>0</v>
      </c>
      <c r="CN1057" s="34" t="s">
        <v>631</v>
      </c>
      <c r="CO1057" s="34" t="s">
        <v>1004</v>
      </c>
      <c r="CP1057" s="34" t="s">
        <v>1082</v>
      </c>
      <c r="CQ1057" s="34" t="s">
        <v>1107</v>
      </c>
      <c r="CR1057" s="34" t="s">
        <v>1160</v>
      </c>
      <c r="CS1057" s="34" t="s">
        <v>310</v>
      </c>
      <c r="CT1057" s="34" t="s">
        <v>0</v>
      </c>
      <c r="CU1057" t="b">
        <v>0</v>
      </c>
      <c r="CV1057" s="34" t="s">
        <v>1004</v>
      </c>
      <c r="CW1057" s="34" t="s">
        <v>644</v>
      </c>
      <c r="CX1057" s="34"/>
      <c r="CY1057" s="34" t="s">
        <v>1236</v>
      </c>
      <c r="CZ1057" s="34"/>
    </row>
    <row r="1058" spans="1:104" x14ac:dyDescent="0.15">
      <c r="A1058" s="34"/>
      <c r="B1058" s="34"/>
      <c r="C1058" s="34"/>
      <c r="D1058" s="34"/>
      <c r="F1058" s="34"/>
      <c r="G1058" s="34"/>
      <c r="H1058" s="84"/>
      <c r="I1058" s="34"/>
      <c r="J1058" s="34"/>
      <c r="K1058" s="34"/>
      <c r="L1058" s="34"/>
      <c r="M1058" s="34"/>
      <c r="N1058" s="34"/>
      <c r="O1058" s="34"/>
      <c r="P1058" s="34"/>
      <c r="Q1058" s="34"/>
      <c r="S1058" s="34"/>
      <c r="T1058" s="34"/>
      <c r="U1058" s="34"/>
      <c r="W1058" t="b">
        <v>1</v>
      </c>
      <c r="X1058" s="34"/>
      <c r="Y1058" s="34"/>
      <c r="AA1058" s="34"/>
      <c r="AB1058" s="34"/>
      <c r="AC1058" s="34"/>
      <c r="AD1058" s="34"/>
      <c r="AE1058" s="34"/>
      <c r="AF1058" s="34"/>
      <c r="AG1058">
        <v>4.3</v>
      </c>
      <c r="AH1058" s="34" t="s">
        <v>1607</v>
      </c>
      <c r="AK1058" s="34"/>
      <c r="AL1058" s="34"/>
      <c r="AM1058" s="34"/>
      <c r="AN1058" s="34"/>
      <c r="AO1058" s="34"/>
      <c r="AP1058" s="34"/>
      <c r="AQ1058" s="34"/>
      <c r="AR1058" s="34"/>
      <c r="AS1058" s="34"/>
      <c r="AU1058" s="34"/>
      <c r="AV1058" s="34"/>
      <c r="AW1058" s="34"/>
      <c r="AX1058" s="34"/>
      <c r="AY1058" s="34"/>
      <c r="AZ1058" s="34"/>
      <c r="BA1058" s="34"/>
      <c r="BB1058" s="34"/>
      <c r="BC1058" s="34" t="s">
        <v>866</v>
      </c>
      <c r="BD1058" s="34" t="s">
        <v>378</v>
      </c>
      <c r="BE1058" s="34" t="s">
        <v>867</v>
      </c>
      <c r="BF1058" s="34" t="s">
        <v>868</v>
      </c>
      <c r="BI1058" s="34"/>
      <c r="BJ1058" s="34"/>
      <c r="BK1058" s="34"/>
      <c r="BL1058" s="34"/>
      <c r="BM1058" s="34"/>
      <c r="BN1058" s="34"/>
      <c r="BO1058" s="34"/>
      <c r="BP1058" s="34"/>
      <c r="BQ1058" s="34"/>
      <c r="BS1058" s="34"/>
      <c r="BT1058" s="34"/>
      <c r="BU1058" s="34"/>
      <c r="BV1058" s="34"/>
      <c r="BW1058" s="34"/>
      <c r="BX1058" s="34"/>
      <c r="BY1058" s="34"/>
      <c r="BZ1058" s="34"/>
      <c r="CB1058" s="34"/>
      <c r="CC1058" s="34"/>
      <c r="CD1058" s="34"/>
      <c r="CE1058" s="34"/>
      <c r="CH1058" s="34"/>
      <c r="CI1058" s="34"/>
      <c r="CK1058" s="34"/>
      <c r="CL1058" s="34"/>
      <c r="CM1058" t="b">
        <v>0</v>
      </c>
      <c r="CN1058" s="34" t="s">
        <v>631</v>
      </c>
      <c r="CO1058" s="34" t="s">
        <v>1004</v>
      </c>
      <c r="CP1058" s="34" t="s">
        <v>1082</v>
      </c>
      <c r="CQ1058" s="34" t="s">
        <v>1107</v>
      </c>
      <c r="CR1058" s="34" t="s">
        <v>1160</v>
      </c>
      <c r="CS1058" s="34" t="s">
        <v>312</v>
      </c>
      <c r="CT1058" s="34" t="s">
        <v>312</v>
      </c>
      <c r="CU1058" t="b">
        <v>0</v>
      </c>
      <c r="CV1058" s="34"/>
      <c r="CW1058" s="34" t="s">
        <v>647</v>
      </c>
      <c r="CX1058" s="34"/>
      <c r="CY1058" s="34" t="s">
        <v>1236</v>
      </c>
      <c r="CZ1058" s="34"/>
    </row>
    <row r="1059" spans="1:104" x14ac:dyDescent="0.15">
      <c r="A1059" s="34"/>
      <c r="B1059" s="34"/>
      <c r="C1059" s="34"/>
      <c r="D1059" s="34"/>
      <c r="F1059" s="34"/>
      <c r="G1059" s="34"/>
      <c r="H1059" s="84"/>
      <c r="I1059" s="34"/>
      <c r="J1059" s="34"/>
      <c r="K1059" s="34"/>
      <c r="L1059" s="34"/>
      <c r="M1059" s="34"/>
      <c r="N1059" s="34"/>
      <c r="O1059" s="34"/>
      <c r="P1059" s="34"/>
      <c r="Q1059" s="34"/>
      <c r="S1059" s="34"/>
      <c r="T1059" s="34"/>
      <c r="U1059" s="34"/>
      <c r="W1059" t="b">
        <v>1</v>
      </c>
      <c r="X1059" s="34"/>
      <c r="Y1059" s="34"/>
      <c r="AA1059" s="34"/>
      <c r="AB1059" s="34"/>
      <c r="AC1059" s="34"/>
      <c r="AD1059" s="34"/>
      <c r="AE1059" s="34"/>
      <c r="AF1059" s="34"/>
      <c r="AG1059">
        <v>4.3</v>
      </c>
      <c r="AH1059" s="34" t="s">
        <v>1607</v>
      </c>
      <c r="AK1059" s="34"/>
      <c r="AL1059" s="34"/>
      <c r="AM1059" s="34"/>
      <c r="AN1059" s="34"/>
      <c r="AO1059" s="34"/>
      <c r="AP1059" s="34"/>
      <c r="AQ1059" s="34"/>
      <c r="AR1059" s="34"/>
      <c r="AS1059" s="34"/>
      <c r="AU1059" s="34"/>
      <c r="AV1059" s="34"/>
      <c r="AW1059" s="34"/>
      <c r="AX1059" s="34"/>
      <c r="AY1059" s="34"/>
      <c r="AZ1059" s="34"/>
      <c r="BA1059" s="34"/>
      <c r="BB1059" s="34"/>
      <c r="BC1059" s="34" t="s">
        <v>866</v>
      </c>
      <c r="BD1059" s="34" t="s">
        <v>378</v>
      </c>
      <c r="BE1059" s="34" t="s">
        <v>867</v>
      </c>
      <c r="BF1059" s="34" t="s">
        <v>868</v>
      </c>
      <c r="BI1059" s="34"/>
      <c r="BJ1059" s="34"/>
      <c r="BK1059" s="34"/>
      <c r="BL1059" s="34"/>
      <c r="BM1059" s="34"/>
      <c r="BN1059" s="34"/>
      <c r="BO1059" s="34"/>
      <c r="BP1059" s="34"/>
      <c r="BQ1059" s="34"/>
      <c r="BS1059" s="34"/>
      <c r="BT1059" s="34"/>
      <c r="BU1059" s="34"/>
      <c r="BV1059" s="34"/>
      <c r="BW1059" s="34"/>
      <c r="BX1059" s="34"/>
      <c r="BY1059" s="34"/>
      <c r="BZ1059" s="34"/>
      <c r="CB1059" s="34"/>
      <c r="CC1059" s="34"/>
      <c r="CD1059" s="34"/>
      <c r="CE1059" s="34"/>
      <c r="CH1059" s="34"/>
      <c r="CI1059" s="34"/>
      <c r="CK1059" s="34"/>
      <c r="CL1059" s="34"/>
      <c r="CM1059" t="b">
        <v>0</v>
      </c>
      <c r="CN1059" s="34" t="s">
        <v>631</v>
      </c>
      <c r="CO1059" s="34" t="s">
        <v>1005</v>
      </c>
      <c r="CP1059" s="34" t="s">
        <v>1083</v>
      </c>
      <c r="CQ1059" s="34" t="s">
        <v>1108</v>
      </c>
      <c r="CR1059" s="34" t="s">
        <v>1161</v>
      </c>
      <c r="CS1059" s="34" t="s">
        <v>309</v>
      </c>
      <c r="CT1059" s="34" t="s">
        <v>640</v>
      </c>
      <c r="CU1059" t="b">
        <v>1</v>
      </c>
      <c r="CV1059" s="34"/>
      <c r="CW1059" s="34" t="s">
        <v>643</v>
      </c>
      <c r="CX1059" s="34"/>
      <c r="CY1059" s="34" t="s">
        <v>1237</v>
      </c>
      <c r="CZ1059" s="34"/>
    </row>
    <row r="1060" spans="1:104" x14ac:dyDescent="0.15">
      <c r="A1060" s="34"/>
      <c r="B1060" s="34"/>
      <c r="C1060" s="34"/>
      <c r="D1060" s="34"/>
      <c r="F1060" s="34"/>
      <c r="G1060" s="34"/>
      <c r="H1060" s="84"/>
      <c r="I1060" s="34"/>
      <c r="J1060" s="34"/>
      <c r="K1060" s="34"/>
      <c r="L1060" s="34"/>
      <c r="M1060" s="34"/>
      <c r="N1060" s="34"/>
      <c r="O1060" s="34"/>
      <c r="P1060" s="34"/>
      <c r="Q1060" s="34"/>
      <c r="S1060" s="34"/>
      <c r="T1060" s="34"/>
      <c r="U1060" s="34"/>
      <c r="W1060" t="b">
        <v>1</v>
      </c>
      <c r="X1060" s="34"/>
      <c r="Y1060" s="34"/>
      <c r="AA1060" s="34"/>
      <c r="AB1060" s="34"/>
      <c r="AC1060" s="34"/>
      <c r="AD1060" s="34"/>
      <c r="AE1060" s="34"/>
      <c r="AF1060" s="34"/>
      <c r="AG1060">
        <v>4.3</v>
      </c>
      <c r="AH1060" s="34" t="s">
        <v>1607</v>
      </c>
      <c r="AK1060" s="34"/>
      <c r="AL1060" s="34"/>
      <c r="AM1060" s="34"/>
      <c r="AN1060" s="34"/>
      <c r="AO1060" s="34"/>
      <c r="AP1060" s="34"/>
      <c r="AQ1060" s="34"/>
      <c r="AR1060" s="34"/>
      <c r="AS1060" s="34"/>
      <c r="AU1060" s="34"/>
      <c r="AV1060" s="34"/>
      <c r="AW1060" s="34"/>
      <c r="AX1060" s="34"/>
      <c r="AY1060" s="34"/>
      <c r="AZ1060" s="34"/>
      <c r="BA1060" s="34"/>
      <c r="BB1060" s="34"/>
      <c r="BC1060" s="34" t="s">
        <v>866</v>
      </c>
      <c r="BD1060" s="34" t="s">
        <v>378</v>
      </c>
      <c r="BE1060" s="34" t="s">
        <v>867</v>
      </c>
      <c r="BF1060" s="34" t="s">
        <v>868</v>
      </c>
      <c r="BI1060" s="34"/>
      <c r="BJ1060" s="34"/>
      <c r="BK1060" s="34"/>
      <c r="BL1060" s="34"/>
      <c r="BM1060" s="34"/>
      <c r="BN1060" s="34"/>
      <c r="BO1060" s="34"/>
      <c r="BP1060" s="34"/>
      <c r="BQ1060" s="34"/>
      <c r="BS1060" s="34"/>
      <c r="BT1060" s="34"/>
      <c r="BU1060" s="34"/>
      <c r="BV1060" s="34"/>
      <c r="BW1060" s="34"/>
      <c r="BX1060" s="34"/>
      <c r="BY1060" s="34"/>
      <c r="BZ1060" s="34"/>
      <c r="CB1060" s="34"/>
      <c r="CC1060" s="34"/>
      <c r="CD1060" s="34"/>
      <c r="CE1060" s="34"/>
      <c r="CH1060" s="34"/>
      <c r="CI1060" s="34"/>
      <c r="CK1060" s="34"/>
      <c r="CL1060" s="34"/>
      <c r="CM1060" t="b">
        <v>0</v>
      </c>
      <c r="CN1060" s="34" t="s">
        <v>631</v>
      </c>
      <c r="CO1060" s="34" t="s">
        <v>1005</v>
      </c>
      <c r="CP1060" s="34" t="s">
        <v>1083</v>
      </c>
      <c r="CQ1060" s="34" t="s">
        <v>1108</v>
      </c>
      <c r="CR1060" s="34" t="s">
        <v>1161</v>
      </c>
      <c r="CS1060" s="34" t="s">
        <v>310</v>
      </c>
      <c r="CT1060" s="34" t="s">
        <v>0</v>
      </c>
      <c r="CU1060" t="b">
        <v>0</v>
      </c>
      <c r="CV1060" s="34" t="s">
        <v>1005</v>
      </c>
      <c r="CW1060" s="34" t="s">
        <v>644</v>
      </c>
      <c r="CX1060" s="34"/>
      <c r="CY1060" s="34" t="s">
        <v>1237</v>
      </c>
      <c r="CZ1060" s="34"/>
    </row>
    <row r="1061" spans="1:104" x14ac:dyDescent="0.15">
      <c r="A1061" s="34"/>
      <c r="B1061" s="34"/>
      <c r="C1061" s="34"/>
      <c r="D1061" s="34"/>
      <c r="F1061" s="34"/>
      <c r="G1061" s="34"/>
      <c r="H1061" s="84"/>
      <c r="I1061" s="34"/>
      <c r="J1061" s="34"/>
      <c r="K1061" s="34"/>
      <c r="L1061" s="34"/>
      <c r="M1061" s="34"/>
      <c r="N1061" s="34"/>
      <c r="O1061" s="34"/>
      <c r="P1061" s="34"/>
      <c r="Q1061" s="34"/>
      <c r="S1061" s="34"/>
      <c r="T1061" s="34"/>
      <c r="U1061" s="34"/>
      <c r="W1061" t="b">
        <v>1</v>
      </c>
      <c r="X1061" s="34"/>
      <c r="Y1061" s="34"/>
      <c r="AA1061" s="34"/>
      <c r="AB1061" s="34"/>
      <c r="AC1061" s="34"/>
      <c r="AD1061" s="34"/>
      <c r="AE1061" s="34"/>
      <c r="AF1061" s="34"/>
      <c r="AG1061">
        <v>4.3</v>
      </c>
      <c r="AH1061" s="34" t="s">
        <v>1607</v>
      </c>
      <c r="AK1061" s="34"/>
      <c r="AL1061" s="34"/>
      <c r="AM1061" s="34"/>
      <c r="AN1061" s="34"/>
      <c r="AO1061" s="34"/>
      <c r="AP1061" s="34"/>
      <c r="AQ1061" s="34"/>
      <c r="AR1061" s="34"/>
      <c r="AS1061" s="34"/>
      <c r="AU1061" s="34"/>
      <c r="AV1061" s="34"/>
      <c r="AW1061" s="34"/>
      <c r="AX1061" s="34"/>
      <c r="AY1061" s="34"/>
      <c r="AZ1061" s="34"/>
      <c r="BA1061" s="34"/>
      <c r="BB1061" s="34"/>
      <c r="BC1061" s="34" t="s">
        <v>866</v>
      </c>
      <c r="BD1061" s="34" t="s">
        <v>378</v>
      </c>
      <c r="BE1061" s="34" t="s">
        <v>867</v>
      </c>
      <c r="BF1061" s="34" t="s">
        <v>868</v>
      </c>
      <c r="BI1061" s="34"/>
      <c r="BJ1061" s="34"/>
      <c r="BK1061" s="34"/>
      <c r="BL1061" s="34"/>
      <c r="BM1061" s="34"/>
      <c r="BN1061" s="34"/>
      <c r="BO1061" s="34"/>
      <c r="BP1061" s="34"/>
      <c r="BQ1061" s="34"/>
      <c r="BS1061" s="34"/>
      <c r="BT1061" s="34"/>
      <c r="BU1061" s="34"/>
      <c r="BV1061" s="34"/>
      <c r="BW1061" s="34"/>
      <c r="BX1061" s="34"/>
      <c r="BY1061" s="34"/>
      <c r="BZ1061" s="34"/>
      <c r="CB1061" s="34"/>
      <c r="CC1061" s="34"/>
      <c r="CD1061" s="34"/>
      <c r="CE1061" s="34"/>
      <c r="CH1061" s="34"/>
      <c r="CI1061" s="34"/>
      <c r="CK1061" s="34"/>
      <c r="CL1061" s="34"/>
      <c r="CM1061" t="b">
        <v>0</v>
      </c>
      <c r="CN1061" s="34" t="s">
        <v>631</v>
      </c>
      <c r="CO1061" s="34" t="s">
        <v>1005</v>
      </c>
      <c r="CP1061" s="34" t="s">
        <v>1083</v>
      </c>
      <c r="CQ1061" s="34" t="s">
        <v>1108</v>
      </c>
      <c r="CR1061" s="34" t="s">
        <v>1161</v>
      </c>
      <c r="CS1061" s="34" t="s">
        <v>312</v>
      </c>
      <c r="CT1061" s="34" t="s">
        <v>312</v>
      </c>
      <c r="CU1061" t="b">
        <v>0</v>
      </c>
      <c r="CV1061" s="34"/>
      <c r="CW1061" s="34" t="s">
        <v>647</v>
      </c>
      <c r="CX1061" s="34"/>
      <c r="CY1061" s="34" t="s">
        <v>1237</v>
      </c>
      <c r="CZ1061" s="34"/>
    </row>
    <row r="1062" spans="1:104" x14ac:dyDescent="0.15">
      <c r="A1062" s="34"/>
      <c r="B1062" s="34"/>
      <c r="C1062" s="34"/>
      <c r="D1062" s="34"/>
      <c r="F1062" s="34"/>
      <c r="G1062" s="34"/>
      <c r="H1062" s="84"/>
      <c r="I1062" s="34"/>
      <c r="J1062" s="34"/>
      <c r="K1062" s="34"/>
      <c r="L1062" s="34"/>
      <c r="M1062" s="34"/>
      <c r="N1062" s="34"/>
      <c r="O1062" s="34"/>
      <c r="P1062" s="34"/>
      <c r="Q1062" s="34"/>
      <c r="S1062" s="34"/>
      <c r="T1062" s="34"/>
      <c r="U1062" s="34"/>
      <c r="W1062" t="b">
        <v>1</v>
      </c>
      <c r="X1062" s="34"/>
      <c r="Y1062" s="34"/>
      <c r="AA1062" s="34"/>
      <c r="AB1062" s="34"/>
      <c r="AC1062" s="34"/>
      <c r="AD1062" s="34"/>
      <c r="AE1062" s="34"/>
      <c r="AF1062" s="34"/>
      <c r="AG1062">
        <v>4.3</v>
      </c>
      <c r="AH1062" s="34" t="s">
        <v>1607</v>
      </c>
      <c r="AK1062" s="34"/>
      <c r="AL1062" s="34"/>
      <c r="AM1062" s="34"/>
      <c r="AN1062" s="34"/>
      <c r="AO1062" s="34"/>
      <c r="AP1062" s="34"/>
      <c r="AQ1062" s="34"/>
      <c r="AR1062" s="34"/>
      <c r="AS1062" s="34"/>
      <c r="AU1062" s="34"/>
      <c r="AV1062" s="34"/>
      <c r="AW1062" s="34"/>
      <c r="AX1062" s="34"/>
      <c r="AY1062" s="34"/>
      <c r="AZ1062" s="34"/>
      <c r="BA1062" s="34"/>
      <c r="BB1062" s="34"/>
      <c r="BC1062" s="34" t="s">
        <v>866</v>
      </c>
      <c r="BD1062" s="34" t="s">
        <v>378</v>
      </c>
      <c r="BE1062" s="34" t="s">
        <v>867</v>
      </c>
      <c r="BF1062" s="34" t="s">
        <v>868</v>
      </c>
      <c r="BI1062" s="34"/>
      <c r="BJ1062" s="34"/>
      <c r="BK1062" s="34"/>
      <c r="BL1062" s="34"/>
      <c r="BM1062" s="34"/>
      <c r="BN1062" s="34"/>
      <c r="BO1062" s="34"/>
      <c r="BP1062" s="34"/>
      <c r="BQ1062" s="34"/>
      <c r="BS1062" s="34"/>
      <c r="BT1062" s="34"/>
      <c r="BU1062" s="34"/>
      <c r="BV1062" s="34"/>
      <c r="BW1062" s="34"/>
      <c r="BX1062" s="34"/>
      <c r="BY1062" s="34"/>
      <c r="BZ1062" s="34"/>
      <c r="CB1062" s="34"/>
      <c r="CC1062" s="34"/>
      <c r="CD1062" s="34"/>
      <c r="CE1062" s="34"/>
      <c r="CH1062" s="34"/>
      <c r="CI1062" s="34"/>
      <c r="CK1062" s="34"/>
      <c r="CL1062" s="34"/>
      <c r="CM1062" t="b">
        <v>0</v>
      </c>
      <c r="CN1062" s="34" t="s">
        <v>631</v>
      </c>
      <c r="CO1062" s="34" t="s">
        <v>1006</v>
      </c>
      <c r="CP1062" s="34" t="s">
        <v>1079</v>
      </c>
      <c r="CQ1062" s="34" t="s">
        <v>1099</v>
      </c>
      <c r="CR1062" s="34" t="s">
        <v>1162</v>
      </c>
      <c r="CS1062" s="34" t="s">
        <v>309</v>
      </c>
      <c r="CT1062" s="34" t="s">
        <v>640</v>
      </c>
      <c r="CU1062" t="b">
        <v>1</v>
      </c>
      <c r="CV1062" s="34"/>
      <c r="CW1062" s="34" t="s">
        <v>643</v>
      </c>
      <c r="CX1062" s="34"/>
      <c r="CY1062" s="34" t="s">
        <v>1238</v>
      </c>
      <c r="CZ1062" s="34"/>
    </row>
    <row r="1063" spans="1:104" x14ac:dyDescent="0.15">
      <c r="A1063" s="34"/>
      <c r="B1063" s="34"/>
      <c r="C1063" s="34"/>
      <c r="D1063" s="34"/>
      <c r="F1063" s="34"/>
      <c r="G1063" s="34"/>
      <c r="H1063" s="84"/>
      <c r="I1063" s="34"/>
      <c r="J1063" s="34"/>
      <c r="K1063" s="34"/>
      <c r="L1063" s="34"/>
      <c r="M1063" s="34"/>
      <c r="N1063" s="34"/>
      <c r="O1063" s="34"/>
      <c r="P1063" s="34"/>
      <c r="Q1063" s="34"/>
      <c r="S1063" s="34"/>
      <c r="T1063" s="34"/>
      <c r="U1063" s="34"/>
      <c r="W1063" t="b">
        <v>1</v>
      </c>
      <c r="X1063" s="34"/>
      <c r="Y1063" s="34"/>
      <c r="AA1063" s="34"/>
      <c r="AB1063" s="34"/>
      <c r="AC1063" s="34"/>
      <c r="AD1063" s="34"/>
      <c r="AE1063" s="34"/>
      <c r="AF1063" s="34"/>
      <c r="AG1063">
        <v>4.3</v>
      </c>
      <c r="AH1063" s="34" t="s">
        <v>1607</v>
      </c>
      <c r="AK1063" s="34"/>
      <c r="AL1063" s="34"/>
      <c r="AM1063" s="34"/>
      <c r="AN1063" s="34"/>
      <c r="AO1063" s="34"/>
      <c r="AP1063" s="34"/>
      <c r="AQ1063" s="34"/>
      <c r="AR1063" s="34"/>
      <c r="AS1063" s="34"/>
      <c r="AU1063" s="34"/>
      <c r="AV1063" s="34"/>
      <c r="AW1063" s="34"/>
      <c r="AX1063" s="34"/>
      <c r="AY1063" s="34"/>
      <c r="AZ1063" s="34"/>
      <c r="BA1063" s="34"/>
      <c r="BB1063" s="34"/>
      <c r="BC1063" s="34" t="s">
        <v>866</v>
      </c>
      <c r="BD1063" s="34" t="s">
        <v>378</v>
      </c>
      <c r="BE1063" s="34" t="s">
        <v>867</v>
      </c>
      <c r="BF1063" s="34" t="s">
        <v>868</v>
      </c>
      <c r="BI1063" s="34"/>
      <c r="BJ1063" s="34"/>
      <c r="BK1063" s="34"/>
      <c r="BL1063" s="34"/>
      <c r="BM1063" s="34"/>
      <c r="BN1063" s="34"/>
      <c r="BO1063" s="34"/>
      <c r="BP1063" s="34"/>
      <c r="BQ1063" s="34"/>
      <c r="BS1063" s="34"/>
      <c r="BT1063" s="34"/>
      <c r="BU1063" s="34"/>
      <c r="BV1063" s="34"/>
      <c r="BW1063" s="34"/>
      <c r="BX1063" s="34"/>
      <c r="BY1063" s="34"/>
      <c r="BZ1063" s="34"/>
      <c r="CB1063" s="34"/>
      <c r="CC1063" s="34"/>
      <c r="CD1063" s="34"/>
      <c r="CE1063" s="34"/>
      <c r="CH1063" s="34"/>
      <c r="CI1063" s="34"/>
      <c r="CK1063" s="34"/>
      <c r="CL1063" s="34"/>
      <c r="CM1063" t="b">
        <v>0</v>
      </c>
      <c r="CN1063" s="34" t="s">
        <v>631</v>
      </c>
      <c r="CO1063" s="34" t="s">
        <v>1006</v>
      </c>
      <c r="CP1063" s="34" t="s">
        <v>1079</v>
      </c>
      <c r="CQ1063" s="34" t="s">
        <v>1099</v>
      </c>
      <c r="CR1063" s="34" t="s">
        <v>1162</v>
      </c>
      <c r="CS1063" s="34" t="s">
        <v>310</v>
      </c>
      <c r="CT1063" s="34" t="s">
        <v>0</v>
      </c>
      <c r="CU1063" t="b">
        <v>0</v>
      </c>
      <c r="CV1063" s="34" t="s">
        <v>1006</v>
      </c>
      <c r="CW1063" s="34" t="s">
        <v>644</v>
      </c>
      <c r="CX1063" s="34"/>
      <c r="CY1063" s="34" t="s">
        <v>1238</v>
      </c>
      <c r="CZ1063" s="34"/>
    </row>
    <row r="1064" spans="1:104" x14ac:dyDescent="0.15">
      <c r="A1064" s="34"/>
      <c r="B1064" s="34"/>
      <c r="C1064" s="34"/>
      <c r="D1064" s="34"/>
      <c r="F1064" s="34"/>
      <c r="G1064" s="34"/>
      <c r="H1064" s="84"/>
      <c r="I1064" s="34"/>
      <c r="J1064" s="34"/>
      <c r="K1064" s="34"/>
      <c r="L1064" s="34"/>
      <c r="M1064" s="34"/>
      <c r="N1064" s="34"/>
      <c r="O1064" s="34"/>
      <c r="P1064" s="34"/>
      <c r="Q1064" s="34"/>
      <c r="S1064" s="34"/>
      <c r="T1064" s="34"/>
      <c r="U1064" s="34"/>
      <c r="W1064" t="b">
        <v>1</v>
      </c>
      <c r="X1064" s="34"/>
      <c r="Y1064" s="34"/>
      <c r="AA1064" s="34"/>
      <c r="AB1064" s="34"/>
      <c r="AC1064" s="34"/>
      <c r="AD1064" s="34"/>
      <c r="AE1064" s="34"/>
      <c r="AF1064" s="34"/>
      <c r="AG1064">
        <v>4.3</v>
      </c>
      <c r="AH1064" s="34" t="s">
        <v>1607</v>
      </c>
      <c r="AK1064" s="34"/>
      <c r="AL1064" s="34"/>
      <c r="AM1064" s="34"/>
      <c r="AN1064" s="34"/>
      <c r="AO1064" s="34"/>
      <c r="AP1064" s="34"/>
      <c r="AQ1064" s="34"/>
      <c r="AR1064" s="34"/>
      <c r="AS1064" s="34"/>
      <c r="AU1064" s="34"/>
      <c r="AV1064" s="34"/>
      <c r="AW1064" s="34"/>
      <c r="AX1064" s="34"/>
      <c r="AY1064" s="34"/>
      <c r="AZ1064" s="34"/>
      <c r="BA1064" s="34"/>
      <c r="BB1064" s="34"/>
      <c r="BC1064" s="34" t="s">
        <v>866</v>
      </c>
      <c r="BD1064" s="34" t="s">
        <v>378</v>
      </c>
      <c r="BE1064" s="34" t="s">
        <v>867</v>
      </c>
      <c r="BF1064" s="34" t="s">
        <v>868</v>
      </c>
      <c r="BI1064" s="34"/>
      <c r="BJ1064" s="34"/>
      <c r="BK1064" s="34"/>
      <c r="BL1064" s="34"/>
      <c r="BM1064" s="34"/>
      <c r="BN1064" s="34"/>
      <c r="BO1064" s="34"/>
      <c r="BP1064" s="34"/>
      <c r="BQ1064" s="34"/>
      <c r="BS1064" s="34"/>
      <c r="BT1064" s="34"/>
      <c r="BU1064" s="34"/>
      <c r="BV1064" s="34"/>
      <c r="BW1064" s="34"/>
      <c r="BX1064" s="34"/>
      <c r="BY1064" s="34"/>
      <c r="BZ1064" s="34"/>
      <c r="CB1064" s="34"/>
      <c r="CC1064" s="34"/>
      <c r="CD1064" s="34"/>
      <c r="CE1064" s="34"/>
      <c r="CH1064" s="34"/>
      <c r="CI1064" s="34"/>
      <c r="CK1064" s="34"/>
      <c r="CL1064" s="34"/>
      <c r="CM1064" t="b">
        <v>0</v>
      </c>
      <c r="CN1064" s="34" t="s">
        <v>631</v>
      </c>
      <c r="CO1064" s="34" t="s">
        <v>1006</v>
      </c>
      <c r="CP1064" s="34" t="s">
        <v>1079</v>
      </c>
      <c r="CQ1064" s="34" t="s">
        <v>1099</v>
      </c>
      <c r="CR1064" s="34" t="s">
        <v>1162</v>
      </c>
      <c r="CS1064" s="34" t="s">
        <v>312</v>
      </c>
      <c r="CT1064" s="34" t="s">
        <v>312</v>
      </c>
      <c r="CU1064" t="b">
        <v>0</v>
      </c>
      <c r="CV1064" s="34"/>
      <c r="CW1064" s="34" t="s">
        <v>647</v>
      </c>
      <c r="CX1064" s="34"/>
      <c r="CY1064" s="34" t="s">
        <v>1238</v>
      </c>
      <c r="CZ1064" s="34"/>
    </row>
    <row r="1065" spans="1:104" x14ac:dyDescent="0.15">
      <c r="A1065" s="34"/>
      <c r="B1065" s="34"/>
      <c r="C1065" s="34"/>
      <c r="D1065" s="34"/>
      <c r="F1065" s="34"/>
      <c r="G1065" s="34"/>
      <c r="H1065" s="84"/>
      <c r="I1065" s="34"/>
      <c r="J1065" s="34"/>
      <c r="K1065" s="34"/>
      <c r="L1065" s="34"/>
      <c r="M1065" s="34"/>
      <c r="N1065" s="34"/>
      <c r="O1065" s="34"/>
      <c r="P1065" s="34"/>
      <c r="Q1065" s="34"/>
      <c r="S1065" s="34"/>
      <c r="T1065" s="34"/>
      <c r="U1065" s="34"/>
      <c r="W1065" t="b">
        <v>1</v>
      </c>
      <c r="X1065" s="34"/>
      <c r="Y1065" s="34"/>
      <c r="AA1065" s="34"/>
      <c r="AB1065" s="34"/>
      <c r="AC1065" s="34"/>
      <c r="AD1065" s="34"/>
      <c r="AE1065" s="34"/>
      <c r="AF1065" s="34"/>
      <c r="AG1065">
        <v>4.3</v>
      </c>
      <c r="AH1065" s="34" t="s">
        <v>1607</v>
      </c>
      <c r="AK1065" s="34"/>
      <c r="AL1065" s="34"/>
      <c r="AM1065" s="34"/>
      <c r="AN1065" s="34"/>
      <c r="AO1065" s="34"/>
      <c r="AP1065" s="34"/>
      <c r="AQ1065" s="34"/>
      <c r="AR1065" s="34"/>
      <c r="AS1065" s="34"/>
      <c r="AU1065" s="34"/>
      <c r="AV1065" s="34"/>
      <c r="AW1065" s="34"/>
      <c r="AX1065" s="34"/>
      <c r="AY1065" s="34"/>
      <c r="AZ1065" s="34"/>
      <c r="BA1065" s="34"/>
      <c r="BB1065" s="34"/>
      <c r="BC1065" s="34" t="s">
        <v>866</v>
      </c>
      <c r="BD1065" s="34" t="s">
        <v>378</v>
      </c>
      <c r="BE1065" s="34" t="s">
        <v>867</v>
      </c>
      <c r="BF1065" s="34" t="s">
        <v>868</v>
      </c>
      <c r="BI1065" s="34"/>
      <c r="BJ1065" s="34"/>
      <c r="BK1065" s="34"/>
      <c r="BL1065" s="34"/>
      <c r="BM1065" s="34"/>
      <c r="BN1065" s="34"/>
      <c r="BO1065" s="34"/>
      <c r="BP1065" s="34"/>
      <c r="BQ1065" s="34"/>
      <c r="BS1065" s="34"/>
      <c r="BT1065" s="34"/>
      <c r="BU1065" s="34"/>
      <c r="BV1065" s="34"/>
      <c r="BW1065" s="34"/>
      <c r="BX1065" s="34"/>
      <c r="BY1065" s="34"/>
      <c r="BZ1065" s="34"/>
      <c r="CB1065" s="34"/>
      <c r="CC1065" s="34"/>
      <c r="CD1065" s="34"/>
      <c r="CE1065" s="34"/>
      <c r="CH1065" s="34"/>
      <c r="CI1065" s="34"/>
      <c r="CK1065" s="34"/>
      <c r="CL1065" s="34"/>
      <c r="CM1065" t="b">
        <v>0</v>
      </c>
      <c r="CN1065" s="34" t="s">
        <v>631</v>
      </c>
      <c r="CO1065" s="34" t="s">
        <v>1007</v>
      </c>
      <c r="CP1065" s="34"/>
      <c r="CQ1065" s="34" t="s">
        <v>1109</v>
      </c>
      <c r="CR1065" s="34" t="s">
        <v>1163</v>
      </c>
      <c r="CS1065" s="34" t="s">
        <v>309</v>
      </c>
      <c r="CT1065" s="34" t="s">
        <v>640</v>
      </c>
      <c r="CU1065" t="b">
        <v>1</v>
      </c>
      <c r="CV1065" s="34"/>
      <c r="CW1065" s="34" t="s">
        <v>643</v>
      </c>
      <c r="CX1065" s="34"/>
      <c r="CY1065" s="34" t="s">
        <v>1239</v>
      </c>
      <c r="CZ1065" s="34"/>
    </row>
    <row r="1066" spans="1:104" x14ac:dyDescent="0.15">
      <c r="A1066" s="34"/>
      <c r="B1066" s="34"/>
      <c r="C1066" s="34"/>
      <c r="D1066" s="34"/>
      <c r="F1066" s="34"/>
      <c r="G1066" s="34"/>
      <c r="H1066" s="84"/>
      <c r="I1066" s="34"/>
      <c r="J1066" s="34"/>
      <c r="K1066" s="34"/>
      <c r="L1066" s="34"/>
      <c r="M1066" s="34"/>
      <c r="N1066" s="34"/>
      <c r="O1066" s="34"/>
      <c r="P1066" s="34"/>
      <c r="Q1066" s="34"/>
      <c r="S1066" s="34"/>
      <c r="T1066" s="34"/>
      <c r="U1066" s="34"/>
      <c r="W1066" t="b">
        <v>1</v>
      </c>
      <c r="X1066" s="34"/>
      <c r="Y1066" s="34"/>
      <c r="AA1066" s="34"/>
      <c r="AB1066" s="34"/>
      <c r="AC1066" s="34"/>
      <c r="AD1066" s="34"/>
      <c r="AE1066" s="34"/>
      <c r="AF1066" s="34"/>
      <c r="AG1066">
        <v>4.3</v>
      </c>
      <c r="AH1066" s="34" t="s">
        <v>1607</v>
      </c>
      <c r="AK1066" s="34"/>
      <c r="AL1066" s="34"/>
      <c r="AM1066" s="34"/>
      <c r="AN1066" s="34"/>
      <c r="AO1066" s="34"/>
      <c r="AP1066" s="34"/>
      <c r="AQ1066" s="34"/>
      <c r="AR1066" s="34"/>
      <c r="AS1066" s="34"/>
      <c r="AU1066" s="34"/>
      <c r="AV1066" s="34"/>
      <c r="AW1066" s="34"/>
      <c r="AX1066" s="34"/>
      <c r="AY1066" s="34"/>
      <c r="AZ1066" s="34"/>
      <c r="BA1066" s="34"/>
      <c r="BB1066" s="34"/>
      <c r="BC1066" s="34" t="s">
        <v>866</v>
      </c>
      <c r="BD1066" s="34" t="s">
        <v>378</v>
      </c>
      <c r="BE1066" s="34" t="s">
        <v>867</v>
      </c>
      <c r="BF1066" s="34" t="s">
        <v>868</v>
      </c>
      <c r="BI1066" s="34"/>
      <c r="BJ1066" s="34"/>
      <c r="BK1066" s="34"/>
      <c r="BL1066" s="34"/>
      <c r="BM1066" s="34"/>
      <c r="BN1066" s="34"/>
      <c r="BO1066" s="34"/>
      <c r="BP1066" s="34"/>
      <c r="BQ1066" s="34"/>
      <c r="BS1066" s="34"/>
      <c r="BT1066" s="34"/>
      <c r="BU1066" s="34"/>
      <c r="BV1066" s="34"/>
      <c r="BW1066" s="34"/>
      <c r="BX1066" s="34"/>
      <c r="BY1066" s="34"/>
      <c r="BZ1066" s="34"/>
      <c r="CB1066" s="34"/>
      <c r="CC1066" s="34"/>
      <c r="CD1066" s="34"/>
      <c r="CE1066" s="34"/>
      <c r="CH1066" s="34"/>
      <c r="CI1066" s="34"/>
      <c r="CK1066" s="34"/>
      <c r="CL1066" s="34"/>
      <c r="CM1066" t="b">
        <v>0</v>
      </c>
      <c r="CN1066" s="34" t="s">
        <v>631</v>
      </c>
      <c r="CO1066" s="34" t="s">
        <v>1007</v>
      </c>
      <c r="CP1066" s="34"/>
      <c r="CQ1066" s="34" t="s">
        <v>1109</v>
      </c>
      <c r="CR1066" s="34" t="s">
        <v>1163</v>
      </c>
      <c r="CS1066" s="34" t="s">
        <v>310</v>
      </c>
      <c r="CT1066" s="34" t="s">
        <v>0</v>
      </c>
      <c r="CU1066" t="b">
        <v>0</v>
      </c>
      <c r="CV1066" s="34" t="s">
        <v>1007</v>
      </c>
      <c r="CW1066" s="34" t="s">
        <v>644</v>
      </c>
      <c r="CX1066" s="34"/>
      <c r="CY1066" s="34" t="s">
        <v>1239</v>
      </c>
      <c r="CZ1066" s="34"/>
    </row>
    <row r="1067" spans="1:104" x14ac:dyDescent="0.15">
      <c r="A1067" s="34"/>
      <c r="B1067" s="34"/>
      <c r="C1067" s="34"/>
      <c r="D1067" s="34"/>
      <c r="F1067" s="34"/>
      <c r="G1067" s="34"/>
      <c r="H1067" s="84"/>
      <c r="I1067" s="34"/>
      <c r="J1067" s="34"/>
      <c r="K1067" s="34"/>
      <c r="L1067" s="34"/>
      <c r="M1067" s="34"/>
      <c r="N1067" s="34"/>
      <c r="O1067" s="34"/>
      <c r="P1067" s="34"/>
      <c r="Q1067" s="34"/>
      <c r="S1067" s="34"/>
      <c r="T1067" s="34"/>
      <c r="U1067" s="34"/>
      <c r="W1067" t="b">
        <v>1</v>
      </c>
      <c r="X1067" s="34"/>
      <c r="Y1067" s="34"/>
      <c r="AA1067" s="34"/>
      <c r="AB1067" s="34"/>
      <c r="AC1067" s="34"/>
      <c r="AD1067" s="34"/>
      <c r="AE1067" s="34"/>
      <c r="AF1067" s="34"/>
      <c r="AG1067">
        <v>4.3</v>
      </c>
      <c r="AH1067" s="34" t="s">
        <v>1607</v>
      </c>
      <c r="AK1067" s="34"/>
      <c r="AL1067" s="34"/>
      <c r="AM1067" s="34"/>
      <c r="AN1067" s="34"/>
      <c r="AO1067" s="34"/>
      <c r="AP1067" s="34"/>
      <c r="AQ1067" s="34"/>
      <c r="AR1067" s="34"/>
      <c r="AS1067" s="34"/>
      <c r="AU1067" s="34"/>
      <c r="AV1067" s="34"/>
      <c r="AW1067" s="34"/>
      <c r="AX1067" s="34"/>
      <c r="AY1067" s="34"/>
      <c r="AZ1067" s="34"/>
      <c r="BA1067" s="34"/>
      <c r="BB1067" s="34"/>
      <c r="BC1067" s="34" t="s">
        <v>866</v>
      </c>
      <c r="BD1067" s="34" t="s">
        <v>378</v>
      </c>
      <c r="BE1067" s="34" t="s">
        <v>867</v>
      </c>
      <c r="BF1067" s="34" t="s">
        <v>868</v>
      </c>
      <c r="BI1067" s="34"/>
      <c r="BJ1067" s="34"/>
      <c r="BK1067" s="34"/>
      <c r="BL1067" s="34"/>
      <c r="BM1067" s="34"/>
      <c r="BN1067" s="34"/>
      <c r="BO1067" s="34"/>
      <c r="BP1067" s="34"/>
      <c r="BQ1067" s="34"/>
      <c r="BS1067" s="34"/>
      <c r="BT1067" s="34"/>
      <c r="BU1067" s="34"/>
      <c r="BV1067" s="34"/>
      <c r="BW1067" s="34"/>
      <c r="BX1067" s="34"/>
      <c r="BY1067" s="34"/>
      <c r="BZ1067" s="34"/>
      <c r="CB1067" s="34"/>
      <c r="CC1067" s="34"/>
      <c r="CD1067" s="34"/>
      <c r="CE1067" s="34"/>
      <c r="CH1067" s="34"/>
      <c r="CI1067" s="34"/>
      <c r="CK1067" s="34"/>
      <c r="CL1067" s="34"/>
      <c r="CM1067" t="b">
        <v>0</v>
      </c>
      <c r="CN1067" s="34" t="s">
        <v>631</v>
      </c>
      <c r="CO1067" s="34" t="s">
        <v>1007</v>
      </c>
      <c r="CP1067" s="34"/>
      <c r="CQ1067" s="34" t="s">
        <v>1109</v>
      </c>
      <c r="CR1067" s="34" t="s">
        <v>1163</v>
      </c>
      <c r="CS1067" s="34" t="s">
        <v>312</v>
      </c>
      <c r="CT1067" s="34" t="s">
        <v>312</v>
      </c>
      <c r="CU1067" t="b">
        <v>0</v>
      </c>
      <c r="CV1067" s="34"/>
      <c r="CW1067" s="34" t="s">
        <v>647</v>
      </c>
      <c r="CX1067" s="34"/>
      <c r="CY1067" s="34" t="s">
        <v>1239</v>
      </c>
      <c r="CZ1067" s="34"/>
    </row>
    <row r="1068" spans="1:104" x14ac:dyDescent="0.15">
      <c r="A1068" s="34"/>
      <c r="B1068" s="34"/>
      <c r="C1068" s="34"/>
      <c r="D1068" s="34"/>
      <c r="F1068" s="34"/>
      <c r="G1068" s="34"/>
      <c r="H1068" s="84"/>
      <c r="I1068" s="34"/>
      <c r="J1068" s="34"/>
      <c r="K1068" s="34"/>
      <c r="L1068" s="34"/>
      <c r="M1068" s="34"/>
      <c r="N1068" s="34"/>
      <c r="O1068" s="34"/>
      <c r="P1068" s="34"/>
      <c r="Q1068" s="34"/>
      <c r="S1068" s="34"/>
      <c r="T1068" s="34"/>
      <c r="U1068" s="34"/>
      <c r="W1068" t="b">
        <v>1</v>
      </c>
      <c r="X1068" s="34"/>
      <c r="Y1068" s="34"/>
      <c r="AA1068" s="34"/>
      <c r="AB1068" s="34"/>
      <c r="AC1068" s="34"/>
      <c r="AD1068" s="34"/>
      <c r="AE1068" s="34"/>
      <c r="AF1068" s="34"/>
      <c r="AG1068">
        <v>4.3</v>
      </c>
      <c r="AH1068" s="34" t="s">
        <v>1607</v>
      </c>
      <c r="AK1068" s="34"/>
      <c r="AL1068" s="34"/>
      <c r="AM1068" s="34"/>
      <c r="AN1068" s="34"/>
      <c r="AO1068" s="34"/>
      <c r="AP1068" s="34"/>
      <c r="AQ1068" s="34"/>
      <c r="AR1068" s="34"/>
      <c r="AS1068" s="34"/>
      <c r="AU1068" s="34"/>
      <c r="AV1068" s="34"/>
      <c r="AW1068" s="34"/>
      <c r="AX1068" s="34"/>
      <c r="AY1068" s="34"/>
      <c r="AZ1068" s="34"/>
      <c r="BA1068" s="34"/>
      <c r="BB1068" s="34"/>
      <c r="BC1068" s="34" t="s">
        <v>866</v>
      </c>
      <c r="BD1068" s="34" t="s">
        <v>378</v>
      </c>
      <c r="BE1068" s="34" t="s">
        <v>867</v>
      </c>
      <c r="BF1068" s="34" t="s">
        <v>868</v>
      </c>
      <c r="BI1068" s="34"/>
      <c r="BJ1068" s="34"/>
      <c r="BK1068" s="34"/>
      <c r="BL1068" s="34"/>
      <c r="BM1068" s="34"/>
      <c r="BN1068" s="34"/>
      <c r="BO1068" s="34"/>
      <c r="BP1068" s="34"/>
      <c r="BQ1068" s="34"/>
      <c r="BS1068" s="34"/>
      <c r="BT1068" s="34"/>
      <c r="BU1068" s="34"/>
      <c r="BV1068" s="34"/>
      <c r="BW1068" s="34"/>
      <c r="BX1068" s="34"/>
      <c r="BY1068" s="34"/>
      <c r="BZ1068" s="34"/>
      <c r="CB1068" s="34"/>
      <c r="CC1068" s="34"/>
      <c r="CD1068" s="34"/>
      <c r="CE1068" s="34"/>
      <c r="CH1068" s="34"/>
      <c r="CI1068" s="34"/>
      <c r="CK1068" s="34"/>
      <c r="CL1068" s="34"/>
      <c r="CM1068" t="b">
        <v>0</v>
      </c>
      <c r="CN1068" s="34" t="s">
        <v>631</v>
      </c>
      <c r="CO1068" s="34" t="s">
        <v>1008</v>
      </c>
      <c r="CP1068" s="34"/>
      <c r="CQ1068" s="34" t="s">
        <v>1110</v>
      </c>
      <c r="CR1068" s="34" t="s">
        <v>1164</v>
      </c>
      <c r="CS1068" s="34" t="s">
        <v>309</v>
      </c>
      <c r="CT1068" s="34" t="s">
        <v>640</v>
      </c>
      <c r="CU1068" t="b">
        <v>1</v>
      </c>
      <c r="CV1068" s="34"/>
      <c r="CW1068" s="34" t="s">
        <v>643</v>
      </c>
      <c r="CX1068" s="34"/>
      <c r="CY1068" s="34" t="s">
        <v>1240</v>
      </c>
      <c r="CZ1068" s="34"/>
    </row>
    <row r="1069" spans="1:104" x14ac:dyDescent="0.15">
      <c r="A1069" s="34"/>
      <c r="B1069" s="34"/>
      <c r="C1069" s="34"/>
      <c r="D1069" s="34"/>
      <c r="F1069" s="34"/>
      <c r="G1069" s="34"/>
      <c r="H1069" s="84"/>
      <c r="I1069" s="34"/>
      <c r="J1069" s="34"/>
      <c r="K1069" s="34"/>
      <c r="L1069" s="34"/>
      <c r="M1069" s="34"/>
      <c r="N1069" s="34"/>
      <c r="O1069" s="34"/>
      <c r="P1069" s="34"/>
      <c r="Q1069" s="34"/>
      <c r="S1069" s="34"/>
      <c r="T1069" s="34"/>
      <c r="U1069" s="34"/>
      <c r="W1069" t="b">
        <v>1</v>
      </c>
      <c r="X1069" s="34"/>
      <c r="Y1069" s="34"/>
      <c r="AA1069" s="34"/>
      <c r="AB1069" s="34"/>
      <c r="AC1069" s="34"/>
      <c r="AD1069" s="34"/>
      <c r="AE1069" s="34"/>
      <c r="AF1069" s="34"/>
      <c r="AG1069">
        <v>4.3</v>
      </c>
      <c r="AH1069" s="34" t="s">
        <v>1607</v>
      </c>
      <c r="AK1069" s="34"/>
      <c r="AL1069" s="34"/>
      <c r="AM1069" s="34"/>
      <c r="AN1069" s="34"/>
      <c r="AO1069" s="34"/>
      <c r="AP1069" s="34"/>
      <c r="AQ1069" s="34"/>
      <c r="AR1069" s="34"/>
      <c r="AS1069" s="34"/>
      <c r="AU1069" s="34"/>
      <c r="AV1069" s="34"/>
      <c r="AW1069" s="34"/>
      <c r="AX1069" s="34"/>
      <c r="AY1069" s="34"/>
      <c r="AZ1069" s="34"/>
      <c r="BA1069" s="34"/>
      <c r="BB1069" s="34"/>
      <c r="BC1069" s="34" t="s">
        <v>866</v>
      </c>
      <c r="BD1069" s="34" t="s">
        <v>378</v>
      </c>
      <c r="BE1069" s="34" t="s">
        <v>867</v>
      </c>
      <c r="BF1069" s="34" t="s">
        <v>868</v>
      </c>
      <c r="BI1069" s="34"/>
      <c r="BJ1069" s="34"/>
      <c r="BK1069" s="34"/>
      <c r="BL1069" s="34"/>
      <c r="BM1069" s="34"/>
      <c r="BN1069" s="34"/>
      <c r="BO1069" s="34"/>
      <c r="BP1069" s="34"/>
      <c r="BQ1069" s="34"/>
      <c r="BS1069" s="34"/>
      <c r="BT1069" s="34"/>
      <c r="BU1069" s="34"/>
      <c r="BV1069" s="34"/>
      <c r="BW1069" s="34"/>
      <c r="BX1069" s="34"/>
      <c r="BY1069" s="34"/>
      <c r="BZ1069" s="34"/>
      <c r="CB1069" s="34"/>
      <c r="CC1069" s="34"/>
      <c r="CD1069" s="34"/>
      <c r="CE1069" s="34"/>
      <c r="CH1069" s="34"/>
      <c r="CI1069" s="34"/>
      <c r="CK1069" s="34"/>
      <c r="CL1069" s="34"/>
      <c r="CM1069" t="b">
        <v>0</v>
      </c>
      <c r="CN1069" s="34" t="s">
        <v>631</v>
      </c>
      <c r="CO1069" s="34" t="s">
        <v>1008</v>
      </c>
      <c r="CP1069" s="34"/>
      <c r="CQ1069" s="34" t="s">
        <v>1110</v>
      </c>
      <c r="CR1069" s="34" t="s">
        <v>1164</v>
      </c>
      <c r="CS1069" s="34" t="s">
        <v>310</v>
      </c>
      <c r="CT1069" s="34" t="s">
        <v>0</v>
      </c>
      <c r="CU1069" t="b">
        <v>0</v>
      </c>
      <c r="CV1069" s="34" t="s">
        <v>1008</v>
      </c>
      <c r="CW1069" s="34" t="s">
        <v>644</v>
      </c>
      <c r="CX1069" s="34"/>
      <c r="CY1069" s="34" t="s">
        <v>1240</v>
      </c>
      <c r="CZ1069" s="34"/>
    </row>
    <row r="1070" spans="1:104" x14ac:dyDescent="0.15">
      <c r="A1070" s="34"/>
      <c r="B1070" s="34"/>
      <c r="C1070" s="34"/>
      <c r="D1070" s="34"/>
      <c r="F1070" s="34"/>
      <c r="G1070" s="34"/>
      <c r="H1070" s="84"/>
      <c r="I1070" s="34"/>
      <c r="J1070" s="34"/>
      <c r="K1070" s="34"/>
      <c r="L1070" s="34"/>
      <c r="M1070" s="34"/>
      <c r="N1070" s="34"/>
      <c r="O1070" s="34"/>
      <c r="P1070" s="34"/>
      <c r="Q1070" s="34"/>
      <c r="S1070" s="34"/>
      <c r="T1070" s="34"/>
      <c r="U1070" s="34"/>
      <c r="W1070" t="b">
        <v>1</v>
      </c>
      <c r="X1070" s="34"/>
      <c r="Y1070" s="34"/>
      <c r="AA1070" s="34"/>
      <c r="AB1070" s="34"/>
      <c r="AC1070" s="34"/>
      <c r="AD1070" s="34"/>
      <c r="AE1070" s="34"/>
      <c r="AF1070" s="34"/>
      <c r="AG1070">
        <v>4.3</v>
      </c>
      <c r="AH1070" s="34" t="s">
        <v>1607</v>
      </c>
      <c r="AK1070" s="34"/>
      <c r="AL1070" s="34"/>
      <c r="AM1070" s="34"/>
      <c r="AN1070" s="34"/>
      <c r="AO1070" s="34"/>
      <c r="AP1070" s="34"/>
      <c r="AQ1070" s="34"/>
      <c r="AR1070" s="34"/>
      <c r="AS1070" s="34"/>
      <c r="AU1070" s="34"/>
      <c r="AV1070" s="34"/>
      <c r="AW1070" s="34"/>
      <c r="AX1070" s="34"/>
      <c r="AY1070" s="34"/>
      <c r="AZ1070" s="34"/>
      <c r="BA1070" s="34"/>
      <c r="BB1070" s="34"/>
      <c r="BC1070" s="34" t="s">
        <v>866</v>
      </c>
      <c r="BD1070" s="34" t="s">
        <v>378</v>
      </c>
      <c r="BE1070" s="34" t="s">
        <v>867</v>
      </c>
      <c r="BF1070" s="34" t="s">
        <v>868</v>
      </c>
      <c r="BI1070" s="34"/>
      <c r="BJ1070" s="34"/>
      <c r="BK1070" s="34"/>
      <c r="BL1070" s="34"/>
      <c r="BM1070" s="34"/>
      <c r="BN1070" s="34"/>
      <c r="BO1070" s="34"/>
      <c r="BP1070" s="34"/>
      <c r="BQ1070" s="34"/>
      <c r="BS1070" s="34"/>
      <c r="BT1070" s="34"/>
      <c r="BU1070" s="34"/>
      <c r="BV1070" s="34"/>
      <c r="BW1070" s="34"/>
      <c r="BX1070" s="34"/>
      <c r="BY1070" s="34"/>
      <c r="BZ1070" s="34"/>
      <c r="CB1070" s="34"/>
      <c r="CC1070" s="34"/>
      <c r="CD1070" s="34"/>
      <c r="CE1070" s="34"/>
      <c r="CH1070" s="34"/>
      <c r="CI1070" s="34"/>
      <c r="CK1070" s="34"/>
      <c r="CL1070" s="34"/>
      <c r="CM1070" t="b">
        <v>0</v>
      </c>
      <c r="CN1070" s="34" t="s">
        <v>631</v>
      </c>
      <c r="CO1070" s="34" t="s">
        <v>1008</v>
      </c>
      <c r="CP1070" s="34"/>
      <c r="CQ1070" s="34" t="s">
        <v>1110</v>
      </c>
      <c r="CR1070" s="34" t="s">
        <v>1164</v>
      </c>
      <c r="CS1070" s="34" t="s">
        <v>312</v>
      </c>
      <c r="CT1070" s="34" t="s">
        <v>312</v>
      </c>
      <c r="CU1070" t="b">
        <v>0</v>
      </c>
      <c r="CV1070" s="34"/>
      <c r="CW1070" s="34" t="s">
        <v>647</v>
      </c>
      <c r="CX1070" s="34"/>
      <c r="CY1070" s="34" t="s">
        <v>1240</v>
      </c>
      <c r="CZ1070" s="34"/>
    </row>
    <row r="1071" spans="1:104" x14ac:dyDescent="0.15">
      <c r="A1071" s="34"/>
      <c r="B1071" s="34"/>
      <c r="C1071" s="34"/>
      <c r="D1071" s="34"/>
      <c r="F1071" s="34"/>
      <c r="G1071" s="34"/>
      <c r="H1071" s="84"/>
      <c r="I1071" s="34"/>
      <c r="J1071" s="34"/>
      <c r="K1071" s="34"/>
      <c r="L1071" s="34"/>
      <c r="M1071" s="34"/>
      <c r="N1071" s="34"/>
      <c r="O1071" s="34"/>
      <c r="P1071" s="34"/>
      <c r="Q1071" s="34"/>
      <c r="S1071" s="34"/>
      <c r="T1071" s="34"/>
      <c r="U1071" s="34"/>
      <c r="W1071" t="b">
        <v>1</v>
      </c>
      <c r="X1071" s="34"/>
      <c r="Y1071" s="34"/>
      <c r="AA1071" s="34"/>
      <c r="AB1071" s="34"/>
      <c r="AC1071" s="34"/>
      <c r="AD1071" s="34"/>
      <c r="AE1071" s="34"/>
      <c r="AF1071" s="34"/>
      <c r="AG1071">
        <v>4.3</v>
      </c>
      <c r="AH1071" s="34" t="s">
        <v>1607</v>
      </c>
      <c r="AK1071" s="34"/>
      <c r="AL1071" s="34"/>
      <c r="AM1071" s="34"/>
      <c r="AN1071" s="34"/>
      <c r="AO1071" s="34"/>
      <c r="AP1071" s="34"/>
      <c r="AQ1071" s="34"/>
      <c r="AR1071" s="34"/>
      <c r="AS1071" s="34"/>
      <c r="AU1071" s="34"/>
      <c r="AV1071" s="34"/>
      <c r="AW1071" s="34"/>
      <c r="AX1071" s="34"/>
      <c r="AY1071" s="34"/>
      <c r="AZ1071" s="34"/>
      <c r="BA1071" s="34"/>
      <c r="BB1071" s="34"/>
      <c r="BC1071" s="34" t="s">
        <v>866</v>
      </c>
      <c r="BD1071" s="34" t="s">
        <v>378</v>
      </c>
      <c r="BE1071" s="34" t="s">
        <v>867</v>
      </c>
      <c r="BF1071" s="34" t="s">
        <v>868</v>
      </c>
      <c r="BI1071" s="34"/>
      <c r="BJ1071" s="34"/>
      <c r="BK1071" s="34"/>
      <c r="BL1071" s="34"/>
      <c r="BM1071" s="34"/>
      <c r="BN1071" s="34"/>
      <c r="BO1071" s="34"/>
      <c r="BP1071" s="34"/>
      <c r="BQ1071" s="34"/>
      <c r="BS1071" s="34"/>
      <c r="BT1071" s="34"/>
      <c r="BU1071" s="34"/>
      <c r="BV1071" s="34"/>
      <c r="BW1071" s="34"/>
      <c r="BX1071" s="34"/>
      <c r="BY1071" s="34"/>
      <c r="BZ1071" s="34"/>
      <c r="CB1071" s="34"/>
      <c r="CC1071" s="34"/>
      <c r="CD1071" s="34"/>
      <c r="CE1071" s="34"/>
      <c r="CH1071" s="34"/>
      <c r="CI1071" s="34"/>
      <c r="CK1071" s="34"/>
      <c r="CL1071" s="34"/>
      <c r="CM1071" t="b">
        <v>0</v>
      </c>
      <c r="CN1071" s="34" t="s">
        <v>631</v>
      </c>
      <c r="CO1071" s="34" t="s">
        <v>1009</v>
      </c>
      <c r="CP1071" s="34"/>
      <c r="CQ1071" s="34" t="s">
        <v>1111</v>
      </c>
      <c r="CR1071" s="34" t="s">
        <v>1165</v>
      </c>
      <c r="CS1071" s="34" t="s">
        <v>309</v>
      </c>
      <c r="CT1071" s="34" t="s">
        <v>640</v>
      </c>
      <c r="CU1071" t="b">
        <v>1</v>
      </c>
      <c r="CV1071" s="34"/>
      <c r="CW1071" s="34" t="s">
        <v>643</v>
      </c>
      <c r="CX1071" s="34"/>
      <c r="CY1071" s="34" t="s">
        <v>1241</v>
      </c>
      <c r="CZ1071" s="34"/>
    </row>
    <row r="1072" spans="1:104" x14ac:dyDescent="0.15">
      <c r="A1072" s="34"/>
      <c r="B1072" s="34"/>
      <c r="C1072" s="34"/>
      <c r="D1072" s="34"/>
      <c r="F1072" s="34"/>
      <c r="G1072" s="34"/>
      <c r="H1072" s="84"/>
      <c r="I1072" s="34"/>
      <c r="J1072" s="34"/>
      <c r="K1072" s="34"/>
      <c r="L1072" s="34"/>
      <c r="M1072" s="34"/>
      <c r="N1072" s="34"/>
      <c r="O1072" s="34"/>
      <c r="P1072" s="34"/>
      <c r="Q1072" s="34"/>
      <c r="S1072" s="34"/>
      <c r="T1072" s="34"/>
      <c r="U1072" s="34"/>
      <c r="W1072" t="b">
        <v>1</v>
      </c>
      <c r="X1072" s="34"/>
      <c r="Y1072" s="34"/>
      <c r="AA1072" s="34"/>
      <c r="AB1072" s="34"/>
      <c r="AC1072" s="34"/>
      <c r="AD1072" s="34"/>
      <c r="AE1072" s="34"/>
      <c r="AF1072" s="34"/>
      <c r="AG1072">
        <v>4.3</v>
      </c>
      <c r="AH1072" s="34" t="s">
        <v>1607</v>
      </c>
      <c r="AK1072" s="34"/>
      <c r="AL1072" s="34"/>
      <c r="AM1072" s="34"/>
      <c r="AN1072" s="34"/>
      <c r="AO1072" s="34"/>
      <c r="AP1072" s="34"/>
      <c r="AQ1072" s="34"/>
      <c r="AR1072" s="34"/>
      <c r="AS1072" s="34"/>
      <c r="AU1072" s="34"/>
      <c r="AV1072" s="34"/>
      <c r="AW1072" s="34"/>
      <c r="AX1072" s="34"/>
      <c r="AY1072" s="34"/>
      <c r="AZ1072" s="34"/>
      <c r="BA1072" s="34"/>
      <c r="BB1072" s="34"/>
      <c r="BC1072" s="34" t="s">
        <v>866</v>
      </c>
      <c r="BD1072" s="34" t="s">
        <v>378</v>
      </c>
      <c r="BE1072" s="34" t="s">
        <v>867</v>
      </c>
      <c r="BF1072" s="34" t="s">
        <v>868</v>
      </c>
      <c r="BI1072" s="34"/>
      <c r="BJ1072" s="34"/>
      <c r="BK1072" s="34"/>
      <c r="BL1072" s="34"/>
      <c r="BM1072" s="34"/>
      <c r="BN1072" s="34"/>
      <c r="BO1072" s="34"/>
      <c r="BP1072" s="34"/>
      <c r="BQ1072" s="34"/>
      <c r="BS1072" s="34"/>
      <c r="BT1072" s="34"/>
      <c r="BU1072" s="34"/>
      <c r="BV1072" s="34"/>
      <c r="BW1072" s="34"/>
      <c r="BX1072" s="34"/>
      <c r="BY1072" s="34"/>
      <c r="BZ1072" s="34"/>
      <c r="CB1072" s="34"/>
      <c r="CC1072" s="34"/>
      <c r="CD1072" s="34"/>
      <c r="CE1072" s="34"/>
      <c r="CH1072" s="34"/>
      <c r="CI1072" s="34"/>
      <c r="CK1072" s="34"/>
      <c r="CL1072" s="34"/>
      <c r="CM1072" t="b">
        <v>0</v>
      </c>
      <c r="CN1072" s="34" t="s">
        <v>631</v>
      </c>
      <c r="CO1072" s="34" t="s">
        <v>1009</v>
      </c>
      <c r="CP1072" s="34"/>
      <c r="CQ1072" s="34" t="s">
        <v>1111</v>
      </c>
      <c r="CR1072" s="34" t="s">
        <v>1165</v>
      </c>
      <c r="CS1072" s="34" t="s">
        <v>310</v>
      </c>
      <c r="CT1072" s="34" t="s">
        <v>0</v>
      </c>
      <c r="CU1072" t="b">
        <v>0</v>
      </c>
      <c r="CV1072" s="34" t="s">
        <v>1009</v>
      </c>
      <c r="CW1072" s="34" t="s">
        <v>644</v>
      </c>
      <c r="CX1072" s="34"/>
      <c r="CY1072" s="34" t="s">
        <v>1241</v>
      </c>
      <c r="CZ1072" s="34"/>
    </row>
    <row r="1073" spans="1:104" x14ac:dyDescent="0.15">
      <c r="A1073" s="34"/>
      <c r="B1073" s="34"/>
      <c r="C1073" s="34"/>
      <c r="D1073" s="34"/>
      <c r="F1073" s="34"/>
      <c r="G1073" s="34"/>
      <c r="H1073" s="84"/>
      <c r="I1073" s="34"/>
      <c r="J1073" s="34"/>
      <c r="K1073" s="34"/>
      <c r="L1073" s="34"/>
      <c r="M1073" s="34"/>
      <c r="N1073" s="34"/>
      <c r="O1073" s="34"/>
      <c r="P1073" s="34"/>
      <c r="Q1073" s="34"/>
      <c r="S1073" s="34"/>
      <c r="T1073" s="34"/>
      <c r="U1073" s="34"/>
      <c r="W1073" t="b">
        <v>1</v>
      </c>
      <c r="X1073" s="34"/>
      <c r="Y1073" s="34"/>
      <c r="AA1073" s="34"/>
      <c r="AB1073" s="34"/>
      <c r="AC1073" s="34"/>
      <c r="AD1073" s="34"/>
      <c r="AE1073" s="34"/>
      <c r="AF1073" s="34"/>
      <c r="AG1073">
        <v>4.3</v>
      </c>
      <c r="AH1073" s="34" t="s">
        <v>1607</v>
      </c>
      <c r="AK1073" s="34"/>
      <c r="AL1073" s="34"/>
      <c r="AM1073" s="34"/>
      <c r="AN1073" s="34"/>
      <c r="AO1073" s="34"/>
      <c r="AP1073" s="34"/>
      <c r="AQ1073" s="34"/>
      <c r="AR1073" s="34"/>
      <c r="AS1073" s="34"/>
      <c r="AU1073" s="34"/>
      <c r="AV1073" s="34"/>
      <c r="AW1073" s="34"/>
      <c r="AX1073" s="34"/>
      <c r="AY1073" s="34"/>
      <c r="AZ1073" s="34"/>
      <c r="BA1073" s="34"/>
      <c r="BB1073" s="34"/>
      <c r="BC1073" s="34" t="s">
        <v>866</v>
      </c>
      <c r="BD1073" s="34" t="s">
        <v>378</v>
      </c>
      <c r="BE1073" s="34" t="s">
        <v>867</v>
      </c>
      <c r="BF1073" s="34" t="s">
        <v>868</v>
      </c>
      <c r="BI1073" s="34"/>
      <c r="BJ1073" s="34"/>
      <c r="BK1073" s="34"/>
      <c r="BL1073" s="34"/>
      <c r="BM1073" s="34"/>
      <c r="BN1073" s="34"/>
      <c r="BO1073" s="34"/>
      <c r="BP1073" s="34"/>
      <c r="BQ1073" s="34"/>
      <c r="BS1073" s="34"/>
      <c r="BT1073" s="34"/>
      <c r="BU1073" s="34"/>
      <c r="BV1073" s="34"/>
      <c r="BW1073" s="34"/>
      <c r="BX1073" s="34"/>
      <c r="BY1073" s="34"/>
      <c r="BZ1073" s="34"/>
      <c r="CB1073" s="34"/>
      <c r="CC1073" s="34"/>
      <c r="CD1073" s="34"/>
      <c r="CE1073" s="34"/>
      <c r="CH1073" s="34"/>
      <c r="CI1073" s="34"/>
      <c r="CK1073" s="34"/>
      <c r="CL1073" s="34"/>
      <c r="CM1073" t="b">
        <v>0</v>
      </c>
      <c r="CN1073" s="34" t="s">
        <v>631</v>
      </c>
      <c r="CO1073" s="34" t="s">
        <v>1009</v>
      </c>
      <c r="CP1073" s="34"/>
      <c r="CQ1073" s="34" t="s">
        <v>1111</v>
      </c>
      <c r="CR1073" s="34" t="s">
        <v>1165</v>
      </c>
      <c r="CS1073" s="34" t="s">
        <v>312</v>
      </c>
      <c r="CT1073" s="34" t="s">
        <v>312</v>
      </c>
      <c r="CU1073" t="b">
        <v>0</v>
      </c>
      <c r="CV1073" s="34"/>
      <c r="CW1073" s="34" t="s">
        <v>647</v>
      </c>
      <c r="CX1073" s="34"/>
      <c r="CY1073" s="34" t="s">
        <v>1241</v>
      </c>
      <c r="CZ1073" s="34"/>
    </row>
    <row r="1074" spans="1:104" x14ac:dyDescent="0.15">
      <c r="A1074" s="34"/>
      <c r="B1074" s="34"/>
      <c r="C1074" s="34"/>
      <c r="D1074" s="34"/>
      <c r="F1074" s="34"/>
      <c r="G1074" s="34"/>
      <c r="H1074" s="84"/>
      <c r="I1074" s="34"/>
      <c r="J1074" s="34"/>
      <c r="K1074" s="34"/>
      <c r="L1074" s="34"/>
      <c r="M1074" s="34"/>
      <c r="N1074" s="34"/>
      <c r="O1074" s="34"/>
      <c r="P1074" s="34"/>
      <c r="Q1074" s="34"/>
      <c r="S1074" s="34"/>
      <c r="T1074" s="34"/>
      <c r="U1074" s="34"/>
      <c r="W1074" t="b">
        <v>1</v>
      </c>
      <c r="X1074" s="34"/>
      <c r="Y1074" s="34"/>
      <c r="AA1074" s="34"/>
      <c r="AB1074" s="34"/>
      <c r="AC1074" s="34"/>
      <c r="AD1074" s="34"/>
      <c r="AE1074" s="34"/>
      <c r="AF1074" s="34"/>
      <c r="AG1074">
        <v>4.3</v>
      </c>
      <c r="AH1074" s="34" t="s">
        <v>1607</v>
      </c>
      <c r="AK1074" s="34"/>
      <c r="AL1074" s="34"/>
      <c r="AM1074" s="34"/>
      <c r="AN1074" s="34"/>
      <c r="AO1074" s="34"/>
      <c r="AP1074" s="34"/>
      <c r="AQ1074" s="34"/>
      <c r="AR1074" s="34"/>
      <c r="AS1074" s="34"/>
      <c r="AU1074" s="34"/>
      <c r="AV1074" s="34"/>
      <c r="AW1074" s="34"/>
      <c r="AX1074" s="34"/>
      <c r="AY1074" s="34"/>
      <c r="AZ1074" s="34"/>
      <c r="BA1074" s="34"/>
      <c r="BB1074" s="34"/>
      <c r="BC1074" s="34" t="s">
        <v>866</v>
      </c>
      <c r="BD1074" s="34" t="s">
        <v>378</v>
      </c>
      <c r="BE1074" s="34" t="s">
        <v>867</v>
      </c>
      <c r="BF1074" s="34" t="s">
        <v>868</v>
      </c>
      <c r="BI1074" s="34"/>
      <c r="BJ1074" s="34"/>
      <c r="BK1074" s="34"/>
      <c r="BL1074" s="34"/>
      <c r="BM1074" s="34"/>
      <c r="BN1074" s="34"/>
      <c r="BO1074" s="34"/>
      <c r="BP1074" s="34"/>
      <c r="BQ1074" s="34"/>
      <c r="BS1074" s="34"/>
      <c r="BT1074" s="34"/>
      <c r="BU1074" s="34"/>
      <c r="BV1074" s="34"/>
      <c r="BW1074" s="34"/>
      <c r="BX1074" s="34"/>
      <c r="BY1074" s="34"/>
      <c r="BZ1074" s="34"/>
      <c r="CB1074" s="34"/>
      <c r="CC1074" s="34"/>
      <c r="CD1074" s="34"/>
      <c r="CE1074" s="34"/>
      <c r="CH1074" s="34"/>
      <c r="CI1074" s="34"/>
      <c r="CK1074" s="34"/>
      <c r="CL1074" s="34"/>
      <c r="CM1074" t="b">
        <v>0</v>
      </c>
      <c r="CN1074" s="34" t="s">
        <v>631</v>
      </c>
      <c r="CO1074" s="34" t="s">
        <v>1010</v>
      </c>
      <c r="CP1074" s="34"/>
      <c r="CQ1074" s="34" t="s">
        <v>1112</v>
      </c>
      <c r="CR1074" s="34" t="s">
        <v>1166</v>
      </c>
      <c r="CS1074" s="34" t="s">
        <v>309</v>
      </c>
      <c r="CT1074" s="34" t="s">
        <v>640</v>
      </c>
      <c r="CU1074" t="b">
        <v>1</v>
      </c>
      <c r="CV1074" s="34"/>
      <c r="CW1074" s="34" t="s">
        <v>643</v>
      </c>
      <c r="CX1074" s="34"/>
      <c r="CY1074" s="34" t="s">
        <v>1242</v>
      </c>
      <c r="CZ1074" s="34"/>
    </row>
    <row r="1075" spans="1:104" x14ac:dyDescent="0.15">
      <c r="A1075" s="34"/>
      <c r="B1075" s="34"/>
      <c r="C1075" s="34"/>
      <c r="D1075" s="34"/>
      <c r="F1075" s="34"/>
      <c r="G1075" s="34"/>
      <c r="H1075" s="84"/>
      <c r="I1075" s="34"/>
      <c r="J1075" s="34"/>
      <c r="K1075" s="34"/>
      <c r="L1075" s="34"/>
      <c r="M1075" s="34"/>
      <c r="N1075" s="34"/>
      <c r="O1075" s="34"/>
      <c r="P1075" s="34"/>
      <c r="Q1075" s="34"/>
      <c r="S1075" s="34"/>
      <c r="T1075" s="34"/>
      <c r="U1075" s="34"/>
      <c r="W1075" t="b">
        <v>1</v>
      </c>
      <c r="X1075" s="34"/>
      <c r="Y1075" s="34"/>
      <c r="AA1075" s="34"/>
      <c r="AB1075" s="34"/>
      <c r="AC1075" s="34"/>
      <c r="AD1075" s="34"/>
      <c r="AE1075" s="34"/>
      <c r="AF1075" s="34"/>
      <c r="AG1075">
        <v>4.3</v>
      </c>
      <c r="AH1075" s="34" t="s">
        <v>1607</v>
      </c>
      <c r="AK1075" s="34"/>
      <c r="AL1075" s="34"/>
      <c r="AM1075" s="34"/>
      <c r="AN1075" s="34"/>
      <c r="AO1075" s="34"/>
      <c r="AP1075" s="34"/>
      <c r="AQ1075" s="34"/>
      <c r="AR1075" s="34"/>
      <c r="AS1075" s="34"/>
      <c r="AU1075" s="34"/>
      <c r="AV1075" s="34"/>
      <c r="AW1075" s="34"/>
      <c r="AX1075" s="34"/>
      <c r="AY1075" s="34"/>
      <c r="AZ1075" s="34"/>
      <c r="BA1075" s="34"/>
      <c r="BB1075" s="34"/>
      <c r="BC1075" s="34" t="s">
        <v>866</v>
      </c>
      <c r="BD1075" s="34" t="s">
        <v>378</v>
      </c>
      <c r="BE1075" s="34" t="s">
        <v>867</v>
      </c>
      <c r="BF1075" s="34" t="s">
        <v>868</v>
      </c>
      <c r="BI1075" s="34"/>
      <c r="BJ1075" s="34"/>
      <c r="BK1075" s="34"/>
      <c r="BL1075" s="34"/>
      <c r="BM1075" s="34"/>
      <c r="BN1075" s="34"/>
      <c r="BO1075" s="34"/>
      <c r="BP1075" s="34"/>
      <c r="BQ1075" s="34"/>
      <c r="BS1075" s="34"/>
      <c r="BT1075" s="34"/>
      <c r="BU1075" s="34"/>
      <c r="BV1075" s="34"/>
      <c r="BW1075" s="34"/>
      <c r="BX1075" s="34"/>
      <c r="BY1075" s="34"/>
      <c r="BZ1075" s="34"/>
      <c r="CB1075" s="34"/>
      <c r="CC1075" s="34"/>
      <c r="CD1075" s="34"/>
      <c r="CE1075" s="34"/>
      <c r="CH1075" s="34"/>
      <c r="CI1075" s="34"/>
      <c r="CK1075" s="34"/>
      <c r="CL1075" s="34"/>
      <c r="CM1075" t="b">
        <v>0</v>
      </c>
      <c r="CN1075" s="34" t="s">
        <v>631</v>
      </c>
      <c r="CO1075" s="34" t="s">
        <v>1010</v>
      </c>
      <c r="CP1075" s="34"/>
      <c r="CQ1075" s="34" t="s">
        <v>1112</v>
      </c>
      <c r="CR1075" s="34" t="s">
        <v>1166</v>
      </c>
      <c r="CS1075" s="34" t="s">
        <v>310</v>
      </c>
      <c r="CT1075" s="34" t="s">
        <v>0</v>
      </c>
      <c r="CU1075" t="b">
        <v>0</v>
      </c>
      <c r="CV1075" s="34" t="s">
        <v>1010</v>
      </c>
      <c r="CW1075" s="34" t="s">
        <v>644</v>
      </c>
      <c r="CX1075" s="34"/>
      <c r="CY1075" s="34" t="s">
        <v>1242</v>
      </c>
      <c r="CZ1075" s="34"/>
    </row>
    <row r="1076" spans="1:104" x14ac:dyDescent="0.15">
      <c r="A1076" s="34"/>
      <c r="B1076" s="34"/>
      <c r="C1076" s="34"/>
      <c r="D1076" s="34"/>
      <c r="F1076" s="34"/>
      <c r="G1076" s="34"/>
      <c r="H1076" s="84"/>
      <c r="I1076" s="34"/>
      <c r="J1076" s="34"/>
      <c r="K1076" s="34"/>
      <c r="L1076" s="34"/>
      <c r="M1076" s="34"/>
      <c r="N1076" s="34"/>
      <c r="O1076" s="34"/>
      <c r="P1076" s="34"/>
      <c r="Q1076" s="34"/>
      <c r="S1076" s="34"/>
      <c r="T1076" s="34"/>
      <c r="U1076" s="34"/>
      <c r="W1076" t="b">
        <v>1</v>
      </c>
      <c r="X1076" s="34"/>
      <c r="Y1076" s="34"/>
      <c r="AA1076" s="34"/>
      <c r="AB1076" s="34"/>
      <c r="AC1076" s="34"/>
      <c r="AD1076" s="34"/>
      <c r="AE1076" s="34"/>
      <c r="AF1076" s="34"/>
      <c r="AG1076">
        <v>4.3</v>
      </c>
      <c r="AH1076" s="34" t="s">
        <v>1607</v>
      </c>
      <c r="AK1076" s="34"/>
      <c r="AL1076" s="34"/>
      <c r="AM1076" s="34"/>
      <c r="AN1076" s="34"/>
      <c r="AO1076" s="34"/>
      <c r="AP1076" s="34"/>
      <c r="AQ1076" s="34"/>
      <c r="AR1076" s="34"/>
      <c r="AS1076" s="34"/>
      <c r="AU1076" s="34"/>
      <c r="AV1076" s="34"/>
      <c r="AW1076" s="34"/>
      <c r="AX1076" s="34"/>
      <c r="AY1076" s="34"/>
      <c r="AZ1076" s="34"/>
      <c r="BA1076" s="34"/>
      <c r="BB1076" s="34"/>
      <c r="BC1076" s="34" t="s">
        <v>866</v>
      </c>
      <c r="BD1076" s="34" t="s">
        <v>378</v>
      </c>
      <c r="BE1076" s="34" t="s">
        <v>867</v>
      </c>
      <c r="BF1076" s="34" t="s">
        <v>868</v>
      </c>
      <c r="BI1076" s="34"/>
      <c r="BJ1076" s="34"/>
      <c r="BK1076" s="34"/>
      <c r="BL1076" s="34"/>
      <c r="BM1076" s="34"/>
      <c r="BN1076" s="34"/>
      <c r="BO1076" s="34"/>
      <c r="BP1076" s="34"/>
      <c r="BQ1076" s="34"/>
      <c r="BS1076" s="34"/>
      <c r="BT1076" s="34"/>
      <c r="BU1076" s="34"/>
      <c r="BV1076" s="34"/>
      <c r="BW1076" s="34"/>
      <c r="BX1076" s="34"/>
      <c r="BY1076" s="34"/>
      <c r="BZ1076" s="34"/>
      <c r="CB1076" s="34"/>
      <c r="CC1076" s="34"/>
      <c r="CD1076" s="34"/>
      <c r="CE1076" s="34"/>
      <c r="CH1076" s="34"/>
      <c r="CI1076" s="34"/>
      <c r="CK1076" s="34"/>
      <c r="CL1076" s="34"/>
      <c r="CM1076" t="b">
        <v>0</v>
      </c>
      <c r="CN1076" s="34" t="s">
        <v>631</v>
      </c>
      <c r="CO1076" s="34" t="s">
        <v>1010</v>
      </c>
      <c r="CP1076" s="34"/>
      <c r="CQ1076" s="34" t="s">
        <v>1112</v>
      </c>
      <c r="CR1076" s="34" t="s">
        <v>1166</v>
      </c>
      <c r="CS1076" s="34" t="s">
        <v>312</v>
      </c>
      <c r="CT1076" s="34" t="s">
        <v>312</v>
      </c>
      <c r="CU1076" t="b">
        <v>0</v>
      </c>
      <c r="CV1076" s="34"/>
      <c r="CW1076" s="34" t="s">
        <v>647</v>
      </c>
      <c r="CX1076" s="34"/>
      <c r="CY1076" s="34" t="s">
        <v>1242</v>
      </c>
      <c r="CZ1076" s="34"/>
    </row>
    <row r="1077" spans="1:104" x14ac:dyDescent="0.15">
      <c r="A1077" s="34"/>
      <c r="B1077" s="34"/>
      <c r="C1077" s="34"/>
      <c r="D1077" s="34"/>
      <c r="F1077" s="34"/>
      <c r="G1077" s="34"/>
      <c r="H1077" s="84"/>
      <c r="I1077" s="34"/>
      <c r="J1077" s="34"/>
      <c r="K1077" s="34"/>
      <c r="L1077" s="34"/>
      <c r="M1077" s="34"/>
      <c r="N1077" s="34"/>
      <c r="O1077" s="34"/>
      <c r="P1077" s="34"/>
      <c r="Q1077" s="34"/>
      <c r="S1077" s="34"/>
      <c r="T1077" s="34"/>
      <c r="U1077" s="34"/>
      <c r="W1077" t="b">
        <v>1</v>
      </c>
      <c r="X1077" s="34"/>
      <c r="Y1077" s="34"/>
      <c r="AA1077" s="34"/>
      <c r="AB1077" s="34"/>
      <c r="AC1077" s="34"/>
      <c r="AD1077" s="34"/>
      <c r="AE1077" s="34"/>
      <c r="AF1077" s="34"/>
      <c r="AG1077">
        <v>4.3</v>
      </c>
      <c r="AH1077" s="34" t="s">
        <v>1607</v>
      </c>
      <c r="AK1077" s="34"/>
      <c r="AL1077" s="34"/>
      <c r="AM1077" s="34"/>
      <c r="AN1077" s="34"/>
      <c r="AO1077" s="34"/>
      <c r="AP1077" s="34"/>
      <c r="AQ1077" s="34"/>
      <c r="AR1077" s="34"/>
      <c r="AS1077" s="34"/>
      <c r="AU1077" s="34"/>
      <c r="AV1077" s="34"/>
      <c r="AW1077" s="34"/>
      <c r="AX1077" s="34"/>
      <c r="AY1077" s="34"/>
      <c r="AZ1077" s="34"/>
      <c r="BA1077" s="34"/>
      <c r="BB1077" s="34"/>
      <c r="BC1077" s="34" t="s">
        <v>866</v>
      </c>
      <c r="BD1077" s="34" t="s">
        <v>378</v>
      </c>
      <c r="BE1077" s="34" t="s">
        <v>867</v>
      </c>
      <c r="BF1077" s="34" t="s">
        <v>868</v>
      </c>
      <c r="BI1077" s="34"/>
      <c r="BJ1077" s="34"/>
      <c r="BK1077" s="34"/>
      <c r="BL1077" s="34"/>
      <c r="BM1077" s="34"/>
      <c r="BN1077" s="34"/>
      <c r="BO1077" s="34"/>
      <c r="BP1077" s="34"/>
      <c r="BQ1077" s="34"/>
      <c r="BS1077" s="34"/>
      <c r="BT1077" s="34"/>
      <c r="BU1077" s="34"/>
      <c r="BV1077" s="34"/>
      <c r="BW1077" s="34"/>
      <c r="BX1077" s="34"/>
      <c r="BY1077" s="34"/>
      <c r="BZ1077" s="34"/>
      <c r="CB1077" s="34"/>
      <c r="CC1077" s="34"/>
      <c r="CD1077" s="34"/>
      <c r="CE1077" s="34"/>
      <c r="CH1077" s="34"/>
      <c r="CI1077" s="34"/>
      <c r="CK1077" s="34"/>
      <c r="CL1077" s="34"/>
      <c r="CM1077" t="b">
        <v>0</v>
      </c>
      <c r="CN1077" s="34" t="s">
        <v>631</v>
      </c>
      <c r="CO1077" s="34" t="s">
        <v>1011</v>
      </c>
      <c r="CP1077" s="34" t="s">
        <v>1079</v>
      </c>
      <c r="CQ1077" s="34" t="s">
        <v>1113</v>
      </c>
      <c r="CR1077" s="34" t="s">
        <v>1167</v>
      </c>
      <c r="CS1077" s="34" t="s">
        <v>309</v>
      </c>
      <c r="CT1077" s="34" t="s">
        <v>640</v>
      </c>
      <c r="CU1077" t="b">
        <v>1</v>
      </c>
      <c r="CV1077" s="34"/>
      <c r="CW1077" s="34" t="s">
        <v>643</v>
      </c>
      <c r="CX1077" s="34"/>
      <c r="CY1077" s="34" t="s">
        <v>1243</v>
      </c>
      <c r="CZ1077" s="34"/>
    </row>
    <row r="1078" spans="1:104" x14ac:dyDescent="0.15">
      <c r="A1078" s="34"/>
      <c r="B1078" s="34"/>
      <c r="C1078" s="34"/>
      <c r="D1078" s="34"/>
      <c r="F1078" s="34"/>
      <c r="G1078" s="34"/>
      <c r="H1078" s="84"/>
      <c r="I1078" s="34"/>
      <c r="J1078" s="34"/>
      <c r="K1078" s="34"/>
      <c r="L1078" s="34"/>
      <c r="M1078" s="34"/>
      <c r="N1078" s="34"/>
      <c r="O1078" s="34"/>
      <c r="P1078" s="34"/>
      <c r="Q1078" s="34"/>
      <c r="S1078" s="34"/>
      <c r="T1078" s="34"/>
      <c r="U1078" s="34"/>
      <c r="W1078" t="b">
        <v>1</v>
      </c>
      <c r="X1078" s="34"/>
      <c r="Y1078" s="34"/>
      <c r="AA1078" s="34"/>
      <c r="AB1078" s="34"/>
      <c r="AC1078" s="34"/>
      <c r="AD1078" s="34"/>
      <c r="AE1078" s="34"/>
      <c r="AF1078" s="34"/>
      <c r="AG1078">
        <v>4.3</v>
      </c>
      <c r="AH1078" s="34" t="s">
        <v>1607</v>
      </c>
      <c r="AK1078" s="34"/>
      <c r="AL1078" s="34"/>
      <c r="AM1078" s="34"/>
      <c r="AN1078" s="34"/>
      <c r="AO1078" s="34"/>
      <c r="AP1078" s="34"/>
      <c r="AQ1078" s="34"/>
      <c r="AR1078" s="34"/>
      <c r="AS1078" s="34"/>
      <c r="AU1078" s="34"/>
      <c r="AV1078" s="34"/>
      <c r="AW1078" s="34"/>
      <c r="AX1078" s="34"/>
      <c r="AY1078" s="34"/>
      <c r="AZ1078" s="34"/>
      <c r="BA1078" s="34"/>
      <c r="BB1078" s="34"/>
      <c r="BC1078" s="34" t="s">
        <v>866</v>
      </c>
      <c r="BD1078" s="34" t="s">
        <v>378</v>
      </c>
      <c r="BE1078" s="34" t="s">
        <v>867</v>
      </c>
      <c r="BF1078" s="34" t="s">
        <v>868</v>
      </c>
      <c r="BI1078" s="34"/>
      <c r="BJ1078" s="34"/>
      <c r="BK1078" s="34"/>
      <c r="BL1078" s="34"/>
      <c r="BM1078" s="34"/>
      <c r="BN1078" s="34"/>
      <c r="BO1078" s="34"/>
      <c r="BP1078" s="34"/>
      <c r="BQ1078" s="34"/>
      <c r="BS1078" s="34"/>
      <c r="BT1078" s="34"/>
      <c r="BU1078" s="34"/>
      <c r="BV1078" s="34"/>
      <c r="BW1078" s="34"/>
      <c r="BX1078" s="34"/>
      <c r="BY1078" s="34"/>
      <c r="BZ1078" s="34"/>
      <c r="CB1078" s="34"/>
      <c r="CC1078" s="34"/>
      <c r="CD1078" s="34"/>
      <c r="CE1078" s="34"/>
      <c r="CH1078" s="34"/>
      <c r="CI1078" s="34"/>
      <c r="CK1078" s="34"/>
      <c r="CL1078" s="34"/>
      <c r="CM1078" t="b">
        <v>0</v>
      </c>
      <c r="CN1078" s="34" t="s">
        <v>631</v>
      </c>
      <c r="CO1078" s="34" t="s">
        <v>1011</v>
      </c>
      <c r="CP1078" s="34" t="s">
        <v>1079</v>
      </c>
      <c r="CQ1078" s="34" t="s">
        <v>1113</v>
      </c>
      <c r="CR1078" s="34" t="s">
        <v>1167</v>
      </c>
      <c r="CS1078" s="34" t="s">
        <v>310</v>
      </c>
      <c r="CT1078" s="34" t="s">
        <v>0</v>
      </c>
      <c r="CU1078" t="b">
        <v>0</v>
      </c>
      <c r="CV1078" s="34" t="s">
        <v>1011</v>
      </c>
      <c r="CW1078" s="34" t="s">
        <v>644</v>
      </c>
      <c r="CX1078" s="34"/>
      <c r="CY1078" s="34" t="s">
        <v>1243</v>
      </c>
      <c r="CZ1078" s="34"/>
    </row>
    <row r="1079" spans="1:104" x14ac:dyDescent="0.15">
      <c r="A1079" s="34"/>
      <c r="B1079" s="34"/>
      <c r="C1079" s="34"/>
      <c r="D1079" s="34"/>
      <c r="F1079" s="34"/>
      <c r="G1079" s="34"/>
      <c r="H1079" s="84"/>
      <c r="I1079" s="34"/>
      <c r="J1079" s="34"/>
      <c r="K1079" s="34"/>
      <c r="L1079" s="34"/>
      <c r="M1079" s="34"/>
      <c r="N1079" s="34"/>
      <c r="O1079" s="34"/>
      <c r="P1079" s="34"/>
      <c r="Q1079" s="34"/>
      <c r="S1079" s="34"/>
      <c r="T1079" s="34"/>
      <c r="U1079" s="34"/>
      <c r="W1079" t="b">
        <v>1</v>
      </c>
      <c r="X1079" s="34"/>
      <c r="Y1079" s="34"/>
      <c r="AA1079" s="34"/>
      <c r="AB1079" s="34"/>
      <c r="AC1079" s="34"/>
      <c r="AD1079" s="34"/>
      <c r="AE1079" s="34"/>
      <c r="AF1079" s="34"/>
      <c r="AG1079">
        <v>4.3</v>
      </c>
      <c r="AH1079" s="34" t="s">
        <v>1607</v>
      </c>
      <c r="AK1079" s="34"/>
      <c r="AL1079" s="34"/>
      <c r="AM1079" s="34"/>
      <c r="AN1079" s="34"/>
      <c r="AO1079" s="34"/>
      <c r="AP1079" s="34"/>
      <c r="AQ1079" s="34"/>
      <c r="AR1079" s="34"/>
      <c r="AS1079" s="34"/>
      <c r="AU1079" s="34"/>
      <c r="AV1079" s="34"/>
      <c r="AW1079" s="34"/>
      <c r="AX1079" s="34"/>
      <c r="AY1079" s="34"/>
      <c r="AZ1079" s="34"/>
      <c r="BA1079" s="34"/>
      <c r="BB1079" s="34"/>
      <c r="BC1079" s="34" t="s">
        <v>866</v>
      </c>
      <c r="BD1079" s="34" t="s">
        <v>378</v>
      </c>
      <c r="BE1079" s="34" t="s">
        <v>867</v>
      </c>
      <c r="BF1079" s="34" t="s">
        <v>868</v>
      </c>
      <c r="BI1079" s="34"/>
      <c r="BJ1079" s="34"/>
      <c r="BK1079" s="34"/>
      <c r="BL1079" s="34"/>
      <c r="BM1079" s="34"/>
      <c r="BN1079" s="34"/>
      <c r="BO1079" s="34"/>
      <c r="BP1079" s="34"/>
      <c r="BQ1079" s="34"/>
      <c r="BS1079" s="34"/>
      <c r="BT1079" s="34"/>
      <c r="BU1079" s="34"/>
      <c r="BV1079" s="34"/>
      <c r="BW1079" s="34"/>
      <c r="BX1079" s="34"/>
      <c r="BY1079" s="34"/>
      <c r="BZ1079" s="34"/>
      <c r="CB1079" s="34"/>
      <c r="CC1079" s="34"/>
      <c r="CD1079" s="34"/>
      <c r="CE1079" s="34"/>
      <c r="CH1079" s="34"/>
      <c r="CI1079" s="34"/>
      <c r="CK1079" s="34"/>
      <c r="CL1079" s="34"/>
      <c r="CM1079" t="b">
        <v>0</v>
      </c>
      <c r="CN1079" s="34" t="s">
        <v>631</v>
      </c>
      <c r="CO1079" s="34" t="s">
        <v>1011</v>
      </c>
      <c r="CP1079" s="34" t="s">
        <v>1079</v>
      </c>
      <c r="CQ1079" s="34" t="s">
        <v>1113</v>
      </c>
      <c r="CR1079" s="34" t="s">
        <v>1167</v>
      </c>
      <c r="CS1079" s="34" t="s">
        <v>312</v>
      </c>
      <c r="CT1079" s="34" t="s">
        <v>312</v>
      </c>
      <c r="CU1079" t="b">
        <v>0</v>
      </c>
      <c r="CV1079" s="34"/>
      <c r="CW1079" s="34" t="s">
        <v>647</v>
      </c>
      <c r="CX1079" s="34"/>
      <c r="CY1079" s="34" t="s">
        <v>1243</v>
      </c>
      <c r="CZ1079" s="34"/>
    </row>
    <row r="1080" spans="1:104" x14ac:dyDescent="0.15">
      <c r="A1080" s="34"/>
      <c r="B1080" s="34"/>
      <c r="C1080" s="34"/>
      <c r="D1080" s="34"/>
      <c r="F1080" s="34"/>
      <c r="G1080" s="34"/>
      <c r="H1080" s="84"/>
      <c r="I1080" s="34"/>
      <c r="J1080" s="34"/>
      <c r="K1080" s="34"/>
      <c r="L1080" s="34"/>
      <c r="M1080" s="34"/>
      <c r="N1080" s="34"/>
      <c r="O1080" s="34"/>
      <c r="P1080" s="34"/>
      <c r="Q1080" s="34"/>
      <c r="S1080" s="34"/>
      <c r="T1080" s="34"/>
      <c r="U1080" s="34"/>
      <c r="W1080" t="b">
        <v>1</v>
      </c>
      <c r="X1080" s="34"/>
      <c r="Y1080" s="34"/>
      <c r="AA1080" s="34"/>
      <c r="AB1080" s="34"/>
      <c r="AC1080" s="34"/>
      <c r="AD1080" s="34"/>
      <c r="AE1080" s="34"/>
      <c r="AF1080" s="34"/>
      <c r="AG1080">
        <v>4.3</v>
      </c>
      <c r="AH1080" s="34" t="s">
        <v>1607</v>
      </c>
      <c r="AK1080" s="34"/>
      <c r="AL1080" s="34"/>
      <c r="AM1080" s="34"/>
      <c r="AN1080" s="34"/>
      <c r="AO1080" s="34"/>
      <c r="AP1080" s="34"/>
      <c r="AQ1080" s="34"/>
      <c r="AR1080" s="34"/>
      <c r="AS1080" s="34"/>
      <c r="AU1080" s="34"/>
      <c r="AV1080" s="34"/>
      <c r="AW1080" s="34"/>
      <c r="AX1080" s="34"/>
      <c r="AY1080" s="34"/>
      <c r="AZ1080" s="34"/>
      <c r="BA1080" s="34"/>
      <c r="BB1080" s="34"/>
      <c r="BC1080" s="34" t="s">
        <v>866</v>
      </c>
      <c r="BD1080" s="34" t="s">
        <v>378</v>
      </c>
      <c r="BE1080" s="34" t="s">
        <v>867</v>
      </c>
      <c r="BF1080" s="34" t="s">
        <v>868</v>
      </c>
      <c r="BI1080" s="34"/>
      <c r="BJ1080" s="34"/>
      <c r="BK1080" s="34"/>
      <c r="BL1080" s="34"/>
      <c r="BM1080" s="34"/>
      <c r="BN1080" s="34"/>
      <c r="BO1080" s="34"/>
      <c r="BP1080" s="34"/>
      <c r="BQ1080" s="34"/>
      <c r="BS1080" s="34"/>
      <c r="BT1080" s="34"/>
      <c r="BU1080" s="34"/>
      <c r="BV1080" s="34"/>
      <c r="BW1080" s="34"/>
      <c r="BX1080" s="34"/>
      <c r="BY1080" s="34"/>
      <c r="BZ1080" s="34"/>
      <c r="CB1080" s="34"/>
      <c r="CC1080" s="34"/>
      <c r="CD1080" s="34"/>
      <c r="CE1080" s="34"/>
      <c r="CH1080" s="34"/>
      <c r="CI1080" s="34"/>
      <c r="CK1080" s="34"/>
      <c r="CL1080" s="34"/>
      <c r="CM1080" t="b">
        <v>0</v>
      </c>
      <c r="CN1080" s="34" t="s">
        <v>631</v>
      </c>
      <c r="CO1080" s="34" t="s">
        <v>848</v>
      </c>
      <c r="CP1080" s="34" t="s">
        <v>1084</v>
      </c>
      <c r="CQ1080" s="34" t="s">
        <v>1114</v>
      </c>
      <c r="CR1080" s="34" t="s">
        <v>855</v>
      </c>
      <c r="CS1080" s="34" t="s">
        <v>309</v>
      </c>
      <c r="CT1080" s="34" t="s">
        <v>640</v>
      </c>
      <c r="CU1080" t="b">
        <v>1</v>
      </c>
      <c r="CV1080" s="34"/>
      <c r="CW1080" s="34" t="s">
        <v>643</v>
      </c>
      <c r="CX1080" s="34"/>
      <c r="CY1080" s="34" t="s">
        <v>847</v>
      </c>
      <c r="CZ1080" s="34"/>
    </row>
    <row r="1081" spans="1:104" x14ac:dyDescent="0.15">
      <c r="A1081" s="34"/>
      <c r="B1081" s="34"/>
      <c r="C1081" s="34"/>
      <c r="D1081" s="34"/>
      <c r="F1081" s="34"/>
      <c r="G1081" s="34"/>
      <c r="H1081" s="84"/>
      <c r="I1081" s="34"/>
      <c r="J1081" s="34"/>
      <c r="K1081" s="34"/>
      <c r="L1081" s="34"/>
      <c r="M1081" s="34"/>
      <c r="N1081" s="34"/>
      <c r="O1081" s="34"/>
      <c r="P1081" s="34"/>
      <c r="Q1081" s="34"/>
      <c r="S1081" s="34"/>
      <c r="T1081" s="34"/>
      <c r="U1081" s="34"/>
      <c r="W1081" t="b">
        <v>1</v>
      </c>
      <c r="X1081" s="34"/>
      <c r="Y1081" s="34"/>
      <c r="AA1081" s="34"/>
      <c r="AB1081" s="34"/>
      <c r="AC1081" s="34"/>
      <c r="AD1081" s="34"/>
      <c r="AE1081" s="34"/>
      <c r="AF1081" s="34"/>
      <c r="AG1081">
        <v>4.3</v>
      </c>
      <c r="AH1081" s="34" t="s">
        <v>1607</v>
      </c>
      <c r="AK1081" s="34"/>
      <c r="AL1081" s="34"/>
      <c r="AM1081" s="34"/>
      <c r="AN1081" s="34"/>
      <c r="AO1081" s="34"/>
      <c r="AP1081" s="34"/>
      <c r="AQ1081" s="34"/>
      <c r="AR1081" s="34"/>
      <c r="AS1081" s="34"/>
      <c r="AU1081" s="34"/>
      <c r="AV1081" s="34"/>
      <c r="AW1081" s="34"/>
      <c r="AX1081" s="34"/>
      <c r="AY1081" s="34"/>
      <c r="AZ1081" s="34"/>
      <c r="BA1081" s="34"/>
      <c r="BB1081" s="34"/>
      <c r="BC1081" s="34" t="s">
        <v>866</v>
      </c>
      <c r="BD1081" s="34" t="s">
        <v>378</v>
      </c>
      <c r="BE1081" s="34" t="s">
        <v>867</v>
      </c>
      <c r="BF1081" s="34" t="s">
        <v>868</v>
      </c>
      <c r="BI1081" s="34"/>
      <c r="BJ1081" s="34"/>
      <c r="BK1081" s="34"/>
      <c r="BL1081" s="34"/>
      <c r="BM1081" s="34"/>
      <c r="BN1081" s="34"/>
      <c r="BO1081" s="34"/>
      <c r="BP1081" s="34"/>
      <c r="BQ1081" s="34"/>
      <c r="BS1081" s="34"/>
      <c r="BT1081" s="34"/>
      <c r="BU1081" s="34"/>
      <c r="BV1081" s="34"/>
      <c r="BW1081" s="34"/>
      <c r="BX1081" s="34"/>
      <c r="BY1081" s="34"/>
      <c r="BZ1081" s="34"/>
      <c r="CB1081" s="34"/>
      <c r="CC1081" s="34"/>
      <c r="CD1081" s="34"/>
      <c r="CE1081" s="34"/>
      <c r="CH1081" s="34"/>
      <c r="CI1081" s="34"/>
      <c r="CK1081" s="34"/>
      <c r="CL1081" s="34"/>
      <c r="CM1081" t="b">
        <v>0</v>
      </c>
      <c r="CN1081" s="34" t="s">
        <v>631</v>
      </c>
      <c r="CO1081" s="34" t="s">
        <v>848</v>
      </c>
      <c r="CP1081" s="34" t="s">
        <v>1084</v>
      </c>
      <c r="CQ1081" s="34" t="s">
        <v>1114</v>
      </c>
      <c r="CR1081" s="34" t="s">
        <v>855</v>
      </c>
      <c r="CS1081" s="34" t="s">
        <v>310</v>
      </c>
      <c r="CT1081" s="34" t="s">
        <v>0</v>
      </c>
      <c r="CU1081" t="b">
        <v>0</v>
      </c>
      <c r="CV1081" s="34" t="s">
        <v>848</v>
      </c>
      <c r="CW1081" s="34" t="s">
        <v>644</v>
      </c>
      <c r="CX1081" s="34"/>
      <c r="CY1081" s="34" t="s">
        <v>847</v>
      </c>
      <c r="CZ1081" s="34"/>
    </row>
    <row r="1082" spans="1:104" x14ac:dyDescent="0.15">
      <c r="A1082" s="34"/>
      <c r="B1082" s="34"/>
      <c r="C1082" s="34"/>
      <c r="D1082" s="34"/>
      <c r="F1082" s="34"/>
      <c r="G1082" s="34"/>
      <c r="H1082" s="84"/>
      <c r="I1082" s="34"/>
      <c r="J1082" s="34"/>
      <c r="K1082" s="34"/>
      <c r="L1082" s="34"/>
      <c r="M1082" s="34"/>
      <c r="N1082" s="34"/>
      <c r="O1082" s="34"/>
      <c r="P1082" s="34"/>
      <c r="Q1082" s="34"/>
      <c r="S1082" s="34"/>
      <c r="T1082" s="34"/>
      <c r="U1082" s="34"/>
      <c r="W1082" t="b">
        <v>1</v>
      </c>
      <c r="X1082" s="34"/>
      <c r="Y1082" s="34"/>
      <c r="AA1082" s="34"/>
      <c r="AB1082" s="34"/>
      <c r="AC1082" s="34"/>
      <c r="AD1082" s="34"/>
      <c r="AE1082" s="34"/>
      <c r="AF1082" s="34"/>
      <c r="AG1082">
        <v>4.3</v>
      </c>
      <c r="AH1082" s="34" t="s">
        <v>1607</v>
      </c>
      <c r="AK1082" s="34"/>
      <c r="AL1082" s="34"/>
      <c r="AM1082" s="34"/>
      <c r="AN1082" s="34"/>
      <c r="AO1082" s="34"/>
      <c r="AP1082" s="34"/>
      <c r="AQ1082" s="34"/>
      <c r="AR1082" s="34"/>
      <c r="AS1082" s="34"/>
      <c r="AU1082" s="34"/>
      <c r="AV1082" s="34"/>
      <c r="AW1082" s="34"/>
      <c r="AX1082" s="34"/>
      <c r="AY1082" s="34"/>
      <c r="AZ1082" s="34"/>
      <c r="BA1082" s="34"/>
      <c r="BB1082" s="34"/>
      <c r="BC1082" s="34" t="s">
        <v>866</v>
      </c>
      <c r="BD1082" s="34" t="s">
        <v>378</v>
      </c>
      <c r="BE1082" s="34" t="s">
        <v>867</v>
      </c>
      <c r="BF1082" s="34" t="s">
        <v>868</v>
      </c>
      <c r="BI1082" s="34"/>
      <c r="BJ1082" s="34"/>
      <c r="BK1082" s="34"/>
      <c r="BL1082" s="34"/>
      <c r="BM1082" s="34"/>
      <c r="BN1082" s="34"/>
      <c r="BO1082" s="34"/>
      <c r="BP1082" s="34"/>
      <c r="BQ1082" s="34"/>
      <c r="BS1082" s="34"/>
      <c r="BT1082" s="34"/>
      <c r="BU1082" s="34"/>
      <c r="BV1082" s="34"/>
      <c r="BW1082" s="34"/>
      <c r="BX1082" s="34"/>
      <c r="BY1082" s="34"/>
      <c r="BZ1082" s="34"/>
      <c r="CB1082" s="34"/>
      <c r="CC1082" s="34"/>
      <c r="CD1082" s="34"/>
      <c r="CE1082" s="34"/>
      <c r="CH1082" s="34"/>
      <c r="CI1082" s="34"/>
      <c r="CK1082" s="34"/>
      <c r="CL1082" s="34"/>
      <c r="CM1082" t="b">
        <v>0</v>
      </c>
      <c r="CN1082" s="34" t="s">
        <v>631</v>
      </c>
      <c r="CO1082" s="34" t="s">
        <v>848</v>
      </c>
      <c r="CP1082" s="34" t="s">
        <v>1084</v>
      </c>
      <c r="CQ1082" s="34" t="s">
        <v>1114</v>
      </c>
      <c r="CR1082" s="34" t="s">
        <v>855</v>
      </c>
      <c r="CS1082" s="34" t="s">
        <v>312</v>
      </c>
      <c r="CT1082" s="34" t="s">
        <v>312</v>
      </c>
      <c r="CU1082" t="b">
        <v>0</v>
      </c>
      <c r="CV1082" s="34"/>
      <c r="CW1082" s="34" t="s">
        <v>647</v>
      </c>
      <c r="CX1082" s="34"/>
      <c r="CY1082" s="34" t="s">
        <v>847</v>
      </c>
      <c r="CZ1082" s="34"/>
    </row>
    <row r="1083" spans="1:104" x14ac:dyDescent="0.15">
      <c r="A1083" s="34"/>
      <c r="B1083" s="34"/>
      <c r="C1083" s="34"/>
      <c r="D1083" s="34"/>
      <c r="F1083" s="34"/>
      <c r="G1083" s="34"/>
      <c r="H1083" s="84"/>
      <c r="I1083" s="34"/>
      <c r="J1083" s="34"/>
      <c r="K1083" s="34"/>
      <c r="L1083" s="34"/>
      <c r="M1083" s="34"/>
      <c r="N1083" s="34"/>
      <c r="O1083" s="34"/>
      <c r="P1083" s="34"/>
      <c r="Q1083" s="34"/>
      <c r="S1083" s="34"/>
      <c r="T1083" s="34"/>
      <c r="U1083" s="34"/>
      <c r="W1083" t="b">
        <v>1</v>
      </c>
      <c r="X1083" s="34"/>
      <c r="Y1083" s="34"/>
      <c r="AA1083" s="34"/>
      <c r="AB1083" s="34"/>
      <c r="AC1083" s="34"/>
      <c r="AD1083" s="34"/>
      <c r="AE1083" s="34"/>
      <c r="AF1083" s="34"/>
      <c r="AG1083">
        <v>4.3</v>
      </c>
      <c r="AH1083" s="34" t="s">
        <v>1607</v>
      </c>
      <c r="AK1083" s="34"/>
      <c r="AL1083" s="34"/>
      <c r="AM1083" s="34"/>
      <c r="AN1083" s="34"/>
      <c r="AO1083" s="34"/>
      <c r="AP1083" s="34"/>
      <c r="AQ1083" s="34"/>
      <c r="AR1083" s="34"/>
      <c r="AS1083" s="34"/>
      <c r="AU1083" s="34"/>
      <c r="AV1083" s="34"/>
      <c r="AW1083" s="34"/>
      <c r="AX1083" s="34"/>
      <c r="AY1083" s="34"/>
      <c r="AZ1083" s="34"/>
      <c r="BA1083" s="34"/>
      <c r="BB1083" s="34"/>
      <c r="BC1083" s="34" t="s">
        <v>866</v>
      </c>
      <c r="BD1083" s="34" t="s">
        <v>378</v>
      </c>
      <c r="BE1083" s="34" t="s">
        <v>867</v>
      </c>
      <c r="BF1083" s="34" t="s">
        <v>868</v>
      </c>
      <c r="BI1083" s="34"/>
      <c r="BJ1083" s="34"/>
      <c r="BK1083" s="34"/>
      <c r="BL1083" s="34"/>
      <c r="BM1083" s="34"/>
      <c r="BN1083" s="34"/>
      <c r="BO1083" s="34"/>
      <c r="BP1083" s="34"/>
      <c r="BQ1083" s="34"/>
      <c r="BS1083" s="34"/>
      <c r="BT1083" s="34"/>
      <c r="BU1083" s="34"/>
      <c r="BV1083" s="34"/>
      <c r="BW1083" s="34"/>
      <c r="BX1083" s="34"/>
      <c r="BY1083" s="34"/>
      <c r="BZ1083" s="34"/>
      <c r="CB1083" s="34"/>
      <c r="CC1083" s="34"/>
      <c r="CD1083" s="34"/>
      <c r="CE1083" s="34"/>
      <c r="CH1083" s="34"/>
      <c r="CI1083" s="34"/>
      <c r="CK1083" s="34"/>
      <c r="CL1083" s="34"/>
      <c r="CM1083" t="b">
        <v>0</v>
      </c>
      <c r="CN1083" s="34" t="s">
        <v>986</v>
      </c>
      <c r="CO1083" s="34" t="s">
        <v>1012</v>
      </c>
      <c r="CP1083" s="34"/>
      <c r="CQ1083" s="34" t="s">
        <v>1115</v>
      </c>
      <c r="CR1083" s="34" t="s">
        <v>1168</v>
      </c>
      <c r="CS1083" s="34" t="s">
        <v>309</v>
      </c>
      <c r="CT1083" s="34" t="s">
        <v>640</v>
      </c>
      <c r="CU1083" t="b">
        <v>1</v>
      </c>
      <c r="CV1083" s="34"/>
      <c r="CW1083" s="34" t="s">
        <v>643</v>
      </c>
      <c r="CX1083" s="34"/>
      <c r="CY1083" s="34" t="s">
        <v>1244</v>
      </c>
      <c r="CZ1083" s="34"/>
    </row>
    <row r="1084" spans="1:104" x14ac:dyDescent="0.15">
      <c r="A1084" s="34"/>
      <c r="B1084" s="34"/>
      <c r="C1084" s="34"/>
      <c r="D1084" s="34"/>
      <c r="F1084" s="34"/>
      <c r="G1084" s="34"/>
      <c r="H1084" s="84"/>
      <c r="I1084" s="34"/>
      <c r="J1084" s="34"/>
      <c r="K1084" s="34"/>
      <c r="L1084" s="34"/>
      <c r="M1084" s="34"/>
      <c r="N1084" s="34"/>
      <c r="O1084" s="34"/>
      <c r="P1084" s="34"/>
      <c r="Q1084" s="34"/>
      <c r="S1084" s="34"/>
      <c r="T1084" s="34"/>
      <c r="U1084" s="34"/>
      <c r="W1084" t="b">
        <v>1</v>
      </c>
      <c r="X1084" s="34"/>
      <c r="Y1084" s="34"/>
      <c r="AA1084" s="34"/>
      <c r="AB1084" s="34"/>
      <c r="AC1084" s="34"/>
      <c r="AD1084" s="34"/>
      <c r="AE1084" s="34"/>
      <c r="AF1084" s="34"/>
      <c r="AG1084">
        <v>4.3</v>
      </c>
      <c r="AH1084" s="34" t="s">
        <v>1607</v>
      </c>
      <c r="AK1084" s="34"/>
      <c r="AL1084" s="34"/>
      <c r="AM1084" s="34"/>
      <c r="AN1084" s="34"/>
      <c r="AO1084" s="34"/>
      <c r="AP1084" s="34"/>
      <c r="AQ1084" s="34"/>
      <c r="AR1084" s="34"/>
      <c r="AS1084" s="34"/>
      <c r="AU1084" s="34"/>
      <c r="AV1084" s="34"/>
      <c r="AW1084" s="34"/>
      <c r="AX1084" s="34"/>
      <c r="AY1084" s="34"/>
      <c r="AZ1084" s="34"/>
      <c r="BA1084" s="34"/>
      <c r="BB1084" s="34"/>
      <c r="BC1084" s="34" t="s">
        <v>866</v>
      </c>
      <c r="BD1084" s="34" t="s">
        <v>378</v>
      </c>
      <c r="BE1084" s="34" t="s">
        <v>867</v>
      </c>
      <c r="BF1084" s="34" t="s">
        <v>868</v>
      </c>
      <c r="BI1084" s="34"/>
      <c r="BJ1084" s="34"/>
      <c r="BK1084" s="34"/>
      <c r="BL1084" s="34"/>
      <c r="BM1084" s="34"/>
      <c r="BN1084" s="34"/>
      <c r="BO1084" s="34"/>
      <c r="BP1084" s="34"/>
      <c r="BQ1084" s="34"/>
      <c r="BS1084" s="34"/>
      <c r="BT1084" s="34"/>
      <c r="BU1084" s="34"/>
      <c r="BV1084" s="34"/>
      <c r="BW1084" s="34"/>
      <c r="BX1084" s="34"/>
      <c r="BY1084" s="34"/>
      <c r="BZ1084" s="34"/>
      <c r="CB1084" s="34"/>
      <c r="CC1084" s="34"/>
      <c r="CD1084" s="34"/>
      <c r="CE1084" s="34"/>
      <c r="CH1084" s="34"/>
      <c r="CI1084" s="34"/>
      <c r="CK1084" s="34"/>
      <c r="CL1084" s="34"/>
      <c r="CM1084" t="b">
        <v>0</v>
      </c>
      <c r="CN1084" s="34" t="s">
        <v>986</v>
      </c>
      <c r="CO1084" s="34" t="s">
        <v>1012</v>
      </c>
      <c r="CP1084" s="34"/>
      <c r="CQ1084" s="34" t="s">
        <v>1115</v>
      </c>
      <c r="CR1084" s="34" t="s">
        <v>1168</v>
      </c>
      <c r="CS1084" s="34" t="s">
        <v>310</v>
      </c>
      <c r="CT1084" s="34" t="s">
        <v>0</v>
      </c>
      <c r="CU1084" t="b">
        <v>0</v>
      </c>
      <c r="CV1084" s="34" t="s">
        <v>1012</v>
      </c>
      <c r="CW1084" s="34" t="s">
        <v>644</v>
      </c>
      <c r="CX1084" s="34"/>
      <c r="CY1084" s="34" t="s">
        <v>1244</v>
      </c>
      <c r="CZ1084" s="34"/>
    </row>
    <row r="1085" spans="1:104" x14ac:dyDescent="0.15">
      <c r="A1085" s="34"/>
      <c r="B1085" s="34"/>
      <c r="C1085" s="34"/>
      <c r="D1085" s="34"/>
      <c r="F1085" s="34"/>
      <c r="G1085" s="34"/>
      <c r="H1085" s="84"/>
      <c r="I1085" s="34"/>
      <c r="J1085" s="34"/>
      <c r="K1085" s="34"/>
      <c r="L1085" s="34"/>
      <c r="M1085" s="34"/>
      <c r="N1085" s="34"/>
      <c r="O1085" s="34"/>
      <c r="P1085" s="34"/>
      <c r="Q1085" s="34"/>
      <c r="S1085" s="34"/>
      <c r="T1085" s="34"/>
      <c r="U1085" s="34"/>
      <c r="W1085" t="b">
        <v>1</v>
      </c>
      <c r="X1085" s="34"/>
      <c r="Y1085" s="34"/>
      <c r="AA1085" s="34"/>
      <c r="AB1085" s="34"/>
      <c r="AC1085" s="34"/>
      <c r="AD1085" s="34"/>
      <c r="AE1085" s="34"/>
      <c r="AF1085" s="34"/>
      <c r="AG1085">
        <v>4.3</v>
      </c>
      <c r="AH1085" s="34" t="s">
        <v>1607</v>
      </c>
      <c r="AK1085" s="34"/>
      <c r="AL1085" s="34"/>
      <c r="AM1085" s="34"/>
      <c r="AN1085" s="34"/>
      <c r="AO1085" s="34"/>
      <c r="AP1085" s="34"/>
      <c r="AQ1085" s="34"/>
      <c r="AR1085" s="34"/>
      <c r="AS1085" s="34"/>
      <c r="AU1085" s="34"/>
      <c r="AV1085" s="34"/>
      <c r="AW1085" s="34"/>
      <c r="AX1085" s="34"/>
      <c r="AY1085" s="34"/>
      <c r="AZ1085" s="34"/>
      <c r="BA1085" s="34"/>
      <c r="BB1085" s="34"/>
      <c r="BC1085" s="34" t="s">
        <v>866</v>
      </c>
      <c r="BD1085" s="34" t="s">
        <v>378</v>
      </c>
      <c r="BE1085" s="34" t="s">
        <v>867</v>
      </c>
      <c r="BF1085" s="34" t="s">
        <v>868</v>
      </c>
      <c r="BI1085" s="34"/>
      <c r="BJ1085" s="34"/>
      <c r="BK1085" s="34"/>
      <c r="BL1085" s="34"/>
      <c r="BM1085" s="34"/>
      <c r="BN1085" s="34"/>
      <c r="BO1085" s="34"/>
      <c r="BP1085" s="34"/>
      <c r="BQ1085" s="34"/>
      <c r="BS1085" s="34"/>
      <c r="BT1085" s="34"/>
      <c r="BU1085" s="34"/>
      <c r="BV1085" s="34"/>
      <c r="BW1085" s="34"/>
      <c r="BX1085" s="34"/>
      <c r="BY1085" s="34"/>
      <c r="BZ1085" s="34"/>
      <c r="CB1085" s="34"/>
      <c r="CC1085" s="34"/>
      <c r="CD1085" s="34"/>
      <c r="CE1085" s="34"/>
      <c r="CH1085" s="34"/>
      <c r="CI1085" s="34"/>
      <c r="CK1085" s="34"/>
      <c r="CL1085" s="34"/>
      <c r="CM1085" t="b">
        <v>0</v>
      </c>
      <c r="CN1085" s="34" t="s">
        <v>986</v>
      </c>
      <c r="CO1085" s="34" t="s">
        <v>1012</v>
      </c>
      <c r="CP1085" s="34"/>
      <c r="CQ1085" s="34" t="s">
        <v>1115</v>
      </c>
      <c r="CR1085" s="34" t="s">
        <v>1168</v>
      </c>
      <c r="CS1085" s="34" t="s">
        <v>312</v>
      </c>
      <c r="CT1085" s="34" t="s">
        <v>312</v>
      </c>
      <c r="CU1085" t="b">
        <v>0</v>
      </c>
      <c r="CV1085" s="34"/>
      <c r="CW1085" s="34" t="s">
        <v>647</v>
      </c>
      <c r="CX1085" s="34"/>
      <c r="CY1085" s="34" t="s">
        <v>1244</v>
      </c>
      <c r="CZ1085" s="34"/>
    </row>
    <row r="1086" spans="1:104" x14ac:dyDescent="0.15">
      <c r="A1086" s="34"/>
      <c r="B1086" s="34"/>
      <c r="C1086" s="34"/>
      <c r="D1086" s="34"/>
      <c r="F1086" s="34"/>
      <c r="G1086" s="34"/>
      <c r="H1086" s="84"/>
      <c r="I1086" s="34"/>
      <c r="J1086" s="34"/>
      <c r="K1086" s="34"/>
      <c r="L1086" s="34"/>
      <c r="M1086" s="34"/>
      <c r="N1086" s="34"/>
      <c r="O1086" s="34"/>
      <c r="P1086" s="34"/>
      <c r="Q1086" s="34"/>
      <c r="S1086" s="34"/>
      <c r="T1086" s="34"/>
      <c r="U1086" s="34"/>
      <c r="W1086" t="b">
        <v>1</v>
      </c>
      <c r="X1086" s="34"/>
      <c r="Y1086" s="34"/>
      <c r="AA1086" s="34"/>
      <c r="AB1086" s="34"/>
      <c r="AC1086" s="34"/>
      <c r="AD1086" s="34"/>
      <c r="AE1086" s="34"/>
      <c r="AF1086" s="34"/>
      <c r="AG1086">
        <v>4.3</v>
      </c>
      <c r="AH1086" s="34" t="s">
        <v>1607</v>
      </c>
      <c r="AK1086" s="34"/>
      <c r="AL1086" s="34"/>
      <c r="AM1086" s="34"/>
      <c r="AN1086" s="34"/>
      <c r="AO1086" s="34"/>
      <c r="AP1086" s="34"/>
      <c r="AQ1086" s="34"/>
      <c r="AR1086" s="34"/>
      <c r="AS1086" s="34"/>
      <c r="AU1086" s="34"/>
      <c r="AV1086" s="34"/>
      <c r="AW1086" s="34"/>
      <c r="AX1086" s="34"/>
      <c r="AY1086" s="34"/>
      <c r="AZ1086" s="34"/>
      <c r="BA1086" s="34"/>
      <c r="BB1086" s="34"/>
      <c r="BC1086" s="34" t="s">
        <v>866</v>
      </c>
      <c r="BD1086" s="34" t="s">
        <v>378</v>
      </c>
      <c r="BE1086" s="34" t="s">
        <v>867</v>
      </c>
      <c r="BF1086" s="34" t="s">
        <v>868</v>
      </c>
      <c r="BI1086" s="34"/>
      <c r="BJ1086" s="34"/>
      <c r="BK1086" s="34"/>
      <c r="BL1086" s="34"/>
      <c r="BM1086" s="34"/>
      <c r="BN1086" s="34"/>
      <c r="BO1086" s="34"/>
      <c r="BP1086" s="34"/>
      <c r="BQ1086" s="34"/>
      <c r="BS1086" s="34"/>
      <c r="BT1086" s="34"/>
      <c r="BU1086" s="34"/>
      <c r="BV1086" s="34"/>
      <c r="BW1086" s="34"/>
      <c r="BX1086" s="34"/>
      <c r="BY1086" s="34"/>
      <c r="BZ1086" s="34"/>
      <c r="CB1086" s="34"/>
      <c r="CC1086" s="34"/>
      <c r="CD1086" s="34"/>
      <c r="CE1086" s="34"/>
      <c r="CH1086" s="34"/>
      <c r="CI1086" s="34"/>
      <c r="CK1086" s="34"/>
      <c r="CL1086" s="34"/>
      <c r="CM1086" t="b">
        <v>0</v>
      </c>
      <c r="CN1086" s="34" t="s">
        <v>986</v>
      </c>
      <c r="CO1086" s="34" t="s">
        <v>1013</v>
      </c>
      <c r="CP1086" s="34"/>
      <c r="CQ1086" s="34" t="s">
        <v>1116</v>
      </c>
      <c r="CR1086" s="34" t="s">
        <v>1169</v>
      </c>
      <c r="CS1086" s="34" t="s">
        <v>309</v>
      </c>
      <c r="CT1086" s="34" t="s">
        <v>640</v>
      </c>
      <c r="CU1086" t="b">
        <v>1</v>
      </c>
      <c r="CV1086" s="34"/>
      <c r="CW1086" s="34" t="s">
        <v>643</v>
      </c>
      <c r="CX1086" s="34"/>
      <c r="CY1086" s="34" t="s">
        <v>1245</v>
      </c>
      <c r="CZ1086" s="34"/>
    </row>
    <row r="1087" spans="1:104" x14ac:dyDescent="0.15">
      <c r="A1087" s="34"/>
      <c r="B1087" s="34"/>
      <c r="C1087" s="34"/>
      <c r="D1087" s="34"/>
      <c r="F1087" s="34"/>
      <c r="G1087" s="34"/>
      <c r="H1087" s="84"/>
      <c r="I1087" s="34"/>
      <c r="J1087" s="34"/>
      <c r="K1087" s="34"/>
      <c r="L1087" s="34"/>
      <c r="M1087" s="34"/>
      <c r="N1087" s="34"/>
      <c r="O1087" s="34"/>
      <c r="P1087" s="34"/>
      <c r="Q1087" s="34"/>
      <c r="S1087" s="34"/>
      <c r="T1087" s="34"/>
      <c r="U1087" s="34"/>
      <c r="W1087" t="b">
        <v>1</v>
      </c>
      <c r="X1087" s="34"/>
      <c r="Y1087" s="34"/>
      <c r="AA1087" s="34"/>
      <c r="AB1087" s="34"/>
      <c r="AC1087" s="34"/>
      <c r="AD1087" s="34"/>
      <c r="AE1087" s="34"/>
      <c r="AF1087" s="34"/>
      <c r="AG1087">
        <v>4.3</v>
      </c>
      <c r="AH1087" s="34" t="s">
        <v>1607</v>
      </c>
      <c r="AK1087" s="34"/>
      <c r="AL1087" s="34"/>
      <c r="AM1087" s="34"/>
      <c r="AN1087" s="34"/>
      <c r="AO1087" s="34"/>
      <c r="AP1087" s="34"/>
      <c r="AQ1087" s="34"/>
      <c r="AR1087" s="34"/>
      <c r="AS1087" s="34"/>
      <c r="AU1087" s="34"/>
      <c r="AV1087" s="34"/>
      <c r="AW1087" s="34"/>
      <c r="AX1087" s="34"/>
      <c r="AY1087" s="34"/>
      <c r="AZ1087" s="34"/>
      <c r="BA1087" s="34"/>
      <c r="BB1087" s="34"/>
      <c r="BC1087" s="34" t="s">
        <v>866</v>
      </c>
      <c r="BD1087" s="34" t="s">
        <v>378</v>
      </c>
      <c r="BE1087" s="34" t="s">
        <v>867</v>
      </c>
      <c r="BF1087" s="34" t="s">
        <v>868</v>
      </c>
      <c r="BI1087" s="34"/>
      <c r="BJ1087" s="34"/>
      <c r="BK1087" s="34"/>
      <c r="BL1087" s="34"/>
      <c r="BM1087" s="34"/>
      <c r="BN1087" s="34"/>
      <c r="BO1087" s="34"/>
      <c r="BP1087" s="34"/>
      <c r="BQ1087" s="34"/>
      <c r="BS1087" s="34"/>
      <c r="BT1087" s="34"/>
      <c r="BU1087" s="34"/>
      <c r="BV1087" s="34"/>
      <c r="BW1087" s="34"/>
      <c r="BX1087" s="34"/>
      <c r="BY1087" s="34"/>
      <c r="BZ1087" s="34"/>
      <c r="CB1087" s="34"/>
      <c r="CC1087" s="34"/>
      <c r="CD1087" s="34"/>
      <c r="CE1087" s="34"/>
      <c r="CH1087" s="34"/>
      <c r="CI1087" s="34"/>
      <c r="CK1087" s="34"/>
      <c r="CL1087" s="34"/>
      <c r="CM1087" t="b">
        <v>0</v>
      </c>
      <c r="CN1087" s="34" t="s">
        <v>986</v>
      </c>
      <c r="CO1087" s="34" t="s">
        <v>1013</v>
      </c>
      <c r="CP1087" s="34"/>
      <c r="CQ1087" s="34" t="s">
        <v>1116</v>
      </c>
      <c r="CR1087" s="34" t="s">
        <v>1169</v>
      </c>
      <c r="CS1087" s="34" t="s">
        <v>310</v>
      </c>
      <c r="CT1087" s="34" t="s">
        <v>0</v>
      </c>
      <c r="CU1087" t="b">
        <v>0</v>
      </c>
      <c r="CV1087" s="34" t="s">
        <v>1013</v>
      </c>
      <c r="CW1087" s="34" t="s">
        <v>644</v>
      </c>
      <c r="CX1087" s="34"/>
      <c r="CY1087" s="34" t="s">
        <v>1245</v>
      </c>
      <c r="CZ1087" s="34"/>
    </row>
    <row r="1088" spans="1:104" x14ac:dyDescent="0.15">
      <c r="A1088" s="34"/>
      <c r="B1088" s="34"/>
      <c r="C1088" s="34"/>
      <c r="D1088" s="34"/>
      <c r="F1088" s="34"/>
      <c r="G1088" s="34"/>
      <c r="H1088" s="84"/>
      <c r="I1088" s="34"/>
      <c r="J1088" s="34"/>
      <c r="K1088" s="34"/>
      <c r="L1088" s="34"/>
      <c r="M1088" s="34"/>
      <c r="N1088" s="34"/>
      <c r="O1088" s="34"/>
      <c r="P1088" s="34"/>
      <c r="Q1088" s="34"/>
      <c r="S1088" s="34"/>
      <c r="T1088" s="34"/>
      <c r="U1088" s="34"/>
      <c r="W1088" t="b">
        <v>1</v>
      </c>
      <c r="X1088" s="34"/>
      <c r="Y1088" s="34"/>
      <c r="AA1088" s="34"/>
      <c r="AB1088" s="34"/>
      <c r="AC1088" s="34"/>
      <c r="AD1088" s="34"/>
      <c r="AE1088" s="34"/>
      <c r="AF1088" s="34"/>
      <c r="AG1088">
        <v>4.3</v>
      </c>
      <c r="AH1088" s="34" t="s">
        <v>1607</v>
      </c>
      <c r="AK1088" s="34"/>
      <c r="AL1088" s="34"/>
      <c r="AM1088" s="34"/>
      <c r="AN1088" s="34"/>
      <c r="AO1088" s="34"/>
      <c r="AP1088" s="34"/>
      <c r="AQ1088" s="34"/>
      <c r="AR1088" s="34"/>
      <c r="AS1088" s="34"/>
      <c r="AU1088" s="34"/>
      <c r="AV1088" s="34"/>
      <c r="AW1088" s="34"/>
      <c r="AX1088" s="34"/>
      <c r="AY1088" s="34"/>
      <c r="AZ1088" s="34"/>
      <c r="BA1088" s="34"/>
      <c r="BB1088" s="34"/>
      <c r="BC1088" s="34" t="s">
        <v>866</v>
      </c>
      <c r="BD1088" s="34" t="s">
        <v>378</v>
      </c>
      <c r="BE1088" s="34" t="s">
        <v>867</v>
      </c>
      <c r="BF1088" s="34" t="s">
        <v>868</v>
      </c>
      <c r="BI1088" s="34"/>
      <c r="BJ1088" s="34"/>
      <c r="BK1088" s="34"/>
      <c r="BL1088" s="34"/>
      <c r="BM1088" s="34"/>
      <c r="BN1088" s="34"/>
      <c r="BO1088" s="34"/>
      <c r="BP1088" s="34"/>
      <c r="BQ1088" s="34"/>
      <c r="BS1088" s="34"/>
      <c r="BT1088" s="34"/>
      <c r="BU1088" s="34"/>
      <c r="BV1088" s="34"/>
      <c r="BW1088" s="34"/>
      <c r="BX1088" s="34"/>
      <c r="BY1088" s="34"/>
      <c r="BZ1088" s="34"/>
      <c r="CB1088" s="34"/>
      <c r="CC1088" s="34"/>
      <c r="CD1088" s="34"/>
      <c r="CE1088" s="34"/>
      <c r="CH1088" s="34"/>
      <c r="CI1088" s="34"/>
      <c r="CK1088" s="34"/>
      <c r="CL1088" s="34"/>
      <c r="CM1088" t="b">
        <v>0</v>
      </c>
      <c r="CN1088" s="34" t="s">
        <v>986</v>
      </c>
      <c r="CO1088" s="34" t="s">
        <v>1013</v>
      </c>
      <c r="CP1088" s="34"/>
      <c r="CQ1088" s="34" t="s">
        <v>1116</v>
      </c>
      <c r="CR1088" s="34" t="s">
        <v>1169</v>
      </c>
      <c r="CS1088" s="34" t="s">
        <v>312</v>
      </c>
      <c r="CT1088" s="34" t="s">
        <v>312</v>
      </c>
      <c r="CU1088" t="b">
        <v>0</v>
      </c>
      <c r="CV1088" s="34"/>
      <c r="CW1088" s="34" t="s">
        <v>647</v>
      </c>
      <c r="CX1088" s="34"/>
      <c r="CY1088" s="34" t="s">
        <v>1245</v>
      </c>
      <c r="CZ1088" s="34"/>
    </row>
    <row r="1089" spans="1:104" x14ac:dyDescent="0.15">
      <c r="A1089" s="34"/>
      <c r="B1089" s="34"/>
      <c r="C1089" s="34"/>
      <c r="D1089" s="34"/>
      <c r="F1089" s="34"/>
      <c r="G1089" s="34"/>
      <c r="H1089" s="84"/>
      <c r="I1089" s="34"/>
      <c r="J1089" s="34"/>
      <c r="K1089" s="34"/>
      <c r="L1089" s="34"/>
      <c r="M1089" s="34"/>
      <c r="N1089" s="34"/>
      <c r="O1089" s="34"/>
      <c r="P1089" s="34"/>
      <c r="Q1089" s="34"/>
      <c r="S1089" s="34"/>
      <c r="T1089" s="34"/>
      <c r="U1089" s="34"/>
      <c r="W1089" t="b">
        <v>1</v>
      </c>
      <c r="X1089" s="34"/>
      <c r="Y1089" s="34"/>
      <c r="AA1089" s="34"/>
      <c r="AB1089" s="34"/>
      <c r="AC1089" s="34"/>
      <c r="AD1089" s="34"/>
      <c r="AE1089" s="34"/>
      <c r="AF1089" s="34"/>
      <c r="AG1089">
        <v>4.3</v>
      </c>
      <c r="AH1089" s="34" t="s">
        <v>1607</v>
      </c>
      <c r="AK1089" s="34"/>
      <c r="AL1089" s="34"/>
      <c r="AM1089" s="34"/>
      <c r="AN1089" s="34"/>
      <c r="AO1089" s="34"/>
      <c r="AP1089" s="34"/>
      <c r="AQ1089" s="34"/>
      <c r="AR1089" s="34"/>
      <c r="AS1089" s="34"/>
      <c r="AU1089" s="34"/>
      <c r="AV1089" s="34"/>
      <c r="AW1089" s="34"/>
      <c r="AX1089" s="34"/>
      <c r="AY1089" s="34"/>
      <c r="AZ1089" s="34"/>
      <c r="BA1089" s="34"/>
      <c r="BB1089" s="34"/>
      <c r="BC1089" s="34" t="s">
        <v>866</v>
      </c>
      <c r="BD1089" s="34" t="s">
        <v>378</v>
      </c>
      <c r="BE1089" s="34" t="s">
        <v>867</v>
      </c>
      <c r="BF1089" s="34" t="s">
        <v>868</v>
      </c>
      <c r="BI1089" s="34"/>
      <c r="BJ1089" s="34"/>
      <c r="BK1089" s="34"/>
      <c r="BL1089" s="34"/>
      <c r="BM1089" s="34"/>
      <c r="BN1089" s="34"/>
      <c r="BO1089" s="34"/>
      <c r="BP1089" s="34"/>
      <c r="BQ1089" s="34"/>
      <c r="BS1089" s="34"/>
      <c r="BT1089" s="34"/>
      <c r="BU1089" s="34"/>
      <c r="BV1089" s="34"/>
      <c r="BW1089" s="34"/>
      <c r="BX1089" s="34"/>
      <c r="BY1089" s="34"/>
      <c r="BZ1089" s="34"/>
      <c r="CB1089" s="34"/>
      <c r="CC1089" s="34"/>
      <c r="CD1089" s="34"/>
      <c r="CE1089" s="34"/>
      <c r="CH1089" s="34"/>
      <c r="CI1089" s="34"/>
      <c r="CK1089" s="34"/>
      <c r="CL1089" s="34"/>
      <c r="CM1089" t="b">
        <v>0</v>
      </c>
      <c r="CN1089" s="34" t="s">
        <v>986</v>
      </c>
      <c r="CO1089" s="34" t="s">
        <v>1014</v>
      </c>
      <c r="CP1089" s="34"/>
      <c r="CQ1089" s="34" t="s">
        <v>1117</v>
      </c>
      <c r="CR1089" s="34" t="s">
        <v>1170</v>
      </c>
      <c r="CS1089" s="34" t="s">
        <v>309</v>
      </c>
      <c r="CT1089" s="34" t="s">
        <v>640</v>
      </c>
      <c r="CU1089" t="b">
        <v>1</v>
      </c>
      <c r="CV1089" s="34"/>
      <c r="CW1089" s="34" t="s">
        <v>643</v>
      </c>
      <c r="CX1089" s="34"/>
      <c r="CY1089" s="34" t="s">
        <v>1246</v>
      </c>
      <c r="CZ1089" s="34"/>
    </row>
    <row r="1090" spans="1:104" x14ac:dyDescent="0.15">
      <c r="A1090" s="34"/>
      <c r="B1090" s="34"/>
      <c r="C1090" s="34"/>
      <c r="D1090" s="34"/>
      <c r="F1090" s="34"/>
      <c r="G1090" s="34"/>
      <c r="H1090" s="84"/>
      <c r="I1090" s="34"/>
      <c r="J1090" s="34"/>
      <c r="K1090" s="34"/>
      <c r="L1090" s="34"/>
      <c r="M1090" s="34"/>
      <c r="N1090" s="34"/>
      <c r="O1090" s="34"/>
      <c r="P1090" s="34"/>
      <c r="Q1090" s="34"/>
      <c r="S1090" s="34"/>
      <c r="T1090" s="34"/>
      <c r="U1090" s="34"/>
      <c r="W1090" t="b">
        <v>1</v>
      </c>
      <c r="X1090" s="34"/>
      <c r="Y1090" s="34"/>
      <c r="AA1090" s="34"/>
      <c r="AB1090" s="34"/>
      <c r="AC1090" s="34"/>
      <c r="AD1090" s="34"/>
      <c r="AE1090" s="34"/>
      <c r="AF1090" s="34"/>
      <c r="AG1090">
        <v>4.3</v>
      </c>
      <c r="AH1090" s="34" t="s">
        <v>1607</v>
      </c>
      <c r="AK1090" s="34"/>
      <c r="AL1090" s="34"/>
      <c r="AM1090" s="34"/>
      <c r="AN1090" s="34"/>
      <c r="AO1090" s="34"/>
      <c r="AP1090" s="34"/>
      <c r="AQ1090" s="34"/>
      <c r="AR1090" s="34"/>
      <c r="AS1090" s="34"/>
      <c r="AU1090" s="34"/>
      <c r="AV1090" s="34"/>
      <c r="AW1090" s="34"/>
      <c r="AX1090" s="34"/>
      <c r="AY1090" s="34"/>
      <c r="AZ1090" s="34"/>
      <c r="BA1090" s="34"/>
      <c r="BB1090" s="34"/>
      <c r="BC1090" s="34" t="s">
        <v>866</v>
      </c>
      <c r="BD1090" s="34" t="s">
        <v>378</v>
      </c>
      <c r="BE1090" s="34" t="s">
        <v>867</v>
      </c>
      <c r="BF1090" s="34" t="s">
        <v>868</v>
      </c>
      <c r="BI1090" s="34"/>
      <c r="BJ1090" s="34"/>
      <c r="BK1090" s="34"/>
      <c r="BL1090" s="34"/>
      <c r="BM1090" s="34"/>
      <c r="BN1090" s="34"/>
      <c r="BO1090" s="34"/>
      <c r="BP1090" s="34"/>
      <c r="BQ1090" s="34"/>
      <c r="BS1090" s="34"/>
      <c r="BT1090" s="34"/>
      <c r="BU1090" s="34"/>
      <c r="BV1090" s="34"/>
      <c r="BW1090" s="34"/>
      <c r="BX1090" s="34"/>
      <c r="BY1090" s="34"/>
      <c r="BZ1090" s="34"/>
      <c r="CB1090" s="34"/>
      <c r="CC1090" s="34"/>
      <c r="CD1090" s="34"/>
      <c r="CE1090" s="34"/>
      <c r="CH1090" s="34"/>
      <c r="CI1090" s="34"/>
      <c r="CK1090" s="34"/>
      <c r="CL1090" s="34"/>
      <c r="CM1090" t="b">
        <v>0</v>
      </c>
      <c r="CN1090" s="34" t="s">
        <v>986</v>
      </c>
      <c r="CO1090" s="34" t="s">
        <v>1014</v>
      </c>
      <c r="CP1090" s="34"/>
      <c r="CQ1090" s="34" t="s">
        <v>1117</v>
      </c>
      <c r="CR1090" s="34" t="s">
        <v>1170</v>
      </c>
      <c r="CS1090" s="34" t="s">
        <v>310</v>
      </c>
      <c r="CT1090" s="34" t="s">
        <v>0</v>
      </c>
      <c r="CU1090" t="b">
        <v>0</v>
      </c>
      <c r="CV1090" s="34" t="s">
        <v>1014</v>
      </c>
      <c r="CW1090" s="34" t="s">
        <v>644</v>
      </c>
      <c r="CX1090" s="34"/>
      <c r="CY1090" s="34" t="s">
        <v>1246</v>
      </c>
      <c r="CZ1090" s="34"/>
    </row>
    <row r="1091" spans="1:104" x14ac:dyDescent="0.15">
      <c r="A1091" s="34"/>
      <c r="B1091" s="34"/>
      <c r="C1091" s="34"/>
      <c r="D1091" s="34"/>
      <c r="F1091" s="34"/>
      <c r="G1091" s="34"/>
      <c r="H1091" s="84"/>
      <c r="I1091" s="34"/>
      <c r="J1091" s="34"/>
      <c r="K1091" s="34"/>
      <c r="L1091" s="34"/>
      <c r="M1091" s="34"/>
      <c r="N1091" s="34"/>
      <c r="O1091" s="34"/>
      <c r="P1091" s="34"/>
      <c r="Q1091" s="34"/>
      <c r="S1091" s="34"/>
      <c r="T1091" s="34"/>
      <c r="U1091" s="34"/>
      <c r="W1091" t="b">
        <v>1</v>
      </c>
      <c r="X1091" s="34"/>
      <c r="Y1091" s="34"/>
      <c r="AA1091" s="34"/>
      <c r="AB1091" s="34"/>
      <c r="AC1091" s="34"/>
      <c r="AD1091" s="34"/>
      <c r="AE1091" s="34"/>
      <c r="AF1091" s="34"/>
      <c r="AG1091">
        <v>4.3</v>
      </c>
      <c r="AH1091" s="34" t="s">
        <v>1607</v>
      </c>
      <c r="AK1091" s="34"/>
      <c r="AL1091" s="34"/>
      <c r="AM1091" s="34"/>
      <c r="AN1091" s="34"/>
      <c r="AO1091" s="34"/>
      <c r="AP1091" s="34"/>
      <c r="AQ1091" s="34"/>
      <c r="AR1091" s="34"/>
      <c r="AS1091" s="34"/>
      <c r="AU1091" s="34"/>
      <c r="AV1091" s="34"/>
      <c r="AW1091" s="34"/>
      <c r="AX1091" s="34"/>
      <c r="AY1091" s="34"/>
      <c r="AZ1091" s="34"/>
      <c r="BA1091" s="34"/>
      <c r="BB1091" s="34"/>
      <c r="BC1091" s="34" t="s">
        <v>866</v>
      </c>
      <c r="BD1091" s="34" t="s">
        <v>378</v>
      </c>
      <c r="BE1091" s="34" t="s">
        <v>867</v>
      </c>
      <c r="BF1091" s="34" t="s">
        <v>868</v>
      </c>
      <c r="BI1091" s="34"/>
      <c r="BJ1091" s="34"/>
      <c r="BK1091" s="34"/>
      <c r="BL1091" s="34"/>
      <c r="BM1091" s="34"/>
      <c r="BN1091" s="34"/>
      <c r="BO1091" s="34"/>
      <c r="BP1091" s="34"/>
      <c r="BQ1091" s="34"/>
      <c r="BS1091" s="34"/>
      <c r="BT1091" s="34"/>
      <c r="BU1091" s="34"/>
      <c r="BV1091" s="34"/>
      <c r="BW1091" s="34"/>
      <c r="BX1091" s="34"/>
      <c r="BY1091" s="34"/>
      <c r="BZ1091" s="34"/>
      <c r="CB1091" s="34"/>
      <c r="CC1091" s="34"/>
      <c r="CD1091" s="34"/>
      <c r="CE1091" s="34"/>
      <c r="CH1091" s="34"/>
      <c r="CI1091" s="34"/>
      <c r="CK1091" s="34"/>
      <c r="CL1091" s="34"/>
      <c r="CM1091" t="b">
        <v>0</v>
      </c>
      <c r="CN1091" s="34" t="s">
        <v>986</v>
      </c>
      <c r="CO1091" s="34" t="s">
        <v>1014</v>
      </c>
      <c r="CP1091" s="34"/>
      <c r="CQ1091" s="34" t="s">
        <v>1117</v>
      </c>
      <c r="CR1091" s="34" t="s">
        <v>1170</v>
      </c>
      <c r="CS1091" s="34" t="s">
        <v>312</v>
      </c>
      <c r="CT1091" s="34" t="s">
        <v>312</v>
      </c>
      <c r="CU1091" t="b">
        <v>0</v>
      </c>
      <c r="CV1091" s="34"/>
      <c r="CW1091" s="34" t="s">
        <v>647</v>
      </c>
      <c r="CX1091" s="34"/>
      <c r="CY1091" s="34" t="s">
        <v>1246</v>
      </c>
      <c r="CZ1091" s="34"/>
    </row>
    <row r="1092" spans="1:104" x14ac:dyDescent="0.15">
      <c r="A1092" s="34"/>
      <c r="B1092" s="34"/>
      <c r="C1092" s="34"/>
      <c r="D1092" s="34"/>
      <c r="F1092" s="34"/>
      <c r="G1092" s="34"/>
      <c r="H1092" s="84"/>
      <c r="I1092" s="34"/>
      <c r="J1092" s="34"/>
      <c r="K1092" s="34"/>
      <c r="L1092" s="34"/>
      <c r="M1092" s="34"/>
      <c r="N1092" s="34"/>
      <c r="O1092" s="34"/>
      <c r="P1092" s="34"/>
      <c r="Q1092" s="34"/>
      <c r="S1092" s="34"/>
      <c r="T1092" s="34"/>
      <c r="U1092" s="34"/>
      <c r="W1092" t="b">
        <v>1</v>
      </c>
      <c r="X1092" s="34"/>
      <c r="Y1092" s="34"/>
      <c r="AA1092" s="34"/>
      <c r="AB1092" s="34"/>
      <c r="AC1092" s="34"/>
      <c r="AD1092" s="34"/>
      <c r="AE1092" s="34"/>
      <c r="AF1092" s="34"/>
      <c r="AG1092">
        <v>4.3</v>
      </c>
      <c r="AH1092" s="34" t="s">
        <v>1607</v>
      </c>
      <c r="AK1092" s="34"/>
      <c r="AL1092" s="34"/>
      <c r="AM1092" s="34"/>
      <c r="AN1092" s="34"/>
      <c r="AO1092" s="34"/>
      <c r="AP1092" s="34"/>
      <c r="AQ1092" s="34"/>
      <c r="AR1092" s="34"/>
      <c r="AS1092" s="34"/>
      <c r="AU1092" s="34"/>
      <c r="AV1092" s="34"/>
      <c r="AW1092" s="34"/>
      <c r="AX1092" s="34"/>
      <c r="AY1092" s="34"/>
      <c r="AZ1092" s="34"/>
      <c r="BA1092" s="34"/>
      <c r="BB1092" s="34"/>
      <c r="BC1092" s="34" t="s">
        <v>866</v>
      </c>
      <c r="BD1092" s="34" t="s">
        <v>378</v>
      </c>
      <c r="BE1092" s="34" t="s">
        <v>867</v>
      </c>
      <c r="BF1092" s="34" t="s">
        <v>868</v>
      </c>
      <c r="BI1092" s="34"/>
      <c r="BJ1092" s="34"/>
      <c r="BK1092" s="34"/>
      <c r="BL1092" s="34"/>
      <c r="BM1092" s="34"/>
      <c r="BN1092" s="34"/>
      <c r="BO1092" s="34"/>
      <c r="BP1092" s="34"/>
      <c r="BQ1092" s="34"/>
      <c r="BS1092" s="34"/>
      <c r="BT1092" s="34"/>
      <c r="BU1092" s="34"/>
      <c r="BV1092" s="34"/>
      <c r="BW1092" s="34"/>
      <c r="BX1092" s="34"/>
      <c r="BY1092" s="34"/>
      <c r="BZ1092" s="34"/>
      <c r="CB1092" s="34"/>
      <c r="CC1092" s="34"/>
      <c r="CD1092" s="34"/>
      <c r="CE1092" s="34"/>
      <c r="CH1092" s="34"/>
      <c r="CI1092" s="34"/>
      <c r="CK1092" s="34"/>
      <c r="CL1092" s="34"/>
      <c r="CM1092" t="b">
        <v>0</v>
      </c>
      <c r="CN1092" s="34" t="s">
        <v>986</v>
      </c>
      <c r="CO1092" s="34" t="s">
        <v>1015</v>
      </c>
      <c r="CP1092" s="34"/>
      <c r="CQ1092" s="34" t="s">
        <v>1118</v>
      </c>
      <c r="CR1092" s="34" t="s">
        <v>1171</v>
      </c>
      <c r="CS1092" s="34" t="s">
        <v>309</v>
      </c>
      <c r="CT1092" s="34" t="s">
        <v>640</v>
      </c>
      <c r="CU1092" t="b">
        <v>1</v>
      </c>
      <c r="CV1092" s="34"/>
      <c r="CW1092" s="34" t="s">
        <v>643</v>
      </c>
      <c r="CX1092" s="34"/>
      <c r="CY1092" s="34" t="s">
        <v>1247</v>
      </c>
      <c r="CZ1092" s="34"/>
    </row>
    <row r="1093" spans="1:104" x14ac:dyDescent="0.15">
      <c r="A1093" s="34"/>
      <c r="B1093" s="34"/>
      <c r="C1093" s="34"/>
      <c r="D1093" s="34"/>
      <c r="F1093" s="34"/>
      <c r="G1093" s="34"/>
      <c r="H1093" s="84"/>
      <c r="I1093" s="34"/>
      <c r="J1093" s="34"/>
      <c r="K1093" s="34"/>
      <c r="L1093" s="34"/>
      <c r="M1093" s="34"/>
      <c r="N1093" s="34"/>
      <c r="O1093" s="34"/>
      <c r="P1093" s="34"/>
      <c r="Q1093" s="34"/>
      <c r="S1093" s="34"/>
      <c r="T1093" s="34"/>
      <c r="U1093" s="34"/>
      <c r="W1093" t="b">
        <v>1</v>
      </c>
      <c r="X1093" s="34"/>
      <c r="Y1093" s="34"/>
      <c r="AA1093" s="34"/>
      <c r="AB1093" s="34"/>
      <c r="AC1093" s="34"/>
      <c r="AD1093" s="34"/>
      <c r="AE1093" s="34"/>
      <c r="AF1093" s="34"/>
      <c r="AG1093">
        <v>4.3</v>
      </c>
      <c r="AH1093" s="34" t="s">
        <v>1607</v>
      </c>
      <c r="AK1093" s="34"/>
      <c r="AL1093" s="34"/>
      <c r="AM1093" s="34"/>
      <c r="AN1093" s="34"/>
      <c r="AO1093" s="34"/>
      <c r="AP1093" s="34"/>
      <c r="AQ1093" s="34"/>
      <c r="AR1093" s="34"/>
      <c r="AS1093" s="34"/>
      <c r="AU1093" s="34"/>
      <c r="AV1093" s="34"/>
      <c r="AW1093" s="34"/>
      <c r="AX1093" s="34"/>
      <c r="AY1093" s="34"/>
      <c r="AZ1093" s="34"/>
      <c r="BA1093" s="34"/>
      <c r="BB1093" s="34"/>
      <c r="BC1093" s="34" t="s">
        <v>866</v>
      </c>
      <c r="BD1093" s="34" t="s">
        <v>378</v>
      </c>
      <c r="BE1093" s="34" t="s">
        <v>867</v>
      </c>
      <c r="BF1093" s="34" t="s">
        <v>868</v>
      </c>
      <c r="BI1093" s="34"/>
      <c r="BJ1093" s="34"/>
      <c r="BK1093" s="34"/>
      <c r="BL1093" s="34"/>
      <c r="BM1093" s="34"/>
      <c r="BN1093" s="34"/>
      <c r="BO1093" s="34"/>
      <c r="BP1093" s="34"/>
      <c r="BQ1093" s="34"/>
      <c r="BS1093" s="34"/>
      <c r="BT1093" s="34"/>
      <c r="BU1093" s="34"/>
      <c r="BV1093" s="34"/>
      <c r="BW1093" s="34"/>
      <c r="BX1093" s="34"/>
      <c r="BY1093" s="34"/>
      <c r="BZ1093" s="34"/>
      <c r="CB1093" s="34"/>
      <c r="CC1093" s="34"/>
      <c r="CD1093" s="34"/>
      <c r="CE1093" s="34"/>
      <c r="CH1093" s="34"/>
      <c r="CI1093" s="34"/>
      <c r="CK1093" s="34"/>
      <c r="CL1093" s="34"/>
      <c r="CM1093" t="b">
        <v>0</v>
      </c>
      <c r="CN1093" s="34" t="s">
        <v>986</v>
      </c>
      <c r="CO1093" s="34" t="s">
        <v>1015</v>
      </c>
      <c r="CP1093" s="34"/>
      <c r="CQ1093" s="34" t="s">
        <v>1118</v>
      </c>
      <c r="CR1093" s="34" t="s">
        <v>1171</v>
      </c>
      <c r="CS1093" s="34" t="s">
        <v>310</v>
      </c>
      <c r="CT1093" s="34" t="s">
        <v>0</v>
      </c>
      <c r="CU1093" t="b">
        <v>0</v>
      </c>
      <c r="CV1093" s="34" t="s">
        <v>1015</v>
      </c>
      <c r="CW1093" s="34" t="s">
        <v>644</v>
      </c>
      <c r="CX1093" s="34"/>
      <c r="CY1093" s="34" t="s">
        <v>1247</v>
      </c>
      <c r="CZ1093" s="34"/>
    </row>
    <row r="1094" spans="1:104" x14ac:dyDescent="0.15">
      <c r="A1094" s="34"/>
      <c r="B1094" s="34"/>
      <c r="C1094" s="34"/>
      <c r="D1094" s="34"/>
      <c r="F1094" s="34"/>
      <c r="G1094" s="34"/>
      <c r="H1094" s="84"/>
      <c r="I1094" s="34"/>
      <c r="J1094" s="34"/>
      <c r="K1094" s="34"/>
      <c r="L1094" s="34"/>
      <c r="M1094" s="34"/>
      <c r="N1094" s="34"/>
      <c r="O1094" s="34"/>
      <c r="P1094" s="34"/>
      <c r="Q1094" s="34"/>
      <c r="S1094" s="34"/>
      <c r="T1094" s="34"/>
      <c r="U1094" s="34"/>
      <c r="W1094" t="b">
        <v>1</v>
      </c>
      <c r="X1094" s="34"/>
      <c r="Y1094" s="34"/>
      <c r="AA1094" s="34"/>
      <c r="AB1094" s="34"/>
      <c r="AC1094" s="34"/>
      <c r="AD1094" s="34"/>
      <c r="AE1094" s="34"/>
      <c r="AF1094" s="34"/>
      <c r="AG1094">
        <v>4.3</v>
      </c>
      <c r="AH1094" s="34" t="s">
        <v>1607</v>
      </c>
      <c r="AK1094" s="34"/>
      <c r="AL1094" s="34"/>
      <c r="AM1094" s="34"/>
      <c r="AN1094" s="34"/>
      <c r="AO1094" s="34"/>
      <c r="AP1094" s="34"/>
      <c r="AQ1094" s="34"/>
      <c r="AR1094" s="34"/>
      <c r="AS1094" s="34"/>
      <c r="AU1094" s="34"/>
      <c r="AV1094" s="34"/>
      <c r="AW1094" s="34"/>
      <c r="AX1094" s="34"/>
      <c r="AY1094" s="34"/>
      <c r="AZ1094" s="34"/>
      <c r="BA1094" s="34"/>
      <c r="BB1094" s="34"/>
      <c r="BC1094" s="34" t="s">
        <v>866</v>
      </c>
      <c r="BD1094" s="34" t="s">
        <v>378</v>
      </c>
      <c r="BE1094" s="34" t="s">
        <v>867</v>
      </c>
      <c r="BF1094" s="34" t="s">
        <v>868</v>
      </c>
      <c r="BI1094" s="34"/>
      <c r="BJ1094" s="34"/>
      <c r="BK1094" s="34"/>
      <c r="BL1094" s="34"/>
      <c r="BM1094" s="34"/>
      <c r="BN1094" s="34"/>
      <c r="BO1094" s="34"/>
      <c r="BP1094" s="34"/>
      <c r="BQ1094" s="34"/>
      <c r="BS1094" s="34"/>
      <c r="BT1094" s="34"/>
      <c r="BU1094" s="34"/>
      <c r="BV1094" s="34"/>
      <c r="BW1094" s="34"/>
      <c r="BX1094" s="34"/>
      <c r="BY1094" s="34"/>
      <c r="BZ1094" s="34"/>
      <c r="CB1094" s="34"/>
      <c r="CC1094" s="34"/>
      <c r="CD1094" s="34"/>
      <c r="CE1094" s="34"/>
      <c r="CH1094" s="34"/>
      <c r="CI1094" s="34"/>
      <c r="CK1094" s="34"/>
      <c r="CL1094" s="34"/>
      <c r="CM1094" t="b">
        <v>0</v>
      </c>
      <c r="CN1094" s="34" t="s">
        <v>986</v>
      </c>
      <c r="CO1094" s="34" t="s">
        <v>1015</v>
      </c>
      <c r="CP1094" s="34"/>
      <c r="CQ1094" s="34" t="s">
        <v>1118</v>
      </c>
      <c r="CR1094" s="34" t="s">
        <v>1171</v>
      </c>
      <c r="CS1094" s="34" t="s">
        <v>312</v>
      </c>
      <c r="CT1094" s="34" t="s">
        <v>312</v>
      </c>
      <c r="CU1094" t="b">
        <v>0</v>
      </c>
      <c r="CV1094" s="34"/>
      <c r="CW1094" s="34" t="s">
        <v>647</v>
      </c>
      <c r="CX1094" s="34"/>
      <c r="CY1094" s="34" t="s">
        <v>1247</v>
      </c>
      <c r="CZ1094" s="34"/>
    </row>
    <row r="1095" spans="1:104" x14ac:dyDescent="0.15">
      <c r="A1095" s="34"/>
      <c r="B1095" s="34"/>
      <c r="C1095" s="34"/>
      <c r="D1095" s="34"/>
      <c r="F1095" s="34"/>
      <c r="G1095" s="34"/>
      <c r="H1095" s="84"/>
      <c r="I1095" s="34"/>
      <c r="J1095" s="34"/>
      <c r="K1095" s="34"/>
      <c r="L1095" s="34"/>
      <c r="M1095" s="34"/>
      <c r="N1095" s="34"/>
      <c r="O1095" s="34"/>
      <c r="P1095" s="34"/>
      <c r="Q1095" s="34"/>
      <c r="S1095" s="34"/>
      <c r="T1095" s="34"/>
      <c r="U1095" s="34"/>
      <c r="W1095" t="b">
        <v>1</v>
      </c>
      <c r="X1095" s="34"/>
      <c r="Y1095" s="34"/>
      <c r="AA1095" s="34"/>
      <c r="AB1095" s="34"/>
      <c r="AC1095" s="34"/>
      <c r="AD1095" s="34"/>
      <c r="AE1095" s="34"/>
      <c r="AF1095" s="34"/>
      <c r="AG1095">
        <v>4.3</v>
      </c>
      <c r="AH1095" s="34" t="s">
        <v>1607</v>
      </c>
      <c r="AK1095" s="34"/>
      <c r="AL1095" s="34"/>
      <c r="AM1095" s="34"/>
      <c r="AN1095" s="34"/>
      <c r="AO1095" s="34"/>
      <c r="AP1095" s="34"/>
      <c r="AQ1095" s="34"/>
      <c r="AR1095" s="34"/>
      <c r="AS1095" s="34"/>
      <c r="AU1095" s="34"/>
      <c r="AV1095" s="34"/>
      <c r="AW1095" s="34"/>
      <c r="AX1095" s="34"/>
      <c r="AY1095" s="34"/>
      <c r="AZ1095" s="34"/>
      <c r="BA1095" s="34"/>
      <c r="BB1095" s="34"/>
      <c r="BC1095" s="34" t="s">
        <v>866</v>
      </c>
      <c r="BD1095" s="34" t="s">
        <v>378</v>
      </c>
      <c r="BE1095" s="34" t="s">
        <v>867</v>
      </c>
      <c r="BF1095" s="34" t="s">
        <v>868</v>
      </c>
      <c r="BI1095" s="34"/>
      <c r="BJ1095" s="34"/>
      <c r="BK1095" s="34"/>
      <c r="BL1095" s="34"/>
      <c r="BM1095" s="34"/>
      <c r="BN1095" s="34"/>
      <c r="BO1095" s="34"/>
      <c r="BP1095" s="34"/>
      <c r="BQ1095" s="34"/>
      <c r="BS1095" s="34"/>
      <c r="BT1095" s="34"/>
      <c r="BU1095" s="34"/>
      <c r="BV1095" s="34"/>
      <c r="BW1095" s="34"/>
      <c r="BX1095" s="34"/>
      <c r="BY1095" s="34"/>
      <c r="BZ1095" s="34"/>
      <c r="CB1095" s="34"/>
      <c r="CC1095" s="34"/>
      <c r="CD1095" s="34"/>
      <c r="CE1095" s="34"/>
      <c r="CH1095" s="34"/>
      <c r="CI1095" s="34"/>
      <c r="CK1095" s="34"/>
      <c r="CL1095" s="34"/>
      <c r="CM1095" t="b">
        <v>0</v>
      </c>
      <c r="CN1095" s="34" t="s">
        <v>986</v>
      </c>
      <c r="CO1095" s="34" t="s">
        <v>1016</v>
      </c>
      <c r="CP1095" s="34"/>
      <c r="CQ1095" s="34" t="s">
        <v>1119</v>
      </c>
      <c r="CR1095" s="34" t="s">
        <v>1172</v>
      </c>
      <c r="CS1095" s="34" t="s">
        <v>309</v>
      </c>
      <c r="CT1095" s="34" t="s">
        <v>640</v>
      </c>
      <c r="CU1095" t="b">
        <v>1</v>
      </c>
      <c r="CV1095" s="34"/>
      <c r="CW1095" s="34" t="s">
        <v>643</v>
      </c>
      <c r="CX1095" s="34"/>
      <c r="CY1095" s="34" t="s">
        <v>1248</v>
      </c>
      <c r="CZ1095" s="34"/>
    </row>
    <row r="1096" spans="1:104" x14ac:dyDescent="0.15">
      <c r="A1096" s="34"/>
      <c r="B1096" s="34"/>
      <c r="C1096" s="34"/>
      <c r="D1096" s="34"/>
      <c r="F1096" s="34"/>
      <c r="G1096" s="34"/>
      <c r="H1096" s="84"/>
      <c r="I1096" s="34"/>
      <c r="J1096" s="34"/>
      <c r="K1096" s="34"/>
      <c r="L1096" s="34"/>
      <c r="M1096" s="34"/>
      <c r="N1096" s="34"/>
      <c r="O1096" s="34"/>
      <c r="P1096" s="34"/>
      <c r="Q1096" s="34"/>
      <c r="S1096" s="34"/>
      <c r="T1096" s="34"/>
      <c r="U1096" s="34"/>
      <c r="W1096" t="b">
        <v>1</v>
      </c>
      <c r="X1096" s="34"/>
      <c r="Y1096" s="34"/>
      <c r="AA1096" s="34"/>
      <c r="AB1096" s="34"/>
      <c r="AC1096" s="34"/>
      <c r="AD1096" s="34"/>
      <c r="AE1096" s="34"/>
      <c r="AF1096" s="34"/>
      <c r="AG1096">
        <v>4.3</v>
      </c>
      <c r="AH1096" s="34" t="s">
        <v>1607</v>
      </c>
      <c r="AK1096" s="34"/>
      <c r="AL1096" s="34"/>
      <c r="AM1096" s="34"/>
      <c r="AN1096" s="34"/>
      <c r="AO1096" s="34"/>
      <c r="AP1096" s="34"/>
      <c r="AQ1096" s="34"/>
      <c r="AR1096" s="34"/>
      <c r="AS1096" s="34"/>
      <c r="AU1096" s="34"/>
      <c r="AV1096" s="34"/>
      <c r="AW1096" s="34"/>
      <c r="AX1096" s="34"/>
      <c r="AY1096" s="34"/>
      <c r="AZ1096" s="34"/>
      <c r="BA1096" s="34"/>
      <c r="BB1096" s="34"/>
      <c r="BC1096" s="34" t="s">
        <v>866</v>
      </c>
      <c r="BD1096" s="34" t="s">
        <v>378</v>
      </c>
      <c r="BE1096" s="34" t="s">
        <v>867</v>
      </c>
      <c r="BF1096" s="34" t="s">
        <v>868</v>
      </c>
      <c r="BI1096" s="34"/>
      <c r="BJ1096" s="34"/>
      <c r="BK1096" s="34"/>
      <c r="BL1096" s="34"/>
      <c r="BM1096" s="34"/>
      <c r="BN1096" s="34"/>
      <c r="BO1096" s="34"/>
      <c r="BP1096" s="34"/>
      <c r="BQ1096" s="34"/>
      <c r="BS1096" s="34"/>
      <c r="BT1096" s="34"/>
      <c r="BU1096" s="34"/>
      <c r="BV1096" s="34"/>
      <c r="BW1096" s="34"/>
      <c r="BX1096" s="34"/>
      <c r="BY1096" s="34"/>
      <c r="BZ1096" s="34"/>
      <c r="CB1096" s="34"/>
      <c r="CC1096" s="34"/>
      <c r="CD1096" s="34"/>
      <c r="CE1096" s="34"/>
      <c r="CH1096" s="34"/>
      <c r="CI1096" s="34"/>
      <c r="CK1096" s="34"/>
      <c r="CL1096" s="34"/>
      <c r="CM1096" t="b">
        <v>0</v>
      </c>
      <c r="CN1096" s="34" t="s">
        <v>986</v>
      </c>
      <c r="CO1096" s="34" t="s">
        <v>1016</v>
      </c>
      <c r="CP1096" s="34"/>
      <c r="CQ1096" s="34" t="s">
        <v>1119</v>
      </c>
      <c r="CR1096" s="34" t="s">
        <v>1172</v>
      </c>
      <c r="CS1096" s="34" t="s">
        <v>310</v>
      </c>
      <c r="CT1096" s="34" t="s">
        <v>0</v>
      </c>
      <c r="CU1096" t="b">
        <v>0</v>
      </c>
      <c r="CV1096" s="34" t="s">
        <v>1016</v>
      </c>
      <c r="CW1096" s="34" t="s">
        <v>644</v>
      </c>
      <c r="CX1096" s="34"/>
      <c r="CY1096" s="34" t="s">
        <v>1248</v>
      </c>
      <c r="CZ1096" s="34"/>
    </row>
    <row r="1097" spans="1:104" x14ac:dyDescent="0.15">
      <c r="A1097" s="34"/>
      <c r="B1097" s="34"/>
      <c r="C1097" s="34"/>
      <c r="D1097" s="34"/>
      <c r="F1097" s="34"/>
      <c r="G1097" s="34"/>
      <c r="H1097" s="84"/>
      <c r="I1097" s="34"/>
      <c r="J1097" s="34"/>
      <c r="K1097" s="34"/>
      <c r="L1097" s="34"/>
      <c r="M1097" s="34"/>
      <c r="N1097" s="34"/>
      <c r="O1097" s="34"/>
      <c r="P1097" s="34"/>
      <c r="Q1097" s="34"/>
      <c r="S1097" s="34"/>
      <c r="T1097" s="34"/>
      <c r="U1097" s="34"/>
      <c r="W1097" t="b">
        <v>1</v>
      </c>
      <c r="X1097" s="34"/>
      <c r="Y1097" s="34"/>
      <c r="AA1097" s="34"/>
      <c r="AB1097" s="34"/>
      <c r="AC1097" s="34"/>
      <c r="AD1097" s="34"/>
      <c r="AE1097" s="34"/>
      <c r="AF1097" s="34"/>
      <c r="AG1097">
        <v>4.3</v>
      </c>
      <c r="AH1097" s="34" t="s">
        <v>1607</v>
      </c>
      <c r="AK1097" s="34"/>
      <c r="AL1097" s="34"/>
      <c r="AM1097" s="34"/>
      <c r="AN1097" s="34"/>
      <c r="AO1097" s="34"/>
      <c r="AP1097" s="34"/>
      <c r="AQ1097" s="34"/>
      <c r="AR1097" s="34"/>
      <c r="AS1097" s="34"/>
      <c r="AU1097" s="34"/>
      <c r="AV1097" s="34"/>
      <c r="AW1097" s="34"/>
      <c r="AX1097" s="34"/>
      <c r="AY1097" s="34"/>
      <c r="AZ1097" s="34"/>
      <c r="BA1097" s="34"/>
      <c r="BB1097" s="34"/>
      <c r="BC1097" s="34" t="s">
        <v>866</v>
      </c>
      <c r="BD1097" s="34" t="s">
        <v>378</v>
      </c>
      <c r="BE1097" s="34" t="s">
        <v>867</v>
      </c>
      <c r="BF1097" s="34" t="s">
        <v>868</v>
      </c>
      <c r="BI1097" s="34"/>
      <c r="BJ1097" s="34"/>
      <c r="BK1097" s="34"/>
      <c r="BL1097" s="34"/>
      <c r="BM1097" s="34"/>
      <c r="BN1097" s="34"/>
      <c r="BO1097" s="34"/>
      <c r="BP1097" s="34"/>
      <c r="BQ1097" s="34"/>
      <c r="BS1097" s="34"/>
      <c r="BT1097" s="34"/>
      <c r="BU1097" s="34"/>
      <c r="BV1097" s="34"/>
      <c r="BW1097" s="34"/>
      <c r="BX1097" s="34"/>
      <c r="BY1097" s="34"/>
      <c r="BZ1097" s="34"/>
      <c r="CB1097" s="34"/>
      <c r="CC1097" s="34"/>
      <c r="CD1097" s="34"/>
      <c r="CE1097" s="34"/>
      <c r="CH1097" s="34"/>
      <c r="CI1097" s="34"/>
      <c r="CK1097" s="34"/>
      <c r="CL1097" s="34"/>
      <c r="CM1097" t="b">
        <v>0</v>
      </c>
      <c r="CN1097" s="34" t="s">
        <v>986</v>
      </c>
      <c r="CO1097" s="34" t="s">
        <v>1016</v>
      </c>
      <c r="CP1097" s="34"/>
      <c r="CQ1097" s="34" t="s">
        <v>1119</v>
      </c>
      <c r="CR1097" s="34" t="s">
        <v>1172</v>
      </c>
      <c r="CS1097" s="34" t="s">
        <v>312</v>
      </c>
      <c r="CT1097" s="34" t="s">
        <v>312</v>
      </c>
      <c r="CU1097" t="b">
        <v>0</v>
      </c>
      <c r="CV1097" s="34"/>
      <c r="CW1097" s="34" t="s">
        <v>647</v>
      </c>
      <c r="CX1097" s="34"/>
      <c r="CY1097" s="34" t="s">
        <v>1248</v>
      </c>
      <c r="CZ1097" s="34"/>
    </row>
    <row r="1098" spans="1:104" x14ac:dyDescent="0.15">
      <c r="A1098" s="34"/>
      <c r="B1098" s="34"/>
      <c r="C1098" s="34"/>
      <c r="D1098" s="34"/>
      <c r="F1098" s="34"/>
      <c r="G1098" s="34"/>
      <c r="H1098" s="84"/>
      <c r="I1098" s="34"/>
      <c r="J1098" s="34"/>
      <c r="K1098" s="34"/>
      <c r="L1098" s="34"/>
      <c r="M1098" s="34"/>
      <c r="N1098" s="34"/>
      <c r="O1098" s="34"/>
      <c r="P1098" s="34"/>
      <c r="Q1098" s="34"/>
      <c r="S1098" s="34"/>
      <c r="T1098" s="34"/>
      <c r="U1098" s="34"/>
      <c r="W1098" t="b">
        <v>1</v>
      </c>
      <c r="X1098" s="34"/>
      <c r="Y1098" s="34"/>
      <c r="AA1098" s="34"/>
      <c r="AB1098" s="34"/>
      <c r="AC1098" s="34"/>
      <c r="AD1098" s="34"/>
      <c r="AE1098" s="34"/>
      <c r="AF1098" s="34"/>
      <c r="AG1098">
        <v>4.3</v>
      </c>
      <c r="AH1098" s="34" t="s">
        <v>1607</v>
      </c>
      <c r="AK1098" s="34"/>
      <c r="AL1098" s="34"/>
      <c r="AM1098" s="34"/>
      <c r="AN1098" s="34"/>
      <c r="AO1098" s="34"/>
      <c r="AP1098" s="34"/>
      <c r="AQ1098" s="34"/>
      <c r="AR1098" s="34"/>
      <c r="AS1098" s="34"/>
      <c r="AU1098" s="34"/>
      <c r="AV1098" s="34"/>
      <c r="AW1098" s="34"/>
      <c r="AX1098" s="34"/>
      <c r="AY1098" s="34"/>
      <c r="AZ1098" s="34"/>
      <c r="BA1098" s="34"/>
      <c r="BB1098" s="34"/>
      <c r="BC1098" s="34" t="s">
        <v>866</v>
      </c>
      <c r="BD1098" s="34" t="s">
        <v>378</v>
      </c>
      <c r="BE1098" s="34" t="s">
        <v>867</v>
      </c>
      <c r="BF1098" s="34" t="s">
        <v>868</v>
      </c>
      <c r="BI1098" s="34"/>
      <c r="BJ1098" s="34"/>
      <c r="BK1098" s="34"/>
      <c r="BL1098" s="34"/>
      <c r="BM1098" s="34"/>
      <c r="BN1098" s="34"/>
      <c r="BO1098" s="34"/>
      <c r="BP1098" s="34"/>
      <c r="BQ1098" s="34"/>
      <c r="BS1098" s="34"/>
      <c r="BT1098" s="34"/>
      <c r="BU1098" s="34"/>
      <c r="BV1098" s="34"/>
      <c r="BW1098" s="34"/>
      <c r="BX1098" s="34"/>
      <c r="BY1098" s="34"/>
      <c r="BZ1098" s="34"/>
      <c r="CB1098" s="34"/>
      <c r="CC1098" s="34"/>
      <c r="CD1098" s="34"/>
      <c r="CE1098" s="34"/>
      <c r="CH1098" s="34"/>
      <c r="CI1098" s="34"/>
      <c r="CK1098" s="34"/>
      <c r="CL1098" s="34"/>
      <c r="CM1098" t="b">
        <v>0</v>
      </c>
      <c r="CN1098" s="34" t="s">
        <v>986</v>
      </c>
      <c r="CO1098" s="34" t="s">
        <v>1017</v>
      </c>
      <c r="CP1098" s="34"/>
      <c r="CQ1098" s="34" t="s">
        <v>1120</v>
      </c>
      <c r="CR1098" s="34" t="s">
        <v>1173</v>
      </c>
      <c r="CS1098" s="34" t="s">
        <v>309</v>
      </c>
      <c r="CT1098" s="34" t="s">
        <v>640</v>
      </c>
      <c r="CU1098" t="b">
        <v>1</v>
      </c>
      <c r="CV1098" s="34"/>
      <c r="CW1098" s="34" t="s">
        <v>643</v>
      </c>
      <c r="CX1098" s="34"/>
      <c r="CY1098" s="34" t="s">
        <v>1249</v>
      </c>
      <c r="CZ1098" s="34"/>
    </row>
    <row r="1099" spans="1:104" x14ac:dyDescent="0.15">
      <c r="A1099" s="34"/>
      <c r="B1099" s="34"/>
      <c r="C1099" s="34"/>
      <c r="D1099" s="34"/>
      <c r="F1099" s="34"/>
      <c r="G1099" s="34"/>
      <c r="H1099" s="84"/>
      <c r="I1099" s="34"/>
      <c r="J1099" s="34"/>
      <c r="K1099" s="34"/>
      <c r="L1099" s="34"/>
      <c r="M1099" s="34"/>
      <c r="N1099" s="34"/>
      <c r="O1099" s="34"/>
      <c r="P1099" s="34"/>
      <c r="Q1099" s="34"/>
      <c r="S1099" s="34"/>
      <c r="T1099" s="34"/>
      <c r="U1099" s="34"/>
      <c r="W1099" t="b">
        <v>1</v>
      </c>
      <c r="X1099" s="34"/>
      <c r="Y1099" s="34"/>
      <c r="AA1099" s="34"/>
      <c r="AB1099" s="34"/>
      <c r="AC1099" s="34"/>
      <c r="AD1099" s="34"/>
      <c r="AE1099" s="34"/>
      <c r="AF1099" s="34"/>
      <c r="AG1099">
        <v>4.3</v>
      </c>
      <c r="AH1099" s="34" t="s">
        <v>1607</v>
      </c>
      <c r="AK1099" s="34"/>
      <c r="AL1099" s="34"/>
      <c r="AM1099" s="34"/>
      <c r="AN1099" s="34"/>
      <c r="AO1099" s="34"/>
      <c r="AP1099" s="34"/>
      <c r="AQ1099" s="34"/>
      <c r="AR1099" s="34"/>
      <c r="AS1099" s="34"/>
      <c r="AU1099" s="34"/>
      <c r="AV1099" s="34"/>
      <c r="AW1099" s="34"/>
      <c r="AX1099" s="34"/>
      <c r="AY1099" s="34"/>
      <c r="AZ1099" s="34"/>
      <c r="BA1099" s="34"/>
      <c r="BB1099" s="34"/>
      <c r="BC1099" s="34" t="s">
        <v>866</v>
      </c>
      <c r="BD1099" s="34" t="s">
        <v>378</v>
      </c>
      <c r="BE1099" s="34" t="s">
        <v>867</v>
      </c>
      <c r="BF1099" s="34" t="s">
        <v>868</v>
      </c>
      <c r="BI1099" s="34"/>
      <c r="BJ1099" s="34"/>
      <c r="BK1099" s="34"/>
      <c r="BL1099" s="34"/>
      <c r="BM1099" s="34"/>
      <c r="BN1099" s="34"/>
      <c r="BO1099" s="34"/>
      <c r="BP1099" s="34"/>
      <c r="BQ1099" s="34"/>
      <c r="BS1099" s="34"/>
      <c r="BT1099" s="34"/>
      <c r="BU1099" s="34"/>
      <c r="BV1099" s="34"/>
      <c r="BW1099" s="34"/>
      <c r="BX1099" s="34"/>
      <c r="BY1099" s="34"/>
      <c r="BZ1099" s="34"/>
      <c r="CB1099" s="34"/>
      <c r="CC1099" s="34"/>
      <c r="CD1099" s="34"/>
      <c r="CE1099" s="34"/>
      <c r="CH1099" s="34"/>
      <c r="CI1099" s="34"/>
      <c r="CK1099" s="34"/>
      <c r="CL1099" s="34"/>
      <c r="CM1099" t="b">
        <v>0</v>
      </c>
      <c r="CN1099" s="34" t="s">
        <v>986</v>
      </c>
      <c r="CO1099" s="34" t="s">
        <v>1017</v>
      </c>
      <c r="CP1099" s="34"/>
      <c r="CQ1099" s="34" t="s">
        <v>1120</v>
      </c>
      <c r="CR1099" s="34" t="s">
        <v>1173</v>
      </c>
      <c r="CS1099" s="34" t="s">
        <v>310</v>
      </c>
      <c r="CT1099" s="34" t="s">
        <v>0</v>
      </c>
      <c r="CU1099" t="b">
        <v>0</v>
      </c>
      <c r="CV1099" s="34" t="s">
        <v>1017</v>
      </c>
      <c r="CW1099" s="34" t="s">
        <v>644</v>
      </c>
      <c r="CX1099" s="34"/>
      <c r="CY1099" s="34" t="s">
        <v>1249</v>
      </c>
      <c r="CZ1099" s="34"/>
    </row>
    <row r="1100" spans="1:104" x14ac:dyDescent="0.15">
      <c r="A1100" s="34"/>
      <c r="B1100" s="34"/>
      <c r="C1100" s="34"/>
      <c r="D1100" s="34"/>
      <c r="F1100" s="34"/>
      <c r="G1100" s="34"/>
      <c r="H1100" s="84"/>
      <c r="I1100" s="34"/>
      <c r="J1100" s="34"/>
      <c r="K1100" s="34"/>
      <c r="L1100" s="34"/>
      <c r="M1100" s="34"/>
      <c r="N1100" s="34"/>
      <c r="O1100" s="34"/>
      <c r="P1100" s="34"/>
      <c r="Q1100" s="34"/>
      <c r="S1100" s="34"/>
      <c r="T1100" s="34"/>
      <c r="U1100" s="34"/>
      <c r="W1100" t="b">
        <v>1</v>
      </c>
      <c r="X1100" s="34"/>
      <c r="Y1100" s="34"/>
      <c r="AA1100" s="34"/>
      <c r="AB1100" s="34"/>
      <c r="AC1100" s="34"/>
      <c r="AD1100" s="34"/>
      <c r="AE1100" s="34"/>
      <c r="AF1100" s="34"/>
      <c r="AG1100">
        <v>4.3</v>
      </c>
      <c r="AH1100" s="34" t="s">
        <v>1607</v>
      </c>
      <c r="AK1100" s="34"/>
      <c r="AL1100" s="34"/>
      <c r="AM1100" s="34"/>
      <c r="AN1100" s="34"/>
      <c r="AO1100" s="34"/>
      <c r="AP1100" s="34"/>
      <c r="AQ1100" s="34"/>
      <c r="AR1100" s="34"/>
      <c r="AS1100" s="34"/>
      <c r="AU1100" s="34"/>
      <c r="AV1100" s="34"/>
      <c r="AW1100" s="34"/>
      <c r="AX1100" s="34"/>
      <c r="AY1100" s="34"/>
      <c r="AZ1100" s="34"/>
      <c r="BA1100" s="34"/>
      <c r="BB1100" s="34"/>
      <c r="BC1100" s="34" t="s">
        <v>866</v>
      </c>
      <c r="BD1100" s="34" t="s">
        <v>378</v>
      </c>
      <c r="BE1100" s="34" t="s">
        <v>867</v>
      </c>
      <c r="BF1100" s="34" t="s">
        <v>868</v>
      </c>
      <c r="BI1100" s="34"/>
      <c r="BJ1100" s="34"/>
      <c r="BK1100" s="34"/>
      <c r="BL1100" s="34"/>
      <c r="BM1100" s="34"/>
      <c r="BN1100" s="34"/>
      <c r="BO1100" s="34"/>
      <c r="BP1100" s="34"/>
      <c r="BQ1100" s="34"/>
      <c r="BS1100" s="34"/>
      <c r="BT1100" s="34"/>
      <c r="BU1100" s="34"/>
      <c r="BV1100" s="34"/>
      <c r="BW1100" s="34"/>
      <c r="BX1100" s="34"/>
      <c r="BY1100" s="34"/>
      <c r="BZ1100" s="34"/>
      <c r="CB1100" s="34"/>
      <c r="CC1100" s="34"/>
      <c r="CD1100" s="34"/>
      <c r="CE1100" s="34"/>
      <c r="CH1100" s="34"/>
      <c r="CI1100" s="34"/>
      <c r="CK1100" s="34"/>
      <c r="CL1100" s="34"/>
      <c r="CM1100" t="b">
        <v>0</v>
      </c>
      <c r="CN1100" s="34" t="s">
        <v>986</v>
      </c>
      <c r="CO1100" s="34" t="s">
        <v>1017</v>
      </c>
      <c r="CP1100" s="34"/>
      <c r="CQ1100" s="34" t="s">
        <v>1120</v>
      </c>
      <c r="CR1100" s="34" t="s">
        <v>1173</v>
      </c>
      <c r="CS1100" s="34" t="s">
        <v>312</v>
      </c>
      <c r="CT1100" s="34" t="s">
        <v>312</v>
      </c>
      <c r="CU1100" t="b">
        <v>0</v>
      </c>
      <c r="CV1100" s="34"/>
      <c r="CW1100" s="34" t="s">
        <v>647</v>
      </c>
      <c r="CX1100" s="34"/>
      <c r="CY1100" s="34" t="s">
        <v>1249</v>
      </c>
      <c r="CZ1100" s="34"/>
    </row>
    <row r="1101" spans="1:104" x14ac:dyDescent="0.15">
      <c r="A1101" s="34"/>
      <c r="B1101" s="34"/>
      <c r="C1101" s="34"/>
      <c r="D1101" s="34"/>
      <c r="F1101" s="34"/>
      <c r="G1101" s="34"/>
      <c r="H1101" s="84"/>
      <c r="I1101" s="34"/>
      <c r="J1101" s="34"/>
      <c r="K1101" s="34"/>
      <c r="L1101" s="34"/>
      <c r="M1101" s="34"/>
      <c r="N1101" s="34"/>
      <c r="O1101" s="34"/>
      <c r="P1101" s="34"/>
      <c r="Q1101" s="34"/>
      <c r="S1101" s="34"/>
      <c r="T1101" s="34"/>
      <c r="U1101" s="34"/>
      <c r="W1101" t="b">
        <v>1</v>
      </c>
      <c r="X1101" s="34"/>
      <c r="Y1101" s="34"/>
      <c r="AA1101" s="34"/>
      <c r="AB1101" s="34"/>
      <c r="AC1101" s="34"/>
      <c r="AD1101" s="34"/>
      <c r="AE1101" s="34"/>
      <c r="AF1101" s="34"/>
      <c r="AG1101">
        <v>4.3</v>
      </c>
      <c r="AH1101" s="34" t="s">
        <v>1607</v>
      </c>
      <c r="AK1101" s="34"/>
      <c r="AL1101" s="34"/>
      <c r="AM1101" s="34"/>
      <c r="AN1101" s="34"/>
      <c r="AO1101" s="34"/>
      <c r="AP1101" s="34"/>
      <c r="AQ1101" s="34"/>
      <c r="AR1101" s="34"/>
      <c r="AS1101" s="34"/>
      <c r="AU1101" s="34"/>
      <c r="AV1101" s="34"/>
      <c r="AW1101" s="34"/>
      <c r="AX1101" s="34"/>
      <c r="AY1101" s="34"/>
      <c r="AZ1101" s="34"/>
      <c r="BA1101" s="34"/>
      <c r="BB1101" s="34"/>
      <c r="BC1101" s="34" t="s">
        <v>866</v>
      </c>
      <c r="BD1101" s="34" t="s">
        <v>378</v>
      </c>
      <c r="BE1101" s="34" t="s">
        <v>867</v>
      </c>
      <c r="BF1101" s="34" t="s">
        <v>868</v>
      </c>
      <c r="BI1101" s="34"/>
      <c r="BJ1101" s="34"/>
      <c r="BK1101" s="34"/>
      <c r="BL1101" s="34"/>
      <c r="BM1101" s="34"/>
      <c r="BN1101" s="34"/>
      <c r="BO1101" s="34"/>
      <c r="BP1101" s="34"/>
      <c r="BQ1101" s="34"/>
      <c r="BS1101" s="34"/>
      <c r="BT1101" s="34"/>
      <c r="BU1101" s="34"/>
      <c r="BV1101" s="34"/>
      <c r="BW1101" s="34"/>
      <c r="BX1101" s="34"/>
      <c r="BY1101" s="34"/>
      <c r="BZ1101" s="34"/>
      <c r="CB1101" s="34"/>
      <c r="CC1101" s="34"/>
      <c r="CD1101" s="34"/>
      <c r="CE1101" s="34"/>
      <c r="CH1101" s="34"/>
      <c r="CI1101" s="34"/>
      <c r="CK1101" s="34"/>
      <c r="CL1101" s="34"/>
      <c r="CM1101" t="b">
        <v>0</v>
      </c>
      <c r="CN1101" s="34" t="s">
        <v>986</v>
      </c>
      <c r="CO1101" s="34" t="s">
        <v>1018</v>
      </c>
      <c r="CP1101" s="34"/>
      <c r="CQ1101" s="34" t="s">
        <v>1121</v>
      </c>
      <c r="CR1101" s="34" t="s">
        <v>1174</v>
      </c>
      <c r="CS1101" s="34" t="s">
        <v>309</v>
      </c>
      <c r="CT1101" s="34" t="s">
        <v>640</v>
      </c>
      <c r="CU1101" t="b">
        <v>1</v>
      </c>
      <c r="CV1101" s="34"/>
      <c r="CW1101" s="34" t="s">
        <v>643</v>
      </c>
      <c r="CX1101" s="34"/>
      <c r="CY1101" s="34" t="s">
        <v>1250</v>
      </c>
      <c r="CZ1101" s="34"/>
    </row>
    <row r="1102" spans="1:104" x14ac:dyDescent="0.15">
      <c r="A1102" s="34"/>
      <c r="B1102" s="34"/>
      <c r="C1102" s="34"/>
      <c r="D1102" s="34"/>
      <c r="F1102" s="34"/>
      <c r="G1102" s="34"/>
      <c r="H1102" s="84"/>
      <c r="I1102" s="34"/>
      <c r="J1102" s="34"/>
      <c r="K1102" s="34"/>
      <c r="L1102" s="34"/>
      <c r="M1102" s="34"/>
      <c r="N1102" s="34"/>
      <c r="O1102" s="34"/>
      <c r="P1102" s="34"/>
      <c r="Q1102" s="34"/>
      <c r="S1102" s="34"/>
      <c r="T1102" s="34"/>
      <c r="U1102" s="34"/>
      <c r="W1102" t="b">
        <v>1</v>
      </c>
      <c r="X1102" s="34"/>
      <c r="Y1102" s="34"/>
      <c r="AA1102" s="34"/>
      <c r="AB1102" s="34"/>
      <c r="AC1102" s="34"/>
      <c r="AD1102" s="34"/>
      <c r="AE1102" s="34"/>
      <c r="AF1102" s="34"/>
      <c r="AG1102">
        <v>4.3</v>
      </c>
      <c r="AH1102" s="34" t="s">
        <v>1607</v>
      </c>
      <c r="AK1102" s="34"/>
      <c r="AL1102" s="34"/>
      <c r="AM1102" s="34"/>
      <c r="AN1102" s="34"/>
      <c r="AO1102" s="34"/>
      <c r="AP1102" s="34"/>
      <c r="AQ1102" s="34"/>
      <c r="AR1102" s="34"/>
      <c r="AS1102" s="34"/>
      <c r="AU1102" s="34"/>
      <c r="AV1102" s="34"/>
      <c r="AW1102" s="34"/>
      <c r="AX1102" s="34"/>
      <c r="AY1102" s="34"/>
      <c r="AZ1102" s="34"/>
      <c r="BA1102" s="34"/>
      <c r="BB1102" s="34"/>
      <c r="BC1102" s="34" t="s">
        <v>866</v>
      </c>
      <c r="BD1102" s="34" t="s">
        <v>378</v>
      </c>
      <c r="BE1102" s="34" t="s">
        <v>867</v>
      </c>
      <c r="BF1102" s="34" t="s">
        <v>868</v>
      </c>
      <c r="BI1102" s="34"/>
      <c r="BJ1102" s="34"/>
      <c r="BK1102" s="34"/>
      <c r="BL1102" s="34"/>
      <c r="BM1102" s="34"/>
      <c r="BN1102" s="34"/>
      <c r="BO1102" s="34"/>
      <c r="BP1102" s="34"/>
      <c r="BQ1102" s="34"/>
      <c r="BS1102" s="34"/>
      <c r="BT1102" s="34"/>
      <c r="BU1102" s="34"/>
      <c r="BV1102" s="34"/>
      <c r="BW1102" s="34"/>
      <c r="BX1102" s="34"/>
      <c r="BY1102" s="34"/>
      <c r="BZ1102" s="34"/>
      <c r="CB1102" s="34"/>
      <c r="CC1102" s="34"/>
      <c r="CD1102" s="34"/>
      <c r="CE1102" s="34"/>
      <c r="CH1102" s="34"/>
      <c r="CI1102" s="34"/>
      <c r="CK1102" s="34"/>
      <c r="CL1102" s="34"/>
      <c r="CM1102" t="b">
        <v>0</v>
      </c>
      <c r="CN1102" s="34" t="s">
        <v>986</v>
      </c>
      <c r="CO1102" s="34" t="s">
        <v>1018</v>
      </c>
      <c r="CP1102" s="34"/>
      <c r="CQ1102" s="34" t="s">
        <v>1121</v>
      </c>
      <c r="CR1102" s="34" t="s">
        <v>1174</v>
      </c>
      <c r="CS1102" s="34" t="s">
        <v>310</v>
      </c>
      <c r="CT1102" s="34" t="s">
        <v>0</v>
      </c>
      <c r="CU1102" t="b">
        <v>0</v>
      </c>
      <c r="CV1102" s="34" t="s">
        <v>1018</v>
      </c>
      <c r="CW1102" s="34" t="s">
        <v>644</v>
      </c>
      <c r="CX1102" s="34"/>
      <c r="CY1102" s="34" t="s">
        <v>1250</v>
      </c>
      <c r="CZ1102" s="34"/>
    </row>
    <row r="1103" spans="1:104" x14ac:dyDescent="0.15">
      <c r="A1103" s="34"/>
      <c r="B1103" s="34"/>
      <c r="C1103" s="34"/>
      <c r="D1103" s="34"/>
      <c r="F1103" s="34"/>
      <c r="G1103" s="34"/>
      <c r="H1103" s="84"/>
      <c r="I1103" s="34"/>
      <c r="J1103" s="34"/>
      <c r="K1103" s="34"/>
      <c r="L1103" s="34"/>
      <c r="M1103" s="34"/>
      <c r="N1103" s="34"/>
      <c r="O1103" s="34"/>
      <c r="P1103" s="34"/>
      <c r="Q1103" s="34"/>
      <c r="S1103" s="34"/>
      <c r="T1103" s="34"/>
      <c r="U1103" s="34"/>
      <c r="W1103" t="b">
        <v>1</v>
      </c>
      <c r="X1103" s="34"/>
      <c r="Y1103" s="34"/>
      <c r="AA1103" s="34"/>
      <c r="AB1103" s="34"/>
      <c r="AC1103" s="34"/>
      <c r="AD1103" s="34"/>
      <c r="AE1103" s="34"/>
      <c r="AF1103" s="34"/>
      <c r="AG1103">
        <v>4.3</v>
      </c>
      <c r="AH1103" s="34" t="s">
        <v>1607</v>
      </c>
      <c r="AK1103" s="34"/>
      <c r="AL1103" s="34"/>
      <c r="AM1103" s="34"/>
      <c r="AN1103" s="34"/>
      <c r="AO1103" s="34"/>
      <c r="AP1103" s="34"/>
      <c r="AQ1103" s="34"/>
      <c r="AR1103" s="34"/>
      <c r="AS1103" s="34"/>
      <c r="AU1103" s="34"/>
      <c r="AV1103" s="34"/>
      <c r="AW1103" s="34"/>
      <c r="AX1103" s="34"/>
      <c r="AY1103" s="34"/>
      <c r="AZ1103" s="34"/>
      <c r="BA1103" s="34"/>
      <c r="BB1103" s="34"/>
      <c r="BC1103" s="34" t="s">
        <v>866</v>
      </c>
      <c r="BD1103" s="34" t="s">
        <v>378</v>
      </c>
      <c r="BE1103" s="34" t="s">
        <v>867</v>
      </c>
      <c r="BF1103" s="34" t="s">
        <v>868</v>
      </c>
      <c r="BI1103" s="34"/>
      <c r="BJ1103" s="34"/>
      <c r="BK1103" s="34"/>
      <c r="BL1103" s="34"/>
      <c r="BM1103" s="34"/>
      <c r="BN1103" s="34"/>
      <c r="BO1103" s="34"/>
      <c r="BP1103" s="34"/>
      <c r="BQ1103" s="34"/>
      <c r="BS1103" s="34"/>
      <c r="BT1103" s="34"/>
      <c r="BU1103" s="34"/>
      <c r="BV1103" s="34"/>
      <c r="BW1103" s="34"/>
      <c r="BX1103" s="34"/>
      <c r="BY1103" s="34"/>
      <c r="BZ1103" s="34"/>
      <c r="CB1103" s="34"/>
      <c r="CC1103" s="34"/>
      <c r="CD1103" s="34"/>
      <c r="CE1103" s="34"/>
      <c r="CH1103" s="34"/>
      <c r="CI1103" s="34"/>
      <c r="CK1103" s="34"/>
      <c r="CL1103" s="34"/>
      <c r="CM1103" t="b">
        <v>0</v>
      </c>
      <c r="CN1103" s="34" t="s">
        <v>986</v>
      </c>
      <c r="CO1103" s="34" t="s">
        <v>1018</v>
      </c>
      <c r="CP1103" s="34"/>
      <c r="CQ1103" s="34" t="s">
        <v>1121</v>
      </c>
      <c r="CR1103" s="34" t="s">
        <v>1174</v>
      </c>
      <c r="CS1103" s="34" t="s">
        <v>312</v>
      </c>
      <c r="CT1103" s="34" t="s">
        <v>312</v>
      </c>
      <c r="CU1103" t="b">
        <v>0</v>
      </c>
      <c r="CV1103" s="34"/>
      <c r="CW1103" s="34" t="s">
        <v>647</v>
      </c>
      <c r="CX1103" s="34"/>
      <c r="CY1103" s="34" t="s">
        <v>1250</v>
      </c>
      <c r="CZ1103" s="34"/>
    </row>
    <row r="1104" spans="1:104" x14ac:dyDescent="0.15">
      <c r="A1104" s="34"/>
      <c r="B1104" s="34"/>
      <c r="C1104" s="34"/>
      <c r="D1104" s="34"/>
      <c r="F1104" s="34"/>
      <c r="G1104" s="34"/>
      <c r="H1104" s="84"/>
      <c r="I1104" s="34"/>
      <c r="J1104" s="34"/>
      <c r="K1104" s="34"/>
      <c r="L1104" s="34"/>
      <c r="M1104" s="34"/>
      <c r="N1104" s="34"/>
      <c r="O1104" s="34"/>
      <c r="P1104" s="34"/>
      <c r="Q1104" s="34"/>
      <c r="S1104" s="34"/>
      <c r="T1104" s="34"/>
      <c r="U1104" s="34"/>
      <c r="W1104" t="b">
        <v>1</v>
      </c>
      <c r="X1104" s="34"/>
      <c r="Y1104" s="34"/>
      <c r="AA1104" s="34"/>
      <c r="AB1104" s="34"/>
      <c r="AC1104" s="34"/>
      <c r="AD1104" s="34"/>
      <c r="AE1104" s="34"/>
      <c r="AF1104" s="34"/>
      <c r="AG1104">
        <v>4.3</v>
      </c>
      <c r="AH1104" s="34" t="s">
        <v>1607</v>
      </c>
      <c r="AK1104" s="34"/>
      <c r="AL1104" s="34"/>
      <c r="AM1104" s="34"/>
      <c r="AN1104" s="34"/>
      <c r="AO1104" s="34"/>
      <c r="AP1104" s="34"/>
      <c r="AQ1104" s="34"/>
      <c r="AR1104" s="34"/>
      <c r="AS1104" s="34"/>
      <c r="AU1104" s="34"/>
      <c r="AV1104" s="34"/>
      <c r="AW1104" s="34"/>
      <c r="AX1104" s="34"/>
      <c r="AY1104" s="34"/>
      <c r="AZ1104" s="34"/>
      <c r="BA1104" s="34"/>
      <c r="BB1104" s="34"/>
      <c r="BC1104" s="34" t="s">
        <v>866</v>
      </c>
      <c r="BD1104" s="34" t="s">
        <v>378</v>
      </c>
      <c r="BE1104" s="34" t="s">
        <v>867</v>
      </c>
      <c r="BF1104" s="34" t="s">
        <v>868</v>
      </c>
      <c r="BI1104" s="34"/>
      <c r="BJ1104" s="34"/>
      <c r="BK1104" s="34"/>
      <c r="BL1104" s="34"/>
      <c r="BM1104" s="34"/>
      <c r="BN1104" s="34"/>
      <c r="BO1104" s="34"/>
      <c r="BP1104" s="34"/>
      <c r="BQ1104" s="34"/>
      <c r="BS1104" s="34"/>
      <c r="BT1104" s="34"/>
      <c r="BU1104" s="34"/>
      <c r="BV1104" s="34"/>
      <c r="BW1104" s="34"/>
      <c r="BX1104" s="34"/>
      <c r="BY1104" s="34"/>
      <c r="BZ1104" s="34"/>
      <c r="CB1104" s="34"/>
      <c r="CC1104" s="34"/>
      <c r="CD1104" s="34"/>
      <c r="CE1104" s="34"/>
      <c r="CH1104" s="34"/>
      <c r="CI1104" s="34"/>
      <c r="CK1104" s="34"/>
      <c r="CL1104" s="34"/>
      <c r="CM1104" t="b">
        <v>0</v>
      </c>
      <c r="CN1104" s="34" t="s">
        <v>986</v>
      </c>
      <c r="CO1104" s="34" t="s">
        <v>1019</v>
      </c>
      <c r="CP1104" s="34"/>
      <c r="CQ1104" s="34" t="s">
        <v>1085</v>
      </c>
      <c r="CR1104" s="34" t="s">
        <v>1175</v>
      </c>
      <c r="CS1104" s="34" t="s">
        <v>309</v>
      </c>
      <c r="CT1104" s="34" t="s">
        <v>640</v>
      </c>
      <c r="CU1104" t="b">
        <v>1</v>
      </c>
      <c r="CV1104" s="34"/>
      <c r="CW1104" s="34" t="s">
        <v>643</v>
      </c>
      <c r="CX1104" s="34"/>
      <c r="CY1104" s="34" t="s">
        <v>1251</v>
      </c>
      <c r="CZ1104" s="34"/>
    </row>
    <row r="1105" spans="1:104" x14ac:dyDescent="0.15">
      <c r="A1105" s="34"/>
      <c r="B1105" s="34"/>
      <c r="C1105" s="34"/>
      <c r="D1105" s="34"/>
      <c r="F1105" s="34"/>
      <c r="G1105" s="34"/>
      <c r="H1105" s="84"/>
      <c r="I1105" s="34"/>
      <c r="J1105" s="34"/>
      <c r="K1105" s="34"/>
      <c r="L1105" s="34"/>
      <c r="M1105" s="34"/>
      <c r="N1105" s="34"/>
      <c r="O1105" s="34"/>
      <c r="P1105" s="34"/>
      <c r="Q1105" s="34"/>
      <c r="S1105" s="34"/>
      <c r="T1105" s="34"/>
      <c r="U1105" s="34"/>
      <c r="W1105" t="b">
        <v>1</v>
      </c>
      <c r="X1105" s="34"/>
      <c r="Y1105" s="34"/>
      <c r="AA1105" s="34"/>
      <c r="AB1105" s="34"/>
      <c r="AC1105" s="34"/>
      <c r="AD1105" s="34"/>
      <c r="AE1105" s="34"/>
      <c r="AF1105" s="34"/>
      <c r="AG1105">
        <v>4.3</v>
      </c>
      <c r="AH1105" s="34" t="s">
        <v>1607</v>
      </c>
      <c r="AK1105" s="34"/>
      <c r="AL1105" s="34"/>
      <c r="AM1105" s="34"/>
      <c r="AN1105" s="34"/>
      <c r="AO1105" s="34"/>
      <c r="AP1105" s="34"/>
      <c r="AQ1105" s="34"/>
      <c r="AR1105" s="34"/>
      <c r="AS1105" s="34"/>
      <c r="AU1105" s="34"/>
      <c r="AV1105" s="34"/>
      <c r="AW1105" s="34"/>
      <c r="AX1105" s="34"/>
      <c r="AY1105" s="34"/>
      <c r="AZ1105" s="34"/>
      <c r="BA1105" s="34"/>
      <c r="BB1105" s="34"/>
      <c r="BC1105" s="34" t="s">
        <v>866</v>
      </c>
      <c r="BD1105" s="34" t="s">
        <v>378</v>
      </c>
      <c r="BE1105" s="34" t="s">
        <v>867</v>
      </c>
      <c r="BF1105" s="34" t="s">
        <v>868</v>
      </c>
      <c r="BI1105" s="34"/>
      <c r="BJ1105" s="34"/>
      <c r="BK1105" s="34"/>
      <c r="BL1105" s="34"/>
      <c r="BM1105" s="34"/>
      <c r="BN1105" s="34"/>
      <c r="BO1105" s="34"/>
      <c r="BP1105" s="34"/>
      <c r="BQ1105" s="34"/>
      <c r="BS1105" s="34"/>
      <c r="BT1105" s="34"/>
      <c r="BU1105" s="34"/>
      <c r="BV1105" s="34"/>
      <c r="BW1105" s="34"/>
      <c r="BX1105" s="34"/>
      <c r="BY1105" s="34"/>
      <c r="BZ1105" s="34"/>
      <c r="CB1105" s="34"/>
      <c r="CC1105" s="34"/>
      <c r="CD1105" s="34"/>
      <c r="CE1105" s="34"/>
      <c r="CH1105" s="34"/>
      <c r="CI1105" s="34"/>
      <c r="CK1105" s="34"/>
      <c r="CL1105" s="34"/>
      <c r="CM1105" t="b">
        <v>0</v>
      </c>
      <c r="CN1105" s="34" t="s">
        <v>986</v>
      </c>
      <c r="CO1105" s="34" t="s">
        <v>1019</v>
      </c>
      <c r="CP1105" s="34"/>
      <c r="CQ1105" s="34" t="s">
        <v>1085</v>
      </c>
      <c r="CR1105" s="34" t="s">
        <v>1175</v>
      </c>
      <c r="CS1105" s="34" t="s">
        <v>310</v>
      </c>
      <c r="CT1105" s="34" t="s">
        <v>0</v>
      </c>
      <c r="CU1105" t="b">
        <v>0</v>
      </c>
      <c r="CV1105" s="34" t="s">
        <v>1019</v>
      </c>
      <c r="CW1105" s="34" t="s">
        <v>644</v>
      </c>
      <c r="CX1105" s="34"/>
      <c r="CY1105" s="34" t="s">
        <v>1251</v>
      </c>
      <c r="CZ1105" s="34"/>
    </row>
    <row r="1106" spans="1:104" x14ac:dyDescent="0.15">
      <c r="A1106" s="34"/>
      <c r="B1106" s="34"/>
      <c r="C1106" s="34"/>
      <c r="D1106" s="34"/>
      <c r="F1106" s="34"/>
      <c r="G1106" s="34"/>
      <c r="H1106" s="84"/>
      <c r="I1106" s="34"/>
      <c r="J1106" s="34"/>
      <c r="K1106" s="34"/>
      <c r="L1106" s="34"/>
      <c r="M1106" s="34"/>
      <c r="N1106" s="34"/>
      <c r="O1106" s="34"/>
      <c r="P1106" s="34"/>
      <c r="Q1106" s="34"/>
      <c r="S1106" s="34"/>
      <c r="T1106" s="34"/>
      <c r="U1106" s="34"/>
      <c r="W1106" t="b">
        <v>1</v>
      </c>
      <c r="X1106" s="34"/>
      <c r="Y1106" s="34"/>
      <c r="AA1106" s="34"/>
      <c r="AB1106" s="34"/>
      <c r="AC1106" s="34"/>
      <c r="AD1106" s="34"/>
      <c r="AE1106" s="34"/>
      <c r="AF1106" s="34"/>
      <c r="AG1106">
        <v>4.3</v>
      </c>
      <c r="AH1106" s="34" t="s">
        <v>1607</v>
      </c>
      <c r="AK1106" s="34"/>
      <c r="AL1106" s="34"/>
      <c r="AM1106" s="34"/>
      <c r="AN1106" s="34"/>
      <c r="AO1106" s="34"/>
      <c r="AP1106" s="34"/>
      <c r="AQ1106" s="34"/>
      <c r="AR1106" s="34"/>
      <c r="AS1106" s="34"/>
      <c r="AU1106" s="34"/>
      <c r="AV1106" s="34"/>
      <c r="AW1106" s="34"/>
      <c r="AX1106" s="34"/>
      <c r="AY1106" s="34"/>
      <c r="AZ1106" s="34"/>
      <c r="BA1106" s="34"/>
      <c r="BB1106" s="34"/>
      <c r="BC1106" s="34" t="s">
        <v>866</v>
      </c>
      <c r="BD1106" s="34" t="s">
        <v>378</v>
      </c>
      <c r="BE1106" s="34" t="s">
        <v>867</v>
      </c>
      <c r="BF1106" s="34" t="s">
        <v>868</v>
      </c>
      <c r="BI1106" s="34"/>
      <c r="BJ1106" s="34"/>
      <c r="BK1106" s="34"/>
      <c r="BL1106" s="34"/>
      <c r="BM1106" s="34"/>
      <c r="BN1106" s="34"/>
      <c r="BO1106" s="34"/>
      <c r="BP1106" s="34"/>
      <c r="BQ1106" s="34"/>
      <c r="BS1106" s="34"/>
      <c r="BT1106" s="34"/>
      <c r="BU1106" s="34"/>
      <c r="BV1106" s="34"/>
      <c r="BW1106" s="34"/>
      <c r="BX1106" s="34"/>
      <c r="BY1106" s="34"/>
      <c r="BZ1106" s="34"/>
      <c r="CB1106" s="34"/>
      <c r="CC1106" s="34"/>
      <c r="CD1106" s="34"/>
      <c r="CE1106" s="34"/>
      <c r="CH1106" s="34"/>
      <c r="CI1106" s="34"/>
      <c r="CK1106" s="34"/>
      <c r="CL1106" s="34"/>
      <c r="CM1106" t="b">
        <v>0</v>
      </c>
      <c r="CN1106" s="34" t="s">
        <v>986</v>
      </c>
      <c r="CO1106" s="34" t="s">
        <v>1019</v>
      </c>
      <c r="CP1106" s="34"/>
      <c r="CQ1106" s="34" t="s">
        <v>1085</v>
      </c>
      <c r="CR1106" s="34" t="s">
        <v>1175</v>
      </c>
      <c r="CS1106" s="34" t="s">
        <v>312</v>
      </c>
      <c r="CT1106" s="34" t="s">
        <v>312</v>
      </c>
      <c r="CU1106" t="b">
        <v>0</v>
      </c>
      <c r="CV1106" s="34"/>
      <c r="CW1106" s="34" t="s">
        <v>647</v>
      </c>
      <c r="CX1106" s="34"/>
      <c r="CY1106" s="34" t="s">
        <v>1251</v>
      </c>
      <c r="CZ1106" s="34"/>
    </row>
    <row r="1107" spans="1:104" x14ac:dyDescent="0.15">
      <c r="A1107" s="34"/>
      <c r="B1107" s="34"/>
      <c r="C1107" s="34"/>
      <c r="D1107" s="34"/>
      <c r="F1107" s="34"/>
      <c r="G1107" s="34"/>
      <c r="H1107" s="84"/>
      <c r="I1107" s="34"/>
      <c r="J1107" s="34"/>
      <c r="K1107" s="34"/>
      <c r="L1107" s="34"/>
      <c r="M1107" s="34"/>
      <c r="N1107" s="34"/>
      <c r="O1107" s="34"/>
      <c r="P1107" s="34"/>
      <c r="Q1107" s="34"/>
      <c r="S1107" s="34"/>
      <c r="T1107" s="34"/>
      <c r="U1107" s="34"/>
      <c r="W1107" t="b">
        <v>1</v>
      </c>
      <c r="X1107" s="34"/>
      <c r="Y1107" s="34"/>
      <c r="AA1107" s="34"/>
      <c r="AB1107" s="34"/>
      <c r="AC1107" s="34"/>
      <c r="AD1107" s="34"/>
      <c r="AE1107" s="34"/>
      <c r="AF1107" s="34"/>
      <c r="AG1107">
        <v>4.3</v>
      </c>
      <c r="AH1107" s="34" t="s">
        <v>1607</v>
      </c>
      <c r="AK1107" s="34"/>
      <c r="AL1107" s="34"/>
      <c r="AM1107" s="34"/>
      <c r="AN1107" s="34"/>
      <c r="AO1107" s="34"/>
      <c r="AP1107" s="34"/>
      <c r="AQ1107" s="34"/>
      <c r="AR1107" s="34"/>
      <c r="AS1107" s="34"/>
      <c r="AU1107" s="34"/>
      <c r="AV1107" s="34"/>
      <c r="AW1107" s="34"/>
      <c r="AX1107" s="34"/>
      <c r="AY1107" s="34"/>
      <c r="AZ1107" s="34"/>
      <c r="BA1107" s="34"/>
      <c r="BB1107" s="34"/>
      <c r="BC1107" s="34" t="s">
        <v>866</v>
      </c>
      <c r="BD1107" s="34" t="s">
        <v>378</v>
      </c>
      <c r="BE1107" s="34" t="s">
        <v>867</v>
      </c>
      <c r="BF1107" s="34" t="s">
        <v>868</v>
      </c>
      <c r="BI1107" s="34"/>
      <c r="BJ1107" s="34"/>
      <c r="BK1107" s="34"/>
      <c r="BL1107" s="34"/>
      <c r="BM1107" s="34"/>
      <c r="BN1107" s="34"/>
      <c r="BO1107" s="34"/>
      <c r="BP1107" s="34"/>
      <c r="BQ1107" s="34"/>
      <c r="BS1107" s="34"/>
      <c r="BT1107" s="34"/>
      <c r="BU1107" s="34"/>
      <c r="BV1107" s="34"/>
      <c r="BW1107" s="34"/>
      <c r="BX1107" s="34"/>
      <c r="BY1107" s="34"/>
      <c r="BZ1107" s="34"/>
      <c r="CB1107" s="34"/>
      <c r="CC1107" s="34"/>
      <c r="CD1107" s="34"/>
      <c r="CE1107" s="34"/>
      <c r="CH1107" s="34"/>
      <c r="CI1107" s="34"/>
      <c r="CK1107" s="34"/>
      <c r="CL1107" s="34"/>
      <c r="CM1107" t="b">
        <v>0</v>
      </c>
      <c r="CN1107" s="34" t="s">
        <v>986</v>
      </c>
      <c r="CO1107" s="34" t="s">
        <v>1020</v>
      </c>
      <c r="CP1107" s="34"/>
      <c r="CQ1107" s="34" t="s">
        <v>1122</v>
      </c>
      <c r="CR1107" s="34" t="s">
        <v>1176</v>
      </c>
      <c r="CS1107" s="34" t="s">
        <v>309</v>
      </c>
      <c r="CT1107" s="34" t="s">
        <v>640</v>
      </c>
      <c r="CU1107" t="b">
        <v>1</v>
      </c>
      <c r="CV1107" s="34"/>
      <c r="CW1107" s="34" t="s">
        <v>643</v>
      </c>
      <c r="CX1107" s="34"/>
      <c r="CY1107" s="34" t="s">
        <v>1252</v>
      </c>
      <c r="CZ1107" s="34"/>
    </row>
    <row r="1108" spans="1:104" x14ac:dyDescent="0.15">
      <c r="A1108" s="34"/>
      <c r="B1108" s="34"/>
      <c r="C1108" s="34"/>
      <c r="D1108" s="34"/>
      <c r="F1108" s="34"/>
      <c r="G1108" s="34"/>
      <c r="H1108" s="84"/>
      <c r="I1108" s="34"/>
      <c r="J1108" s="34"/>
      <c r="K1108" s="34"/>
      <c r="L1108" s="34"/>
      <c r="M1108" s="34"/>
      <c r="N1108" s="34"/>
      <c r="O1108" s="34"/>
      <c r="P1108" s="34"/>
      <c r="Q1108" s="34"/>
      <c r="S1108" s="34"/>
      <c r="T1108" s="34"/>
      <c r="U1108" s="34"/>
      <c r="W1108" t="b">
        <v>1</v>
      </c>
      <c r="X1108" s="34"/>
      <c r="Y1108" s="34"/>
      <c r="AA1108" s="34"/>
      <c r="AB1108" s="34"/>
      <c r="AC1108" s="34"/>
      <c r="AD1108" s="34"/>
      <c r="AE1108" s="34"/>
      <c r="AF1108" s="34"/>
      <c r="AG1108">
        <v>4.3</v>
      </c>
      <c r="AH1108" s="34" t="s">
        <v>1607</v>
      </c>
      <c r="AK1108" s="34"/>
      <c r="AL1108" s="34"/>
      <c r="AM1108" s="34"/>
      <c r="AN1108" s="34"/>
      <c r="AO1108" s="34"/>
      <c r="AP1108" s="34"/>
      <c r="AQ1108" s="34"/>
      <c r="AR1108" s="34"/>
      <c r="AS1108" s="34"/>
      <c r="AU1108" s="34"/>
      <c r="AV1108" s="34"/>
      <c r="AW1108" s="34"/>
      <c r="AX1108" s="34"/>
      <c r="AY1108" s="34"/>
      <c r="AZ1108" s="34"/>
      <c r="BA1108" s="34"/>
      <c r="BB1108" s="34"/>
      <c r="BC1108" s="34" t="s">
        <v>866</v>
      </c>
      <c r="BD1108" s="34" t="s">
        <v>378</v>
      </c>
      <c r="BE1108" s="34" t="s">
        <v>867</v>
      </c>
      <c r="BF1108" s="34" t="s">
        <v>868</v>
      </c>
      <c r="BI1108" s="34"/>
      <c r="BJ1108" s="34"/>
      <c r="BK1108" s="34"/>
      <c r="BL1108" s="34"/>
      <c r="BM1108" s="34"/>
      <c r="BN1108" s="34"/>
      <c r="BO1108" s="34"/>
      <c r="BP1108" s="34"/>
      <c r="BQ1108" s="34"/>
      <c r="BS1108" s="34"/>
      <c r="BT1108" s="34"/>
      <c r="BU1108" s="34"/>
      <c r="BV1108" s="34"/>
      <c r="BW1108" s="34"/>
      <c r="BX1108" s="34"/>
      <c r="BY1108" s="34"/>
      <c r="BZ1108" s="34"/>
      <c r="CB1108" s="34"/>
      <c r="CC1108" s="34"/>
      <c r="CD1108" s="34"/>
      <c r="CE1108" s="34"/>
      <c r="CH1108" s="34"/>
      <c r="CI1108" s="34"/>
      <c r="CK1108" s="34"/>
      <c r="CL1108" s="34"/>
      <c r="CM1108" t="b">
        <v>0</v>
      </c>
      <c r="CN1108" s="34" t="s">
        <v>986</v>
      </c>
      <c r="CO1108" s="34" t="s">
        <v>1020</v>
      </c>
      <c r="CP1108" s="34"/>
      <c r="CQ1108" s="34" t="s">
        <v>1122</v>
      </c>
      <c r="CR1108" s="34" t="s">
        <v>1176</v>
      </c>
      <c r="CS1108" s="34" t="s">
        <v>310</v>
      </c>
      <c r="CT1108" s="34" t="s">
        <v>0</v>
      </c>
      <c r="CU1108" t="b">
        <v>0</v>
      </c>
      <c r="CV1108" s="34" t="s">
        <v>1020</v>
      </c>
      <c r="CW1108" s="34" t="s">
        <v>644</v>
      </c>
      <c r="CX1108" s="34"/>
      <c r="CY1108" s="34" t="s">
        <v>1252</v>
      </c>
      <c r="CZ1108" s="34"/>
    </row>
    <row r="1109" spans="1:104" x14ac:dyDescent="0.15">
      <c r="A1109" s="34"/>
      <c r="B1109" s="34"/>
      <c r="C1109" s="34"/>
      <c r="D1109" s="34"/>
      <c r="F1109" s="34"/>
      <c r="G1109" s="34"/>
      <c r="H1109" s="84"/>
      <c r="I1109" s="34"/>
      <c r="J1109" s="34"/>
      <c r="K1109" s="34"/>
      <c r="L1109" s="34"/>
      <c r="M1109" s="34"/>
      <c r="N1109" s="34"/>
      <c r="O1109" s="34"/>
      <c r="P1109" s="34"/>
      <c r="Q1109" s="34"/>
      <c r="S1109" s="34"/>
      <c r="T1109" s="34"/>
      <c r="U1109" s="34"/>
      <c r="W1109" t="b">
        <v>1</v>
      </c>
      <c r="X1109" s="34"/>
      <c r="Y1109" s="34"/>
      <c r="AA1109" s="34"/>
      <c r="AB1109" s="34"/>
      <c r="AC1109" s="34"/>
      <c r="AD1109" s="34"/>
      <c r="AE1109" s="34"/>
      <c r="AF1109" s="34"/>
      <c r="AG1109">
        <v>4.3</v>
      </c>
      <c r="AH1109" s="34" t="s">
        <v>1607</v>
      </c>
      <c r="AK1109" s="34"/>
      <c r="AL1109" s="34"/>
      <c r="AM1109" s="34"/>
      <c r="AN1109" s="34"/>
      <c r="AO1109" s="34"/>
      <c r="AP1109" s="34"/>
      <c r="AQ1109" s="34"/>
      <c r="AR1109" s="34"/>
      <c r="AS1109" s="34"/>
      <c r="AU1109" s="34"/>
      <c r="AV1109" s="34"/>
      <c r="AW1109" s="34"/>
      <c r="AX1109" s="34"/>
      <c r="AY1109" s="34"/>
      <c r="AZ1109" s="34"/>
      <c r="BA1109" s="34"/>
      <c r="BB1109" s="34"/>
      <c r="BC1109" s="34" t="s">
        <v>866</v>
      </c>
      <c r="BD1109" s="34" t="s">
        <v>378</v>
      </c>
      <c r="BE1109" s="34" t="s">
        <v>867</v>
      </c>
      <c r="BF1109" s="34" t="s">
        <v>868</v>
      </c>
      <c r="BI1109" s="34"/>
      <c r="BJ1109" s="34"/>
      <c r="BK1109" s="34"/>
      <c r="BL1109" s="34"/>
      <c r="BM1109" s="34"/>
      <c r="BN1109" s="34"/>
      <c r="BO1109" s="34"/>
      <c r="BP1109" s="34"/>
      <c r="BQ1109" s="34"/>
      <c r="BS1109" s="34"/>
      <c r="BT1109" s="34"/>
      <c r="BU1109" s="34"/>
      <c r="BV1109" s="34"/>
      <c r="BW1109" s="34"/>
      <c r="BX1109" s="34"/>
      <c r="BY1109" s="34"/>
      <c r="BZ1109" s="34"/>
      <c r="CB1109" s="34"/>
      <c r="CC1109" s="34"/>
      <c r="CD1109" s="34"/>
      <c r="CE1109" s="34"/>
      <c r="CH1109" s="34"/>
      <c r="CI1109" s="34"/>
      <c r="CK1109" s="34"/>
      <c r="CL1109" s="34"/>
      <c r="CM1109" t="b">
        <v>0</v>
      </c>
      <c r="CN1109" s="34" t="s">
        <v>986</v>
      </c>
      <c r="CO1109" s="34" t="s">
        <v>1020</v>
      </c>
      <c r="CP1109" s="34"/>
      <c r="CQ1109" s="34" t="s">
        <v>1122</v>
      </c>
      <c r="CR1109" s="34" t="s">
        <v>1176</v>
      </c>
      <c r="CS1109" s="34" t="s">
        <v>312</v>
      </c>
      <c r="CT1109" s="34" t="s">
        <v>312</v>
      </c>
      <c r="CU1109" t="b">
        <v>0</v>
      </c>
      <c r="CV1109" s="34"/>
      <c r="CW1109" s="34" t="s">
        <v>647</v>
      </c>
      <c r="CX1109" s="34"/>
      <c r="CY1109" s="34" t="s">
        <v>1252</v>
      </c>
      <c r="CZ1109" s="34"/>
    </row>
    <row r="1110" spans="1:104" x14ac:dyDescent="0.15">
      <c r="A1110" s="34"/>
      <c r="B1110" s="34"/>
      <c r="C1110" s="34"/>
      <c r="D1110" s="34"/>
      <c r="F1110" s="34"/>
      <c r="G1110" s="34"/>
      <c r="H1110" s="84"/>
      <c r="I1110" s="34"/>
      <c r="J1110" s="34"/>
      <c r="K1110" s="34"/>
      <c r="L1110" s="34"/>
      <c r="M1110" s="34"/>
      <c r="N1110" s="34"/>
      <c r="O1110" s="34"/>
      <c r="P1110" s="34"/>
      <c r="Q1110" s="34"/>
      <c r="S1110" s="34"/>
      <c r="T1110" s="34"/>
      <c r="U1110" s="34"/>
      <c r="W1110" t="b">
        <v>1</v>
      </c>
      <c r="X1110" s="34"/>
      <c r="Y1110" s="34"/>
      <c r="AA1110" s="34"/>
      <c r="AB1110" s="34"/>
      <c r="AC1110" s="34"/>
      <c r="AD1110" s="34"/>
      <c r="AE1110" s="34"/>
      <c r="AF1110" s="34"/>
      <c r="AG1110">
        <v>4.3</v>
      </c>
      <c r="AH1110" s="34" t="s">
        <v>1607</v>
      </c>
      <c r="AK1110" s="34"/>
      <c r="AL1110" s="34"/>
      <c r="AM1110" s="34"/>
      <c r="AN1110" s="34"/>
      <c r="AO1110" s="34"/>
      <c r="AP1110" s="34"/>
      <c r="AQ1110" s="34"/>
      <c r="AR1110" s="34"/>
      <c r="AS1110" s="34"/>
      <c r="AU1110" s="34"/>
      <c r="AV1110" s="34"/>
      <c r="AW1110" s="34"/>
      <c r="AX1110" s="34"/>
      <c r="AY1110" s="34"/>
      <c r="AZ1110" s="34"/>
      <c r="BA1110" s="34"/>
      <c r="BB1110" s="34"/>
      <c r="BC1110" s="34" t="s">
        <v>866</v>
      </c>
      <c r="BD1110" s="34" t="s">
        <v>378</v>
      </c>
      <c r="BE1110" s="34" t="s">
        <v>867</v>
      </c>
      <c r="BF1110" s="34" t="s">
        <v>868</v>
      </c>
      <c r="BI1110" s="34"/>
      <c r="BJ1110" s="34"/>
      <c r="BK1110" s="34"/>
      <c r="BL1110" s="34"/>
      <c r="BM1110" s="34"/>
      <c r="BN1110" s="34"/>
      <c r="BO1110" s="34"/>
      <c r="BP1110" s="34"/>
      <c r="BQ1110" s="34"/>
      <c r="BS1110" s="34"/>
      <c r="BT1110" s="34"/>
      <c r="BU1110" s="34"/>
      <c r="BV1110" s="34"/>
      <c r="BW1110" s="34"/>
      <c r="BX1110" s="34"/>
      <c r="BY1110" s="34"/>
      <c r="BZ1110" s="34"/>
      <c r="CB1110" s="34"/>
      <c r="CC1110" s="34"/>
      <c r="CD1110" s="34"/>
      <c r="CE1110" s="34"/>
      <c r="CH1110" s="34"/>
      <c r="CI1110" s="34"/>
      <c r="CK1110" s="34"/>
      <c r="CL1110" s="34"/>
      <c r="CM1110" t="b">
        <v>0</v>
      </c>
      <c r="CN1110" s="34" t="s">
        <v>986</v>
      </c>
      <c r="CO1110" s="34" t="s">
        <v>1021</v>
      </c>
      <c r="CP1110" s="34"/>
      <c r="CQ1110" s="34" t="s">
        <v>1123</v>
      </c>
      <c r="CR1110" s="34" t="s">
        <v>1177</v>
      </c>
      <c r="CS1110" s="34" t="s">
        <v>309</v>
      </c>
      <c r="CT1110" s="34" t="s">
        <v>640</v>
      </c>
      <c r="CU1110" t="b">
        <v>1</v>
      </c>
      <c r="CV1110" s="34"/>
      <c r="CW1110" s="34" t="s">
        <v>643</v>
      </c>
      <c r="CX1110" s="34"/>
      <c r="CY1110" s="34" t="s">
        <v>1253</v>
      </c>
      <c r="CZ1110" s="34"/>
    </row>
    <row r="1111" spans="1:104" x14ac:dyDescent="0.15">
      <c r="A1111" s="34"/>
      <c r="B1111" s="34"/>
      <c r="C1111" s="34"/>
      <c r="D1111" s="34"/>
      <c r="F1111" s="34"/>
      <c r="G1111" s="34"/>
      <c r="H1111" s="84"/>
      <c r="I1111" s="34"/>
      <c r="J1111" s="34"/>
      <c r="K1111" s="34"/>
      <c r="L1111" s="34"/>
      <c r="M1111" s="34"/>
      <c r="N1111" s="34"/>
      <c r="O1111" s="34"/>
      <c r="P1111" s="34"/>
      <c r="Q1111" s="34"/>
      <c r="S1111" s="34"/>
      <c r="T1111" s="34"/>
      <c r="U1111" s="34"/>
      <c r="W1111" t="b">
        <v>1</v>
      </c>
      <c r="X1111" s="34"/>
      <c r="Y1111" s="34"/>
      <c r="AA1111" s="34"/>
      <c r="AB1111" s="34"/>
      <c r="AC1111" s="34"/>
      <c r="AD1111" s="34"/>
      <c r="AE1111" s="34"/>
      <c r="AF1111" s="34"/>
      <c r="AG1111">
        <v>4.3</v>
      </c>
      <c r="AH1111" s="34" t="s">
        <v>1607</v>
      </c>
      <c r="AK1111" s="34"/>
      <c r="AL1111" s="34"/>
      <c r="AM1111" s="34"/>
      <c r="AN1111" s="34"/>
      <c r="AO1111" s="34"/>
      <c r="AP1111" s="34"/>
      <c r="AQ1111" s="34"/>
      <c r="AR1111" s="34"/>
      <c r="AS1111" s="34"/>
      <c r="AU1111" s="34"/>
      <c r="AV1111" s="34"/>
      <c r="AW1111" s="34"/>
      <c r="AX1111" s="34"/>
      <c r="AY1111" s="34"/>
      <c r="AZ1111" s="34"/>
      <c r="BA1111" s="34"/>
      <c r="BB1111" s="34"/>
      <c r="BC1111" s="34" t="s">
        <v>866</v>
      </c>
      <c r="BD1111" s="34" t="s">
        <v>378</v>
      </c>
      <c r="BE1111" s="34" t="s">
        <v>867</v>
      </c>
      <c r="BF1111" s="34" t="s">
        <v>868</v>
      </c>
      <c r="BI1111" s="34"/>
      <c r="BJ1111" s="34"/>
      <c r="BK1111" s="34"/>
      <c r="BL1111" s="34"/>
      <c r="BM1111" s="34"/>
      <c r="BN1111" s="34"/>
      <c r="BO1111" s="34"/>
      <c r="BP1111" s="34"/>
      <c r="BQ1111" s="34"/>
      <c r="BS1111" s="34"/>
      <c r="BT1111" s="34"/>
      <c r="BU1111" s="34"/>
      <c r="BV1111" s="34"/>
      <c r="BW1111" s="34"/>
      <c r="BX1111" s="34"/>
      <c r="BY1111" s="34"/>
      <c r="BZ1111" s="34"/>
      <c r="CB1111" s="34"/>
      <c r="CC1111" s="34"/>
      <c r="CD1111" s="34"/>
      <c r="CE1111" s="34"/>
      <c r="CH1111" s="34"/>
      <c r="CI1111" s="34"/>
      <c r="CK1111" s="34"/>
      <c r="CL1111" s="34"/>
      <c r="CM1111" t="b">
        <v>0</v>
      </c>
      <c r="CN1111" s="34" t="s">
        <v>986</v>
      </c>
      <c r="CO1111" s="34" t="s">
        <v>1021</v>
      </c>
      <c r="CP1111" s="34"/>
      <c r="CQ1111" s="34" t="s">
        <v>1123</v>
      </c>
      <c r="CR1111" s="34" t="s">
        <v>1177</v>
      </c>
      <c r="CS1111" s="34" t="s">
        <v>310</v>
      </c>
      <c r="CT1111" s="34" t="s">
        <v>0</v>
      </c>
      <c r="CU1111" t="b">
        <v>0</v>
      </c>
      <c r="CV1111" s="34" t="s">
        <v>1021</v>
      </c>
      <c r="CW1111" s="34" t="s">
        <v>644</v>
      </c>
      <c r="CX1111" s="34"/>
      <c r="CY1111" s="34" t="s">
        <v>1253</v>
      </c>
      <c r="CZ1111" s="34"/>
    </row>
    <row r="1112" spans="1:104" x14ac:dyDescent="0.15">
      <c r="A1112" s="34"/>
      <c r="B1112" s="34"/>
      <c r="C1112" s="34"/>
      <c r="D1112" s="34"/>
      <c r="F1112" s="34"/>
      <c r="G1112" s="34"/>
      <c r="H1112" s="84"/>
      <c r="I1112" s="34"/>
      <c r="J1112" s="34"/>
      <c r="K1112" s="34"/>
      <c r="L1112" s="34"/>
      <c r="M1112" s="34"/>
      <c r="N1112" s="34"/>
      <c r="O1112" s="34"/>
      <c r="P1112" s="34"/>
      <c r="Q1112" s="34"/>
      <c r="S1112" s="34"/>
      <c r="T1112" s="34"/>
      <c r="U1112" s="34"/>
      <c r="W1112" t="b">
        <v>1</v>
      </c>
      <c r="X1112" s="34"/>
      <c r="Y1112" s="34"/>
      <c r="AA1112" s="34"/>
      <c r="AB1112" s="34"/>
      <c r="AC1112" s="34"/>
      <c r="AD1112" s="34"/>
      <c r="AE1112" s="34"/>
      <c r="AF1112" s="34"/>
      <c r="AG1112">
        <v>4.3</v>
      </c>
      <c r="AH1112" s="34" t="s">
        <v>1607</v>
      </c>
      <c r="AK1112" s="34"/>
      <c r="AL1112" s="34"/>
      <c r="AM1112" s="34"/>
      <c r="AN1112" s="34"/>
      <c r="AO1112" s="34"/>
      <c r="AP1112" s="34"/>
      <c r="AQ1112" s="34"/>
      <c r="AR1112" s="34"/>
      <c r="AS1112" s="34"/>
      <c r="AU1112" s="34"/>
      <c r="AV1112" s="34"/>
      <c r="AW1112" s="34"/>
      <c r="AX1112" s="34"/>
      <c r="AY1112" s="34"/>
      <c r="AZ1112" s="34"/>
      <c r="BA1112" s="34"/>
      <c r="BB1112" s="34"/>
      <c r="BC1112" s="34" t="s">
        <v>866</v>
      </c>
      <c r="BD1112" s="34" t="s">
        <v>378</v>
      </c>
      <c r="BE1112" s="34" t="s">
        <v>867</v>
      </c>
      <c r="BF1112" s="34" t="s">
        <v>868</v>
      </c>
      <c r="BI1112" s="34"/>
      <c r="BJ1112" s="34"/>
      <c r="BK1112" s="34"/>
      <c r="BL1112" s="34"/>
      <c r="BM1112" s="34"/>
      <c r="BN1112" s="34"/>
      <c r="BO1112" s="34"/>
      <c r="BP1112" s="34"/>
      <c r="BQ1112" s="34"/>
      <c r="BS1112" s="34"/>
      <c r="BT1112" s="34"/>
      <c r="BU1112" s="34"/>
      <c r="BV1112" s="34"/>
      <c r="BW1112" s="34"/>
      <c r="BX1112" s="34"/>
      <c r="BY1112" s="34"/>
      <c r="BZ1112" s="34"/>
      <c r="CB1112" s="34"/>
      <c r="CC1112" s="34"/>
      <c r="CD1112" s="34"/>
      <c r="CE1112" s="34"/>
      <c r="CH1112" s="34"/>
      <c r="CI1112" s="34"/>
      <c r="CK1112" s="34"/>
      <c r="CL1112" s="34"/>
      <c r="CM1112" t="b">
        <v>0</v>
      </c>
      <c r="CN1112" s="34" t="s">
        <v>986</v>
      </c>
      <c r="CO1112" s="34" t="s">
        <v>1021</v>
      </c>
      <c r="CP1112" s="34"/>
      <c r="CQ1112" s="34" t="s">
        <v>1123</v>
      </c>
      <c r="CR1112" s="34" t="s">
        <v>1177</v>
      </c>
      <c r="CS1112" s="34" t="s">
        <v>312</v>
      </c>
      <c r="CT1112" s="34" t="s">
        <v>312</v>
      </c>
      <c r="CU1112" t="b">
        <v>0</v>
      </c>
      <c r="CV1112" s="34"/>
      <c r="CW1112" s="34" t="s">
        <v>647</v>
      </c>
      <c r="CX1112" s="34"/>
      <c r="CY1112" s="34" t="s">
        <v>1253</v>
      </c>
      <c r="CZ1112" s="34"/>
    </row>
    <row r="1113" spans="1:104" x14ac:dyDescent="0.15">
      <c r="A1113" s="34"/>
      <c r="B1113" s="34"/>
      <c r="C1113" s="34"/>
      <c r="D1113" s="34"/>
      <c r="F1113" s="34"/>
      <c r="G1113" s="34"/>
      <c r="H1113" s="84"/>
      <c r="I1113" s="34"/>
      <c r="J1113" s="34"/>
      <c r="K1113" s="34"/>
      <c r="L1113" s="34"/>
      <c r="M1113" s="34"/>
      <c r="N1113" s="34"/>
      <c r="O1113" s="34"/>
      <c r="P1113" s="34"/>
      <c r="Q1113" s="34"/>
      <c r="S1113" s="34"/>
      <c r="T1113" s="34"/>
      <c r="U1113" s="34"/>
      <c r="W1113" t="b">
        <v>1</v>
      </c>
      <c r="X1113" s="34"/>
      <c r="Y1113" s="34"/>
      <c r="AA1113" s="34"/>
      <c r="AB1113" s="34"/>
      <c r="AC1113" s="34"/>
      <c r="AD1113" s="34"/>
      <c r="AE1113" s="34"/>
      <c r="AF1113" s="34"/>
      <c r="AG1113">
        <v>4.3</v>
      </c>
      <c r="AH1113" s="34" t="s">
        <v>1607</v>
      </c>
      <c r="AK1113" s="34"/>
      <c r="AL1113" s="34"/>
      <c r="AM1113" s="34"/>
      <c r="AN1113" s="34"/>
      <c r="AO1113" s="34"/>
      <c r="AP1113" s="34"/>
      <c r="AQ1113" s="34"/>
      <c r="AR1113" s="34"/>
      <c r="AS1113" s="34"/>
      <c r="AU1113" s="34"/>
      <c r="AV1113" s="34"/>
      <c r="AW1113" s="34"/>
      <c r="AX1113" s="34"/>
      <c r="AY1113" s="34"/>
      <c r="AZ1113" s="34"/>
      <c r="BA1113" s="34"/>
      <c r="BB1113" s="34"/>
      <c r="BC1113" s="34" t="s">
        <v>866</v>
      </c>
      <c r="BD1113" s="34" t="s">
        <v>378</v>
      </c>
      <c r="BE1113" s="34" t="s">
        <v>867</v>
      </c>
      <c r="BF1113" s="34" t="s">
        <v>868</v>
      </c>
      <c r="BI1113" s="34"/>
      <c r="BJ1113" s="34"/>
      <c r="BK1113" s="34"/>
      <c r="BL1113" s="34"/>
      <c r="BM1113" s="34"/>
      <c r="BN1113" s="34"/>
      <c r="BO1113" s="34"/>
      <c r="BP1113" s="34"/>
      <c r="BQ1113" s="34"/>
      <c r="BS1113" s="34"/>
      <c r="BT1113" s="34"/>
      <c r="BU1113" s="34"/>
      <c r="BV1113" s="34"/>
      <c r="BW1113" s="34"/>
      <c r="BX1113" s="34"/>
      <c r="BY1113" s="34"/>
      <c r="BZ1113" s="34"/>
      <c r="CB1113" s="34"/>
      <c r="CC1113" s="34"/>
      <c r="CD1113" s="34"/>
      <c r="CE1113" s="34"/>
      <c r="CH1113" s="34"/>
      <c r="CI1113" s="34"/>
      <c r="CK1113" s="34"/>
      <c r="CL1113" s="34"/>
      <c r="CM1113" t="b">
        <v>0</v>
      </c>
      <c r="CN1113" s="34" t="s">
        <v>986</v>
      </c>
      <c r="CO1113" s="34" t="s">
        <v>1022</v>
      </c>
      <c r="CP1113" s="34"/>
      <c r="CQ1113" s="34" t="s">
        <v>1124</v>
      </c>
      <c r="CR1113" s="34" t="s">
        <v>1178</v>
      </c>
      <c r="CS1113" s="34" t="s">
        <v>309</v>
      </c>
      <c r="CT1113" s="34" t="s">
        <v>640</v>
      </c>
      <c r="CU1113" t="b">
        <v>1</v>
      </c>
      <c r="CV1113" s="34"/>
      <c r="CW1113" s="34" t="s">
        <v>643</v>
      </c>
      <c r="CX1113" s="34"/>
      <c r="CY1113" s="34" t="s">
        <v>1254</v>
      </c>
      <c r="CZ1113" s="34"/>
    </row>
    <row r="1114" spans="1:104" x14ac:dyDescent="0.15">
      <c r="A1114" s="34"/>
      <c r="B1114" s="34"/>
      <c r="C1114" s="34"/>
      <c r="D1114" s="34"/>
      <c r="F1114" s="34"/>
      <c r="G1114" s="34"/>
      <c r="H1114" s="84"/>
      <c r="I1114" s="34"/>
      <c r="J1114" s="34"/>
      <c r="K1114" s="34"/>
      <c r="L1114" s="34"/>
      <c r="M1114" s="34"/>
      <c r="N1114" s="34"/>
      <c r="O1114" s="34"/>
      <c r="P1114" s="34"/>
      <c r="Q1114" s="34"/>
      <c r="S1114" s="34"/>
      <c r="T1114" s="34"/>
      <c r="U1114" s="34"/>
      <c r="W1114" t="b">
        <v>1</v>
      </c>
      <c r="X1114" s="34"/>
      <c r="Y1114" s="34"/>
      <c r="AA1114" s="34"/>
      <c r="AB1114" s="34"/>
      <c r="AC1114" s="34"/>
      <c r="AD1114" s="34"/>
      <c r="AE1114" s="34"/>
      <c r="AF1114" s="34"/>
      <c r="AG1114">
        <v>4.3</v>
      </c>
      <c r="AH1114" s="34" t="s">
        <v>1607</v>
      </c>
      <c r="AK1114" s="34"/>
      <c r="AL1114" s="34"/>
      <c r="AM1114" s="34"/>
      <c r="AN1114" s="34"/>
      <c r="AO1114" s="34"/>
      <c r="AP1114" s="34"/>
      <c r="AQ1114" s="34"/>
      <c r="AR1114" s="34"/>
      <c r="AS1114" s="34"/>
      <c r="AU1114" s="34"/>
      <c r="AV1114" s="34"/>
      <c r="AW1114" s="34"/>
      <c r="AX1114" s="34"/>
      <c r="AY1114" s="34"/>
      <c r="AZ1114" s="34"/>
      <c r="BA1114" s="34"/>
      <c r="BB1114" s="34"/>
      <c r="BC1114" s="34" t="s">
        <v>866</v>
      </c>
      <c r="BD1114" s="34" t="s">
        <v>378</v>
      </c>
      <c r="BE1114" s="34" t="s">
        <v>867</v>
      </c>
      <c r="BF1114" s="34" t="s">
        <v>868</v>
      </c>
      <c r="BI1114" s="34"/>
      <c r="BJ1114" s="34"/>
      <c r="BK1114" s="34"/>
      <c r="BL1114" s="34"/>
      <c r="BM1114" s="34"/>
      <c r="BN1114" s="34"/>
      <c r="BO1114" s="34"/>
      <c r="BP1114" s="34"/>
      <c r="BQ1114" s="34"/>
      <c r="BS1114" s="34"/>
      <c r="BT1114" s="34"/>
      <c r="BU1114" s="34"/>
      <c r="BV1114" s="34"/>
      <c r="BW1114" s="34"/>
      <c r="BX1114" s="34"/>
      <c r="BY1114" s="34"/>
      <c r="BZ1114" s="34"/>
      <c r="CB1114" s="34"/>
      <c r="CC1114" s="34"/>
      <c r="CD1114" s="34"/>
      <c r="CE1114" s="34"/>
      <c r="CH1114" s="34"/>
      <c r="CI1114" s="34"/>
      <c r="CK1114" s="34"/>
      <c r="CL1114" s="34"/>
      <c r="CM1114" t="b">
        <v>0</v>
      </c>
      <c r="CN1114" s="34" t="s">
        <v>986</v>
      </c>
      <c r="CO1114" s="34" t="s">
        <v>1022</v>
      </c>
      <c r="CP1114" s="34"/>
      <c r="CQ1114" s="34" t="s">
        <v>1124</v>
      </c>
      <c r="CR1114" s="34" t="s">
        <v>1178</v>
      </c>
      <c r="CS1114" s="34" t="s">
        <v>310</v>
      </c>
      <c r="CT1114" s="34" t="s">
        <v>0</v>
      </c>
      <c r="CU1114" t="b">
        <v>0</v>
      </c>
      <c r="CV1114" s="34" t="s">
        <v>1022</v>
      </c>
      <c r="CW1114" s="34" t="s">
        <v>644</v>
      </c>
      <c r="CX1114" s="34"/>
      <c r="CY1114" s="34" t="s">
        <v>1254</v>
      </c>
      <c r="CZ1114" s="34"/>
    </row>
    <row r="1115" spans="1:104" x14ac:dyDescent="0.15">
      <c r="A1115" s="34"/>
      <c r="B1115" s="34"/>
      <c r="C1115" s="34"/>
      <c r="D1115" s="34"/>
      <c r="F1115" s="34"/>
      <c r="G1115" s="34"/>
      <c r="H1115" s="84"/>
      <c r="I1115" s="34"/>
      <c r="J1115" s="34"/>
      <c r="K1115" s="34"/>
      <c r="L1115" s="34"/>
      <c r="M1115" s="34"/>
      <c r="N1115" s="34"/>
      <c r="O1115" s="34"/>
      <c r="P1115" s="34"/>
      <c r="Q1115" s="34"/>
      <c r="S1115" s="34"/>
      <c r="T1115" s="34"/>
      <c r="U1115" s="34"/>
      <c r="W1115" t="b">
        <v>1</v>
      </c>
      <c r="X1115" s="34"/>
      <c r="Y1115" s="34"/>
      <c r="AA1115" s="34"/>
      <c r="AB1115" s="34"/>
      <c r="AC1115" s="34"/>
      <c r="AD1115" s="34"/>
      <c r="AE1115" s="34"/>
      <c r="AF1115" s="34"/>
      <c r="AG1115">
        <v>4.3</v>
      </c>
      <c r="AH1115" s="34" t="s">
        <v>1607</v>
      </c>
      <c r="AK1115" s="34"/>
      <c r="AL1115" s="34"/>
      <c r="AM1115" s="34"/>
      <c r="AN1115" s="34"/>
      <c r="AO1115" s="34"/>
      <c r="AP1115" s="34"/>
      <c r="AQ1115" s="34"/>
      <c r="AR1115" s="34"/>
      <c r="AS1115" s="34"/>
      <c r="AU1115" s="34"/>
      <c r="AV1115" s="34"/>
      <c r="AW1115" s="34"/>
      <c r="AX1115" s="34"/>
      <c r="AY1115" s="34"/>
      <c r="AZ1115" s="34"/>
      <c r="BA1115" s="34"/>
      <c r="BB1115" s="34"/>
      <c r="BC1115" s="34" t="s">
        <v>866</v>
      </c>
      <c r="BD1115" s="34" t="s">
        <v>378</v>
      </c>
      <c r="BE1115" s="34" t="s">
        <v>867</v>
      </c>
      <c r="BF1115" s="34" t="s">
        <v>868</v>
      </c>
      <c r="BI1115" s="34"/>
      <c r="BJ1115" s="34"/>
      <c r="BK1115" s="34"/>
      <c r="BL1115" s="34"/>
      <c r="BM1115" s="34"/>
      <c r="BN1115" s="34"/>
      <c r="BO1115" s="34"/>
      <c r="BP1115" s="34"/>
      <c r="BQ1115" s="34"/>
      <c r="BS1115" s="34"/>
      <c r="BT1115" s="34"/>
      <c r="BU1115" s="34"/>
      <c r="BV1115" s="34"/>
      <c r="BW1115" s="34"/>
      <c r="BX1115" s="34"/>
      <c r="BY1115" s="34"/>
      <c r="BZ1115" s="34"/>
      <c r="CB1115" s="34"/>
      <c r="CC1115" s="34"/>
      <c r="CD1115" s="34"/>
      <c r="CE1115" s="34"/>
      <c r="CH1115" s="34"/>
      <c r="CI1115" s="34"/>
      <c r="CK1115" s="34"/>
      <c r="CL1115" s="34"/>
      <c r="CM1115" t="b">
        <v>0</v>
      </c>
      <c r="CN1115" s="34" t="s">
        <v>986</v>
      </c>
      <c r="CO1115" s="34" t="s">
        <v>1022</v>
      </c>
      <c r="CP1115" s="34"/>
      <c r="CQ1115" s="34" t="s">
        <v>1124</v>
      </c>
      <c r="CR1115" s="34" t="s">
        <v>1178</v>
      </c>
      <c r="CS1115" s="34" t="s">
        <v>312</v>
      </c>
      <c r="CT1115" s="34" t="s">
        <v>312</v>
      </c>
      <c r="CU1115" t="b">
        <v>0</v>
      </c>
      <c r="CV1115" s="34"/>
      <c r="CW1115" s="34" t="s">
        <v>647</v>
      </c>
      <c r="CX1115" s="34"/>
      <c r="CY1115" s="34" t="s">
        <v>1254</v>
      </c>
      <c r="CZ1115" s="34"/>
    </row>
    <row r="1116" spans="1:104" x14ac:dyDescent="0.15">
      <c r="A1116" s="34"/>
      <c r="B1116" s="34"/>
      <c r="C1116" s="34"/>
      <c r="D1116" s="34"/>
      <c r="F1116" s="34"/>
      <c r="G1116" s="34"/>
      <c r="H1116" s="84"/>
      <c r="I1116" s="34"/>
      <c r="J1116" s="34"/>
      <c r="K1116" s="34"/>
      <c r="L1116" s="34"/>
      <c r="M1116" s="34"/>
      <c r="N1116" s="34"/>
      <c r="O1116" s="34"/>
      <c r="P1116" s="34"/>
      <c r="Q1116" s="34"/>
      <c r="S1116" s="34"/>
      <c r="T1116" s="34"/>
      <c r="U1116" s="34"/>
      <c r="W1116" t="b">
        <v>1</v>
      </c>
      <c r="X1116" s="34"/>
      <c r="Y1116" s="34"/>
      <c r="AA1116" s="34"/>
      <c r="AB1116" s="34"/>
      <c r="AC1116" s="34"/>
      <c r="AD1116" s="34"/>
      <c r="AE1116" s="34"/>
      <c r="AF1116" s="34"/>
      <c r="AG1116">
        <v>4.3</v>
      </c>
      <c r="AH1116" s="34" t="s">
        <v>1607</v>
      </c>
      <c r="AK1116" s="34"/>
      <c r="AL1116" s="34"/>
      <c r="AM1116" s="34"/>
      <c r="AN1116" s="34"/>
      <c r="AO1116" s="34"/>
      <c r="AP1116" s="34"/>
      <c r="AQ1116" s="34"/>
      <c r="AR1116" s="34"/>
      <c r="AS1116" s="34"/>
      <c r="AU1116" s="34"/>
      <c r="AV1116" s="34"/>
      <c r="AW1116" s="34"/>
      <c r="AX1116" s="34"/>
      <c r="AY1116" s="34"/>
      <c r="AZ1116" s="34"/>
      <c r="BA1116" s="34"/>
      <c r="BB1116" s="34"/>
      <c r="BC1116" s="34" t="s">
        <v>866</v>
      </c>
      <c r="BD1116" s="34" t="s">
        <v>378</v>
      </c>
      <c r="BE1116" s="34" t="s">
        <v>867</v>
      </c>
      <c r="BF1116" s="34" t="s">
        <v>868</v>
      </c>
      <c r="BI1116" s="34"/>
      <c r="BJ1116" s="34"/>
      <c r="BK1116" s="34"/>
      <c r="BL1116" s="34"/>
      <c r="BM1116" s="34"/>
      <c r="BN1116" s="34"/>
      <c r="BO1116" s="34"/>
      <c r="BP1116" s="34"/>
      <c r="BQ1116" s="34"/>
      <c r="BS1116" s="34"/>
      <c r="BT1116" s="34"/>
      <c r="BU1116" s="34"/>
      <c r="BV1116" s="34"/>
      <c r="BW1116" s="34"/>
      <c r="BX1116" s="34"/>
      <c r="BY1116" s="34"/>
      <c r="BZ1116" s="34"/>
      <c r="CB1116" s="34"/>
      <c r="CC1116" s="34"/>
      <c r="CD1116" s="34"/>
      <c r="CE1116" s="34"/>
      <c r="CH1116" s="34"/>
      <c r="CI1116" s="34"/>
      <c r="CK1116" s="34"/>
      <c r="CL1116" s="34"/>
      <c r="CM1116" t="b">
        <v>0</v>
      </c>
      <c r="CN1116" s="34" t="s">
        <v>986</v>
      </c>
      <c r="CO1116" s="34" t="s">
        <v>1023</v>
      </c>
      <c r="CP1116" s="34"/>
      <c r="CQ1116" s="34" t="s">
        <v>1125</v>
      </c>
      <c r="CR1116" s="34" t="s">
        <v>1179</v>
      </c>
      <c r="CS1116" s="34" t="s">
        <v>309</v>
      </c>
      <c r="CT1116" s="34" t="s">
        <v>640</v>
      </c>
      <c r="CU1116" t="b">
        <v>1</v>
      </c>
      <c r="CV1116" s="34"/>
      <c r="CW1116" s="34" t="s">
        <v>643</v>
      </c>
      <c r="CX1116" s="34"/>
      <c r="CY1116" s="34" t="s">
        <v>1255</v>
      </c>
      <c r="CZ1116" s="34"/>
    </row>
    <row r="1117" spans="1:104" x14ac:dyDescent="0.15">
      <c r="A1117" s="34"/>
      <c r="B1117" s="34"/>
      <c r="C1117" s="34"/>
      <c r="D1117" s="34"/>
      <c r="F1117" s="34"/>
      <c r="G1117" s="34"/>
      <c r="H1117" s="84"/>
      <c r="I1117" s="34"/>
      <c r="J1117" s="34"/>
      <c r="K1117" s="34"/>
      <c r="L1117" s="34"/>
      <c r="M1117" s="34"/>
      <c r="N1117" s="34"/>
      <c r="O1117" s="34"/>
      <c r="P1117" s="34"/>
      <c r="Q1117" s="34"/>
      <c r="S1117" s="34"/>
      <c r="T1117" s="34"/>
      <c r="U1117" s="34"/>
      <c r="W1117" t="b">
        <v>1</v>
      </c>
      <c r="X1117" s="34"/>
      <c r="Y1117" s="34"/>
      <c r="AA1117" s="34"/>
      <c r="AB1117" s="34"/>
      <c r="AC1117" s="34"/>
      <c r="AD1117" s="34"/>
      <c r="AE1117" s="34"/>
      <c r="AF1117" s="34"/>
      <c r="AG1117">
        <v>4.3</v>
      </c>
      <c r="AH1117" s="34" t="s">
        <v>1607</v>
      </c>
      <c r="AK1117" s="34"/>
      <c r="AL1117" s="34"/>
      <c r="AM1117" s="34"/>
      <c r="AN1117" s="34"/>
      <c r="AO1117" s="34"/>
      <c r="AP1117" s="34"/>
      <c r="AQ1117" s="34"/>
      <c r="AR1117" s="34"/>
      <c r="AS1117" s="34"/>
      <c r="AU1117" s="34"/>
      <c r="AV1117" s="34"/>
      <c r="AW1117" s="34"/>
      <c r="AX1117" s="34"/>
      <c r="AY1117" s="34"/>
      <c r="AZ1117" s="34"/>
      <c r="BA1117" s="34"/>
      <c r="BB1117" s="34"/>
      <c r="BC1117" s="34" t="s">
        <v>866</v>
      </c>
      <c r="BD1117" s="34" t="s">
        <v>378</v>
      </c>
      <c r="BE1117" s="34" t="s">
        <v>867</v>
      </c>
      <c r="BF1117" s="34" t="s">
        <v>868</v>
      </c>
      <c r="BI1117" s="34"/>
      <c r="BJ1117" s="34"/>
      <c r="BK1117" s="34"/>
      <c r="BL1117" s="34"/>
      <c r="BM1117" s="34"/>
      <c r="BN1117" s="34"/>
      <c r="BO1117" s="34"/>
      <c r="BP1117" s="34"/>
      <c r="BQ1117" s="34"/>
      <c r="BS1117" s="34"/>
      <c r="BT1117" s="34"/>
      <c r="BU1117" s="34"/>
      <c r="BV1117" s="34"/>
      <c r="BW1117" s="34"/>
      <c r="BX1117" s="34"/>
      <c r="BY1117" s="34"/>
      <c r="BZ1117" s="34"/>
      <c r="CB1117" s="34"/>
      <c r="CC1117" s="34"/>
      <c r="CD1117" s="34"/>
      <c r="CE1117" s="34"/>
      <c r="CH1117" s="34"/>
      <c r="CI1117" s="34"/>
      <c r="CK1117" s="34"/>
      <c r="CL1117" s="34"/>
      <c r="CM1117" t="b">
        <v>0</v>
      </c>
      <c r="CN1117" s="34" t="s">
        <v>986</v>
      </c>
      <c r="CO1117" s="34" t="s">
        <v>1023</v>
      </c>
      <c r="CP1117" s="34"/>
      <c r="CQ1117" s="34" t="s">
        <v>1125</v>
      </c>
      <c r="CR1117" s="34" t="s">
        <v>1179</v>
      </c>
      <c r="CS1117" s="34" t="s">
        <v>310</v>
      </c>
      <c r="CT1117" s="34" t="s">
        <v>0</v>
      </c>
      <c r="CU1117" t="b">
        <v>0</v>
      </c>
      <c r="CV1117" s="34" t="s">
        <v>1023</v>
      </c>
      <c r="CW1117" s="34" t="s">
        <v>644</v>
      </c>
      <c r="CX1117" s="34"/>
      <c r="CY1117" s="34" t="s">
        <v>1255</v>
      </c>
      <c r="CZ1117" s="34"/>
    </row>
    <row r="1118" spans="1:104" x14ac:dyDescent="0.15">
      <c r="A1118" s="34"/>
      <c r="B1118" s="34"/>
      <c r="C1118" s="34"/>
      <c r="D1118" s="34"/>
      <c r="F1118" s="34"/>
      <c r="G1118" s="34"/>
      <c r="H1118" s="84"/>
      <c r="I1118" s="34"/>
      <c r="J1118" s="34"/>
      <c r="K1118" s="34"/>
      <c r="L1118" s="34"/>
      <c r="M1118" s="34"/>
      <c r="N1118" s="34"/>
      <c r="O1118" s="34"/>
      <c r="P1118" s="34"/>
      <c r="Q1118" s="34"/>
      <c r="S1118" s="34"/>
      <c r="T1118" s="34"/>
      <c r="U1118" s="34"/>
      <c r="W1118" t="b">
        <v>1</v>
      </c>
      <c r="X1118" s="34"/>
      <c r="Y1118" s="34"/>
      <c r="AA1118" s="34"/>
      <c r="AB1118" s="34"/>
      <c r="AC1118" s="34"/>
      <c r="AD1118" s="34"/>
      <c r="AE1118" s="34"/>
      <c r="AF1118" s="34"/>
      <c r="AG1118">
        <v>4.3</v>
      </c>
      <c r="AH1118" s="34" t="s">
        <v>1607</v>
      </c>
      <c r="AK1118" s="34"/>
      <c r="AL1118" s="34"/>
      <c r="AM1118" s="34"/>
      <c r="AN1118" s="34"/>
      <c r="AO1118" s="34"/>
      <c r="AP1118" s="34"/>
      <c r="AQ1118" s="34"/>
      <c r="AR1118" s="34"/>
      <c r="AS1118" s="34"/>
      <c r="AU1118" s="34"/>
      <c r="AV1118" s="34"/>
      <c r="AW1118" s="34"/>
      <c r="AX1118" s="34"/>
      <c r="AY1118" s="34"/>
      <c r="AZ1118" s="34"/>
      <c r="BA1118" s="34"/>
      <c r="BB1118" s="34"/>
      <c r="BC1118" s="34" t="s">
        <v>866</v>
      </c>
      <c r="BD1118" s="34" t="s">
        <v>378</v>
      </c>
      <c r="BE1118" s="34" t="s">
        <v>867</v>
      </c>
      <c r="BF1118" s="34" t="s">
        <v>868</v>
      </c>
      <c r="BI1118" s="34"/>
      <c r="BJ1118" s="34"/>
      <c r="BK1118" s="34"/>
      <c r="BL1118" s="34"/>
      <c r="BM1118" s="34"/>
      <c r="BN1118" s="34"/>
      <c r="BO1118" s="34"/>
      <c r="BP1118" s="34"/>
      <c r="BQ1118" s="34"/>
      <c r="BS1118" s="34"/>
      <c r="BT1118" s="34"/>
      <c r="BU1118" s="34"/>
      <c r="BV1118" s="34"/>
      <c r="BW1118" s="34"/>
      <c r="BX1118" s="34"/>
      <c r="BY1118" s="34"/>
      <c r="BZ1118" s="34"/>
      <c r="CB1118" s="34"/>
      <c r="CC1118" s="34"/>
      <c r="CD1118" s="34"/>
      <c r="CE1118" s="34"/>
      <c r="CH1118" s="34"/>
      <c r="CI1118" s="34"/>
      <c r="CK1118" s="34"/>
      <c r="CL1118" s="34"/>
      <c r="CM1118" t="b">
        <v>0</v>
      </c>
      <c r="CN1118" s="34" t="s">
        <v>986</v>
      </c>
      <c r="CO1118" s="34" t="s">
        <v>1023</v>
      </c>
      <c r="CP1118" s="34"/>
      <c r="CQ1118" s="34" t="s">
        <v>1125</v>
      </c>
      <c r="CR1118" s="34" t="s">
        <v>1179</v>
      </c>
      <c r="CS1118" s="34" t="s">
        <v>312</v>
      </c>
      <c r="CT1118" s="34" t="s">
        <v>312</v>
      </c>
      <c r="CU1118" t="b">
        <v>0</v>
      </c>
      <c r="CV1118" s="34"/>
      <c r="CW1118" s="34" t="s">
        <v>647</v>
      </c>
      <c r="CX1118" s="34"/>
      <c r="CY1118" s="34" t="s">
        <v>1255</v>
      </c>
      <c r="CZ1118" s="34"/>
    </row>
    <row r="1119" spans="1:104" x14ac:dyDescent="0.15">
      <c r="A1119" s="34"/>
      <c r="B1119" s="34"/>
      <c r="C1119" s="34"/>
      <c r="D1119" s="34"/>
      <c r="F1119" s="34"/>
      <c r="G1119" s="34"/>
      <c r="H1119" s="84"/>
      <c r="I1119" s="34"/>
      <c r="J1119" s="34"/>
      <c r="K1119" s="34"/>
      <c r="L1119" s="34"/>
      <c r="M1119" s="34"/>
      <c r="N1119" s="34"/>
      <c r="O1119" s="34"/>
      <c r="P1119" s="34"/>
      <c r="Q1119" s="34"/>
      <c r="S1119" s="34"/>
      <c r="T1119" s="34"/>
      <c r="U1119" s="34"/>
      <c r="W1119" t="b">
        <v>1</v>
      </c>
      <c r="X1119" s="34"/>
      <c r="Y1119" s="34"/>
      <c r="AA1119" s="34"/>
      <c r="AB1119" s="34"/>
      <c r="AC1119" s="34"/>
      <c r="AD1119" s="34"/>
      <c r="AE1119" s="34"/>
      <c r="AF1119" s="34"/>
      <c r="AG1119">
        <v>4.3</v>
      </c>
      <c r="AH1119" s="34" t="s">
        <v>1607</v>
      </c>
      <c r="AK1119" s="34"/>
      <c r="AL1119" s="34"/>
      <c r="AM1119" s="34"/>
      <c r="AN1119" s="34"/>
      <c r="AO1119" s="34"/>
      <c r="AP1119" s="34"/>
      <c r="AQ1119" s="34"/>
      <c r="AR1119" s="34"/>
      <c r="AS1119" s="34"/>
      <c r="AU1119" s="34"/>
      <c r="AV1119" s="34"/>
      <c r="AW1119" s="34"/>
      <c r="AX1119" s="34"/>
      <c r="AY1119" s="34"/>
      <c r="AZ1119" s="34"/>
      <c r="BA1119" s="34"/>
      <c r="BB1119" s="34"/>
      <c r="BC1119" s="34" t="s">
        <v>866</v>
      </c>
      <c r="BD1119" s="34" t="s">
        <v>378</v>
      </c>
      <c r="BE1119" s="34" t="s">
        <v>867</v>
      </c>
      <c r="BF1119" s="34" t="s">
        <v>868</v>
      </c>
      <c r="BI1119" s="34"/>
      <c r="BJ1119" s="34"/>
      <c r="BK1119" s="34"/>
      <c r="BL1119" s="34"/>
      <c r="BM1119" s="34"/>
      <c r="BN1119" s="34"/>
      <c r="BO1119" s="34"/>
      <c r="BP1119" s="34"/>
      <c r="BQ1119" s="34"/>
      <c r="BS1119" s="34"/>
      <c r="BT1119" s="34"/>
      <c r="BU1119" s="34"/>
      <c r="BV1119" s="34"/>
      <c r="BW1119" s="34"/>
      <c r="BX1119" s="34"/>
      <c r="BY1119" s="34"/>
      <c r="BZ1119" s="34"/>
      <c r="CB1119" s="34"/>
      <c r="CC1119" s="34"/>
      <c r="CD1119" s="34"/>
      <c r="CE1119" s="34"/>
      <c r="CH1119" s="34"/>
      <c r="CI1119" s="34"/>
      <c r="CK1119" s="34"/>
      <c r="CL1119" s="34"/>
      <c r="CM1119" t="b">
        <v>0</v>
      </c>
      <c r="CN1119" s="34" t="s">
        <v>632</v>
      </c>
      <c r="CO1119" s="34" t="s">
        <v>648</v>
      </c>
      <c r="CP1119" s="34"/>
      <c r="CQ1119" s="34" t="s">
        <v>691</v>
      </c>
      <c r="CR1119" s="34" t="s">
        <v>740</v>
      </c>
      <c r="CS1119" s="34" t="s">
        <v>309</v>
      </c>
      <c r="CT1119" s="34" t="s">
        <v>640</v>
      </c>
      <c r="CU1119" t="b">
        <v>1</v>
      </c>
      <c r="CV1119" s="34" t="s">
        <v>326</v>
      </c>
      <c r="CW1119" s="34" t="s">
        <v>643</v>
      </c>
      <c r="CX1119" s="34"/>
      <c r="CY1119" s="34" t="s">
        <v>776</v>
      </c>
      <c r="CZ1119" s="34"/>
    </row>
    <row r="1120" spans="1:104" x14ac:dyDescent="0.15">
      <c r="A1120" s="34"/>
      <c r="B1120" s="34"/>
      <c r="C1120" s="34"/>
      <c r="D1120" s="34"/>
      <c r="F1120" s="34"/>
      <c r="G1120" s="34"/>
      <c r="H1120" s="84"/>
      <c r="I1120" s="34"/>
      <c r="J1120" s="34"/>
      <c r="K1120" s="34"/>
      <c r="L1120" s="34"/>
      <c r="M1120" s="34"/>
      <c r="N1120" s="34"/>
      <c r="O1120" s="34"/>
      <c r="P1120" s="34"/>
      <c r="Q1120" s="34"/>
      <c r="S1120" s="34"/>
      <c r="T1120" s="34"/>
      <c r="U1120" s="34"/>
      <c r="W1120" t="b">
        <v>1</v>
      </c>
      <c r="X1120" s="34"/>
      <c r="Y1120" s="34"/>
      <c r="AA1120" s="34"/>
      <c r="AB1120" s="34"/>
      <c r="AC1120" s="34"/>
      <c r="AD1120" s="34"/>
      <c r="AE1120" s="34"/>
      <c r="AF1120" s="34"/>
      <c r="AG1120">
        <v>4.3</v>
      </c>
      <c r="AH1120" s="34" t="s">
        <v>1607</v>
      </c>
      <c r="AK1120" s="34"/>
      <c r="AL1120" s="34"/>
      <c r="AM1120" s="34"/>
      <c r="AN1120" s="34"/>
      <c r="AO1120" s="34"/>
      <c r="AP1120" s="34"/>
      <c r="AQ1120" s="34"/>
      <c r="AR1120" s="34"/>
      <c r="AS1120" s="34"/>
      <c r="AU1120" s="34"/>
      <c r="AV1120" s="34"/>
      <c r="AW1120" s="34"/>
      <c r="AX1120" s="34"/>
      <c r="AY1120" s="34"/>
      <c r="AZ1120" s="34"/>
      <c r="BA1120" s="34"/>
      <c r="BB1120" s="34"/>
      <c r="BC1120" s="34" t="s">
        <v>866</v>
      </c>
      <c r="BD1120" s="34" t="s">
        <v>378</v>
      </c>
      <c r="BE1120" s="34" t="s">
        <v>867</v>
      </c>
      <c r="BF1120" s="34" t="s">
        <v>868</v>
      </c>
      <c r="BI1120" s="34"/>
      <c r="BJ1120" s="34"/>
      <c r="BK1120" s="34"/>
      <c r="BL1120" s="34"/>
      <c r="BM1120" s="34"/>
      <c r="BN1120" s="34"/>
      <c r="BO1120" s="34"/>
      <c r="BP1120" s="34"/>
      <c r="BQ1120" s="34"/>
      <c r="BS1120" s="34"/>
      <c r="BT1120" s="34"/>
      <c r="BU1120" s="34"/>
      <c r="BV1120" s="34"/>
      <c r="BW1120" s="34"/>
      <c r="BX1120" s="34"/>
      <c r="BY1120" s="34"/>
      <c r="BZ1120" s="34"/>
      <c r="CB1120" s="34"/>
      <c r="CC1120" s="34"/>
      <c r="CD1120" s="34"/>
      <c r="CE1120" s="34"/>
      <c r="CH1120" s="34"/>
      <c r="CI1120" s="34"/>
      <c r="CK1120" s="34"/>
      <c r="CL1120" s="34"/>
      <c r="CM1120" t="b">
        <v>0</v>
      </c>
      <c r="CN1120" s="34" t="s">
        <v>632</v>
      </c>
      <c r="CO1120" s="34" t="s">
        <v>648</v>
      </c>
      <c r="CP1120" s="34"/>
      <c r="CQ1120" s="34" t="s">
        <v>691</v>
      </c>
      <c r="CR1120" s="34" t="s">
        <v>740</v>
      </c>
      <c r="CS1120" s="34" t="s">
        <v>310</v>
      </c>
      <c r="CT1120" s="34" t="s">
        <v>0</v>
      </c>
      <c r="CU1120" t="b">
        <v>0</v>
      </c>
      <c r="CV1120" s="34" t="s">
        <v>648</v>
      </c>
      <c r="CW1120" s="34" t="s">
        <v>644</v>
      </c>
      <c r="CX1120" s="34"/>
      <c r="CY1120" s="34" t="s">
        <v>776</v>
      </c>
      <c r="CZ1120" s="34"/>
    </row>
    <row r="1121" spans="1:104" x14ac:dyDescent="0.15">
      <c r="A1121" s="34"/>
      <c r="B1121" s="34"/>
      <c r="C1121" s="34"/>
      <c r="D1121" s="34"/>
      <c r="F1121" s="34"/>
      <c r="G1121" s="34"/>
      <c r="H1121" s="84"/>
      <c r="I1121" s="34"/>
      <c r="J1121" s="34"/>
      <c r="K1121" s="34"/>
      <c r="L1121" s="34"/>
      <c r="M1121" s="34"/>
      <c r="N1121" s="34"/>
      <c r="O1121" s="34"/>
      <c r="P1121" s="34"/>
      <c r="Q1121" s="34"/>
      <c r="S1121" s="34"/>
      <c r="T1121" s="34"/>
      <c r="U1121" s="34"/>
      <c r="W1121" t="b">
        <v>1</v>
      </c>
      <c r="X1121" s="34"/>
      <c r="Y1121" s="34"/>
      <c r="AA1121" s="34"/>
      <c r="AB1121" s="34"/>
      <c r="AC1121" s="34"/>
      <c r="AD1121" s="34"/>
      <c r="AE1121" s="34"/>
      <c r="AF1121" s="34"/>
      <c r="AG1121">
        <v>4.3</v>
      </c>
      <c r="AH1121" s="34" t="s">
        <v>1607</v>
      </c>
      <c r="AK1121" s="34"/>
      <c r="AL1121" s="34"/>
      <c r="AM1121" s="34"/>
      <c r="AN1121" s="34"/>
      <c r="AO1121" s="34"/>
      <c r="AP1121" s="34"/>
      <c r="AQ1121" s="34"/>
      <c r="AR1121" s="34"/>
      <c r="AS1121" s="34"/>
      <c r="AU1121" s="34"/>
      <c r="AV1121" s="34"/>
      <c r="AW1121" s="34"/>
      <c r="AX1121" s="34"/>
      <c r="AY1121" s="34"/>
      <c r="AZ1121" s="34"/>
      <c r="BA1121" s="34"/>
      <c r="BB1121" s="34"/>
      <c r="BC1121" s="34" t="s">
        <v>866</v>
      </c>
      <c r="BD1121" s="34" t="s">
        <v>378</v>
      </c>
      <c r="BE1121" s="34" t="s">
        <v>867</v>
      </c>
      <c r="BF1121" s="34" t="s">
        <v>868</v>
      </c>
      <c r="BI1121" s="34"/>
      <c r="BJ1121" s="34"/>
      <c r="BK1121" s="34"/>
      <c r="BL1121" s="34"/>
      <c r="BM1121" s="34"/>
      <c r="BN1121" s="34"/>
      <c r="BO1121" s="34"/>
      <c r="BP1121" s="34"/>
      <c r="BQ1121" s="34"/>
      <c r="BS1121" s="34"/>
      <c r="BT1121" s="34"/>
      <c r="BU1121" s="34"/>
      <c r="BV1121" s="34"/>
      <c r="BW1121" s="34"/>
      <c r="BX1121" s="34"/>
      <c r="BY1121" s="34"/>
      <c r="BZ1121" s="34"/>
      <c r="CB1121" s="34"/>
      <c r="CC1121" s="34"/>
      <c r="CD1121" s="34"/>
      <c r="CE1121" s="34"/>
      <c r="CH1121" s="34"/>
      <c r="CI1121" s="34"/>
      <c r="CK1121" s="34"/>
      <c r="CL1121" s="34"/>
      <c r="CM1121" t="b">
        <v>0</v>
      </c>
      <c r="CN1121" s="34" t="s">
        <v>632</v>
      </c>
      <c r="CO1121" s="34" t="s">
        <v>648</v>
      </c>
      <c r="CP1121" s="34"/>
      <c r="CQ1121" s="34" t="s">
        <v>691</v>
      </c>
      <c r="CR1121" s="34" t="s">
        <v>740</v>
      </c>
      <c r="CS1121" s="34" t="s">
        <v>312</v>
      </c>
      <c r="CT1121" s="34" t="s">
        <v>312</v>
      </c>
      <c r="CU1121" t="b">
        <v>0</v>
      </c>
      <c r="CV1121" s="34"/>
      <c r="CW1121" s="34" t="s">
        <v>647</v>
      </c>
      <c r="CX1121" s="34"/>
      <c r="CY1121" s="34" t="s">
        <v>776</v>
      </c>
      <c r="CZ1121" s="34"/>
    </row>
    <row r="1122" spans="1:104" x14ac:dyDescent="0.15">
      <c r="A1122" s="34"/>
      <c r="B1122" s="34"/>
      <c r="C1122" s="34"/>
      <c r="D1122" s="34"/>
      <c r="F1122" s="34"/>
      <c r="G1122" s="34"/>
      <c r="H1122" s="84"/>
      <c r="I1122" s="34"/>
      <c r="J1122" s="34"/>
      <c r="K1122" s="34"/>
      <c r="L1122" s="34"/>
      <c r="M1122" s="34"/>
      <c r="N1122" s="34"/>
      <c r="O1122" s="34"/>
      <c r="P1122" s="34"/>
      <c r="Q1122" s="34"/>
      <c r="S1122" s="34"/>
      <c r="T1122" s="34"/>
      <c r="U1122" s="34"/>
      <c r="W1122" t="b">
        <v>1</v>
      </c>
      <c r="X1122" s="34"/>
      <c r="Y1122" s="34"/>
      <c r="AA1122" s="34"/>
      <c r="AB1122" s="34"/>
      <c r="AC1122" s="34"/>
      <c r="AD1122" s="34"/>
      <c r="AE1122" s="34"/>
      <c r="AF1122" s="34"/>
      <c r="AG1122">
        <v>4.3</v>
      </c>
      <c r="AH1122" s="34" t="s">
        <v>1607</v>
      </c>
      <c r="AK1122" s="34"/>
      <c r="AL1122" s="34"/>
      <c r="AM1122" s="34"/>
      <c r="AN1122" s="34"/>
      <c r="AO1122" s="34"/>
      <c r="AP1122" s="34"/>
      <c r="AQ1122" s="34"/>
      <c r="AR1122" s="34"/>
      <c r="AS1122" s="34"/>
      <c r="AU1122" s="34"/>
      <c r="AV1122" s="34"/>
      <c r="AW1122" s="34"/>
      <c r="AX1122" s="34"/>
      <c r="AY1122" s="34"/>
      <c r="AZ1122" s="34"/>
      <c r="BA1122" s="34"/>
      <c r="BB1122" s="34"/>
      <c r="BC1122" s="34" t="s">
        <v>866</v>
      </c>
      <c r="BD1122" s="34" t="s">
        <v>378</v>
      </c>
      <c r="BE1122" s="34" t="s">
        <v>867</v>
      </c>
      <c r="BF1122" s="34" t="s">
        <v>868</v>
      </c>
      <c r="BI1122" s="34"/>
      <c r="BJ1122" s="34"/>
      <c r="BK1122" s="34"/>
      <c r="BL1122" s="34"/>
      <c r="BM1122" s="34"/>
      <c r="BN1122" s="34"/>
      <c r="BO1122" s="34"/>
      <c r="BP1122" s="34"/>
      <c r="BQ1122" s="34"/>
      <c r="BS1122" s="34"/>
      <c r="BT1122" s="34"/>
      <c r="BU1122" s="34"/>
      <c r="BV1122" s="34"/>
      <c r="BW1122" s="34"/>
      <c r="BX1122" s="34"/>
      <c r="BY1122" s="34"/>
      <c r="BZ1122" s="34"/>
      <c r="CB1122" s="34"/>
      <c r="CC1122" s="34"/>
      <c r="CD1122" s="34"/>
      <c r="CE1122" s="34"/>
      <c r="CH1122" s="34"/>
      <c r="CI1122" s="34"/>
      <c r="CK1122" s="34"/>
      <c r="CL1122" s="34"/>
      <c r="CM1122" t="b">
        <v>0</v>
      </c>
      <c r="CN1122" s="34" t="s">
        <v>632</v>
      </c>
      <c r="CO1122" s="34" t="s">
        <v>667</v>
      </c>
      <c r="CP1122" s="34"/>
      <c r="CQ1122" s="34" t="s">
        <v>709</v>
      </c>
      <c r="CR1122" s="34" t="s">
        <v>741</v>
      </c>
      <c r="CS1122" s="34" t="s">
        <v>309</v>
      </c>
      <c r="CT1122" s="34" t="s">
        <v>640</v>
      </c>
      <c r="CU1122" t="b">
        <v>1</v>
      </c>
      <c r="CV1122" s="34" t="s">
        <v>326</v>
      </c>
      <c r="CW1122" s="34" t="s">
        <v>643</v>
      </c>
      <c r="CX1122" s="34"/>
      <c r="CY1122" s="34" t="s">
        <v>777</v>
      </c>
      <c r="CZ1122" s="34"/>
    </row>
    <row r="1123" spans="1:104" x14ac:dyDescent="0.15">
      <c r="A1123" s="34"/>
      <c r="B1123" s="34"/>
      <c r="C1123" s="34"/>
      <c r="D1123" s="34"/>
      <c r="F1123" s="34"/>
      <c r="G1123" s="34"/>
      <c r="H1123" s="84"/>
      <c r="I1123" s="34"/>
      <c r="J1123" s="34"/>
      <c r="K1123" s="34"/>
      <c r="L1123" s="34"/>
      <c r="M1123" s="34"/>
      <c r="N1123" s="34"/>
      <c r="O1123" s="34"/>
      <c r="P1123" s="34"/>
      <c r="Q1123" s="34"/>
      <c r="S1123" s="34"/>
      <c r="T1123" s="34"/>
      <c r="U1123" s="34"/>
      <c r="W1123" t="b">
        <v>1</v>
      </c>
      <c r="X1123" s="34"/>
      <c r="Y1123" s="34"/>
      <c r="AA1123" s="34"/>
      <c r="AB1123" s="34"/>
      <c r="AC1123" s="34"/>
      <c r="AD1123" s="34"/>
      <c r="AE1123" s="34"/>
      <c r="AF1123" s="34"/>
      <c r="AG1123">
        <v>4.3</v>
      </c>
      <c r="AH1123" s="34" t="s">
        <v>1607</v>
      </c>
      <c r="AK1123" s="34"/>
      <c r="AL1123" s="34"/>
      <c r="AM1123" s="34"/>
      <c r="AN1123" s="34"/>
      <c r="AO1123" s="34"/>
      <c r="AP1123" s="34"/>
      <c r="AQ1123" s="34"/>
      <c r="AR1123" s="34"/>
      <c r="AS1123" s="34"/>
      <c r="AU1123" s="34"/>
      <c r="AV1123" s="34"/>
      <c r="AW1123" s="34"/>
      <c r="AX1123" s="34"/>
      <c r="AY1123" s="34"/>
      <c r="AZ1123" s="34"/>
      <c r="BA1123" s="34"/>
      <c r="BB1123" s="34"/>
      <c r="BC1123" s="34" t="s">
        <v>866</v>
      </c>
      <c r="BD1123" s="34" t="s">
        <v>378</v>
      </c>
      <c r="BE1123" s="34" t="s">
        <v>867</v>
      </c>
      <c r="BF1123" s="34" t="s">
        <v>868</v>
      </c>
      <c r="BI1123" s="34"/>
      <c r="BJ1123" s="34"/>
      <c r="BK1123" s="34"/>
      <c r="BL1123" s="34"/>
      <c r="BM1123" s="34"/>
      <c r="BN1123" s="34"/>
      <c r="BO1123" s="34"/>
      <c r="BP1123" s="34"/>
      <c r="BQ1123" s="34"/>
      <c r="BS1123" s="34"/>
      <c r="BT1123" s="34"/>
      <c r="BU1123" s="34"/>
      <c r="BV1123" s="34"/>
      <c r="BW1123" s="34"/>
      <c r="BX1123" s="34"/>
      <c r="BY1123" s="34"/>
      <c r="BZ1123" s="34"/>
      <c r="CB1123" s="34"/>
      <c r="CC1123" s="34"/>
      <c r="CD1123" s="34"/>
      <c r="CE1123" s="34"/>
      <c r="CH1123" s="34"/>
      <c r="CI1123" s="34"/>
      <c r="CK1123" s="34"/>
      <c r="CL1123" s="34"/>
      <c r="CM1123" t="b">
        <v>0</v>
      </c>
      <c r="CN1123" s="34" t="s">
        <v>632</v>
      </c>
      <c r="CO1123" s="34" t="s">
        <v>667</v>
      </c>
      <c r="CP1123" s="34"/>
      <c r="CQ1123" s="34" t="s">
        <v>709</v>
      </c>
      <c r="CR1123" s="34" t="s">
        <v>741</v>
      </c>
      <c r="CS1123" s="34" t="s">
        <v>310</v>
      </c>
      <c r="CT1123" s="34" t="s">
        <v>0</v>
      </c>
      <c r="CU1123" t="b">
        <v>0</v>
      </c>
      <c r="CV1123" s="34" t="s">
        <v>667</v>
      </c>
      <c r="CW1123" s="34" t="s">
        <v>644</v>
      </c>
      <c r="CX1123" s="34"/>
      <c r="CY1123" s="34" t="s">
        <v>777</v>
      </c>
      <c r="CZ1123" s="34"/>
    </row>
    <row r="1124" spans="1:104" x14ac:dyDescent="0.15">
      <c r="A1124" s="34"/>
      <c r="B1124" s="34"/>
      <c r="C1124" s="34"/>
      <c r="D1124" s="34"/>
      <c r="F1124" s="34"/>
      <c r="G1124" s="34"/>
      <c r="H1124" s="84"/>
      <c r="I1124" s="34"/>
      <c r="J1124" s="34"/>
      <c r="K1124" s="34"/>
      <c r="L1124" s="34"/>
      <c r="M1124" s="34"/>
      <c r="N1124" s="34"/>
      <c r="O1124" s="34"/>
      <c r="P1124" s="34"/>
      <c r="Q1124" s="34"/>
      <c r="S1124" s="34"/>
      <c r="T1124" s="34"/>
      <c r="U1124" s="34"/>
      <c r="W1124" t="b">
        <v>1</v>
      </c>
      <c r="X1124" s="34"/>
      <c r="Y1124" s="34"/>
      <c r="AA1124" s="34"/>
      <c r="AB1124" s="34"/>
      <c r="AC1124" s="34"/>
      <c r="AD1124" s="34"/>
      <c r="AE1124" s="34"/>
      <c r="AF1124" s="34"/>
      <c r="AG1124">
        <v>4.3</v>
      </c>
      <c r="AH1124" s="34" t="s">
        <v>1607</v>
      </c>
      <c r="AK1124" s="34"/>
      <c r="AL1124" s="34"/>
      <c r="AM1124" s="34"/>
      <c r="AN1124" s="34"/>
      <c r="AO1124" s="34"/>
      <c r="AP1124" s="34"/>
      <c r="AQ1124" s="34"/>
      <c r="AR1124" s="34"/>
      <c r="AS1124" s="34"/>
      <c r="AU1124" s="34"/>
      <c r="AV1124" s="34"/>
      <c r="AW1124" s="34"/>
      <c r="AX1124" s="34"/>
      <c r="AY1124" s="34"/>
      <c r="AZ1124" s="34"/>
      <c r="BA1124" s="34"/>
      <c r="BB1124" s="34"/>
      <c r="BC1124" s="34" t="s">
        <v>866</v>
      </c>
      <c r="BD1124" s="34" t="s">
        <v>378</v>
      </c>
      <c r="BE1124" s="34" t="s">
        <v>867</v>
      </c>
      <c r="BF1124" s="34" t="s">
        <v>868</v>
      </c>
      <c r="BI1124" s="34"/>
      <c r="BJ1124" s="34"/>
      <c r="BK1124" s="34"/>
      <c r="BL1124" s="34"/>
      <c r="BM1124" s="34"/>
      <c r="BN1124" s="34"/>
      <c r="BO1124" s="34"/>
      <c r="BP1124" s="34"/>
      <c r="BQ1124" s="34"/>
      <c r="BS1124" s="34"/>
      <c r="BT1124" s="34"/>
      <c r="BU1124" s="34"/>
      <c r="BV1124" s="34"/>
      <c r="BW1124" s="34"/>
      <c r="BX1124" s="34"/>
      <c r="BY1124" s="34"/>
      <c r="BZ1124" s="34"/>
      <c r="CB1124" s="34"/>
      <c r="CC1124" s="34"/>
      <c r="CD1124" s="34"/>
      <c r="CE1124" s="34"/>
      <c r="CH1124" s="34"/>
      <c r="CI1124" s="34"/>
      <c r="CK1124" s="34"/>
      <c r="CL1124" s="34"/>
      <c r="CM1124" t="b">
        <v>0</v>
      </c>
      <c r="CN1124" s="34" t="s">
        <v>632</v>
      </c>
      <c r="CO1124" s="34" t="s">
        <v>667</v>
      </c>
      <c r="CP1124" s="34"/>
      <c r="CQ1124" s="34" t="s">
        <v>709</v>
      </c>
      <c r="CR1124" s="34" t="s">
        <v>741</v>
      </c>
      <c r="CS1124" s="34" t="s">
        <v>312</v>
      </c>
      <c r="CT1124" s="34" t="s">
        <v>312</v>
      </c>
      <c r="CU1124" t="b">
        <v>0</v>
      </c>
      <c r="CV1124" s="34"/>
      <c r="CW1124" s="34" t="s">
        <v>647</v>
      </c>
      <c r="CX1124" s="34"/>
      <c r="CY1124" s="34" t="s">
        <v>777</v>
      </c>
      <c r="CZ1124" s="34"/>
    </row>
    <row r="1125" spans="1:104" x14ac:dyDescent="0.15">
      <c r="A1125" s="34"/>
      <c r="B1125" s="34"/>
      <c r="C1125" s="34"/>
      <c r="D1125" s="34"/>
      <c r="F1125" s="34"/>
      <c r="G1125" s="34"/>
      <c r="H1125" s="84"/>
      <c r="I1125" s="34"/>
      <c r="J1125" s="34"/>
      <c r="K1125" s="34"/>
      <c r="L1125" s="34"/>
      <c r="M1125" s="34"/>
      <c r="N1125" s="34"/>
      <c r="O1125" s="34"/>
      <c r="P1125" s="34"/>
      <c r="Q1125" s="34"/>
      <c r="S1125" s="34"/>
      <c r="T1125" s="34"/>
      <c r="U1125" s="34"/>
      <c r="W1125" t="b">
        <v>1</v>
      </c>
      <c r="X1125" s="34"/>
      <c r="Y1125" s="34"/>
      <c r="AA1125" s="34"/>
      <c r="AB1125" s="34"/>
      <c r="AC1125" s="34"/>
      <c r="AD1125" s="34"/>
      <c r="AE1125" s="34"/>
      <c r="AF1125" s="34"/>
      <c r="AG1125">
        <v>4.3</v>
      </c>
      <c r="AH1125" s="34" t="s">
        <v>1607</v>
      </c>
      <c r="AK1125" s="34"/>
      <c r="AL1125" s="34"/>
      <c r="AM1125" s="34"/>
      <c r="AN1125" s="34"/>
      <c r="AO1125" s="34"/>
      <c r="AP1125" s="34"/>
      <c r="AQ1125" s="34"/>
      <c r="AR1125" s="34"/>
      <c r="AS1125" s="34"/>
      <c r="AU1125" s="34"/>
      <c r="AV1125" s="34"/>
      <c r="AW1125" s="34"/>
      <c r="AX1125" s="34"/>
      <c r="AY1125" s="34"/>
      <c r="AZ1125" s="34"/>
      <c r="BA1125" s="34"/>
      <c r="BB1125" s="34"/>
      <c r="BC1125" s="34" t="s">
        <v>866</v>
      </c>
      <c r="BD1125" s="34" t="s">
        <v>378</v>
      </c>
      <c r="BE1125" s="34" t="s">
        <v>867</v>
      </c>
      <c r="BF1125" s="34" t="s">
        <v>868</v>
      </c>
      <c r="BI1125" s="34"/>
      <c r="BJ1125" s="34"/>
      <c r="BK1125" s="34"/>
      <c r="BL1125" s="34"/>
      <c r="BM1125" s="34"/>
      <c r="BN1125" s="34"/>
      <c r="BO1125" s="34"/>
      <c r="BP1125" s="34"/>
      <c r="BQ1125" s="34"/>
      <c r="BS1125" s="34"/>
      <c r="BT1125" s="34"/>
      <c r="BU1125" s="34"/>
      <c r="BV1125" s="34"/>
      <c r="BW1125" s="34"/>
      <c r="BX1125" s="34"/>
      <c r="BY1125" s="34"/>
      <c r="BZ1125" s="34"/>
      <c r="CB1125" s="34"/>
      <c r="CC1125" s="34"/>
      <c r="CD1125" s="34"/>
      <c r="CE1125" s="34"/>
      <c r="CH1125" s="34"/>
      <c r="CI1125" s="34"/>
      <c r="CK1125" s="34"/>
      <c r="CL1125" s="34"/>
      <c r="CM1125" t="b">
        <v>0</v>
      </c>
      <c r="CN1125" s="34" t="s">
        <v>632</v>
      </c>
      <c r="CO1125" s="34" t="s">
        <v>668</v>
      </c>
      <c r="CP1125" s="34"/>
      <c r="CQ1125" s="34" t="s">
        <v>709</v>
      </c>
      <c r="CR1125" s="34" t="s">
        <v>742</v>
      </c>
      <c r="CS1125" s="34" t="s">
        <v>309</v>
      </c>
      <c r="CT1125" s="34" t="s">
        <v>640</v>
      </c>
      <c r="CU1125" t="b">
        <v>1</v>
      </c>
      <c r="CV1125" s="34" t="s">
        <v>326</v>
      </c>
      <c r="CW1125" s="34" t="s">
        <v>643</v>
      </c>
      <c r="CX1125" s="34"/>
      <c r="CY1125" s="34" t="s">
        <v>778</v>
      </c>
      <c r="CZ1125" s="34"/>
    </row>
    <row r="1126" spans="1:104" x14ac:dyDescent="0.15">
      <c r="A1126" s="34"/>
      <c r="B1126" s="34"/>
      <c r="C1126" s="34"/>
      <c r="D1126" s="34"/>
      <c r="F1126" s="34"/>
      <c r="G1126" s="34"/>
      <c r="H1126" s="84"/>
      <c r="I1126" s="34"/>
      <c r="J1126" s="34"/>
      <c r="K1126" s="34"/>
      <c r="L1126" s="34"/>
      <c r="M1126" s="34"/>
      <c r="N1126" s="34"/>
      <c r="O1126" s="34"/>
      <c r="P1126" s="34"/>
      <c r="Q1126" s="34"/>
      <c r="S1126" s="34"/>
      <c r="T1126" s="34"/>
      <c r="U1126" s="34"/>
      <c r="W1126" t="b">
        <v>1</v>
      </c>
      <c r="X1126" s="34"/>
      <c r="Y1126" s="34"/>
      <c r="AA1126" s="34"/>
      <c r="AB1126" s="34"/>
      <c r="AC1126" s="34"/>
      <c r="AD1126" s="34"/>
      <c r="AE1126" s="34"/>
      <c r="AF1126" s="34"/>
      <c r="AG1126">
        <v>4.3</v>
      </c>
      <c r="AH1126" s="34" t="s">
        <v>1607</v>
      </c>
      <c r="AK1126" s="34"/>
      <c r="AL1126" s="34"/>
      <c r="AM1126" s="34"/>
      <c r="AN1126" s="34"/>
      <c r="AO1126" s="34"/>
      <c r="AP1126" s="34"/>
      <c r="AQ1126" s="34"/>
      <c r="AR1126" s="34"/>
      <c r="AS1126" s="34"/>
      <c r="AU1126" s="34"/>
      <c r="AV1126" s="34"/>
      <c r="AW1126" s="34"/>
      <c r="AX1126" s="34"/>
      <c r="AY1126" s="34"/>
      <c r="AZ1126" s="34"/>
      <c r="BA1126" s="34"/>
      <c r="BB1126" s="34"/>
      <c r="BC1126" s="34" t="s">
        <v>866</v>
      </c>
      <c r="BD1126" s="34" t="s">
        <v>378</v>
      </c>
      <c r="BE1126" s="34" t="s">
        <v>867</v>
      </c>
      <c r="BF1126" s="34" t="s">
        <v>868</v>
      </c>
      <c r="BI1126" s="34"/>
      <c r="BJ1126" s="34"/>
      <c r="BK1126" s="34"/>
      <c r="BL1126" s="34"/>
      <c r="BM1126" s="34"/>
      <c r="BN1126" s="34"/>
      <c r="BO1126" s="34"/>
      <c r="BP1126" s="34"/>
      <c r="BQ1126" s="34"/>
      <c r="BS1126" s="34"/>
      <c r="BT1126" s="34"/>
      <c r="BU1126" s="34"/>
      <c r="BV1126" s="34"/>
      <c r="BW1126" s="34"/>
      <c r="BX1126" s="34"/>
      <c r="BY1126" s="34"/>
      <c r="BZ1126" s="34"/>
      <c r="CB1126" s="34"/>
      <c r="CC1126" s="34"/>
      <c r="CD1126" s="34"/>
      <c r="CE1126" s="34"/>
      <c r="CH1126" s="34"/>
      <c r="CI1126" s="34"/>
      <c r="CK1126" s="34"/>
      <c r="CL1126" s="34"/>
      <c r="CM1126" t="b">
        <v>0</v>
      </c>
      <c r="CN1126" s="34" t="s">
        <v>632</v>
      </c>
      <c r="CO1126" s="34" t="s">
        <v>668</v>
      </c>
      <c r="CP1126" s="34"/>
      <c r="CQ1126" s="34" t="s">
        <v>709</v>
      </c>
      <c r="CR1126" s="34" t="s">
        <v>742</v>
      </c>
      <c r="CS1126" s="34" t="s">
        <v>310</v>
      </c>
      <c r="CT1126" s="34" t="s">
        <v>0</v>
      </c>
      <c r="CU1126" t="b">
        <v>0</v>
      </c>
      <c r="CV1126" s="34" t="s">
        <v>668</v>
      </c>
      <c r="CW1126" s="34" t="s">
        <v>644</v>
      </c>
      <c r="CX1126" s="34"/>
      <c r="CY1126" s="34" t="s">
        <v>778</v>
      </c>
      <c r="CZ1126" s="34"/>
    </row>
    <row r="1127" spans="1:104" x14ac:dyDescent="0.15">
      <c r="A1127" s="34"/>
      <c r="B1127" s="34"/>
      <c r="C1127" s="34"/>
      <c r="D1127" s="34"/>
      <c r="F1127" s="34"/>
      <c r="G1127" s="34"/>
      <c r="H1127" s="84"/>
      <c r="I1127" s="34"/>
      <c r="J1127" s="34"/>
      <c r="K1127" s="34"/>
      <c r="L1127" s="34"/>
      <c r="M1127" s="34"/>
      <c r="N1127" s="34"/>
      <c r="O1127" s="34"/>
      <c r="P1127" s="34"/>
      <c r="Q1127" s="34"/>
      <c r="S1127" s="34"/>
      <c r="T1127" s="34"/>
      <c r="U1127" s="34"/>
      <c r="W1127" t="b">
        <v>1</v>
      </c>
      <c r="X1127" s="34"/>
      <c r="Y1127" s="34"/>
      <c r="AA1127" s="34"/>
      <c r="AB1127" s="34"/>
      <c r="AC1127" s="34"/>
      <c r="AD1127" s="34"/>
      <c r="AE1127" s="34"/>
      <c r="AF1127" s="34"/>
      <c r="AG1127">
        <v>4.3</v>
      </c>
      <c r="AH1127" s="34" t="s">
        <v>1607</v>
      </c>
      <c r="AK1127" s="34"/>
      <c r="AL1127" s="34"/>
      <c r="AM1127" s="34"/>
      <c r="AN1127" s="34"/>
      <c r="AO1127" s="34"/>
      <c r="AP1127" s="34"/>
      <c r="AQ1127" s="34"/>
      <c r="AR1127" s="34"/>
      <c r="AS1127" s="34"/>
      <c r="AU1127" s="34"/>
      <c r="AV1127" s="34"/>
      <c r="AW1127" s="34"/>
      <c r="AX1127" s="34"/>
      <c r="AY1127" s="34"/>
      <c r="AZ1127" s="34"/>
      <c r="BA1127" s="34"/>
      <c r="BB1127" s="34"/>
      <c r="BC1127" s="34" t="s">
        <v>866</v>
      </c>
      <c r="BD1127" s="34" t="s">
        <v>378</v>
      </c>
      <c r="BE1127" s="34" t="s">
        <v>867</v>
      </c>
      <c r="BF1127" s="34" t="s">
        <v>868</v>
      </c>
      <c r="BI1127" s="34"/>
      <c r="BJ1127" s="34"/>
      <c r="BK1127" s="34"/>
      <c r="BL1127" s="34"/>
      <c r="BM1127" s="34"/>
      <c r="BN1127" s="34"/>
      <c r="BO1127" s="34"/>
      <c r="BP1127" s="34"/>
      <c r="BQ1127" s="34"/>
      <c r="BS1127" s="34"/>
      <c r="BT1127" s="34"/>
      <c r="BU1127" s="34"/>
      <c r="BV1127" s="34"/>
      <c r="BW1127" s="34"/>
      <c r="BX1127" s="34"/>
      <c r="BY1127" s="34"/>
      <c r="BZ1127" s="34"/>
      <c r="CB1127" s="34"/>
      <c r="CC1127" s="34"/>
      <c r="CD1127" s="34"/>
      <c r="CE1127" s="34"/>
      <c r="CH1127" s="34"/>
      <c r="CI1127" s="34"/>
      <c r="CK1127" s="34"/>
      <c r="CL1127" s="34"/>
      <c r="CM1127" t="b">
        <v>0</v>
      </c>
      <c r="CN1127" s="34" t="s">
        <v>632</v>
      </c>
      <c r="CO1127" s="34" t="s">
        <v>668</v>
      </c>
      <c r="CP1127" s="34"/>
      <c r="CQ1127" s="34" t="s">
        <v>709</v>
      </c>
      <c r="CR1127" s="34" t="s">
        <v>742</v>
      </c>
      <c r="CS1127" s="34" t="s">
        <v>312</v>
      </c>
      <c r="CT1127" s="34" t="s">
        <v>312</v>
      </c>
      <c r="CU1127" t="b">
        <v>0</v>
      </c>
      <c r="CV1127" s="34"/>
      <c r="CW1127" s="34" t="s">
        <v>647</v>
      </c>
      <c r="CX1127" s="34"/>
      <c r="CY1127" s="34" t="s">
        <v>778</v>
      </c>
      <c r="CZ1127" s="34"/>
    </row>
    <row r="1128" spans="1:104" x14ac:dyDescent="0.15">
      <c r="A1128" s="34"/>
      <c r="B1128" s="34"/>
      <c r="C1128" s="34"/>
      <c r="D1128" s="34"/>
      <c r="F1128" s="34"/>
      <c r="G1128" s="34"/>
      <c r="H1128" s="84"/>
      <c r="I1128" s="34"/>
      <c r="J1128" s="34"/>
      <c r="K1128" s="34"/>
      <c r="L1128" s="34"/>
      <c r="M1128" s="34"/>
      <c r="N1128" s="34"/>
      <c r="O1128" s="34"/>
      <c r="P1128" s="34"/>
      <c r="Q1128" s="34"/>
      <c r="S1128" s="34"/>
      <c r="T1128" s="34"/>
      <c r="U1128" s="34"/>
      <c r="W1128" t="b">
        <v>1</v>
      </c>
      <c r="X1128" s="34"/>
      <c r="Y1128" s="34"/>
      <c r="AA1128" s="34"/>
      <c r="AB1128" s="34"/>
      <c r="AC1128" s="34"/>
      <c r="AD1128" s="34"/>
      <c r="AE1128" s="34"/>
      <c r="AF1128" s="34"/>
      <c r="AG1128">
        <v>4.3</v>
      </c>
      <c r="AH1128" s="34" t="s">
        <v>1607</v>
      </c>
      <c r="AK1128" s="34"/>
      <c r="AL1128" s="34"/>
      <c r="AM1128" s="34"/>
      <c r="AN1128" s="34"/>
      <c r="AO1128" s="34"/>
      <c r="AP1128" s="34"/>
      <c r="AQ1128" s="34"/>
      <c r="AR1128" s="34"/>
      <c r="AS1128" s="34"/>
      <c r="AU1128" s="34"/>
      <c r="AV1128" s="34"/>
      <c r="AW1128" s="34"/>
      <c r="AX1128" s="34"/>
      <c r="AY1128" s="34"/>
      <c r="AZ1128" s="34"/>
      <c r="BA1128" s="34"/>
      <c r="BB1128" s="34"/>
      <c r="BC1128" s="34" t="s">
        <v>866</v>
      </c>
      <c r="BD1128" s="34" t="s">
        <v>378</v>
      </c>
      <c r="BE1128" s="34" t="s">
        <v>867</v>
      </c>
      <c r="BF1128" s="34" t="s">
        <v>868</v>
      </c>
      <c r="BI1128" s="34"/>
      <c r="BJ1128" s="34"/>
      <c r="BK1128" s="34"/>
      <c r="BL1128" s="34"/>
      <c r="BM1128" s="34"/>
      <c r="BN1128" s="34"/>
      <c r="BO1128" s="34"/>
      <c r="BP1128" s="34"/>
      <c r="BQ1128" s="34"/>
      <c r="BS1128" s="34"/>
      <c r="BT1128" s="34"/>
      <c r="BU1128" s="34"/>
      <c r="BV1128" s="34"/>
      <c r="BW1128" s="34"/>
      <c r="BX1128" s="34"/>
      <c r="BY1128" s="34"/>
      <c r="BZ1128" s="34"/>
      <c r="CB1128" s="34"/>
      <c r="CC1128" s="34"/>
      <c r="CD1128" s="34"/>
      <c r="CE1128" s="34"/>
      <c r="CH1128" s="34"/>
      <c r="CI1128" s="34"/>
      <c r="CK1128" s="34"/>
      <c r="CL1128" s="34"/>
      <c r="CM1128" t="b">
        <v>0</v>
      </c>
      <c r="CN1128" s="34" t="s">
        <v>632</v>
      </c>
      <c r="CO1128" s="34" t="s">
        <v>669</v>
      </c>
      <c r="CP1128" s="34"/>
      <c r="CQ1128" s="34" t="s">
        <v>710</v>
      </c>
      <c r="CR1128" s="34" t="s">
        <v>743</v>
      </c>
      <c r="CS1128" s="34" t="s">
        <v>309</v>
      </c>
      <c r="CT1128" s="34" t="s">
        <v>640</v>
      </c>
      <c r="CU1128" t="b">
        <v>1</v>
      </c>
      <c r="CV1128" s="34" t="s">
        <v>326</v>
      </c>
      <c r="CW1128" s="34" t="s">
        <v>643</v>
      </c>
      <c r="CX1128" s="34"/>
      <c r="CY1128" s="34" t="s">
        <v>779</v>
      </c>
      <c r="CZ1128" s="34"/>
    </row>
    <row r="1129" spans="1:104" x14ac:dyDescent="0.15">
      <c r="A1129" s="34"/>
      <c r="B1129" s="34"/>
      <c r="C1129" s="34"/>
      <c r="D1129" s="34"/>
      <c r="F1129" s="34"/>
      <c r="G1129" s="34"/>
      <c r="H1129" s="84"/>
      <c r="I1129" s="34"/>
      <c r="J1129" s="34"/>
      <c r="K1129" s="34"/>
      <c r="L1129" s="34"/>
      <c r="M1129" s="34"/>
      <c r="N1129" s="34"/>
      <c r="O1129" s="34"/>
      <c r="P1129" s="34"/>
      <c r="Q1129" s="34"/>
      <c r="S1129" s="34"/>
      <c r="T1129" s="34"/>
      <c r="U1129" s="34"/>
      <c r="W1129" t="b">
        <v>1</v>
      </c>
      <c r="X1129" s="34"/>
      <c r="Y1129" s="34"/>
      <c r="AA1129" s="34"/>
      <c r="AB1129" s="34"/>
      <c r="AC1129" s="34"/>
      <c r="AD1129" s="34"/>
      <c r="AE1129" s="34"/>
      <c r="AF1129" s="34"/>
      <c r="AG1129">
        <v>4.3</v>
      </c>
      <c r="AH1129" s="34" t="s">
        <v>1607</v>
      </c>
      <c r="AK1129" s="34"/>
      <c r="AL1129" s="34"/>
      <c r="AM1129" s="34"/>
      <c r="AN1129" s="34"/>
      <c r="AO1129" s="34"/>
      <c r="AP1129" s="34"/>
      <c r="AQ1129" s="34"/>
      <c r="AR1129" s="34"/>
      <c r="AS1129" s="34"/>
      <c r="AU1129" s="34"/>
      <c r="AV1129" s="34"/>
      <c r="AW1129" s="34"/>
      <c r="AX1129" s="34"/>
      <c r="AY1129" s="34"/>
      <c r="AZ1129" s="34"/>
      <c r="BA1129" s="34"/>
      <c r="BB1129" s="34"/>
      <c r="BC1129" s="34" t="s">
        <v>866</v>
      </c>
      <c r="BD1129" s="34" t="s">
        <v>378</v>
      </c>
      <c r="BE1129" s="34" t="s">
        <v>867</v>
      </c>
      <c r="BF1129" s="34" t="s">
        <v>868</v>
      </c>
      <c r="BI1129" s="34"/>
      <c r="BJ1129" s="34"/>
      <c r="BK1129" s="34"/>
      <c r="BL1129" s="34"/>
      <c r="BM1129" s="34"/>
      <c r="BN1129" s="34"/>
      <c r="BO1129" s="34"/>
      <c r="BP1129" s="34"/>
      <c r="BQ1129" s="34"/>
      <c r="BS1129" s="34"/>
      <c r="BT1129" s="34"/>
      <c r="BU1129" s="34"/>
      <c r="BV1129" s="34"/>
      <c r="BW1129" s="34"/>
      <c r="BX1129" s="34"/>
      <c r="BY1129" s="34"/>
      <c r="BZ1129" s="34"/>
      <c r="CB1129" s="34"/>
      <c r="CC1129" s="34"/>
      <c r="CD1129" s="34"/>
      <c r="CE1129" s="34"/>
      <c r="CH1129" s="34"/>
      <c r="CI1129" s="34"/>
      <c r="CK1129" s="34"/>
      <c r="CL1129" s="34"/>
      <c r="CM1129" t="b">
        <v>0</v>
      </c>
      <c r="CN1129" s="34" t="s">
        <v>632</v>
      </c>
      <c r="CO1129" s="34" t="s">
        <v>669</v>
      </c>
      <c r="CP1129" s="34"/>
      <c r="CQ1129" s="34" t="s">
        <v>710</v>
      </c>
      <c r="CR1129" s="34" t="s">
        <v>743</v>
      </c>
      <c r="CS1129" s="34" t="s">
        <v>310</v>
      </c>
      <c r="CT1129" s="34" t="s">
        <v>0</v>
      </c>
      <c r="CU1129" t="b">
        <v>0</v>
      </c>
      <c r="CV1129" s="34" t="s">
        <v>669</v>
      </c>
      <c r="CW1129" s="34" t="s">
        <v>644</v>
      </c>
      <c r="CX1129" s="34"/>
      <c r="CY1129" s="34" t="s">
        <v>779</v>
      </c>
      <c r="CZ1129" s="34"/>
    </row>
    <row r="1130" spans="1:104" x14ac:dyDescent="0.15">
      <c r="A1130" s="34"/>
      <c r="B1130" s="34"/>
      <c r="C1130" s="34"/>
      <c r="D1130" s="34"/>
      <c r="F1130" s="34"/>
      <c r="G1130" s="34"/>
      <c r="H1130" s="84"/>
      <c r="I1130" s="34"/>
      <c r="J1130" s="34"/>
      <c r="K1130" s="34"/>
      <c r="L1130" s="34"/>
      <c r="M1130" s="34"/>
      <c r="N1130" s="34"/>
      <c r="O1130" s="34"/>
      <c r="P1130" s="34"/>
      <c r="Q1130" s="34"/>
      <c r="S1130" s="34"/>
      <c r="T1130" s="34"/>
      <c r="U1130" s="34"/>
      <c r="W1130" t="b">
        <v>1</v>
      </c>
      <c r="X1130" s="34"/>
      <c r="Y1130" s="34"/>
      <c r="AA1130" s="34"/>
      <c r="AB1130" s="34"/>
      <c r="AC1130" s="34"/>
      <c r="AD1130" s="34"/>
      <c r="AE1130" s="34"/>
      <c r="AF1130" s="34"/>
      <c r="AG1130">
        <v>4.3</v>
      </c>
      <c r="AH1130" s="34" t="s">
        <v>1607</v>
      </c>
      <c r="AK1130" s="34"/>
      <c r="AL1130" s="34"/>
      <c r="AM1130" s="34"/>
      <c r="AN1130" s="34"/>
      <c r="AO1130" s="34"/>
      <c r="AP1130" s="34"/>
      <c r="AQ1130" s="34"/>
      <c r="AR1130" s="34"/>
      <c r="AS1130" s="34"/>
      <c r="AU1130" s="34"/>
      <c r="AV1130" s="34"/>
      <c r="AW1130" s="34"/>
      <c r="AX1130" s="34"/>
      <c r="AY1130" s="34"/>
      <c r="AZ1130" s="34"/>
      <c r="BA1130" s="34"/>
      <c r="BB1130" s="34"/>
      <c r="BC1130" s="34" t="s">
        <v>866</v>
      </c>
      <c r="BD1130" s="34" t="s">
        <v>378</v>
      </c>
      <c r="BE1130" s="34" t="s">
        <v>867</v>
      </c>
      <c r="BF1130" s="34" t="s">
        <v>868</v>
      </c>
      <c r="BI1130" s="34"/>
      <c r="BJ1130" s="34"/>
      <c r="BK1130" s="34"/>
      <c r="BL1130" s="34"/>
      <c r="BM1130" s="34"/>
      <c r="BN1130" s="34"/>
      <c r="BO1130" s="34"/>
      <c r="BP1130" s="34"/>
      <c r="BQ1130" s="34"/>
      <c r="BS1130" s="34"/>
      <c r="BT1130" s="34"/>
      <c r="BU1130" s="34"/>
      <c r="BV1130" s="34"/>
      <c r="BW1130" s="34"/>
      <c r="BX1130" s="34"/>
      <c r="BY1130" s="34"/>
      <c r="BZ1130" s="34"/>
      <c r="CB1130" s="34"/>
      <c r="CC1130" s="34"/>
      <c r="CD1130" s="34"/>
      <c r="CE1130" s="34"/>
      <c r="CH1130" s="34"/>
      <c r="CI1130" s="34"/>
      <c r="CK1130" s="34"/>
      <c r="CL1130" s="34"/>
      <c r="CM1130" t="b">
        <v>0</v>
      </c>
      <c r="CN1130" s="34" t="s">
        <v>632</v>
      </c>
      <c r="CO1130" s="34" t="s">
        <v>669</v>
      </c>
      <c r="CP1130" s="34"/>
      <c r="CQ1130" s="34" t="s">
        <v>710</v>
      </c>
      <c r="CR1130" s="34" t="s">
        <v>743</v>
      </c>
      <c r="CS1130" s="34" t="s">
        <v>312</v>
      </c>
      <c r="CT1130" s="34" t="s">
        <v>312</v>
      </c>
      <c r="CU1130" t="b">
        <v>0</v>
      </c>
      <c r="CV1130" s="34"/>
      <c r="CW1130" s="34" t="s">
        <v>647</v>
      </c>
      <c r="CX1130" s="34"/>
      <c r="CY1130" s="34" t="s">
        <v>779</v>
      </c>
      <c r="CZ1130" s="34"/>
    </row>
    <row r="1131" spans="1:104" x14ac:dyDescent="0.15">
      <c r="A1131" s="34"/>
      <c r="B1131" s="34"/>
      <c r="C1131" s="34"/>
      <c r="D1131" s="34"/>
      <c r="F1131" s="34"/>
      <c r="G1131" s="34"/>
      <c r="H1131" s="84"/>
      <c r="I1131" s="34"/>
      <c r="J1131" s="34"/>
      <c r="K1131" s="34"/>
      <c r="L1131" s="34"/>
      <c r="M1131" s="34"/>
      <c r="N1131" s="34"/>
      <c r="O1131" s="34"/>
      <c r="P1131" s="34"/>
      <c r="Q1131" s="34"/>
      <c r="S1131" s="34"/>
      <c r="T1131" s="34"/>
      <c r="U1131" s="34"/>
      <c r="W1131" t="b">
        <v>1</v>
      </c>
      <c r="X1131" s="34"/>
      <c r="Y1131" s="34"/>
      <c r="AA1131" s="34"/>
      <c r="AB1131" s="34"/>
      <c r="AC1131" s="34"/>
      <c r="AD1131" s="34"/>
      <c r="AE1131" s="34"/>
      <c r="AF1131" s="34"/>
      <c r="AG1131">
        <v>4.3</v>
      </c>
      <c r="AH1131" s="34" t="s">
        <v>1607</v>
      </c>
      <c r="AK1131" s="34"/>
      <c r="AL1131" s="34"/>
      <c r="AM1131" s="34"/>
      <c r="AN1131" s="34"/>
      <c r="AO1131" s="34"/>
      <c r="AP1131" s="34"/>
      <c r="AQ1131" s="34"/>
      <c r="AR1131" s="34"/>
      <c r="AS1131" s="34"/>
      <c r="AU1131" s="34"/>
      <c r="AV1131" s="34"/>
      <c r="AW1131" s="34"/>
      <c r="AX1131" s="34"/>
      <c r="AY1131" s="34"/>
      <c r="AZ1131" s="34"/>
      <c r="BA1131" s="34"/>
      <c r="BB1131" s="34"/>
      <c r="BC1131" s="34" t="s">
        <v>866</v>
      </c>
      <c r="BD1131" s="34" t="s">
        <v>378</v>
      </c>
      <c r="BE1131" s="34" t="s">
        <v>867</v>
      </c>
      <c r="BF1131" s="34" t="s">
        <v>868</v>
      </c>
      <c r="BI1131" s="34"/>
      <c r="BJ1131" s="34"/>
      <c r="BK1131" s="34"/>
      <c r="BL1131" s="34"/>
      <c r="BM1131" s="34"/>
      <c r="BN1131" s="34"/>
      <c r="BO1131" s="34"/>
      <c r="BP1131" s="34"/>
      <c r="BQ1131" s="34"/>
      <c r="BS1131" s="34"/>
      <c r="BT1131" s="34"/>
      <c r="BU1131" s="34"/>
      <c r="BV1131" s="34"/>
      <c r="BW1131" s="34"/>
      <c r="BX1131" s="34"/>
      <c r="BY1131" s="34"/>
      <c r="BZ1131" s="34"/>
      <c r="CB1131" s="34"/>
      <c r="CC1131" s="34"/>
      <c r="CD1131" s="34"/>
      <c r="CE1131" s="34"/>
      <c r="CH1131" s="34"/>
      <c r="CI1131" s="34"/>
      <c r="CK1131" s="34"/>
      <c r="CL1131" s="34"/>
      <c r="CM1131" t="b">
        <v>0</v>
      </c>
      <c r="CN1131" s="34" t="s">
        <v>632</v>
      </c>
      <c r="CO1131" s="34" t="s">
        <v>670</v>
      </c>
      <c r="CP1131" s="34"/>
      <c r="CQ1131" s="34" t="s">
        <v>710</v>
      </c>
      <c r="CR1131" s="34" t="s">
        <v>744</v>
      </c>
      <c r="CS1131" s="34" t="s">
        <v>309</v>
      </c>
      <c r="CT1131" s="34" t="s">
        <v>640</v>
      </c>
      <c r="CU1131" t="b">
        <v>1</v>
      </c>
      <c r="CV1131" s="34" t="s">
        <v>326</v>
      </c>
      <c r="CW1131" s="34" t="s">
        <v>643</v>
      </c>
      <c r="CX1131" s="34"/>
      <c r="CY1131" s="34" t="s">
        <v>780</v>
      </c>
      <c r="CZ1131" s="34"/>
    </row>
    <row r="1132" spans="1:104" x14ac:dyDescent="0.15">
      <c r="A1132" s="34"/>
      <c r="B1132" s="34"/>
      <c r="C1132" s="34"/>
      <c r="D1132" s="34"/>
      <c r="F1132" s="34"/>
      <c r="G1132" s="34"/>
      <c r="H1132" s="84"/>
      <c r="I1132" s="34"/>
      <c r="J1132" s="34"/>
      <c r="K1132" s="34"/>
      <c r="L1132" s="34"/>
      <c r="M1132" s="34"/>
      <c r="N1132" s="34"/>
      <c r="O1132" s="34"/>
      <c r="P1132" s="34"/>
      <c r="Q1132" s="34"/>
      <c r="S1132" s="34"/>
      <c r="T1132" s="34"/>
      <c r="U1132" s="34"/>
      <c r="W1132" t="b">
        <v>1</v>
      </c>
      <c r="X1132" s="34"/>
      <c r="Y1132" s="34"/>
      <c r="AA1132" s="34"/>
      <c r="AB1132" s="34"/>
      <c r="AC1132" s="34"/>
      <c r="AD1132" s="34"/>
      <c r="AE1132" s="34"/>
      <c r="AF1132" s="34"/>
      <c r="AG1132">
        <v>4.3</v>
      </c>
      <c r="AH1132" s="34" t="s">
        <v>1607</v>
      </c>
      <c r="AK1132" s="34"/>
      <c r="AL1132" s="34"/>
      <c r="AM1132" s="34"/>
      <c r="AN1132" s="34"/>
      <c r="AO1132" s="34"/>
      <c r="AP1132" s="34"/>
      <c r="AQ1132" s="34"/>
      <c r="AR1132" s="34"/>
      <c r="AS1132" s="34"/>
      <c r="AU1132" s="34"/>
      <c r="AV1132" s="34"/>
      <c r="AW1132" s="34"/>
      <c r="AX1132" s="34"/>
      <c r="AY1132" s="34"/>
      <c r="AZ1132" s="34"/>
      <c r="BA1132" s="34"/>
      <c r="BB1132" s="34"/>
      <c r="BC1132" s="34" t="s">
        <v>866</v>
      </c>
      <c r="BD1132" s="34" t="s">
        <v>378</v>
      </c>
      <c r="BE1132" s="34" t="s">
        <v>867</v>
      </c>
      <c r="BF1132" s="34" t="s">
        <v>868</v>
      </c>
      <c r="BI1132" s="34"/>
      <c r="BJ1132" s="34"/>
      <c r="BK1132" s="34"/>
      <c r="BL1132" s="34"/>
      <c r="BM1132" s="34"/>
      <c r="BN1132" s="34"/>
      <c r="BO1132" s="34"/>
      <c r="BP1132" s="34"/>
      <c r="BQ1132" s="34"/>
      <c r="BS1132" s="34"/>
      <c r="BT1132" s="34"/>
      <c r="BU1132" s="34"/>
      <c r="BV1132" s="34"/>
      <c r="BW1132" s="34"/>
      <c r="BX1132" s="34"/>
      <c r="BY1132" s="34"/>
      <c r="BZ1132" s="34"/>
      <c r="CB1132" s="34"/>
      <c r="CC1132" s="34"/>
      <c r="CD1132" s="34"/>
      <c r="CE1132" s="34"/>
      <c r="CH1132" s="34"/>
      <c r="CI1132" s="34"/>
      <c r="CK1132" s="34"/>
      <c r="CL1132" s="34"/>
      <c r="CM1132" t="b">
        <v>0</v>
      </c>
      <c r="CN1132" s="34" t="s">
        <v>632</v>
      </c>
      <c r="CO1132" s="34" t="s">
        <v>670</v>
      </c>
      <c r="CP1132" s="34"/>
      <c r="CQ1132" s="34" t="s">
        <v>710</v>
      </c>
      <c r="CR1132" s="34" t="s">
        <v>744</v>
      </c>
      <c r="CS1132" s="34" t="s">
        <v>310</v>
      </c>
      <c r="CT1132" s="34" t="s">
        <v>0</v>
      </c>
      <c r="CU1132" t="b">
        <v>0</v>
      </c>
      <c r="CV1132" s="34" t="s">
        <v>670</v>
      </c>
      <c r="CW1132" s="34" t="s">
        <v>644</v>
      </c>
      <c r="CX1132" s="34"/>
      <c r="CY1132" s="34" t="s">
        <v>780</v>
      </c>
      <c r="CZ1132" s="34"/>
    </row>
    <row r="1133" spans="1:104" x14ac:dyDescent="0.15">
      <c r="A1133" s="34"/>
      <c r="B1133" s="34"/>
      <c r="C1133" s="34"/>
      <c r="D1133" s="34"/>
      <c r="F1133" s="34"/>
      <c r="G1133" s="34"/>
      <c r="H1133" s="84"/>
      <c r="I1133" s="34"/>
      <c r="J1133" s="34"/>
      <c r="K1133" s="34"/>
      <c r="L1133" s="34"/>
      <c r="M1133" s="34"/>
      <c r="N1133" s="34"/>
      <c r="O1133" s="34"/>
      <c r="P1133" s="34"/>
      <c r="Q1133" s="34"/>
      <c r="S1133" s="34"/>
      <c r="T1133" s="34"/>
      <c r="U1133" s="34"/>
      <c r="W1133" t="b">
        <v>1</v>
      </c>
      <c r="X1133" s="34"/>
      <c r="Y1133" s="34"/>
      <c r="AA1133" s="34"/>
      <c r="AB1133" s="34"/>
      <c r="AC1133" s="34"/>
      <c r="AD1133" s="34"/>
      <c r="AE1133" s="34"/>
      <c r="AF1133" s="34"/>
      <c r="AG1133">
        <v>4.3</v>
      </c>
      <c r="AH1133" s="34" t="s">
        <v>1607</v>
      </c>
      <c r="AK1133" s="34"/>
      <c r="AL1133" s="34"/>
      <c r="AM1133" s="34"/>
      <c r="AN1133" s="34"/>
      <c r="AO1133" s="34"/>
      <c r="AP1133" s="34"/>
      <c r="AQ1133" s="34"/>
      <c r="AR1133" s="34"/>
      <c r="AS1133" s="34"/>
      <c r="AU1133" s="34"/>
      <c r="AV1133" s="34"/>
      <c r="AW1133" s="34"/>
      <c r="AX1133" s="34"/>
      <c r="AY1133" s="34"/>
      <c r="AZ1133" s="34"/>
      <c r="BA1133" s="34"/>
      <c r="BB1133" s="34"/>
      <c r="BC1133" s="34" t="s">
        <v>866</v>
      </c>
      <c r="BD1133" s="34" t="s">
        <v>378</v>
      </c>
      <c r="BE1133" s="34" t="s">
        <v>867</v>
      </c>
      <c r="BF1133" s="34" t="s">
        <v>868</v>
      </c>
      <c r="BI1133" s="34"/>
      <c r="BJ1133" s="34"/>
      <c r="BK1133" s="34"/>
      <c r="BL1133" s="34"/>
      <c r="BM1133" s="34"/>
      <c r="BN1133" s="34"/>
      <c r="BO1133" s="34"/>
      <c r="BP1133" s="34"/>
      <c r="BQ1133" s="34"/>
      <c r="BS1133" s="34"/>
      <c r="BT1133" s="34"/>
      <c r="BU1133" s="34"/>
      <c r="BV1133" s="34"/>
      <c r="BW1133" s="34"/>
      <c r="BX1133" s="34"/>
      <c r="BY1133" s="34"/>
      <c r="BZ1133" s="34"/>
      <c r="CB1133" s="34"/>
      <c r="CC1133" s="34"/>
      <c r="CD1133" s="34"/>
      <c r="CE1133" s="34"/>
      <c r="CH1133" s="34"/>
      <c r="CI1133" s="34"/>
      <c r="CK1133" s="34"/>
      <c r="CL1133" s="34"/>
      <c r="CM1133" t="b">
        <v>0</v>
      </c>
      <c r="CN1133" s="34" t="s">
        <v>632</v>
      </c>
      <c r="CO1133" s="34" t="s">
        <v>670</v>
      </c>
      <c r="CP1133" s="34"/>
      <c r="CQ1133" s="34" t="s">
        <v>710</v>
      </c>
      <c r="CR1133" s="34" t="s">
        <v>744</v>
      </c>
      <c r="CS1133" s="34" t="s">
        <v>312</v>
      </c>
      <c r="CT1133" s="34" t="s">
        <v>312</v>
      </c>
      <c r="CU1133" t="b">
        <v>0</v>
      </c>
      <c r="CV1133" s="34"/>
      <c r="CW1133" s="34" t="s">
        <v>647</v>
      </c>
      <c r="CX1133" s="34"/>
      <c r="CY1133" s="34" t="s">
        <v>780</v>
      </c>
      <c r="CZ1133" s="34"/>
    </row>
    <row r="1134" spans="1:104" x14ac:dyDescent="0.15">
      <c r="A1134" s="34"/>
      <c r="B1134" s="34"/>
      <c r="C1134" s="34"/>
      <c r="D1134" s="34"/>
      <c r="F1134" s="34"/>
      <c r="G1134" s="34"/>
      <c r="H1134" s="84"/>
      <c r="I1134" s="34"/>
      <c r="J1134" s="34"/>
      <c r="K1134" s="34"/>
      <c r="L1134" s="34"/>
      <c r="M1134" s="34"/>
      <c r="N1134" s="34"/>
      <c r="O1134" s="34"/>
      <c r="P1134" s="34"/>
      <c r="Q1134" s="34"/>
      <c r="S1134" s="34"/>
      <c r="T1134" s="34"/>
      <c r="U1134" s="34"/>
      <c r="W1134" t="b">
        <v>1</v>
      </c>
      <c r="X1134" s="34"/>
      <c r="Y1134" s="34"/>
      <c r="AA1134" s="34"/>
      <c r="AB1134" s="34"/>
      <c r="AC1134" s="34"/>
      <c r="AD1134" s="34"/>
      <c r="AE1134" s="34"/>
      <c r="AF1134" s="34"/>
      <c r="AG1134">
        <v>4.3</v>
      </c>
      <c r="AH1134" s="34" t="s">
        <v>1607</v>
      </c>
      <c r="AK1134" s="34"/>
      <c r="AL1134" s="34"/>
      <c r="AM1134" s="34"/>
      <c r="AN1134" s="34"/>
      <c r="AO1134" s="34"/>
      <c r="AP1134" s="34"/>
      <c r="AQ1134" s="34"/>
      <c r="AR1134" s="34"/>
      <c r="AS1134" s="34"/>
      <c r="AU1134" s="34"/>
      <c r="AV1134" s="34"/>
      <c r="AW1134" s="34"/>
      <c r="AX1134" s="34"/>
      <c r="AY1134" s="34"/>
      <c r="AZ1134" s="34"/>
      <c r="BA1134" s="34"/>
      <c r="BB1134" s="34"/>
      <c r="BC1134" s="34" t="s">
        <v>866</v>
      </c>
      <c r="BD1134" s="34" t="s">
        <v>378</v>
      </c>
      <c r="BE1134" s="34" t="s">
        <v>867</v>
      </c>
      <c r="BF1134" s="34" t="s">
        <v>868</v>
      </c>
      <c r="BI1134" s="34"/>
      <c r="BJ1134" s="34"/>
      <c r="BK1134" s="34"/>
      <c r="BL1134" s="34"/>
      <c r="BM1134" s="34"/>
      <c r="BN1134" s="34"/>
      <c r="BO1134" s="34"/>
      <c r="BP1134" s="34"/>
      <c r="BQ1134" s="34"/>
      <c r="BS1134" s="34"/>
      <c r="BT1134" s="34"/>
      <c r="BU1134" s="34"/>
      <c r="BV1134" s="34"/>
      <c r="BW1134" s="34"/>
      <c r="BX1134" s="34"/>
      <c r="BY1134" s="34"/>
      <c r="BZ1134" s="34"/>
      <c r="CB1134" s="34"/>
      <c r="CC1134" s="34"/>
      <c r="CD1134" s="34"/>
      <c r="CE1134" s="34"/>
      <c r="CH1134" s="34"/>
      <c r="CI1134" s="34"/>
      <c r="CK1134" s="34"/>
      <c r="CL1134" s="34"/>
      <c r="CM1134" t="b">
        <v>0</v>
      </c>
      <c r="CN1134" s="34" t="s">
        <v>632</v>
      </c>
      <c r="CO1134" s="34" t="s">
        <v>671</v>
      </c>
      <c r="CP1134" s="34"/>
      <c r="CQ1134" s="34" t="s">
        <v>711</v>
      </c>
      <c r="CR1134" s="34" t="s">
        <v>339</v>
      </c>
      <c r="CS1134" s="34" t="s">
        <v>309</v>
      </c>
      <c r="CT1134" s="34" t="s">
        <v>640</v>
      </c>
      <c r="CU1134" t="b">
        <v>1</v>
      </c>
      <c r="CV1134" s="34" t="s">
        <v>326</v>
      </c>
      <c r="CW1134" s="34" t="s">
        <v>643</v>
      </c>
      <c r="CX1134" s="34"/>
      <c r="CY1134" s="34" t="s">
        <v>781</v>
      </c>
      <c r="CZ1134" s="34"/>
    </row>
    <row r="1135" spans="1:104" x14ac:dyDescent="0.15">
      <c r="A1135" s="34"/>
      <c r="B1135" s="34"/>
      <c r="C1135" s="34"/>
      <c r="D1135" s="34"/>
      <c r="F1135" s="34"/>
      <c r="G1135" s="34"/>
      <c r="H1135" s="84"/>
      <c r="I1135" s="34"/>
      <c r="J1135" s="34"/>
      <c r="K1135" s="34"/>
      <c r="L1135" s="34"/>
      <c r="M1135" s="34"/>
      <c r="N1135" s="34"/>
      <c r="O1135" s="34"/>
      <c r="P1135" s="34"/>
      <c r="Q1135" s="34"/>
      <c r="S1135" s="34"/>
      <c r="T1135" s="34"/>
      <c r="U1135" s="34"/>
      <c r="W1135" t="b">
        <v>1</v>
      </c>
      <c r="X1135" s="34"/>
      <c r="Y1135" s="34"/>
      <c r="AA1135" s="34"/>
      <c r="AB1135" s="34"/>
      <c r="AC1135" s="34"/>
      <c r="AD1135" s="34"/>
      <c r="AE1135" s="34"/>
      <c r="AF1135" s="34"/>
      <c r="AG1135">
        <v>4.3</v>
      </c>
      <c r="AH1135" s="34" t="s">
        <v>1607</v>
      </c>
      <c r="AK1135" s="34"/>
      <c r="AL1135" s="34"/>
      <c r="AM1135" s="34"/>
      <c r="AN1135" s="34"/>
      <c r="AO1135" s="34"/>
      <c r="AP1135" s="34"/>
      <c r="AQ1135" s="34"/>
      <c r="AR1135" s="34"/>
      <c r="AS1135" s="34"/>
      <c r="AU1135" s="34"/>
      <c r="AV1135" s="34"/>
      <c r="AW1135" s="34"/>
      <c r="AX1135" s="34"/>
      <c r="AY1135" s="34"/>
      <c r="AZ1135" s="34"/>
      <c r="BA1135" s="34"/>
      <c r="BB1135" s="34"/>
      <c r="BC1135" s="34" t="s">
        <v>866</v>
      </c>
      <c r="BD1135" s="34" t="s">
        <v>378</v>
      </c>
      <c r="BE1135" s="34" t="s">
        <v>867</v>
      </c>
      <c r="BF1135" s="34" t="s">
        <v>868</v>
      </c>
      <c r="BI1135" s="34"/>
      <c r="BJ1135" s="34"/>
      <c r="BK1135" s="34"/>
      <c r="BL1135" s="34"/>
      <c r="BM1135" s="34"/>
      <c r="BN1135" s="34"/>
      <c r="BO1135" s="34"/>
      <c r="BP1135" s="34"/>
      <c r="BQ1135" s="34"/>
      <c r="BS1135" s="34"/>
      <c r="BT1135" s="34"/>
      <c r="BU1135" s="34"/>
      <c r="BV1135" s="34"/>
      <c r="BW1135" s="34"/>
      <c r="BX1135" s="34"/>
      <c r="BY1135" s="34"/>
      <c r="BZ1135" s="34"/>
      <c r="CB1135" s="34"/>
      <c r="CC1135" s="34"/>
      <c r="CD1135" s="34"/>
      <c r="CE1135" s="34"/>
      <c r="CH1135" s="34"/>
      <c r="CI1135" s="34"/>
      <c r="CK1135" s="34"/>
      <c r="CL1135" s="34"/>
      <c r="CM1135" t="b">
        <v>0</v>
      </c>
      <c r="CN1135" s="34" t="s">
        <v>632</v>
      </c>
      <c r="CO1135" s="34" t="s">
        <v>671</v>
      </c>
      <c r="CP1135" s="34"/>
      <c r="CQ1135" s="34" t="s">
        <v>711</v>
      </c>
      <c r="CR1135" s="34" t="s">
        <v>339</v>
      </c>
      <c r="CS1135" s="34" t="s">
        <v>310</v>
      </c>
      <c r="CT1135" s="34" t="s">
        <v>0</v>
      </c>
      <c r="CU1135" t="b">
        <v>0</v>
      </c>
      <c r="CV1135" s="34" t="s">
        <v>671</v>
      </c>
      <c r="CW1135" s="34" t="s">
        <v>644</v>
      </c>
      <c r="CX1135" s="34"/>
      <c r="CY1135" s="34" t="s">
        <v>781</v>
      </c>
      <c r="CZ1135" s="34"/>
    </row>
    <row r="1136" spans="1:104" x14ac:dyDescent="0.15">
      <c r="A1136" s="34"/>
      <c r="B1136" s="34"/>
      <c r="C1136" s="34"/>
      <c r="D1136" s="34"/>
      <c r="F1136" s="34"/>
      <c r="G1136" s="34"/>
      <c r="H1136" s="84"/>
      <c r="I1136" s="34"/>
      <c r="J1136" s="34"/>
      <c r="K1136" s="34"/>
      <c r="L1136" s="34"/>
      <c r="M1136" s="34"/>
      <c r="N1136" s="34"/>
      <c r="O1136" s="34"/>
      <c r="P1136" s="34"/>
      <c r="Q1136" s="34"/>
      <c r="S1136" s="34"/>
      <c r="T1136" s="34"/>
      <c r="U1136" s="34"/>
      <c r="W1136" t="b">
        <v>1</v>
      </c>
      <c r="X1136" s="34"/>
      <c r="Y1136" s="34"/>
      <c r="AA1136" s="34"/>
      <c r="AB1136" s="34"/>
      <c r="AC1136" s="34"/>
      <c r="AD1136" s="34"/>
      <c r="AE1136" s="34"/>
      <c r="AF1136" s="34"/>
      <c r="AG1136">
        <v>4.3</v>
      </c>
      <c r="AH1136" s="34" t="s">
        <v>1607</v>
      </c>
      <c r="AK1136" s="34"/>
      <c r="AL1136" s="34"/>
      <c r="AM1136" s="34"/>
      <c r="AN1136" s="34"/>
      <c r="AO1136" s="34"/>
      <c r="AP1136" s="34"/>
      <c r="AQ1136" s="34"/>
      <c r="AR1136" s="34"/>
      <c r="AS1136" s="34"/>
      <c r="AU1136" s="34"/>
      <c r="AV1136" s="34"/>
      <c r="AW1136" s="34"/>
      <c r="AX1136" s="34"/>
      <c r="AY1136" s="34"/>
      <c r="AZ1136" s="34"/>
      <c r="BA1136" s="34"/>
      <c r="BB1136" s="34"/>
      <c r="BC1136" s="34" t="s">
        <v>866</v>
      </c>
      <c r="BD1136" s="34" t="s">
        <v>378</v>
      </c>
      <c r="BE1136" s="34" t="s">
        <v>867</v>
      </c>
      <c r="BF1136" s="34" t="s">
        <v>868</v>
      </c>
      <c r="BI1136" s="34"/>
      <c r="BJ1136" s="34"/>
      <c r="BK1136" s="34"/>
      <c r="BL1136" s="34"/>
      <c r="BM1136" s="34"/>
      <c r="BN1136" s="34"/>
      <c r="BO1136" s="34"/>
      <c r="BP1136" s="34"/>
      <c r="BQ1136" s="34"/>
      <c r="BS1136" s="34"/>
      <c r="BT1136" s="34"/>
      <c r="BU1136" s="34"/>
      <c r="BV1136" s="34"/>
      <c r="BW1136" s="34"/>
      <c r="BX1136" s="34"/>
      <c r="BY1136" s="34"/>
      <c r="BZ1136" s="34"/>
      <c r="CB1136" s="34"/>
      <c r="CC1136" s="34"/>
      <c r="CD1136" s="34"/>
      <c r="CE1136" s="34"/>
      <c r="CH1136" s="34"/>
      <c r="CI1136" s="34"/>
      <c r="CK1136" s="34"/>
      <c r="CL1136" s="34"/>
      <c r="CM1136" t="b">
        <v>0</v>
      </c>
      <c r="CN1136" s="34" t="s">
        <v>632</v>
      </c>
      <c r="CO1136" s="34" t="s">
        <v>671</v>
      </c>
      <c r="CP1136" s="34"/>
      <c r="CQ1136" s="34" t="s">
        <v>711</v>
      </c>
      <c r="CR1136" s="34" t="s">
        <v>339</v>
      </c>
      <c r="CS1136" s="34" t="s">
        <v>312</v>
      </c>
      <c r="CT1136" s="34" t="s">
        <v>312</v>
      </c>
      <c r="CU1136" t="b">
        <v>0</v>
      </c>
      <c r="CV1136" s="34"/>
      <c r="CW1136" s="34" t="s">
        <v>647</v>
      </c>
      <c r="CX1136" s="34"/>
      <c r="CY1136" s="34" t="s">
        <v>781</v>
      </c>
      <c r="CZ1136" s="34"/>
    </row>
    <row r="1137" spans="1:104" x14ac:dyDescent="0.15">
      <c r="A1137" s="34"/>
      <c r="B1137" s="34"/>
      <c r="C1137" s="34"/>
      <c r="D1137" s="34"/>
      <c r="F1137" s="34"/>
      <c r="G1137" s="34"/>
      <c r="H1137" s="84"/>
      <c r="I1137" s="34"/>
      <c r="J1137" s="34"/>
      <c r="K1137" s="34"/>
      <c r="L1137" s="34"/>
      <c r="M1137" s="34"/>
      <c r="N1137" s="34"/>
      <c r="O1137" s="34"/>
      <c r="P1137" s="34"/>
      <c r="Q1137" s="34"/>
      <c r="S1137" s="34"/>
      <c r="T1137" s="34"/>
      <c r="U1137" s="34"/>
      <c r="W1137" t="b">
        <v>1</v>
      </c>
      <c r="X1137" s="34"/>
      <c r="Y1137" s="34"/>
      <c r="AA1137" s="34"/>
      <c r="AB1137" s="34"/>
      <c r="AC1137" s="34"/>
      <c r="AD1137" s="34"/>
      <c r="AE1137" s="34"/>
      <c r="AF1137" s="34"/>
      <c r="AG1137">
        <v>4.3</v>
      </c>
      <c r="AH1137" s="34" t="s">
        <v>1607</v>
      </c>
      <c r="AK1137" s="34"/>
      <c r="AL1137" s="34"/>
      <c r="AM1137" s="34"/>
      <c r="AN1137" s="34"/>
      <c r="AO1137" s="34"/>
      <c r="AP1137" s="34"/>
      <c r="AQ1137" s="34"/>
      <c r="AR1137" s="34"/>
      <c r="AS1137" s="34"/>
      <c r="AU1137" s="34"/>
      <c r="AV1137" s="34"/>
      <c r="AW1137" s="34"/>
      <c r="AX1137" s="34"/>
      <c r="AY1137" s="34"/>
      <c r="AZ1137" s="34"/>
      <c r="BA1137" s="34"/>
      <c r="BB1137" s="34"/>
      <c r="BC1137" s="34" t="s">
        <v>866</v>
      </c>
      <c r="BD1137" s="34" t="s">
        <v>378</v>
      </c>
      <c r="BE1137" s="34" t="s">
        <v>867</v>
      </c>
      <c r="BF1137" s="34" t="s">
        <v>868</v>
      </c>
      <c r="BI1137" s="34"/>
      <c r="BJ1137" s="34"/>
      <c r="BK1137" s="34"/>
      <c r="BL1137" s="34"/>
      <c r="BM1137" s="34"/>
      <c r="BN1137" s="34"/>
      <c r="BO1137" s="34"/>
      <c r="BP1137" s="34"/>
      <c r="BQ1137" s="34"/>
      <c r="BS1137" s="34"/>
      <c r="BT1137" s="34"/>
      <c r="BU1137" s="34"/>
      <c r="BV1137" s="34"/>
      <c r="BW1137" s="34"/>
      <c r="BX1137" s="34"/>
      <c r="BY1137" s="34"/>
      <c r="BZ1137" s="34"/>
      <c r="CB1137" s="34"/>
      <c r="CC1137" s="34"/>
      <c r="CD1137" s="34"/>
      <c r="CE1137" s="34"/>
      <c r="CH1137" s="34"/>
      <c r="CI1137" s="34"/>
      <c r="CK1137" s="34"/>
      <c r="CL1137" s="34"/>
      <c r="CM1137" t="b">
        <v>0</v>
      </c>
      <c r="CN1137" s="34" t="s">
        <v>632</v>
      </c>
      <c r="CO1137" s="34" t="s">
        <v>672</v>
      </c>
      <c r="CP1137" s="34"/>
      <c r="CQ1137" s="34" t="s">
        <v>712</v>
      </c>
      <c r="CR1137" s="34" t="s">
        <v>345</v>
      </c>
      <c r="CS1137" s="34" t="s">
        <v>309</v>
      </c>
      <c r="CT1137" s="34" t="s">
        <v>640</v>
      </c>
      <c r="CU1137" t="b">
        <v>1</v>
      </c>
      <c r="CV1137" s="34" t="s">
        <v>326</v>
      </c>
      <c r="CW1137" s="34" t="s">
        <v>643</v>
      </c>
      <c r="CX1137" s="34"/>
      <c r="CY1137" s="34" t="s">
        <v>782</v>
      </c>
      <c r="CZ1137" s="34"/>
    </row>
    <row r="1138" spans="1:104" x14ac:dyDescent="0.15">
      <c r="A1138" s="34"/>
      <c r="B1138" s="34"/>
      <c r="C1138" s="34"/>
      <c r="D1138" s="34"/>
      <c r="F1138" s="34"/>
      <c r="G1138" s="34"/>
      <c r="H1138" s="84"/>
      <c r="I1138" s="34"/>
      <c r="J1138" s="34"/>
      <c r="K1138" s="34"/>
      <c r="L1138" s="34"/>
      <c r="M1138" s="34"/>
      <c r="N1138" s="34"/>
      <c r="O1138" s="34"/>
      <c r="P1138" s="34"/>
      <c r="Q1138" s="34"/>
      <c r="S1138" s="34"/>
      <c r="T1138" s="34"/>
      <c r="U1138" s="34"/>
      <c r="W1138" t="b">
        <v>1</v>
      </c>
      <c r="X1138" s="34"/>
      <c r="Y1138" s="34"/>
      <c r="AA1138" s="34"/>
      <c r="AB1138" s="34"/>
      <c r="AC1138" s="34"/>
      <c r="AD1138" s="34"/>
      <c r="AE1138" s="34"/>
      <c r="AF1138" s="34"/>
      <c r="AG1138">
        <v>4.3</v>
      </c>
      <c r="AH1138" s="34" t="s">
        <v>1607</v>
      </c>
      <c r="AK1138" s="34"/>
      <c r="AL1138" s="34"/>
      <c r="AM1138" s="34"/>
      <c r="AN1138" s="34"/>
      <c r="AO1138" s="34"/>
      <c r="AP1138" s="34"/>
      <c r="AQ1138" s="34"/>
      <c r="AR1138" s="34"/>
      <c r="AS1138" s="34"/>
      <c r="AU1138" s="34"/>
      <c r="AV1138" s="34"/>
      <c r="AW1138" s="34"/>
      <c r="AX1138" s="34"/>
      <c r="AY1138" s="34"/>
      <c r="AZ1138" s="34"/>
      <c r="BA1138" s="34"/>
      <c r="BB1138" s="34"/>
      <c r="BC1138" s="34" t="s">
        <v>866</v>
      </c>
      <c r="BD1138" s="34" t="s">
        <v>378</v>
      </c>
      <c r="BE1138" s="34" t="s">
        <v>867</v>
      </c>
      <c r="BF1138" s="34" t="s">
        <v>868</v>
      </c>
      <c r="BI1138" s="34"/>
      <c r="BJ1138" s="34"/>
      <c r="BK1138" s="34"/>
      <c r="BL1138" s="34"/>
      <c r="BM1138" s="34"/>
      <c r="BN1138" s="34"/>
      <c r="BO1138" s="34"/>
      <c r="BP1138" s="34"/>
      <c r="BQ1138" s="34"/>
      <c r="BS1138" s="34"/>
      <c r="BT1138" s="34"/>
      <c r="BU1138" s="34"/>
      <c r="BV1138" s="34"/>
      <c r="BW1138" s="34"/>
      <c r="BX1138" s="34"/>
      <c r="BY1138" s="34"/>
      <c r="BZ1138" s="34"/>
      <c r="CB1138" s="34"/>
      <c r="CC1138" s="34"/>
      <c r="CD1138" s="34"/>
      <c r="CE1138" s="34"/>
      <c r="CH1138" s="34"/>
      <c r="CI1138" s="34"/>
      <c r="CK1138" s="34"/>
      <c r="CL1138" s="34"/>
      <c r="CM1138" t="b">
        <v>0</v>
      </c>
      <c r="CN1138" s="34" t="s">
        <v>632</v>
      </c>
      <c r="CO1138" s="34" t="s">
        <v>672</v>
      </c>
      <c r="CP1138" s="34"/>
      <c r="CQ1138" s="34" t="s">
        <v>712</v>
      </c>
      <c r="CR1138" s="34" t="s">
        <v>345</v>
      </c>
      <c r="CS1138" s="34" t="s">
        <v>310</v>
      </c>
      <c r="CT1138" s="34" t="s">
        <v>0</v>
      </c>
      <c r="CU1138" t="b">
        <v>0</v>
      </c>
      <c r="CV1138" s="34" t="s">
        <v>672</v>
      </c>
      <c r="CW1138" s="34" t="s">
        <v>644</v>
      </c>
      <c r="CX1138" s="34"/>
      <c r="CY1138" s="34" t="s">
        <v>782</v>
      </c>
      <c r="CZ1138" s="34"/>
    </row>
    <row r="1139" spans="1:104" x14ac:dyDescent="0.15">
      <c r="A1139" s="34"/>
      <c r="B1139" s="34"/>
      <c r="C1139" s="34"/>
      <c r="D1139" s="34"/>
      <c r="F1139" s="34"/>
      <c r="G1139" s="34"/>
      <c r="H1139" s="84"/>
      <c r="I1139" s="34"/>
      <c r="J1139" s="34"/>
      <c r="K1139" s="34"/>
      <c r="L1139" s="34"/>
      <c r="M1139" s="34"/>
      <c r="N1139" s="34"/>
      <c r="O1139" s="34"/>
      <c r="P1139" s="34"/>
      <c r="Q1139" s="34"/>
      <c r="S1139" s="34"/>
      <c r="T1139" s="34"/>
      <c r="U1139" s="34"/>
      <c r="W1139" t="b">
        <v>1</v>
      </c>
      <c r="X1139" s="34"/>
      <c r="Y1139" s="34"/>
      <c r="AA1139" s="34"/>
      <c r="AB1139" s="34"/>
      <c r="AC1139" s="34"/>
      <c r="AD1139" s="34"/>
      <c r="AE1139" s="34"/>
      <c r="AF1139" s="34"/>
      <c r="AG1139">
        <v>4.3</v>
      </c>
      <c r="AH1139" s="34" t="s">
        <v>1607</v>
      </c>
      <c r="AK1139" s="34"/>
      <c r="AL1139" s="34"/>
      <c r="AM1139" s="34"/>
      <c r="AN1139" s="34"/>
      <c r="AO1139" s="34"/>
      <c r="AP1139" s="34"/>
      <c r="AQ1139" s="34"/>
      <c r="AR1139" s="34"/>
      <c r="AS1139" s="34"/>
      <c r="AU1139" s="34"/>
      <c r="AV1139" s="34"/>
      <c r="AW1139" s="34"/>
      <c r="AX1139" s="34"/>
      <c r="AY1139" s="34"/>
      <c r="AZ1139" s="34"/>
      <c r="BA1139" s="34"/>
      <c r="BB1139" s="34"/>
      <c r="BC1139" s="34" t="s">
        <v>866</v>
      </c>
      <c r="BD1139" s="34" t="s">
        <v>378</v>
      </c>
      <c r="BE1139" s="34" t="s">
        <v>867</v>
      </c>
      <c r="BF1139" s="34" t="s">
        <v>868</v>
      </c>
      <c r="BI1139" s="34"/>
      <c r="BJ1139" s="34"/>
      <c r="BK1139" s="34"/>
      <c r="BL1139" s="34"/>
      <c r="BM1139" s="34"/>
      <c r="BN1139" s="34"/>
      <c r="BO1139" s="34"/>
      <c r="BP1139" s="34"/>
      <c r="BQ1139" s="34"/>
      <c r="BS1139" s="34"/>
      <c r="BT1139" s="34"/>
      <c r="BU1139" s="34"/>
      <c r="BV1139" s="34"/>
      <c r="BW1139" s="34"/>
      <c r="BX1139" s="34"/>
      <c r="BY1139" s="34"/>
      <c r="BZ1139" s="34"/>
      <c r="CB1139" s="34"/>
      <c r="CC1139" s="34"/>
      <c r="CD1139" s="34"/>
      <c r="CE1139" s="34"/>
      <c r="CH1139" s="34"/>
      <c r="CI1139" s="34"/>
      <c r="CK1139" s="34"/>
      <c r="CL1139" s="34"/>
      <c r="CM1139" t="b">
        <v>0</v>
      </c>
      <c r="CN1139" s="34" t="s">
        <v>632</v>
      </c>
      <c r="CO1139" s="34" t="s">
        <v>672</v>
      </c>
      <c r="CP1139" s="34"/>
      <c r="CQ1139" s="34" t="s">
        <v>712</v>
      </c>
      <c r="CR1139" s="34" t="s">
        <v>345</v>
      </c>
      <c r="CS1139" s="34" t="s">
        <v>312</v>
      </c>
      <c r="CT1139" s="34" t="s">
        <v>312</v>
      </c>
      <c r="CU1139" t="b">
        <v>0</v>
      </c>
      <c r="CV1139" s="34"/>
      <c r="CW1139" s="34" t="s">
        <v>647</v>
      </c>
      <c r="CX1139" s="34"/>
      <c r="CY1139" s="34" t="s">
        <v>782</v>
      </c>
      <c r="CZ1139" s="34"/>
    </row>
    <row r="1140" spans="1:104" x14ac:dyDescent="0.15">
      <c r="A1140" s="34"/>
      <c r="B1140" s="34"/>
      <c r="C1140" s="34"/>
      <c r="D1140" s="34"/>
      <c r="F1140" s="34"/>
      <c r="G1140" s="34"/>
      <c r="H1140" s="84"/>
      <c r="I1140" s="34"/>
      <c r="J1140" s="34"/>
      <c r="K1140" s="34"/>
      <c r="L1140" s="34"/>
      <c r="M1140" s="34"/>
      <c r="N1140" s="34"/>
      <c r="O1140" s="34"/>
      <c r="P1140" s="34"/>
      <c r="Q1140" s="34"/>
      <c r="S1140" s="34"/>
      <c r="T1140" s="34"/>
      <c r="U1140" s="34"/>
      <c r="W1140" t="b">
        <v>1</v>
      </c>
      <c r="X1140" s="34"/>
      <c r="Y1140" s="34"/>
      <c r="AA1140" s="34"/>
      <c r="AB1140" s="34"/>
      <c r="AC1140" s="34"/>
      <c r="AD1140" s="34"/>
      <c r="AE1140" s="34"/>
      <c r="AF1140" s="34"/>
      <c r="AG1140">
        <v>4.3</v>
      </c>
      <c r="AH1140" s="34" t="s">
        <v>1607</v>
      </c>
      <c r="AK1140" s="34"/>
      <c r="AL1140" s="34"/>
      <c r="AM1140" s="34"/>
      <c r="AN1140" s="34"/>
      <c r="AO1140" s="34"/>
      <c r="AP1140" s="34"/>
      <c r="AQ1140" s="34"/>
      <c r="AR1140" s="34"/>
      <c r="AS1140" s="34"/>
      <c r="AU1140" s="34"/>
      <c r="AV1140" s="34"/>
      <c r="AW1140" s="34"/>
      <c r="AX1140" s="34"/>
      <c r="AY1140" s="34"/>
      <c r="AZ1140" s="34"/>
      <c r="BA1140" s="34"/>
      <c r="BB1140" s="34"/>
      <c r="BC1140" s="34" t="s">
        <v>866</v>
      </c>
      <c r="BD1140" s="34" t="s">
        <v>378</v>
      </c>
      <c r="BE1140" s="34" t="s">
        <v>867</v>
      </c>
      <c r="BF1140" s="34" t="s">
        <v>868</v>
      </c>
      <c r="BI1140" s="34"/>
      <c r="BJ1140" s="34"/>
      <c r="BK1140" s="34"/>
      <c r="BL1140" s="34"/>
      <c r="BM1140" s="34"/>
      <c r="BN1140" s="34"/>
      <c r="BO1140" s="34"/>
      <c r="BP1140" s="34"/>
      <c r="BQ1140" s="34"/>
      <c r="BS1140" s="34"/>
      <c r="BT1140" s="34"/>
      <c r="BU1140" s="34"/>
      <c r="BV1140" s="34"/>
      <c r="BW1140" s="34"/>
      <c r="BX1140" s="34"/>
      <c r="BY1140" s="34"/>
      <c r="BZ1140" s="34"/>
      <c r="CB1140" s="34"/>
      <c r="CC1140" s="34"/>
      <c r="CD1140" s="34"/>
      <c r="CE1140" s="34"/>
      <c r="CH1140" s="34"/>
      <c r="CI1140" s="34"/>
      <c r="CK1140" s="34"/>
      <c r="CL1140" s="34"/>
      <c r="CM1140" t="b">
        <v>0</v>
      </c>
      <c r="CN1140" s="34" t="s">
        <v>632</v>
      </c>
      <c r="CO1140" s="34" t="s">
        <v>673</v>
      </c>
      <c r="CP1140" s="34"/>
      <c r="CQ1140" s="34" t="s">
        <v>713</v>
      </c>
      <c r="CR1140" s="34" t="s">
        <v>745</v>
      </c>
      <c r="CS1140" s="34" t="s">
        <v>309</v>
      </c>
      <c r="CT1140" s="34" t="s">
        <v>640</v>
      </c>
      <c r="CU1140" t="b">
        <v>1</v>
      </c>
      <c r="CV1140" s="34" t="s">
        <v>326</v>
      </c>
      <c r="CW1140" s="34" t="s">
        <v>643</v>
      </c>
      <c r="CX1140" s="34"/>
      <c r="CY1140" s="34" t="s">
        <v>783</v>
      </c>
      <c r="CZ1140" s="34"/>
    </row>
    <row r="1141" spans="1:104" x14ac:dyDescent="0.15">
      <c r="A1141" s="34"/>
      <c r="B1141" s="34"/>
      <c r="C1141" s="34"/>
      <c r="D1141" s="34"/>
      <c r="F1141" s="34"/>
      <c r="G1141" s="34"/>
      <c r="H1141" s="84"/>
      <c r="I1141" s="34"/>
      <c r="J1141" s="34"/>
      <c r="K1141" s="34"/>
      <c r="L1141" s="34"/>
      <c r="M1141" s="34"/>
      <c r="N1141" s="34"/>
      <c r="O1141" s="34"/>
      <c r="P1141" s="34"/>
      <c r="Q1141" s="34"/>
      <c r="S1141" s="34"/>
      <c r="T1141" s="34"/>
      <c r="U1141" s="34"/>
      <c r="W1141" t="b">
        <v>1</v>
      </c>
      <c r="X1141" s="34"/>
      <c r="Y1141" s="34"/>
      <c r="AA1141" s="34"/>
      <c r="AB1141" s="34"/>
      <c r="AC1141" s="34"/>
      <c r="AD1141" s="34"/>
      <c r="AE1141" s="34"/>
      <c r="AF1141" s="34"/>
      <c r="AG1141">
        <v>4.3</v>
      </c>
      <c r="AH1141" s="34" t="s">
        <v>1607</v>
      </c>
      <c r="AK1141" s="34"/>
      <c r="AL1141" s="34"/>
      <c r="AM1141" s="34"/>
      <c r="AN1141" s="34"/>
      <c r="AO1141" s="34"/>
      <c r="AP1141" s="34"/>
      <c r="AQ1141" s="34"/>
      <c r="AR1141" s="34"/>
      <c r="AS1141" s="34"/>
      <c r="AU1141" s="34"/>
      <c r="AV1141" s="34"/>
      <c r="AW1141" s="34"/>
      <c r="AX1141" s="34"/>
      <c r="AY1141" s="34"/>
      <c r="AZ1141" s="34"/>
      <c r="BA1141" s="34"/>
      <c r="BB1141" s="34"/>
      <c r="BC1141" s="34" t="s">
        <v>866</v>
      </c>
      <c r="BD1141" s="34" t="s">
        <v>378</v>
      </c>
      <c r="BE1141" s="34" t="s">
        <v>867</v>
      </c>
      <c r="BF1141" s="34" t="s">
        <v>868</v>
      </c>
      <c r="BI1141" s="34"/>
      <c r="BJ1141" s="34"/>
      <c r="BK1141" s="34"/>
      <c r="BL1141" s="34"/>
      <c r="BM1141" s="34"/>
      <c r="BN1141" s="34"/>
      <c r="BO1141" s="34"/>
      <c r="BP1141" s="34"/>
      <c r="BQ1141" s="34"/>
      <c r="BS1141" s="34"/>
      <c r="BT1141" s="34"/>
      <c r="BU1141" s="34"/>
      <c r="BV1141" s="34"/>
      <c r="BW1141" s="34"/>
      <c r="BX1141" s="34"/>
      <c r="BY1141" s="34"/>
      <c r="BZ1141" s="34"/>
      <c r="CB1141" s="34"/>
      <c r="CC1141" s="34"/>
      <c r="CD1141" s="34"/>
      <c r="CE1141" s="34"/>
      <c r="CH1141" s="34"/>
      <c r="CI1141" s="34"/>
      <c r="CK1141" s="34"/>
      <c r="CL1141" s="34"/>
      <c r="CM1141" t="b">
        <v>0</v>
      </c>
      <c r="CN1141" s="34" t="s">
        <v>632</v>
      </c>
      <c r="CO1141" s="34" t="s">
        <v>673</v>
      </c>
      <c r="CP1141" s="34"/>
      <c r="CQ1141" s="34" t="s">
        <v>713</v>
      </c>
      <c r="CR1141" s="34" t="s">
        <v>745</v>
      </c>
      <c r="CS1141" s="34" t="s">
        <v>310</v>
      </c>
      <c r="CT1141" s="34" t="s">
        <v>0</v>
      </c>
      <c r="CU1141" t="b">
        <v>0</v>
      </c>
      <c r="CV1141" s="34" t="s">
        <v>673</v>
      </c>
      <c r="CW1141" s="34" t="s">
        <v>644</v>
      </c>
      <c r="CX1141" s="34"/>
      <c r="CY1141" s="34" t="s">
        <v>783</v>
      </c>
      <c r="CZ1141" s="34"/>
    </row>
    <row r="1142" spans="1:104" x14ac:dyDescent="0.15">
      <c r="A1142" s="34"/>
      <c r="B1142" s="34"/>
      <c r="C1142" s="34"/>
      <c r="D1142" s="34"/>
      <c r="F1142" s="34"/>
      <c r="G1142" s="34"/>
      <c r="H1142" s="84"/>
      <c r="I1142" s="34"/>
      <c r="J1142" s="34"/>
      <c r="K1142" s="34"/>
      <c r="L1142" s="34"/>
      <c r="M1142" s="34"/>
      <c r="N1142" s="34"/>
      <c r="O1142" s="34"/>
      <c r="P1142" s="34"/>
      <c r="Q1142" s="34"/>
      <c r="S1142" s="34"/>
      <c r="T1142" s="34"/>
      <c r="U1142" s="34"/>
      <c r="W1142" t="b">
        <v>1</v>
      </c>
      <c r="X1142" s="34"/>
      <c r="Y1142" s="34"/>
      <c r="AA1142" s="34"/>
      <c r="AB1142" s="34"/>
      <c r="AC1142" s="34"/>
      <c r="AD1142" s="34"/>
      <c r="AE1142" s="34"/>
      <c r="AF1142" s="34"/>
      <c r="AG1142">
        <v>4.3</v>
      </c>
      <c r="AH1142" s="34" t="s">
        <v>1607</v>
      </c>
      <c r="AK1142" s="34"/>
      <c r="AL1142" s="34"/>
      <c r="AM1142" s="34"/>
      <c r="AN1142" s="34"/>
      <c r="AO1142" s="34"/>
      <c r="AP1142" s="34"/>
      <c r="AQ1142" s="34"/>
      <c r="AR1142" s="34"/>
      <c r="AS1142" s="34"/>
      <c r="AU1142" s="34"/>
      <c r="AV1142" s="34"/>
      <c r="AW1142" s="34"/>
      <c r="AX1142" s="34"/>
      <c r="AY1142" s="34"/>
      <c r="AZ1142" s="34"/>
      <c r="BA1142" s="34"/>
      <c r="BB1142" s="34"/>
      <c r="BC1142" s="34" t="s">
        <v>866</v>
      </c>
      <c r="BD1142" s="34" t="s">
        <v>378</v>
      </c>
      <c r="BE1142" s="34" t="s">
        <v>867</v>
      </c>
      <c r="BF1142" s="34" t="s">
        <v>868</v>
      </c>
      <c r="BI1142" s="34"/>
      <c r="BJ1142" s="34"/>
      <c r="BK1142" s="34"/>
      <c r="BL1142" s="34"/>
      <c r="BM1142" s="34"/>
      <c r="BN1142" s="34"/>
      <c r="BO1142" s="34"/>
      <c r="BP1142" s="34"/>
      <c r="BQ1142" s="34"/>
      <c r="BS1142" s="34"/>
      <c r="BT1142" s="34"/>
      <c r="BU1142" s="34"/>
      <c r="BV1142" s="34"/>
      <c r="BW1142" s="34"/>
      <c r="BX1142" s="34"/>
      <c r="BY1142" s="34"/>
      <c r="BZ1142" s="34"/>
      <c r="CB1142" s="34"/>
      <c r="CC1142" s="34"/>
      <c r="CD1142" s="34"/>
      <c r="CE1142" s="34"/>
      <c r="CH1142" s="34"/>
      <c r="CI1142" s="34"/>
      <c r="CK1142" s="34"/>
      <c r="CL1142" s="34"/>
      <c r="CM1142" t="b">
        <v>0</v>
      </c>
      <c r="CN1142" s="34" t="s">
        <v>632</v>
      </c>
      <c r="CO1142" s="34" t="s">
        <v>673</v>
      </c>
      <c r="CP1142" s="34"/>
      <c r="CQ1142" s="34" t="s">
        <v>713</v>
      </c>
      <c r="CR1142" s="34" t="s">
        <v>745</v>
      </c>
      <c r="CS1142" s="34" t="s">
        <v>312</v>
      </c>
      <c r="CT1142" s="34" t="s">
        <v>312</v>
      </c>
      <c r="CU1142" t="b">
        <v>0</v>
      </c>
      <c r="CV1142" s="34"/>
      <c r="CW1142" s="34" t="s">
        <v>647</v>
      </c>
      <c r="CX1142" s="34"/>
      <c r="CY1142" s="34" t="s">
        <v>783</v>
      </c>
      <c r="CZ1142" s="34"/>
    </row>
    <row r="1143" spans="1:104" x14ac:dyDescent="0.15">
      <c r="A1143" s="34"/>
      <c r="B1143" s="34"/>
      <c r="C1143" s="34"/>
      <c r="D1143" s="34"/>
      <c r="F1143" s="34"/>
      <c r="G1143" s="34"/>
      <c r="H1143" s="84"/>
      <c r="I1143" s="34"/>
      <c r="J1143" s="34"/>
      <c r="K1143" s="34"/>
      <c r="L1143" s="34"/>
      <c r="M1143" s="34"/>
      <c r="N1143" s="34"/>
      <c r="O1143" s="34"/>
      <c r="P1143" s="34"/>
      <c r="Q1143" s="34"/>
      <c r="S1143" s="34"/>
      <c r="T1143" s="34"/>
      <c r="U1143" s="34"/>
      <c r="W1143" t="b">
        <v>1</v>
      </c>
      <c r="X1143" s="34"/>
      <c r="Y1143" s="34"/>
      <c r="AA1143" s="34"/>
      <c r="AB1143" s="34"/>
      <c r="AC1143" s="34"/>
      <c r="AD1143" s="34"/>
      <c r="AE1143" s="34"/>
      <c r="AF1143" s="34"/>
      <c r="AG1143">
        <v>4.3</v>
      </c>
      <c r="AH1143" s="34" t="s">
        <v>1607</v>
      </c>
      <c r="AK1143" s="34"/>
      <c r="AL1143" s="34"/>
      <c r="AM1143" s="34"/>
      <c r="AN1143" s="34"/>
      <c r="AO1143" s="34"/>
      <c r="AP1143" s="34"/>
      <c r="AQ1143" s="34"/>
      <c r="AR1143" s="34"/>
      <c r="AS1143" s="34"/>
      <c r="AU1143" s="34"/>
      <c r="AV1143" s="34"/>
      <c r="AW1143" s="34"/>
      <c r="AX1143" s="34"/>
      <c r="AY1143" s="34"/>
      <c r="AZ1143" s="34"/>
      <c r="BA1143" s="34"/>
      <c r="BB1143" s="34"/>
      <c r="BC1143" s="34" t="s">
        <v>866</v>
      </c>
      <c r="BD1143" s="34" t="s">
        <v>378</v>
      </c>
      <c r="BE1143" s="34" t="s">
        <v>867</v>
      </c>
      <c r="BF1143" s="34" t="s">
        <v>868</v>
      </c>
      <c r="BI1143" s="34"/>
      <c r="BJ1143" s="34"/>
      <c r="BK1143" s="34"/>
      <c r="BL1143" s="34"/>
      <c r="BM1143" s="34"/>
      <c r="BN1143" s="34"/>
      <c r="BO1143" s="34"/>
      <c r="BP1143" s="34"/>
      <c r="BQ1143" s="34"/>
      <c r="BS1143" s="34"/>
      <c r="BT1143" s="34"/>
      <c r="BU1143" s="34"/>
      <c r="BV1143" s="34"/>
      <c r="BW1143" s="34"/>
      <c r="BX1143" s="34"/>
      <c r="BY1143" s="34"/>
      <c r="BZ1143" s="34"/>
      <c r="CB1143" s="34"/>
      <c r="CC1143" s="34"/>
      <c r="CD1143" s="34"/>
      <c r="CE1143" s="34"/>
      <c r="CH1143" s="34"/>
      <c r="CI1143" s="34"/>
      <c r="CK1143" s="34"/>
      <c r="CL1143" s="34"/>
      <c r="CM1143" t="b">
        <v>0</v>
      </c>
      <c r="CN1143" s="34" t="s">
        <v>632</v>
      </c>
      <c r="CO1143" s="34" t="s">
        <v>1024</v>
      </c>
      <c r="CP1143" s="34"/>
      <c r="CQ1143" s="34" t="s">
        <v>1108</v>
      </c>
      <c r="CR1143" s="34" t="s">
        <v>1180</v>
      </c>
      <c r="CS1143" s="34" t="s">
        <v>309</v>
      </c>
      <c r="CT1143" s="34" t="s">
        <v>640</v>
      </c>
      <c r="CU1143" t="b">
        <v>1</v>
      </c>
      <c r="CV1143" s="34"/>
      <c r="CW1143" s="34" t="s">
        <v>643</v>
      </c>
      <c r="CX1143" s="34"/>
      <c r="CY1143" s="34" t="s">
        <v>1256</v>
      </c>
      <c r="CZ1143" s="34"/>
    </row>
    <row r="1144" spans="1:104" x14ac:dyDescent="0.15">
      <c r="A1144" s="34"/>
      <c r="B1144" s="34"/>
      <c r="C1144" s="34"/>
      <c r="D1144" s="34"/>
      <c r="F1144" s="34"/>
      <c r="G1144" s="34"/>
      <c r="H1144" s="84"/>
      <c r="I1144" s="34"/>
      <c r="J1144" s="34"/>
      <c r="K1144" s="34"/>
      <c r="L1144" s="34"/>
      <c r="M1144" s="34"/>
      <c r="N1144" s="34"/>
      <c r="O1144" s="34"/>
      <c r="P1144" s="34"/>
      <c r="Q1144" s="34"/>
      <c r="S1144" s="34"/>
      <c r="T1144" s="34"/>
      <c r="U1144" s="34"/>
      <c r="W1144" t="b">
        <v>1</v>
      </c>
      <c r="X1144" s="34"/>
      <c r="Y1144" s="34"/>
      <c r="AA1144" s="34"/>
      <c r="AB1144" s="34"/>
      <c r="AC1144" s="34"/>
      <c r="AD1144" s="34"/>
      <c r="AE1144" s="34"/>
      <c r="AF1144" s="34"/>
      <c r="AG1144">
        <v>4.3</v>
      </c>
      <c r="AH1144" s="34" t="s">
        <v>1607</v>
      </c>
      <c r="AK1144" s="34"/>
      <c r="AL1144" s="34"/>
      <c r="AM1144" s="34"/>
      <c r="AN1144" s="34"/>
      <c r="AO1144" s="34"/>
      <c r="AP1144" s="34"/>
      <c r="AQ1144" s="34"/>
      <c r="AR1144" s="34"/>
      <c r="AS1144" s="34"/>
      <c r="AU1144" s="34"/>
      <c r="AV1144" s="34"/>
      <c r="AW1144" s="34"/>
      <c r="AX1144" s="34"/>
      <c r="AY1144" s="34"/>
      <c r="AZ1144" s="34"/>
      <c r="BA1144" s="34"/>
      <c r="BB1144" s="34"/>
      <c r="BC1144" s="34" t="s">
        <v>866</v>
      </c>
      <c r="BD1144" s="34" t="s">
        <v>378</v>
      </c>
      <c r="BE1144" s="34" t="s">
        <v>867</v>
      </c>
      <c r="BF1144" s="34" t="s">
        <v>868</v>
      </c>
      <c r="BI1144" s="34"/>
      <c r="BJ1144" s="34"/>
      <c r="BK1144" s="34"/>
      <c r="BL1144" s="34"/>
      <c r="BM1144" s="34"/>
      <c r="BN1144" s="34"/>
      <c r="BO1144" s="34"/>
      <c r="BP1144" s="34"/>
      <c r="BQ1144" s="34"/>
      <c r="BS1144" s="34"/>
      <c r="BT1144" s="34"/>
      <c r="BU1144" s="34"/>
      <c r="BV1144" s="34"/>
      <c r="BW1144" s="34"/>
      <c r="BX1144" s="34"/>
      <c r="BY1144" s="34"/>
      <c r="BZ1144" s="34"/>
      <c r="CB1144" s="34"/>
      <c r="CC1144" s="34"/>
      <c r="CD1144" s="34"/>
      <c r="CE1144" s="34"/>
      <c r="CH1144" s="34"/>
      <c r="CI1144" s="34"/>
      <c r="CK1144" s="34"/>
      <c r="CL1144" s="34"/>
      <c r="CM1144" t="b">
        <v>0</v>
      </c>
      <c r="CN1144" s="34" t="s">
        <v>632</v>
      </c>
      <c r="CO1144" s="34" t="s">
        <v>1024</v>
      </c>
      <c r="CP1144" s="34"/>
      <c r="CQ1144" s="34" t="s">
        <v>1108</v>
      </c>
      <c r="CR1144" s="34" t="s">
        <v>1180</v>
      </c>
      <c r="CS1144" s="34" t="s">
        <v>310</v>
      </c>
      <c r="CT1144" s="34" t="s">
        <v>0</v>
      </c>
      <c r="CU1144" t="b">
        <v>0</v>
      </c>
      <c r="CV1144" s="34" t="s">
        <v>1024</v>
      </c>
      <c r="CW1144" s="34" t="s">
        <v>644</v>
      </c>
      <c r="CX1144" s="34"/>
      <c r="CY1144" s="34" t="s">
        <v>1256</v>
      </c>
      <c r="CZ1144" s="34"/>
    </row>
    <row r="1145" spans="1:104" x14ac:dyDescent="0.15">
      <c r="A1145" s="34"/>
      <c r="B1145" s="34"/>
      <c r="C1145" s="34"/>
      <c r="D1145" s="34"/>
      <c r="F1145" s="34"/>
      <c r="G1145" s="34"/>
      <c r="H1145" s="84"/>
      <c r="I1145" s="34"/>
      <c r="J1145" s="34"/>
      <c r="K1145" s="34"/>
      <c r="L1145" s="34"/>
      <c r="M1145" s="34"/>
      <c r="N1145" s="34"/>
      <c r="O1145" s="34"/>
      <c r="P1145" s="34"/>
      <c r="Q1145" s="34"/>
      <c r="S1145" s="34"/>
      <c r="T1145" s="34"/>
      <c r="U1145" s="34"/>
      <c r="W1145" t="b">
        <v>1</v>
      </c>
      <c r="X1145" s="34"/>
      <c r="Y1145" s="34"/>
      <c r="AA1145" s="34"/>
      <c r="AB1145" s="34"/>
      <c r="AC1145" s="34"/>
      <c r="AD1145" s="34"/>
      <c r="AE1145" s="34"/>
      <c r="AF1145" s="34"/>
      <c r="AG1145">
        <v>4.3</v>
      </c>
      <c r="AH1145" s="34" t="s">
        <v>1607</v>
      </c>
      <c r="AK1145" s="34"/>
      <c r="AL1145" s="34"/>
      <c r="AM1145" s="34"/>
      <c r="AN1145" s="34"/>
      <c r="AO1145" s="34"/>
      <c r="AP1145" s="34"/>
      <c r="AQ1145" s="34"/>
      <c r="AR1145" s="34"/>
      <c r="AS1145" s="34"/>
      <c r="AU1145" s="34"/>
      <c r="AV1145" s="34"/>
      <c r="AW1145" s="34"/>
      <c r="AX1145" s="34"/>
      <c r="AY1145" s="34"/>
      <c r="AZ1145" s="34"/>
      <c r="BA1145" s="34"/>
      <c r="BB1145" s="34"/>
      <c r="BC1145" s="34" t="s">
        <v>866</v>
      </c>
      <c r="BD1145" s="34" t="s">
        <v>378</v>
      </c>
      <c r="BE1145" s="34" t="s">
        <v>867</v>
      </c>
      <c r="BF1145" s="34" t="s">
        <v>868</v>
      </c>
      <c r="BI1145" s="34"/>
      <c r="BJ1145" s="34"/>
      <c r="BK1145" s="34"/>
      <c r="BL1145" s="34"/>
      <c r="BM1145" s="34"/>
      <c r="BN1145" s="34"/>
      <c r="BO1145" s="34"/>
      <c r="BP1145" s="34"/>
      <c r="BQ1145" s="34"/>
      <c r="BS1145" s="34"/>
      <c r="BT1145" s="34"/>
      <c r="BU1145" s="34"/>
      <c r="BV1145" s="34"/>
      <c r="BW1145" s="34"/>
      <c r="BX1145" s="34"/>
      <c r="BY1145" s="34"/>
      <c r="BZ1145" s="34"/>
      <c r="CB1145" s="34"/>
      <c r="CC1145" s="34"/>
      <c r="CD1145" s="34"/>
      <c r="CE1145" s="34"/>
      <c r="CH1145" s="34"/>
      <c r="CI1145" s="34"/>
      <c r="CK1145" s="34"/>
      <c r="CL1145" s="34"/>
      <c r="CM1145" t="b">
        <v>0</v>
      </c>
      <c r="CN1145" s="34" t="s">
        <v>632</v>
      </c>
      <c r="CO1145" s="34" t="s">
        <v>1024</v>
      </c>
      <c r="CP1145" s="34"/>
      <c r="CQ1145" s="34" t="s">
        <v>1108</v>
      </c>
      <c r="CR1145" s="34" t="s">
        <v>1180</v>
      </c>
      <c r="CS1145" s="34" t="s">
        <v>312</v>
      </c>
      <c r="CT1145" s="34" t="s">
        <v>312</v>
      </c>
      <c r="CU1145" t="b">
        <v>0</v>
      </c>
      <c r="CV1145" s="34"/>
      <c r="CW1145" s="34" t="s">
        <v>647</v>
      </c>
      <c r="CX1145" s="34"/>
      <c r="CY1145" s="34" t="s">
        <v>1256</v>
      </c>
      <c r="CZ1145" s="34"/>
    </row>
    <row r="1146" spans="1:104" x14ac:dyDescent="0.15">
      <c r="A1146" s="34"/>
      <c r="B1146" s="34"/>
      <c r="C1146" s="34"/>
      <c r="D1146" s="34"/>
      <c r="F1146" s="34"/>
      <c r="G1146" s="34"/>
      <c r="H1146" s="84"/>
      <c r="I1146" s="34"/>
      <c r="J1146" s="34"/>
      <c r="K1146" s="34"/>
      <c r="L1146" s="34"/>
      <c r="M1146" s="34"/>
      <c r="N1146" s="34"/>
      <c r="O1146" s="34"/>
      <c r="P1146" s="34"/>
      <c r="Q1146" s="34"/>
      <c r="S1146" s="34"/>
      <c r="T1146" s="34"/>
      <c r="U1146" s="34"/>
      <c r="W1146" t="b">
        <v>1</v>
      </c>
      <c r="X1146" s="34"/>
      <c r="Y1146" s="34"/>
      <c r="AA1146" s="34"/>
      <c r="AB1146" s="34"/>
      <c r="AC1146" s="34"/>
      <c r="AD1146" s="34"/>
      <c r="AE1146" s="34"/>
      <c r="AF1146" s="34"/>
      <c r="AG1146">
        <v>4.3</v>
      </c>
      <c r="AH1146" s="34" t="s">
        <v>1607</v>
      </c>
      <c r="AK1146" s="34"/>
      <c r="AL1146" s="34"/>
      <c r="AM1146" s="34"/>
      <c r="AN1146" s="34"/>
      <c r="AO1146" s="34"/>
      <c r="AP1146" s="34"/>
      <c r="AQ1146" s="34"/>
      <c r="AR1146" s="34"/>
      <c r="AS1146" s="34"/>
      <c r="AU1146" s="34"/>
      <c r="AV1146" s="34"/>
      <c r="AW1146" s="34"/>
      <c r="AX1146" s="34"/>
      <c r="AY1146" s="34"/>
      <c r="AZ1146" s="34"/>
      <c r="BA1146" s="34"/>
      <c r="BB1146" s="34"/>
      <c r="BC1146" s="34" t="s">
        <v>866</v>
      </c>
      <c r="BD1146" s="34" t="s">
        <v>378</v>
      </c>
      <c r="BE1146" s="34" t="s">
        <v>867</v>
      </c>
      <c r="BF1146" s="34" t="s">
        <v>868</v>
      </c>
      <c r="BI1146" s="34"/>
      <c r="BJ1146" s="34"/>
      <c r="BK1146" s="34"/>
      <c r="BL1146" s="34"/>
      <c r="BM1146" s="34"/>
      <c r="BN1146" s="34"/>
      <c r="BO1146" s="34"/>
      <c r="BP1146" s="34"/>
      <c r="BQ1146" s="34"/>
      <c r="BS1146" s="34"/>
      <c r="BT1146" s="34"/>
      <c r="BU1146" s="34"/>
      <c r="BV1146" s="34"/>
      <c r="BW1146" s="34"/>
      <c r="BX1146" s="34"/>
      <c r="BY1146" s="34"/>
      <c r="BZ1146" s="34"/>
      <c r="CB1146" s="34"/>
      <c r="CC1146" s="34"/>
      <c r="CD1146" s="34"/>
      <c r="CE1146" s="34"/>
      <c r="CH1146" s="34"/>
      <c r="CI1146" s="34"/>
      <c r="CK1146" s="34"/>
      <c r="CL1146" s="34"/>
      <c r="CM1146" t="b">
        <v>0</v>
      </c>
      <c r="CN1146" s="34" t="s">
        <v>632</v>
      </c>
      <c r="CO1146" s="34" t="s">
        <v>1025</v>
      </c>
      <c r="CP1146" s="34" t="s">
        <v>1085</v>
      </c>
      <c r="CQ1146" s="34" t="s">
        <v>1098</v>
      </c>
      <c r="CR1146" s="34" t="s">
        <v>1181</v>
      </c>
      <c r="CS1146" s="34" t="s">
        <v>309</v>
      </c>
      <c r="CT1146" s="34" t="s">
        <v>640</v>
      </c>
      <c r="CU1146" t="b">
        <v>1</v>
      </c>
      <c r="CV1146" s="34"/>
      <c r="CW1146" s="34" t="s">
        <v>643</v>
      </c>
      <c r="CX1146" s="34"/>
      <c r="CY1146" s="34" t="s">
        <v>1257</v>
      </c>
      <c r="CZ1146" s="34"/>
    </row>
    <row r="1147" spans="1:104" x14ac:dyDescent="0.15">
      <c r="A1147" s="34"/>
      <c r="B1147" s="34"/>
      <c r="C1147" s="34"/>
      <c r="D1147" s="34"/>
      <c r="F1147" s="34"/>
      <c r="G1147" s="34"/>
      <c r="H1147" s="84"/>
      <c r="I1147" s="34"/>
      <c r="J1147" s="34"/>
      <c r="K1147" s="34"/>
      <c r="L1147" s="34"/>
      <c r="M1147" s="34"/>
      <c r="N1147" s="34"/>
      <c r="O1147" s="34"/>
      <c r="P1147" s="34"/>
      <c r="Q1147" s="34"/>
      <c r="S1147" s="34"/>
      <c r="T1147" s="34"/>
      <c r="U1147" s="34"/>
      <c r="W1147" t="b">
        <v>1</v>
      </c>
      <c r="X1147" s="34"/>
      <c r="Y1147" s="34"/>
      <c r="AA1147" s="34"/>
      <c r="AB1147" s="34"/>
      <c r="AC1147" s="34"/>
      <c r="AD1147" s="34"/>
      <c r="AE1147" s="34"/>
      <c r="AF1147" s="34"/>
      <c r="AG1147">
        <v>4.3</v>
      </c>
      <c r="AH1147" s="34" t="s">
        <v>1607</v>
      </c>
      <c r="AK1147" s="34"/>
      <c r="AL1147" s="34"/>
      <c r="AM1147" s="34"/>
      <c r="AN1147" s="34"/>
      <c r="AO1147" s="34"/>
      <c r="AP1147" s="34"/>
      <c r="AQ1147" s="34"/>
      <c r="AR1147" s="34"/>
      <c r="AS1147" s="34"/>
      <c r="AU1147" s="34"/>
      <c r="AV1147" s="34"/>
      <c r="AW1147" s="34"/>
      <c r="AX1147" s="34"/>
      <c r="AY1147" s="34"/>
      <c r="AZ1147" s="34"/>
      <c r="BA1147" s="34"/>
      <c r="BB1147" s="34"/>
      <c r="BC1147" s="34" t="s">
        <v>866</v>
      </c>
      <c r="BD1147" s="34" t="s">
        <v>378</v>
      </c>
      <c r="BE1147" s="34" t="s">
        <v>867</v>
      </c>
      <c r="BF1147" s="34" t="s">
        <v>868</v>
      </c>
      <c r="BI1147" s="34"/>
      <c r="BJ1147" s="34"/>
      <c r="BK1147" s="34"/>
      <c r="BL1147" s="34"/>
      <c r="BM1147" s="34"/>
      <c r="BN1147" s="34"/>
      <c r="BO1147" s="34"/>
      <c r="BP1147" s="34"/>
      <c r="BQ1147" s="34"/>
      <c r="BS1147" s="34"/>
      <c r="BT1147" s="34"/>
      <c r="BU1147" s="34"/>
      <c r="BV1147" s="34"/>
      <c r="BW1147" s="34"/>
      <c r="BX1147" s="34"/>
      <c r="BY1147" s="34"/>
      <c r="BZ1147" s="34"/>
      <c r="CB1147" s="34"/>
      <c r="CC1147" s="34"/>
      <c r="CD1147" s="34"/>
      <c r="CE1147" s="34"/>
      <c r="CH1147" s="34"/>
      <c r="CI1147" s="34"/>
      <c r="CK1147" s="34"/>
      <c r="CL1147" s="34"/>
      <c r="CM1147" t="b">
        <v>0</v>
      </c>
      <c r="CN1147" s="34" t="s">
        <v>632</v>
      </c>
      <c r="CO1147" s="34" t="s">
        <v>1025</v>
      </c>
      <c r="CP1147" s="34" t="s">
        <v>1085</v>
      </c>
      <c r="CQ1147" s="34" t="s">
        <v>1098</v>
      </c>
      <c r="CR1147" s="34" t="s">
        <v>1181</v>
      </c>
      <c r="CS1147" s="34" t="s">
        <v>310</v>
      </c>
      <c r="CT1147" s="34" t="s">
        <v>0</v>
      </c>
      <c r="CU1147" t="b">
        <v>0</v>
      </c>
      <c r="CV1147" s="34" t="s">
        <v>1025</v>
      </c>
      <c r="CW1147" s="34" t="s">
        <v>644</v>
      </c>
      <c r="CX1147" s="34"/>
      <c r="CY1147" s="34" t="s">
        <v>1257</v>
      </c>
      <c r="CZ1147" s="34"/>
    </row>
    <row r="1148" spans="1:104" x14ac:dyDescent="0.15">
      <c r="A1148" s="34"/>
      <c r="B1148" s="34"/>
      <c r="C1148" s="34"/>
      <c r="D1148" s="34"/>
      <c r="F1148" s="34"/>
      <c r="G1148" s="34"/>
      <c r="H1148" s="84"/>
      <c r="I1148" s="34"/>
      <c r="J1148" s="34"/>
      <c r="K1148" s="34"/>
      <c r="L1148" s="34"/>
      <c r="M1148" s="34"/>
      <c r="N1148" s="34"/>
      <c r="O1148" s="34"/>
      <c r="P1148" s="34"/>
      <c r="Q1148" s="34"/>
      <c r="S1148" s="34"/>
      <c r="T1148" s="34"/>
      <c r="U1148" s="34"/>
      <c r="W1148" t="b">
        <v>1</v>
      </c>
      <c r="X1148" s="34"/>
      <c r="Y1148" s="34"/>
      <c r="AA1148" s="34"/>
      <c r="AB1148" s="34"/>
      <c r="AC1148" s="34"/>
      <c r="AD1148" s="34"/>
      <c r="AE1148" s="34"/>
      <c r="AF1148" s="34"/>
      <c r="AG1148">
        <v>4.3</v>
      </c>
      <c r="AH1148" s="34" t="s">
        <v>1607</v>
      </c>
      <c r="AK1148" s="34"/>
      <c r="AL1148" s="34"/>
      <c r="AM1148" s="34"/>
      <c r="AN1148" s="34"/>
      <c r="AO1148" s="34"/>
      <c r="AP1148" s="34"/>
      <c r="AQ1148" s="34"/>
      <c r="AR1148" s="34"/>
      <c r="AS1148" s="34"/>
      <c r="AU1148" s="34"/>
      <c r="AV1148" s="34"/>
      <c r="AW1148" s="34"/>
      <c r="AX1148" s="34"/>
      <c r="AY1148" s="34"/>
      <c r="AZ1148" s="34"/>
      <c r="BA1148" s="34"/>
      <c r="BB1148" s="34"/>
      <c r="BC1148" s="34" t="s">
        <v>866</v>
      </c>
      <c r="BD1148" s="34" t="s">
        <v>378</v>
      </c>
      <c r="BE1148" s="34" t="s">
        <v>867</v>
      </c>
      <c r="BF1148" s="34" t="s">
        <v>868</v>
      </c>
      <c r="BI1148" s="34"/>
      <c r="BJ1148" s="34"/>
      <c r="BK1148" s="34"/>
      <c r="BL1148" s="34"/>
      <c r="BM1148" s="34"/>
      <c r="BN1148" s="34"/>
      <c r="BO1148" s="34"/>
      <c r="BP1148" s="34"/>
      <c r="BQ1148" s="34"/>
      <c r="BS1148" s="34"/>
      <c r="BT1148" s="34"/>
      <c r="BU1148" s="34"/>
      <c r="BV1148" s="34"/>
      <c r="BW1148" s="34"/>
      <c r="BX1148" s="34"/>
      <c r="BY1148" s="34"/>
      <c r="BZ1148" s="34"/>
      <c r="CB1148" s="34"/>
      <c r="CC1148" s="34"/>
      <c r="CD1148" s="34"/>
      <c r="CE1148" s="34"/>
      <c r="CH1148" s="34"/>
      <c r="CI1148" s="34"/>
      <c r="CK1148" s="34"/>
      <c r="CL1148" s="34"/>
      <c r="CM1148" t="b">
        <v>0</v>
      </c>
      <c r="CN1148" s="34" t="s">
        <v>632</v>
      </c>
      <c r="CO1148" s="34" t="s">
        <v>1025</v>
      </c>
      <c r="CP1148" s="34" t="s">
        <v>1085</v>
      </c>
      <c r="CQ1148" s="34" t="s">
        <v>1098</v>
      </c>
      <c r="CR1148" s="34" t="s">
        <v>1181</v>
      </c>
      <c r="CS1148" s="34" t="s">
        <v>312</v>
      </c>
      <c r="CT1148" s="34" t="s">
        <v>312</v>
      </c>
      <c r="CU1148" t="b">
        <v>0</v>
      </c>
      <c r="CV1148" s="34"/>
      <c r="CW1148" s="34" t="s">
        <v>647</v>
      </c>
      <c r="CX1148" s="34"/>
      <c r="CY1148" s="34" t="s">
        <v>1257</v>
      </c>
      <c r="CZ1148" s="34"/>
    </row>
    <row r="1149" spans="1:104" x14ac:dyDescent="0.15">
      <c r="A1149" s="34"/>
      <c r="B1149" s="34"/>
      <c r="C1149" s="34"/>
      <c r="D1149" s="34"/>
      <c r="F1149" s="34"/>
      <c r="G1149" s="34"/>
      <c r="H1149" s="84"/>
      <c r="I1149" s="34"/>
      <c r="J1149" s="34"/>
      <c r="K1149" s="34"/>
      <c r="L1149" s="34"/>
      <c r="M1149" s="34"/>
      <c r="N1149" s="34"/>
      <c r="O1149" s="34"/>
      <c r="P1149" s="34"/>
      <c r="Q1149" s="34"/>
      <c r="S1149" s="34"/>
      <c r="T1149" s="34"/>
      <c r="U1149" s="34"/>
      <c r="W1149" t="b">
        <v>1</v>
      </c>
      <c r="X1149" s="34"/>
      <c r="Y1149" s="34"/>
      <c r="AA1149" s="34"/>
      <c r="AB1149" s="34"/>
      <c r="AC1149" s="34"/>
      <c r="AD1149" s="34"/>
      <c r="AE1149" s="34"/>
      <c r="AF1149" s="34"/>
      <c r="AG1149">
        <v>4.3</v>
      </c>
      <c r="AH1149" s="34" t="s">
        <v>1607</v>
      </c>
      <c r="AK1149" s="34"/>
      <c r="AL1149" s="34"/>
      <c r="AM1149" s="34"/>
      <c r="AN1149" s="34"/>
      <c r="AO1149" s="34"/>
      <c r="AP1149" s="34"/>
      <c r="AQ1149" s="34"/>
      <c r="AR1149" s="34"/>
      <c r="AS1149" s="34"/>
      <c r="AU1149" s="34"/>
      <c r="AV1149" s="34"/>
      <c r="AW1149" s="34"/>
      <c r="AX1149" s="34"/>
      <c r="AY1149" s="34"/>
      <c r="AZ1149" s="34"/>
      <c r="BA1149" s="34"/>
      <c r="BB1149" s="34"/>
      <c r="BC1149" s="34" t="s">
        <v>866</v>
      </c>
      <c r="BD1149" s="34" t="s">
        <v>378</v>
      </c>
      <c r="BE1149" s="34" t="s">
        <v>867</v>
      </c>
      <c r="BF1149" s="34" t="s">
        <v>868</v>
      </c>
      <c r="BI1149" s="34"/>
      <c r="BJ1149" s="34"/>
      <c r="BK1149" s="34"/>
      <c r="BL1149" s="34"/>
      <c r="BM1149" s="34"/>
      <c r="BN1149" s="34"/>
      <c r="BO1149" s="34"/>
      <c r="BP1149" s="34"/>
      <c r="BQ1149" s="34"/>
      <c r="BS1149" s="34"/>
      <c r="BT1149" s="34"/>
      <c r="BU1149" s="34"/>
      <c r="BV1149" s="34"/>
      <c r="BW1149" s="34"/>
      <c r="BX1149" s="34"/>
      <c r="BY1149" s="34"/>
      <c r="BZ1149" s="34"/>
      <c r="CB1149" s="34"/>
      <c r="CC1149" s="34"/>
      <c r="CD1149" s="34"/>
      <c r="CE1149" s="34"/>
      <c r="CH1149" s="34"/>
      <c r="CI1149" s="34"/>
      <c r="CK1149" s="34"/>
      <c r="CL1149" s="34"/>
      <c r="CM1149" t="b">
        <v>0</v>
      </c>
      <c r="CN1149" s="34" t="s">
        <v>632</v>
      </c>
      <c r="CO1149" s="34" t="s">
        <v>1026</v>
      </c>
      <c r="CP1149" s="34"/>
      <c r="CQ1149" s="34" t="s">
        <v>1085</v>
      </c>
      <c r="CR1149" s="34" t="s">
        <v>1182</v>
      </c>
      <c r="CS1149" s="34" t="s">
        <v>309</v>
      </c>
      <c r="CT1149" s="34" t="s">
        <v>640</v>
      </c>
      <c r="CU1149" t="b">
        <v>1</v>
      </c>
      <c r="CV1149" s="34"/>
      <c r="CW1149" s="34" t="s">
        <v>643</v>
      </c>
      <c r="CX1149" s="34"/>
      <c r="CY1149" s="34" t="s">
        <v>1258</v>
      </c>
      <c r="CZ1149" s="34"/>
    </row>
    <row r="1150" spans="1:104" x14ac:dyDescent="0.15">
      <c r="A1150" s="34"/>
      <c r="B1150" s="34"/>
      <c r="C1150" s="34"/>
      <c r="D1150" s="34"/>
      <c r="F1150" s="34"/>
      <c r="G1150" s="34"/>
      <c r="H1150" s="84"/>
      <c r="I1150" s="34"/>
      <c r="J1150" s="34"/>
      <c r="K1150" s="34"/>
      <c r="L1150" s="34"/>
      <c r="M1150" s="34"/>
      <c r="N1150" s="34"/>
      <c r="O1150" s="34"/>
      <c r="P1150" s="34"/>
      <c r="Q1150" s="34"/>
      <c r="S1150" s="34"/>
      <c r="T1150" s="34"/>
      <c r="U1150" s="34"/>
      <c r="W1150" t="b">
        <v>1</v>
      </c>
      <c r="X1150" s="34"/>
      <c r="Y1150" s="34"/>
      <c r="AA1150" s="34"/>
      <c r="AB1150" s="34"/>
      <c r="AC1150" s="34"/>
      <c r="AD1150" s="34"/>
      <c r="AE1150" s="34"/>
      <c r="AF1150" s="34"/>
      <c r="AG1150">
        <v>4.3</v>
      </c>
      <c r="AH1150" s="34" t="s">
        <v>1607</v>
      </c>
      <c r="AK1150" s="34"/>
      <c r="AL1150" s="34"/>
      <c r="AM1150" s="34"/>
      <c r="AN1150" s="34"/>
      <c r="AO1150" s="34"/>
      <c r="AP1150" s="34"/>
      <c r="AQ1150" s="34"/>
      <c r="AR1150" s="34"/>
      <c r="AS1150" s="34"/>
      <c r="AU1150" s="34"/>
      <c r="AV1150" s="34"/>
      <c r="AW1150" s="34"/>
      <c r="AX1150" s="34"/>
      <c r="AY1150" s="34"/>
      <c r="AZ1150" s="34"/>
      <c r="BA1150" s="34"/>
      <c r="BB1150" s="34"/>
      <c r="BC1150" s="34" t="s">
        <v>866</v>
      </c>
      <c r="BD1150" s="34" t="s">
        <v>378</v>
      </c>
      <c r="BE1150" s="34" t="s">
        <v>867</v>
      </c>
      <c r="BF1150" s="34" t="s">
        <v>868</v>
      </c>
      <c r="BI1150" s="34"/>
      <c r="BJ1150" s="34"/>
      <c r="BK1150" s="34"/>
      <c r="BL1150" s="34"/>
      <c r="BM1150" s="34"/>
      <c r="BN1150" s="34"/>
      <c r="BO1150" s="34"/>
      <c r="BP1150" s="34"/>
      <c r="BQ1150" s="34"/>
      <c r="BS1150" s="34"/>
      <c r="BT1150" s="34"/>
      <c r="BU1150" s="34"/>
      <c r="BV1150" s="34"/>
      <c r="BW1150" s="34"/>
      <c r="BX1150" s="34"/>
      <c r="BY1150" s="34"/>
      <c r="BZ1150" s="34"/>
      <c r="CB1150" s="34"/>
      <c r="CC1150" s="34"/>
      <c r="CD1150" s="34"/>
      <c r="CE1150" s="34"/>
      <c r="CH1150" s="34"/>
      <c r="CI1150" s="34"/>
      <c r="CK1150" s="34"/>
      <c r="CL1150" s="34"/>
      <c r="CM1150" t="b">
        <v>0</v>
      </c>
      <c r="CN1150" s="34" t="s">
        <v>632</v>
      </c>
      <c r="CO1150" s="34" t="s">
        <v>1026</v>
      </c>
      <c r="CP1150" s="34"/>
      <c r="CQ1150" s="34" t="s">
        <v>1085</v>
      </c>
      <c r="CR1150" s="34" t="s">
        <v>1182</v>
      </c>
      <c r="CS1150" s="34" t="s">
        <v>310</v>
      </c>
      <c r="CT1150" s="34" t="s">
        <v>0</v>
      </c>
      <c r="CU1150" t="b">
        <v>0</v>
      </c>
      <c r="CV1150" s="34" t="s">
        <v>1026</v>
      </c>
      <c r="CW1150" s="34" t="s">
        <v>644</v>
      </c>
      <c r="CX1150" s="34"/>
      <c r="CY1150" s="34" t="s">
        <v>1258</v>
      </c>
      <c r="CZ1150" s="34"/>
    </row>
    <row r="1151" spans="1:104" x14ac:dyDescent="0.15">
      <c r="A1151" s="34"/>
      <c r="B1151" s="34"/>
      <c r="C1151" s="34"/>
      <c r="D1151" s="34"/>
      <c r="F1151" s="34"/>
      <c r="G1151" s="34"/>
      <c r="H1151" s="84"/>
      <c r="I1151" s="34"/>
      <c r="J1151" s="34"/>
      <c r="K1151" s="34"/>
      <c r="L1151" s="34"/>
      <c r="M1151" s="34"/>
      <c r="N1151" s="34"/>
      <c r="O1151" s="34"/>
      <c r="P1151" s="34"/>
      <c r="Q1151" s="34"/>
      <c r="S1151" s="34"/>
      <c r="T1151" s="34"/>
      <c r="U1151" s="34"/>
      <c r="W1151" t="b">
        <v>1</v>
      </c>
      <c r="X1151" s="34"/>
      <c r="Y1151" s="34"/>
      <c r="AA1151" s="34"/>
      <c r="AB1151" s="34"/>
      <c r="AC1151" s="34"/>
      <c r="AD1151" s="34"/>
      <c r="AE1151" s="34"/>
      <c r="AF1151" s="34"/>
      <c r="AG1151">
        <v>4.3</v>
      </c>
      <c r="AH1151" s="34" t="s">
        <v>1607</v>
      </c>
      <c r="AK1151" s="34"/>
      <c r="AL1151" s="34"/>
      <c r="AM1151" s="34"/>
      <c r="AN1151" s="34"/>
      <c r="AO1151" s="34"/>
      <c r="AP1151" s="34"/>
      <c r="AQ1151" s="34"/>
      <c r="AR1151" s="34"/>
      <c r="AS1151" s="34"/>
      <c r="AU1151" s="34"/>
      <c r="AV1151" s="34"/>
      <c r="AW1151" s="34"/>
      <c r="AX1151" s="34"/>
      <c r="AY1151" s="34"/>
      <c r="AZ1151" s="34"/>
      <c r="BA1151" s="34"/>
      <c r="BB1151" s="34"/>
      <c r="BC1151" s="34" t="s">
        <v>866</v>
      </c>
      <c r="BD1151" s="34" t="s">
        <v>378</v>
      </c>
      <c r="BE1151" s="34" t="s">
        <v>867</v>
      </c>
      <c r="BF1151" s="34" t="s">
        <v>868</v>
      </c>
      <c r="BI1151" s="34"/>
      <c r="BJ1151" s="34"/>
      <c r="BK1151" s="34"/>
      <c r="BL1151" s="34"/>
      <c r="BM1151" s="34"/>
      <c r="BN1151" s="34"/>
      <c r="BO1151" s="34"/>
      <c r="BP1151" s="34"/>
      <c r="BQ1151" s="34"/>
      <c r="BS1151" s="34"/>
      <c r="BT1151" s="34"/>
      <c r="BU1151" s="34"/>
      <c r="BV1151" s="34"/>
      <c r="BW1151" s="34"/>
      <c r="BX1151" s="34"/>
      <c r="BY1151" s="34"/>
      <c r="BZ1151" s="34"/>
      <c r="CB1151" s="34"/>
      <c r="CC1151" s="34"/>
      <c r="CD1151" s="34"/>
      <c r="CE1151" s="34"/>
      <c r="CH1151" s="34"/>
      <c r="CI1151" s="34"/>
      <c r="CK1151" s="34"/>
      <c r="CL1151" s="34"/>
      <c r="CM1151" t="b">
        <v>0</v>
      </c>
      <c r="CN1151" s="34" t="s">
        <v>632</v>
      </c>
      <c r="CO1151" s="34" t="s">
        <v>1026</v>
      </c>
      <c r="CP1151" s="34"/>
      <c r="CQ1151" s="34" t="s">
        <v>1085</v>
      </c>
      <c r="CR1151" s="34" t="s">
        <v>1182</v>
      </c>
      <c r="CS1151" s="34" t="s">
        <v>312</v>
      </c>
      <c r="CT1151" s="34" t="s">
        <v>312</v>
      </c>
      <c r="CU1151" t="b">
        <v>0</v>
      </c>
      <c r="CV1151" s="34"/>
      <c r="CW1151" s="34" t="s">
        <v>647</v>
      </c>
      <c r="CX1151" s="34"/>
      <c r="CY1151" s="34" t="s">
        <v>1258</v>
      </c>
      <c r="CZ1151" s="34"/>
    </row>
    <row r="1152" spans="1:104" x14ac:dyDescent="0.15">
      <c r="A1152" s="34"/>
      <c r="B1152" s="34"/>
      <c r="C1152" s="34"/>
      <c r="D1152" s="34"/>
      <c r="F1152" s="34"/>
      <c r="G1152" s="34"/>
      <c r="H1152" s="84"/>
      <c r="I1152" s="34"/>
      <c r="J1152" s="34"/>
      <c r="K1152" s="34"/>
      <c r="L1152" s="34"/>
      <c r="M1152" s="34"/>
      <c r="N1152" s="34"/>
      <c r="O1152" s="34"/>
      <c r="P1152" s="34"/>
      <c r="Q1152" s="34"/>
      <c r="S1152" s="34"/>
      <c r="T1152" s="34"/>
      <c r="U1152" s="34"/>
      <c r="W1152" t="b">
        <v>1</v>
      </c>
      <c r="X1152" s="34"/>
      <c r="Y1152" s="34"/>
      <c r="AA1152" s="34"/>
      <c r="AB1152" s="34"/>
      <c r="AC1152" s="34"/>
      <c r="AD1152" s="34"/>
      <c r="AE1152" s="34"/>
      <c r="AF1152" s="34"/>
      <c r="AG1152">
        <v>4.3</v>
      </c>
      <c r="AH1152" s="34" t="s">
        <v>1607</v>
      </c>
      <c r="AK1152" s="34"/>
      <c r="AL1152" s="34"/>
      <c r="AM1152" s="34"/>
      <c r="AN1152" s="34"/>
      <c r="AO1152" s="34"/>
      <c r="AP1152" s="34"/>
      <c r="AQ1152" s="34"/>
      <c r="AR1152" s="34"/>
      <c r="AS1152" s="34"/>
      <c r="AU1152" s="34"/>
      <c r="AV1152" s="34"/>
      <c r="AW1152" s="34"/>
      <c r="AX1152" s="34"/>
      <c r="AY1152" s="34"/>
      <c r="AZ1152" s="34"/>
      <c r="BA1152" s="34"/>
      <c r="BB1152" s="34"/>
      <c r="BC1152" s="34" t="s">
        <v>866</v>
      </c>
      <c r="BD1152" s="34" t="s">
        <v>378</v>
      </c>
      <c r="BE1152" s="34" t="s">
        <v>867</v>
      </c>
      <c r="BF1152" s="34" t="s">
        <v>868</v>
      </c>
      <c r="BI1152" s="34"/>
      <c r="BJ1152" s="34"/>
      <c r="BK1152" s="34"/>
      <c r="BL1152" s="34"/>
      <c r="BM1152" s="34"/>
      <c r="BN1152" s="34"/>
      <c r="BO1152" s="34"/>
      <c r="BP1152" s="34"/>
      <c r="BQ1152" s="34"/>
      <c r="BS1152" s="34"/>
      <c r="BT1152" s="34"/>
      <c r="BU1152" s="34"/>
      <c r="BV1152" s="34"/>
      <c r="BW1152" s="34"/>
      <c r="BX1152" s="34"/>
      <c r="BY1152" s="34"/>
      <c r="BZ1152" s="34"/>
      <c r="CB1152" s="34"/>
      <c r="CC1152" s="34"/>
      <c r="CD1152" s="34"/>
      <c r="CE1152" s="34"/>
      <c r="CH1152" s="34"/>
      <c r="CI1152" s="34"/>
      <c r="CK1152" s="34"/>
      <c r="CL1152" s="34"/>
      <c r="CM1152" t="b">
        <v>0</v>
      </c>
      <c r="CN1152" s="34" t="s">
        <v>632</v>
      </c>
      <c r="CO1152" s="34" t="s">
        <v>1027</v>
      </c>
      <c r="CP1152" s="34"/>
      <c r="CQ1152" s="34" t="s">
        <v>1126</v>
      </c>
      <c r="CR1152" s="34" t="s">
        <v>1183</v>
      </c>
      <c r="CS1152" s="34" t="s">
        <v>309</v>
      </c>
      <c r="CT1152" s="34" t="s">
        <v>640</v>
      </c>
      <c r="CU1152" t="b">
        <v>1</v>
      </c>
      <c r="CV1152" s="34"/>
      <c r="CW1152" s="34" t="s">
        <v>643</v>
      </c>
      <c r="CX1152" s="34"/>
      <c r="CY1152" s="34" t="s">
        <v>1259</v>
      </c>
      <c r="CZ1152" s="34"/>
    </row>
    <row r="1153" spans="1:104" x14ac:dyDescent="0.15">
      <c r="A1153" s="34"/>
      <c r="B1153" s="34"/>
      <c r="C1153" s="34"/>
      <c r="D1153" s="34"/>
      <c r="F1153" s="34"/>
      <c r="G1153" s="34"/>
      <c r="H1153" s="84"/>
      <c r="I1153" s="34"/>
      <c r="J1153" s="34"/>
      <c r="K1153" s="34"/>
      <c r="L1153" s="34"/>
      <c r="M1153" s="34"/>
      <c r="N1153" s="34"/>
      <c r="O1153" s="34"/>
      <c r="P1153" s="34"/>
      <c r="Q1153" s="34"/>
      <c r="S1153" s="34"/>
      <c r="T1153" s="34"/>
      <c r="U1153" s="34"/>
      <c r="W1153" t="b">
        <v>1</v>
      </c>
      <c r="X1153" s="34"/>
      <c r="Y1153" s="34"/>
      <c r="AA1153" s="34"/>
      <c r="AB1153" s="34"/>
      <c r="AC1153" s="34"/>
      <c r="AD1153" s="34"/>
      <c r="AE1153" s="34"/>
      <c r="AF1153" s="34"/>
      <c r="AG1153">
        <v>4.3</v>
      </c>
      <c r="AH1153" s="34" t="s">
        <v>1607</v>
      </c>
      <c r="AK1153" s="34"/>
      <c r="AL1153" s="34"/>
      <c r="AM1153" s="34"/>
      <c r="AN1153" s="34"/>
      <c r="AO1153" s="34"/>
      <c r="AP1153" s="34"/>
      <c r="AQ1153" s="34"/>
      <c r="AR1153" s="34"/>
      <c r="AS1153" s="34"/>
      <c r="AU1153" s="34"/>
      <c r="AV1153" s="34"/>
      <c r="AW1153" s="34"/>
      <c r="AX1153" s="34"/>
      <c r="AY1153" s="34"/>
      <c r="AZ1153" s="34"/>
      <c r="BA1153" s="34"/>
      <c r="BB1153" s="34"/>
      <c r="BC1153" s="34" t="s">
        <v>866</v>
      </c>
      <c r="BD1153" s="34" t="s">
        <v>378</v>
      </c>
      <c r="BE1153" s="34" t="s">
        <v>867</v>
      </c>
      <c r="BF1153" s="34" t="s">
        <v>868</v>
      </c>
      <c r="BI1153" s="34"/>
      <c r="BJ1153" s="34"/>
      <c r="BK1153" s="34"/>
      <c r="BL1153" s="34"/>
      <c r="BM1153" s="34"/>
      <c r="BN1153" s="34"/>
      <c r="BO1153" s="34"/>
      <c r="BP1153" s="34"/>
      <c r="BQ1153" s="34"/>
      <c r="BS1153" s="34"/>
      <c r="BT1153" s="34"/>
      <c r="BU1153" s="34"/>
      <c r="BV1153" s="34"/>
      <c r="BW1153" s="34"/>
      <c r="BX1153" s="34"/>
      <c r="BY1153" s="34"/>
      <c r="BZ1153" s="34"/>
      <c r="CB1153" s="34"/>
      <c r="CC1153" s="34"/>
      <c r="CD1153" s="34"/>
      <c r="CE1153" s="34"/>
      <c r="CH1153" s="34"/>
      <c r="CI1153" s="34"/>
      <c r="CK1153" s="34"/>
      <c r="CL1153" s="34"/>
      <c r="CM1153" t="b">
        <v>0</v>
      </c>
      <c r="CN1153" s="34" t="s">
        <v>632</v>
      </c>
      <c r="CO1153" s="34" t="s">
        <v>1027</v>
      </c>
      <c r="CP1153" s="34"/>
      <c r="CQ1153" s="34" t="s">
        <v>1126</v>
      </c>
      <c r="CR1153" s="34" t="s">
        <v>1183</v>
      </c>
      <c r="CS1153" s="34" t="s">
        <v>310</v>
      </c>
      <c r="CT1153" s="34" t="s">
        <v>0</v>
      </c>
      <c r="CU1153" t="b">
        <v>0</v>
      </c>
      <c r="CV1153" s="34" t="s">
        <v>1027</v>
      </c>
      <c r="CW1153" s="34" t="s">
        <v>644</v>
      </c>
      <c r="CX1153" s="34"/>
      <c r="CY1153" s="34" t="s">
        <v>1259</v>
      </c>
      <c r="CZ1153" s="34"/>
    </row>
    <row r="1154" spans="1:104" x14ac:dyDescent="0.15">
      <c r="A1154" s="34"/>
      <c r="B1154" s="34"/>
      <c r="C1154" s="34"/>
      <c r="D1154" s="34"/>
      <c r="F1154" s="34"/>
      <c r="G1154" s="34"/>
      <c r="H1154" s="84"/>
      <c r="I1154" s="34"/>
      <c r="J1154" s="34"/>
      <c r="K1154" s="34"/>
      <c r="L1154" s="34"/>
      <c r="M1154" s="34"/>
      <c r="N1154" s="34"/>
      <c r="O1154" s="34"/>
      <c r="P1154" s="34"/>
      <c r="Q1154" s="34"/>
      <c r="S1154" s="34"/>
      <c r="T1154" s="34"/>
      <c r="U1154" s="34"/>
      <c r="W1154" t="b">
        <v>1</v>
      </c>
      <c r="X1154" s="34"/>
      <c r="Y1154" s="34"/>
      <c r="AA1154" s="34"/>
      <c r="AB1154" s="34"/>
      <c r="AC1154" s="34"/>
      <c r="AD1154" s="34"/>
      <c r="AE1154" s="34"/>
      <c r="AF1154" s="34"/>
      <c r="AG1154">
        <v>4.3</v>
      </c>
      <c r="AH1154" s="34" t="s">
        <v>1607</v>
      </c>
      <c r="AK1154" s="34"/>
      <c r="AL1154" s="34"/>
      <c r="AM1154" s="34"/>
      <c r="AN1154" s="34"/>
      <c r="AO1154" s="34"/>
      <c r="AP1154" s="34"/>
      <c r="AQ1154" s="34"/>
      <c r="AR1154" s="34"/>
      <c r="AS1154" s="34"/>
      <c r="AU1154" s="34"/>
      <c r="AV1154" s="34"/>
      <c r="AW1154" s="34"/>
      <c r="AX1154" s="34"/>
      <c r="AY1154" s="34"/>
      <c r="AZ1154" s="34"/>
      <c r="BA1154" s="34"/>
      <c r="BB1154" s="34"/>
      <c r="BC1154" s="34" t="s">
        <v>866</v>
      </c>
      <c r="BD1154" s="34" t="s">
        <v>378</v>
      </c>
      <c r="BE1154" s="34" t="s">
        <v>867</v>
      </c>
      <c r="BF1154" s="34" t="s">
        <v>868</v>
      </c>
      <c r="BI1154" s="34"/>
      <c r="BJ1154" s="34"/>
      <c r="BK1154" s="34"/>
      <c r="BL1154" s="34"/>
      <c r="BM1154" s="34"/>
      <c r="BN1154" s="34"/>
      <c r="BO1154" s="34"/>
      <c r="BP1154" s="34"/>
      <c r="BQ1154" s="34"/>
      <c r="BS1154" s="34"/>
      <c r="BT1154" s="34"/>
      <c r="BU1154" s="34"/>
      <c r="BV1154" s="34"/>
      <c r="BW1154" s="34"/>
      <c r="BX1154" s="34"/>
      <c r="BY1154" s="34"/>
      <c r="BZ1154" s="34"/>
      <c r="CB1154" s="34"/>
      <c r="CC1154" s="34"/>
      <c r="CD1154" s="34"/>
      <c r="CE1154" s="34"/>
      <c r="CH1154" s="34"/>
      <c r="CI1154" s="34"/>
      <c r="CK1154" s="34"/>
      <c r="CL1154" s="34"/>
      <c r="CM1154" t="b">
        <v>0</v>
      </c>
      <c r="CN1154" s="34" t="s">
        <v>632</v>
      </c>
      <c r="CO1154" s="34" t="s">
        <v>1027</v>
      </c>
      <c r="CP1154" s="34"/>
      <c r="CQ1154" s="34" t="s">
        <v>1126</v>
      </c>
      <c r="CR1154" s="34" t="s">
        <v>1183</v>
      </c>
      <c r="CS1154" s="34" t="s">
        <v>312</v>
      </c>
      <c r="CT1154" s="34" t="s">
        <v>312</v>
      </c>
      <c r="CU1154" t="b">
        <v>0</v>
      </c>
      <c r="CV1154" s="34"/>
      <c r="CW1154" s="34" t="s">
        <v>647</v>
      </c>
      <c r="CX1154" s="34"/>
      <c r="CY1154" s="34" t="s">
        <v>1259</v>
      </c>
      <c r="CZ1154" s="34"/>
    </row>
    <row r="1155" spans="1:104" x14ac:dyDescent="0.15">
      <c r="A1155" s="34"/>
      <c r="B1155" s="34"/>
      <c r="C1155" s="34"/>
      <c r="D1155" s="34"/>
      <c r="F1155" s="34"/>
      <c r="G1155" s="34"/>
      <c r="H1155" s="84"/>
      <c r="I1155" s="34"/>
      <c r="J1155" s="34"/>
      <c r="K1155" s="34"/>
      <c r="L1155" s="34"/>
      <c r="M1155" s="34"/>
      <c r="N1155" s="34"/>
      <c r="O1155" s="34"/>
      <c r="P1155" s="34"/>
      <c r="Q1155" s="34"/>
      <c r="S1155" s="34"/>
      <c r="T1155" s="34"/>
      <c r="U1155" s="34"/>
      <c r="W1155" t="b">
        <v>1</v>
      </c>
      <c r="X1155" s="34"/>
      <c r="Y1155" s="34"/>
      <c r="AA1155" s="34"/>
      <c r="AB1155" s="34"/>
      <c r="AC1155" s="34"/>
      <c r="AD1155" s="34"/>
      <c r="AE1155" s="34"/>
      <c r="AF1155" s="34"/>
      <c r="AG1155">
        <v>4.3</v>
      </c>
      <c r="AH1155" s="34" t="s">
        <v>1607</v>
      </c>
      <c r="AK1155" s="34"/>
      <c r="AL1155" s="34"/>
      <c r="AM1155" s="34"/>
      <c r="AN1155" s="34"/>
      <c r="AO1155" s="34"/>
      <c r="AP1155" s="34"/>
      <c r="AQ1155" s="34"/>
      <c r="AR1155" s="34"/>
      <c r="AS1155" s="34"/>
      <c r="AU1155" s="34"/>
      <c r="AV1155" s="34"/>
      <c r="AW1155" s="34"/>
      <c r="AX1155" s="34"/>
      <c r="AY1155" s="34"/>
      <c r="AZ1155" s="34"/>
      <c r="BA1155" s="34"/>
      <c r="BB1155" s="34"/>
      <c r="BC1155" s="34" t="s">
        <v>866</v>
      </c>
      <c r="BD1155" s="34" t="s">
        <v>378</v>
      </c>
      <c r="BE1155" s="34" t="s">
        <v>867</v>
      </c>
      <c r="BF1155" s="34" t="s">
        <v>868</v>
      </c>
      <c r="BI1155" s="34"/>
      <c r="BJ1155" s="34"/>
      <c r="BK1155" s="34"/>
      <c r="BL1155" s="34"/>
      <c r="BM1155" s="34"/>
      <c r="BN1155" s="34"/>
      <c r="BO1155" s="34"/>
      <c r="BP1155" s="34"/>
      <c r="BQ1155" s="34"/>
      <c r="BS1155" s="34"/>
      <c r="BT1155" s="34"/>
      <c r="BU1155" s="34"/>
      <c r="BV1155" s="34"/>
      <c r="BW1155" s="34"/>
      <c r="BX1155" s="34"/>
      <c r="BY1155" s="34"/>
      <c r="BZ1155" s="34"/>
      <c r="CB1155" s="34"/>
      <c r="CC1155" s="34"/>
      <c r="CD1155" s="34"/>
      <c r="CE1155" s="34"/>
      <c r="CH1155" s="34"/>
      <c r="CI1155" s="34"/>
      <c r="CK1155" s="34"/>
      <c r="CL1155" s="34"/>
      <c r="CM1155" t="b">
        <v>0</v>
      </c>
      <c r="CN1155" s="34" t="s">
        <v>632</v>
      </c>
      <c r="CO1155" s="34" t="s">
        <v>1028</v>
      </c>
      <c r="CP1155" s="34"/>
      <c r="CQ1155" s="34" t="s">
        <v>1102</v>
      </c>
      <c r="CR1155" s="34" t="s">
        <v>1184</v>
      </c>
      <c r="CS1155" s="34" t="s">
        <v>309</v>
      </c>
      <c r="CT1155" s="34" t="s">
        <v>640</v>
      </c>
      <c r="CU1155" t="b">
        <v>1</v>
      </c>
      <c r="CV1155" s="34"/>
      <c r="CW1155" s="34" t="s">
        <v>643</v>
      </c>
      <c r="CX1155" s="34"/>
      <c r="CY1155" s="34" t="s">
        <v>1260</v>
      </c>
      <c r="CZ1155" s="34"/>
    </row>
    <row r="1156" spans="1:104" x14ac:dyDescent="0.15">
      <c r="A1156" s="34"/>
      <c r="B1156" s="34"/>
      <c r="C1156" s="34"/>
      <c r="D1156" s="34"/>
      <c r="F1156" s="34"/>
      <c r="G1156" s="34"/>
      <c r="H1156" s="84"/>
      <c r="I1156" s="34"/>
      <c r="J1156" s="34"/>
      <c r="K1156" s="34"/>
      <c r="L1156" s="34"/>
      <c r="M1156" s="34"/>
      <c r="N1156" s="34"/>
      <c r="O1156" s="34"/>
      <c r="P1156" s="34"/>
      <c r="Q1156" s="34"/>
      <c r="S1156" s="34"/>
      <c r="T1156" s="34"/>
      <c r="U1156" s="34"/>
      <c r="W1156" t="b">
        <v>1</v>
      </c>
      <c r="X1156" s="34"/>
      <c r="Y1156" s="34"/>
      <c r="AA1156" s="34"/>
      <c r="AB1156" s="34"/>
      <c r="AC1156" s="34"/>
      <c r="AD1156" s="34"/>
      <c r="AE1156" s="34"/>
      <c r="AF1156" s="34"/>
      <c r="AG1156">
        <v>4.3</v>
      </c>
      <c r="AH1156" s="34" t="s">
        <v>1607</v>
      </c>
      <c r="AK1156" s="34"/>
      <c r="AL1156" s="34"/>
      <c r="AM1156" s="34"/>
      <c r="AN1156" s="34"/>
      <c r="AO1156" s="34"/>
      <c r="AP1156" s="34"/>
      <c r="AQ1156" s="34"/>
      <c r="AR1156" s="34"/>
      <c r="AS1156" s="34"/>
      <c r="AU1156" s="34"/>
      <c r="AV1156" s="34"/>
      <c r="AW1156" s="34"/>
      <c r="AX1156" s="34"/>
      <c r="AY1156" s="34"/>
      <c r="AZ1156" s="34"/>
      <c r="BA1156" s="34"/>
      <c r="BB1156" s="34"/>
      <c r="BC1156" s="34" t="s">
        <v>866</v>
      </c>
      <c r="BD1156" s="34" t="s">
        <v>378</v>
      </c>
      <c r="BE1156" s="34" t="s">
        <v>867</v>
      </c>
      <c r="BF1156" s="34" t="s">
        <v>868</v>
      </c>
      <c r="BI1156" s="34"/>
      <c r="BJ1156" s="34"/>
      <c r="BK1156" s="34"/>
      <c r="BL1156" s="34"/>
      <c r="BM1156" s="34"/>
      <c r="BN1156" s="34"/>
      <c r="BO1156" s="34"/>
      <c r="BP1156" s="34"/>
      <c r="BQ1156" s="34"/>
      <c r="BS1156" s="34"/>
      <c r="BT1156" s="34"/>
      <c r="BU1156" s="34"/>
      <c r="BV1156" s="34"/>
      <c r="BW1156" s="34"/>
      <c r="BX1156" s="34"/>
      <c r="BY1156" s="34"/>
      <c r="BZ1156" s="34"/>
      <c r="CB1156" s="34"/>
      <c r="CC1156" s="34"/>
      <c r="CD1156" s="34"/>
      <c r="CE1156" s="34"/>
      <c r="CH1156" s="34"/>
      <c r="CI1156" s="34"/>
      <c r="CK1156" s="34"/>
      <c r="CL1156" s="34"/>
      <c r="CM1156" t="b">
        <v>0</v>
      </c>
      <c r="CN1156" s="34" t="s">
        <v>632</v>
      </c>
      <c r="CO1156" s="34" t="s">
        <v>1028</v>
      </c>
      <c r="CP1156" s="34"/>
      <c r="CQ1156" s="34" t="s">
        <v>1102</v>
      </c>
      <c r="CR1156" s="34" t="s">
        <v>1184</v>
      </c>
      <c r="CS1156" s="34" t="s">
        <v>310</v>
      </c>
      <c r="CT1156" s="34" t="s">
        <v>0</v>
      </c>
      <c r="CU1156" t="b">
        <v>0</v>
      </c>
      <c r="CV1156" s="34" t="s">
        <v>1028</v>
      </c>
      <c r="CW1156" s="34" t="s">
        <v>644</v>
      </c>
      <c r="CX1156" s="34"/>
      <c r="CY1156" s="34" t="s">
        <v>1260</v>
      </c>
      <c r="CZ1156" s="34"/>
    </row>
    <row r="1157" spans="1:104" x14ac:dyDescent="0.15">
      <c r="A1157" s="34"/>
      <c r="B1157" s="34"/>
      <c r="C1157" s="34"/>
      <c r="D1157" s="34"/>
      <c r="F1157" s="34"/>
      <c r="G1157" s="34"/>
      <c r="H1157" s="84"/>
      <c r="I1157" s="34"/>
      <c r="J1157" s="34"/>
      <c r="K1157" s="34"/>
      <c r="L1157" s="34"/>
      <c r="M1157" s="34"/>
      <c r="N1157" s="34"/>
      <c r="O1157" s="34"/>
      <c r="P1157" s="34"/>
      <c r="Q1157" s="34"/>
      <c r="S1157" s="34"/>
      <c r="T1157" s="34"/>
      <c r="U1157" s="34"/>
      <c r="W1157" t="b">
        <v>1</v>
      </c>
      <c r="X1157" s="34"/>
      <c r="Y1157" s="34"/>
      <c r="AA1157" s="34"/>
      <c r="AB1157" s="34"/>
      <c r="AC1157" s="34"/>
      <c r="AD1157" s="34"/>
      <c r="AE1157" s="34"/>
      <c r="AF1157" s="34"/>
      <c r="AG1157">
        <v>4.3</v>
      </c>
      <c r="AH1157" s="34" t="s">
        <v>1607</v>
      </c>
      <c r="AK1157" s="34"/>
      <c r="AL1157" s="34"/>
      <c r="AM1157" s="34"/>
      <c r="AN1157" s="34"/>
      <c r="AO1157" s="34"/>
      <c r="AP1157" s="34"/>
      <c r="AQ1157" s="34"/>
      <c r="AR1157" s="34"/>
      <c r="AS1157" s="34"/>
      <c r="AU1157" s="34"/>
      <c r="AV1157" s="34"/>
      <c r="AW1157" s="34"/>
      <c r="AX1157" s="34"/>
      <c r="AY1157" s="34"/>
      <c r="AZ1157" s="34"/>
      <c r="BA1157" s="34"/>
      <c r="BB1157" s="34"/>
      <c r="BC1157" s="34" t="s">
        <v>866</v>
      </c>
      <c r="BD1157" s="34" t="s">
        <v>378</v>
      </c>
      <c r="BE1157" s="34" t="s">
        <v>867</v>
      </c>
      <c r="BF1157" s="34" t="s">
        <v>868</v>
      </c>
      <c r="BI1157" s="34"/>
      <c r="BJ1157" s="34"/>
      <c r="BK1157" s="34"/>
      <c r="BL1157" s="34"/>
      <c r="BM1157" s="34"/>
      <c r="BN1157" s="34"/>
      <c r="BO1157" s="34"/>
      <c r="BP1157" s="34"/>
      <c r="BQ1157" s="34"/>
      <c r="BS1157" s="34"/>
      <c r="BT1157" s="34"/>
      <c r="BU1157" s="34"/>
      <c r="BV1157" s="34"/>
      <c r="BW1157" s="34"/>
      <c r="BX1157" s="34"/>
      <c r="BY1157" s="34"/>
      <c r="BZ1157" s="34"/>
      <c r="CB1157" s="34"/>
      <c r="CC1157" s="34"/>
      <c r="CD1157" s="34"/>
      <c r="CE1157" s="34"/>
      <c r="CH1157" s="34"/>
      <c r="CI1157" s="34"/>
      <c r="CK1157" s="34"/>
      <c r="CL1157" s="34"/>
      <c r="CM1157" t="b">
        <v>0</v>
      </c>
      <c r="CN1157" s="34" t="s">
        <v>632</v>
      </c>
      <c r="CO1157" s="34" t="s">
        <v>1028</v>
      </c>
      <c r="CP1157" s="34"/>
      <c r="CQ1157" s="34" t="s">
        <v>1102</v>
      </c>
      <c r="CR1157" s="34" t="s">
        <v>1184</v>
      </c>
      <c r="CS1157" s="34" t="s">
        <v>312</v>
      </c>
      <c r="CT1157" s="34" t="s">
        <v>312</v>
      </c>
      <c r="CU1157" t="b">
        <v>0</v>
      </c>
      <c r="CV1157" s="34"/>
      <c r="CW1157" s="34" t="s">
        <v>647</v>
      </c>
      <c r="CX1157" s="34"/>
      <c r="CY1157" s="34" t="s">
        <v>1260</v>
      </c>
      <c r="CZ1157" s="34"/>
    </row>
    <row r="1158" spans="1:104" x14ac:dyDescent="0.15">
      <c r="A1158" s="34"/>
      <c r="B1158" s="34"/>
      <c r="C1158" s="34"/>
      <c r="D1158" s="34"/>
      <c r="F1158" s="34"/>
      <c r="G1158" s="34"/>
      <c r="H1158" s="84"/>
      <c r="I1158" s="34"/>
      <c r="J1158" s="34"/>
      <c r="K1158" s="34"/>
      <c r="L1158" s="34"/>
      <c r="M1158" s="34"/>
      <c r="N1158" s="34"/>
      <c r="O1158" s="34"/>
      <c r="P1158" s="34"/>
      <c r="Q1158" s="34"/>
      <c r="S1158" s="34"/>
      <c r="T1158" s="34"/>
      <c r="U1158" s="34"/>
      <c r="W1158" t="b">
        <v>1</v>
      </c>
      <c r="X1158" s="34"/>
      <c r="Y1158" s="34"/>
      <c r="AA1158" s="34"/>
      <c r="AB1158" s="34"/>
      <c r="AC1158" s="34"/>
      <c r="AD1158" s="34"/>
      <c r="AE1158" s="34"/>
      <c r="AF1158" s="34"/>
      <c r="AG1158">
        <v>4.3</v>
      </c>
      <c r="AH1158" s="34" t="s">
        <v>1607</v>
      </c>
      <c r="AK1158" s="34"/>
      <c r="AL1158" s="34"/>
      <c r="AM1158" s="34"/>
      <c r="AN1158" s="34"/>
      <c r="AO1158" s="34"/>
      <c r="AP1158" s="34"/>
      <c r="AQ1158" s="34"/>
      <c r="AR1158" s="34"/>
      <c r="AS1158" s="34"/>
      <c r="AU1158" s="34"/>
      <c r="AV1158" s="34"/>
      <c r="AW1158" s="34"/>
      <c r="AX1158" s="34"/>
      <c r="AY1158" s="34"/>
      <c r="AZ1158" s="34"/>
      <c r="BA1158" s="34"/>
      <c r="BB1158" s="34"/>
      <c r="BC1158" s="34" t="s">
        <v>866</v>
      </c>
      <c r="BD1158" s="34" t="s">
        <v>378</v>
      </c>
      <c r="BE1158" s="34" t="s">
        <v>867</v>
      </c>
      <c r="BF1158" s="34" t="s">
        <v>868</v>
      </c>
      <c r="BI1158" s="34"/>
      <c r="BJ1158" s="34"/>
      <c r="BK1158" s="34"/>
      <c r="BL1158" s="34"/>
      <c r="BM1158" s="34"/>
      <c r="BN1158" s="34"/>
      <c r="BO1158" s="34"/>
      <c r="BP1158" s="34"/>
      <c r="BQ1158" s="34"/>
      <c r="BS1158" s="34"/>
      <c r="BT1158" s="34"/>
      <c r="BU1158" s="34"/>
      <c r="BV1158" s="34"/>
      <c r="BW1158" s="34"/>
      <c r="BX1158" s="34"/>
      <c r="BY1158" s="34"/>
      <c r="BZ1158" s="34"/>
      <c r="CB1158" s="34"/>
      <c r="CC1158" s="34"/>
      <c r="CD1158" s="34"/>
      <c r="CE1158" s="34"/>
      <c r="CH1158" s="34"/>
      <c r="CI1158" s="34"/>
      <c r="CK1158" s="34"/>
      <c r="CL1158" s="34"/>
      <c r="CM1158" t="b">
        <v>0</v>
      </c>
      <c r="CN1158" s="34" t="s">
        <v>633</v>
      </c>
      <c r="CO1158" s="34" t="s">
        <v>648</v>
      </c>
      <c r="CP1158" s="34"/>
      <c r="CQ1158" s="34" t="s">
        <v>691</v>
      </c>
      <c r="CR1158" s="34" t="s">
        <v>746</v>
      </c>
      <c r="CS1158" s="34" t="s">
        <v>309</v>
      </c>
      <c r="CT1158" s="34" t="s">
        <v>640</v>
      </c>
      <c r="CU1158" t="b">
        <v>1</v>
      </c>
      <c r="CV1158" s="34" t="s">
        <v>323</v>
      </c>
      <c r="CW1158" s="34" t="s">
        <v>643</v>
      </c>
      <c r="CX1158" s="34"/>
      <c r="CY1158" s="34" t="s">
        <v>784</v>
      </c>
      <c r="CZ1158" s="34"/>
    </row>
    <row r="1159" spans="1:104" x14ac:dyDescent="0.15">
      <c r="A1159" s="34"/>
      <c r="B1159" s="34"/>
      <c r="C1159" s="34"/>
      <c r="D1159" s="34"/>
      <c r="F1159" s="34"/>
      <c r="G1159" s="34"/>
      <c r="H1159" s="84"/>
      <c r="I1159" s="34"/>
      <c r="J1159" s="34"/>
      <c r="K1159" s="34"/>
      <c r="L1159" s="34"/>
      <c r="M1159" s="34"/>
      <c r="N1159" s="34"/>
      <c r="O1159" s="34"/>
      <c r="P1159" s="34"/>
      <c r="Q1159" s="34"/>
      <c r="S1159" s="34"/>
      <c r="T1159" s="34"/>
      <c r="U1159" s="34"/>
      <c r="W1159" t="b">
        <v>1</v>
      </c>
      <c r="X1159" s="34"/>
      <c r="Y1159" s="34"/>
      <c r="AA1159" s="34"/>
      <c r="AB1159" s="34"/>
      <c r="AC1159" s="34"/>
      <c r="AD1159" s="34"/>
      <c r="AE1159" s="34"/>
      <c r="AF1159" s="34"/>
      <c r="AG1159">
        <v>4.3</v>
      </c>
      <c r="AH1159" s="34" t="s">
        <v>1607</v>
      </c>
      <c r="AK1159" s="34"/>
      <c r="AL1159" s="34"/>
      <c r="AM1159" s="34"/>
      <c r="AN1159" s="34"/>
      <c r="AO1159" s="34"/>
      <c r="AP1159" s="34"/>
      <c r="AQ1159" s="34"/>
      <c r="AR1159" s="34"/>
      <c r="AS1159" s="34"/>
      <c r="AU1159" s="34"/>
      <c r="AV1159" s="34"/>
      <c r="AW1159" s="34"/>
      <c r="AX1159" s="34"/>
      <c r="AY1159" s="34"/>
      <c r="AZ1159" s="34"/>
      <c r="BA1159" s="34"/>
      <c r="BB1159" s="34"/>
      <c r="BC1159" s="34" t="s">
        <v>866</v>
      </c>
      <c r="BD1159" s="34" t="s">
        <v>378</v>
      </c>
      <c r="BE1159" s="34" t="s">
        <v>867</v>
      </c>
      <c r="BF1159" s="34" t="s">
        <v>868</v>
      </c>
      <c r="BI1159" s="34"/>
      <c r="BJ1159" s="34"/>
      <c r="BK1159" s="34"/>
      <c r="BL1159" s="34"/>
      <c r="BM1159" s="34"/>
      <c r="BN1159" s="34"/>
      <c r="BO1159" s="34"/>
      <c r="BP1159" s="34"/>
      <c r="BQ1159" s="34"/>
      <c r="BS1159" s="34"/>
      <c r="BT1159" s="34"/>
      <c r="BU1159" s="34"/>
      <c r="BV1159" s="34"/>
      <c r="BW1159" s="34"/>
      <c r="BX1159" s="34"/>
      <c r="BY1159" s="34"/>
      <c r="BZ1159" s="34"/>
      <c r="CB1159" s="34"/>
      <c r="CC1159" s="34"/>
      <c r="CD1159" s="34"/>
      <c r="CE1159" s="34"/>
      <c r="CH1159" s="34"/>
      <c r="CI1159" s="34"/>
      <c r="CK1159" s="34"/>
      <c r="CL1159" s="34"/>
      <c r="CM1159" t="b">
        <v>0</v>
      </c>
      <c r="CN1159" s="34" t="s">
        <v>633</v>
      </c>
      <c r="CO1159" s="34" t="s">
        <v>648</v>
      </c>
      <c r="CP1159" s="34"/>
      <c r="CQ1159" s="34" t="s">
        <v>691</v>
      </c>
      <c r="CR1159" s="34" t="s">
        <v>746</v>
      </c>
      <c r="CS1159" s="34" t="s">
        <v>310</v>
      </c>
      <c r="CT1159" s="34" t="s">
        <v>0</v>
      </c>
      <c r="CU1159" t="b">
        <v>0</v>
      </c>
      <c r="CV1159" s="34" t="s">
        <v>648</v>
      </c>
      <c r="CW1159" s="34" t="s">
        <v>644</v>
      </c>
      <c r="CX1159" s="34"/>
      <c r="CY1159" s="34" t="s">
        <v>784</v>
      </c>
      <c r="CZ1159" s="34"/>
    </row>
    <row r="1160" spans="1:104" x14ac:dyDescent="0.15">
      <c r="A1160" s="34"/>
      <c r="B1160" s="34"/>
      <c r="C1160" s="34"/>
      <c r="D1160" s="34"/>
      <c r="F1160" s="34"/>
      <c r="G1160" s="34"/>
      <c r="H1160" s="84"/>
      <c r="I1160" s="34"/>
      <c r="J1160" s="34"/>
      <c r="K1160" s="34"/>
      <c r="L1160" s="34"/>
      <c r="M1160" s="34"/>
      <c r="N1160" s="34"/>
      <c r="O1160" s="34"/>
      <c r="P1160" s="34"/>
      <c r="Q1160" s="34"/>
      <c r="S1160" s="34"/>
      <c r="T1160" s="34"/>
      <c r="U1160" s="34"/>
      <c r="W1160" t="b">
        <v>1</v>
      </c>
      <c r="X1160" s="34"/>
      <c r="Y1160" s="34"/>
      <c r="AA1160" s="34"/>
      <c r="AB1160" s="34"/>
      <c r="AC1160" s="34"/>
      <c r="AD1160" s="34"/>
      <c r="AE1160" s="34"/>
      <c r="AF1160" s="34"/>
      <c r="AG1160">
        <v>4.3</v>
      </c>
      <c r="AH1160" s="34" t="s">
        <v>1607</v>
      </c>
      <c r="AK1160" s="34"/>
      <c r="AL1160" s="34"/>
      <c r="AM1160" s="34"/>
      <c r="AN1160" s="34"/>
      <c r="AO1160" s="34"/>
      <c r="AP1160" s="34"/>
      <c r="AQ1160" s="34"/>
      <c r="AR1160" s="34"/>
      <c r="AS1160" s="34"/>
      <c r="AU1160" s="34"/>
      <c r="AV1160" s="34"/>
      <c r="AW1160" s="34"/>
      <c r="AX1160" s="34"/>
      <c r="AY1160" s="34"/>
      <c r="AZ1160" s="34"/>
      <c r="BA1160" s="34"/>
      <c r="BB1160" s="34"/>
      <c r="BC1160" s="34" t="s">
        <v>866</v>
      </c>
      <c r="BD1160" s="34" t="s">
        <v>378</v>
      </c>
      <c r="BE1160" s="34" t="s">
        <v>867</v>
      </c>
      <c r="BF1160" s="34" t="s">
        <v>868</v>
      </c>
      <c r="BI1160" s="34"/>
      <c r="BJ1160" s="34"/>
      <c r="BK1160" s="34"/>
      <c r="BL1160" s="34"/>
      <c r="BM1160" s="34"/>
      <c r="BN1160" s="34"/>
      <c r="BO1160" s="34"/>
      <c r="BP1160" s="34"/>
      <c r="BQ1160" s="34"/>
      <c r="BS1160" s="34"/>
      <c r="BT1160" s="34"/>
      <c r="BU1160" s="34"/>
      <c r="BV1160" s="34"/>
      <c r="BW1160" s="34"/>
      <c r="BX1160" s="34"/>
      <c r="BY1160" s="34"/>
      <c r="BZ1160" s="34"/>
      <c r="CB1160" s="34"/>
      <c r="CC1160" s="34"/>
      <c r="CD1160" s="34"/>
      <c r="CE1160" s="34"/>
      <c r="CH1160" s="34"/>
      <c r="CI1160" s="34"/>
      <c r="CK1160" s="34"/>
      <c r="CL1160" s="34"/>
      <c r="CM1160" t="b">
        <v>0</v>
      </c>
      <c r="CN1160" s="34" t="s">
        <v>633</v>
      </c>
      <c r="CO1160" s="34" t="s">
        <v>648</v>
      </c>
      <c r="CP1160" s="34"/>
      <c r="CQ1160" s="34" t="s">
        <v>691</v>
      </c>
      <c r="CR1160" s="34" t="s">
        <v>746</v>
      </c>
      <c r="CS1160" s="34" t="s">
        <v>312</v>
      </c>
      <c r="CT1160" s="34" t="s">
        <v>312</v>
      </c>
      <c r="CU1160" t="b">
        <v>0</v>
      </c>
      <c r="CV1160" s="34"/>
      <c r="CW1160" s="34" t="s">
        <v>647</v>
      </c>
      <c r="CX1160" s="34"/>
      <c r="CY1160" s="34" t="s">
        <v>784</v>
      </c>
      <c r="CZ1160" s="34"/>
    </row>
    <row r="1161" spans="1:104" x14ac:dyDescent="0.15">
      <c r="A1161" s="34"/>
      <c r="B1161" s="34"/>
      <c r="C1161" s="34"/>
      <c r="D1161" s="34"/>
      <c r="F1161" s="34"/>
      <c r="G1161" s="34"/>
      <c r="H1161" s="84"/>
      <c r="I1161" s="34"/>
      <c r="J1161" s="34"/>
      <c r="K1161" s="34"/>
      <c r="L1161" s="34"/>
      <c r="M1161" s="34"/>
      <c r="N1161" s="34"/>
      <c r="O1161" s="34"/>
      <c r="P1161" s="34"/>
      <c r="Q1161" s="34"/>
      <c r="S1161" s="34"/>
      <c r="T1161" s="34"/>
      <c r="U1161" s="34"/>
      <c r="W1161" t="b">
        <v>1</v>
      </c>
      <c r="X1161" s="34"/>
      <c r="Y1161" s="34"/>
      <c r="AA1161" s="34"/>
      <c r="AB1161" s="34"/>
      <c r="AC1161" s="34"/>
      <c r="AD1161" s="34"/>
      <c r="AE1161" s="34"/>
      <c r="AF1161" s="34"/>
      <c r="AG1161">
        <v>4.3</v>
      </c>
      <c r="AH1161" s="34" t="s">
        <v>1607</v>
      </c>
      <c r="AK1161" s="34"/>
      <c r="AL1161" s="34"/>
      <c r="AM1161" s="34"/>
      <c r="AN1161" s="34"/>
      <c r="AO1161" s="34"/>
      <c r="AP1161" s="34"/>
      <c r="AQ1161" s="34"/>
      <c r="AR1161" s="34"/>
      <c r="AS1161" s="34"/>
      <c r="AU1161" s="34"/>
      <c r="AV1161" s="34"/>
      <c r="AW1161" s="34"/>
      <c r="AX1161" s="34"/>
      <c r="AY1161" s="34"/>
      <c r="AZ1161" s="34"/>
      <c r="BA1161" s="34"/>
      <c r="BB1161" s="34"/>
      <c r="BC1161" s="34" t="s">
        <v>866</v>
      </c>
      <c r="BD1161" s="34" t="s">
        <v>378</v>
      </c>
      <c r="BE1161" s="34" t="s">
        <v>867</v>
      </c>
      <c r="BF1161" s="34" t="s">
        <v>868</v>
      </c>
      <c r="BI1161" s="34"/>
      <c r="BJ1161" s="34"/>
      <c r="BK1161" s="34"/>
      <c r="BL1161" s="34"/>
      <c r="BM1161" s="34"/>
      <c r="BN1161" s="34"/>
      <c r="BO1161" s="34"/>
      <c r="BP1161" s="34"/>
      <c r="BQ1161" s="34"/>
      <c r="BS1161" s="34"/>
      <c r="BT1161" s="34"/>
      <c r="BU1161" s="34"/>
      <c r="BV1161" s="34"/>
      <c r="BW1161" s="34"/>
      <c r="BX1161" s="34"/>
      <c r="BY1161" s="34"/>
      <c r="BZ1161" s="34"/>
      <c r="CB1161" s="34"/>
      <c r="CC1161" s="34"/>
      <c r="CD1161" s="34"/>
      <c r="CE1161" s="34"/>
      <c r="CH1161" s="34"/>
      <c r="CI1161" s="34"/>
      <c r="CK1161" s="34"/>
      <c r="CL1161" s="34"/>
      <c r="CM1161" t="b">
        <v>0</v>
      </c>
      <c r="CN1161" s="34" t="s">
        <v>633</v>
      </c>
      <c r="CO1161" s="34" t="s">
        <v>674</v>
      </c>
      <c r="CP1161" s="34"/>
      <c r="CQ1161" s="34" t="s">
        <v>714</v>
      </c>
      <c r="CR1161" s="34" t="s">
        <v>747</v>
      </c>
      <c r="CS1161" s="34" t="s">
        <v>309</v>
      </c>
      <c r="CT1161" s="34" t="s">
        <v>640</v>
      </c>
      <c r="CU1161" t="b">
        <v>1</v>
      </c>
      <c r="CV1161" s="34" t="s">
        <v>323</v>
      </c>
      <c r="CW1161" s="34" t="s">
        <v>643</v>
      </c>
      <c r="CX1161" s="34"/>
      <c r="CY1161" s="34" t="s">
        <v>785</v>
      </c>
      <c r="CZ1161" s="34"/>
    </row>
    <row r="1162" spans="1:104" x14ac:dyDescent="0.15">
      <c r="A1162" s="34"/>
      <c r="B1162" s="34"/>
      <c r="C1162" s="34"/>
      <c r="D1162" s="34"/>
      <c r="F1162" s="34"/>
      <c r="G1162" s="34"/>
      <c r="H1162" s="84"/>
      <c r="I1162" s="34"/>
      <c r="J1162" s="34"/>
      <c r="K1162" s="34"/>
      <c r="L1162" s="34"/>
      <c r="M1162" s="34"/>
      <c r="N1162" s="34"/>
      <c r="O1162" s="34"/>
      <c r="P1162" s="34"/>
      <c r="Q1162" s="34"/>
      <c r="S1162" s="34"/>
      <c r="T1162" s="34"/>
      <c r="U1162" s="34"/>
      <c r="W1162" t="b">
        <v>1</v>
      </c>
      <c r="X1162" s="34"/>
      <c r="Y1162" s="34"/>
      <c r="AA1162" s="34"/>
      <c r="AB1162" s="34"/>
      <c r="AC1162" s="34"/>
      <c r="AD1162" s="34"/>
      <c r="AE1162" s="34"/>
      <c r="AF1162" s="34"/>
      <c r="AG1162">
        <v>4.3</v>
      </c>
      <c r="AH1162" s="34" t="s">
        <v>1607</v>
      </c>
      <c r="AK1162" s="34"/>
      <c r="AL1162" s="34"/>
      <c r="AM1162" s="34"/>
      <c r="AN1162" s="34"/>
      <c r="AO1162" s="34"/>
      <c r="AP1162" s="34"/>
      <c r="AQ1162" s="34"/>
      <c r="AR1162" s="34"/>
      <c r="AS1162" s="34"/>
      <c r="AU1162" s="34"/>
      <c r="AV1162" s="34"/>
      <c r="AW1162" s="34"/>
      <c r="AX1162" s="34"/>
      <c r="AY1162" s="34"/>
      <c r="AZ1162" s="34"/>
      <c r="BA1162" s="34"/>
      <c r="BB1162" s="34"/>
      <c r="BC1162" s="34" t="s">
        <v>866</v>
      </c>
      <c r="BD1162" s="34" t="s">
        <v>378</v>
      </c>
      <c r="BE1162" s="34" t="s">
        <v>867</v>
      </c>
      <c r="BF1162" s="34" t="s">
        <v>868</v>
      </c>
      <c r="BI1162" s="34"/>
      <c r="BJ1162" s="34"/>
      <c r="BK1162" s="34"/>
      <c r="BL1162" s="34"/>
      <c r="BM1162" s="34"/>
      <c r="BN1162" s="34"/>
      <c r="BO1162" s="34"/>
      <c r="BP1162" s="34"/>
      <c r="BQ1162" s="34"/>
      <c r="BS1162" s="34"/>
      <c r="BT1162" s="34"/>
      <c r="BU1162" s="34"/>
      <c r="BV1162" s="34"/>
      <c r="BW1162" s="34"/>
      <c r="BX1162" s="34"/>
      <c r="BY1162" s="34"/>
      <c r="BZ1162" s="34"/>
      <c r="CB1162" s="34"/>
      <c r="CC1162" s="34"/>
      <c r="CD1162" s="34"/>
      <c r="CE1162" s="34"/>
      <c r="CH1162" s="34"/>
      <c r="CI1162" s="34"/>
      <c r="CK1162" s="34"/>
      <c r="CL1162" s="34"/>
      <c r="CM1162" t="b">
        <v>0</v>
      </c>
      <c r="CN1162" s="34" t="s">
        <v>633</v>
      </c>
      <c r="CO1162" s="34" t="s">
        <v>674</v>
      </c>
      <c r="CP1162" s="34"/>
      <c r="CQ1162" s="34" t="s">
        <v>714</v>
      </c>
      <c r="CR1162" s="34" t="s">
        <v>747</v>
      </c>
      <c r="CS1162" s="34" t="s">
        <v>310</v>
      </c>
      <c r="CT1162" s="34" t="s">
        <v>0</v>
      </c>
      <c r="CU1162" t="b">
        <v>0</v>
      </c>
      <c r="CV1162" s="34" t="s">
        <v>674</v>
      </c>
      <c r="CW1162" s="34" t="s">
        <v>644</v>
      </c>
      <c r="CX1162" s="34"/>
      <c r="CY1162" s="34" t="s">
        <v>785</v>
      </c>
      <c r="CZ1162" s="34"/>
    </row>
    <row r="1163" spans="1:104" x14ac:dyDescent="0.15">
      <c r="A1163" s="34"/>
      <c r="B1163" s="34"/>
      <c r="C1163" s="34"/>
      <c r="D1163" s="34"/>
      <c r="F1163" s="34"/>
      <c r="G1163" s="34"/>
      <c r="H1163" s="84"/>
      <c r="I1163" s="34"/>
      <c r="J1163" s="34"/>
      <c r="K1163" s="34"/>
      <c r="L1163" s="34"/>
      <c r="M1163" s="34"/>
      <c r="N1163" s="34"/>
      <c r="O1163" s="34"/>
      <c r="P1163" s="34"/>
      <c r="Q1163" s="34"/>
      <c r="S1163" s="34"/>
      <c r="T1163" s="34"/>
      <c r="U1163" s="34"/>
      <c r="W1163" t="b">
        <v>1</v>
      </c>
      <c r="X1163" s="34"/>
      <c r="Y1163" s="34"/>
      <c r="AA1163" s="34"/>
      <c r="AB1163" s="34"/>
      <c r="AC1163" s="34"/>
      <c r="AD1163" s="34"/>
      <c r="AE1163" s="34"/>
      <c r="AF1163" s="34"/>
      <c r="AG1163">
        <v>4.3</v>
      </c>
      <c r="AH1163" s="34" t="s">
        <v>1607</v>
      </c>
      <c r="AK1163" s="34"/>
      <c r="AL1163" s="34"/>
      <c r="AM1163" s="34"/>
      <c r="AN1163" s="34"/>
      <c r="AO1163" s="34"/>
      <c r="AP1163" s="34"/>
      <c r="AQ1163" s="34"/>
      <c r="AR1163" s="34"/>
      <c r="AS1163" s="34"/>
      <c r="AU1163" s="34"/>
      <c r="AV1163" s="34"/>
      <c r="AW1163" s="34"/>
      <c r="AX1163" s="34"/>
      <c r="AY1163" s="34"/>
      <c r="AZ1163" s="34"/>
      <c r="BA1163" s="34"/>
      <c r="BB1163" s="34"/>
      <c r="BC1163" s="34" t="s">
        <v>866</v>
      </c>
      <c r="BD1163" s="34" t="s">
        <v>378</v>
      </c>
      <c r="BE1163" s="34" t="s">
        <v>867</v>
      </c>
      <c r="BF1163" s="34" t="s">
        <v>868</v>
      </c>
      <c r="BI1163" s="34"/>
      <c r="BJ1163" s="34"/>
      <c r="BK1163" s="34"/>
      <c r="BL1163" s="34"/>
      <c r="BM1163" s="34"/>
      <c r="BN1163" s="34"/>
      <c r="BO1163" s="34"/>
      <c r="BP1163" s="34"/>
      <c r="BQ1163" s="34"/>
      <c r="BS1163" s="34"/>
      <c r="BT1163" s="34"/>
      <c r="BU1163" s="34"/>
      <c r="BV1163" s="34"/>
      <c r="BW1163" s="34"/>
      <c r="BX1163" s="34"/>
      <c r="BY1163" s="34"/>
      <c r="BZ1163" s="34"/>
      <c r="CB1163" s="34"/>
      <c r="CC1163" s="34"/>
      <c r="CD1163" s="34"/>
      <c r="CE1163" s="34"/>
      <c r="CH1163" s="34"/>
      <c r="CI1163" s="34"/>
      <c r="CK1163" s="34"/>
      <c r="CL1163" s="34"/>
      <c r="CM1163" t="b">
        <v>0</v>
      </c>
      <c r="CN1163" s="34" t="s">
        <v>633</v>
      </c>
      <c r="CO1163" s="34" t="s">
        <v>674</v>
      </c>
      <c r="CP1163" s="34"/>
      <c r="CQ1163" s="34" t="s">
        <v>714</v>
      </c>
      <c r="CR1163" s="34" t="s">
        <v>747</v>
      </c>
      <c r="CS1163" s="34" t="s">
        <v>312</v>
      </c>
      <c r="CT1163" s="34" t="s">
        <v>312</v>
      </c>
      <c r="CU1163" t="b">
        <v>0</v>
      </c>
      <c r="CV1163" s="34"/>
      <c r="CW1163" s="34" t="s">
        <v>647</v>
      </c>
      <c r="CX1163" s="34"/>
      <c r="CY1163" s="34" t="s">
        <v>785</v>
      </c>
      <c r="CZ1163" s="34"/>
    </row>
    <row r="1164" spans="1:104" x14ac:dyDescent="0.15">
      <c r="A1164" s="34"/>
      <c r="B1164" s="34"/>
      <c r="C1164" s="34"/>
      <c r="D1164" s="34"/>
      <c r="F1164" s="34"/>
      <c r="G1164" s="34"/>
      <c r="H1164" s="84"/>
      <c r="I1164" s="34"/>
      <c r="J1164" s="34"/>
      <c r="K1164" s="34"/>
      <c r="L1164" s="34"/>
      <c r="M1164" s="34"/>
      <c r="N1164" s="34"/>
      <c r="O1164" s="34"/>
      <c r="P1164" s="34"/>
      <c r="Q1164" s="34"/>
      <c r="S1164" s="34"/>
      <c r="T1164" s="34"/>
      <c r="U1164" s="34"/>
      <c r="W1164" t="b">
        <v>1</v>
      </c>
      <c r="X1164" s="34"/>
      <c r="Y1164" s="34"/>
      <c r="AA1164" s="34"/>
      <c r="AB1164" s="34"/>
      <c r="AC1164" s="34"/>
      <c r="AD1164" s="34"/>
      <c r="AE1164" s="34"/>
      <c r="AF1164" s="34"/>
      <c r="AG1164">
        <v>4.3</v>
      </c>
      <c r="AH1164" s="34" t="s">
        <v>1607</v>
      </c>
      <c r="AK1164" s="34"/>
      <c r="AL1164" s="34"/>
      <c r="AM1164" s="34"/>
      <c r="AN1164" s="34"/>
      <c r="AO1164" s="34"/>
      <c r="AP1164" s="34"/>
      <c r="AQ1164" s="34"/>
      <c r="AR1164" s="34"/>
      <c r="AS1164" s="34"/>
      <c r="AU1164" s="34"/>
      <c r="AV1164" s="34"/>
      <c r="AW1164" s="34"/>
      <c r="AX1164" s="34"/>
      <c r="AY1164" s="34"/>
      <c r="AZ1164" s="34"/>
      <c r="BA1164" s="34"/>
      <c r="BB1164" s="34"/>
      <c r="BC1164" s="34" t="s">
        <v>866</v>
      </c>
      <c r="BD1164" s="34" t="s">
        <v>378</v>
      </c>
      <c r="BE1164" s="34" t="s">
        <v>867</v>
      </c>
      <c r="BF1164" s="34" t="s">
        <v>868</v>
      </c>
      <c r="BI1164" s="34"/>
      <c r="BJ1164" s="34"/>
      <c r="BK1164" s="34"/>
      <c r="BL1164" s="34"/>
      <c r="BM1164" s="34"/>
      <c r="BN1164" s="34"/>
      <c r="BO1164" s="34"/>
      <c r="BP1164" s="34"/>
      <c r="BQ1164" s="34"/>
      <c r="BS1164" s="34"/>
      <c r="BT1164" s="34"/>
      <c r="BU1164" s="34"/>
      <c r="BV1164" s="34"/>
      <c r="BW1164" s="34"/>
      <c r="BX1164" s="34"/>
      <c r="BY1164" s="34"/>
      <c r="BZ1164" s="34"/>
      <c r="CB1164" s="34"/>
      <c r="CC1164" s="34"/>
      <c r="CD1164" s="34"/>
      <c r="CE1164" s="34"/>
      <c r="CH1164" s="34"/>
      <c r="CI1164" s="34"/>
      <c r="CK1164" s="34"/>
      <c r="CL1164" s="34"/>
      <c r="CM1164" t="b">
        <v>0</v>
      </c>
      <c r="CN1164" s="34" t="s">
        <v>633</v>
      </c>
      <c r="CO1164" s="34" t="s">
        <v>675</v>
      </c>
      <c r="CP1164" s="34" t="s">
        <v>1086</v>
      </c>
      <c r="CQ1164" s="34" t="s">
        <v>715</v>
      </c>
      <c r="CR1164" s="34" t="s">
        <v>337</v>
      </c>
      <c r="CS1164" s="34" t="s">
        <v>309</v>
      </c>
      <c r="CT1164" s="34" t="s">
        <v>640</v>
      </c>
      <c r="CU1164" t="b">
        <v>1</v>
      </c>
      <c r="CV1164" s="34" t="s">
        <v>323</v>
      </c>
      <c r="CW1164" s="34" t="s">
        <v>643</v>
      </c>
      <c r="CX1164" s="34"/>
      <c r="CY1164" s="34" t="s">
        <v>321</v>
      </c>
      <c r="CZ1164" s="34"/>
    </row>
    <row r="1165" spans="1:104" x14ac:dyDescent="0.15">
      <c r="A1165" s="34"/>
      <c r="B1165" s="34"/>
      <c r="C1165" s="34"/>
      <c r="D1165" s="34"/>
      <c r="F1165" s="34"/>
      <c r="G1165" s="34"/>
      <c r="H1165" s="84"/>
      <c r="I1165" s="34"/>
      <c r="J1165" s="34"/>
      <c r="K1165" s="34"/>
      <c r="L1165" s="34"/>
      <c r="M1165" s="34"/>
      <c r="N1165" s="34"/>
      <c r="O1165" s="34"/>
      <c r="P1165" s="34"/>
      <c r="Q1165" s="34"/>
      <c r="S1165" s="34"/>
      <c r="T1165" s="34"/>
      <c r="U1165" s="34"/>
      <c r="W1165" t="b">
        <v>1</v>
      </c>
      <c r="X1165" s="34"/>
      <c r="Y1165" s="34"/>
      <c r="AA1165" s="34"/>
      <c r="AB1165" s="34"/>
      <c r="AC1165" s="34"/>
      <c r="AD1165" s="34"/>
      <c r="AE1165" s="34"/>
      <c r="AF1165" s="34"/>
      <c r="AG1165">
        <v>4.3</v>
      </c>
      <c r="AH1165" s="34" t="s">
        <v>1607</v>
      </c>
      <c r="AK1165" s="34"/>
      <c r="AL1165" s="34"/>
      <c r="AM1165" s="34"/>
      <c r="AN1165" s="34"/>
      <c r="AO1165" s="34"/>
      <c r="AP1165" s="34"/>
      <c r="AQ1165" s="34"/>
      <c r="AR1165" s="34"/>
      <c r="AS1165" s="34"/>
      <c r="AU1165" s="34"/>
      <c r="AV1165" s="34"/>
      <c r="AW1165" s="34"/>
      <c r="AX1165" s="34"/>
      <c r="AY1165" s="34"/>
      <c r="AZ1165" s="34"/>
      <c r="BA1165" s="34"/>
      <c r="BB1165" s="34"/>
      <c r="BC1165" s="34" t="s">
        <v>866</v>
      </c>
      <c r="BD1165" s="34" t="s">
        <v>378</v>
      </c>
      <c r="BE1165" s="34" t="s">
        <v>867</v>
      </c>
      <c r="BF1165" s="34" t="s">
        <v>868</v>
      </c>
      <c r="BI1165" s="34"/>
      <c r="BJ1165" s="34"/>
      <c r="BK1165" s="34"/>
      <c r="BL1165" s="34"/>
      <c r="BM1165" s="34"/>
      <c r="BN1165" s="34"/>
      <c r="BO1165" s="34"/>
      <c r="BP1165" s="34"/>
      <c r="BQ1165" s="34"/>
      <c r="BS1165" s="34"/>
      <c r="BT1165" s="34"/>
      <c r="BU1165" s="34"/>
      <c r="BV1165" s="34"/>
      <c r="BW1165" s="34"/>
      <c r="BX1165" s="34"/>
      <c r="BY1165" s="34"/>
      <c r="BZ1165" s="34"/>
      <c r="CB1165" s="34"/>
      <c r="CC1165" s="34"/>
      <c r="CD1165" s="34"/>
      <c r="CE1165" s="34"/>
      <c r="CH1165" s="34"/>
      <c r="CI1165" s="34"/>
      <c r="CK1165" s="34"/>
      <c r="CL1165" s="34"/>
      <c r="CM1165" t="b">
        <v>0</v>
      </c>
      <c r="CN1165" s="34" t="s">
        <v>633</v>
      </c>
      <c r="CO1165" s="34" t="s">
        <v>675</v>
      </c>
      <c r="CP1165" s="34" t="s">
        <v>1086</v>
      </c>
      <c r="CQ1165" s="34" t="s">
        <v>715</v>
      </c>
      <c r="CR1165" s="34" t="s">
        <v>337</v>
      </c>
      <c r="CS1165" s="34" t="s">
        <v>310</v>
      </c>
      <c r="CT1165" s="34" t="s">
        <v>0</v>
      </c>
      <c r="CU1165" t="b">
        <v>0</v>
      </c>
      <c r="CV1165" s="34" t="s">
        <v>675</v>
      </c>
      <c r="CW1165" s="34" t="s">
        <v>644</v>
      </c>
      <c r="CX1165" s="34"/>
      <c r="CY1165" s="34" t="s">
        <v>321</v>
      </c>
      <c r="CZ1165" s="34"/>
    </row>
    <row r="1166" spans="1:104" x14ac:dyDescent="0.15">
      <c r="A1166" s="34"/>
      <c r="B1166" s="34"/>
      <c r="C1166" s="34"/>
      <c r="D1166" s="34"/>
      <c r="F1166" s="34"/>
      <c r="G1166" s="34"/>
      <c r="H1166" s="84"/>
      <c r="I1166" s="34"/>
      <c r="J1166" s="34"/>
      <c r="K1166" s="34"/>
      <c r="L1166" s="34"/>
      <c r="M1166" s="34"/>
      <c r="N1166" s="34"/>
      <c r="O1166" s="34"/>
      <c r="P1166" s="34"/>
      <c r="Q1166" s="34"/>
      <c r="S1166" s="34"/>
      <c r="T1166" s="34"/>
      <c r="U1166" s="34"/>
      <c r="W1166" t="b">
        <v>1</v>
      </c>
      <c r="X1166" s="34"/>
      <c r="Y1166" s="34"/>
      <c r="AA1166" s="34"/>
      <c r="AB1166" s="34"/>
      <c r="AC1166" s="34"/>
      <c r="AD1166" s="34"/>
      <c r="AE1166" s="34"/>
      <c r="AF1166" s="34"/>
      <c r="AG1166">
        <v>4.3</v>
      </c>
      <c r="AH1166" s="34" t="s">
        <v>1607</v>
      </c>
      <c r="AK1166" s="34"/>
      <c r="AL1166" s="34"/>
      <c r="AM1166" s="34"/>
      <c r="AN1166" s="34"/>
      <c r="AO1166" s="34"/>
      <c r="AP1166" s="34"/>
      <c r="AQ1166" s="34"/>
      <c r="AR1166" s="34"/>
      <c r="AS1166" s="34"/>
      <c r="AU1166" s="34"/>
      <c r="AV1166" s="34"/>
      <c r="AW1166" s="34"/>
      <c r="AX1166" s="34"/>
      <c r="AY1166" s="34"/>
      <c r="AZ1166" s="34"/>
      <c r="BA1166" s="34"/>
      <c r="BB1166" s="34"/>
      <c r="BC1166" s="34" t="s">
        <v>866</v>
      </c>
      <c r="BD1166" s="34" t="s">
        <v>378</v>
      </c>
      <c r="BE1166" s="34" t="s">
        <v>867</v>
      </c>
      <c r="BF1166" s="34" t="s">
        <v>868</v>
      </c>
      <c r="BI1166" s="34"/>
      <c r="BJ1166" s="34"/>
      <c r="BK1166" s="34"/>
      <c r="BL1166" s="34"/>
      <c r="BM1166" s="34"/>
      <c r="BN1166" s="34"/>
      <c r="BO1166" s="34"/>
      <c r="BP1166" s="34"/>
      <c r="BQ1166" s="34"/>
      <c r="BS1166" s="34"/>
      <c r="BT1166" s="34"/>
      <c r="BU1166" s="34"/>
      <c r="BV1166" s="34"/>
      <c r="BW1166" s="34"/>
      <c r="BX1166" s="34"/>
      <c r="BY1166" s="34"/>
      <c r="BZ1166" s="34"/>
      <c r="CB1166" s="34"/>
      <c r="CC1166" s="34"/>
      <c r="CD1166" s="34"/>
      <c r="CE1166" s="34"/>
      <c r="CH1166" s="34"/>
      <c r="CI1166" s="34"/>
      <c r="CK1166" s="34"/>
      <c r="CL1166" s="34"/>
      <c r="CM1166" t="b">
        <v>0</v>
      </c>
      <c r="CN1166" s="34" t="s">
        <v>633</v>
      </c>
      <c r="CO1166" s="34" t="s">
        <v>675</v>
      </c>
      <c r="CP1166" s="34" t="s">
        <v>1086</v>
      </c>
      <c r="CQ1166" s="34" t="s">
        <v>715</v>
      </c>
      <c r="CR1166" s="34" t="s">
        <v>337</v>
      </c>
      <c r="CS1166" s="34" t="s">
        <v>312</v>
      </c>
      <c r="CT1166" s="34" t="s">
        <v>312</v>
      </c>
      <c r="CU1166" t="b">
        <v>0</v>
      </c>
      <c r="CV1166" s="34"/>
      <c r="CW1166" s="34" t="s">
        <v>647</v>
      </c>
      <c r="CX1166" s="34"/>
      <c r="CY1166" s="34" t="s">
        <v>321</v>
      </c>
      <c r="CZ1166" s="34"/>
    </row>
    <row r="1167" spans="1:104" x14ac:dyDescent="0.15">
      <c r="A1167" s="34"/>
      <c r="B1167" s="34"/>
      <c r="C1167" s="34"/>
      <c r="D1167" s="34"/>
      <c r="F1167" s="34"/>
      <c r="G1167" s="34"/>
      <c r="H1167" s="84"/>
      <c r="I1167" s="34"/>
      <c r="J1167" s="34"/>
      <c r="K1167" s="34"/>
      <c r="L1167" s="34"/>
      <c r="M1167" s="34"/>
      <c r="N1167" s="34"/>
      <c r="O1167" s="34"/>
      <c r="P1167" s="34"/>
      <c r="Q1167" s="34"/>
      <c r="S1167" s="34"/>
      <c r="T1167" s="34"/>
      <c r="U1167" s="34"/>
      <c r="W1167" t="b">
        <v>1</v>
      </c>
      <c r="X1167" s="34"/>
      <c r="Y1167" s="34"/>
      <c r="AA1167" s="34"/>
      <c r="AB1167" s="34"/>
      <c r="AC1167" s="34"/>
      <c r="AD1167" s="34"/>
      <c r="AE1167" s="34"/>
      <c r="AF1167" s="34"/>
      <c r="AG1167">
        <v>4.3</v>
      </c>
      <c r="AH1167" s="34" t="s">
        <v>1607</v>
      </c>
      <c r="AK1167" s="34"/>
      <c r="AL1167" s="34"/>
      <c r="AM1167" s="34"/>
      <c r="AN1167" s="34"/>
      <c r="AO1167" s="34"/>
      <c r="AP1167" s="34"/>
      <c r="AQ1167" s="34"/>
      <c r="AR1167" s="34"/>
      <c r="AS1167" s="34"/>
      <c r="AU1167" s="34"/>
      <c r="AV1167" s="34"/>
      <c r="AW1167" s="34"/>
      <c r="AX1167" s="34"/>
      <c r="AY1167" s="34"/>
      <c r="AZ1167" s="34"/>
      <c r="BA1167" s="34"/>
      <c r="BB1167" s="34"/>
      <c r="BC1167" s="34" t="s">
        <v>866</v>
      </c>
      <c r="BD1167" s="34" t="s">
        <v>378</v>
      </c>
      <c r="BE1167" s="34" t="s">
        <v>867</v>
      </c>
      <c r="BF1167" s="34" t="s">
        <v>868</v>
      </c>
      <c r="BI1167" s="34"/>
      <c r="BJ1167" s="34"/>
      <c r="BK1167" s="34"/>
      <c r="BL1167" s="34"/>
      <c r="BM1167" s="34"/>
      <c r="BN1167" s="34"/>
      <c r="BO1167" s="34"/>
      <c r="BP1167" s="34"/>
      <c r="BQ1167" s="34"/>
      <c r="BS1167" s="34"/>
      <c r="BT1167" s="34"/>
      <c r="BU1167" s="34"/>
      <c r="BV1167" s="34"/>
      <c r="BW1167" s="34"/>
      <c r="BX1167" s="34"/>
      <c r="BY1167" s="34"/>
      <c r="BZ1167" s="34"/>
      <c r="CB1167" s="34"/>
      <c r="CC1167" s="34"/>
      <c r="CD1167" s="34"/>
      <c r="CE1167" s="34"/>
      <c r="CH1167" s="34"/>
      <c r="CI1167" s="34"/>
      <c r="CK1167" s="34"/>
      <c r="CL1167" s="34"/>
      <c r="CM1167" t="b">
        <v>0</v>
      </c>
      <c r="CN1167" s="34" t="s">
        <v>633</v>
      </c>
      <c r="CO1167" s="34" t="s">
        <v>676</v>
      </c>
      <c r="CP1167" s="34"/>
      <c r="CQ1167" s="34" t="s">
        <v>716</v>
      </c>
      <c r="CR1167" s="34" t="s">
        <v>348</v>
      </c>
      <c r="CS1167" s="34" t="s">
        <v>309</v>
      </c>
      <c r="CT1167" s="34" t="s">
        <v>640</v>
      </c>
      <c r="CU1167" t="b">
        <v>1</v>
      </c>
      <c r="CV1167" s="34" t="s">
        <v>323</v>
      </c>
      <c r="CW1167" s="34" t="s">
        <v>643</v>
      </c>
      <c r="CX1167" s="34"/>
      <c r="CY1167" s="34" t="s">
        <v>329</v>
      </c>
      <c r="CZ1167" s="34"/>
    </row>
    <row r="1168" spans="1:104" x14ac:dyDescent="0.15">
      <c r="A1168" s="34"/>
      <c r="B1168" s="34"/>
      <c r="C1168" s="34"/>
      <c r="D1168" s="34"/>
      <c r="F1168" s="34"/>
      <c r="G1168" s="34"/>
      <c r="H1168" s="84"/>
      <c r="I1168" s="34"/>
      <c r="J1168" s="34"/>
      <c r="K1168" s="34"/>
      <c r="L1168" s="34"/>
      <c r="M1168" s="34"/>
      <c r="N1168" s="34"/>
      <c r="O1168" s="34"/>
      <c r="P1168" s="34"/>
      <c r="Q1168" s="34"/>
      <c r="S1168" s="34"/>
      <c r="T1168" s="34"/>
      <c r="U1168" s="34"/>
      <c r="W1168" t="b">
        <v>1</v>
      </c>
      <c r="X1168" s="34"/>
      <c r="Y1168" s="34"/>
      <c r="AA1168" s="34"/>
      <c r="AB1168" s="34"/>
      <c r="AC1168" s="34"/>
      <c r="AD1168" s="34"/>
      <c r="AE1168" s="34"/>
      <c r="AF1168" s="34"/>
      <c r="AG1168">
        <v>4.3</v>
      </c>
      <c r="AH1168" s="34" t="s">
        <v>1607</v>
      </c>
      <c r="AK1168" s="34"/>
      <c r="AL1168" s="34"/>
      <c r="AM1168" s="34"/>
      <c r="AN1168" s="34"/>
      <c r="AO1168" s="34"/>
      <c r="AP1168" s="34"/>
      <c r="AQ1168" s="34"/>
      <c r="AR1168" s="34"/>
      <c r="AS1168" s="34"/>
      <c r="AU1168" s="34"/>
      <c r="AV1168" s="34"/>
      <c r="AW1168" s="34"/>
      <c r="AX1168" s="34"/>
      <c r="AY1168" s="34"/>
      <c r="AZ1168" s="34"/>
      <c r="BA1168" s="34"/>
      <c r="BB1168" s="34"/>
      <c r="BC1168" s="34" t="s">
        <v>866</v>
      </c>
      <c r="BD1168" s="34" t="s">
        <v>378</v>
      </c>
      <c r="BE1168" s="34" t="s">
        <v>867</v>
      </c>
      <c r="BF1168" s="34" t="s">
        <v>868</v>
      </c>
      <c r="BI1168" s="34"/>
      <c r="BJ1168" s="34"/>
      <c r="BK1168" s="34"/>
      <c r="BL1168" s="34"/>
      <c r="BM1168" s="34"/>
      <c r="BN1168" s="34"/>
      <c r="BO1168" s="34"/>
      <c r="BP1168" s="34"/>
      <c r="BQ1168" s="34"/>
      <c r="BS1168" s="34"/>
      <c r="BT1168" s="34"/>
      <c r="BU1168" s="34"/>
      <c r="BV1168" s="34"/>
      <c r="BW1168" s="34"/>
      <c r="BX1168" s="34"/>
      <c r="BY1168" s="34"/>
      <c r="BZ1168" s="34"/>
      <c r="CB1168" s="34"/>
      <c r="CC1168" s="34"/>
      <c r="CD1168" s="34"/>
      <c r="CE1168" s="34"/>
      <c r="CH1168" s="34"/>
      <c r="CI1168" s="34"/>
      <c r="CK1168" s="34"/>
      <c r="CL1168" s="34"/>
      <c r="CM1168" t="b">
        <v>0</v>
      </c>
      <c r="CN1168" s="34" t="s">
        <v>633</v>
      </c>
      <c r="CO1168" s="34" t="s">
        <v>676</v>
      </c>
      <c r="CP1168" s="34"/>
      <c r="CQ1168" s="34" t="s">
        <v>716</v>
      </c>
      <c r="CR1168" s="34" t="s">
        <v>348</v>
      </c>
      <c r="CS1168" s="34" t="s">
        <v>310</v>
      </c>
      <c r="CT1168" s="34" t="s">
        <v>0</v>
      </c>
      <c r="CU1168" t="b">
        <v>0</v>
      </c>
      <c r="CV1168" s="34" t="s">
        <v>676</v>
      </c>
      <c r="CW1168" s="34" t="s">
        <v>644</v>
      </c>
      <c r="CX1168" s="34"/>
      <c r="CY1168" s="34" t="s">
        <v>329</v>
      </c>
      <c r="CZ1168" s="34"/>
    </row>
    <row r="1169" spans="1:104" x14ac:dyDescent="0.15">
      <c r="A1169" s="34"/>
      <c r="B1169" s="34"/>
      <c r="C1169" s="34"/>
      <c r="D1169" s="34"/>
      <c r="F1169" s="34"/>
      <c r="G1169" s="34"/>
      <c r="H1169" s="84"/>
      <c r="I1169" s="34"/>
      <c r="J1169" s="34"/>
      <c r="K1169" s="34"/>
      <c r="L1169" s="34"/>
      <c r="M1169" s="34"/>
      <c r="N1169" s="34"/>
      <c r="O1169" s="34"/>
      <c r="P1169" s="34"/>
      <c r="Q1169" s="34"/>
      <c r="S1169" s="34"/>
      <c r="T1169" s="34"/>
      <c r="U1169" s="34"/>
      <c r="W1169" t="b">
        <v>1</v>
      </c>
      <c r="X1169" s="34"/>
      <c r="Y1169" s="34"/>
      <c r="AA1169" s="34"/>
      <c r="AB1169" s="34"/>
      <c r="AC1169" s="34"/>
      <c r="AD1169" s="34"/>
      <c r="AE1169" s="34"/>
      <c r="AF1169" s="34"/>
      <c r="AG1169">
        <v>4.3</v>
      </c>
      <c r="AH1169" s="34" t="s">
        <v>1607</v>
      </c>
      <c r="AK1169" s="34"/>
      <c r="AL1169" s="34"/>
      <c r="AM1169" s="34"/>
      <c r="AN1169" s="34"/>
      <c r="AO1169" s="34"/>
      <c r="AP1169" s="34"/>
      <c r="AQ1169" s="34"/>
      <c r="AR1169" s="34"/>
      <c r="AS1169" s="34"/>
      <c r="AU1169" s="34"/>
      <c r="AV1169" s="34"/>
      <c r="AW1169" s="34"/>
      <c r="AX1169" s="34"/>
      <c r="AY1169" s="34"/>
      <c r="AZ1169" s="34"/>
      <c r="BA1169" s="34"/>
      <c r="BB1169" s="34"/>
      <c r="BC1169" s="34" t="s">
        <v>866</v>
      </c>
      <c r="BD1169" s="34" t="s">
        <v>378</v>
      </c>
      <c r="BE1169" s="34" t="s">
        <v>867</v>
      </c>
      <c r="BF1169" s="34" t="s">
        <v>868</v>
      </c>
      <c r="BI1169" s="34"/>
      <c r="BJ1169" s="34"/>
      <c r="BK1169" s="34"/>
      <c r="BL1169" s="34"/>
      <c r="BM1169" s="34"/>
      <c r="BN1169" s="34"/>
      <c r="BO1169" s="34"/>
      <c r="BP1169" s="34"/>
      <c r="BQ1169" s="34"/>
      <c r="BS1169" s="34"/>
      <c r="BT1169" s="34"/>
      <c r="BU1169" s="34"/>
      <c r="BV1169" s="34"/>
      <c r="BW1169" s="34"/>
      <c r="BX1169" s="34"/>
      <c r="BY1169" s="34"/>
      <c r="BZ1169" s="34"/>
      <c r="CB1169" s="34"/>
      <c r="CC1169" s="34"/>
      <c r="CD1169" s="34"/>
      <c r="CE1169" s="34"/>
      <c r="CH1169" s="34"/>
      <c r="CI1169" s="34"/>
      <c r="CK1169" s="34"/>
      <c r="CL1169" s="34"/>
      <c r="CM1169" t="b">
        <v>0</v>
      </c>
      <c r="CN1169" s="34" t="s">
        <v>633</v>
      </c>
      <c r="CO1169" s="34" t="s">
        <v>676</v>
      </c>
      <c r="CP1169" s="34"/>
      <c r="CQ1169" s="34" t="s">
        <v>716</v>
      </c>
      <c r="CR1169" s="34" t="s">
        <v>348</v>
      </c>
      <c r="CS1169" s="34" t="s">
        <v>312</v>
      </c>
      <c r="CT1169" s="34" t="s">
        <v>312</v>
      </c>
      <c r="CU1169" t="b">
        <v>0</v>
      </c>
      <c r="CV1169" s="34"/>
      <c r="CW1169" s="34" t="s">
        <v>647</v>
      </c>
      <c r="CX1169" s="34"/>
      <c r="CY1169" s="34" t="s">
        <v>329</v>
      </c>
      <c r="CZ1169" s="34"/>
    </row>
    <row r="1170" spans="1:104" x14ac:dyDescent="0.15">
      <c r="A1170" s="34"/>
      <c r="B1170" s="34"/>
      <c r="C1170" s="34"/>
      <c r="D1170" s="34"/>
      <c r="F1170" s="34"/>
      <c r="G1170" s="34"/>
      <c r="H1170" s="84"/>
      <c r="I1170" s="34"/>
      <c r="J1170" s="34"/>
      <c r="K1170" s="34"/>
      <c r="L1170" s="34"/>
      <c r="M1170" s="34"/>
      <c r="N1170" s="34"/>
      <c r="O1170" s="34"/>
      <c r="P1170" s="34"/>
      <c r="Q1170" s="34"/>
      <c r="S1170" s="34"/>
      <c r="T1170" s="34"/>
      <c r="U1170" s="34"/>
      <c r="W1170" t="b">
        <v>1</v>
      </c>
      <c r="X1170" s="34"/>
      <c r="Y1170" s="34"/>
      <c r="AA1170" s="34"/>
      <c r="AB1170" s="34"/>
      <c r="AC1170" s="34"/>
      <c r="AD1170" s="34"/>
      <c r="AE1170" s="34"/>
      <c r="AF1170" s="34"/>
      <c r="AG1170">
        <v>4.3</v>
      </c>
      <c r="AH1170" s="34" t="s">
        <v>1607</v>
      </c>
      <c r="AK1170" s="34"/>
      <c r="AL1170" s="34"/>
      <c r="AM1170" s="34"/>
      <c r="AN1170" s="34"/>
      <c r="AO1170" s="34"/>
      <c r="AP1170" s="34"/>
      <c r="AQ1170" s="34"/>
      <c r="AR1170" s="34"/>
      <c r="AS1170" s="34"/>
      <c r="AU1170" s="34"/>
      <c r="AV1170" s="34"/>
      <c r="AW1170" s="34"/>
      <c r="AX1170" s="34"/>
      <c r="AY1170" s="34"/>
      <c r="AZ1170" s="34"/>
      <c r="BA1170" s="34"/>
      <c r="BB1170" s="34"/>
      <c r="BC1170" s="34" t="s">
        <v>866</v>
      </c>
      <c r="BD1170" s="34" t="s">
        <v>378</v>
      </c>
      <c r="BE1170" s="34" t="s">
        <v>867</v>
      </c>
      <c r="BF1170" s="34" t="s">
        <v>868</v>
      </c>
      <c r="BI1170" s="34"/>
      <c r="BJ1170" s="34"/>
      <c r="BK1170" s="34"/>
      <c r="BL1170" s="34"/>
      <c r="BM1170" s="34"/>
      <c r="BN1170" s="34"/>
      <c r="BO1170" s="34"/>
      <c r="BP1170" s="34"/>
      <c r="BQ1170" s="34"/>
      <c r="BS1170" s="34"/>
      <c r="BT1170" s="34"/>
      <c r="BU1170" s="34"/>
      <c r="BV1170" s="34"/>
      <c r="BW1170" s="34"/>
      <c r="BX1170" s="34"/>
      <c r="BY1170" s="34"/>
      <c r="BZ1170" s="34"/>
      <c r="CB1170" s="34"/>
      <c r="CC1170" s="34"/>
      <c r="CD1170" s="34"/>
      <c r="CE1170" s="34"/>
      <c r="CH1170" s="34"/>
      <c r="CI1170" s="34"/>
      <c r="CK1170" s="34"/>
      <c r="CL1170" s="34"/>
      <c r="CM1170" t="b">
        <v>0</v>
      </c>
      <c r="CN1170" s="34" t="s">
        <v>633</v>
      </c>
      <c r="CO1170" s="34" t="s">
        <v>677</v>
      </c>
      <c r="CP1170" s="34"/>
      <c r="CQ1170" s="34" t="s">
        <v>717</v>
      </c>
      <c r="CR1170" s="34" t="s">
        <v>748</v>
      </c>
      <c r="CS1170" s="34" t="s">
        <v>309</v>
      </c>
      <c r="CT1170" s="34" t="s">
        <v>640</v>
      </c>
      <c r="CU1170" t="b">
        <v>1</v>
      </c>
      <c r="CV1170" s="34" t="s">
        <v>323</v>
      </c>
      <c r="CW1170" s="34" t="s">
        <v>643</v>
      </c>
      <c r="CX1170" s="34"/>
      <c r="CY1170" s="34" t="s">
        <v>786</v>
      </c>
      <c r="CZ1170" s="34"/>
    </row>
    <row r="1171" spans="1:104" x14ac:dyDescent="0.15">
      <c r="A1171" s="34"/>
      <c r="B1171" s="34"/>
      <c r="C1171" s="34"/>
      <c r="D1171" s="34"/>
      <c r="F1171" s="34"/>
      <c r="G1171" s="34"/>
      <c r="H1171" s="84"/>
      <c r="I1171" s="34"/>
      <c r="J1171" s="34"/>
      <c r="K1171" s="34"/>
      <c r="L1171" s="34"/>
      <c r="M1171" s="34"/>
      <c r="N1171" s="34"/>
      <c r="O1171" s="34"/>
      <c r="P1171" s="34"/>
      <c r="Q1171" s="34"/>
      <c r="S1171" s="34"/>
      <c r="T1171" s="34"/>
      <c r="U1171" s="34"/>
      <c r="W1171" t="b">
        <v>1</v>
      </c>
      <c r="X1171" s="34"/>
      <c r="Y1171" s="34"/>
      <c r="AA1171" s="34"/>
      <c r="AB1171" s="34"/>
      <c r="AC1171" s="34"/>
      <c r="AD1171" s="34"/>
      <c r="AE1171" s="34"/>
      <c r="AF1171" s="34"/>
      <c r="AG1171">
        <v>4.3</v>
      </c>
      <c r="AH1171" s="34" t="s">
        <v>1607</v>
      </c>
      <c r="AK1171" s="34"/>
      <c r="AL1171" s="34"/>
      <c r="AM1171" s="34"/>
      <c r="AN1171" s="34"/>
      <c r="AO1171" s="34"/>
      <c r="AP1171" s="34"/>
      <c r="AQ1171" s="34"/>
      <c r="AR1171" s="34"/>
      <c r="AS1171" s="34"/>
      <c r="AU1171" s="34"/>
      <c r="AV1171" s="34"/>
      <c r="AW1171" s="34"/>
      <c r="AX1171" s="34"/>
      <c r="AY1171" s="34"/>
      <c r="AZ1171" s="34"/>
      <c r="BA1171" s="34"/>
      <c r="BB1171" s="34"/>
      <c r="BC1171" s="34" t="s">
        <v>866</v>
      </c>
      <c r="BD1171" s="34" t="s">
        <v>378</v>
      </c>
      <c r="BE1171" s="34" t="s">
        <v>867</v>
      </c>
      <c r="BF1171" s="34" t="s">
        <v>868</v>
      </c>
      <c r="BI1171" s="34"/>
      <c r="BJ1171" s="34"/>
      <c r="BK1171" s="34"/>
      <c r="BL1171" s="34"/>
      <c r="BM1171" s="34"/>
      <c r="BN1171" s="34"/>
      <c r="BO1171" s="34"/>
      <c r="BP1171" s="34"/>
      <c r="BQ1171" s="34"/>
      <c r="BS1171" s="34"/>
      <c r="BT1171" s="34"/>
      <c r="BU1171" s="34"/>
      <c r="BV1171" s="34"/>
      <c r="BW1171" s="34"/>
      <c r="BX1171" s="34"/>
      <c r="BY1171" s="34"/>
      <c r="BZ1171" s="34"/>
      <c r="CB1171" s="34"/>
      <c r="CC1171" s="34"/>
      <c r="CD1171" s="34"/>
      <c r="CE1171" s="34"/>
      <c r="CH1171" s="34"/>
      <c r="CI1171" s="34"/>
      <c r="CK1171" s="34"/>
      <c r="CL1171" s="34"/>
      <c r="CM1171" t="b">
        <v>0</v>
      </c>
      <c r="CN1171" s="34" t="s">
        <v>633</v>
      </c>
      <c r="CO1171" s="34" t="s">
        <v>677</v>
      </c>
      <c r="CP1171" s="34"/>
      <c r="CQ1171" s="34" t="s">
        <v>717</v>
      </c>
      <c r="CR1171" s="34" t="s">
        <v>748</v>
      </c>
      <c r="CS1171" s="34" t="s">
        <v>310</v>
      </c>
      <c r="CT1171" s="34" t="s">
        <v>0</v>
      </c>
      <c r="CU1171" t="b">
        <v>0</v>
      </c>
      <c r="CV1171" s="34" t="s">
        <v>677</v>
      </c>
      <c r="CW1171" s="34" t="s">
        <v>644</v>
      </c>
      <c r="CX1171" s="34"/>
      <c r="CY1171" s="34" t="s">
        <v>786</v>
      </c>
      <c r="CZ1171" s="34"/>
    </row>
    <row r="1172" spans="1:104" x14ac:dyDescent="0.15">
      <c r="A1172" s="34"/>
      <c r="B1172" s="34"/>
      <c r="C1172" s="34"/>
      <c r="D1172" s="34"/>
      <c r="F1172" s="34"/>
      <c r="G1172" s="34"/>
      <c r="H1172" s="84"/>
      <c r="I1172" s="34"/>
      <c r="J1172" s="34"/>
      <c r="K1172" s="34"/>
      <c r="L1172" s="34"/>
      <c r="M1172" s="34"/>
      <c r="N1172" s="34"/>
      <c r="O1172" s="34"/>
      <c r="P1172" s="34"/>
      <c r="Q1172" s="34"/>
      <c r="S1172" s="34"/>
      <c r="T1172" s="34"/>
      <c r="U1172" s="34"/>
      <c r="W1172" t="b">
        <v>1</v>
      </c>
      <c r="X1172" s="34"/>
      <c r="Y1172" s="34"/>
      <c r="AA1172" s="34"/>
      <c r="AB1172" s="34"/>
      <c r="AC1172" s="34"/>
      <c r="AD1172" s="34"/>
      <c r="AE1172" s="34"/>
      <c r="AF1172" s="34"/>
      <c r="AG1172">
        <v>4.3</v>
      </c>
      <c r="AH1172" s="34" t="s">
        <v>1607</v>
      </c>
      <c r="AK1172" s="34"/>
      <c r="AL1172" s="34"/>
      <c r="AM1172" s="34"/>
      <c r="AN1172" s="34"/>
      <c r="AO1172" s="34"/>
      <c r="AP1172" s="34"/>
      <c r="AQ1172" s="34"/>
      <c r="AR1172" s="34"/>
      <c r="AS1172" s="34"/>
      <c r="AU1172" s="34"/>
      <c r="AV1172" s="34"/>
      <c r="AW1172" s="34"/>
      <c r="AX1172" s="34"/>
      <c r="AY1172" s="34"/>
      <c r="AZ1172" s="34"/>
      <c r="BA1172" s="34"/>
      <c r="BB1172" s="34"/>
      <c r="BC1172" s="34" t="s">
        <v>866</v>
      </c>
      <c r="BD1172" s="34" t="s">
        <v>378</v>
      </c>
      <c r="BE1172" s="34" t="s">
        <v>867</v>
      </c>
      <c r="BF1172" s="34" t="s">
        <v>868</v>
      </c>
      <c r="BI1172" s="34"/>
      <c r="BJ1172" s="34"/>
      <c r="BK1172" s="34"/>
      <c r="BL1172" s="34"/>
      <c r="BM1172" s="34"/>
      <c r="BN1172" s="34"/>
      <c r="BO1172" s="34"/>
      <c r="BP1172" s="34"/>
      <c r="BQ1172" s="34"/>
      <c r="BS1172" s="34"/>
      <c r="BT1172" s="34"/>
      <c r="BU1172" s="34"/>
      <c r="BV1172" s="34"/>
      <c r="BW1172" s="34"/>
      <c r="BX1172" s="34"/>
      <c r="BY1172" s="34"/>
      <c r="BZ1172" s="34"/>
      <c r="CB1172" s="34"/>
      <c r="CC1172" s="34"/>
      <c r="CD1172" s="34"/>
      <c r="CE1172" s="34"/>
      <c r="CH1172" s="34"/>
      <c r="CI1172" s="34"/>
      <c r="CK1172" s="34"/>
      <c r="CL1172" s="34"/>
      <c r="CM1172" t="b">
        <v>0</v>
      </c>
      <c r="CN1172" s="34" t="s">
        <v>633</v>
      </c>
      <c r="CO1172" s="34" t="s">
        <v>677</v>
      </c>
      <c r="CP1172" s="34"/>
      <c r="CQ1172" s="34" t="s">
        <v>717</v>
      </c>
      <c r="CR1172" s="34" t="s">
        <v>748</v>
      </c>
      <c r="CS1172" s="34" t="s">
        <v>312</v>
      </c>
      <c r="CT1172" s="34" t="s">
        <v>312</v>
      </c>
      <c r="CU1172" t="b">
        <v>0</v>
      </c>
      <c r="CV1172" s="34"/>
      <c r="CW1172" s="34" t="s">
        <v>647</v>
      </c>
      <c r="CX1172" s="34"/>
      <c r="CY1172" s="34" t="s">
        <v>786</v>
      </c>
      <c r="CZ1172" s="34"/>
    </row>
    <row r="1173" spans="1:104" x14ac:dyDescent="0.15">
      <c r="A1173" s="34"/>
      <c r="B1173" s="34"/>
      <c r="C1173" s="34"/>
      <c r="D1173" s="34"/>
      <c r="F1173" s="34"/>
      <c r="G1173" s="34"/>
      <c r="H1173" s="84"/>
      <c r="I1173" s="34"/>
      <c r="J1173" s="34"/>
      <c r="K1173" s="34"/>
      <c r="L1173" s="34"/>
      <c r="M1173" s="34"/>
      <c r="N1173" s="34"/>
      <c r="O1173" s="34"/>
      <c r="P1173" s="34"/>
      <c r="Q1173" s="34"/>
      <c r="S1173" s="34"/>
      <c r="T1173" s="34"/>
      <c r="U1173" s="34"/>
      <c r="W1173" t="b">
        <v>1</v>
      </c>
      <c r="X1173" s="34"/>
      <c r="Y1173" s="34"/>
      <c r="AA1173" s="34"/>
      <c r="AB1173" s="34"/>
      <c r="AC1173" s="34"/>
      <c r="AD1173" s="34"/>
      <c r="AE1173" s="34"/>
      <c r="AF1173" s="34"/>
      <c r="AG1173">
        <v>4.3</v>
      </c>
      <c r="AH1173" s="34" t="s">
        <v>1607</v>
      </c>
      <c r="AK1173" s="34"/>
      <c r="AL1173" s="34"/>
      <c r="AM1173" s="34"/>
      <c r="AN1173" s="34"/>
      <c r="AO1173" s="34"/>
      <c r="AP1173" s="34"/>
      <c r="AQ1173" s="34"/>
      <c r="AR1173" s="34"/>
      <c r="AS1173" s="34"/>
      <c r="AU1173" s="34"/>
      <c r="AV1173" s="34"/>
      <c r="AW1173" s="34"/>
      <c r="AX1173" s="34"/>
      <c r="AY1173" s="34"/>
      <c r="AZ1173" s="34"/>
      <c r="BA1173" s="34"/>
      <c r="BB1173" s="34"/>
      <c r="BC1173" s="34" t="s">
        <v>866</v>
      </c>
      <c r="BD1173" s="34" t="s">
        <v>378</v>
      </c>
      <c r="BE1173" s="34" t="s">
        <v>867</v>
      </c>
      <c r="BF1173" s="34" t="s">
        <v>868</v>
      </c>
      <c r="BI1173" s="34"/>
      <c r="BJ1173" s="34"/>
      <c r="BK1173" s="34"/>
      <c r="BL1173" s="34"/>
      <c r="BM1173" s="34"/>
      <c r="BN1173" s="34"/>
      <c r="BO1173" s="34"/>
      <c r="BP1173" s="34"/>
      <c r="BQ1173" s="34"/>
      <c r="BS1173" s="34"/>
      <c r="BT1173" s="34"/>
      <c r="BU1173" s="34"/>
      <c r="BV1173" s="34"/>
      <c r="BW1173" s="34"/>
      <c r="BX1173" s="34"/>
      <c r="BY1173" s="34"/>
      <c r="BZ1173" s="34"/>
      <c r="CB1173" s="34"/>
      <c r="CC1173" s="34"/>
      <c r="CD1173" s="34"/>
      <c r="CE1173" s="34"/>
      <c r="CH1173" s="34"/>
      <c r="CI1173" s="34"/>
      <c r="CK1173" s="34"/>
      <c r="CL1173" s="34"/>
      <c r="CM1173" t="b">
        <v>0</v>
      </c>
      <c r="CN1173" s="34" t="s">
        <v>633</v>
      </c>
      <c r="CO1173" s="34" t="s">
        <v>678</v>
      </c>
      <c r="CP1173" s="34" t="s">
        <v>690</v>
      </c>
      <c r="CQ1173" s="34" t="s">
        <v>718</v>
      </c>
      <c r="CR1173" s="34" t="s">
        <v>749</v>
      </c>
      <c r="CS1173" s="34" t="s">
        <v>309</v>
      </c>
      <c r="CT1173" s="34" t="s">
        <v>640</v>
      </c>
      <c r="CU1173" t="b">
        <v>1</v>
      </c>
      <c r="CV1173" s="34" t="s">
        <v>323</v>
      </c>
      <c r="CW1173" s="34" t="s">
        <v>643</v>
      </c>
      <c r="CX1173" s="34"/>
      <c r="CY1173" s="34" t="s">
        <v>787</v>
      </c>
      <c r="CZ1173" s="34"/>
    </row>
    <row r="1174" spans="1:104" x14ac:dyDescent="0.15">
      <c r="A1174" s="34"/>
      <c r="B1174" s="34"/>
      <c r="C1174" s="34"/>
      <c r="D1174" s="34"/>
      <c r="F1174" s="34"/>
      <c r="G1174" s="34"/>
      <c r="H1174" s="84"/>
      <c r="I1174" s="34"/>
      <c r="J1174" s="34"/>
      <c r="K1174" s="34"/>
      <c r="L1174" s="34"/>
      <c r="M1174" s="34"/>
      <c r="N1174" s="34"/>
      <c r="O1174" s="34"/>
      <c r="P1174" s="34"/>
      <c r="Q1174" s="34"/>
      <c r="S1174" s="34"/>
      <c r="T1174" s="34"/>
      <c r="U1174" s="34"/>
      <c r="W1174" t="b">
        <v>1</v>
      </c>
      <c r="X1174" s="34"/>
      <c r="Y1174" s="34"/>
      <c r="AA1174" s="34"/>
      <c r="AB1174" s="34"/>
      <c r="AC1174" s="34"/>
      <c r="AD1174" s="34"/>
      <c r="AE1174" s="34"/>
      <c r="AF1174" s="34"/>
      <c r="AG1174">
        <v>4.3</v>
      </c>
      <c r="AH1174" s="34" t="s">
        <v>1607</v>
      </c>
      <c r="AK1174" s="34"/>
      <c r="AL1174" s="34"/>
      <c r="AM1174" s="34"/>
      <c r="AN1174" s="34"/>
      <c r="AO1174" s="34"/>
      <c r="AP1174" s="34"/>
      <c r="AQ1174" s="34"/>
      <c r="AR1174" s="34"/>
      <c r="AS1174" s="34"/>
      <c r="AU1174" s="34"/>
      <c r="AV1174" s="34"/>
      <c r="AW1174" s="34"/>
      <c r="AX1174" s="34"/>
      <c r="AY1174" s="34"/>
      <c r="AZ1174" s="34"/>
      <c r="BA1174" s="34"/>
      <c r="BB1174" s="34"/>
      <c r="BC1174" s="34" t="s">
        <v>866</v>
      </c>
      <c r="BD1174" s="34" t="s">
        <v>378</v>
      </c>
      <c r="BE1174" s="34" t="s">
        <v>867</v>
      </c>
      <c r="BF1174" s="34" t="s">
        <v>868</v>
      </c>
      <c r="BI1174" s="34"/>
      <c r="BJ1174" s="34"/>
      <c r="BK1174" s="34"/>
      <c r="BL1174" s="34"/>
      <c r="BM1174" s="34"/>
      <c r="BN1174" s="34"/>
      <c r="BO1174" s="34"/>
      <c r="BP1174" s="34"/>
      <c r="BQ1174" s="34"/>
      <c r="BS1174" s="34"/>
      <c r="BT1174" s="34"/>
      <c r="BU1174" s="34"/>
      <c r="BV1174" s="34"/>
      <c r="BW1174" s="34"/>
      <c r="BX1174" s="34"/>
      <c r="BY1174" s="34"/>
      <c r="BZ1174" s="34"/>
      <c r="CB1174" s="34"/>
      <c r="CC1174" s="34"/>
      <c r="CD1174" s="34"/>
      <c r="CE1174" s="34"/>
      <c r="CH1174" s="34"/>
      <c r="CI1174" s="34"/>
      <c r="CK1174" s="34"/>
      <c r="CL1174" s="34"/>
      <c r="CM1174" t="b">
        <v>0</v>
      </c>
      <c r="CN1174" s="34" t="s">
        <v>633</v>
      </c>
      <c r="CO1174" s="34" t="s">
        <v>678</v>
      </c>
      <c r="CP1174" s="34" t="s">
        <v>690</v>
      </c>
      <c r="CQ1174" s="34" t="s">
        <v>718</v>
      </c>
      <c r="CR1174" s="34" t="s">
        <v>749</v>
      </c>
      <c r="CS1174" s="34" t="s">
        <v>310</v>
      </c>
      <c r="CT1174" s="34" t="s">
        <v>0</v>
      </c>
      <c r="CU1174" t="b">
        <v>0</v>
      </c>
      <c r="CV1174" s="34" t="s">
        <v>678</v>
      </c>
      <c r="CW1174" s="34" t="s">
        <v>644</v>
      </c>
      <c r="CX1174" s="34"/>
      <c r="CY1174" s="34" t="s">
        <v>787</v>
      </c>
      <c r="CZ1174" s="34"/>
    </row>
    <row r="1175" spans="1:104" x14ac:dyDescent="0.15">
      <c r="A1175" s="34"/>
      <c r="B1175" s="34"/>
      <c r="C1175" s="34"/>
      <c r="D1175" s="34"/>
      <c r="F1175" s="34"/>
      <c r="G1175" s="34"/>
      <c r="H1175" s="84"/>
      <c r="I1175" s="34"/>
      <c r="J1175" s="34"/>
      <c r="K1175" s="34"/>
      <c r="L1175" s="34"/>
      <c r="M1175" s="34"/>
      <c r="N1175" s="34"/>
      <c r="O1175" s="34"/>
      <c r="P1175" s="34"/>
      <c r="Q1175" s="34"/>
      <c r="S1175" s="34"/>
      <c r="T1175" s="34"/>
      <c r="U1175" s="34"/>
      <c r="W1175" t="b">
        <v>1</v>
      </c>
      <c r="X1175" s="34"/>
      <c r="Y1175" s="34"/>
      <c r="AA1175" s="34"/>
      <c r="AB1175" s="34"/>
      <c r="AC1175" s="34"/>
      <c r="AD1175" s="34"/>
      <c r="AE1175" s="34"/>
      <c r="AF1175" s="34"/>
      <c r="AG1175">
        <v>4.3</v>
      </c>
      <c r="AH1175" s="34" t="s">
        <v>1607</v>
      </c>
      <c r="AK1175" s="34"/>
      <c r="AL1175" s="34"/>
      <c r="AM1175" s="34"/>
      <c r="AN1175" s="34"/>
      <c r="AO1175" s="34"/>
      <c r="AP1175" s="34"/>
      <c r="AQ1175" s="34"/>
      <c r="AR1175" s="34"/>
      <c r="AS1175" s="34"/>
      <c r="AU1175" s="34"/>
      <c r="AV1175" s="34"/>
      <c r="AW1175" s="34"/>
      <c r="AX1175" s="34"/>
      <c r="AY1175" s="34"/>
      <c r="AZ1175" s="34"/>
      <c r="BA1175" s="34"/>
      <c r="BB1175" s="34"/>
      <c r="BC1175" s="34" t="s">
        <v>866</v>
      </c>
      <c r="BD1175" s="34" t="s">
        <v>378</v>
      </c>
      <c r="BE1175" s="34" t="s">
        <v>867</v>
      </c>
      <c r="BF1175" s="34" t="s">
        <v>868</v>
      </c>
      <c r="BI1175" s="34"/>
      <c r="BJ1175" s="34"/>
      <c r="BK1175" s="34"/>
      <c r="BL1175" s="34"/>
      <c r="BM1175" s="34"/>
      <c r="BN1175" s="34"/>
      <c r="BO1175" s="34"/>
      <c r="BP1175" s="34"/>
      <c r="BQ1175" s="34"/>
      <c r="BS1175" s="34"/>
      <c r="BT1175" s="34"/>
      <c r="BU1175" s="34"/>
      <c r="BV1175" s="34"/>
      <c r="BW1175" s="34"/>
      <c r="BX1175" s="34"/>
      <c r="BY1175" s="34"/>
      <c r="BZ1175" s="34"/>
      <c r="CB1175" s="34"/>
      <c r="CC1175" s="34"/>
      <c r="CD1175" s="34"/>
      <c r="CE1175" s="34"/>
      <c r="CH1175" s="34"/>
      <c r="CI1175" s="34"/>
      <c r="CK1175" s="34"/>
      <c r="CL1175" s="34"/>
      <c r="CM1175" t="b">
        <v>0</v>
      </c>
      <c r="CN1175" s="34" t="s">
        <v>633</v>
      </c>
      <c r="CO1175" s="34" t="s">
        <v>678</v>
      </c>
      <c r="CP1175" s="34" t="s">
        <v>690</v>
      </c>
      <c r="CQ1175" s="34" t="s">
        <v>718</v>
      </c>
      <c r="CR1175" s="34" t="s">
        <v>749</v>
      </c>
      <c r="CS1175" s="34" t="s">
        <v>312</v>
      </c>
      <c r="CT1175" s="34" t="s">
        <v>312</v>
      </c>
      <c r="CU1175" t="b">
        <v>0</v>
      </c>
      <c r="CV1175" s="34"/>
      <c r="CW1175" s="34" t="s">
        <v>647</v>
      </c>
      <c r="CX1175" s="34"/>
      <c r="CY1175" s="34" t="s">
        <v>787</v>
      </c>
      <c r="CZ1175" s="34"/>
    </row>
    <row r="1176" spans="1:104" x14ac:dyDescent="0.15">
      <c r="A1176" s="34"/>
      <c r="B1176" s="34"/>
      <c r="C1176" s="34"/>
      <c r="D1176" s="34"/>
      <c r="F1176" s="34"/>
      <c r="G1176" s="34"/>
      <c r="H1176" s="84"/>
      <c r="I1176" s="34"/>
      <c r="J1176" s="34"/>
      <c r="K1176" s="34"/>
      <c r="L1176" s="34"/>
      <c r="M1176" s="34"/>
      <c r="N1176" s="34"/>
      <c r="O1176" s="34"/>
      <c r="P1176" s="34"/>
      <c r="Q1176" s="34"/>
      <c r="S1176" s="34"/>
      <c r="T1176" s="34"/>
      <c r="U1176" s="34"/>
      <c r="W1176" t="b">
        <v>1</v>
      </c>
      <c r="X1176" s="34"/>
      <c r="Y1176" s="34"/>
      <c r="AA1176" s="34"/>
      <c r="AB1176" s="34"/>
      <c r="AC1176" s="34"/>
      <c r="AD1176" s="34"/>
      <c r="AE1176" s="34"/>
      <c r="AF1176" s="34"/>
      <c r="AG1176">
        <v>4.3</v>
      </c>
      <c r="AH1176" s="34" t="s">
        <v>1607</v>
      </c>
      <c r="AK1176" s="34"/>
      <c r="AL1176" s="34"/>
      <c r="AM1176" s="34"/>
      <c r="AN1176" s="34"/>
      <c r="AO1176" s="34"/>
      <c r="AP1176" s="34"/>
      <c r="AQ1176" s="34"/>
      <c r="AR1176" s="34"/>
      <c r="AS1176" s="34"/>
      <c r="AU1176" s="34"/>
      <c r="AV1176" s="34"/>
      <c r="AW1176" s="34"/>
      <c r="AX1176" s="34"/>
      <c r="AY1176" s="34"/>
      <c r="AZ1176" s="34"/>
      <c r="BA1176" s="34"/>
      <c r="BB1176" s="34"/>
      <c r="BC1176" s="34" t="s">
        <v>866</v>
      </c>
      <c r="BD1176" s="34" t="s">
        <v>378</v>
      </c>
      <c r="BE1176" s="34" t="s">
        <v>867</v>
      </c>
      <c r="BF1176" s="34" t="s">
        <v>868</v>
      </c>
      <c r="BI1176" s="34"/>
      <c r="BJ1176" s="34"/>
      <c r="BK1176" s="34"/>
      <c r="BL1176" s="34"/>
      <c r="BM1176" s="34"/>
      <c r="BN1176" s="34"/>
      <c r="BO1176" s="34"/>
      <c r="BP1176" s="34"/>
      <c r="BQ1176" s="34"/>
      <c r="BS1176" s="34"/>
      <c r="BT1176" s="34"/>
      <c r="BU1176" s="34"/>
      <c r="BV1176" s="34"/>
      <c r="BW1176" s="34"/>
      <c r="BX1176" s="34"/>
      <c r="BY1176" s="34"/>
      <c r="BZ1176" s="34"/>
      <c r="CB1176" s="34"/>
      <c r="CC1176" s="34"/>
      <c r="CD1176" s="34"/>
      <c r="CE1176" s="34"/>
      <c r="CH1176" s="34"/>
      <c r="CI1176" s="34"/>
      <c r="CK1176" s="34"/>
      <c r="CL1176" s="34"/>
      <c r="CM1176" t="b">
        <v>0</v>
      </c>
      <c r="CN1176" s="34" t="s">
        <v>633</v>
      </c>
      <c r="CO1176" s="34" t="s">
        <v>679</v>
      </c>
      <c r="CP1176" s="34"/>
      <c r="CQ1176" s="34" t="s">
        <v>719</v>
      </c>
      <c r="CR1176" s="34" t="s">
        <v>750</v>
      </c>
      <c r="CS1176" s="34" t="s">
        <v>309</v>
      </c>
      <c r="CT1176" s="34" t="s">
        <v>640</v>
      </c>
      <c r="CU1176" t="b">
        <v>1</v>
      </c>
      <c r="CV1176" s="34" t="s">
        <v>323</v>
      </c>
      <c r="CW1176" s="34" t="s">
        <v>643</v>
      </c>
      <c r="CX1176" s="34"/>
      <c r="CY1176" s="34" t="s">
        <v>788</v>
      </c>
      <c r="CZ1176" s="34"/>
    </row>
    <row r="1177" spans="1:104" x14ac:dyDescent="0.15">
      <c r="A1177" s="34"/>
      <c r="B1177" s="34"/>
      <c r="C1177" s="34"/>
      <c r="D1177" s="34"/>
      <c r="F1177" s="34"/>
      <c r="G1177" s="34"/>
      <c r="H1177" s="84"/>
      <c r="I1177" s="34"/>
      <c r="J1177" s="34"/>
      <c r="K1177" s="34"/>
      <c r="L1177" s="34"/>
      <c r="M1177" s="34"/>
      <c r="N1177" s="34"/>
      <c r="O1177" s="34"/>
      <c r="P1177" s="34"/>
      <c r="Q1177" s="34"/>
      <c r="S1177" s="34"/>
      <c r="T1177" s="34"/>
      <c r="U1177" s="34"/>
      <c r="W1177" t="b">
        <v>1</v>
      </c>
      <c r="X1177" s="34"/>
      <c r="Y1177" s="34"/>
      <c r="AA1177" s="34"/>
      <c r="AB1177" s="34"/>
      <c r="AC1177" s="34"/>
      <c r="AD1177" s="34"/>
      <c r="AE1177" s="34"/>
      <c r="AF1177" s="34"/>
      <c r="AG1177">
        <v>4.3</v>
      </c>
      <c r="AH1177" s="34" t="s">
        <v>1607</v>
      </c>
      <c r="AK1177" s="34"/>
      <c r="AL1177" s="34"/>
      <c r="AM1177" s="34"/>
      <c r="AN1177" s="34"/>
      <c r="AO1177" s="34"/>
      <c r="AP1177" s="34"/>
      <c r="AQ1177" s="34"/>
      <c r="AR1177" s="34"/>
      <c r="AS1177" s="34"/>
      <c r="AU1177" s="34"/>
      <c r="AV1177" s="34"/>
      <c r="AW1177" s="34"/>
      <c r="AX1177" s="34"/>
      <c r="AY1177" s="34"/>
      <c r="AZ1177" s="34"/>
      <c r="BA1177" s="34"/>
      <c r="BB1177" s="34"/>
      <c r="BC1177" s="34" t="s">
        <v>866</v>
      </c>
      <c r="BD1177" s="34" t="s">
        <v>378</v>
      </c>
      <c r="BE1177" s="34" t="s">
        <v>867</v>
      </c>
      <c r="BF1177" s="34" t="s">
        <v>868</v>
      </c>
      <c r="BI1177" s="34"/>
      <c r="BJ1177" s="34"/>
      <c r="BK1177" s="34"/>
      <c r="BL1177" s="34"/>
      <c r="BM1177" s="34"/>
      <c r="BN1177" s="34"/>
      <c r="BO1177" s="34"/>
      <c r="BP1177" s="34"/>
      <c r="BQ1177" s="34"/>
      <c r="BS1177" s="34"/>
      <c r="BT1177" s="34"/>
      <c r="BU1177" s="34"/>
      <c r="BV1177" s="34"/>
      <c r="BW1177" s="34"/>
      <c r="BX1177" s="34"/>
      <c r="BY1177" s="34"/>
      <c r="BZ1177" s="34"/>
      <c r="CB1177" s="34"/>
      <c r="CC1177" s="34"/>
      <c r="CD1177" s="34"/>
      <c r="CE1177" s="34"/>
      <c r="CH1177" s="34"/>
      <c r="CI1177" s="34"/>
      <c r="CK1177" s="34"/>
      <c r="CL1177" s="34"/>
      <c r="CM1177" t="b">
        <v>0</v>
      </c>
      <c r="CN1177" s="34" t="s">
        <v>633</v>
      </c>
      <c r="CO1177" s="34" t="s">
        <v>679</v>
      </c>
      <c r="CP1177" s="34"/>
      <c r="CQ1177" s="34" t="s">
        <v>719</v>
      </c>
      <c r="CR1177" s="34" t="s">
        <v>750</v>
      </c>
      <c r="CS1177" s="34" t="s">
        <v>310</v>
      </c>
      <c r="CT1177" s="34" t="s">
        <v>0</v>
      </c>
      <c r="CU1177" t="b">
        <v>0</v>
      </c>
      <c r="CV1177" s="34" t="s">
        <v>679</v>
      </c>
      <c r="CW1177" s="34" t="s">
        <v>644</v>
      </c>
      <c r="CX1177" s="34"/>
      <c r="CY1177" s="34" t="s">
        <v>788</v>
      </c>
      <c r="CZ1177" s="34"/>
    </row>
    <row r="1178" spans="1:104" x14ac:dyDescent="0.15">
      <c r="A1178" s="34"/>
      <c r="B1178" s="34"/>
      <c r="C1178" s="34"/>
      <c r="D1178" s="34"/>
      <c r="F1178" s="34"/>
      <c r="G1178" s="34"/>
      <c r="H1178" s="84"/>
      <c r="I1178" s="34"/>
      <c r="J1178" s="34"/>
      <c r="K1178" s="34"/>
      <c r="L1178" s="34"/>
      <c r="M1178" s="34"/>
      <c r="N1178" s="34"/>
      <c r="O1178" s="34"/>
      <c r="P1178" s="34"/>
      <c r="Q1178" s="34"/>
      <c r="S1178" s="34"/>
      <c r="T1178" s="34"/>
      <c r="U1178" s="34"/>
      <c r="W1178" t="b">
        <v>1</v>
      </c>
      <c r="X1178" s="34"/>
      <c r="Y1178" s="34"/>
      <c r="AA1178" s="34"/>
      <c r="AB1178" s="34"/>
      <c r="AC1178" s="34"/>
      <c r="AD1178" s="34"/>
      <c r="AE1178" s="34"/>
      <c r="AF1178" s="34"/>
      <c r="AG1178">
        <v>4.3</v>
      </c>
      <c r="AH1178" s="34" t="s">
        <v>1607</v>
      </c>
      <c r="AK1178" s="34"/>
      <c r="AL1178" s="34"/>
      <c r="AM1178" s="34"/>
      <c r="AN1178" s="34"/>
      <c r="AO1178" s="34"/>
      <c r="AP1178" s="34"/>
      <c r="AQ1178" s="34"/>
      <c r="AR1178" s="34"/>
      <c r="AS1178" s="34"/>
      <c r="AU1178" s="34"/>
      <c r="AV1178" s="34"/>
      <c r="AW1178" s="34"/>
      <c r="AX1178" s="34"/>
      <c r="AY1178" s="34"/>
      <c r="AZ1178" s="34"/>
      <c r="BA1178" s="34"/>
      <c r="BB1178" s="34"/>
      <c r="BC1178" s="34" t="s">
        <v>866</v>
      </c>
      <c r="BD1178" s="34" t="s">
        <v>378</v>
      </c>
      <c r="BE1178" s="34" t="s">
        <v>867</v>
      </c>
      <c r="BF1178" s="34" t="s">
        <v>868</v>
      </c>
      <c r="BI1178" s="34"/>
      <c r="BJ1178" s="34"/>
      <c r="BK1178" s="34"/>
      <c r="BL1178" s="34"/>
      <c r="BM1178" s="34"/>
      <c r="BN1178" s="34"/>
      <c r="BO1178" s="34"/>
      <c r="BP1178" s="34"/>
      <c r="BQ1178" s="34"/>
      <c r="BS1178" s="34"/>
      <c r="BT1178" s="34"/>
      <c r="BU1178" s="34"/>
      <c r="BV1178" s="34"/>
      <c r="BW1178" s="34"/>
      <c r="BX1178" s="34"/>
      <c r="BY1178" s="34"/>
      <c r="BZ1178" s="34"/>
      <c r="CB1178" s="34"/>
      <c r="CC1178" s="34"/>
      <c r="CD1178" s="34"/>
      <c r="CE1178" s="34"/>
      <c r="CH1178" s="34"/>
      <c r="CI1178" s="34"/>
      <c r="CK1178" s="34"/>
      <c r="CL1178" s="34"/>
      <c r="CM1178" t="b">
        <v>0</v>
      </c>
      <c r="CN1178" s="34" t="s">
        <v>633</v>
      </c>
      <c r="CO1178" s="34" t="s">
        <v>679</v>
      </c>
      <c r="CP1178" s="34"/>
      <c r="CQ1178" s="34" t="s">
        <v>719</v>
      </c>
      <c r="CR1178" s="34" t="s">
        <v>750</v>
      </c>
      <c r="CS1178" s="34" t="s">
        <v>312</v>
      </c>
      <c r="CT1178" s="34" t="s">
        <v>312</v>
      </c>
      <c r="CU1178" t="b">
        <v>0</v>
      </c>
      <c r="CV1178" s="34"/>
      <c r="CW1178" s="34" t="s">
        <v>647</v>
      </c>
      <c r="CX1178" s="34"/>
      <c r="CY1178" s="34" t="s">
        <v>788</v>
      </c>
      <c r="CZ1178" s="34"/>
    </row>
    <row r="1179" spans="1:104" x14ac:dyDescent="0.15">
      <c r="A1179" s="34"/>
      <c r="B1179" s="34"/>
      <c r="C1179" s="34"/>
      <c r="D1179" s="34"/>
      <c r="F1179" s="34"/>
      <c r="G1179" s="34"/>
      <c r="H1179" s="84"/>
      <c r="I1179" s="34"/>
      <c r="J1179" s="34"/>
      <c r="K1179" s="34"/>
      <c r="L1179" s="34"/>
      <c r="M1179" s="34"/>
      <c r="N1179" s="34"/>
      <c r="O1179" s="34"/>
      <c r="P1179" s="34"/>
      <c r="Q1179" s="34"/>
      <c r="S1179" s="34"/>
      <c r="T1179" s="34"/>
      <c r="U1179" s="34"/>
      <c r="W1179" t="b">
        <v>1</v>
      </c>
      <c r="X1179" s="34"/>
      <c r="Y1179" s="34"/>
      <c r="AA1179" s="34"/>
      <c r="AB1179" s="34"/>
      <c r="AC1179" s="34"/>
      <c r="AD1179" s="34"/>
      <c r="AE1179" s="34"/>
      <c r="AF1179" s="34"/>
      <c r="AG1179">
        <v>4.3</v>
      </c>
      <c r="AH1179" s="34" t="s">
        <v>1607</v>
      </c>
      <c r="AK1179" s="34"/>
      <c r="AL1179" s="34"/>
      <c r="AM1179" s="34"/>
      <c r="AN1179" s="34"/>
      <c r="AO1179" s="34"/>
      <c r="AP1179" s="34"/>
      <c r="AQ1179" s="34"/>
      <c r="AR1179" s="34"/>
      <c r="AS1179" s="34"/>
      <c r="AU1179" s="34"/>
      <c r="AV1179" s="34"/>
      <c r="AW1179" s="34"/>
      <c r="AX1179" s="34"/>
      <c r="AY1179" s="34"/>
      <c r="AZ1179" s="34"/>
      <c r="BA1179" s="34"/>
      <c r="BB1179" s="34"/>
      <c r="BC1179" s="34" t="s">
        <v>866</v>
      </c>
      <c r="BD1179" s="34" t="s">
        <v>378</v>
      </c>
      <c r="BE1179" s="34" t="s">
        <v>867</v>
      </c>
      <c r="BF1179" s="34" t="s">
        <v>868</v>
      </c>
      <c r="BI1179" s="34"/>
      <c r="BJ1179" s="34"/>
      <c r="BK1179" s="34"/>
      <c r="BL1179" s="34"/>
      <c r="BM1179" s="34"/>
      <c r="BN1179" s="34"/>
      <c r="BO1179" s="34"/>
      <c r="BP1179" s="34"/>
      <c r="BQ1179" s="34"/>
      <c r="BS1179" s="34"/>
      <c r="BT1179" s="34"/>
      <c r="BU1179" s="34"/>
      <c r="BV1179" s="34"/>
      <c r="BW1179" s="34"/>
      <c r="BX1179" s="34"/>
      <c r="BY1179" s="34"/>
      <c r="BZ1179" s="34"/>
      <c r="CB1179" s="34"/>
      <c r="CC1179" s="34"/>
      <c r="CD1179" s="34"/>
      <c r="CE1179" s="34"/>
      <c r="CH1179" s="34"/>
      <c r="CI1179" s="34"/>
      <c r="CK1179" s="34"/>
      <c r="CL1179" s="34"/>
      <c r="CM1179" t="b">
        <v>0</v>
      </c>
      <c r="CN1179" s="34" t="s">
        <v>633</v>
      </c>
      <c r="CO1179" s="34" t="s">
        <v>1029</v>
      </c>
      <c r="CP1179" s="34"/>
      <c r="CQ1179" s="34" t="s">
        <v>1127</v>
      </c>
      <c r="CR1179" s="34" t="s">
        <v>1185</v>
      </c>
      <c r="CS1179" s="34" t="s">
        <v>309</v>
      </c>
      <c r="CT1179" s="34" t="s">
        <v>640</v>
      </c>
      <c r="CU1179" t="b">
        <v>1</v>
      </c>
      <c r="CV1179" s="34"/>
      <c r="CW1179" s="34" t="s">
        <v>643</v>
      </c>
      <c r="CX1179" s="34"/>
      <c r="CY1179" s="34" t="s">
        <v>1261</v>
      </c>
      <c r="CZ1179" s="34"/>
    </row>
    <row r="1180" spans="1:104" x14ac:dyDescent="0.15">
      <c r="A1180" s="34"/>
      <c r="B1180" s="34"/>
      <c r="C1180" s="34"/>
      <c r="D1180" s="34"/>
      <c r="F1180" s="34"/>
      <c r="G1180" s="34"/>
      <c r="H1180" s="84"/>
      <c r="I1180" s="34"/>
      <c r="J1180" s="34"/>
      <c r="K1180" s="34"/>
      <c r="L1180" s="34"/>
      <c r="M1180" s="34"/>
      <c r="N1180" s="34"/>
      <c r="O1180" s="34"/>
      <c r="P1180" s="34"/>
      <c r="Q1180" s="34"/>
      <c r="S1180" s="34"/>
      <c r="T1180" s="34"/>
      <c r="U1180" s="34"/>
      <c r="W1180" t="b">
        <v>1</v>
      </c>
      <c r="X1180" s="34"/>
      <c r="Y1180" s="34"/>
      <c r="AA1180" s="34"/>
      <c r="AB1180" s="34"/>
      <c r="AC1180" s="34"/>
      <c r="AD1180" s="34"/>
      <c r="AE1180" s="34"/>
      <c r="AF1180" s="34"/>
      <c r="AG1180">
        <v>4.3</v>
      </c>
      <c r="AH1180" s="34" t="s">
        <v>1607</v>
      </c>
      <c r="AK1180" s="34"/>
      <c r="AL1180" s="34"/>
      <c r="AM1180" s="34"/>
      <c r="AN1180" s="34"/>
      <c r="AO1180" s="34"/>
      <c r="AP1180" s="34"/>
      <c r="AQ1180" s="34"/>
      <c r="AR1180" s="34"/>
      <c r="AS1180" s="34"/>
      <c r="AU1180" s="34"/>
      <c r="AV1180" s="34"/>
      <c r="AW1180" s="34"/>
      <c r="AX1180" s="34"/>
      <c r="AY1180" s="34"/>
      <c r="AZ1180" s="34"/>
      <c r="BA1180" s="34"/>
      <c r="BB1180" s="34"/>
      <c r="BC1180" s="34" t="s">
        <v>866</v>
      </c>
      <c r="BD1180" s="34" t="s">
        <v>378</v>
      </c>
      <c r="BE1180" s="34" t="s">
        <v>867</v>
      </c>
      <c r="BF1180" s="34" t="s">
        <v>868</v>
      </c>
      <c r="BI1180" s="34"/>
      <c r="BJ1180" s="34"/>
      <c r="BK1180" s="34"/>
      <c r="BL1180" s="34"/>
      <c r="BM1180" s="34"/>
      <c r="BN1180" s="34"/>
      <c r="BO1180" s="34"/>
      <c r="BP1180" s="34"/>
      <c r="BQ1180" s="34"/>
      <c r="BS1180" s="34"/>
      <c r="BT1180" s="34"/>
      <c r="BU1180" s="34"/>
      <c r="BV1180" s="34"/>
      <c r="BW1180" s="34"/>
      <c r="BX1180" s="34"/>
      <c r="BY1180" s="34"/>
      <c r="BZ1180" s="34"/>
      <c r="CB1180" s="34"/>
      <c r="CC1180" s="34"/>
      <c r="CD1180" s="34"/>
      <c r="CE1180" s="34"/>
      <c r="CH1180" s="34"/>
      <c r="CI1180" s="34"/>
      <c r="CK1180" s="34"/>
      <c r="CL1180" s="34"/>
      <c r="CM1180" t="b">
        <v>0</v>
      </c>
      <c r="CN1180" s="34" t="s">
        <v>633</v>
      </c>
      <c r="CO1180" s="34" t="s">
        <v>1029</v>
      </c>
      <c r="CP1180" s="34"/>
      <c r="CQ1180" s="34" t="s">
        <v>1127</v>
      </c>
      <c r="CR1180" s="34" t="s">
        <v>1185</v>
      </c>
      <c r="CS1180" s="34" t="s">
        <v>310</v>
      </c>
      <c r="CT1180" s="34" t="s">
        <v>0</v>
      </c>
      <c r="CU1180" t="b">
        <v>0</v>
      </c>
      <c r="CV1180" s="34" t="s">
        <v>1029</v>
      </c>
      <c r="CW1180" s="34" t="s">
        <v>644</v>
      </c>
      <c r="CX1180" s="34"/>
      <c r="CY1180" s="34" t="s">
        <v>1261</v>
      </c>
      <c r="CZ1180" s="34"/>
    </row>
    <row r="1181" spans="1:104" x14ac:dyDescent="0.15">
      <c r="A1181" s="34"/>
      <c r="B1181" s="34"/>
      <c r="C1181" s="34"/>
      <c r="D1181" s="34"/>
      <c r="F1181" s="34"/>
      <c r="G1181" s="34"/>
      <c r="H1181" s="84"/>
      <c r="I1181" s="34"/>
      <c r="J1181" s="34"/>
      <c r="K1181" s="34"/>
      <c r="L1181" s="34"/>
      <c r="M1181" s="34"/>
      <c r="N1181" s="34"/>
      <c r="O1181" s="34"/>
      <c r="P1181" s="34"/>
      <c r="Q1181" s="34"/>
      <c r="S1181" s="34"/>
      <c r="T1181" s="34"/>
      <c r="U1181" s="34"/>
      <c r="W1181" t="b">
        <v>1</v>
      </c>
      <c r="X1181" s="34"/>
      <c r="Y1181" s="34"/>
      <c r="AA1181" s="34"/>
      <c r="AB1181" s="34"/>
      <c r="AC1181" s="34"/>
      <c r="AD1181" s="34"/>
      <c r="AE1181" s="34"/>
      <c r="AF1181" s="34"/>
      <c r="AG1181">
        <v>4.3</v>
      </c>
      <c r="AH1181" s="34" t="s">
        <v>1607</v>
      </c>
      <c r="AK1181" s="34"/>
      <c r="AL1181" s="34"/>
      <c r="AM1181" s="34"/>
      <c r="AN1181" s="34"/>
      <c r="AO1181" s="34"/>
      <c r="AP1181" s="34"/>
      <c r="AQ1181" s="34"/>
      <c r="AR1181" s="34"/>
      <c r="AS1181" s="34"/>
      <c r="AU1181" s="34"/>
      <c r="AV1181" s="34"/>
      <c r="AW1181" s="34"/>
      <c r="AX1181" s="34"/>
      <c r="AY1181" s="34"/>
      <c r="AZ1181" s="34"/>
      <c r="BA1181" s="34"/>
      <c r="BB1181" s="34"/>
      <c r="BC1181" s="34" t="s">
        <v>866</v>
      </c>
      <c r="BD1181" s="34" t="s">
        <v>378</v>
      </c>
      <c r="BE1181" s="34" t="s">
        <v>867</v>
      </c>
      <c r="BF1181" s="34" t="s">
        <v>868</v>
      </c>
      <c r="BI1181" s="34"/>
      <c r="BJ1181" s="34"/>
      <c r="BK1181" s="34"/>
      <c r="BL1181" s="34"/>
      <c r="BM1181" s="34"/>
      <c r="BN1181" s="34"/>
      <c r="BO1181" s="34"/>
      <c r="BP1181" s="34"/>
      <c r="BQ1181" s="34"/>
      <c r="BS1181" s="34"/>
      <c r="BT1181" s="34"/>
      <c r="BU1181" s="34"/>
      <c r="BV1181" s="34"/>
      <c r="BW1181" s="34"/>
      <c r="BX1181" s="34"/>
      <c r="BY1181" s="34"/>
      <c r="BZ1181" s="34"/>
      <c r="CB1181" s="34"/>
      <c r="CC1181" s="34"/>
      <c r="CD1181" s="34"/>
      <c r="CE1181" s="34"/>
      <c r="CH1181" s="34"/>
      <c r="CI1181" s="34"/>
      <c r="CK1181" s="34"/>
      <c r="CL1181" s="34"/>
      <c r="CM1181" t="b">
        <v>0</v>
      </c>
      <c r="CN1181" s="34" t="s">
        <v>633</v>
      </c>
      <c r="CO1181" s="34" t="s">
        <v>1029</v>
      </c>
      <c r="CP1181" s="34"/>
      <c r="CQ1181" s="34" t="s">
        <v>1127</v>
      </c>
      <c r="CR1181" s="34" t="s">
        <v>1185</v>
      </c>
      <c r="CS1181" s="34" t="s">
        <v>312</v>
      </c>
      <c r="CT1181" s="34" t="s">
        <v>312</v>
      </c>
      <c r="CU1181" t="b">
        <v>0</v>
      </c>
      <c r="CV1181" s="34"/>
      <c r="CW1181" s="34" t="s">
        <v>647</v>
      </c>
      <c r="CX1181" s="34"/>
      <c r="CY1181" s="34" t="s">
        <v>1261</v>
      </c>
      <c r="CZ1181" s="34"/>
    </row>
    <row r="1182" spans="1:104" x14ac:dyDescent="0.15">
      <c r="A1182" s="34"/>
      <c r="B1182" s="34"/>
      <c r="C1182" s="34"/>
      <c r="D1182" s="34"/>
      <c r="F1182" s="34"/>
      <c r="G1182" s="34"/>
      <c r="H1182" s="84"/>
      <c r="I1182" s="34"/>
      <c r="J1182" s="34"/>
      <c r="K1182" s="34"/>
      <c r="L1182" s="34"/>
      <c r="M1182" s="34"/>
      <c r="N1182" s="34"/>
      <c r="O1182" s="34"/>
      <c r="P1182" s="34"/>
      <c r="Q1182" s="34"/>
      <c r="S1182" s="34"/>
      <c r="T1182" s="34"/>
      <c r="U1182" s="34"/>
      <c r="W1182" t="b">
        <v>1</v>
      </c>
      <c r="X1182" s="34"/>
      <c r="Y1182" s="34"/>
      <c r="AA1182" s="34"/>
      <c r="AB1182" s="34"/>
      <c r="AC1182" s="34"/>
      <c r="AD1182" s="34"/>
      <c r="AE1182" s="34"/>
      <c r="AF1182" s="34"/>
      <c r="AG1182">
        <v>4.3</v>
      </c>
      <c r="AH1182" s="34" t="s">
        <v>1607</v>
      </c>
      <c r="AK1182" s="34"/>
      <c r="AL1182" s="34"/>
      <c r="AM1182" s="34"/>
      <c r="AN1182" s="34"/>
      <c r="AO1182" s="34"/>
      <c r="AP1182" s="34"/>
      <c r="AQ1182" s="34"/>
      <c r="AR1182" s="34"/>
      <c r="AS1182" s="34"/>
      <c r="AU1182" s="34"/>
      <c r="AV1182" s="34"/>
      <c r="AW1182" s="34"/>
      <c r="AX1182" s="34"/>
      <c r="AY1182" s="34"/>
      <c r="AZ1182" s="34"/>
      <c r="BA1182" s="34"/>
      <c r="BB1182" s="34"/>
      <c r="BC1182" s="34" t="s">
        <v>866</v>
      </c>
      <c r="BD1182" s="34" t="s">
        <v>378</v>
      </c>
      <c r="BE1182" s="34" t="s">
        <v>867</v>
      </c>
      <c r="BF1182" s="34" t="s">
        <v>868</v>
      </c>
      <c r="BI1182" s="34"/>
      <c r="BJ1182" s="34"/>
      <c r="BK1182" s="34"/>
      <c r="BL1182" s="34"/>
      <c r="BM1182" s="34"/>
      <c r="BN1182" s="34"/>
      <c r="BO1182" s="34"/>
      <c r="BP1182" s="34"/>
      <c r="BQ1182" s="34"/>
      <c r="BS1182" s="34"/>
      <c r="BT1182" s="34"/>
      <c r="BU1182" s="34"/>
      <c r="BV1182" s="34"/>
      <c r="BW1182" s="34"/>
      <c r="BX1182" s="34"/>
      <c r="BY1182" s="34"/>
      <c r="BZ1182" s="34"/>
      <c r="CB1182" s="34"/>
      <c r="CC1182" s="34"/>
      <c r="CD1182" s="34"/>
      <c r="CE1182" s="34"/>
      <c r="CH1182" s="34"/>
      <c r="CI1182" s="34"/>
      <c r="CK1182" s="34"/>
      <c r="CL1182" s="34"/>
      <c r="CM1182" t="b">
        <v>0</v>
      </c>
      <c r="CN1182" s="34" t="s">
        <v>633</v>
      </c>
      <c r="CO1182" s="34" t="s">
        <v>1030</v>
      </c>
      <c r="CP1182" s="34"/>
      <c r="CQ1182" s="34" t="s">
        <v>1128</v>
      </c>
      <c r="CR1182" s="34" t="s">
        <v>1186</v>
      </c>
      <c r="CS1182" s="34" t="s">
        <v>309</v>
      </c>
      <c r="CT1182" s="34" t="s">
        <v>640</v>
      </c>
      <c r="CU1182" t="b">
        <v>1</v>
      </c>
      <c r="CV1182" s="34"/>
      <c r="CW1182" s="34" t="s">
        <v>643</v>
      </c>
      <c r="CX1182" s="34"/>
      <c r="CY1182" s="34" t="s">
        <v>1262</v>
      </c>
      <c r="CZ1182" s="34"/>
    </row>
    <row r="1183" spans="1:104" x14ac:dyDescent="0.15">
      <c r="A1183" s="34"/>
      <c r="B1183" s="34"/>
      <c r="C1183" s="34"/>
      <c r="D1183" s="34"/>
      <c r="F1183" s="34"/>
      <c r="G1183" s="34"/>
      <c r="H1183" s="84"/>
      <c r="I1183" s="34"/>
      <c r="J1183" s="34"/>
      <c r="K1183" s="34"/>
      <c r="L1183" s="34"/>
      <c r="M1183" s="34"/>
      <c r="N1183" s="34"/>
      <c r="O1183" s="34"/>
      <c r="P1183" s="34"/>
      <c r="Q1183" s="34"/>
      <c r="S1183" s="34"/>
      <c r="T1183" s="34"/>
      <c r="U1183" s="34"/>
      <c r="W1183" t="b">
        <v>1</v>
      </c>
      <c r="X1183" s="34"/>
      <c r="Y1183" s="34"/>
      <c r="AA1183" s="34"/>
      <c r="AB1183" s="34"/>
      <c r="AC1183" s="34"/>
      <c r="AD1183" s="34"/>
      <c r="AE1183" s="34"/>
      <c r="AF1183" s="34"/>
      <c r="AG1183">
        <v>4.3</v>
      </c>
      <c r="AH1183" s="34" t="s">
        <v>1607</v>
      </c>
      <c r="AK1183" s="34"/>
      <c r="AL1183" s="34"/>
      <c r="AM1183" s="34"/>
      <c r="AN1183" s="34"/>
      <c r="AO1183" s="34"/>
      <c r="AP1183" s="34"/>
      <c r="AQ1183" s="34"/>
      <c r="AR1183" s="34"/>
      <c r="AS1183" s="34"/>
      <c r="AU1183" s="34"/>
      <c r="AV1183" s="34"/>
      <c r="AW1183" s="34"/>
      <c r="AX1183" s="34"/>
      <c r="AY1183" s="34"/>
      <c r="AZ1183" s="34"/>
      <c r="BA1183" s="34"/>
      <c r="BB1183" s="34"/>
      <c r="BC1183" s="34" t="s">
        <v>866</v>
      </c>
      <c r="BD1183" s="34" t="s">
        <v>378</v>
      </c>
      <c r="BE1183" s="34" t="s">
        <v>867</v>
      </c>
      <c r="BF1183" s="34" t="s">
        <v>868</v>
      </c>
      <c r="BI1183" s="34"/>
      <c r="BJ1183" s="34"/>
      <c r="BK1183" s="34"/>
      <c r="BL1183" s="34"/>
      <c r="BM1183" s="34"/>
      <c r="BN1183" s="34"/>
      <c r="BO1183" s="34"/>
      <c r="BP1183" s="34"/>
      <c r="BQ1183" s="34"/>
      <c r="BS1183" s="34"/>
      <c r="BT1183" s="34"/>
      <c r="BU1183" s="34"/>
      <c r="BV1183" s="34"/>
      <c r="BW1183" s="34"/>
      <c r="BX1183" s="34"/>
      <c r="BY1183" s="34"/>
      <c r="BZ1183" s="34"/>
      <c r="CB1183" s="34"/>
      <c r="CC1183" s="34"/>
      <c r="CD1183" s="34"/>
      <c r="CE1183" s="34"/>
      <c r="CH1183" s="34"/>
      <c r="CI1183" s="34"/>
      <c r="CK1183" s="34"/>
      <c r="CL1183" s="34"/>
      <c r="CM1183" t="b">
        <v>0</v>
      </c>
      <c r="CN1183" s="34" t="s">
        <v>633</v>
      </c>
      <c r="CO1183" s="34" t="s">
        <v>1030</v>
      </c>
      <c r="CP1183" s="34"/>
      <c r="CQ1183" s="34" t="s">
        <v>1128</v>
      </c>
      <c r="CR1183" s="34" t="s">
        <v>1186</v>
      </c>
      <c r="CS1183" s="34" t="s">
        <v>310</v>
      </c>
      <c r="CT1183" s="34" t="s">
        <v>0</v>
      </c>
      <c r="CU1183" t="b">
        <v>0</v>
      </c>
      <c r="CV1183" s="34" t="s">
        <v>1030</v>
      </c>
      <c r="CW1183" s="34" t="s">
        <v>644</v>
      </c>
      <c r="CX1183" s="34"/>
      <c r="CY1183" s="34" t="s">
        <v>1262</v>
      </c>
      <c r="CZ1183" s="34"/>
    </row>
    <row r="1184" spans="1:104" x14ac:dyDescent="0.15">
      <c r="A1184" s="34"/>
      <c r="B1184" s="34"/>
      <c r="C1184" s="34"/>
      <c r="D1184" s="34"/>
      <c r="F1184" s="34"/>
      <c r="G1184" s="34"/>
      <c r="H1184" s="84"/>
      <c r="I1184" s="34"/>
      <c r="J1184" s="34"/>
      <c r="K1184" s="34"/>
      <c r="L1184" s="34"/>
      <c r="M1184" s="34"/>
      <c r="N1184" s="34"/>
      <c r="O1184" s="34"/>
      <c r="P1184" s="34"/>
      <c r="Q1184" s="34"/>
      <c r="S1184" s="34"/>
      <c r="T1184" s="34"/>
      <c r="U1184" s="34"/>
      <c r="W1184" t="b">
        <v>1</v>
      </c>
      <c r="X1184" s="34"/>
      <c r="Y1184" s="34"/>
      <c r="AA1184" s="34"/>
      <c r="AB1184" s="34"/>
      <c r="AC1184" s="34"/>
      <c r="AD1184" s="34"/>
      <c r="AE1184" s="34"/>
      <c r="AF1184" s="34"/>
      <c r="AG1184">
        <v>4.3</v>
      </c>
      <c r="AH1184" s="34" t="s">
        <v>1607</v>
      </c>
      <c r="AK1184" s="34"/>
      <c r="AL1184" s="34"/>
      <c r="AM1184" s="34"/>
      <c r="AN1184" s="34"/>
      <c r="AO1184" s="34"/>
      <c r="AP1184" s="34"/>
      <c r="AQ1184" s="34"/>
      <c r="AR1184" s="34"/>
      <c r="AS1184" s="34"/>
      <c r="AU1184" s="34"/>
      <c r="AV1184" s="34"/>
      <c r="AW1184" s="34"/>
      <c r="AX1184" s="34"/>
      <c r="AY1184" s="34"/>
      <c r="AZ1184" s="34"/>
      <c r="BA1184" s="34"/>
      <c r="BB1184" s="34"/>
      <c r="BC1184" s="34" t="s">
        <v>866</v>
      </c>
      <c r="BD1184" s="34" t="s">
        <v>378</v>
      </c>
      <c r="BE1184" s="34" t="s">
        <v>867</v>
      </c>
      <c r="BF1184" s="34" t="s">
        <v>868</v>
      </c>
      <c r="BI1184" s="34"/>
      <c r="BJ1184" s="34"/>
      <c r="BK1184" s="34"/>
      <c r="BL1184" s="34"/>
      <c r="BM1184" s="34"/>
      <c r="BN1184" s="34"/>
      <c r="BO1184" s="34"/>
      <c r="BP1184" s="34"/>
      <c r="BQ1184" s="34"/>
      <c r="BS1184" s="34"/>
      <c r="BT1184" s="34"/>
      <c r="BU1184" s="34"/>
      <c r="BV1184" s="34"/>
      <c r="BW1184" s="34"/>
      <c r="BX1184" s="34"/>
      <c r="BY1184" s="34"/>
      <c r="BZ1184" s="34"/>
      <c r="CB1184" s="34"/>
      <c r="CC1184" s="34"/>
      <c r="CD1184" s="34"/>
      <c r="CE1184" s="34"/>
      <c r="CH1184" s="34"/>
      <c r="CI1184" s="34"/>
      <c r="CK1184" s="34"/>
      <c r="CL1184" s="34"/>
      <c r="CM1184" t="b">
        <v>0</v>
      </c>
      <c r="CN1184" s="34" t="s">
        <v>633</v>
      </c>
      <c r="CO1184" s="34" t="s">
        <v>1030</v>
      </c>
      <c r="CP1184" s="34"/>
      <c r="CQ1184" s="34" t="s">
        <v>1128</v>
      </c>
      <c r="CR1184" s="34" t="s">
        <v>1186</v>
      </c>
      <c r="CS1184" s="34" t="s">
        <v>312</v>
      </c>
      <c r="CT1184" s="34" t="s">
        <v>312</v>
      </c>
      <c r="CU1184" t="b">
        <v>0</v>
      </c>
      <c r="CV1184" s="34"/>
      <c r="CW1184" s="34" t="s">
        <v>647</v>
      </c>
      <c r="CX1184" s="34"/>
      <c r="CY1184" s="34" t="s">
        <v>1262</v>
      </c>
      <c r="CZ1184" s="34"/>
    </row>
    <row r="1185" spans="1:104" x14ac:dyDescent="0.15">
      <c r="A1185" s="34"/>
      <c r="B1185" s="34"/>
      <c r="C1185" s="34"/>
      <c r="D1185" s="34"/>
      <c r="F1185" s="34"/>
      <c r="G1185" s="34"/>
      <c r="H1185" s="84"/>
      <c r="I1185" s="34"/>
      <c r="J1185" s="34"/>
      <c r="K1185" s="34"/>
      <c r="L1185" s="34"/>
      <c r="M1185" s="34"/>
      <c r="N1185" s="34"/>
      <c r="O1185" s="34"/>
      <c r="P1185" s="34"/>
      <c r="Q1185" s="34"/>
      <c r="S1185" s="34"/>
      <c r="T1185" s="34"/>
      <c r="U1185" s="34"/>
      <c r="W1185" t="b">
        <v>1</v>
      </c>
      <c r="X1185" s="34"/>
      <c r="Y1185" s="34"/>
      <c r="AA1185" s="34"/>
      <c r="AB1185" s="34"/>
      <c r="AC1185" s="34"/>
      <c r="AD1185" s="34"/>
      <c r="AE1185" s="34"/>
      <c r="AF1185" s="34"/>
      <c r="AG1185">
        <v>4.3</v>
      </c>
      <c r="AH1185" s="34" t="s">
        <v>1607</v>
      </c>
      <c r="AK1185" s="34"/>
      <c r="AL1185" s="34"/>
      <c r="AM1185" s="34"/>
      <c r="AN1185" s="34"/>
      <c r="AO1185" s="34"/>
      <c r="AP1185" s="34"/>
      <c r="AQ1185" s="34"/>
      <c r="AR1185" s="34"/>
      <c r="AS1185" s="34"/>
      <c r="AU1185" s="34"/>
      <c r="AV1185" s="34"/>
      <c r="AW1185" s="34"/>
      <c r="AX1185" s="34"/>
      <c r="AY1185" s="34"/>
      <c r="AZ1185" s="34"/>
      <c r="BA1185" s="34"/>
      <c r="BB1185" s="34"/>
      <c r="BC1185" s="34" t="s">
        <v>866</v>
      </c>
      <c r="BD1185" s="34" t="s">
        <v>378</v>
      </c>
      <c r="BE1185" s="34" t="s">
        <v>867</v>
      </c>
      <c r="BF1185" s="34" t="s">
        <v>868</v>
      </c>
      <c r="BI1185" s="34"/>
      <c r="BJ1185" s="34"/>
      <c r="BK1185" s="34"/>
      <c r="BL1185" s="34"/>
      <c r="BM1185" s="34"/>
      <c r="BN1185" s="34"/>
      <c r="BO1185" s="34"/>
      <c r="BP1185" s="34"/>
      <c r="BQ1185" s="34"/>
      <c r="BS1185" s="34"/>
      <c r="BT1185" s="34"/>
      <c r="BU1185" s="34"/>
      <c r="BV1185" s="34"/>
      <c r="BW1185" s="34"/>
      <c r="BX1185" s="34"/>
      <c r="BY1185" s="34"/>
      <c r="BZ1185" s="34"/>
      <c r="CB1185" s="34"/>
      <c r="CC1185" s="34"/>
      <c r="CD1185" s="34"/>
      <c r="CE1185" s="34"/>
      <c r="CH1185" s="34"/>
      <c r="CI1185" s="34"/>
      <c r="CK1185" s="34"/>
      <c r="CL1185" s="34"/>
      <c r="CM1185" t="b">
        <v>0</v>
      </c>
      <c r="CN1185" s="34" t="s">
        <v>633</v>
      </c>
      <c r="CO1185" s="34" t="s">
        <v>1031</v>
      </c>
      <c r="CP1185" s="34" t="s">
        <v>689</v>
      </c>
      <c r="CQ1185" s="34" t="s">
        <v>1106</v>
      </c>
      <c r="CR1185" s="34" t="s">
        <v>1187</v>
      </c>
      <c r="CS1185" s="34" t="s">
        <v>309</v>
      </c>
      <c r="CT1185" s="34" t="s">
        <v>640</v>
      </c>
      <c r="CU1185" t="b">
        <v>1</v>
      </c>
      <c r="CV1185" s="34"/>
      <c r="CW1185" s="34" t="s">
        <v>643</v>
      </c>
      <c r="CX1185" s="34"/>
      <c r="CY1185" s="34" t="s">
        <v>1263</v>
      </c>
      <c r="CZ1185" s="34"/>
    </row>
    <row r="1186" spans="1:104" x14ac:dyDescent="0.15">
      <c r="A1186" s="34"/>
      <c r="B1186" s="34"/>
      <c r="C1186" s="34"/>
      <c r="D1186" s="34"/>
      <c r="F1186" s="34"/>
      <c r="G1186" s="34"/>
      <c r="H1186" s="84"/>
      <c r="I1186" s="34"/>
      <c r="J1186" s="34"/>
      <c r="K1186" s="34"/>
      <c r="L1186" s="34"/>
      <c r="M1186" s="34"/>
      <c r="N1186" s="34"/>
      <c r="O1186" s="34"/>
      <c r="P1186" s="34"/>
      <c r="Q1186" s="34"/>
      <c r="S1186" s="34"/>
      <c r="T1186" s="34"/>
      <c r="U1186" s="34"/>
      <c r="W1186" t="b">
        <v>1</v>
      </c>
      <c r="X1186" s="34"/>
      <c r="Y1186" s="34"/>
      <c r="AA1186" s="34"/>
      <c r="AB1186" s="34"/>
      <c r="AC1186" s="34"/>
      <c r="AD1186" s="34"/>
      <c r="AE1186" s="34"/>
      <c r="AF1186" s="34"/>
      <c r="AG1186">
        <v>4.3</v>
      </c>
      <c r="AH1186" s="34" t="s">
        <v>1607</v>
      </c>
      <c r="AK1186" s="34"/>
      <c r="AL1186" s="34"/>
      <c r="AM1186" s="34"/>
      <c r="AN1186" s="34"/>
      <c r="AO1186" s="34"/>
      <c r="AP1186" s="34"/>
      <c r="AQ1186" s="34"/>
      <c r="AR1186" s="34"/>
      <c r="AS1186" s="34"/>
      <c r="AU1186" s="34"/>
      <c r="AV1186" s="34"/>
      <c r="AW1186" s="34"/>
      <c r="AX1186" s="34"/>
      <c r="AY1186" s="34"/>
      <c r="AZ1186" s="34"/>
      <c r="BA1186" s="34"/>
      <c r="BB1186" s="34"/>
      <c r="BC1186" s="34" t="s">
        <v>866</v>
      </c>
      <c r="BD1186" s="34" t="s">
        <v>378</v>
      </c>
      <c r="BE1186" s="34" t="s">
        <v>867</v>
      </c>
      <c r="BF1186" s="34" t="s">
        <v>868</v>
      </c>
      <c r="BI1186" s="34"/>
      <c r="BJ1186" s="34"/>
      <c r="BK1186" s="34"/>
      <c r="BL1186" s="34"/>
      <c r="BM1186" s="34"/>
      <c r="BN1186" s="34"/>
      <c r="BO1186" s="34"/>
      <c r="BP1186" s="34"/>
      <c r="BQ1186" s="34"/>
      <c r="BS1186" s="34"/>
      <c r="BT1186" s="34"/>
      <c r="BU1186" s="34"/>
      <c r="BV1186" s="34"/>
      <c r="BW1186" s="34"/>
      <c r="BX1186" s="34"/>
      <c r="BY1186" s="34"/>
      <c r="BZ1186" s="34"/>
      <c r="CB1186" s="34"/>
      <c r="CC1186" s="34"/>
      <c r="CD1186" s="34"/>
      <c r="CE1186" s="34"/>
      <c r="CH1186" s="34"/>
      <c r="CI1186" s="34"/>
      <c r="CK1186" s="34"/>
      <c r="CL1186" s="34"/>
      <c r="CM1186" t="b">
        <v>0</v>
      </c>
      <c r="CN1186" s="34" t="s">
        <v>633</v>
      </c>
      <c r="CO1186" s="34" t="s">
        <v>1031</v>
      </c>
      <c r="CP1186" s="34" t="s">
        <v>689</v>
      </c>
      <c r="CQ1186" s="34" t="s">
        <v>1106</v>
      </c>
      <c r="CR1186" s="34" t="s">
        <v>1187</v>
      </c>
      <c r="CS1186" s="34" t="s">
        <v>310</v>
      </c>
      <c r="CT1186" s="34" t="s">
        <v>0</v>
      </c>
      <c r="CU1186" t="b">
        <v>0</v>
      </c>
      <c r="CV1186" s="34" t="s">
        <v>1031</v>
      </c>
      <c r="CW1186" s="34" t="s">
        <v>644</v>
      </c>
      <c r="CX1186" s="34"/>
      <c r="CY1186" s="34" t="s">
        <v>1263</v>
      </c>
      <c r="CZ1186" s="34"/>
    </row>
    <row r="1187" spans="1:104" x14ac:dyDescent="0.15">
      <c r="A1187" s="34"/>
      <c r="B1187" s="34"/>
      <c r="C1187" s="34"/>
      <c r="D1187" s="34"/>
      <c r="F1187" s="34"/>
      <c r="G1187" s="34"/>
      <c r="H1187" s="84"/>
      <c r="I1187" s="34"/>
      <c r="J1187" s="34"/>
      <c r="K1187" s="34"/>
      <c r="L1187" s="34"/>
      <c r="M1187" s="34"/>
      <c r="N1187" s="34"/>
      <c r="O1187" s="34"/>
      <c r="P1187" s="34"/>
      <c r="Q1187" s="34"/>
      <c r="S1187" s="34"/>
      <c r="T1187" s="34"/>
      <c r="U1187" s="34"/>
      <c r="W1187" t="b">
        <v>1</v>
      </c>
      <c r="X1187" s="34"/>
      <c r="Y1187" s="34"/>
      <c r="AA1187" s="34"/>
      <c r="AB1187" s="34"/>
      <c r="AC1187" s="34"/>
      <c r="AD1187" s="34"/>
      <c r="AE1187" s="34"/>
      <c r="AF1187" s="34"/>
      <c r="AG1187">
        <v>4.3</v>
      </c>
      <c r="AH1187" s="34" t="s">
        <v>1607</v>
      </c>
      <c r="AK1187" s="34"/>
      <c r="AL1187" s="34"/>
      <c r="AM1187" s="34"/>
      <c r="AN1187" s="34"/>
      <c r="AO1187" s="34"/>
      <c r="AP1187" s="34"/>
      <c r="AQ1187" s="34"/>
      <c r="AR1187" s="34"/>
      <c r="AS1187" s="34"/>
      <c r="AU1187" s="34"/>
      <c r="AV1187" s="34"/>
      <c r="AW1187" s="34"/>
      <c r="AX1187" s="34"/>
      <c r="AY1187" s="34"/>
      <c r="AZ1187" s="34"/>
      <c r="BA1187" s="34"/>
      <c r="BB1187" s="34"/>
      <c r="BC1187" s="34" t="s">
        <v>866</v>
      </c>
      <c r="BD1187" s="34" t="s">
        <v>378</v>
      </c>
      <c r="BE1187" s="34" t="s">
        <v>867</v>
      </c>
      <c r="BF1187" s="34" t="s">
        <v>868</v>
      </c>
      <c r="BI1187" s="34"/>
      <c r="BJ1187" s="34"/>
      <c r="BK1187" s="34"/>
      <c r="BL1187" s="34"/>
      <c r="BM1187" s="34"/>
      <c r="BN1187" s="34"/>
      <c r="BO1187" s="34"/>
      <c r="BP1187" s="34"/>
      <c r="BQ1187" s="34"/>
      <c r="BS1187" s="34"/>
      <c r="BT1187" s="34"/>
      <c r="BU1187" s="34"/>
      <c r="BV1187" s="34"/>
      <c r="BW1187" s="34"/>
      <c r="BX1187" s="34"/>
      <c r="BY1187" s="34"/>
      <c r="BZ1187" s="34"/>
      <c r="CB1187" s="34"/>
      <c r="CC1187" s="34"/>
      <c r="CD1187" s="34"/>
      <c r="CE1187" s="34"/>
      <c r="CH1187" s="34"/>
      <c r="CI1187" s="34"/>
      <c r="CK1187" s="34"/>
      <c r="CL1187" s="34"/>
      <c r="CM1187" t="b">
        <v>0</v>
      </c>
      <c r="CN1187" s="34" t="s">
        <v>633</v>
      </c>
      <c r="CO1187" s="34" t="s">
        <v>1031</v>
      </c>
      <c r="CP1187" s="34" t="s">
        <v>689</v>
      </c>
      <c r="CQ1187" s="34" t="s">
        <v>1106</v>
      </c>
      <c r="CR1187" s="34" t="s">
        <v>1187</v>
      </c>
      <c r="CS1187" s="34" t="s">
        <v>312</v>
      </c>
      <c r="CT1187" s="34" t="s">
        <v>312</v>
      </c>
      <c r="CU1187" t="b">
        <v>0</v>
      </c>
      <c r="CV1187" s="34"/>
      <c r="CW1187" s="34" t="s">
        <v>647</v>
      </c>
      <c r="CX1187" s="34"/>
      <c r="CY1187" s="34" t="s">
        <v>1263</v>
      </c>
      <c r="CZ1187" s="34"/>
    </row>
    <row r="1188" spans="1:104" x14ac:dyDescent="0.15">
      <c r="A1188" s="34"/>
      <c r="B1188" s="34"/>
      <c r="C1188" s="34"/>
      <c r="D1188" s="34"/>
      <c r="F1188" s="34"/>
      <c r="G1188" s="34"/>
      <c r="H1188" s="84"/>
      <c r="I1188" s="34"/>
      <c r="J1188" s="34"/>
      <c r="K1188" s="34"/>
      <c r="L1188" s="34"/>
      <c r="M1188" s="34"/>
      <c r="N1188" s="34"/>
      <c r="O1188" s="34"/>
      <c r="P1188" s="34"/>
      <c r="Q1188" s="34"/>
      <c r="S1188" s="34"/>
      <c r="T1188" s="34"/>
      <c r="U1188" s="34"/>
      <c r="W1188" t="b">
        <v>1</v>
      </c>
      <c r="X1188" s="34"/>
      <c r="Y1188" s="34"/>
      <c r="AA1188" s="34"/>
      <c r="AB1188" s="34"/>
      <c r="AC1188" s="34"/>
      <c r="AD1188" s="34"/>
      <c r="AE1188" s="34"/>
      <c r="AF1188" s="34"/>
      <c r="AG1188">
        <v>4.3</v>
      </c>
      <c r="AH1188" s="34" t="s">
        <v>1607</v>
      </c>
      <c r="AK1188" s="34"/>
      <c r="AL1188" s="34"/>
      <c r="AM1188" s="34"/>
      <c r="AN1188" s="34"/>
      <c r="AO1188" s="34"/>
      <c r="AP1188" s="34"/>
      <c r="AQ1188" s="34"/>
      <c r="AR1188" s="34"/>
      <c r="AS1188" s="34"/>
      <c r="AU1188" s="34"/>
      <c r="AV1188" s="34"/>
      <c r="AW1188" s="34"/>
      <c r="AX1188" s="34"/>
      <c r="AY1188" s="34"/>
      <c r="AZ1188" s="34"/>
      <c r="BA1188" s="34"/>
      <c r="BB1188" s="34"/>
      <c r="BC1188" s="34" t="s">
        <v>866</v>
      </c>
      <c r="BD1188" s="34" t="s">
        <v>378</v>
      </c>
      <c r="BE1188" s="34" t="s">
        <v>867</v>
      </c>
      <c r="BF1188" s="34" t="s">
        <v>868</v>
      </c>
      <c r="BI1188" s="34"/>
      <c r="BJ1188" s="34"/>
      <c r="BK1188" s="34"/>
      <c r="BL1188" s="34"/>
      <c r="BM1188" s="34"/>
      <c r="BN1188" s="34"/>
      <c r="BO1188" s="34"/>
      <c r="BP1188" s="34"/>
      <c r="BQ1188" s="34"/>
      <c r="BS1188" s="34"/>
      <c r="BT1188" s="34"/>
      <c r="BU1188" s="34"/>
      <c r="BV1188" s="34"/>
      <c r="BW1188" s="34"/>
      <c r="BX1188" s="34"/>
      <c r="BY1188" s="34"/>
      <c r="BZ1188" s="34"/>
      <c r="CB1188" s="34"/>
      <c r="CC1188" s="34"/>
      <c r="CD1188" s="34"/>
      <c r="CE1188" s="34"/>
      <c r="CH1188" s="34"/>
      <c r="CI1188" s="34"/>
      <c r="CK1188" s="34"/>
      <c r="CL1188" s="34"/>
      <c r="CM1188" t="b">
        <v>0</v>
      </c>
      <c r="CN1188" s="34" t="s">
        <v>633</v>
      </c>
      <c r="CO1188" s="34" t="s">
        <v>1032</v>
      </c>
      <c r="CP1188" s="34" t="s">
        <v>1078</v>
      </c>
      <c r="CQ1188" s="34" t="s">
        <v>1129</v>
      </c>
      <c r="CR1188" s="34" t="s">
        <v>1188</v>
      </c>
      <c r="CS1188" s="34" t="s">
        <v>309</v>
      </c>
      <c r="CT1188" s="34" t="s">
        <v>640</v>
      </c>
      <c r="CU1188" t="b">
        <v>1</v>
      </c>
      <c r="CV1188" s="34"/>
      <c r="CW1188" s="34" t="s">
        <v>643</v>
      </c>
      <c r="CX1188" s="34"/>
      <c r="CY1188" s="34" t="s">
        <v>1264</v>
      </c>
      <c r="CZ1188" s="34"/>
    </row>
    <row r="1189" spans="1:104" x14ac:dyDescent="0.15">
      <c r="A1189" s="34"/>
      <c r="B1189" s="34"/>
      <c r="C1189" s="34"/>
      <c r="D1189" s="34"/>
      <c r="F1189" s="34"/>
      <c r="G1189" s="34"/>
      <c r="H1189" s="84"/>
      <c r="I1189" s="34"/>
      <c r="J1189" s="34"/>
      <c r="K1189" s="34"/>
      <c r="L1189" s="34"/>
      <c r="M1189" s="34"/>
      <c r="N1189" s="34"/>
      <c r="O1189" s="34"/>
      <c r="P1189" s="34"/>
      <c r="Q1189" s="34"/>
      <c r="S1189" s="34"/>
      <c r="T1189" s="34"/>
      <c r="U1189" s="34"/>
      <c r="W1189" t="b">
        <v>1</v>
      </c>
      <c r="X1189" s="34"/>
      <c r="Y1189" s="34"/>
      <c r="AA1189" s="34"/>
      <c r="AB1189" s="34"/>
      <c r="AC1189" s="34"/>
      <c r="AD1189" s="34"/>
      <c r="AE1189" s="34"/>
      <c r="AF1189" s="34"/>
      <c r="AG1189">
        <v>4.3</v>
      </c>
      <c r="AH1189" s="34" t="s">
        <v>1607</v>
      </c>
      <c r="AK1189" s="34"/>
      <c r="AL1189" s="34"/>
      <c r="AM1189" s="34"/>
      <c r="AN1189" s="34"/>
      <c r="AO1189" s="34"/>
      <c r="AP1189" s="34"/>
      <c r="AQ1189" s="34"/>
      <c r="AR1189" s="34"/>
      <c r="AS1189" s="34"/>
      <c r="AU1189" s="34"/>
      <c r="AV1189" s="34"/>
      <c r="AW1189" s="34"/>
      <c r="AX1189" s="34"/>
      <c r="AY1189" s="34"/>
      <c r="AZ1189" s="34"/>
      <c r="BA1189" s="34"/>
      <c r="BB1189" s="34"/>
      <c r="BC1189" s="34" t="s">
        <v>866</v>
      </c>
      <c r="BD1189" s="34" t="s">
        <v>378</v>
      </c>
      <c r="BE1189" s="34" t="s">
        <v>867</v>
      </c>
      <c r="BF1189" s="34" t="s">
        <v>868</v>
      </c>
      <c r="BI1189" s="34"/>
      <c r="BJ1189" s="34"/>
      <c r="BK1189" s="34"/>
      <c r="BL1189" s="34"/>
      <c r="BM1189" s="34"/>
      <c r="BN1189" s="34"/>
      <c r="BO1189" s="34"/>
      <c r="BP1189" s="34"/>
      <c r="BQ1189" s="34"/>
      <c r="BS1189" s="34"/>
      <c r="BT1189" s="34"/>
      <c r="BU1189" s="34"/>
      <c r="BV1189" s="34"/>
      <c r="BW1189" s="34"/>
      <c r="BX1189" s="34"/>
      <c r="BY1189" s="34"/>
      <c r="BZ1189" s="34"/>
      <c r="CB1189" s="34"/>
      <c r="CC1189" s="34"/>
      <c r="CD1189" s="34"/>
      <c r="CE1189" s="34"/>
      <c r="CH1189" s="34"/>
      <c r="CI1189" s="34"/>
      <c r="CK1189" s="34"/>
      <c r="CL1189" s="34"/>
      <c r="CM1189" t="b">
        <v>0</v>
      </c>
      <c r="CN1189" s="34" t="s">
        <v>633</v>
      </c>
      <c r="CO1189" s="34" t="s">
        <v>1032</v>
      </c>
      <c r="CP1189" s="34" t="s">
        <v>1078</v>
      </c>
      <c r="CQ1189" s="34" t="s">
        <v>1129</v>
      </c>
      <c r="CR1189" s="34" t="s">
        <v>1188</v>
      </c>
      <c r="CS1189" s="34" t="s">
        <v>310</v>
      </c>
      <c r="CT1189" s="34" t="s">
        <v>0</v>
      </c>
      <c r="CU1189" t="b">
        <v>0</v>
      </c>
      <c r="CV1189" s="34" t="s">
        <v>1032</v>
      </c>
      <c r="CW1189" s="34" t="s">
        <v>644</v>
      </c>
      <c r="CX1189" s="34"/>
      <c r="CY1189" s="34" t="s">
        <v>1264</v>
      </c>
      <c r="CZ1189" s="34"/>
    </row>
    <row r="1190" spans="1:104" x14ac:dyDescent="0.15">
      <c r="A1190" s="34"/>
      <c r="B1190" s="34"/>
      <c r="C1190" s="34"/>
      <c r="D1190" s="34"/>
      <c r="F1190" s="34"/>
      <c r="G1190" s="34"/>
      <c r="H1190" s="84"/>
      <c r="I1190" s="34"/>
      <c r="J1190" s="34"/>
      <c r="K1190" s="34"/>
      <c r="L1190" s="34"/>
      <c r="M1190" s="34"/>
      <c r="N1190" s="34"/>
      <c r="O1190" s="34"/>
      <c r="P1190" s="34"/>
      <c r="Q1190" s="34"/>
      <c r="S1190" s="34"/>
      <c r="T1190" s="34"/>
      <c r="U1190" s="34"/>
      <c r="W1190" t="b">
        <v>1</v>
      </c>
      <c r="X1190" s="34"/>
      <c r="Y1190" s="34"/>
      <c r="AA1190" s="34"/>
      <c r="AB1190" s="34"/>
      <c r="AC1190" s="34"/>
      <c r="AD1190" s="34"/>
      <c r="AE1190" s="34"/>
      <c r="AF1190" s="34"/>
      <c r="AG1190">
        <v>4.3</v>
      </c>
      <c r="AH1190" s="34" t="s">
        <v>1607</v>
      </c>
      <c r="AK1190" s="34"/>
      <c r="AL1190" s="34"/>
      <c r="AM1190" s="34"/>
      <c r="AN1190" s="34"/>
      <c r="AO1190" s="34"/>
      <c r="AP1190" s="34"/>
      <c r="AQ1190" s="34"/>
      <c r="AR1190" s="34"/>
      <c r="AS1190" s="34"/>
      <c r="AU1190" s="34"/>
      <c r="AV1190" s="34"/>
      <c r="AW1190" s="34"/>
      <c r="AX1190" s="34"/>
      <c r="AY1190" s="34"/>
      <c r="AZ1190" s="34"/>
      <c r="BA1190" s="34"/>
      <c r="BB1190" s="34"/>
      <c r="BC1190" s="34" t="s">
        <v>866</v>
      </c>
      <c r="BD1190" s="34" t="s">
        <v>378</v>
      </c>
      <c r="BE1190" s="34" t="s">
        <v>867</v>
      </c>
      <c r="BF1190" s="34" t="s">
        <v>868</v>
      </c>
      <c r="BI1190" s="34"/>
      <c r="BJ1190" s="34"/>
      <c r="BK1190" s="34"/>
      <c r="BL1190" s="34"/>
      <c r="BM1190" s="34"/>
      <c r="BN1190" s="34"/>
      <c r="BO1190" s="34"/>
      <c r="BP1190" s="34"/>
      <c r="BQ1190" s="34"/>
      <c r="BS1190" s="34"/>
      <c r="BT1190" s="34"/>
      <c r="BU1190" s="34"/>
      <c r="BV1190" s="34"/>
      <c r="BW1190" s="34"/>
      <c r="BX1190" s="34"/>
      <c r="BY1190" s="34"/>
      <c r="BZ1190" s="34"/>
      <c r="CB1190" s="34"/>
      <c r="CC1190" s="34"/>
      <c r="CD1190" s="34"/>
      <c r="CE1190" s="34"/>
      <c r="CH1190" s="34"/>
      <c r="CI1190" s="34"/>
      <c r="CK1190" s="34"/>
      <c r="CL1190" s="34"/>
      <c r="CM1190" t="b">
        <v>0</v>
      </c>
      <c r="CN1190" s="34" t="s">
        <v>633</v>
      </c>
      <c r="CO1190" s="34" t="s">
        <v>1032</v>
      </c>
      <c r="CP1190" s="34" t="s">
        <v>1078</v>
      </c>
      <c r="CQ1190" s="34" t="s">
        <v>1129</v>
      </c>
      <c r="CR1190" s="34" t="s">
        <v>1188</v>
      </c>
      <c r="CS1190" s="34" t="s">
        <v>312</v>
      </c>
      <c r="CT1190" s="34" t="s">
        <v>312</v>
      </c>
      <c r="CU1190" t="b">
        <v>0</v>
      </c>
      <c r="CV1190" s="34"/>
      <c r="CW1190" s="34" t="s">
        <v>647</v>
      </c>
      <c r="CX1190" s="34"/>
      <c r="CY1190" s="34" t="s">
        <v>1264</v>
      </c>
      <c r="CZ1190" s="34"/>
    </row>
    <row r="1191" spans="1:104" x14ac:dyDescent="0.15">
      <c r="A1191" s="34"/>
      <c r="B1191" s="34"/>
      <c r="C1191" s="34"/>
      <c r="D1191" s="34"/>
      <c r="F1191" s="34"/>
      <c r="G1191" s="34"/>
      <c r="H1191" s="84"/>
      <c r="I1191" s="34"/>
      <c r="J1191" s="34"/>
      <c r="K1191" s="34"/>
      <c r="L1191" s="34"/>
      <c r="M1191" s="34"/>
      <c r="N1191" s="34"/>
      <c r="O1191" s="34"/>
      <c r="P1191" s="34"/>
      <c r="Q1191" s="34"/>
      <c r="S1191" s="34"/>
      <c r="T1191" s="34"/>
      <c r="U1191" s="34"/>
      <c r="W1191" t="b">
        <v>1</v>
      </c>
      <c r="X1191" s="34"/>
      <c r="Y1191" s="34"/>
      <c r="AA1191" s="34"/>
      <c r="AB1191" s="34"/>
      <c r="AC1191" s="34"/>
      <c r="AD1191" s="34"/>
      <c r="AE1191" s="34"/>
      <c r="AF1191" s="34"/>
      <c r="AG1191">
        <v>4.3</v>
      </c>
      <c r="AH1191" s="34" t="s">
        <v>1607</v>
      </c>
      <c r="AK1191" s="34"/>
      <c r="AL1191" s="34"/>
      <c r="AM1191" s="34"/>
      <c r="AN1191" s="34"/>
      <c r="AO1191" s="34"/>
      <c r="AP1191" s="34"/>
      <c r="AQ1191" s="34"/>
      <c r="AR1191" s="34"/>
      <c r="AS1191" s="34"/>
      <c r="AU1191" s="34"/>
      <c r="AV1191" s="34"/>
      <c r="AW1191" s="34"/>
      <c r="AX1191" s="34"/>
      <c r="AY1191" s="34"/>
      <c r="AZ1191" s="34"/>
      <c r="BA1191" s="34"/>
      <c r="BB1191" s="34"/>
      <c r="BC1191" s="34" t="s">
        <v>866</v>
      </c>
      <c r="BD1191" s="34" t="s">
        <v>378</v>
      </c>
      <c r="BE1191" s="34" t="s">
        <v>867</v>
      </c>
      <c r="BF1191" s="34" t="s">
        <v>868</v>
      </c>
      <c r="BI1191" s="34"/>
      <c r="BJ1191" s="34"/>
      <c r="BK1191" s="34"/>
      <c r="BL1191" s="34"/>
      <c r="BM1191" s="34"/>
      <c r="BN1191" s="34"/>
      <c r="BO1191" s="34"/>
      <c r="BP1191" s="34"/>
      <c r="BQ1191" s="34"/>
      <c r="BS1191" s="34"/>
      <c r="BT1191" s="34"/>
      <c r="BU1191" s="34"/>
      <c r="BV1191" s="34"/>
      <c r="BW1191" s="34"/>
      <c r="BX1191" s="34"/>
      <c r="BY1191" s="34"/>
      <c r="BZ1191" s="34"/>
      <c r="CB1191" s="34"/>
      <c r="CC1191" s="34"/>
      <c r="CD1191" s="34"/>
      <c r="CE1191" s="34"/>
      <c r="CH1191" s="34"/>
      <c r="CI1191" s="34"/>
      <c r="CK1191" s="34"/>
      <c r="CL1191" s="34"/>
      <c r="CM1191" t="b">
        <v>0</v>
      </c>
      <c r="CN1191" s="34" t="s">
        <v>633</v>
      </c>
      <c r="CO1191" s="34" t="s">
        <v>1033</v>
      </c>
      <c r="CP1191" s="34"/>
      <c r="CQ1191" s="34" t="s">
        <v>1110</v>
      </c>
      <c r="CR1191" s="34" t="s">
        <v>1189</v>
      </c>
      <c r="CS1191" s="34" t="s">
        <v>309</v>
      </c>
      <c r="CT1191" s="34" t="s">
        <v>640</v>
      </c>
      <c r="CU1191" t="b">
        <v>1</v>
      </c>
      <c r="CV1191" s="34"/>
      <c r="CW1191" s="34" t="s">
        <v>643</v>
      </c>
      <c r="CX1191" s="34"/>
      <c r="CY1191" s="34" t="s">
        <v>1265</v>
      </c>
      <c r="CZ1191" s="34"/>
    </row>
    <row r="1192" spans="1:104" x14ac:dyDescent="0.15">
      <c r="A1192" s="34"/>
      <c r="B1192" s="34"/>
      <c r="C1192" s="34"/>
      <c r="D1192" s="34"/>
      <c r="F1192" s="34"/>
      <c r="G1192" s="34"/>
      <c r="H1192" s="84"/>
      <c r="I1192" s="34"/>
      <c r="J1192" s="34"/>
      <c r="K1192" s="34"/>
      <c r="L1192" s="34"/>
      <c r="M1192" s="34"/>
      <c r="N1192" s="34"/>
      <c r="O1192" s="34"/>
      <c r="P1192" s="34"/>
      <c r="Q1192" s="34"/>
      <c r="S1192" s="34"/>
      <c r="T1192" s="34"/>
      <c r="U1192" s="34"/>
      <c r="W1192" t="b">
        <v>1</v>
      </c>
      <c r="X1192" s="34"/>
      <c r="Y1192" s="34"/>
      <c r="AA1192" s="34"/>
      <c r="AB1192" s="34"/>
      <c r="AC1192" s="34"/>
      <c r="AD1192" s="34"/>
      <c r="AE1192" s="34"/>
      <c r="AF1192" s="34"/>
      <c r="AG1192">
        <v>4.3</v>
      </c>
      <c r="AH1192" s="34" t="s">
        <v>1607</v>
      </c>
      <c r="AK1192" s="34"/>
      <c r="AL1192" s="34"/>
      <c r="AM1192" s="34"/>
      <c r="AN1192" s="34"/>
      <c r="AO1192" s="34"/>
      <c r="AP1192" s="34"/>
      <c r="AQ1192" s="34"/>
      <c r="AR1192" s="34"/>
      <c r="AS1192" s="34"/>
      <c r="AU1192" s="34"/>
      <c r="AV1192" s="34"/>
      <c r="AW1192" s="34"/>
      <c r="AX1192" s="34"/>
      <c r="AY1192" s="34"/>
      <c r="AZ1192" s="34"/>
      <c r="BA1192" s="34"/>
      <c r="BB1192" s="34"/>
      <c r="BC1192" s="34" t="s">
        <v>866</v>
      </c>
      <c r="BD1192" s="34" t="s">
        <v>378</v>
      </c>
      <c r="BE1192" s="34" t="s">
        <v>867</v>
      </c>
      <c r="BF1192" s="34" t="s">
        <v>868</v>
      </c>
      <c r="BI1192" s="34"/>
      <c r="BJ1192" s="34"/>
      <c r="BK1192" s="34"/>
      <c r="BL1192" s="34"/>
      <c r="BM1192" s="34"/>
      <c r="BN1192" s="34"/>
      <c r="BO1192" s="34"/>
      <c r="BP1192" s="34"/>
      <c r="BQ1192" s="34"/>
      <c r="BS1192" s="34"/>
      <c r="BT1192" s="34"/>
      <c r="BU1192" s="34"/>
      <c r="BV1192" s="34"/>
      <c r="BW1192" s="34"/>
      <c r="BX1192" s="34"/>
      <c r="BY1192" s="34"/>
      <c r="BZ1192" s="34"/>
      <c r="CB1192" s="34"/>
      <c r="CC1192" s="34"/>
      <c r="CD1192" s="34"/>
      <c r="CE1192" s="34"/>
      <c r="CH1192" s="34"/>
      <c r="CI1192" s="34"/>
      <c r="CK1192" s="34"/>
      <c r="CL1192" s="34"/>
      <c r="CM1192" t="b">
        <v>0</v>
      </c>
      <c r="CN1192" s="34" t="s">
        <v>633</v>
      </c>
      <c r="CO1192" s="34" t="s">
        <v>1033</v>
      </c>
      <c r="CP1192" s="34"/>
      <c r="CQ1192" s="34" t="s">
        <v>1110</v>
      </c>
      <c r="CR1192" s="34" t="s">
        <v>1189</v>
      </c>
      <c r="CS1192" s="34" t="s">
        <v>310</v>
      </c>
      <c r="CT1192" s="34" t="s">
        <v>0</v>
      </c>
      <c r="CU1192" t="b">
        <v>0</v>
      </c>
      <c r="CV1192" s="34" t="s">
        <v>1033</v>
      </c>
      <c r="CW1192" s="34" t="s">
        <v>644</v>
      </c>
      <c r="CX1192" s="34"/>
      <c r="CY1192" s="34" t="s">
        <v>1265</v>
      </c>
      <c r="CZ1192" s="34"/>
    </row>
    <row r="1193" spans="1:104" x14ac:dyDescent="0.15">
      <c r="A1193" s="34"/>
      <c r="B1193" s="34"/>
      <c r="C1193" s="34"/>
      <c r="D1193" s="34"/>
      <c r="F1193" s="34"/>
      <c r="G1193" s="34"/>
      <c r="H1193" s="84"/>
      <c r="I1193" s="34"/>
      <c r="J1193" s="34"/>
      <c r="K1193" s="34"/>
      <c r="L1193" s="34"/>
      <c r="M1193" s="34"/>
      <c r="N1193" s="34"/>
      <c r="O1193" s="34"/>
      <c r="P1193" s="34"/>
      <c r="Q1193" s="34"/>
      <c r="S1193" s="34"/>
      <c r="T1193" s="34"/>
      <c r="U1193" s="34"/>
      <c r="W1193" t="b">
        <v>1</v>
      </c>
      <c r="X1193" s="34"/>
      <c r="Y1193" s="34"/>
      <c r="AA1193" s="34"/>
      <c r="AB1193" s="34"/>
      <c r="AC1193" s="34"/>
      <c r="AD1193" s="34"/>
      <c r="AE1193" s="34"/>
      <c r="AF1193" s="34"/>
      <c r="AG1193">
        <v>4.3</v>
      </c>
      <c r="AH1193" s="34" t="s">
        <v>1607</v>
      </c>
      <c r="AK1193" s="34"/>
      <c r="AL1193" s="34"/>
      <c r="AM1193" s="34"/>
      <c r="AN1193" s="34"/>
      <c r="AO1193" s="34"/>
      <c r="AP1193" s="34"/>
      <c r="AQ1193" s="34"/>
      <c r="AR1193" s="34"/>
      <c r="AS1193" s="34"/>
      <c r="AU1193" s="34"/>
      <c r="AV1193" s="34"/>
      <c r="AW1193" s="34"/>
      <c r="AX1193" s="34"/>
      <c r="AY1193" s="34"/>
      <c r="AZ1193" s="34"/>
      <c r="BA1193" s="34"/>
      <c r="BB1193" s="34"/>
      <c r="BC1193" s="34" t="s">
        <v>866</v>
      </c>
      <c r="BD1193" s="34" t="s">
        <v>378</v>
      </c>
      <c r="BE1193" s="34" t="s">
        <v>867</v>
      </c>
      <c r="BF1193" s="34" t="s">
        <v>868</v>
      </c>
      <c r="BI1193" s="34"/>
      <c r="BJ1193" s="34"/>
      <c r="BK1193" s="34"/>
      <c r="BL1193" s="34"/>
      <c r="BM1193" s="34"/>
      <c r="BN1193" s="34"/>
      <c r="BO1193" s="34"/>
      <c r="BP1193" s="34"/>
      <c r="BQ1193" s="34"/>
      <c r="BS1193" s="34"/>
      <c r="BT1193" s="34"/>
      <c r="BU1193" s="34"/>
      <c r="BV1193" s="34"/>
      <c r="BW1193" s="34"/>
      <c r="BX1193" s="34"/>
      <c r="BY1193" s="34"/>
      <c r="BZ1193" s="34"/>
      <c r="CB1193" s="34"/>
      <c r="CC1193" s="34"/>
      <c r="CD1193" s="34"/>
      <c r="CE1193" s="34"/>
      <c r="CH1193" s="34"/>
      <c r="CI1193" s="34"/>
      <c r="CK1193" s="34"/>
      <c r="CL1193" s="34"/>
      <c r="CM1193" t="b">
        <v>0</v>
      </c>
      <c r="CN1193" s="34" t="s">
        <v>633</v>
      </c>
      <c r="CO1193" s="34" t="s">
        <v>1033</v>
      </c>
      <c r="CP1193" s="34"/>
      <c r="CQ1193" s="34" t="s">
        <v>1110</v>
      </c>
      <c r="CR1193" s="34" t="s">
        <v>1189</v>
      </c>
      <c r="CS1193" s="34" t="s">
        <v>312</v>
      </c>
      <c r="CT1193" s="34" t="s">
        <v>312</v>
      </c>
      <c r="CU1193" t="b">
        <v>0</v>
      </c>
      <c r="CV1193" s="34"/>
      <c r="CW1193" s="34" t="s">
        <v>647</v>
      </c>
      <c r="CX1193" s="34"/>
      <c r="CY1193" s="34" t="s">
        <v>1265</v>
      </c>
      <c r="CZ1193" s="34"/>
    </row>
    <row r="1194" spans="1:104" x14ac:dyDescent="0.15">
      <c r="A1194" s="34"/>
      <c r="B1194" s="34"/>
      <c r="C1194" s="34"/>
      <c r="D1194" s="34"/>
      <c r="F1194" s="34"/>
      <c r="G1194" s="34"/>
      <c r="H1194" s="84"/>
      <c r="I1194" s="34"/>
      <c r="J1194" s="34"/>
      <c r="K1194" s="34"/>
      <c r="L1194" s="34"/>
      <c r="M1194" s="34"/>
      <c r="N1194" s="34"/>
      <c r="O1194" s="34"/>
      <c r="P1194" s="34"/>
      <c r="Q1194" s="34"/>
      <c r="S1194" s="34"/>
      <c r="T1194" s="34"/>
      <c r="U1194" s="34"/>
      <c r="W1194" t="b">
        <v>1</v>
      </c>
      <c r="X1194" s="34"/>
      <c r="Y1194" s="34"/>
      <c r="AA1194" s="34"/>
      <c r="AB1194" s="34"/>
      <c r="AC1194" s="34"/>
      <c r="AD1194" s="34"/>
      <c r="AE1194" s="34"/>
      <c r="AF1194" s="34"/>
      <c r="AG1194">
        <v>4.3</v>
      </c>
      <c r="AH1194" s="34" t="s">
        <v>1607</v>
      </c>
      <c r="AK1194" s="34"/>
      <c r="AL1194" s="34"/>
      <c r="AM1194" s="34"/>
      <c r="AN1194" s="34"/>
      <c r="AO1194" s="34"/>
      <c r="AP1194" s="34"/>
      <c r="AQ1194" s="34"/>
      <c r="AR1194" s="34"/>
      <c r="AS1194" s="34"/>
      <c r="AU1194" s="34"/>
      <c r="AV1194" s="34"/>
      <c r="AW1194" s="34"/>
      <c r="AX1194" s="34"/>
      <c r="AY1194" s="34"/>
      <c r="AZ1194" s="34"/>
      <c r="BA1194" s="34"/>
      <c r="BB1194" s="34"/>
      <c r="BC1194" s="34" t="s">
        <v>866</v>
      </c>
      <c r="BD1194" s="34" t="s">
        <v>378</v>
      </c>
      <c r="BE1194" s="34" t="s">
        <v>867</v>
      </c>
      <c r="BF1194" s="34" t="s">
        <v>868</v>
      </c>
      <c r="BI1194" s="34"/>
      <c r="BJ1194" s="34"/>
      <c r="BK1194" s="34"/>
      <c r="BL1194" s="34"/>
      <c r="BM1194" s="34"/>
      <c r="BN1194" s="34"/>
      <c r="BO1194" s="34"/>
      <c r="BP1194" s="34"/>
      <c r="BQ1194" s="34"/>
      <c r="BS1194" s="34"/>
      <c r="BT1194" s="34"/>
      <c r="BU1194" s="34"/>
      <c r="BV1194" s="34"/>
      <c r="BW1194" s="34"/>
      <c r="BX1194" s="34"/>
      <c r="BY1194" s="34"/>
      <c r="BZ1194" s="34"/>
      <c r="CB1194" s="34"/>
      <c r="CC1194" s="34"/>
      <c r="CD1194" s="34"/>
      <c r="CE1194" s="34"/>
      <c r="CH1194" s="34"/>
      <c r="CI1194" s="34"/>
      <c r="CK1194" s="34"/>
      <c r="CL1194" s="34"/>
      <c r="CM1194" t="b">
        <v>0</v>
      </c>
      <c r="CN1194" s="34" t="s">
        <v>633</v>
      </c>
      <c r="CO1194" s="34" t="s">
        <v>1034</v>
      </c>
      <c r="CP1194" s="34"/>
      <c r="CQ1194" s="34" t="s">
        <v>1109</v>
      </c>
      <c r="CR1194" s="34" t="s">
        <v>1190</v>
      </c>
      <c r="CS1194" s="34" t="s">
        <v>309</v>
      </c>
      <c r="CT1194" s="34" t="s">
        <v>640</v>
      </c>
      <c r="CU1194" t="b">
        <v>1</v>
      </c>
      <c r="CV1194" s="34"/>
      <c r="CW1194" s="34" t="s">
        <v>643</v>
      </c>
      <c r="CX1194" s="34"/>
      <c r="CY1194" s="34" t="s">
        <v>1266</v>
      </c>
      <c r="CZ1194" s="34"/>
    </row>
    <row r="1195" spans="1:104" x14ac:dyDescent="0.15">
      <c r="A1195" s="34"/>
      <c r="B1195" s="34"/>
      <c r="C1195" s="34"/>
      <c r="D1195" s="34"/>
      <c r="F1195" s="34"/>
      <c r="G1195" s="34"/>
      <c r="H1195" s="84"/>
      <c r="I1195" s="34"/>
      <c r="J1195" s="34"/>
      <c r="K1195" s="34"/>
      <c r="L1195" s="34"/>
      <c r="M1195" s="34"/>
      <c r="N1195" s="34"/>
      <c r="O1195" s="34"/>
      <c r="P1195" s="34"/>
      <c r="Q1195" s="34"/>
      <c r="S1195" s="34"/>
      <c r="T1195" s="34"/>
      <c r="U1195" s="34"/>
      <c r="W1195" t="b">
        <v>1</v>
      </c>
      <c r="X1195" s="34"/>
      <c r="Y1195" s="34"/>
      <c r="AA1195" s="34"/>
      <c r="AB1195" s="34"/>
      <c r="AC1195" s="34"/>
      <c r="AD1195" s="34"/>
      <c r="AE1195" s="34"/>
      <c r="AF1195" s="34"/>
      <c r="AG1195">
        <v>4.3</v>
      </c>
      <c r="AH1195" s="34" t="s">
        <v>1607</v>
      </c>
      <c r="AK1195" s="34"/>
      <c r="AL1195" s="34"/>
      <c r="AM1195" s="34"/>
      <c r="AN1195" s="34"/>
      <c r="AO1195" s="34"/>
      <c r="AP1195" s="34"/>
      <c r="AQ1195" s="34"/>
      <c r="AR1195" s="34"/>
      <c r="AS1195" s="34"/>
      <c r="AU1195" s="34"/>
      <c r="AV1195" s="34"/>
      <c r="AW1195" s="34"/>
      <c r="AX1195" s="34"/>
      <c r="AY1195" s="34"/>
      <c r="AZ1195" s="34"/>
      <c r="BA1195" s="34"/>
      <c r="BB1195" s="34"/>
      <c r="BC1195" s="34" t="s">
        <v>866</v>
      </c>
      <c r="BD1195" s="34" t="s">
        <v>378</v>
      </c>
      <c r="BE1195" s="34" t="s">
        <v>867</v>
      </c>
      <c r="BF1195" s="34" t="s">
        <v>868</v>
      </c>
      <c r="BI1195" s="34"/>
      <c r="BJ1195" s="34"/>
      <c r="BK1195" s="34"/>
      <c r="BL1195" s="34"/>
      <c r="BM1195" s="34"/>
      <c r="BN1195" s="34"/>
      <c r="BO1195" s="34"/>
      <c r="BP1195" s="34"/>
      <c r="BQ1195" s="34"/>
      <c r="BS1195" s="34"/>
      <c r="BT1195" s="34"/>
      <c r="BU1195" s="34"/>
      <c r="BV1195" s="34"/>
      <c r="BW1195" s="34"/>
      <c r="BX1195" s="34"/>
      <c r="BY1195" s="34"/>
      <c r="BZ1195" s="34"/>
      <c r="CB1195" s="34"/>
      <c r="CC1195" s="34"/>
      <c r="CD1195" s="34"/>
      <c r="CE1195" s="34"/>
      <c r="CH1195" s="34"/>
      <c r="CI1195" s="34"/>
      <c r="CK1195" s="34"/>
      <c r="CL1195" s="34"/>
      <c r="CM1195" t="b">
        <v>0</v>
      </c>
      <c r="CN1195" s="34" t="s">
        <v>633</v>
      </c>
      <c r="CO1195" s="34" t="s">
        <v>1034</v>
      </c>
      <c r="CP1195" s="34"/>
      <c r="CQ1195" s="34" t="s">
        <v>1109</v>
      </c>
      <c r="CR1195" s="34" t="s">
        <v>1190</v>
      </c>
      <c r="CS1195" s="34" t="s">
        <v>310</v>
      </c>
      <c r="CT1195" s="34" t="s">
        <v>0</v>
      </c>
      <c r="CU1195" t="b">
        <v>0</v>
      </c>
      <c r="CV1195" s="34" t="s">
        <v>1034</v>
      </c>
      <c r="CW1195" s="34" t="s">
        <v>644</v>
      </c>
      <c r="CX1195" s="34"/>
      <c r="CY1195" s="34" t="s">
        <v>1266</v>
      </c>
      <c r="CZ1195" s="34"/>
    </row>
    <row r="1196" spans="1:104" x14ac:dyDescent="0.15">
      <c r="A1196" s="34"/>
      <c r="B1196" s="34"/>
      <c r="C1196" s="34"/>
      <c r="D1196" s="34"/>
      <c r="F1196" s="34"/>
      <c r="G1196" s="34"/>
      <c r="H1196" s="84"/>
      <c r="I1196" s="34"/>
      <c r="J1196" s="34"/>
      <c r="K1196" s="34"/>
      <c r="L1196" s="34"/>
      <c r="M1196" s="34"/>
      <c r="N1196" s="34"/>
      <c r="O1196" s="34"/>
      <c r="P1196" s="34"/>
      <c r="Q1196" s="34"/>
      <c r="S1196" s="34"/>
      <c r="T1196" s="34"/>
      <c r="U1196" s="34"/>
      <c r="W1196" t="b">
        <v>1</v>
      </c>
      <c r="X1196" s="34"/>
      <c r="Y1196" s="34"/>
      <c r="AA1196" s="34"/>
      <c r="AB1196" s="34"/>
      <c r="AC1196" s="34"/>
      <c r="AD1196" s="34"/>
      <c r="AE1196" s="34"/>
      <c r="AF1196" s="34"/>
      <c r="AG1196">
        <v>4.3</v>
      </c>
      <c r="AH1196" s="34" t="s">
        <v>1607</v>
      </c>
      <c r="AK1196" s="34"/>
      <c r="AL1196" s="34"/>
      <c r="AM1196" s="34"/>
      <c r="AN1196" s="34"/>
      <c r="AO1196" s="34"/>
      <c r="AP1196" s="34"/>
      <c r="AQ1196" s="34"/>
      <c r="AR1196" s="34"/>
      <c r="AS1196" s="34"/>
      <c r="AU1196" s="34"/>
      <c r="AV1196" s="34"/>
      <c r="AW1196" s="34"/>
      <c r="AX1196" s="34"/>
      <c r="AY1196" s="34"/>
      <c r="AZ1196" s="34"/>
      <c r="BA1196" s="34"/>
      <c r="BB1196" s="34"/>
      <c r="BC1196" s="34" t="s">
        <v>866</v>
      </c>
      <c r="BD1196" s="34" t="s">
        <v>378</v>
      </c>
      <c r="BE1196" s="34" t="s">
        <v>867</v>
      </c>
      <c r="BF1196" s="34" t="s">
        <v>868</v>
      </c>
      <c r="BI1196" s="34"/>
      <c r="BJ1196" s="34"/>
      <c r="BK1196" s="34"/>
      <c r="BL1196" s="34"/>
      <c r="BM1196" s="34"/>
      <c r="BN1196" s="34"/>
      <c r="BO1196" s="34"/>
      <c r="BP1196" s="34"/>
      <c r="BQ1196" s="34"/>
      <c r="BS1196" s="34"/>
      <c r="BT1196" s="34"/>
      <c r="BU1196" s="34"/>
      <c r="BV1196" s="34"/>
      <c r="BW1196" s="34"/>
      <c r="BX1196" s="34"/>
      <c r="BY1196" s="34"/>
      <c r="BZ1196" s="34"/>
      <c r="CB1196" s="34"/>
      <c r="CC1196" s="34"/>
      <c r="CD1196" s="34"/>
      <c r="CE1196" s="34"/>
      <c r="CH1196" s="34"/>
      <c r="CI1196" s="34"/>
      <c r="CK1196" s="34"/>
      <c r="CL1196" s="34"/>
      <c r="CM1196" t="b">
        <v>0</v>
      </c>
      <c r="CN1196" s="34" t="s">
        <v>633</v>
      </c>
      <c r="CO1196" s="34" t="s">
        <v>1034</v>
      </c>
      <c r="CP1196" s="34"/>
      <c r="CQ1196" s="34" t="s">
        <v>1109</v>
      </c>
      <c r="CR1196" s="34" t="s">
        <v>1190</v>
      </c>
      <c r="CS1196" s="34" t="s">
        <v>312</v>
      </c>
      <c r="CT1196" s="34" t="s">
        <v>312</v>
      </c>
      <c r="CU1196" t="b">
        <v>0</v>
      </c>
      <c r="CV1196" s="34"/>
      <c r="CW1196" s="34" t="s">
        <v>647</v>
      </c>
      <c r="CX1196" s="34"/>
      <c r="CY1196" s="34" t="s">
        <v>1266</v>
      </c>
      <c r="CZ1196" s="34"/>
    </row>
    <row r="1197" spans="1:104" x14ac:dyDescent="0.15">
      <c r="A1197" s="34"/>
      <c r="B1197" s="34"/>
      <c r="C1197" s="34"/>
      <c r="D1197" s="34"/>
      <c r="F1197" s="34"/>
      <c r="G1197" s="34"/>
      <c r="H1197" s="84"/>
      <c r="I1197" s="34"/>
      <c r="J1197" s="34"/>
      <c r="K1197" s="34"/>
      <c r="L1197" s="34"/>
      <c r="M1197" s="34"/>
      <c r="N1197" s="34"/>
      <c r="O1197" s="34"/>
      <c r="P1197" s="34"/>
      <c r="Q1197" s="34"/>
      <c r="S1197" s="34"/>
      <c r="T1197" s="34"/>
      <c r="U1197" s="34"/>
      <c r="W1197" t="b">
        <v>1</v>
      </c>
      <c r="X1197" s="34"/>
      <c r="Y1197" s="34"/>
      <c r="AA1197" s="34"/>
      <c r="AB1197" s="34"/>
      <c r="AC1197" s="34"/>
      <c r="AD1197" s="34"/>
      <c r="AE1197" s="34"/>
      <c r="AF1197" s="34"/>
      <c r="AG1197">
        <v>4.3</v>
      </c>
      <c r="AH1197" s="34" t="s">
        <v>1607</v>
      </c>
      <c r="AK1197" s="34"/>
      <c r="AL1197" s="34"/>
      <c r="AM1197" s="34"/>
      <c r="AN1197" s="34"/>
      <c r="AO1197" s="34"/>
      <c r="AP1197" s="34"/>
      <c r="AQ1197" s="34"/>
      <c r="AR1197" s="34"/>
      <c r="AS1197" s="34"/>
      <c r="AU1197" s="34"/>
      <c r="AV1197" s="34"/>
      <c r="AW1197" s="34"/>
      <c r="AX1197" s="34"/>
      <c r="AY1197" s="34"/>
      <c r="AZ1197" s="34"/>
      <c r="BA1197" s="34"/>
      <c r="BB1197" s="34"/>
      <c r="BC1197" s="34" t="s">
        <v>866</v>
      </c>
      <c r="BD1197" s="34" t="s">
        <v>378</v>
      </c>
      <c r="BE1197" s="34" t="s">
        <v>867</v>
      </c>
      <c r="BF1197" s="34" t="s">
        <v>868</v>
      </c>
      <c r="BI1197" s="34"/>
      <c r="BJ1197" s="34"/>
      <c r="BK1197" s="34"/>
      <c r="BL1197" s="34"/>
      <c r="BM1197" s="34"/>
      <c r="BN1197" s="34"/>
      <c r="BO1197" s="34"/>
      <c r="BP1197" s="34"/>
      <c r="BQ1197" s="34"/>
      <c r="BS1197" s="34"/>
      <c r="BT1197" s="34"/>
      <c r="BU1197" s="34"/>
      <c r="BV1197" s="34"/>
      <c r="BW1197" s="34"/>
      <c r="BX1197" s="34"/>
      <c r="BY1197" s="34"/>
      <c r="BZ1197" s="34"/>
      <c r="CB1197" s="34"/>
      <c r="CC1197" s="34"/>
      <c r="CD1197" s="34"/>
      <c r="CE1197" s="34"/>
      <c r="CH1197" s="34"/>
      <c r="CI1197" s="34"/>
      <c r="CK1197" s="34"/>
      <c r="CL1197" s="34"/>
      <c r="CM1197" t="b">
        <v>0</v>
      </c>
      <c r="CN1197" s="34" t="s">
        <v>633</v>
      </c>
      <c r="CO1197" s="34" t="s">
        <v>1035</v>
      </c>
      <c r="CP1197" s="34" t="s">
        <v>1087</v>
      </c>
      <c r="CQ1197" s="34" t="s">
        <v>1130</v>
      </c>
      <c r="CR1197" s="34" t="s">
        <v>1191</v>
      </c>
      <c r="CS1197" s="34" t="s">
        <v>309</v>
      </c>
      <c r="CT1197" s="34" t="s">
        <v>640</v>
      </c>
      <c r="CU1197" t="b">
        <v>1</v>
      </c>
      <c r="CV1197" s="34"/>
      <c r="CW1197" s="34" t="s">
        <v>643</v>
      </c>
      <c r="CX1197" s="34"/>
      <c r="CY1197" s="34" t="s">
        <v>1267</v>
      </c>
      <c r="CZ1197" s="34"/>
    </row>
    <row r="1198" spans="1:104" x14ac:dyDescent="0.15">
      <c r="A1198" s="34"/>
      <c r="B1198" s="34"/>
      <c r="C1198" s="34"/>
      <c r="D1198" s="34"/>
      <c r="F1198" s="34"/>
      <c r="G1198" s="34"/>
      <c r="H1198" s="84"/>
      <c r="I1198" s="34"/>
      <c r="J1198" s="34"/>
      <c r="K1198" s="34"/>
      <c r="L1198" s="34"/>
      <c r="M1198" s="34"/>
      <c r="N1198" s="34"/>
      <c r="O1198" s="34"/>
      <c r="P1198" s="34"/>
      <c r="Q1198" s="34"/>
      <c r="S1198" s="34"/>
      <c r="T1198" s="34"/>
      <c r="U1198" s="34"/>
      <c r="W1198" t="b">
        <v>1</v>
      </c>
      <c r="X1198" s="34"/>
      <c r="Y1198" s="34"/>
      <c r="AA1198" s="34"/>
      <c r="AB1198" s="34"/>
      <c r="AC1198" s="34"/>
      <c r="AD1198" s="34"/>
      <c r="AE1198" s="34"/>
      <c r="AF1198" s="34"/>
      <c r="AG1198">
        <v>4.3</v>
      </c>
      <c r="AH1198" s="34" t="s">
        <v>1607</v>
      </c>
      <c r="AK1198" s="34"/>
      <c r="AL1198" s="34"/>
      <c r="AM1198" s="34"/>
      <c r="AN1198" s="34"/>
      <c r="AO1198" s="34"/>
      <c r="AP1198" s="34"/>
      <c r="AQ1198" s="34"/>
      <c r="AR1198" s="34"/>
      <c r="AS1198" s="34"/>
      <c r="AU1198" s="34"/>
      <c r="AV1198" s="34"/>
      <c r="AW1198" s="34"/>
      <c r="AX1198" s="34"/>
      <c r="AY1198" s="34"/>
      <c r="AZ1198" s="34"/>
      <c r="BA1198" s="34"/>
      <c r="BB1198" s="34"/>
      <c r="BC1198" s="34" t="s">
        <v>866</v>
      </c>
      <c r="BD1198" s="34" t="s">
        <v>378</v>
      </c>
      <c r="BE1198" s="34" t="s">
        <v>867</v>
      </c>
      <c r="BF1198" s="34" t="s">
        <v>868</v>
      </c>
      <c r="BI1198" s="34"/>
      <c r="BJ1198" s="34"/>
      <c r="BK1198" s="34"/>
      <c r="BL1198" s="34"/>
      <c r="BM1198" s="34"/>
      <c r="BN1198" s="34"/>
      <c r="BO1198" s="34"/>
      <c r="BP1198" s="34"/>
      <c r="BQ1198" s="34"/>
      <c r="BS1198" s="34"/>
      <c r="BT1198" s="34"/>
      <c r="BU1198" s="34"/>
      <c r="BV1198" s="34"/>
      <c r="BW1198" s="34"/>
      <c r="BX1198" s="34"/>
      <c r="BY1198" s="34"/>
      <c r="BZ1198" s="34"/>
      <c r="CB1198" s="34"/>
      <c r="CC1198" s="34"/>
      <c r="CD1198" s="34"/>
      <c r="CE1198" s="34"/>
      <c r="CH1198" s="34"/>
      <c r="CI1198" s="34"/>
      <c r="CK1198" s="34"/>
      <c r="CL1198" s="34"/>
      <c r="CM1198" t="b">
        <v>0</v>
      </c>
      <c r="CN1198" s="34" t="s">
        <v>633</v>
      </c>
      <c r="CO1198" s="34" t="s">
        <v>1035</v>
      </c>
      <c r="CP1198" s="34" t="s">
        <v>1087</v>
      </c>
      <c r="CQ1198" s="34" t="s">
        <v>1130</v>
      </c>
      <c r="CR1198" s="34" t="s">
        <v>1191</v>
      </c>
      <c r="CS1198" s="34" t="s">
        <v>310</v>
      </c>
      <c r="CT1198" s="34" t="s">
        <v>0</v>
      </c>
      <c r="CU1198" t="b">
        <v>0</v>
      </c>
      <c r="CV1198" s="34" t="s">
        <v>1035</v>
      </c>
      <c r="CW1198" s="34" t="s">
        <v>644</v>
      </c>
      <c r="CX1198" s="34"/>
      <c r="CY1198" s="34" t="s">
        <v>1267</v>
      </c>
      <c r="CZ1198" s="34"/>
    </row>
    <row r="1199" spans="1:104" x14ac:dyDescent="0.15">
      <c r="A1199" s="34"/>
      <c r="B1199" s="34"/>
      <c r="C1199" s="34"/>
      <c r="D1199" s="34"/>
      <c r="F1199" s="34"/>
      <c r="G1199" s="34"/>
      <c r="H1199" s="84"/>
      <c r="I1199" s="34"/>
      <c r="J1199" s="34"/>
      <c r="K1199" s="34"/>
      <c r="L1199" s="34"/>
      <c r="M1199" s="34"/>
      <c r="N1199" s="34"/>
      <c r="O1199" s="34"/>
      <c r="P1199" s="34"/>
      <c r="Q1199" s="34"/>
      <c r="S1199" s="34"/>
      <c r="T1199" s="34"/>
      <c r="U1199" s="34"/>
      <c r="W1199" t="b">
        <v>1</v>
      </c>
      <c r="X1199" s="34"/>
      <c r="Y1199" s="34"/>
      <c r="AA1199" s="34"/>
      <c r="AB1199" s="34"/>
      <c r="AC1199" s="34"/>
      <c r="AD1199" s="34"/>
      <c r="AE1199" s="34"/>
      <c r="AF1199" s="34"/>
      <c r="AG1199">
        <v>4.3</v>
      </c>
      <c r="AH1199" s="34" t="s">
        <v>1607</v>
      </c>
      <c r="AK1199" s="34"/>
      <c r="AL1199" s="34"/>
      <c r="AM1199" s="34"/>
      <c r="AN1199" s="34"/>
      <c r="AO1199" s="34"/>
      <c r="AP1199" s="34"/>
      <c r="AQ1199" s="34"/>
      <c r="AR1199" s="34"/>
      <c r="AS1199" s="34"/>
      <c r="AU1199" s="34"/>
      <c r="AV1199" s="34"/>
      <c r="AW1199" s="34"/>
      <c r="AX1199" s="34"/>
      <c r="AY1199" s="34"/>
      <c r="AZ1199" s="34"/>
      <c r="BA1199" s="34"/>
      <c r="BB1199" s="34"/>
      <c r="BC1199" s="34" t="s">
        <v>866</v>
      </c>
      <c r="BD1199" s="34" t="s">
        <v>378</v>
      </c>
      <c r="BE1199" s="34" t="s">
        <v>867</v>
      </c>
      <c r="BF1199" s="34" t="s">
        <v>868</v>
      </c>
      <c r="BI1199" s="34"/>
      <c r="BJ1199" s="34"/>
      <c r="BK1199" s="34"/>
      <c r="BL1199" s="34"/>
      <c r="BM1199" s="34"/>
      <c r="BN1199" s="34"/>
      <c r="BO1199" s="34"/>
      <c r="BP1199" s="34"/>
      <c r="BQ1199" s="34"/>
      <c r="BS1199" s="34"/>
      <c r="BT1199" s="34"/>
      <c r="BU1199" s="34"/>
      <c r="BV1199" s="34"/>
      <c r="BW1199" s="34"/>
      <c r="BX1199" s="34"/>
      <c r="BY1199" s="34"/>
      <c r="BZ1199" s="34"/>
      <c r="CB1199" s="34"/>
      <c r="CC1199" s="34"/>
      <c r="CD1199" s="34"/>
      <c r="CE1199" s="34"/>
      <c r="CH1199" s="34"/>
      <c r="CI1199" s="34"/>
      <c r="CK1199" s="34"/>
      <c r="CL1199" s="34"/>
      <c r="CM1199" t="b">
        <v>0</v>
      </c>
      <c r="CN1199" s="34" t="s">
        <v>633</v>
      </c>
      <c r="CO1199" s="34" t="s">
        <v>1035</v>
      </c>
      <c r="CP1199" s="34" t="s">
        <v>1087</v>
      </c>
      <c r="CQ1199" s="34" t="s">
        <v>1130</v>
      </c>
      <c r="CR1199" s="34" t="s">
        <v>1191</v>
      </c>
      <c r="CS1199" s="34" t="s">
        <v>312</v>
      </c>
      <c r="CT1199" s="34" t="s">
        <v>312</v>
      </c>
      <c r="CU1199" t="b">
        <v>0</v>
      </c>
      <c r="CV1199" s="34"/>
      <c r="CW1199" s="34" t="s">
        <v>647</v>
      </c>
      <c r="CX1199" s="34"/>
      <c r="CY1199" s="34" t="s">
        <v>1267</v>
      </c>
      <c r="CZ1199" s="34"/>
    </row>
    <row r="1200" spans="1:104" x14ac:dyDescent="0.15">
      <c r="A1200" s="34"/>
      <c r="B1200" s="34"/>
      <c r="C1200" s="34"/>
      <c r="D1200" s="34"/>
      <c r="F1200" s="34"/>
      <c r="G1200" s="34"/>
      <c r="H1200" s="84"/>
      <c r="I1200" s="34"/>
      <c r="J1200" s="34"/>
      <c r="K1200" s="34"/>
      <c r="L1200" s="34"/>
      <c r="M1200" s="34"/>
      <c r="N1200" s="34"/>
      <c r="O1200" s="34"/>
      <c r="P1200" s="34"/>
      <c r="Q1200" s="34"/>
      <c r="S1200" s="34"/>
      <c r="T1200" s="34"/>
      <c r="U1200" s="34"/>
      <c r="W1200" t="b">
        <v>1</v>
      </c>
      <c r="X1200" s="34"/>
      <c r="Y1200" s="34"/>
      <c r="AA1200" s="34"/>
      <c r="AB1200" s="34"/>
      <c r="AC1200" s="34"/>
      <c r="AD1200" s="34"/>
      <c r="AE1200" s="34"/>
      <c r="AF1200" s="34"/>
      <c r="AG1200">
        <v>4.3</v>
      </c>
      <c r="AH1200" s="34" t="s">
        <v>1607</v>
      </c>
      <c r="AK1200" s="34"/>
      <c r="AL1200" s="34"/>
      <c r="AM1200" s="34"/>
      <c r="AN1200" s="34"/>
      <c r="AO1200" s="34"/>
      <c r="AP1200" s="34"/>
      <c r="AQ1200" s="34"/>
      <c r="AR1200" s="34"/>
      <c r="AS1200" s="34"/>
      <c r="AU1200" s="34"/>
      <c r="AV1200" s="34"/>
      <c r="AW1200" s="34"/>
      <c r="AX1200" s="34"/>
      <c r="AY1200" s="34"/>
      <c r="AZ1200" s="34"/>
      <c r="BA1200" s="34"/>
      <c r="BB1200" s="34"/>
      <c r="BC1200" s="34" t="s">
        <v>866</v>
      </c>
      <c r="BD1200" s="34" t="s">
        <v>378</v>
      </c>
      <c r="BE1200" s="34" t="s">
        <v>867</v>
      </c>
      <c r="BF1200" s="34" t="s">
        <v>868</v>
      </c>
      <c r="BI1200" s="34"/>
      <c r="BJ1200" s="34"/>
      <c r="BK1200" s="34"/>
      <c r="BL1200" s="34"/>
      <c r="BM1200" s="34"/>
      <c r="BN1200" s="34"/>
      <c r="BO1200" s="34"/>
      <c r="BP1200" s="34"/>
      <c r="BQ1200" s="34"/>
      <c r="BS1200" s="34"/>
      <c r="BT1200" s="34"/>
      <c r="BU1200" s="34"/>
      <c r="BV1200" s="34"/>
      <c r="BW1200" s="34"/>
      <c r="BX1200" s="34"/>
      <c r="BY1200" s="34"/>
      <c r="BZ1200" s="34"/>
      <c r="CB1200" s="34"/>
      <c r="CC1200" s="34"/>
      <c r="CD1200" s="34"/>
      <c r="CE1200" s="34"/>
      <c r="CH1200" s="34"/>
      <c r="CI1200" s="34"/>
      <c r="CK1200" s="34"/>
      <c r="CL1200" s="34"/>
      <c r="CM1200" t="b">
        <v>0</v>
      </c>
      <c r="CN1200" s="34" t="s">
        <v>633</v>
      </c>
      <c r="CO1200" s="34" t="s">
        <v>1036</v>
      </c>
      <c r="CP1200" s="34"/>
      <c r="CQ1200" s="34" t="s">
        <v>1131</v>
      </c>
      <c r="CR1200" s="34" t="s">
        <v>1192</v>
      </c>
      <c r="CS1200" s="34" t="s">
        <v>309</v>
      </c>
      <c r="CT1200" s="34" t="s">
        <v>640</v>
      </c>
      <c r="CU1200" t="b">
        <v>1</v>
      </c>
      <c r="CV1200" s="34"/>
      <c r="CW1200" s="34" t="s">
        <v>643</v>
      </c>
      <c r="CX1200" s="34"/>
      <c r="CY1200" s="34" t="s">
        <v>1268</v>
      </c>
      <c r="CZ1200" s="34"/>
    </row>
    <row r="1201" spans="1:104" x14ac:dyDescent="0.15">
      <c r="A1201" s="34"/>
      <c r="B1201" s="34"/>
      <c r="C1201" s="34"/>
      <c r="D1201" s="34"/>
      <c r="F1201" s="34"/>
      <c r="G1201" s="34"/>
      <c r="H1201" s="84"/>
      <c r="I1201" s="34"/>
      <c r="J1201" s="34"/>
      <c r="K1201" s="34"/>
      <c r="L1201" s="34"/>
      <c r="M1201" s="34"/>
      <c r="N1201" s="34"/>
      <c r="O1201" s="34"/>
      <c r="P1201" s="34"/>
      <c r="Q1201" s="34"/>
      <c r="S1201" s="34"/>
      <c r="T1201" s="34"/>
      <c r="U1201" s="34"/>
      <c r="W1201" t="b">
        <v>1</v>
      </c>
      <c r="X1201" s="34"/>
      <c r="Y1201" s="34"/>
      <c r="AA1201" s="34"/>
      <c r="AB1201" s="34"/>
      <c r="AC1201" s="34"/>
      <c r="AD1201" s="34"/>
      <c r="AE1201" s="34"/>
      <c r="AF1201" s="34"/>
      <c r="AG1201">
        <v>4.3</v>
      </c>
      <c r="AH1201" s="34" t="s">
        <v>1607</v>
      </c>
      <c r="AK1201" s="34"/>
      <c r="AL1201" s="34"/>
      <c r="AM1201" s="34"/>
      <c r="AN1201" s="34"/>
      <c r="AO1201" s="34"/>
      <c r="AP1201" s="34"/>
      <c r="AQ1201" s="34"/>
      <c r="AR1201" s="34"/>
      <c r="AS1201" s="34"/>
      <c r="AU1201" s="34"/>
      <c r="AV1201" s="34"/>
      <c r="AW1201" s="34"/>
      <c r="AX1201" s="34"/>
      <c r="AY1201" s="34"/>
      <c r="AZ1201" s="34"/>
      <c r="BA1201" s="34"/>
      <c r="BB1201" s="34"/>
      <c r="BC1201" s="34" t="s">
        <v>866</v>
      </c>
      <c r="BD1201" s="34" t="s">
        <v>378</v>
      </c>
      <c r="BE1201" s="34" t="s">
        <v>867</v>
      </c>
      <c r="BF1201" s="34" t="s">
        <v>868</v>
      </c>
      <c r="BI1201" s="34"/>
      <c r="BJ1201" s="34"/>
      <c r="BK1201" s="34"/>
      <c r="BL1201" s="34"/>
      <c r="BM1201" s="34"/>
      <c r="BN1201" s="34"/>
      <c r="BO1201" s="34"/>
      <c r="BP1201" s="34"/>
      <c r="BQ1201" s="34"/>
      <c r="BS1201" s="34"/>
      <c r="BT1201" s="34"/>
      <c r="BU1201" s="34"/>
      <c r="BV1201" s="34"/>
      <c r="BW1201" s="34"/>
      <c r="BX1201" s="34"/>
      <c r="BY1201" s="34"/>
      <c r="BZ1201" s="34"/>
      <c r="CB1201" s="34"/>
      <c r="CC1201" s="34"/>
      <c r="CD1201" s="34"/>
      <c r="CE1201" s="34"/>
      <c r="CH1201" s="34"/>
      <c r="CI1201" s="34"/>
      <c r="CK1201" s="34"/>
      <c r="CL1201" s="34"/>
      <c r="CM1201" t="b">
        <v>0</v>
      </c>
      <c r="CN1201" s="34" t="s">
        <v>633</v>
      </c>
      <c r="CO1201" s="34" t="s">
        <v>1036</v>
      </c>
      <c r="CP1201" s="34"/>
      <c r="CQ1201" s="34" t="s">
        <v>1131</v>
      </c>
      <c r="CR1201" s="34" t="s">
        <v>1192</v>
      </c>
      <c r="CS1201" s="34" t="s">
        <v>310</v>
      </c>
      <c r="CT1201" s="34" t="s">
        <v>0</v>
      </c>
      <c r="CU1201" t="b">
        <v>0</v>
      </c>
      <c r="CV1201" s="34" t="s">
        <v>1036</v>
      </c>
      <c r="CW1201" s="34" t="s">
        <v>644</v>
      </c>
      <c r="CX1201" s="34"/>
      <c r="CY1201" s="34" t="s">
        <v>1268</v>
      </c>
      <c r="CZ1201" s="34"/>
    </row>
    <row r="1202" spans="1:104" x14ac:dyDescent="0.15">
      <c r="A1202" s="34"/>
      <c r="B1202" s="34"/>
      <c r="C1202" s="34"/>
      <c r="D1202" s="34"/>
      <c r="F1202" s="34"/>
      <c r="G1202" s="34"/>
      <c r="H1202" s="84"/>
      <c r="I1202" s="34"/>
      <c r="J1202" s="34"/>
      <c r="K1202" s="34"/>
      <c r="L1202" s="34"/>
      <c r="M1202" s="34"/>
      <c r="N1202" s="34"/>
      <c r="O1202" s="34"/>
      <c r="P1202" s="34"/>
      <c r="Q1202" s="34"/>
      <c r="S1202" s="34"/>
      <c r="T1202" s="34"/>
      <c r="U1202" s="34"/>
      <c r="W1202" t="b">
        <v>1</v>
      </c>
      <c r="X1202" s="34"/>
      <c r="Y1202" s="34"/>
      <c r="AA1202" s="34"/>
      <c r="AB1202" s="34"/>
      <c r="AC1202" s="34"/>
      <c r="AD1202" s="34"/>
      <c r="AE1202" s="34"/>
      <c r="AF1202" s="34"/>
      <c r="AG1202">
        <v>4.3</v>
      </c>
      <c r="AH1202" s="34" t="s">
        <v>1607</v>
      </c>
      <c r="AK1202" s="34"/>
      <c r="AL1202" s="34"/>
      <c r="AM1202" s="34"/>
      <c r="AN1202" s="34"/>
      <c r="AO1202" s="34"/>
      <c r="AP1202" s="34"/>
      <c r="AQ1202" s="34"/>
      <c r="AR1202" s="34"/>
      <c r="AS1202" s="34"/>
      <c r="AU1202" s="34"/>
      <c r="AV1202" s="34"/>
      <c r="AW1202" s="34"/>
      <c r="AX1202" s="34"/>
      <c r="AY1202" s="34"/>
      <c r="AZ1202" s="34"/>
      <c r="BA1202" s="34"/>
      <c r="BB1202" s="34"/>
      <c r="BC1202" s="34" t="s">
        <v>866</v>
      </c>
      <c r="BD1202" s="34" t="s">
        <v>378</v>
      </c>
      <c r="BE1202" s="34" t="s">
        <v>867</v>
      </c>
      <c r="BF1202" s="34" t="s">
        <v>868</v>
      </c>
      <c r="BI1202" s="34"/>
      <c r="BJ1202" s="34"/>
      <c r="BK1202" s="34"/>
      <c r="BL1202" s="34"/>
      <c r="BM1202" s="34"/>
      <c r="BN1202" s="34"/>
      <c r="BO1202" s="34"/>
      <c r="BP1202" s="34"/>
      <c r="BQ1202" s="34"/>
      <c r="BS1202" s="34"/>
      <c r="BT1202" s="34"/>
      <c r="BU1202" s="34"/>
      <c r="BV1202" s="34"/>
      <c r="BW1202" s="34"/>
      <c r="BX1202" s="34"/>
      <c r="BY1202" s="34"/>
      <c r="BZ1202" s="34"/>
      <c r="CB1202" s="34"/>
      <c r="CC1202" s="34"/>
      <c r="CD1202" s="34"/>
      <c r="CE1202" s="34"/>
      <c r="CH1202" s="34"/>
      <c r="CI1202" s="34"/>
      <c r="CK1202" s="34"/>
      <c r="CL1202" s="34"/>
      <c r="CM1202" t="b">
        <v>0</v>
      </c>
      <c r="CN1202" s="34" t="s">
        <v>633</v>
      </c>
      <c r="CO1202" s="34" t="s">
        <v>1036</v>
      </c>
      <c r="CP1202" s="34"/>
      <c r="CQ1202" s="34" t="s">
        <v>1131</v>
      </c>
      <c r="CR1202" s="34" t="s">
        <v>1192</v>
      </c>
      <c r="CS1202" s="34" t="s">
        <v>312</v>
      </c>
      <c r="CT1202" s="34" t="s">
        <v>312</v>
      </c>
      <c r="CU1202" t="b">
        <v>0</v>
      </c>
      <c r="CV1202" s="34"/>
      <c r="CW1202" s="34" t="s">
        <v>647</v>
      </c>
      <c r="CX1202" s="34"/>
      <c r="CY1202" s="34" t="s">
        <v>1268</v>
      </c>
      <c r="CZ1202" s="34"/>
    </row>
    <row r="1203" spans="1:104" x14ac:dyDescent="0.15">
      <c r="A1203" s="34"/>
      <c r="B1203" s="34"/>
      <c r="C1203" s="34"/>
      <c r="D1203" s="34"/>
      <c r="F1203" s="34"/>
      <c r="G1203" s="34"/>
      <c r="H1203" s="84"/>
      <c r="I1203" s="34"/>
      <c r="J1203" s="34"/>
      <c r="K1203" s="34"/>
      <c r="L1203" s="34"/>
      <c r="M1203" s="34"/>
      <c r="N1203" s="34"/>
      <c r="O1203" s="34"/>
      <c r="P1203" s="34"/>
      <c r="Q1203" s="34"/>
      <c r="S1203" s="34"/>
      <c r="T1203" s="34"/>
      <c r="U1203" s="34"/>
      <c r="W1203" t="b">
        <v>1</v>
      </c>
      <c r="X1203" s="34"/>
      <c r="Y1203" s="34"/>
      <c r="AA1203" s="34"/>
      <c r="AB1203" s="34"/>
      <c r="AC1203" s="34"/>
      <c r="AD1203" s="34"/>
      <c r="AE1203" s="34"/>
      <c r="AF1203" s="34"/>
      <c r="AG1203">
        <v>4.3</v>
      </c>
      <c r="AH1203" s="34" t="s">
        <v>1607</v>
      </c>
      <c r="AK1203" s="34"/>
      <c r="AL1203" s="34"/>
      <c r="AM1203" s="34"/>
      <c r="AN1203" s="34"/>
      <c r="AO1203" s="34"/>
      <c r="AP1203" s="34"/>
      <c r="AQ1203" s="34"/>
      <c r="AR1203" s="34"/>
      <c r="AS1203" s="34"/>
      <c r="AU1203" s="34"/>
      <c r="AV1203" s="34"/>
      <c r="AW1203" s="34"/>
      <c r="AX1203" s="34"/>
      <c r="AY1203" s="34"/>
      <c r="AZ1203" s="34"/>
      <c r="BA1203" s="34"/>
      <c r="BB1203" s="34"/>
      <c r="BC1203" s="34" t="s">
        <v>866</v>
      </c>
      <c r="BD1203" s="34" t="s">
        <v>378</v>
      </c>
      <c r="BE1203" s="34" t="s">
        <v>867</v>
      </c>
      <c r="BF1203" s="34" t="s">
        <v>868</v>
      </c>
      <c r="BI1203" s="34"/>
      <c r="BJ1203" s="34"/>
      <c r="BK1203" s="34"/>
      <c r="BL1203" s="34"/>
      <c r="BM1203" s="34"/>
      <c r="BN1203" s="34"/>
      <c r="BO1203" s="34"/>
      <c r="BP1203" s="34"/>
      <c r="BQ1203" s="34"/>
      <c r="BS1203" s="34"/>
      <c r="BT1203" s="34"/>
      <c r="BU1203" s="34"/>
      <c r="BV1203" s="34"/>
      <c r="BW1203" s="34"/>
      <c r="BX1203" s="34"/>
      <c r="BY1203" s="34"/>
      <c r="BZ1203" s="34"/>
      <c r="CB1203" s="34"/>
      <c r="CC1203" s="34"/>
      <c r="CD1203" s="34"/>
      <c r="CE1203" s="34"/>
      <c r="CH1203" s="34"/>
      <c r="CI1203" s="34"/>
      <c r="CK1203" s="34"/>
      <c r="CL1203" s="34"/>
      <c r="CM1203" t="b">
        <v>0</v>
      </c>
      <c r="CN1203" s="34" t="s">
        <v>633</v>
      </c>
      <c r="CO1203" s="34" t="s">
        <v>1037</v>
      </c>
      <c r="CP1203" s="34"/>
      <c r="CQ1203" s="34" t="s">
        <v>1132</v>
      </c>
      <c r="CR1203" s="34" t="s">
        <v>1193</v>
      </c>
      <c r="CS1203" s="34" t="s">
        <v>309</v>
      </c>
      <c r="CT1203" s="34" t="s">
        <v>640</v>
      </c>
      <c r="CU1203" t="b">
        <v>1</v>
      </c>
      <c r="CV1203" s="34"/>
      <c r="CW1203" s="34" t="s">
        <v>643</v>
      </c>
      <c r="CX1203" s="34"/>
      <c r="CY1203" s="34" t="s">
        <v>1269</v>
      </c>
      <c r="CZ1203" s="34"/>
    </row>
    <row r="1204" spans="1:104" x14ac:dyDescent="0.15">
      <c r="A1204" s="34"/>
      <c r="B1204" s="34"/>
      <c r="C1204" s="34"/>
      <c r="D1204" s="34"/>
      <c r="F1204" s="34"/>
      <c r="G1204" s="34"/>
      <c r="H1204" s="84"/>
      <c r="I1204" s="34"/>
      <c r="J1204" s="34"/>
      <c r="K1204" s="34"/>
      <c r="L1204" s="34"/>
      <c r="M1204" s="34"/>
      <c r="N1204" s="34"/>
      <c r="O1204" s="34"/>
      <c r="P1204" s="34"/>
      <c r="Q1204" s="34"/>
      <c r="S1204" s="34"/>
      <c r="T1204" s="34"/>
      <c r="U1204" s="34"/>
      <c r="W1204" t="b">
        <v>1</v>
      </c>
      <c r="X1204" s="34"/>
      <c r="Y1204" s="34"/>
      <c r="AA1204" s="34"/>
      <c r="AB1204" s="34"/>
      <c r="AC1204" s="34"/>
      <c r="AD1204" s="34"/>
      <c r="AE1204" s="34"/>
      <c r="AF1204" s="34"/>
      <c r="AG1204">
        <v>4.3</v>
      </c>
      <c r="AH1204" s="34" t="s">
        <v>1607</v>
      </c>
      <c r="AK1204" s="34"/>
      <c r="AL1204" s="34"/>
      <c r="AM1204" s="34"/>
      <c r="AN1204" s="34"/>
      <c r="AO1204" s="34"/>
      <c r="AP1204" s="34"/>
      <c r="AQ1204" s="34"/>
      <c r="AR1204" s="34"/>
      <c r="AS1204" s="34"/>
      <c r="AU1204" s="34"/>
      <c r="AV1204" s="34"/>
      <c r="AW1204" s="34"/>
      <c r="AX1204" s="34"/>
      <c r="AY1204" s="34"/>
      <c r="AZ1204" s="34"/>
      <c r="BA1204" s="34"/>
      <c r="BB1204" s="34"/>
      <c r="BC1204" s="34" t="s">
        <v>866</v>
      </c>
      <c r="BD1204" s="34" t="s">
        <v>378</v>
      </c>
      <c r="BE1204" s="34" t="s">
        <v>867</v>
      </c>
      <c r="BF1204" s="34" t="s">
        <v>868</v>
      </c>
      <c r="BI1204" s="34"/>
      <c r="BJ1204" s="34"/>
      <c r="BK1204" s="34"/>
      <c r="BL1204" s="34"/>
      <c r="BM1204" s="34"/>
      <c r="BN1204" s="34"/>
      <c r="BO1204" s="34"/>
      <c r="BP1204" s="34"/>
      <c r="BQ1204" s="34"/>
      <c r="BS1204" s="34"/>
      <c r="BT1204" s="34"/>
      <c r="BU1204" s="34"/>
      <c r="BV1204" s="34"/>
      <c r="BW1204" s="34"/>
      <c r="BX1204" s="34"/>
      <c r="BY1204" s="34"/>
      <c r="BZ1204" s="34"/>
      <c r="CB1204" s="34"/>
      <c r="CC1204" s="34"/>
      <c r="CD1204" s="34"/>
      <c r="CE1204" s="34"/>
      <c r="CH1204" s="34"/>
      <c r="CI1204" s="34"/>
      <c r="CK1204" s="34"/>
      <c r="CL1204" s="34"/>
      <c r="CM1204" t="b">
        <v>0</v>
      </c>
      <c r="CN1204" s="34" t="s">
        <v>633</v>
      </c>
      <c r="CO1204" s="34" t="s">
        <v>1037</v>
      </c>
      <c r="CP1204" s="34"/>
      <c r="CQ1204" s="34" t="s">
        <v>1132</v>
      </c>
      <c r="CR1204" s="34" t="s">
        <v>1193</v>
      </c>
      <c r="CS1204" s="34" t="s">
        <v>310</v>
      </c>
      <c r="CT1204" s="34" t="s">
        <v>0</v>
      </c>
      <c r="CU1204" t="b">
        <v>0</v>
      </c>
      <c r="CV1204" s="34" t="s">
        <v>1037</v>
      </c>
      <c r="CW1204" s="34" t="s">
        <v>644</v>
      </c>
      <c r="CX1204" s="34"/>
      <c r="CY1204" s="34" t="s">
        <v>1269</v>
      </c>
      <c r="CZ1204" s="34"/>
    </row>
    <row r="1205" spans="1:104" x14ac:dyDescent="0.15">
      <c r="A1205" s="34"/>
      <c r="B1205" s="34"/>
      <c r="C1205" s="34"/>
      <c r="D1205" s="34"/>
      <c r="F1205" s="34"/>
      <c r="G1205" s="34"/>
      <c r="H1205" s="84"/>
      <c r="I1205" s="34"/>
      <c r="J1205" s="34"/>
      <c r="K1205" s="34"/>
      <c r="L1205" s="34"/>
      <c r="M1205" s="34"/>
      <c r="N1205" s="34"/>
      <c r="O1205" s="34"/>
      <c r="P1205" s="34"/>
      <c r="Q1205" s="34"/>
      <c r="S1205" s="34"/>
      <c r="T1205" s="34"/>
      <c r="U1205" s="34"/>
      <c r="W1205" t="b">
        <v>1</v>
      </c>
      <c r="X1205" s="34"/>
      <c r="Y1205" s="34"/>
      <c r="AA1205" s="34"/>
      <c r="AB1205" s="34"/>
      <c r="AC1205" s="34"/>
      <c r="AD1205" s="34"/>
      <c r="AE1205" s="34"/>
      <c r="AF1205" s="34"/>
      <c r="AG1205">
        <v>4.3</v>
      </c>
      <c r="AH1205" s="34" t="s">
        <v>1607</v>
      </c>
      <c r="AK1205" s="34"/>
      <c r="AL1205" s="34"/>
      <c r="AM1205" s="34"/>
      <c r="AN1205" s="34"/>
      <c r="AO1205" s="34"/>
      <c r="AP1205" s="34"/>
      <c r="AQ1205" s="34"/>
      <c r="AR1205" s="34"/>
      <c r="AS1205" s="34"/>
      <c r="AU1205" s="34"/>
      <c r="AV1205" s="34"/>
      <c r="AW1205" s="34"/>
      <c r="AX1205" s="34"/>
      <c r="AY1205" s="34"/>
      <c r="AZ1205" s="34"/>
      <c r="BA1205" s="34"/>
      <c r="BB1205" s="34"/>
      <c r="BC1205" s="34" t="s">
        <v>866</v>
      </c>
      <c r="BD1205" s="34" t="s">
        <v>378</v>
      </c>
      <c r="BE1205" s="34" t="s">
        <v>867</v>
      </c>
      <c r="BF1205" s="34" t="s">
        <v>868</v>
      </c>
      <c r="BI1205" s="34"/>
      <c r="BJ1205" s="34"/>
      <c r="BK1205" s="34"/>
      <c r="BL1205" s="34"/>
      <c r="BM1205" s="34"/>
      <c r="BN1205" s="34"/>
      <c r="BO1205" s="34"/>
      <c r="BP1205" s="34"/>
      <c r="BQ1205" s="34"/>
      <c r="BS1205" s="34"/>
      <c r="BT1205" s="34"/>
      <c r="BU1205" s="34"/>
      <c r="BV1205" s="34"/>
      <c r="BW1205" s="34"/>
      <c r="BX1205" s="34"/>
      <c r="BY1205" s="34"/>
      <c r="BZ1205" s="34"/>
      <c r="CB1205" s="34"/>
      <c r="CC1205" s="34"/>
      <c r="CD1205" s="34"/>
      <c r="CE1205" s="34"/>
      <c r="CH1205" s="34"/>
      <c r="CI1205" s="34"/>
      <c r="CK1205" s="34"/>
      <c r="CL1205" s="34"/>
      <c r="CM1205" t="b">
        <v>0</v>
      </c>
      <c r="CN1205" s="34" t="s">
        <v>633</v>
      </c>
      <c r="CO1205" s="34" t="s">
        <v>1037</v>
      </c>
      <c r="CP1205" s="34"/>
      <c r="CQ1205" s="34" t="s">
        <v>1132</v>
      </c>
      <c r="CR1205" s="34" t="s">
        <v>1193</v>
      </c>
      <c r="CS1205" s="34" t="s">
        <v>312</v>
      </c>
      <c r="CT1205" s="34" t="s">
        <v>312</v>
      </c>
      <c r="CU1205" t="b">
        <v>0</v>
      </c>
      <c r="CV1205" s="34"/>
      <c r="CW1205" s="34" t="s">
        <v>647</v>
      </c>
      <c r="CX1205" s="34"/>
      <c r="CY1205" s="34" t="s">
        <v>1269</v>
      </c>
      <c r="CZ1205" s="34"/>
    </row>
    <row r="1206" spans="1:104" x14ac:dyDescent="0.15">
      <c r="A1206" s="34"/>
      <c r="B1206" s="34"/>
      <c r="C1206" s="34"/>
      <c r="D1206" s="34"/>
      <c r="F1206" s="34"/>
      <c r="G1206" s="34"/>
      <c r="H1206" s="84"/>
      <c r="I1206" s="34"/>
      <c r="J1206" s="34"/>
      <c r="K1206" s="34"/>
      <c r="L1206" s="34"/>
      <c r="M1206" s="34"/>
      <c r="N1206" s="34"/>
      <c r="O1206" s="34"/>
      <c r="P1206" s="34"/>
      <c r="Q1206" s="34"/>
      <c r="S1206" s="34"/>
      <c r="T1206" s="34"/>
      <c r="U1206" s="34"/>
      <c r="W1206" t="b">
        <v>1</v>
      </c>
      <c r="X1206" s="34"/>
      <c r="Y1206" s="34"/>
      <c r="AA1206" s="34"/>
      <c r="AB1206" s="34"/>
      <c r="AC1206" s="34"/>
      <c r="AD1206" s="34"/>
      <c r="AE1206" s="34"/>
      <c r="AF1206" s="34"/>
      <c r="AG1206">
        <v>4.3</v>
      </c>
      <c r="AH1206" s="34" t="s">
        <v>1607</v>
      </c>
      <c r="AK1206" s="34"/>
      <c r="AL1206" s="34"/>
      <c r="AM1206" s="34"/>
      <c r="AN1206" s="34"/>
      <c r="AO1206" s="34"/>
      <c r="AP1206" s="34"/>
      <c r="AQ1206" s="34"/>
      <c r="AR1206" s="34"/>
      <c r="AS1206" s="34"/>
      <c r="AU1206" s="34"/>
      <c r="AV1206" s="34"/>
      <c r="AW1206" s="34"/>
      <c r="AX1206" s="34"/>
      <c r="AY1206" s="34"/>
      <c r="AZ1206" s="34"/>
      <c r="BA1206" s="34"/>
      <c r="BB1206" s="34"/>
      <c r="BC1206" s="34" t="s">
        <v>866</v>
      </c>
      <c r="BD1206" s="34" t="s">
        <v>378</v>
      </c>
      <c r="BE1206" s="34" t="s">
        <v>867</v>
      </c>
      <c r="BF1206" s="34" t="s">
        <v>868</v>
      </c>
      <c r="BI1206" s="34"/>
      <c r="BJ1206" s="34"/>
      <c r="BK1206" s="34"/>
      <c r="BL1206" s="34"/>
      <c r="BM1206" s="34"/>
      <c r="BN1206" s="34"/>
      <c r="BO1206" s="34"/>
      <c r="BP1206" s="34"/>
      <c r="BQ1206" s="34"/>
      <c r="BS1206" s="34"/>
      <c r="BT1206" s="34"/>
      <c r="BU1206" s="34"/>
      <c r="BV1206" s="34"/>
      <c r="BW1206" s="34"/>
      <c r="BX1206" s="34"/>
      <c r="BY1206" s="34"/>
      <c r="BZ1206" s="34"/>
      <c r="CB1206" s="34"/>
      <c r="CC1206" s="34"/>
      <c r="CD1206" s="34"/>
      <c r="CE1206" s="34"/>
      <c r="CH1206" s="34"/>
      <c r="CI1206" s="34"/>
      <c r="CK1206" s="34"/>
      <c r="CL1206" s="34"/>
      <c r="CM1206" t="b">
        <v>0</v>
      </c>
      <c r="CN1206" s="34" t="s">
        <v>633</v>
      </c>
      <c r="CO1206" s="34" t="s">
        <v>1038</v>
      </c>
      <c r="CP1206" s="34"/>
      <c r="CQ1206" s="34" t="s">
        <v>1111</v>
      </c>
      <c r="CR1206" s="34" t="s">
        <v>1194</v>
      </c>
      <c r="CS1206" s="34" t="s">
        <v>309</v>
      </c>
      <c r="CT1206" s="34" t="s">
        <v>640</v>
      </c>
      <c r="CU1206" t="b">
        <v>1</v>
      </c>
      <c r="CV1206" s="34"/>
      <c r="CW1206" s="34" t="s">
        <v>643</v>
      </c>
      <c r="CX1206" s="34"/>
      <c r="CY1206" s="34" t="s">
        <v>1270</v>
      </c>
      <c r="CZ1206" s="34"/>
    </row>
    <row r="1207" spans="1:104" x14ac:dyDescent="0.15">
      <c r="A1207" s="34"/>
      <c r="B1207" s="34"/>
      <c r="C1207" s="34"/>
      <c r="D1207" s="34"/>
      <c r="F1207" s="34"/>
      <c r="G1207" s="34"/>
      <c r="H1207" s="84"/>
      <c r="I1207" s="34"/>
      <c r="J1207" s="34"/>
      <c r="K1207" s="34"/>
      <c r="L1207" s="34"/>
      <c r="M1207" s="34"/>
      <c r="N1207" s="34"/>
      <c r="O1207" s="34"/>
      <c r="P1207" s="34"/>
      <c r="Q1207" s="34"/>
      <c r="S1207" s="34"/>
      <c r="T1207" s="34"/>
      <c r="U1207" s="34"/>
      <c r="W1207" t="b">
        <v>1</v>
      </c>
      <c r="X1207" s="34"/>
      <c r="Y1207" s="34"/>
      <c r="AA1207" s="34"/>
      <c r="AB1207" s="34"/>
      <c r="AC1207" s="34"/>
      <c r="AD1207" s="34"/>
      <c r="AE1207" s="34"/>
      <c r="AF1207" s="34"/>
      <c r="AG1207">
        <v>4.3</v>
      </c>
      <c r="AH1207" s="34" t="s">
        <v>1607</v>
      </c>
      <c r="AK1207" s="34"/>
      <c r="AL1207" s="34"/>
      <c r="AM1207" s="34"/>
      <c r="AN1207" s="34"/>
      <c r="AO1207" s="34"/>
      <c r="AP1207" s="34"/>
      <c r="AQ1207" s="34"/>
      <c r="AR1207" s="34"/>
      <c r="AS1207" s="34"/>
      <c r="AU1207" s="34"/>
      <c r="AV1207" s="34"/>
      <c r="AW1207" s="34"/>
      <c r="AX1207" s="34"/>
      <c r="AY1207" s="34"/>
      <c r="AZ1207" s="34"/>
      <c r="BA1207" s="34"/>
      <c r="BB1207" s="34"/>
      <c r="BC1207" s="34" t="s">
        <v>866</v>
      </c>
      <c r="BD1207" s="34" t="s">
        <v>378</v>
      </c>
      <c r="BE1207" s="34" t="s">
        <v>867</v>
      </c>
      <c r="BF1207" s="34" t="s">
        <v>868</v>
      </c>
      <c r="BI1207" s="34"/>
      <c r="BJ1207" s="34"/>
      <c r="BK1207" s="34"/>
      <c r="BL1207" s="34"/>
      <c r="BM1207" s="34"/>
      <c r="BN1207" s="34"/>
      <c r="BO1207" s="34"/>
      <c r="BP1207" s="34"/>
      <c r="BQ1207" s="34"/>
      <c r="BS1207" s="34"/>
      <c r="BT1207" s="34"/>
      <c r="BU1207" s="34"/>
      <c r="BV1207" s="34"/>
      <c r="BW1207" s="34"/>
      <c r="BX1207" s="34"/>
      <c r="BY1207" s="34"/>
      <c r="BZ1207" s="34"/>
      <c r="CB1207" s="34"/>
      <c r="CC1207" s="34"/>
      <c r="CD1207" s="34"/>
      <c r="CE1207" s="34"/>
      <c r="CH1207" s="34"/>
      <c r="CI1207" s="34"/>
      <c r="CK1207" s="34"/>
      <c r="CL1207" s="34"/>
      <c r="CM1207" t="b">
        <v>0</v>
      </c>
      <c r="CN1207" s="34" t="s">
        <v>633</v>
      </c>
      <c r="CO1207" s="34" t="s">
        <v>1038</v>
      </c>
      <c r="CP1207" s="34"/>
      <c r="CQ1207" s="34" t="s">
        <v>1111</v>
      </c>
      <c r="CR1207" s="34" t="s">
        <v>1194</v>
      </c>
      <c r="CS1207" s="34" t="s">
        <v>310</v>
      </c>
      <c r="CT1207" s="34" t="s">
        <v>0</v>
      </c>
      <c r="CU1207" t="b">
        <v>0</v>
      </c>
      <c r="CV1207" s="34" t="s">
        <v>1038</v>
      </c>
      <c r="CW1207" s="34" t="s">
        <v>644</v>
      </c>
      <c r="CX1207" s="34"/>
      <c r="CY1207" s="34" t="s">
        <v>1270</v>
      </c>
      <c r="CZ1207" s="34"/>
    </row>
    <row r="1208" spans="1:104" x14ac:dyDescent="0.15">
      <c r="A1208" s="34"/>
      <c r="B1208" s="34"/>
      <c r="C1208" s="34"/>
      <c r="D1208" s="34"/>
      <c r="F1208" s="34"/>
      <c r="G1208" s="34"/>
      <c r="H1208" s="84"/>
      <c r="I1208" s="34"/>
      <c r="J1208" s="34"/>
      <c r="K1208" s="34"/>
      <c r="L1208" s="34"/>
      <c r="M1208" s="34"/>
      <c r="N1208" s="34"/>
      <c r="O1208" s="34"/>
      <c r="P1208" s="34"/>
      <c r="Q1208" s="34"/>
      <c r="S1208" s="34"/>
      <c r="T1208" s="34"/>
      <c r="U1208" s="34"/>
      <c r="W1208" t="b">
        <v>1</v>
      </c>
      <c r="X1208" s="34"/>
      <c r="Y1208" s="34"/>
      <c r="AA1208" s="34"/>
      <c r="AB1208" s="34"/>
      <c r="AC1208" s="34"/>
      <c r="AD1208" s="34"/>
      <c r="AE1208" s="34"/>
      <c r="AF1208" s="34"/>
      <c r="AG1208">
        <v>4.3</v>
      </c>
      <c r="AH1208" s="34" t="s">
        <v>1607</v>
      </c>
      <c r="AK1208" s="34"/>
      <c r="AL1208" s="34"/>
      <c r="AM1208" s="34"/>
      <c r="AN1208" s="34"/>
      <c r="AO1208" s="34"/>
      <c r="AP1208" s="34"/>
      <c r="AQ1208" s="34"/>
      <c r="AR1208" s="34"/>
      <c r="AS1208" s="34"/>
      <c r="AU1208" s="34"/>
      <c r="AV1208" s="34"/>
      <c r="AW1208" s="34"/>
      <c r="AX1208" s="34"/>
      <c r="AY1208" s="34"/>
      <c r="AZ1208" s="34"/>
      <c r="BA1208" s="34"/>
      <c r="BB1208" s="34"/>
      <c r="BC1208" s="34" t="s">
        <v>866</v>
      </c>
      <c r="BD1208" s="34" t="s">
        <v>378</v>
      </c>
      <c r="BE1208" s="34" t="s">
        <v>867</v>
      </c>
      <c r="BF1208" s="34" t="s">
        <v>868</v>
      </c>
      <c r="BI1208" s="34"/>
      <c r="BJ1208" s="34"/>
      <c r="BK1208" s="34"/>
      <c r="BL1208" s="34"/>
      <c r="BM1208" s="34"/>
      <c r="BN1208" s="34"/>
      <c r="BO1208" s="34"/>
      <c r="BP1208" s="34"/>
      <c r="BQ1208" s="34"/>
      <c r="BS1208" s="34"/>
      <c r="BT1208" s="34"/>
      <c r="BU1208" s="34"/>
      <c r="BV1208" s="34"/>
      <c r="BW1208" s="34"/>
      <c r="BX1208" s="34"/>
      <c r="BY1208" s="34"/>
      <c r="BZ1208" s="34"/>
      <c r="CB1208" s="34"/>
      <c r="CC1208" s="34"/>
      <c r="CD1208" s="34"/>
      <c r="CE1208" s="34"/>
      <c r="CH1208" s="34"/>
      <c r="CI1208" s="34"/>
      <c r="CK1208" s="34"/>
      <c r="CL1208" s="34"/>
      <c r="CM1208" t="b">
        <v>0</v>
      </c>
      <c r="CN1208" s="34" t="s">
        <v>633</v>
      </c>
      <c r="CO1208" s="34" t="s">
        <v>1038</v>
      </c>
      <c r="CP1208" s="34"/>
      <c r="CQ1208" s="34" t="s">
        <v>1111</v>
      </c>
      <c r="CR1208" s="34" t="s">
        <v>1194</v>
      </c>
      <c r="CS1208" s="34" t="s">
        <v>312</v>
      </c>
      <c r="CT1208" s="34" t="s">
        <v>312</v>
      </c>
      <c r="CU1208" t="b">
        <v>0</v>
      </c>
      <c r="CV1208" s="34"/>
      <c r="CW1208" s="34" t="s">
        <v>647</v>
      </c>
      <c r="CX1208" s="34"/>
      <c r="CY1208" s="34" t="s">
        <v>1270</v>
      </c>
      <c r="CZ1208" s="34"/>
    </row>
    <row r="1209" spans="1:104" x14ac:dyDescent="0.15">
      <c r="A1209" s="34"/>
      <c r="B1209" s="34"/>
      <c r="C1209" s="34"/>
      <c r="D1209" s="34"/>
      <c r="F1209" s="34"/>
      <c r="G1209" s="34"/>
      <c r="H1209" s="84"/>
      <c r="I1209" s="34"/>
      <c r="J1209" s="34"/>
      <c r="K1209" s="34"/>
      <c r="L1209" s="34"/>
      <c r="M1209" s="34"/>
      <c r="N1209" s="34"/>
      <c r="O1209" s="34"/>
      <c r="P1209" s="34"/>
      <c r="Q1209" s="34"/>
      <c r="S1209" s="34"/>
      <c r="T1209" s="34"/>
      <c r="U1209" s="34"/>
      <c r="W1209" t="b">
        <v>1</v>
      </c>
      <c r="X1209" s="34"/>
      <c r="Y1209" s="34"/>
      <c r="AA1209" s="34"/>
      <c r="AB1209" s="34"/>
      <c r="AC1209" s="34"/>
      <c r="AD1209" s="34"/>
      <c r="AE1209" s="34"/>
      <c r="AF1209" s="34"/>
      <c r="AG1209">
        <v>4.3</v>
      </c>
      <c r="AH1209" s="34" t="s">
        <v>1607</v>
      </c>
      <c r="AK1209" s="34"/>
      <c r="AL1209" s="34"/>
      <c r="AM1209" s="34"/>
      <c r="AN1209" s="34"/>
      <c r="AO1209" s="34"/>
      <c r="AP1209" s="34"/>
      <c r="AQ1209" s="34"/>
      <c r="AR1209" s="34"/>
      <c r="AS1209" s="34"/>
      <c r="AU1209" s="34"/>
      <c r="AV1209" s="34"/>
      <c r="AW1209" s="34"/>
      <c r="AX1209" s="34"/>
      <c r="AY1209" s="34"/>
      <c r="AZ1209" s="34"/>
      <c r="BA1209" s="34"/>
      <c r="BB1209" s="34"/>
      <c r="BC1209" s="34" t="s">
        <v>866</v>
      </c>
      <c r="BD1209" s="34" t="s">
        <v>378</v>
      </c>
      <c r="BE1209" s="34" t="s">
        <v>867</v>
      </c>
      <c r="BF1209" s="34" t="s">
        <v>868</v>
      </c>
      <c r="BI1209" s="34"/>
      <c r="BJ1209" s="34"/>
      <c r="BK1209" s="34"/>
      <c r="BL1209" s="34"/>
      <c r="BM1209" s="34"/>
      <c r="BN1209" s="34"/>
      <c r="BO1209" s="34"/>
      <c r="BP1209" s="34"/>
      <c r="BQ1209" s="34"/>
      <c r="BS1209" s="34"/>
      <c r="BT1209" s="34"/>
      <c r="BU1209" s="34"/>
      <c r="BV1209" s="34"/>
      <c r="BW1209" s="34"/>
      <c r="BX1209" s="34"/>
      <c r="BY1209" s="34"/>
      <c r="BZ1209" s="34"/>
      <c r="CB1209" s="34"/>
      <c r="CC1209" s="34"/>
      <c r="CD1209" s="34"/>
      <c r="CE1209" s="34"/>
      <c r="CH1209" s="34"/>
      <c r="CI1209" s="34"/>
      <c r="CK1209" s="34"/>
      <c r="CL1209" s="34"/>
      <c r="CM1209" t="b">
        <v>0</v>
      </c>
      <c r="CN1209" s="34" t="s">
        <v>633</v>
      </c>
      <c r="CO1209" s="34" t="s">
        <v>1039</v>
      </c>
      <c r="CP1209" s="34" t="s">
        <v>1088</v>
      </c>
      <c r="CQ1209" s="34" t="s">
        <v>1133</v>
      </c>
      <c r="CR1209" s="34" t="s">
        <v>1195</v>
      </c>
      <c r="CS1209" s="34" t="s">
        <v>309</v>
      </c>
      <c r="CT1209" s="34" t="s">
        <v>640</v>
      </c>
      <c r="CU1209" t="b">
        <v>1</v>
      </c>
      <c r="CV1209" s="34"/>
      <c r="CW1209" s="34" t="s">
        <v>643</v>
      </c>
      <c r="CX1209" s="34"/>
      <c r="CY1209" s="34" t="s">
        <v>1271</v>
      </c>
      <c r="CZ1209" s="34"/>
    </row>
    <row r="1210" spans="1:104" x14ac:dyDescent="0.15">
      <c r="A1210" s="34"/>
      <c r="B1210" s="34"/>
      <c r="C1210" s="34"/>
      <c r="D1210" s="34"/>
      <c r="F1210" s="34"/>
      <c r="G1210" s="34"/>
      <c r="H1210" s="84"/>
      <c r="I1210" s="34"/>
      <c r="J1210" s="34"/>
      <c r="K1210" s="34"/>
      <c r="L1210" s="34"/>
      <c r="M1210" s="34"/>
      <c r="N1210" s="34"/>
      <c r="O1210" s="34"/>
      <c r="P1210" s="34"/>
      <c r="Q1210" s="34"/>
      <c r="S1210" s="34"/>
      <c r="T1210" s="34"/>
      <c r="U1210" s="34"/>
      <c r="W1210" t="b">
        <v>1</v>
      </c>
      <c r="X1210" s="34"/>
      <c r="Y1210" s="34"/>
      <c r="AA1210" s="34"/>
      <c r="AB1210" s="34"/>
      <c r="AC1210" s="34"/>
      <c r="AD1210" s="34"/>
      <c r="AE1210" s="34"/>
      <c r="AF1210" s="34"/>
      <c r="AG1210">
        <v>4.3</v>
      </c>
      <c r="AH1210" s="34" t="s">
        <v>1607</v>
      </c>
      <c r="AK1210" s="34"/>
      <c r="AL1210" s="34"/>
      <c r="AM1210" s="34"/>
      <c r="AN1210" s="34"/>
      <c r="AO1210" s="34"/>
      <c r="AP1210" s="34"/>
      <c r="AQ1210" s="34"/>
      <c r="AR1210" s="34"/>
      <c r="AS1210" s="34"/>
      <c r="AU1210" s="34"/>
      <c r="AV1210" s="34"/>
      <c r="AW1210" s="34"/>
      <c r="AX1210" s="34"/>
      <c r="AY1210" s="34"/>
      <c r="AZ1210" s="34"/>
      <c r="BA1210" s="34"/>
      <c r="BB1210" s="34"/>
      <c r="BC1210" s="34" t="s">
        <v>866</v>
      </c>
      <c r="BD1210" s="34" t="s">
        <v>378</v>
      </c>
      <c r="BE1210" s="34" t="s">
        <v>867</v>
      </c>
      <c r="BF1210" s="34" t="s">
        <v>868</v>
      </c>
      <c r="BI1210" s="34"/>
      <c r="BJ1210" s="34"/>
      <c r="BK1210" s="34"/>
      <c r="BL1210" s="34"/>
      <c r="BM1210" s="34"/>
      <c r="BN1210" s="34"/>
      <c r="BO1210" s="34"/>
      <c r="BP1210" s="34"/>
      <c r="BQ1210" s="34"/>
      <c r="BS1210" s="34"/>
      <c r="BT1210" s="34"/>
      <c r="BU1210" s="34"/>
      <c r="BV1210" s="34"/>
      <c r="BW1210" s="34"/>
      <c r="BX1210" s="34"/>
      <c r="BY1210" s="34"/>
      <c r="BZ1210" s="34"/>
      <c r="CB1210" s="34"/>
      <c r="CC1210" s="34"/>
      <c r="CD1210" s="34"/>
      <c r="CE1210" s="34"/>
      <c r="CH1210" s="34"/>
      <c r="CI1210" s="34"/>
      <c r="CK1210" s="34"/>
      <c r="CL1210" s="34"/>
      <c r="CM1210" t="b">
        <v>0</v>
      </c>
      <c r="CN1210" s="34" t="s">
        <v>633</v>
      </c>
      <c r="CO1210" s="34" t="s">
        <v>1039</v>
      </c>
      <c r="CP1210" s="34" t="s">
        <v>1088</v>
      </c>
      <c r="CQ1210" s="34" t="s">
        <v>1133</v>
      </c>
      <c r="CR1210" s="34" t="s">
        <v>1195</v>
      </c>
      <c r="CS1210" s="34" t="s">
        <v>310</v>
      </c>
      <c r="CT1210" s="34" t="s">
        <v>0</v>
      </c>
      <c r="CU1210" t="b">
        <v>0</v>
      </c>
      <c r="CV1210" s="34" t="s">
        <v>1039</v>
      </c>
      <c r="CW1210" s="34" t="s">
        <v>644</v>
      </c>
      <c r="CX1210" s="34"/>
      <c r="CY1210" s="34" t="s">
        <v>1271</v>
      </c>
      <c r="CZ1210" s="34"/>
    </row>
    <row r="1211" spans="1:104" x14ac:dyDescent="0.15">
      <c r="A1211" s="34"/>
      <c r="B1211" s="34"/>
      <c r="C1211" s="34"/>
      <c r="D1211" s="34"/>
      <c r="F1211" s="34"/>
      <c r="G1211" s="34"/>
      <c r="H1211" s="84"/>
      <c r="I1211" s="34"/>
      <c r="J1211" s="34"/>
      <c r="K1211" s="34"/>
      <c r="L1211" s="34"/>
      <c r="M1211" s="34"/>
      <c r="N1211" s="34"/>
      <c r="O1211" s="34"/>
      <c r="P1211" s="34"/>
      <c r="Q1211" s="34"/>
      <c r="S1211" s="34"/>
      <c r="T1211" s="34"/>
      <c r="U1211" s="34"/>
      <c r="W1211" t="b">
        <v>1</v>
      </c>
      <c r="X1211" s="34"/>
      <c r="Y1211" s="34"/>
      <c r="AA1211" s="34"/>
      <c r="AB1211" s="34"/>
      <c r="AC1211" s="34"/>
      <c r="AD1211" s="34"/>
      <c r="AE1211" s="34"/>
      <c r="AF1211" s="34"/>
      <c r="AG1211">
        <v>4.3</v>
      </c>
      <c r="AH1211" s="34" t="s">
        <v>1607</v>
      </c>
      <c r="AK1211" s="34"/>
      <c r="AL1211" s="34"/>
      <c r="AM1211" s="34"/>
      <c r="AN1211" s="34"/>
      <c r="AO1211" s="34"/>
      <c r="AP1211" s="34"/>
      <c r="AQ1211" s="34"/>
      <c r="AR1211" s="34"/>
      <c r="AS1211" s="34"/>
      <c r="AU1211" s="34"/>
      <c r="AV1211" s="34"/>
      <c r="AW1211" s="34"/>
      <c r="AX1211" s="34"/>
      <c r="AY1211" s="34"/>
      <c r="AZ1211" s="34"/>
      <c r="BA1211" s="34"/>
      <c r="BB1211" s="34"/>
      <c r="BC1211" s="34" t="s">
        <v>866</v>
      </c>
      <c r="BD1211" s="34" t="s">
        <v>378</v>
      </c>
      <c r="BE1211" s="34" t="s">
        <v>867</v>
      </c>
      <c r="BF1211" s="34" t="s">
        <v>868</v>
      </c>
      <c r="BI1211" s="34"/>
      <c r="BJ1211" s="34"/>
      <c r="BK1211" s="34"/>
      <c r="BL1211" s="34"/>
      <c r="BM1211" s="34"/>
      <c r="BN1211" s="34"/>
      <c r="BO1211" s="34"/>
      <c r="BP1211" s="34"/>
      <c r="BQ1211" s="34"/>
      <c r="BS1211" s="34"/>
      <c r="BT1211" s="34"/>
      <c r="BU1211" s="34"/>
      <c r="BV1211" s="34"/>
      <c r="BW1211" s="34"/>
      <c r="BX1211" s="34"/>
      <c r="BY1211" s="34"/>
      <c r="BZ1211" s="34"/>
      <c r="CB1211" s="34"/>
      <c r="CC1211" s="34"/>
      <c r="CD1211" s="34"/>
      <c r="CE1211" s="34"/>
      <c r="CH1211" s="34"/>
      <c r="CI1211" s="34"/>
      <c r="CK1211" s="34"/>
      <c r="CL1211" s="34"/>
      <c r="CM1211" t="b">
        <v>0</v>
      </c>
      <c r="CN1211" s="34" t="s">
        <v>633</v>
      </c>
      <c r="CO1211" s="34" t="s">
        <v>1039</v>
      </c>
      <c r="CP1211" s="34" t="s">
        <v>1088</v>
      </c>
      <c r="CQ1211" s="34" t="s">
        <v>1133</v>
      </c>
      <c r="CR1211" s="34" t="s">
        <v>1195</v>
      </c>
      <c r="CS1211" s="34" t="s">
        <v>312</v>
      </c>
      <c r="CT1211" s="34" t="s">
        <v>312</v>
      </c>
      <c r="CU1211" t="b">
        <v>0</v>
      </c>
      <c r="CV1211" s="34"/>
      <c r="CW1211" s="34" t="s">
        <v>647</v>
      </c>
      <c r="CX1211" s="34"/>
      <c r="CY1211" s="34" t="s">
        <v>1271</v>
      </c>
      <c r="CZ1211" s="34"/>
    </row>
    <row r="1212" spans="1:104" x14ac:dyDescent="0.15">
      <c r="A1212" s="34"/>
      <c r="B1212" s="34"/>
      <c r="C1212" s="34"/>
      <c r="D1212" s="34"/>
      <c r="F1212" s="34"/>
      <c r="G1212" s="34"/>
      <c r="H1212" s="84"/>
      <c r="I1212" s="34"/>
      <c r="J1212" s="34"/>
      <c r="K1212" s="34"/>
      <c r="L1212" s="34"/>
      <c r="M1212" s="34"/>
      <c r="N1212" s="34"/>
      <c r="O1212" s="34"/>
      <c r="P1212" s="34"/>
      <c r="Q1212" s="34"/>
      <c r="S1212" s="34"/>
      <c r="T1212" s="34"/>
      <c r="U1212" s="34"/>
      <c r="W1212" t="b">
        <v>1</v>
      </c>
      <c r="X1212" s="34"/>
      <c r="Y1212" s="34"/>
      <c r="AA1212" s="34"/>
      <c r="AB1212" s="34"/>
      <c r="AC1212" s="34"/>
      <c r="AD1212" s="34"/>
      <c r="AE1212" s="34"/>
      <c r="AF1212" s="34"/>
      <c r="AG1212">
        <v>4.3</v>
      </c>
      <c r="AH1212" s="34" t="s">
        <v>1607</v>
      </c>
      <c r="AK1212" s="34"/>
      <c r="AL1212" s="34"/>
      <c r="AM1212" s="34"/>
      <c r="AN1212" s="34"/>
      <c r="AO1212" s="34"/>
      <c r="AP1212" s="34"/>
      <c r="AQ1212" s="34"/>
      <c r="AR1212" s="34"/>
      <c r="AS1212" s="34"/>
      <c r="AU1212" s="34"/>
      <c r="AV1212" s="34"/>
      <c r="AW1212" s="34"/>
      <c r="AX1212" s="34"/>
      <c r="AY1212" s="34"/>
      <c r="AZ1212" s="34"/>
      <c r="BA1212" s="34"/>
      <c r="BB1212" s="34"/>
      <c r="BC1212" s="34" t="s">
        <v>866</v>
      </c>
      <c r="BD1212" s="34" t="s">
        <v>378</v>
      </c>
      <c r="BE1212" s="34" t="s">
        <v>867</v>
      </c>
      <c r="BF1212" s="34" t="s">
        <v>868</v>
      </c>
      <c r="BI1212" s="34"/>
      <c r="BJ1212" s="34"/>
      <c r="BK1212" s="34"/>
      <c r="BL1212" s="34"/>
      <c r="BM1212" s="34"/>
      <c r="BN1212" s="34"/>
      <c r="BO1212" s="34"/>
      <c r="BP1212" s="34"/>
      <c r="BQ1212" s="34"/>
      <c r="BS1212" s="34"/>
      <c r="BT1212" s="34"/>
      <c r="BU1212" s="34"/>
      <c r="BV1212" s="34"/>
      <c r="BW1212" s="34"/>
      <c r="BX1212" s="34"/>
      <c r="BY1212" s="34"/>
      <c r="BZ1212" s="34"/>
      <c r="CB1212" s="34"/>
      <c r="CC1212" s="34"/>
      <c r="CD1212" s="34"/>
      <c r="CE1212" s="34"/>
      <c r="CH1212" s="34"/>
      <c r="CI1212" s="34"/>
      <c r="CK1212" s="34"/>
      <c r="CL1212" s="34"/>
      <c r="CM1212" t="b">
        <v>0</v>
      </c>
      <c r="CN1212" s="34" t="s">
        <v>633</v>
      </c>
      <c r="CO1212" s="34" t="s">
        <v>1040</v>
      </c>
      <c r="CP1212" s="34"/>
      <c r="CQ1212" s="34" t="s">
        <v>1134</v>
      </c>
      <c r="CR1212" s="34" t="s">
        <v>1196</v>
      </c>
      <c r="CS1212" s="34" t="s">
        <v>309</v>
      </c>
      <c r="CT1212" s="34" t="s">
        <v>640</v>
      </c>
      <c r="CU1212" t="b">
        <v>1</v>
      </c>
      <c r="CV1212" s="34"/>
      <c r="CW1212" s="34" t="s">
        <v>643</v>
      </c>
      <c r="CX1212" s="34"/>
      <c r="CY1212" s="34" t="s">
        <v>1272</v>
      </c>
      <c r="CZ1212" s="34"/>
    </row>
    <row r="1213" spans="1:104" x14ac:dyDescent="0.15">
      <c r="A1213" s="34"/>
      <c r="B1213" s="34"/>
      <c r="C1213" s="34"/>
      <c r="D1213" s="34"/>
      <c r="F1213" s="34"/>
      <c r="G1213" s="34"/>
      <c r="H1213" s="84"/>
      <c r="I1213" s="34"/>
      <c r="J1213" s="34"/>
      <c r="K1213" s="34"/>
      <c r="L1213" s="34"/>
      <c r="M1213" s="34"/>
      <c r="N1213" s="34"/>
      <c r="O1213" s="34"/>
      <c r="P1213" s="34"/>
      <c r="Q1213" s="34"/>
      <c r="S1213" s="34"/>
      <c r="T1213" s="34"/>
      <c r="U1213" s="34"/>
      <c r="W1213" t="b">
        <v>1</v>
      </c>
      <c r="X1213" s="34"/>
      <c r="Y1213" s="34"/>
      <c r="AA1213" s="34"/>
      <c r="AB1213" s="34"/>
      <c r="AC1213" s="34"/>
      <c r="AD1213" s="34"/>
      <c r="AE1213" s="34"/>
      <c r="AF1213" s="34"/>
      <c r="AG1213">
        <v>4.3</v>
      </c>
      <c r="AH1213" s="34" t="s">
        <v>1607</v>
      </c>
      <c r="AK1213" s="34"/>
      <c r="AL1213" s="34"/>
      <c r="AM1213" s="34"/>
      <c r="AN1213" s="34"/>
      <c r="AO1213" s="34"/>
      <c r="AP1213" s="34"/>
      <c r="AQ1213" s="34"/>
      <c r="AR1213" s="34"/>
      <c r="AS1213" s="34"/>
      <c r="AU1213" s="34"/>
      <c r="AV1213" s="34"/>
      <c r="AW1213" s="34"/>
      <c r="AX1213" s="34"/>
      <c r="AY1213" s="34"/>
      <c r="AZ1213" s="34"/>
      <c r="BA1213" s="34"/>
      <c r="BB1213" s="34"/>
      <c r="BC1213" s="34" t="s">
        <v>866</v>
      </c>
      <c r="BD1213" s="34" t="s">
        <v>378</v>
      </c>
      <c r="BE1213" s="34" t="s">
        <v>867</v>
      </c>
      <c r="BF1213" s="34" t="s">
        <v>868</v>
      </c>
      <c r="BI1213" s="34"/>
      <c r="BJ1213" s="34"/>
      <c r="BK1213" s="34"/>
      <c r="BL1213" s="34"/>
      <c r="BM1213" s="34"/>
      <c r="BN1213" s="34"/>
      <c r="BO1213" s="34"/>
      <c r="BP1213" s="34"/>
      <c r="BQ1213" s="34"/>
      <c r="BS1213" s="34"/>
      <c r="BT1213" s="34"/>
      <c r="BU1213" s="34"/>
      <c r="BV1213" s="34"/>
      <c r="BW1213" s="34"/>
      <c r="BX1213" s="34"/>
      <c r="BY1213" s="34"/>
      <c r="BZ1213" s="34"/>
      <c r="CB1213" s="34"/>
      <c r="CC1213" s="34"/>
      <c r="CD1213" s="34"/>
      <c r="CE1213" s="34"/>
      <c r="CH1213" s="34"/>
      <c r="CI1213" s="34"/>
      <c r="CK1213" s="34"/>
      <c r="CL1213" s="34"/>
      <c r="CM1213" t="b">
        <v>0</v>
      </c>
      <c r="CN1213" s="34" t="s">
        <v>633</v>
      </c>
      <c r="CO1213" s="34" t="s">
        <v>1040</v>
      </c>
      <c r="CP1213" s="34"/>
      <c r="CQ1213" s="34" t="s">
        <v>1134</v>
      </c>
      <c r="CR1213" s="34" t="s">
        <v>1196</v>
      </c>
      <c r="CS1213" s="34" t="s">
        <v>310</v>
      </c>
      <c r="CT1213" s="34" t="s">
        <v>0</v>
      </c>
      <c r="CU1213" t="b">
        <v>0</v>
      </c>
      <c r="CV1213" s="34" t="s">
        <v>1040</v>
      </c>
      <c r="CW1213" s="34" t="s">
        <v>644</v>
      </c>
      <c r="CX1213" s="34"/>
      <c r="CY1213" s="34" t="s">
        <v>1272</v>
      </c>
      <c r="CZ1213" s="34"/>
    </row>
    <row r="1214" spans="1:104" x14ac:dyDescent="0.15">
      <c r="A1214" s="34"/>
      <c r="B1214" s="34"/>
      <c r="C1214" s="34"/>
      <c r="D1214" s="34"/>
      <c r="F1214" s="34"/>
      <c r="G1214" s="34"/>
      <c r="H1214" s="84"/>
      <c r="I1214" s="34"/>
      <c r="J1214" s="34"/>
      <c r="K1214" s="34"/>
      <c r="L1214" s="34"/>
      <c r="M1214" s="34"/>
      <c r="N1214" s="34"/>
      <c r="O1214" s="34"/>
      <c r="P1214" s="34"/>
      <c r="Q1214" s="34"/>
      <c r="S1214" s="34"/>
      <c r="T1214" s="34"/>
      <c r="U1214" s="34"/>
      <c r="W1214" t="b">
        <v>1</v>
      </c>
      <c r="X1214" s="34"/>
      <c r="Y1214" s="34"/>
      <c r="AA1214" s="34"/>
      <c r="AB1214" s="34"/>
      <c r="AC1214" s="34"/>
      <c r="AD1214" s="34"/>
      <c r="AE1214" s="34"/>
      <c r="AF1214" s="34"/>
      <c r="AG1214">
        <v>4.3</v>
      </c>
      <c r="AH1214" s="34" t="s">
        <v>1607</v>
      </c>
      <c r="AK1214" s="34"/>
      <c r="AL1214" s="34"/>
      <c r="AM1214" s="34"/>
      <c r="AN1214" s="34"/>
      <c r="AO1214" s="34"/>
      <c r="AP1214" s="34"/>
      <c r="AQ1214" s="34"/>
      <c r="AR1214" s="34"/>
      <c r="AS1214" s="34"/>
      <c r="AU1214" s="34"/>
      <c r="AV1214" s="34"/>
      <c r="AW1214" s="34"/>
      <c r="AX1214" s="34"/>
      <c r="AY1214" s="34"/>
      <c r="AZ1214" s="34"/>
      <c r="BA1214" s="34"/>
      <c r="BB1214" s="34"/>
      <c r="BC1214" s="34" t="s">
        <v>866</v>
      </c>
      <c r="BD1214" s="34" t="s">
        <v>378</v>
      </c>
      <c r="BE1214" s="34" t="s">
        <v>867</v>
      </c>
      <c r="BF1214" s="34" t="s">
        <v>868</v>
      </c>
      <c r="BI1214" s="34"/>
      <c r="BJ1214" s="34"/>
      <c r="BK1214" s="34"/>
      <c r="BL1214" s="34"/>
      <c r="BM1214" s="34"/>
      <c r="BN1214" s="34"/>
      <c r="BO1214" s="34"/>
      <c r="BP1214" s="34"/>
      <c r="BQ1214" s="34"/>
      <c r="BS1214" s="34"/>
      <c r="BT1214" s="34"/>
      <c r="BU1214" s="34"/>
      <c r="BV1214" s="34"/>
      <c r="BW1214" s="34"/>
      <c r="BX1214" s="34"/>
      <c r="BY1214" s="34"/>
      <c r="BZ1214" s="34"/>
      <c r="CB1214" s="34"/>
      <c r="CC1214" s="34"/>
      <c r="CD1214" s="34"/>
      <c r="CE1214" s="34"/>
      <c r="CH1214" s="34"/>
      <c r="CI1214" s="34"/>
      <c r="CK1214" s="34"/>
      <c r="CL1214" s="34"/>
      <c r="CM1214" t="b">
        <v>0</v>
      </c>
      <c r="CN1214" s="34" t="s">
        <v>633</v>
      </c>
      <c r="CO1214" s="34" t="s">
        <v>1040</v>
      </c>
      <c r="CP1214" s="34"/>
      <c r="CQ1214" s="34" t="s">
        <v>1134</v>
      </c>
      <c r="CR1214" s="34" t="s">
        <v>1196</v>
      </c>
      <c r="CS1214" s="34" t="s">
        <v>312</v>
      </c>
      <c r="CT1214" s="34" t="s">
        <v>312</v>
      </c>
      <c r="CU1214" t="b">
        <v>0</v>
      </c>
      <c r="CV1214" s="34"/>
      <c r="CW1214" s="34" t="s">
        <v>647</v>
      </c>
      <c r="CX1214" s="34"/>
      <c r="CY1214" s="34" t="s">
        <v>1272</v>
      </c>
      <c r="CZ1214" s="34"/>
    </row>
    <row r="1215" spans="1:104" x14ac:dyDescent="0.15">
      <c r="A1215" s="34"/>
      <c r="B1215" s="34"/>
      <c r="C1215" s="34"/>
      <c r="D1215" s="34"/>
      <c r="F1215" s="34"/>
      <c r="G1215" s="34"/>
      <c r="H1215" s="84"/>
      <c r="I1215" s="34"/>
      <c r="J1215" s="34"/>
      <c r="K1215" s="34"/>
      <c r="L1215" s="34"/>
      <c r="M1215" s="34"/>
      <c r="N1215" s="34"/>
      <c r="O1215" s="34"/>
      <c r="P1215" s="34"/>
      <c r="Q1215" s="34"/>
      <c r="S1215" s="34"/>
      <c r="T1215" s="34"/>
      <c r="U1215" s="34"/>
      <c r="W1215" t="b">
        <v>1</v>
      </c>
      <c r="X1215" s="34"/>
      <c r="Y1215" s="34"/>
      <c r="AA1215" s="34"/>
      <c r="AB1215" s="34"/>
      <c r="AC1215" s="34"/>
      <c r="AD1215" s="34"/>
      <c r="AE1215" s="34"/>
      <c r="AF1215" s="34"/>
      <c r="AG1215">
        <v>4.3</v>
      </c>
      <c r="AH1215" s="34" t="s">
        <v>1607</v>
      </c>
      <c r="AK1215" s="34"/>
      <c r="AL1215" s="34"/>
      <c r="AM1215" s="34"/>
      <c r="AN1215" s="34"/>
      <c r="AO1215" s="34"/>
      <c r="AP1215" s="34"/>
      <c r="AQ1215" s="34"/>
      <c r="AR1215" s="34"/>
      <c r="AS1215" s="34"/>
      <c r="AU1215" s="34"/>
      <c r="AV1215" s="34"/>
      <c r="AW1215" s="34"/>
      <c r="AX1215" s="34"/>
      <c r="AY1215" s="34"/>
      <c r="AZ1215" s="34"/>
      <c r="BA1215" s="34"/>
      <c r="BB1215" s="34"/>
      <c r="BC1215" s="34" t="s">
        <v>866</v>
      </c>
      <c r="BD1215" s="34" t="s">
        <v>378</v>
      </c>
      <c r="BE1215" s="34" t="s">
        <v>867</v>
      </c>
      <c r="BF1215" s="34" t="s">
        <v>868</v>
      </c>
      <c r="BI1215" s="34"/>
      <c r="BJ1215" s="34"/>
      <c r="BK1215" s="34"/>
      <c r="BL1215" s="34"/>
      <c r="BM1215" s="34"/>
      <c r="BN1215" s="34"/>
      <c r="BO1215" s="34"/>
      <c r="BP1215" s="34"/>
      <c r="BQ1215" s="34"/>
      <c r="BS1215" s="34"/>
      <c r="BT1215" s="34"/>
      <c r="BU1215" s="34"/>
      <c r="BV1215" s="34"/>
      <c r="BW1215" s="34"/>
      <c r="BX1215" s="34"/>
      <c r="BY1215" s="34"/>
      <c r="BZ1215" s="34"/>
      <c r="CB1215" s="34"/>
      <c r="CC1215" s="34"/>
      <c r="CD1215" s="34"/>
      <c r="CE1215" s="34"/>
      <c r="CH1215" s="34"/>
      <c r="CI1215" s="34"/>
      <c r="CK1215" s="34"/>
      <c r="CL1215" s="34"/>
      <c r="CM1215" t="b">
        <v>0</v>
      </c>
      <c r="CN1215" s="34" t="s">
        <v>633</v>
      </c>
      <c r="CO1215" s="34" t="s">
        <v>1041</v>
      </c>
      <c r="CP1215" s="34"/>
      <c r="CQ1215" s="34" t="s">
        <v>1113</v>
      </c>
      <c r="CR1215" s="34" t="s">
        <v>1197</v>
      </c>
      <c r="CS1215" s="34" t="s">
        <v>309</v>
      </c>
      <c r="CT1215" s="34" t="s">
        <v>640</v>
      </c>
      <c r="CU1215" t="b">
        <v>1</v>
      </c>
      <c r="CV1215" s="34"/>
      <c r="CW1215" s="34" t="s">
        <v>643</v>
      </c>
      <c r="CX1215" s="34"/>
      <c r="CY1215" s="34" t="s">
        <v>1273</v>
      </c>
      <c r="CZ1215" s="34"/>
    </row>
    <row r="1216" spans="1:104" x14ac:dyDescent="0.15">
      <c r="A1216" s="34"/>
      <c r="B1216" s="34"/>
      <c r="C1216" s="34"/>
      <c r="D1216" s="34"/>
      <c r="F1216" s="34"/>
      <c r="G1216" s="34"/>
      <c r="H1216" s="84"/>
      <c r="I1216" s="34"/>
      <c r="J1216" s="34"/>
      <c r="K1216" s="34"/>
      <c r="L1216" s="34"/>
      <c r="M1216" s="34"/>
      <c r="N1216" s="34"/>
      <c r="O1216" s="34"/>
      <c r="P1216" s="34"/>
      <c r="Q1216" s="34"/>
      <c r="S1216" s="34"/>
      <c r="T1216" s="34"/>
      <c r="U1216" s="34"/>
      <c r="W1216" t="b">
        <v>1</v>
      </c>
      <c r="X1216" s="34"/>
      <c r="Y1216" s="34"/>
      <c r="AA1216" s="34"/>
      <c r="AB1216" s="34"/>
      <c r="AC1216" s="34"/>
      <c r="AD1216" s="34"/>
      <c r="AE1216" s="34"/>
      <c r="AF1216" s="34"/>
      <c r="AG1216">
        <v>4.3</v>
      </c>
      <c r="AH1216" s="34" t="s">
        <v>1607</v>
      </c>
      <c r="AK1216" s="34"/>
      <c r="AL1216" s="34"/>
      <c r="AM1216" s="34"/>
      <c r="AN1216" s="34"/>
      <c r="AO1216" s="34"/>
      <c r="AP1216" s="34"/>
      <c r="AQ1216" s="34"/>
      <c r="AR1216" s="34"/>
      <c r="AS1216" s="34"/>
      <c r="AU1216" s="34"/>
      <c r="AV1216" s="34"/>
      <c r="AW1216" s="34"/>
      <c r="AX1216" s="34"/>
      <c r="AY1216" s="34"/>
      <c r="AZ1216" s="34"/>
      <c r="BA1216" s="34"/>
      <c r="BB1216" s="34"/>
      <c r="BC1216" s="34" t="s">
        <v>866</v>
      </c>
      <c r="BD1216" s="34" t="s">
        <v>378</v>
      </c>
      <c r="BE1216" s="34" t="s">
        <v>867</v>
      </c>
      <c r="BF1216" s="34" t="s">
        <v>868</v>
      </c>
      <c r="BI1216" s="34"/>
      <c r="BJ1216" s="34"/>
      <c r="BK1216" s="34"/>
      <c r="BL1216" s="34"/>
      <c r="BM1216" s="34"/>
      <c r="BN1216" s="34"/>
      <c r="BO1216" s="34"/>
      <c r="BP1216" s="34"/>
      <c r="BQ1216" s="34"/>
      <c r="BS1216" s="34"/>
      <c r="BT1216" s="34"/>
      <c r="BU1216" s="34"/>
      <c r="BV1216" s="34"/>
      <c r="BW1216" s="34"/>
      <c r="BX1216" s="34"/>
      <c r="BY1216" s="34"/>
      <c r="BZ1216" s="34"/>
      <c r="CB1216" s="34"/>
      <c r="CC1216" s="34"/>
      <c r="CD1216" s="34"/>
      <c r="CE1216" s="34"/>
      <c r="CH1216" s="34"/>
      <c r="CI1216" s="34"/>
      <c r="CK1216" s="34"/>
      <c r="CL1216" s="34"/>
      <c r="CM1216" t="b">
        <v>0</v>
      </c>
      <c r="CN1216" s="34" t="s">
        <v>633</v>
      </c>
      <c r="CO1216" s="34" t="s">
        <v>1041</v>
      </c>
      <c r="CP1216" s="34"/>
      <c r="CQ1216" s="34" t="s">
        <v>1113</v>
      </c>
      <c r="CR1216" s="34" t="s">
        <v>1197</v>
      </c>
      <c r="CS1216" s="34" t="s">
        <v>310</v>
      </c>
      <c r="CT1216" s="34" t="s">
        <v>0</v>
      </c>
      <c r="CU1216" t="b">
        <v>0</v>
      </c>
      <c r="CV1216" s="34" t="s">
        <v>1041</v>
      </c>
      <c r="CW1216" s="34" t="s">
        <v>644</v>
      </c>
      <c r="CX1216" s="34"/>
      <c r="CY1216" s="34" t="s">
        <v>1273</v>
      </c>
      <c r="CZ1216" s="34"/>
    </row>
    <row r="1217" spans="1:104" x14ac:dyDescent="0.15">
      <c r="A1217" s="34"/>
      <c r="B1217" s="34"/>
      <c r="C1217" s="34"/>
      <c r="D1217" s="34"/>
      <c r="F1217" s="34"/>
      <c r="G1217" s="34"/>
      <c r="H1217" s="84"/>
      <c r="I1217" s="34"/>
      <c r="J1217" s="34"/>
      <c r="K1217" s="34"/>
      <c r="L1217" s="34"/>
      <c r="M1217" s="34"/>
      <c r="N1217" s="34"/>
      <c r="O1217" s="34"/>
      <c r="P1217" s="34"/>
      <c r="Q1217" s="34"/>
      <c r="S1217" s="34"/>
      <c r="T1217" s="34"/>
      <c r="U1217" s="34"/>
      <c r="W1217" t="b">
        <v>1</v>
      </c>
      <c r="X1217" s="34"/>
      <c r="Y1217" s="34"/>
      <c r="AA1217" s="34"/>
      <c r="AB1217" s="34"/>
      <c r="AC1217" s="34"/>
      <c r="AD1217" s="34"/>
      <c r="AE1217" s="34"/>
      <c r="AF1217" s="34"/>
      <c r="AG1217">
        <v>4.3</v>
      </c>
      <c r="AH1217" s="34" t="s">
        <v>1607</v>
      </c>
      <c r="AK1217" s="34"/>
      <c r="AL1217" s="34"/>
      <c r="AM1217" s="34"/>
      <c r="AN1217" s="34"/>
      <c r="AO1217" s="34"/>
      <c r="AP1217" s="34"/>
      <c r="AQ1217" s="34"/>
      <c r="AR1217" s="34"/>
      <c r="AS1217" s="34"/>
      <c r="AU1217" s="34"/>
      <c r="AV1217" s="34"/>
      <c r="AW1217" s="34"/>
      <c r="AX1217" s="34"/>
      <c r="AY1217" s="34"/>
      <c r="AZ1217" s="34"/>
      <c r="BA1217" s="34"/>
      <c r="BB1217" s="34"/>
      <c r="BC1217" s="34" t="s">
        <v>866</v>
      </c>
      <c r="BD1217" s="34" t="s">
        <v>378</v>
      </c>
      <c r="BE1217" s="34" t="s">
        <v>867</v>
      </c>
      <c r="BF1217" s="34" t="s">
        <v>868</v>
      </c>
      <c r="BI1217" s="34"/>
      <c r="BJ1217" s="34"/>
      <c r="BK1217" s="34"/>
      <c r="BL1217" s="34"/>
      <c r="BM1217" s="34"/>
      <c r="BN1217" s="34"/>
      <c r="BO1217" s="34"/>
      <c r="BP1217" s="34"/>
      <c r="BQ1217" s="34"/>
      <c r="BS1217" s="34"/>
      <c r="BT1217" s="34"/>
      <c r="BU1217" s="34"/>
      <c r="BV1217" s="34"/>
      <c r="BW1217" s="34"/>
      <c r="BX1217" s="34"/>
      <c r="BY1217" s="34"/>
      <c r="BZ1217" s="34"/>
      <c r="CB1217" s="34"/>
      <c r="CC1217" s="34"/>
      <c r="CD1217" s="34"/>
      <c r="CE1217" s="34"/>
      <c r="CH1217" s="34"/>
      <c r="CI1217" s="34"/>
      <c r="CK1217" s="34"/>
      <c r="CL1217" s="34"/>
      <c r="CM1217" t="b">
        <v>0</v>
      </c>
      <c r="CN1217" s="34" t="s">
        <v>633</v>
      </c>
      <c r="CO1217" s="34" t="s">
        <v>1041</v>
      </c>
      <c r="CP1217" s="34"/>
      <c r="CQ1217" s="34" t="s">
        <v>1113</v>
      </c>
      <c r="CR1217" s="34" t="s">
        <v>1197</v>
      </c>
      <c r="CS1217" s="34" t="s">
        <v>312</v>
      </c>
      <c r="CT1217" s="34" t="s">
        <v>312</v>
      </c>
      <c r="CU1217" t="b">
        <v>0</v>
      </c>
      <c r="CV1217" s="34"/>
      <c r="CW1217" s="34" t="s">
        <v>647</v>
      </c>
      <c r="CX1217" s="34"/>
      <c r="CY1217" s="34" t="s">
        <v>1273</v>
      </c>
      <c r="CZ1217" s="34"/>
    </row>
    <row r="1218" spans="1:104" x14ac:dyDescent="0.15">
      <c r="A1218" s="34"/>
      <c r="B1218" s="34"/>
      <c r="C1218" s="34"/>
      <c r="D1218" s="34"/>
      <c r="F1218" s="34"/>
      <c r="G1218" s="34"/>
      <c r="H1218" s="84"/>
      <c r="I1218" s="34"/>
      <c r="J1218" s="34"/>
      <c r="K1218" s="34"/>
      <c r="L1218" s="34"/>
      <c r="M1218" s="34"/>
      <c r="N1218" s="34"/>
      <c r="O1218" s="34"/>
      <c r="P1218" s="34"/>
      <c r="Q1218" s="34"/>
      <c r="S1218" s="34"/>
      <c r="T1218" s="34"/>
      <c r="U1218" s="34"/>
      <c r="W1218" t="b">
        <v>1</v>
      </c>
      <c r="X1218" s="34"/>
      <c r="Y1218" s="34"/>
      <c r="AA1218" s="34"/>
      <c r="AB1218" s="34"/>
      <c r="AC1218" s="34"/>
      <c r="AD1218" s="34"/>
      <c r="AE1218" s="34"/>
      <c r="AF1218" s="34"/>
      <c r="AG1218">
        <v>4.3</v>
      </c>
      <c r="AH1218" s="34" t="s">
        <v>1607</v>
      </c>
      <c r="AK1218" s="34"/>
      <c r="AL1218" s="34"/>
      <c r="AM1218" s="34"/>
      <c r="AN1218" s="34"/>
      <c r="AO1218" s="34"/>
      <c r="AP1218" s="34"/>
      <c r="AQ1218" s="34"/>
      <c r="AR1218" s="34"/>
      <c r="AS1218" s="34"/>
      <c r="AU1218" s="34"/>
      <c r="AV1218" s="34"/>
      <c r="AW1218" s="34"/>
      <c r="AX1218" s="34"/>
      <c r="AY1218" s="34"/>
      <c r="AZ1218" s="34"/>
      <c r="BA1218" s="34"/>
      <c r="BB1218" s="34"/>
      <c r="BC1218" s="34" t="s">
        <v>866</v>
      </c>
      <c r="BD1218" s="34" t="s">
        <v>378</v>
      </c>
      <c r="BE1218" s="34" t="s">
        <v>867</v>
      </c>
      <c r="BF1218" s="34" t="s">
        <v>868</v>
      </c>
      <c r="BI1218" s="34"/>
      <c r="BJ1218" s="34"/>
      <c r="BK1218" s="34"/>
      <c r="BL1218" s="34"/>
      <c r="BM1218" s="34"/>
      <c r="BN1218" s="34"/>
      <c r="BO1218" s="34"/>
      <c r="BP1218" s="34"/>
      <c r="BQ1218" s="34"/>
      <c r="BS1218" s="34"/>
      <c r="BT1218" s="34"/>
      <c r="BU1218" s="34"/>
      <c r="BV1218" s="34"/>
      <c r="BW1218" s="34"/>
      <c r="BX1218" s="34"/>
      <c r="BY1218" s="34"/>
      <c r="BZ1218" s="34"/>
      <c r="CB1218" s="34"/>
      <c r="CC1218" s="34"/>
      <c r="CD1218" s="34"/>
      <c r="CE1218" s="34"/>
      <c r="CH1218" s="34"/>
      <c r="CI1218" s="34"/>
      <c r="CK1218" s="34"/>
      <c r="CL1218" s="34"/>
      <c r="CM1218" t="b">
        <v>0</v>
      </c>
      <c r="CN1218" s="34" t="s">
        <v>633</v>
      </c>
      <c r="CO1218" s="34" t="s">
        <v>1042</v>
      </c>
      <c r="CP1218" s="34"/>
      <c r="CQ1218" s="34" t="s">
        <v>1135</v>
      </c>
      <c r="CR1218" s="34" t="s">
        <v>1198</v>
      </c>
      <c r="CS1218" s="34" t="s">
        <v>309</v>
      </c>
      <c r="CT1218" s="34" t="s">
        <v>640</v>
      </c>
      <c r="CU1218" t="b">
        <v>1</v>
      </c>
      <c r="CV1218" s="34"/>
      <c r="CW1218" s="34" t="s">
        <v>643</v>
      </c>
      <c r="CX1218" s="34"/>
      <c r="CY1218" s="34" t="s">
        <v>1274</v>
      </c>
      <c r="CZ1218" s="34"/>
    </row>
    <row r="1219" spans="1:104" x14ac:dyDescent="0.15">
      <c r="A1219" s="34"/>
      <c r="B1219" s="34"/>
      <c r="C1219" s="34"/>
      <c r="D1219" s="34"/>
      <c r="F1219" s="34"/>
      <c r="G1219" s="34"/>
      <c r="H1219" s="84"/>
      <c r="I1219" s="34"/>
      <c r="J1219" s="34"/>
      <c r="K1219" s="34"/>
      <c r="L1219" s="34"/>
      <c r="M1219" s="34"/>
      <c r="N1219" s="34"/>
      <c r="O1219" s="34"/>
      <c r="P1219" s="34"/>
      <c r="Q1219" s="34"/>
      <c r="S1219" s="34"/>
      <c r="T1219" s="34"/>
      <c r="U1219" s="34"/>
      <c r="W1219" t="b">
        <v>1</v>
      </c>
      <c r="X1219" s="34"/>
      <c r="Y1219" s="34"/>
      <c r="AA1219" s="34"/>
      <c r="AB1219" s="34"/>
      <c r="AC1219" s="34"/>
      <c r="AD1219" s="34"/>
      <c r="AE1219" s="34"/>
      <c r="AF1219" s="34"/>
      <c r="AG1219">
        <v>4.3</v>
      </c>
      <c r="AH1219" s="34" t="s">
        <v>1607</v>
      </c>
      <c r="AK1219" s="34"/>
      <c r="AL1219" s="34"/>
      <c r="AM1219" s="34"/>
      <c r="AN1219" s="34"/>
      <c r="AO1219" s="34"/>
      <c r="AP1219" s="34"/>
      <c r="AQ1219" s="34"/>
      <c r="AR1219" s="34"/>
      <c r="AS1219" s="34"/>
      <c r="AU1219" s="34"/>
      <c r="AV1219" s="34"/>
      <c r="AW1219" s="34"/>
      <c r="AX1219" s="34"/>
      <c r="AY1219" s="34"/>
      <c r="AZ1219" s="34"/>
      <c r="BA1219" s="34"/>
      <c r="BB1219" s="34"/>
      <c r="BC1219" s="34" t="s">
        <v>866</v>
      </c>
      <c r="BD1219" s="34" t="s">
        <v>378</v>
      </c>
      <c r="BE1219" s="34" t="s">
        <v>867</v>
      </c>
      <c r="BF1219" s="34" t="s">
        <v>868</v>
      </c>
      <c r="BI1219" s="34"/>
      <c r="BJ1219" s="34"/>
      <c r="BK1219" s="34"/>
      <c r="BL1219" s="34"/>
      <c r="BM1219" s="34"/>
      <c r="BN1219" s="34"/>
      <c r="BO1219" s="34"/>
      <c r="BP1219" s="34"/>
      <c r="BQ1219" s="34"/>
      <c r="BS1219" s="34"/>
      <c r="BT1219" s="34"/>
      <c r="BU1219" s="34"/>
      <c r="BV1219" s="34"/>
      <c r="BW1219" s="34"/>
      <c r="BX1219" s="34"/>
      <c r="BY1219" s="34"/>
      <c r="BZ1219" s="34"/>
      <c r="CB1219" s="34"/>
      <c r="CC1219" s="34"/>
      <c r="CD1219" s="34"/>
      <c r="CE1219" s="34"/>
      <c r="CH1219" s="34"/>
      <c r="CI1219" s="34"/>
      <c r="CK1219" s="34"/>
      <c r="CL1219" s="34"/>
      <c r="CM1219" t="b">
        <v>0</v>
      </c>
      <c r="CN1219" s="34" t="s">
        <v>633</v>
      </c>
      <c r="CO1219" s="34" t="s">
        <v>1042</v>
      </c>
      <c r="CP1219" s="34"/>
      <c r="CQ1219" s="34" t="s">
        <v>1135</v>
      </c>
      <c r="CR1219" s="34" t="s">
        <v>1198</v>
      </c>
      <c r="CS1219" s="34" t="s">
        <v>310</v>
      </c>
      <c r="CT1219" s="34" t="s">
        <v>0</v>
      </c>
      <c r="CU1219" t="b">
        <v>0</v>
      </c>
      <c r="CV1219" s="34" t="s">
        <v>1042</v>
      </c>
      <c r="CW1219" s="34" t="s">
        <v>644</v>
      </c>
      <c r="CX1219" s="34"/>
      <c r="CY1219" s="34" t="s">
        <v>1274</v>
      </c>
      <c r="CZ1219" s="34"/>
    </row>
    <row r="1220" spans="1:104" x14ac:dyDescent="0.15">
      <c r="A1220" s="34"/>
      <c r="B1220" s="34"/>
      <c r="C1220" s="34"/>
      <c r="D1220" s="34"/>
      <c r="F1220" s="34"/>
      <c r="G1220" s="34"/>
      <c r="H1220" s="84"/>
      <c r="I1220" s="34"/>
      <c r="J1220" s="34"/>
      <c r="K1220" s="34"/>
      <c r="L1220" s="34"/>
      <c r="M1220" s="34"/>
      <c r="N1220" s="34"/>
      <c r="O1220" s="34"/>
      <c r="P1220" s="34"/>
      <c r="Q1220" s="34"/>
      <c r="S1220" s="34"/>
      <c r="T1220" s="34"/>
      <c r="U1220" s="34"/>
      <c r="W1220" t="b">
        <v>1</v>
      </c>
      <c r="X1220" s="34"/>
      <c r="Y1220" s="34"/>
      <c r="AA1220" s="34"/>
      <c r="AB1220" s="34"/>
      <c r="AC1220" s="34"/>
      <c r="AD1220" s="34"/>
      <c r="AE1220" s="34"/>
      <c r="AF1220" s="34"/>
      <c r="AG1220">
        <v>4.3</v>
      </c>
      <c r="AH1220" s="34" t="s">
        <v>1607</v>
      </c>
      <c r="AK1220" s="34"/>
      <c r="AL1220" s="34"/>
      <c r="AM1220" s="34"/>
      <c r="AN1220" s="34"/>
      <c r="AO1220" s="34"/>
      <c r="AP1220" s="34"/>
      <c r="AQ1220" s="34"/>
      <c r="AR1220" s="34"/>
      <c r="AS1220" s="34"/>
      <c r="AU1220" s="34"/>
      <c r="AV1220" s="34"/>
      <c r="AW1220" s="34"/>
      <c r="AX1220" s="34"/>
      <c r="AY1220" s="34"/>
      <c r="AZ1220" s="34"/>
      <c r="BA1220" s="34"/>
      <c r="BB1220" s="34"/>
      <c r="BC1220" s="34" t="s">
        <v>866</v>
      </c>
      <c r="BD1220" s="34" t="s">
        <v>378</v>
      </c>
      <c r="BE1220" s="34" t="s">
        <v>867</v>
      </c>
      <c r="BF1220" s="34" t="s">
        <v>868</v>
      </c>
      <c r="BI1220" s="34"/>
      <c r="BJ1220" s="34"/>
      <c r="BK1220" s="34"/>
      <c r="BL1220" s="34"/>
      <c r="BM1220" s="34"/>
      <c r="BN1220" s="34"/>
      <c r="BO1220" s="34"/>
      <c r="BP1220" s="34"/>
      <c r="BQ1220" s="34"/>
      <c r="BS1220" s="34"/>
      <c r="BT1220" s="34"/>
      <c r="BU1220" s="34"/>
      <c r="BV1220" s="34"/>
      <c r="BW1220" s="34"/>
      <c r="BX1220" s="34"/>
      <c r="BY1220" s="34"/>
      <c r="BZ1220" s="34"/>
      <c r="CB1220" s="34"/>
      <c r="CC1220" s="34"/>
      <c r="CD1220" s="34"/>
      <c r="CE1220" s="34"/>
      <c r="CH1220" s="34"/>
      <c r="CI1220" s="34"/>
      <c r="CK1220" s="34"/>
      <c r="CL1220" s="34"/>
      <c r="CM1220" t="b">
        <v>0</v>
      </c>
      <c r="CN1220" s="34" t="s">
        <v>633</v>
      </c>
      <c r="CO1220" s="34" t="s">
        <v>1042</v>
      </c>
      <c r="CP1220" s="34"/>
      <c r="CQ1220" s="34" t="s">
        <v>1135</v>
      </c>
      <c r="CR1220" s="34" t="s">
        <v>1198</v>
      </c>
      <c r="CS1220" s="34" t="s">
        <v>312</v>
      </c>
      <c r="CT1220" s="34" t="s">
        <v>312</v>
      </c>
      <c r="CU1220" t="b">
        <v>0</v>
      </c>
      <c r="CV1220" s="34"/>
      <c r="CW1220" s="34" t="s">
        <v>647</v>
      </c>
      <c r="CX1220" s="34"/>
      <c r="CY1220" s="34" t="s">
        <v>1274</v>
      </c>
      <c r="CZ1220" s="34"/>
    </row>
    <row r="1221" spans="1:104" x14ac:dyDescent="0.15">
      <c r="A1221" s="34"/>
      <c r="B1221" s="34"/>
      <c r="C1221" s="34"/>
      <c r="D1221" s="34"/>
      <c r="F1221" s="34"/>
      <c r="G1221" s="34"/>
      <c r="H1221" s="84"/>
      <c r="I1221" s="34"/>
      <c r="J1221" s="34"/>
      <c r="K1221" s="34"/>
      <c r="L1221" s="34"/>
      <c r="M1221" s="34"/>
      <c r="N1221" s="34"/>
      <c r="O1221" s="34"/>
      <c r="P1221" s="34"/>
      <c r="Q1221" s="34"/>
      <c r="S1221" s="34"/>
      <c r="T1221" s="34"/>
      <c r="U1221" s="34"/>
      <c r="W1221" t="b">
        <v>1</v>
      </c>
      <c r="X1221" s="34"/>
      <c r="Y1221" s="34"/>
      <c r="AA1221" s="34"/>
      <c r="AB1221" s="34"/>
      <c r="AC1221" s="34"/>
      <c r="AD1221" s="34"/>
      <c r="AE1221" s="34"/>
      <c r="AF1221" s="34"/>
      <c r="AG1221">
        <v>4.3</v>
      </c>
      <c r="AH1221" s="34" t="s">
        <v>1607</v>
      </c>
      <c r="AK1221" s="34"/>
      <c r="AL1221" s="34"/>
      <c r="AM1221" s="34"/>
      <c r="AN1221" s="34"/>
      <c r="AO1221" s="34"/>
      <c r="AP1221" s="34"/>
      <c r="AQ1221" s="34"/>
      <c r="AR1221" s="34"/>
      <c r="AS1221" s="34"/>
      <c r="AU1221" s="34"/>
      <c r="AV1221" s="34"/>
      <c r="AW1221" s="34"/>
      <c r="AX1221" s="34"/>
      <c r="AY1221" s="34"/>
      <c r="AZ1221" s="34"/>
      <c r="BA1221" s="34"/>
      <c r="BB1221" s="34"/>
      <c r="BC1221" s="34" t="s">
        <v>866</v>
      </c>
      <c r="BD1221" s="34" t="s">
        <v>378</v>
      </c>
      <c r="BE1221" s="34" t="s">
        <v>867</v>
      </c>
      <c r="BF1221" s="34" t="s">
        <v>868</v>
      </c>
      <c r="BI1221" s="34"/>
      <c r="BJ1221" s="34"/>
      <c r="BK1221" s="34"/>
      <c r="BL1221" s="34"/>
      <c r="BM1221" s="34"/>
      <c r="BN1221" s="34"/>
      <c r="BO1221" s="34"/>
      <c r="BP1221" s="34"/>
      <c r="BQ1221" s="34"/>
      <c r="BS1221" s="34"/>
      <c r="BT1221" s="34"/>
      <c r="BU1221" s="34"/>
      <c r="BV1221" s="34"/>
      <c r="BW1221" s="34"/>
      <c r="BX1221" s="34"/>
      <c r="BY1221" s="34"/>
      <c r="BZ1221" s="34"/>
      <c r="CB1221" s="34"/>
      <c r="CC1221" s="34"/>
      <c r="CD1221" s="34"/>
      <c r="CE1221" s="34"/>
      <c r="CH1221" s="34"/>
      <c r="CI1221" s="34"/>
      <c r="CK1221" s="34"/>
      <c r="CL1221" s="34"/>
      <c r="CM1221" t="b">
        <v>0</v>
      </c>
      <c r="CN1221" s="34" t="s">
        <v>634</v>
      </c>
      <c r="CO1221" s="34" t="s">
        <v>648</v>
      </c>
      <c r="CP1221" s="34"/>
      <c r="CQ1221" s="34" t="s">
        <v>691</v>
      </c>
      <c r="CR1221" s="34" t="s">
        <v>751</v>
      </c>
      <c r="CS1221" s="34" t="s">
        <v>309</v>
      </c>
      <c r="CT1221" s="34" t="s">
        <v>640</v>
      </c>
      <c r="CU1221" t="b">
        <v>1</v>
      </c>
      <c r="CV1221" s="34" t="s">
        <v>319</v>
      </c>
      <c r="CW1221" s="34" t="s">
        <v>643</v>
      </c>
      <c r="CX1221" s="34"/>
      <c r="CY1221" s="34" t="s">
        <v>789</v>
      </c>
      <c r="CZ1221" s="34"/>
    </row>
    <row r="1222" spans="1:104" x14ac:dyDescent="0.15">
      <c r="A1222" s="34"/>
      <c r="B1222" s="34"/>
      <c r="C1222" s="34"/>
      <c r="D1222" s="34"/>
      <c r="F1222" s="34"/>
      <c r="G1222" s="34"/>
      <c r="H1222" s="84"/>
      <c r="I1222" s="34"/>
      <c r="J1222" s="34"/>
      <c r="K1222" s="34"/>
      <c r="L1222" s="34"/>
      <c r="M1222" s="34"/>
      <c r="N1222" s="34"/>
      <c r="O1222" s="34"/>
      <c r="P1222" s="34"/>
      <c r="Q1222" s="34"/>
      <c r="S1222" s="34"/>
      <c r="T1222" s="34"/>
      <c r="U1222" s="34"/>
      <c r="W1222" t="b">
        <v>1</v>
      </c>
      <c r="X1222" s="34"/>
      <c r="Y1222" s="34"/>
      <c r="AA1222" s="34"/>
      <c r="AB1222" s="34"/>
      <c r="AC1222" s="34"/>
      <c r="AD1222" s="34"/>
      <c r="AE1222" s="34"/>
      <c r="AF1222" s="34"/>
      <c r="AG1222">
        <v>4.3</v>
      </c>
      <c r="AH1222" s="34" t="s">
        <v>1607</v>
      </c>
      <c r="AK1222" s="34"/>
      <c r="AL1222" s="34"/>
      <c r="AM1222" s="34"/>
      <c r="AN1222" s="34"/>
      <c r="AO1222" s="34"/>
      <c r="AP1222" s="34"/>
      <c r="AQ1222" s="34"/>
      <c r="AR1222" s="34"/>
      <c r="AS1222" s="34"/>
      <c r="AU1222" s="34"/>
      <c r="AV1222" s="34"/>
      <c r="AW1222" s="34"/>
      <c r="AX1222" s="34"/>
      <c r="AY1222" s="34"/>
      <c r="AZ1222" s="34"/>
      <c r="BA1222" s="34"/>
      <c r="BB1222" s="34"/>
      <c r="BC1222" s="34" t="s">
        <v>866</v>
      </c>
      <c r="BD1222" s="34" t="s">
        <v>378</v>
      </c>
      <c r="BE1222" s="34" t="s">
        <v>867</v>
      </c>
      <c r="BF1222" s="34" t="s">
        <v>868</v>
      </c>
      <c r="BI1222" s="34"/>
      <c r="BJ1222" s="34"/>
      <c r="BK1222" s="34"/>
      <c r="BL1222" s="34"/>
      <c r="BM1222" s="34"/>
      <c r="BN1222" s="34"/>
      <c r="BO1222" s="34"/>
      <c r="BP1222" s="34"/>
      <c r="BQ1222" s="34"/>
      <c r="BS1222" s="34"/>
      <c r="BT1222" s="34"/>
      <c r="BU1222" s="34"/>
      <c r="BV1222" s="34"/>
      <c r="BW1222" s="34"/>
      <c r="BX1222" s="34"/>
      <c r="BY1222" s="34"/>
      <c r="BZ1222" s="34"/>
      <c r="CB1222" s="34"/>
      <c r="CC1222" s="34"/>
      <c r="CD1222" s="34"/>
      <c r="CE1222" s="34"/>
      <c r="CH1222" s="34"/>
      <c r="CI1222" s="34"/>
      <c r="CK1222" s="34"/>
      <c r="CL1222" s="34"/>
      <c r="CM1222" t="b">
        <v>0</v>
      </c>
      <c r="CN1222" s="34" t="s">
        <v>634</v>
      </c>
      <c r="CO1222" s="34" t="s">
        <v>648</v>
      </c>
      <c r="CP1222" s="34"/>
      <c r="CQ1222" s="34" t="s">
        <v>691</v>
      </c>
      <c r="CR1222" s="34" t="s">
        <v>751</v>
      </c>
      <c r="CS1222" s="34" t="s">
        <v>310</v>
      </c>
      <c r="CT1222" s="34" t="s">
        <v>0</v>
      </c>
      <c r="CU1222" t="b">
        <v>0</v>
      </c>
      <c r="CV1222" s="34" t="s">
        <v>648</v>
      </c>
      <c r="CW1222" s="34" t="s">
        <v>644</v>
      </c>
      <c r="CX1222" s="34"/>
      <c r="CY1222" s="34" t="s">
        <v>789</v>
      </c>
      <c r="CZ1222" s="34"/>
    </row>
    <row r="1223" spans="1:104" x14ac:dyDescent="0.15">
      <c r="A1223" s="34"/>
      <c r="B1223" s="34"/>
      <c r="C1223" s="34"/>
      <c r="D1223" s="34"/>
      <c r="F1223" s="34"/>
      <c r="G1223" s="34"/>
      <c r="H1223" s="84"/>
      <c r="I1223" s="34"/>
      <c r="J1223" s="34"/>
      <c r="K1223" s="34"/>
      <c r="L1223" s="34"/>
      <c r="M1223" s="34"/>
      <c r="N1223" s="34"/>
      <c r="O1223" s="34"/>
      <c r="P1223" s="34"/>
      <c r="Q1223" s="34"/>
      <c r="S1223" s="34"/>
      <c r="T1223" s="34"/>
      <c r="U1223" s="34"/>
      <c r="W1223" t="b">
        <v>1</v>
      </c>
      <c r="X1223" s="34"/>
      <c r="Y1223" s="34"/>
      <c r="AA1223" s="34"/>
      <c r="AB1223" s="34"/>
      <c r="AC1223" s="34"/>
      <c r="AD1223" s="34"/>
      <c r="AE1223" s="34"/>
      <c r="AF1223" s="34"/>
      <c r="AG1223">
        <v>4.3</v>
      </c>
      <c r="AH1223" s="34" t="s">
        <v>1607</v>
      </c>
      <c r="AK1223" s="34"/>
      <c r="AL1223" s="34"/>
      <c r="AM1223" s="34"/>
      <c r="AN1223" s="34"/>
      <c r="AO1223" s="34"/>
      <c r="AP1223" s="34"/>
      <c r="AQ1223" s="34"/>
      <c r="AR1223" s="34"/>
      <c r="AS1223" s="34"/>
      <c r="AU1223" s="34"/>
      <c r="AV1223" s="34"/>
      <c r="AW1223" s="34"/>
      <c r="AX1223" s="34"/>
      <c r="AY1223" s="34"/>
      <c r="AZ1223" s="34"/>
      <c r="BA1223" s="34"/>
      <c r="BB1223" s="34"/>
      <c r="BC1223" s="34" t="s">
        <v>866</v>
      </c>
      <c r="BD1223" s="34" t="s">
        <v>378</v>
      </c>
      <c r="BE1223" s="34" t="s">
        <v>867</v>
      </c>
      <c r="BF1223" s="34" t="s">
        <v>868</v>
      </c>
      <c r="BI1223" s="34"/>
      <c r="BJ1223" s="34"/>
      <c r="BK1223" s="34"/>
      <c r="BL1223" s="34"/>
      <c r="BM1223" s="34"/>
      <c r="BN1223" s="34"/>
      <c r="BO1223" s="34"/>
      <c r="BP1223" s="34"/>
      <c r="BQ1223" s="34"/>
      <c r="BS1223" s="34"/>
      <c r="BT1223" s="34"/>
      <c r="BU1223" s="34"/>
      <c r="BV1223" s="34"/>
      <c r="BW1223" s="34"/>
      <c r="BX1223" s="34"/>
      <c r="BY1223" s="34"/>
      <c r="BZ1223" s="34"/>
      <c r="CB1223" s="34"/>
      <c r="CC1223" s="34"/>
      <c r="CD1223" s="34"/>
      <c r="CE1223" s="34"/>
      <c r="CH1223" s="34"/>
      <c r="CI1223" s="34"/>
      <c r="CK1223" s="34"/>
      <c r="CL1223" s="34"/>
      <c r="CM1223" t="b">
        <v>0</v>
      </c>
      <c r="CN1223" s="34" t="s">
        <v>634</v>
      </c>
      <c r="CO1223" s="34" t="s">
        <v>648</v>
      </c>
      <c r="CP1223" s="34"/>
      <c r="CQ1223" s="34" t="s">
        <v>691</v>
      </c>
      <c r="CR1223" s="34" t="s">
        <v>751</v>
      </c>
      <c r="CS1223" s="34" t="s">
        <v>312</v>
      </c>
      <c r="CT1223" s="34" t="s">
        <v>312</v>
      </c>
      <c r="CU1223" t="b">
        <v>0</v>
      </c>
      <c r="CV1223" s="34"/>
      <c r="CW1223" s="34" t="s">
        <v>647</v>
      </c>
      <c r="CX1223" s="34"/>
      <c r="CY1223" s="34" t="s">
        <v>789</v>
      </c>
      <c r="CZ1223" s="34"/>
    </row>
    <row r="1224" spans="1:104" x14ac:dyDescent="0.15">
      <c r="A1224" s="34"/>
      <c r="B1224" s="34"/>
      <c r="C1224" s="34"/>
      <c r="D1224" s="34"/>
      <c r="F1224" s="34"/>
      <c r="G1224" s="34"/>
      <c r="H1224" s="84"/>
      <c r="I1224" s="34"/>
      <c r="J1224" s="34"/>
      <c r="K1224" s="34"/>
      <c r="L1224" s="34"/>
      <c r="M1224" s="34"/>
      <c r="N1224" s="34"/>
      <c r="O1224" s="34"/>
      <c r="P1224" s="34"/>
      <c r="Q1224" s="34"/>
      <c r="S1224" s="34"/>
      <c r="T1224" s="34"/>
      <c r="U1224" s="34"/>
      <c r="W1224" t="b">
        <v>1</v>
      </c>
      <c r="X1224" s="34"/>
      <c r="Y1224" s="34"/>
      <c r="AA1224" s="34"/>
      <c r="AB1224" s="34"/>
      <c r="AC1224" s="34"/>
      <c r="AD1224" s="34"/>
      <c r="AE1224" s="34"/>
      <c r="AF1224" s="34"/>
      <c r="AG1224">
        <v>4.3</v>
      </c>
      <c r="AH1224" s="34" t="s">
        <v>1607</v>
      </c>
      <c r="AK1224" s="34"/>
      <c r="AL1224" s="34"/>
      <c r="AM1224" s="34"/>
      <c r="AN1224" s="34"/>
      <c r="AO1224" s="34"/>
      <c r="AP1224" s="34"/>
      <c r="AQ1224" s="34"/>
      <c r="AR1224" s="34"/>
      <c r="AS1224" s="34"/>
      <c r="AU1224" s="34"/>
      <c r="AV1224" s="34"/>
      <c r="AW1224" s="34"/>
      <c r="AX1224" s="34"/>
      <c r="AY1224" s="34"/>
      <c r="AZ1224" s="34"/>
      <c r="BA1224" s="34"/>
      <c r="BB1224" s="34"/>
      <c r="BC1224" s="34" t="s">
        <v>866</v>
      </c>
      <c r="BD1224" s="34" t="s">
        <v>378</v>
      </c>
      <c r="BE1224" s="34" t="s">
        <v>867</v>
      </c>
      <c r="BF1224" s="34" t="s">
        <v>868</v>
      </c>
      <c r="BI1224" s="34"/>
      <c r="BJ1224" s="34"/>
      <c r="BK1224" s="34"/>
      <c r="BL1224" s="34"/>
      <c r="BM1224" s="34"/>
      <c r="BN1224" s="34"/>
      <c r="BO1224" s="34"/>
      <c r="BP1224" s="34"/>
      <c r="BQ1224" s="34"/>
      <c r="BS1224" s="34"/>
      <c r="BT1224" s="34"/>
      <c r="BU1224" s="34"/>
      <c r="BV1224" s="34"/>
      <c r="BW1224" s="34"/>
      <c r="BX1224" s="34"/>
      <c r="BY1224" s="34"/>
      <c r="BZ1224" s="34"/>
      <c r="CB1224" s="34"/>
      <c r="CC1224" s="34"/>
      <c r="CD1224" s="34"/>
      <c r="CE1224" s="34"/>
      <c r="CH1224" s="34"/>
      <c r="CI1224" s="34"/>
      <c r="CK1224" s="34"/>
      <c r="CL1224" s="34"/>
      <c r="CM1224" t="b">
        <v>0</v>
      </c>
      <c r="CN1224" s="34" t="s">
        <v>634</v>
      </c>
      <c r="CO1224" s="34" t="s">
        <v>680</v>
      </c>
      <c r="CP1224" s="34"/>
      <c r="CQ1224" s="34" t="s">
        <v>720</v>
      </c>
      <c r="CR1224" s="34" t="s">
        <v>344</v>
      </c>
      <c r="CS1224" s="34" t="s">
        <v>309</v>
      </c>
      <c r="CT1224" s="34" t="s">
        <v>640</v>
      </c>
      <c r="CU1224" t="b">
        <v>1</v>
      </c>
      <c r="CV1224" s="34" t="s">
        <v>319</v>
      </c>
      <c r="CW1224" s="34" t="s">
        <v>643</v>
      </c>
      <c r="CX1224" s="34"/>
      <c r="CY1224" s="34" t="s">
        <v>790</v>
      </c>
      <c r="CZ1224" s="34"/>
    </row>
    <row r="1225" spans="1:104" x14ac:dyDescent="0.15">
      <c r="A1225" s="34"/>
      <c r="B1225" s="34"/>
      <c r="C1225" s="34"/>
      <c r="D1225" s="34"/>
      <c r="F1225" s="34"/>
      <c r="G1225" s="34"/>
      <c r="H1225" s="84"/>
      <c r="I1225" s="34"/>
      <c r="J1225" s="34"/>
      <c r="K1225" s="34"/>
      <c r="L1225" s="34"/>
      <c r="M1225" s="34"/>
      <c r="N1225" s="34"/>
      <c r="O1225" s="34"/>
      <c r="P1225" s="34"/>
      <c r="Q1225" s="34"/>
      <c r="S1225" s="34"/>
      <c r="T1225" s="34"/>
      <c r="U1225" s="34"/>
      <c r="W1225" t="b">
        <v>1</v>
      </c>
      <c r="X1225" s="34"/>
      <c r="Y1225" s="34"/>
      <c r="AA1225" s="34"/>
      <c r="AB1225" s="34"/>
      <c r="AC1225" s="34"/>
      <c r="AD1225" s="34"/>
      <c r="AE1225" s="34"/>
      <c r="AF1225" s="34"/>
      <c r="AG1225">
        <v>4.3</v>
      </c>
      <c r="AH1225" s="34" t="s">
        <v>1607</v>
      </c>
      <c r="AK1225" s="34"/>
      <c r="AL1225" s="34"/>
      <c r="AM1225" s="34"/>
      <c r="AN1225" s="34"/>
      <c r="AO1225" s="34"/>
      <c r="AP1225" s="34"/>
      <c r="AQ1225" s="34"/>
      <c r="AR1225" s="34"/>
      <c r="AS1225" s="34"/>
      <c r="AU1225" s="34"/>
      <c r="AV1225" s="34"/>
      <c r="AW1225" s="34"/>
      <c r="AX1225" s="34"/>
      <c r="AY1225" s="34"/>
      <c r="AZ1225" s="34"/>
      <c r="BA1225" s="34"/>
      <c r="BB1225" s="34"/>
      <c r="BC1225" s="34" t="s">
        <v>866</v>
      </c>
      <c r="BD1225" s="34" t="s">
        <v>378</v>
      </c>
      <c r="BE1225" s="34" t="s">
        <v>867</v>
      </c>
      <c r="BF1225" s="34" t="s">
        <v>868</v>
      </c>
      <c r="BI1225" s="34"/>
      <c r="BJ1225" s="34"/>
      <c r="BK1225" s="34"/>
      <c r="BL1225" s="34"/>
      <c r="BM1225" s="34"/>
      <c r="BN1225" s="34"/>
      <c r="BO1225" s="34"/>
      <c r="BP1225" s="34"/>
      <c r="BQ1225" s="34"/>
      <c r="BS1225" s="34"/>
      <c r="BT1225" s="34"/>
      <c r="BU1225" s="34"/>
      <c r="BV1225" s="34"/>
      <c r="BW1225" s="34"/>
      <c r="BX1225" s="34"/>
      <c r="BY1225" s="34"/>
      <c r="BZ1225" s="34"/>
      <c r="CB1225" s="34"/>
      <c r="CC1225" s="34"/>
      <c r="CD1225" s="34"/>
      <c r="CE1225" s="34"/>
      <c r="CH1225" s="34"/>
      <c r="CI1225" s="34"/>
      <c r="CK1225" s="34"/>
      <c r="CL1225" s="34"/>
      <c r="CM1225" t="b">
        <v>0</v>
      </c>
      <c r="CN1225" s="34" t="s">
        <v>634</v>
      </c>
      <c r="CO1225" s="34" t="s">
        <v>680</v>
      </c>
      <c r="CP1225" s="34"/>
      <c r="CQ1225" s="34" t="s">
        <v>720</v>
      </c>
      <c r="CR1225" s="34" t="s">
        <v>344</v>
      </c>
      <c r="CS1225" s="34" t="s">
        <v>310</v>
      </c>
      <c r="CT1225" s="34" t="s">
        <v>0</v>
      </c>
      <c r="CU1225" t="b">
        <v>0</v>
      </c>
      <c r="CV1225" s="34" t="s">
        <v>680</v>
      </c>
      <c r="CW1225" s="34" t="s">
        <v>644</v>
      </c>
      <c r="CX1225" s="34"/>
      <c r="CY1225" s="34" t="s">
        <v>790</v>
      </c>
      <c r="CZ1225" s="34"/>
    </row>
    <row r="1226" spans="1:104" x14ac:dyDescent="0.15">
      <c r="A1226" s="34"/>
      <c r="B1226" s="34"/>
      <c r="C1226" s="34"/>
      <c r="D1226" s="34"/>
      <c r="F1226" s="34"/>
      <c r="G1226" s="34"/>
      <c r="H1226" s="84"/>
      <c r="I1226" s="34"/>
      <c r="J1226" s="34"/>
      <c r="K1226" s="34"/>
      <c r="L1226" s="34"/>
      <c r="M1226" s="34"/>
      <c r="N1226" s="34"/>
      <c r="O1226" s="34"/>
      <c r="P1226" s="34"/>
      <c r="Q1226" s="34"/>
      <c r="S1226" s="34"/>
      <c r="T1226" s="34"/>
      <c r="U1226" s="34"/>
      <c r="W1226" t="b">
        <v>1</v>
      </c>
      <c r="X1226" s="34"/>
      <c r="Y1226" s="34"/>
      <c r="AA1226" s="34"/>
      <c r="AB1226" s="34"/>
      <c r="AC1226" s="34"/>
      <c r="AD1226" s="34"/>
      <c r="AE1226" s="34"/>
      <c r="AF1226" s="34"/>
      <c r="AG1226">
        <v>4.3</v>
      </c>
      <c r="AH1226" s="34" t="s">
        <v>1607</v>
      </c>
      <c r="AK1226" s="34"/>
      <c r="AL1226" s="34"/>
      <c r="AM1226" s="34"/>
      <c r="AN1226" s="34"/>
      <c r="AO1226" s="34"/>
      <c r="AP1226" s="34"/>
      <c r="AQ1226" s="34"/>
      <c r="AR1226" s="34"/>
      <c r="AS1226" s="34"/>
      <c r="AU1226" s="34"/>
      <c r="AV1226" s="34"/>
      <c r="AW1226" s="34"/>
      <c r="AX1226" s="34"/>
      <c r="AY1226" s="34"/>
      <c r="AZ1226" s="34"/>
      <c r="BA1226" s="34"/>
      <c r="BB1226" s="34"/>
      <c r="BC1226" s="34" t="s">
        <v>866</v>
      </c>
      <c r="BD1226" s="34" t="s">
        <v>378</v>
      </c>
      <c r="BE1226" s="34" t="s">
        <v>867</v>
      </c>
      <c r="BF1226" s="34" t="s">
        <v>868</v>
      </c>
      <c r="BI1226" s="34"/>
      <c r="BJ1226" s="34"/>
      <c r="BK1226" s="34"/>
      <c r="BL1226" s="34"/>
      <c r="BM1226" s="34"/>
      <c r="BN1226" s="34"/>
      <c r="BO1226" s="34"/>
      <c r="BP1226" s="34"/>
      <c r="BQ1226" s="34"/>
      <c r="BS1226" s="34"/>
      <c r="BT1226" s="34"/>
      <c r="BU1226" s="34"/>
      <c r="BV1226" s="34"/>
      <c r="BW1226" s="34"/>
      <c r="BX1226" s="34"/>
      <c r="BY1226" s="34"/>
      <c r="BZ1226" s="34"/>
      <c r="CB1226" s="34"/>
      <c r="CC1226" s="34"/>
      <c r="CD1226" s="34"/>
      <c r="CE1226" s="34"/>
      <c r="CH1226" s="34"/>
      <c r="CI1226" s="34"/>
      <c r="CK1226" s="34"/>
      <c r="CL1226" s="34"/>
      <c r="CM1226" t="b">
        <v>0</v>
      </c>
      <c r="CN1226" s="34" t="s">
        <v>634</v>
      </c>
      <c r="CO1226" s="34" t="s">
        <v>680</v>
      </c>
      <c r="CP1226" s="34"/>
      <c r="CQ1226" s="34" t="s">
        <v>720</v>
      </c>
      <c r="CR1226" s="34" t="s">
        <v>344</v>
      </c>
      <c r="CS1226" s="34" t="s">
        <v>312</v>
      </c>
      <c r="CT1226" s="34" t="s">
        <v>312</v>
      </c>
      <c r="CU1226" t="b">
        <v>0</v>
      </c>
      <c r="CV1226" s="34"/>
      <c r="CW1226" s="34" t="s">
        <v>647</v>
      </c>
      <c r="CX1226" s="34"/>
      <c r="CY1226" s="34" t="s">
        <v>790</v>
      </c>
      <c r="CZ1226" s="34"/>
    </row>
    <row r="1227" spans="1:104" x14ac:dyDescent="0.15">
      <c r="A1227" s="34"/>
      <c r="B1227" s="34"/>
      <c r="C1227" s="34"/>
      <c r="D1227" s="34"/>
      <c r="F1227" s="34"/>
      <c r="G1227" s="34"/>
      <c r="H1227" s="84"/>
      <c r="I1227" s="34"/>
      <c r="J1227" s="34"/>
      <c r="K1227" s="34"/>
      <c r="L1227" s="34"/>
      <c r="M1227" s="34"/>
      <c r="N1227" s="34"/>
      <c r="O1227" s="34"/>
      <c r="P1227" s="34"/>
      <c r="Q1227" s="34"/>
      <c r="S1227" s="34"/>
      <c r="T1227" s="34"/>
      <c r="U1227" s="34"/>
      <c r="W1227" t="b">
        <v>1</v>
      </c>
      <c r="X1227" s="34"/>
      <c r="Y1227" s="34"/>
      <c r="AA1227" s="34"/>
      <c r="AB1227" s="34"/>
      <c r="AC1227" s="34"/>
      <c r="AD1227" s="34"/>
      <c r="AE1227" s="34"/>
      <c r="AF1227" s="34"/>
      <c r="AG1227">
        <v>4.3</v>
      </c>
      <c r="AH1227" s="34" t="s">
        <v>1607</v>
      </c>
      <c r="AK1227" s="34"/>
      <c r="AL1227" s="34"/>
      <c r="AM1227" s="34"/>
      <c r="AN1227" s="34"/>
      <c r="AO1227" s="34"/>
      <c r="AP1227" s="34"/>
      <c r="AQ1227" s="34"/>
      <c r="AR1227" s="34"/>
      <c r="AS1227" s="34"/>
      <c r="AU1227" s="34"/>
      <c r="AV1227" s="34"/>
      <c r="AW1227" s="34"/>
      <c r="AX1227" s="34"/>
      <c r="AY1227" s="34"/>
      <c r="AZ1227" s="34"/>
      <c r="BA1227" s="34"/>
      <c r="BB1227" s="34"/>
      <c r="BC1227" s="34" t="s">
        <v>866</v>
      </c>
      <c r="BD1227" s="34" t="s">
        <v>378</v>
      </c>
      <c r="BE1227" s="34" t="s">
        <v>867</v>
      </c>
      <c r="BF1227" s="34" t="s">
        <v>868</v>
      </c>
      <c r="BI1227" s="34"/>
      <c r="BJ1227" s="34"/>
      <c r="BK1227" s="34"/>
      <c r="BL1227" s="34"/>
      <c r="BM1227" s="34"/>
      <c r="BN1227" s="34"/>
      <c r="BO1227" s="34"/>
      <c r="BP1227" s="34"/>
      <c r="BQ1227" s="34"/>
      <c r="BS1227" s="34"/>
      <c r="BT1227" s="34"/>
      <c r="BU1227" s="34"/>
      <c r="BV1227" s="34"/>
      <c r="BW1227" s="34"/>
      <c r="BX1227" s="34"/>
      <c r="BY1227" s="34"/>
      <c r="BZ1227" s="34"/>
      <c r="CB1227" s="34"/>
      <c r="CC1227" s="34"/>
      <c r="CD1227" s="34"/>
      <c r="CE1227" s="34"/>
      <c r="CH1227" s="34"/>
      <c r="CI1227" s="34"/>
      <c r="CK1227" s="34"/>
      <c r="CL1227" s="34"/>
      <c r="CM1227" t="b">
        <v>0</v>
      </c>
      <c r="CN1227" s="34" t="s">
        <v>634</v>
      </c>
      <c r="CO1227" s="34" t="s">
        <v>681</v>
      </c>
      <c r="CP1227" s="34" t="s">
        <v>1089</v>
      </c>
      <c r="CQ1227" s="34" t="s">
        <v>711</v>
      </c>
      <c r="CR1227" s="34" t="s">
        <v>336</v>
      </c>
      <c r="CS1227" s="34" t="s">
        <v>309</v>
      </c>
      <c r="CT1227" s="34" t="s">
        <v>640</v>
      </c>
      <c r="CU1227" t="b">
        <v>1</v>
      </c>
      <c r="CV1227" s="34" t="s">
        <v>319</v>
      </c>
      <c r="CW1227" s="34" t="s">
        <v>643</v>
      </c>
      <c r="CX1227" s="34"/>
      <c r="CY1227" s="34" t="s">
        <v>791</v>
      </c>
      <c r="CZ1227" s="34"/>
    </row>
    <row r="1228" spans="1:104" x14ac:dyDescent="0.15">
      <c r="A1228" s="34"/>
      <c r="B1228" s="34"/>
      <c r="C1228" s="34"/>
      <c r="D1228" s="34"/>
      <c r="F1228" s="34"/>
      <c r="G1228" s="34"/>
      <c r="H1228" s="84"/>
      <c r="I1228" s="34"/>
      <c r="J1228" s="34"/>
      <c r="K1228" s="34"/>
      <c r="L1228" s="34"/>
      <c r="M1228" s="34"/>
      <c r="N1228" s="34"/>
      <c r="O1228" s="34"/>
      <c r="P1228" s="34"/>
      <c r="Q1228" s="34"/>
      <c r="S1228" s="34"/>
      <c r="T1228" s="34"/>
      <c r="U1228" s="34"/>
      <c r="W1228" t="b">
        <v>1</v>
      </c>
      <c r="X1228" s="34"/>
      <c r="Y1228" s="34"/>
      <c r="AA1228" s="34"/>
      <c r="AB1228" s="34"/>
      <c r="AC1228" s="34"/>
      <c r="AD1228" s="34"/>
      <c r="AE1228" s="34"/>
      <c r="AF1228" s="34"/>
      <c r="AG1228">
        <v>4.3</v>
      </c>
      <c r="AH1228" s="34" t="s">
        <v>1607</v>
      </c>
      <c r="AK1228" s="34"/>
      <c r="AL1228" s="34"/>
      <c r="AM1228" s="34"/>
      <c r="AN1228" s="34"/>
      <c r="AO1228" s="34"/>
      <c r="AP1228" s="34"/>
      <c r="AQ1228" s="34"/>
      <c r="AR1228" s="34"/>
      <c r="AS1228" s="34"/>
      <c r="AU1228" s="34"/>
      <c r="AV1228" s="34"/>
      <c r="AW1228" s="34"/>
      <c r="AX1228" s="34"/>
      <c r="AY1228" s="34"/>
      <c r="AZ1228" s="34"/>
      <c r="BA1228" s="34"/>
      <c r="BB1228" s="34"/>
      <c r="BC1228" s="34" t="s">
        <v>866</v>
      </c>
      <c r="BD1228" s="34" t="s">
        <v>378</v>
      </c>
      <c r="BE1228" s="34" t="s">
        <v>867</v>
      </c>
      <c r="BF1228" s="34" t="s">
        <v>868</v>
      </c>
      <c r="BI1228" s="34"/>
      <c r="BJ1228" s="34"/>
      <c r="BK1228" s="34"/>
      <c r="BL1228" s="34"/>
      <c r="BM1228" s="34"/>
      <c r="BN1228" s="34"/>
      <c r="BO1228" s="34"/>
      <c r="BP1228" s="34"/>
      <c r="BQ1228" s="34"/>
      <c r="BS1228" s="34"/>
      <c r="BT1228" s="34"/>
      <c r="BU1228" s="34"/>
      <c r="BV1228" s="34"/>
      <c r="BW1228" s="34"/>
      <c r="BX1228" s="34"/>
      <c r="BY1228" s="34"/>
      <c r="BZ1228" s="34"/>
      <c r="CB1228" s="34"/>
      <c r="CC1228" s="34"/>
      <c r="CD1228" s="34"/>
      <c r="CE1228" s="34"/>
      <c r="CH1228" s="34"/>
      <c r="CI1228" s="34"/>
      <c r="CK1228" s="34"/>
      <c r="CL1228" s="34"/>
      <c r="CM1228" t="b">
        <v>0</v>
      </c>
      <c r="CN1228" s="34" t="s">
        <v>634</v>
      </c>
      <c r="CO1228" s="34" t="s">
        <v>681</v>
      </c>
      <c r="CP1228" s="34" t="s">
        <v>1089</v>
      </c>
      <c r="CQ1228" s="34" t="s">
        <v>711</v>
      </c>
      <c r="CR1228" s="34" t="s">
        <v>336</v>
      </c>
      <c r="CS1228" s="34" t="s">
        <v>310</v>
      </c>
      <c r="CT1228" s="34" t="s">
        <v>0</v>
      </c>
      <c r="CU1228" t="b">
        <v>0</v>
      </c>
      <c r="CV1228" s="34" t="s">
        <v>681</v>
      </c>
      <c r="CW1228" s="34" t="s">
        <v>644</v>
      </c>
      <c r="CX1228" s="34"/>
      <c r="CY1228" s="34" t="s">
        <v>791</v>
      </c>
      <c r="CZ1228" s="34"/>
    </row>
    <row r="1229" spans="1:104" x14ac:dyDescent="0.15">
      <c r="A1229" s="34"/>
      <c r="B1229" s="34"/>
      <c r="C1229" s="34"/>
      <c r="D1229" s="34"/>
      <c r="F1229" s="34"/>
      <c r="G1229" s="34"/>
      <c r="H1229" s="84"/>
      <c r="I1229" s="34"/>
      <c r="J1229" s="34"/>
      <c r="K1229" s="34"/>
      <c r="L1229" s="34"/>
      <c r="M1229" s="34"/>
      <c r="N1229" s="34"/>
      <c r="O1229" s="34"/>
      <c r="P1229" s="34"/>
      <c r="Q1229" s="34"/>
      <c r="S1229" s="34"/>
      <c r="T1229" s="34"/>
      <c r="U1229" s="34"/>
      <c r="W1229" t="b">
        <v>1</v>
      </c>
      <c r="X1229" s="34"/>
      <c r="Y1229" s="34"/>
      <c r="AA1229" s="34"/>
      <c r="AB1229" s="34"/>
      <c r="AC1229" s="34"/>
      <c r="AD1229" s="34"/>
      <c r="AE1229" s="34"/>
      <c r="AF1229" s="34"/>
      <c r="AG1229">
        <v>4.3</v>
      </c>
      <c r="AH1229" s="34" t="s">
        <v>1607</v>
      </c>
      <c r="AK1229" s="34"/>
      <c r="AL1229" s="34"/>
      <c r="AM1229" s="34"/>
      <c r="AN1229" s="34"/>
      <c r="AO1229" s="34"/>
      <c r="AP1229" s="34"/>
      <c r="AQ1229" s="34"/>
      <c r="AR1229" s="34"/>
      <c r="AS1229" s="34"/>
      <c r="AU1229" s="34"/>
      <c r="AV1229" s="34"/>
      <c r="AW1229" s="34"/>
      <c r="AX1229" s="34"/>
      <c r="AY1229" s="34"/>
      <c r="AZ1229" s="34"/>
      <c r="BA1229" s="34"/>
      <c r="BB1229" s="34"/>
      <c r="BC1229" s="34" t="s">
        <v>866</v>
      </c>
      <c r="BD1229" s="34" t="s">
        <v>378</v>
      </c>
      <c r="BE1229" s="34" t="s">
        <v>867</v>
      </c>
      <c r="BF1229" s="34" t="s">
        <v>868</v>
      </c>
      <c r="BI1229" s="34"/>
      <c r="BJ1229" s="34"/>
      <c r="BK1229" s="34"/>
      <c r="BL1229" s="34"/>
      <c r="BM1229" s="34"/>
      <c r="BN1229" s="34"/>
      <c r="BO1229" s="34"/>
      <c r="BP1229" s="34"/>
      <c r="BQ1229" s="34"/>
      <c r="BS1229" s="34"/>
      <c r="BT1229" s="34"/>
      <c r="BU1229" s="34"/>
      <c r="BV1229" s="34"/>
      <c r="BW1229" s="34"/>
      <c r="BX1229" s="34"/>
      <c r="BY1229" s="34"/>
      <c r="BZ1229" s="34"/>
      <c r="CB1229" s="34"/>
      <c r="CC1229" s="34"/>
      <c r="CD1229" s="34"/>
      <c r="CE1229" s="34"/>
      <c r="CH1229" s="34"/>
      <c r="CI1229" s="34"/>
      <c r="CK1229" s="34"/>
      <c r="CL1229" s="34"/>
      <c r="CM1229" t="b">
        <v>0</v>
      </c>
      <c r="CN1229" s="34" t="s">
        <v>634</v>
      </c>
      <c r="CO1229" s="34" t="s">
        <v>681</v>
      </c>
      <c r="CP1229" s="34" t="s">
        <v>1089</v>
      </c>
      <c r="CQ1229" s="34" t="s">
        <v>711</v>
      </c>
      <c r="CR1229" s="34" t="s">
        <v>336</v>
      </c>
      <c r="CS1229" s="34" t="s">
        <v>312</v>
      </c>
      <c r="CT1229" s="34" t="s">
        <v>312</v>
      </c>
      <c r="CU1229" t="b">
        <v>0</v>
      </c>
      <c r="CV1229" s="34"/>
      <c r="CW1229" s="34" t="s">
        <v>647</v>
      </c>
      <c r="CX1229" s="34"/>
      <c r="CY1229" s="34" t="s">
        <v>791</v>
      </c>
      <c r="CZ1229" s="34"/>
    </row>
    <row r="1230" spans="1:104" x14ac:dyDescent="0.15">
      <c r="A1230" s="34"/>
      <c r="B1230" s="34"/>
      <c r="C1230" s="34"/>
      <c r="D1230" s="34"/>
      <c r="F1230" s="34"/>
      <c r="G1230" s="34"/>
      <c r="H1230" s="84"/>
      <c r="I1230" s="34"/>
      <c r="J1230" s="34"/>
      <c r="K1230" s="34"/>
      <c r="L1230" s="34"/>
      <c r="M1230" s="34"/>
      <c r="N1230" s="34"/>
      <c r="O1230" s="34"/>
      <c r="P1230" s="34"/>
      <c r="Q1230" s="34"/>
      <c r="S1230" s="34"/>
      <c r="T1230" s="34"/>
      <c r="U1230" s="34"/>
      <c r="W1230" t="b">
        <v>1</v>
      </c>
      <c r="X1230" s="34"/>
      <c r="Y1230" s="34"/>
      <c r="AA1230" s="34"/>
      <c r="AB1230" s="34"/>
      <c r="AC1230" s="34"/>
      <c r="AD1230" s="34"/>
      <c r="AE1230" s="34"/>
      <c r="AF1230" s="34"/>
      <c r="AG1230">
        <v>4.3</v>
      </c>
      <c r="AH1230" s="34" t="s">
        <v>1607</v>
      </c>
      <c r="AK1230" s="34"/>
      <c r="AL1230" s="34"/>
      <c r="AM1230" s="34"/>
      <c r="AN1230" s="34"/>
      <c r="AO1230" s="34"/>
      <c r="AP1230" s="34"/>
      <c r="AQ1230" s="34"/>
      <c r="AR1230" s="34"/>
      <c r="AS1230" s="34"/>
      <c r="AU1230" s="34"/>
      <c r="AV1230" s="34"/>
      <c r="AW1230" s="34"/>
      <c r="AX1230" s="34"/>
      <c r="AY1230" s="34"/>
      <c r="AZ1230" s="34"/>
      <c r="BA1230" s="34"/>
      <c r="BB1230" s="34"/>
      <c r="BC1230" s="34" t="s">
        <v>866</v>
      </c>
      <c r="BD1230" s="34" t="s">
        <v>378</v>
      </c>
      <c r="BE1230" s="34" t="s">
        <v>867</v>
      </c>
      <c r="BF1230" s="34" t="s">
        <v>868</v>
      </c>
      <c r="BI1230" s="34"/>
      <c r="BJ1230" s="34"/>
      <c r="BK1230" s="34"/>
      <c r="BL1230" s="34"/>
      <c r="BM1230" s="34"/>
      <c r="BN1230" s="34"/>
      <c r="BO1230" s="34"/>
      <c r="BP1230" s="34"/>
      <c r="BQ1230" s="34"/>
      <c r="BS1230" s="34"/>
      <c r="BT1230" s="34"/>
      <c r="BU1230" s="34"/>
      <c r="BV1230" s="34"/>
      <c r="BW1230" s="34"/>
      <c r="BX1230" s="34"/>
      <c r="BY1230" s="34"/>
      <c r="BZ1230" s="34"/>
      <c r="CB1230" s="34"/>
      <c r="CC1230" s="34"/>
      <c r="CD1230" s="34"/>
      <c r="CE1230" s="34"/>
      <c r="CH1230" s="34"/>
      <c r="CI1230" s="34"/>
      <c r="CK1230" s="34"/>
      <c r="CL1230" s="34"/>
      <c r="CM1230" t="b">
        <v>0</v>
      </c>
      <c r="CN1230" s="34" t="s">
        <v>634</v>
      </c>
      <c r="CO1230" s="34" t="s">
        <v>320</v>
      </c>
      <c r="CP1230" s="34" t="s">
        <v>1090</v>
      </c>
      <c r="CQ1230" s="34" t="s">
        <v>721</v>
      </c>
      <c r="CR1230" s="34" t="s">
        <v>335</v>
      </c>
      <c r="CS1230" s="34" t="s">
        <v>309</v>
      </c>
      <c r="CT1230" s="34" t="s">
        <v>640</v>
      </c>
      <c r="CU1230" t="b">
        <v>1</v>
      </c>
      <c r="CV1230" s="34" t="s">
        <v>319</v>
      </c>
      <c r="CW1230" s="34" t="s">
        <v>643</v>
      </c>
      <c r="CX1230" s="34"/>
      <c r="CY1230" s="34" t="s">
        <v>792</v>
      </c>
      <c r="CZ1230" s="34"/>
    </row>
    <row r="1231" spans="1:104" x14ac:dyDescent="0.15">
      <c r="A1231" s="34"/>
      <c r="B1231" s="34"/>
      <c r="C1231" s="34"/>
      <c r="D1231" s="34"/>
      <c r="F1231" s="34"/>
      <c r="G1231" s="34"/>
      <c r="H1231" s="84"/>
      <c r="I1231" s="34"/>
      <c r="J1231" s="34"/>
      <c r="K1231" s="34"/>
      <c r="L1231" s="34"/>
      <c r="M1231" s="34"/>
      <c r="N1231" s="34"/>
      <c r="O1231" s="34"/>
      <c r="P1231" s="34"/>
      <c r="Q1231" s="34"/>
      <c r="S1231" s="34"/>
      <c r="T1231" s="34"/>
      <c r="U1231" s="34"/>
      <c r="W1231" t="b">
        <v>1</v>
      </c>
      <c r="X1231" s="34"/>
      <c r="Y1231" s="34"/>
      <c r="AA1231" s="34"/>
      <c r="AB1231" s="34"/>
      <c r="AC1231" s="34"/>
      <c r="AD1231" s="34"/>
      <c r="AE1231" s="34"/>
      <c r="AF1231" s="34"/>
      <c r="AG1231">
        <v>4.3</v>
      </c>
      <c r="AH1231" s="34" t="s">
        <v>1607</v>
      </c>
      <c r="AK1231" s="34"/>
      <c r="AL1231" s="34"/>
      <c r="AM1231" s="34"/>
      <c r="AN1231" s="34"/>
      <c r="AO1231" s="34"/>
      <c r="AP1231" s="34"/>
      <c r="AQ1231" s="34"/>
      <c r="AR1231" s="34"/>
      <c r="AS1231" s="34"/>
      <c r="AU1231" s="34"/>
      <c r="AV1231" s="34"/>
      <c r="AW1231" s="34"/>
      <c r="AX1231" s="34"/>
      <c r="AY1231" s="34"/>
      <c r="AZ1231" s="34"/>
      <c r="BA1231" s="34"/>
      <c r="BB1231" s="34"/>
      <c r="BC1231" s="34" t="s">
        <v>866</v>
      </c>
      <c r="BD1231" s="34" t="s">
        <v>378</v>
      </c>
      <c r="BE1231" s="34" t="s">
        <v>867</v>
      </c>
      <c r="BF1231" s="34" t="s">
        <v>868</v>
      </c>
      <c r="BI1231" s="34"/>
      <c r="BJ1231" s="34"/>
      <c r="BK1231" s="34"/>
      <c r="BL1231" s="34"/>
      <c r="BM1231" s="34"/>
      <c r="BN1231" s="34"/>
      <c r="BO1231" s="34"/>
      <c r="BP1231" s="34"/>
      <c r="BQ1231" s="34"/>
      <c r="BS1231" s="34"/>
      <c r="BT1231" s="34"/>
      <c r="BU1231" s="34"/>
      <c r="BV1231" s="34"/>
      <c r="BW1231" s="34"/>
      <c r="BX1231" s="34"/>
      <c r="BY1231" s="34"/>
      <c r="BZ1231" s="34"/>
      <c r="CB1231" s="34"/>
      <c r="CC1231" s="34"/>
      <c r="CD1231" s="34"/>
      <c r="CE1231" s="34"/>
      <c r="CH1231" s="34"/>
      <c r="CI1231" s="34"/>
      <c r="CK1231" s="34"/>
      <c r="CL1231" s="34"/>
      <c r="CM1231" t="b">
        <v>0</v>
      </c>
      <c r="CN1231" s="34" t="s">
        <v>634</v>
      </c>
      <c r="CO1231" s="34" t="s">
        <v>320</v>
      </c>
      <c r="CP1231" s="34" t="s">
        <v>1090</v>
      </c>
      <c r="CQ1231" s="34" t="s">
        <v>721</v>
      </c>
      <c r="CR1231" s="34" t="s">
        <v>335</v>
      </c>
      <c r="CS1231" s="34" t="s">
        <v>310</v>
      </c>
      <c r="CT1231" s="34" t="s">
        <v>0</v>
      </c>
      <c r="CU1231" t="b">
        <v>0</v>
      </c>
      <c r="CV1231" s="34" t="s">
        <v>320</v>
      </c>
      <c r="CW1231" s="34" t="s">
        <v>644</v>
      </c>
      <c r="CX1231" s="34"/>
      <c r="CY1231" s="34" t="s">
        <v>792</v>
      </c>
      <c r="CZ1231" s="34"/>
    </row>
    <row r="1232" spans="1:104" x14ac:dyDescent="0.15">
      <c r="A1232" s="34"/>
      <c r="B1232" s="34"/>
      <c r="C1232" s="34"/>
      <c r="D1232" s="34"/>
      <c r="F1232" s="34"/>
      <c r="G1232" s="34"/>
      <c r="H1232" s="84"/>
      <c r="I1232" s="34"/>
      <c r="J1232" s="34"/>
      <c r="K1232" s="34"/>
      <c r="L1232" s="34"/>
      <c r="M1232" s="34"/>
      <c r="N1232" s="34"/>
      <c r="O1232" s="34"/>
      <c r="P1232" s="34"/>
      <c r="Q1232" s="34"/>
      <c r="S1232" s="34"/>
      <c r="T1232" s="34"/>
      <c r="U1232" s="34"/>
      <c r="W1232" t="b">
        <v>1</v>
      </c>
      <c r="X1232" s="34"/>
      <c r="Y1232" s="34"/>
      <c r="AA1232" s="34"/>
      <c r="AB1232" s="34"/>
      <c r="AC1232" s="34"/>
      <c r="AD1232" s="34"/>
      <c r="AE1232" s="34"/>
      <c r="AF1232" s="34"/>
      <c r="AG1232">
        <v>4.3</v>
      </c>
      <c r="AH1232" s="34" t="s">
        <v>1607</v>
      </c>
      <c r="AK1232" s="34"/>
      <c r="AL1232" s="34"/>
      <c r="AM1232" s="34"/>
      <c r="AN1232" s="34"/>
      <c r="AO1232" s="34"/>
      <c r="AP1232" s="34"/>
      <c r="AQ1232" s="34"/>
      <c r="AR1232" s="34"/>
      <c r="AS1232" s="34"/>
      <c r="AU1232" s="34"/>
      <c r="AV1232" s="34"/>
      <c r="AW1232" s="34"/>
      <c r="AX1232" s="34"/>
      <c r="AY1232" s="34"/>
      <c r="AZ1232" s="34"/>
      <c r="BA1232" s="34"/>
      <c r="BB1232" s="34"/>
      <c r="BC1232" s="34" t="s">
        <v>866</v>
      </c>
      <c r="BD1232" s="34" t="s">
        <v>378</v>
      </c>
      <c r="BE1232" s="34" t="s">
        <v>867</v>
      </c>
      <c r="BF1232" s="34" t="s">
        <v>868</v>
      </c>
      <c r="BI1232" s="34"/>
      <c r="BJ1232" s="34"/>
      <c r="BK1232" s="34"/>
      <c r="BL1232" s="34"/>
      <c r="BM1232" s="34"/>
      <c r="BN1232" s="34"/>
      <c r="BO1232" s="34"/>
      <c r="BP1232" s="34"/>
      <c r="BQ1232" s="34"/>
      <c r="BS1232" s="34"/>
      <c r="BT1232" s="34"/>
      <c r="BU1232" s="34"/>
      <c r="BV1232" s="34"/>
      <c r="BW1232" s="34"/>
      <c r="BX1232" s="34"/>
      <c r="BY1232" s="34"/>
      <c r="BZ1232" s="34"/>
      <c r="CB1232" s="34"/>
      <c r="CC1232" s="34"/>
      <c r="CD1232" s="34"/>
      <c r="CE1232" s="34"/>
      <c r="CH1232" s="34"/>
      <c r="CI1232" s="34"/>
      <c r="CK1232" s="34"/>
      <c r="CL1232" s="34"/>
      <c r="CM1232" t="b">
        <v>0</v>
      </c>
      <c r="CN1232" s="34" t="s">
        <v>634</v>
      </c>
      <c r="CO1232" s="34" t="s">
        <v>320</v>
      </c>
      <c r="CP1232" s="34" t="s">
        <v>1090</v>
      </c>
      <c r="CQ1232" s="34" t="s">
        <v>721</v>
      </c>
      <c r="CR1232" s="34" t="s">
        <v>335</v>
      </c>
      <c r="CS1232" s="34" t="s">
        <v>312</v>
      </c>
      <c r="CT1232" s="34" t="s">
        <v>312</v>
      </c>
      <c r="CU1232" t="b">
        <v>0</v>
      </c>
      <c r="CV1232" s="34"/>
      <c r="CW1232" s="34" t="s">
        <v>647</v>
      </c>
      <c r="CX1232" s="34"/>
      <c r="CY1232" s="34" t="s">
        <v>792</v>
      </c>
      <c r="CZ1232" s="34"/>
    </row>
    <row r="1233" spans="1:104" x14ac:dyDescent="0.15">
      <c r="A1233" s="34"/>
      <c r="B1233" s="34"/>
      <c r="C1233" s="34"/>
      <c r="D1233" s="34"/>
      <c r="F1233" s="34"/>
      <c r="G1233" s="34"/>
      <c r="H1233" s="84"/>
      <c r="I1233" s="34"/>
      <c r="J1233" s="34"/>
      <c r="K1233" s="34"/>
      <c r="L1233" s="34"/>
      <c r="M1233" s="34"/>
      <c r="N1233" s="34"/>
      <c r="O1233" s="34"/>
      <c r="P1233" s="34"/>
      <c r="Q1233" s="34"/>
      <c r="S1233" s="34"/>
      <c r="T1233" s="34"/>
      <c r="U1233" s="34"/>
      <c r="W1233" t="b">
        <v>1</v>
      </c>
      <c r="X1233" s="34"/>
      <c r="Y1233" s="34"/>
      <c r="AA1233" s="34"/>
      <c r="AB1233" s="34"/>
      <c r="AC1233" s="34"/>
      <c r="AD1233" s="34"/>
      <c r="AE1233" s="34"/>
      <c r="AF1233" s="34"/>
      <c r="AG1233">
        <v>4.3</v>
      </c>
      <c r="AH1233" s="34" t="s">
        <v>1607</v>
      </c>
      <c r="AK1233" s="34"/>
      <c r="AL1233" s="34"/>
      <c r="AM1233" s="34"/>
      <c r="AN1233" s="34"/>
      <c r="AO1233" s="34"/>
      <c r="AP1233" s="34"/>
      <c r="AQ1233" s="34"/>
      <c r="AR1233" s="34"/>
      <c r="AS1233" s="34"/>
      <c r="AU1233" s="34"/>
      <c r="AV1233" s="34"/>
      <c r="AW1233" s="34"/>
      <c r="AX1233" s="34"/>
      <c r="AY1233" s="34"/>
      <c r="AZ1233" s="34"/>
      <c r="BA1233" s="34"/>
      <c r="BB1233" s="34"/>
      <c r="BC1233" s="34" t="s">
        <v>866</v>
      </c>
      <c r="BD1233" s="34" t="s">
        <v>378</v>
      </c>
      <c r="BE1233" s="34" t="s">
        <v>867</v>
      </c>
      <c r="BF1233" s="34" t="s">
        <v>868</v>
      </c>
      <c r="BI1233" s="34"/>
      <c r="BJ1233" s="34"/>
      <c r="BK1233" s="34"/>
      <c r="BL1233" s="34"/>
      <c r="BM1233" s="34"/>
      <c r="BN1233" s="34"/>
      <c r="BO1233" s="34"/>
      <c r="BP1233" s="34"/>
      <c r="BQ1233" s="34"/>
      <c r="BS1233" s="34"/>
      <c r="BT1233" s="34"/>
      <c r="BU1233" s="34"/>
      <c r="BV1233" s="34"/>
      <c r="BW1233" s="34"/>
      <c r="BX1233" s="34"/>
      <c r="BY1233" s="34"/>
      <c r="BZ1233" s="34"/>
      <c r="CB1233" s="34"/>
      <c r="CC1233" s="34"/>
      <c r="CD1233" s="34"/>
      <c r="CE1233" s="34"/>
      <c r="CH1233" s="34"/>
      <c r="CI1233" s="34"/>
      <c r="CK1233" s="34"/>
      <c r="CL1233" s="34"/>
      <c r="CM1233" t="b">
        <v>0</v>
      </c>
      <c r="CN1233" s="34" t="s">
        <v>634</v>
      </c>
      <c r="CO1233" s="34" t="s">
        <v>682</v>
      </c>
      <c r="CP1233" s="34"/>
      <c r="CQ1233" s="34" t="s">
        <v>722</v>
      </c>
      <c r="CR1233" s="34" t="s">
        <v>752</v>
      </c>
      <c r="CS1233" s="34" t="s">
        <v>309</v>
      </c>
      <c r="CT1233" s="34" t="s">
        <v>640</v>
      </c>
      <c r="CU1233" t="b">
        <v>1</v>
      </c>
      <c r="CV1233" s="34" t="s">
        <v>319</v>
      </c>
      <c r="CW1233" s="34" t="s">
        <v>643</v>
      </c>
      <c r="CX1233" s="34"/>
      <c r="CY1233" s="34" t="s">
        <v>793</v>
      </c>
      <c r="CZ1233" s="34"/>
    </row>
    <row r="1234" spans="1:104" x14ac:dyDescent="0.15">
      <c r="A1234" s="34"/>
      <c r="B1234" s="34"/>
      <c r="C1234" s="34"/>
      <c r="D1234" s="34"/>
      <c r="F1234" s="34"/>
      <c r="G1234" s="34"/>
      <c r="H1234" s="84"/>
      <c r="I1234" s="34"/>
      <c r="J1234" s="34"/>
      <c r="K1234" s="34"/>
      <c r="L1234" s="34"/>
      <c r="M1234" s="34"/>
      <c r="N1234" s="34"/>
      <c r="O1234" s="34"/>
      <c r="P1234" s="34"/>
      <c r="Q1234" s="34"/>
      <c r="S1234" s="34"/>
      <c r="T1234" s="34"/>
      <c r="U1234" s="34"/>
      <c r="W1234" t="b">
        <v>1</v>
      </c>
      <c r="X1234" s="34"/>
      <c r="Y1234" s="34"/>
      <c r="AA1234" s="34"/>
      <c r="AB1234" s="34"/>
      <c r="AC1234" s="34"/>
      <c r="AD1234" s="34"/>
      <c r="AE1234" s="34"/>
      <c r="AF1234" s="34"/>
      <c r="AG1234">
        <v>4.3</v>
      </c>
      <c r="AH1234" s="34" t="s">
        <v>1607</v>
      </c>
      <c r="AK1234" s="34"/>
      <c r="AL1234" s="34"/>
      <c r="AM1234" s="34"/>
      <c r="AN1234" s="34"/>
      <c r="AO1234" s="34"/>
      <c r="AP1234" s="34"/>
      <c r="AQ1234" s="34"/>
      <c r="AR1234" s="34"/>
      <c r="AS1234" s="34"/>
      <c r="AU1234" s="34"/>
      <c r="AV1234" s="34"/>
      <c r="AW1234" s="34"/>
      <c r="AX1234" s="34"/>
      <c r="AY1234" s="34"/>
      <c r="AZ1234" s="34"/>
      <c r="BA1234" s="34"/>
      <c r="BB1234" s="34"/>
      <c r="BC1234" s="34" t="s">
        <v>866</v>
      </c>
      <c r="BD1234" s="34" t="s">
        <v>378</v>
      </c>
      <c r="BE1234" s="34" t="s">
        <v>867</v>
      </c>
      <c r="BF1234" s="34" t="s">
        <v>868</v>
      </c>
      <c r="BI1234" s="34"/>
      <c r="BJ1234" s="34"/>
      <c r="BK1234" s="34"/>
      <c r="BL1234" s="34"/>
      <c r="BM1234" s="34"/>
      <c r="BN1234" s="34"/>
      <c r="BO1234" s="34"/>
      <c r="BP1234" s="34"/>
      <c r="BQ1234" s="34"/>
      <c r="BS1234" s="34"/>
      <c r="BT1234" s="34"/>
      <c r="BU1234" s="34"/>
      <c r="BV1234" s="34"/>
      <c r="BW1234" s="34"/>
      <c r="BX1234" s="34"/>
      <c r="BY1234" s="34"/>
      <c r="BZ1234" s="34"/>
      <c r="CB1234" s="34"/>
      <c r="CC1234" s="34"/>
      <c r="CD1234" s="34"/>
      <c r="CE1234" s="34"/>
      <c r="CH1234" s="34"/>
      <c r="CI1234" s="34"/>
      <c r="CK1234" s="34"/>
      <c r="CL1234" s="34"/>
      <c r="CM1234" t="b">
        <v>0</v>
      </c>
      <c r="CN1234" s="34" t="s">
        <v>634</v>
      </c>
      <c r="CO1234" s="34" t="s">
        <v>682</v>
      </c>
      <c r="CP1234" s="34"/>
      <c r="CQ1234" s="34" t="s">
        <v>722</v>
      </c>
      <c r="CR1234" s="34" t="s">
        <v>752</v>
      </c>
      <c r="CS1234" s="34" t="s">
        <v>310</v>
      </c>
      <c r="CT1234" s="34" t="s">
        <v>0</v>
      </c>
      <c r="CU1234" t="b">
        <v>0</v>
      </c>
      <c r="CV1234" s="34" t="s">
        <v>682</v>
      </c>
      <c r="CW1234" s="34" t="s">
        <v>644</v>
      </c>
      <c r="CX1234" s="34"/>
      <c r="CY1234" s="34" t="s">
        <v>793</v>
      </c>
      <c r="CZ1234" s="34"/>
    </row>
    <row r="1235" spans="1:104" x14ac:dyDescent="0.15">
      <c r="A1235" s="34"/>
      <c r="B1235" s="34"/>
      <c r="C1235" s="34"/>
      <c r="D1235" s="34"/>
      <c r="F1235" s="34"/>
      <c r="G1235" s="34"/>
      <c r="H1235" s="84"/>
      <c r="I1235" s="34"/>
      <c r="J1235" s="34"/>
      <c r="K1235" s="34"/>
      <c r="L1235" s="34"/>
      <c r="M1235" s="34"/>
      <c r="N1235" s="34"/>
      <c r="O1235" s="34"/>
      <c r="P1235" s="34"/>
      <c r="Q1235" s="34"/>
      <c r="S1235" s="34"/>
      <c r="T1235" s="34"/>
      <c r="U1235" s="34"/>
      <c r="W1235" t="b">
        <v>1</v>
      </c>
      <c r="X1235" s="34"/>
      <c r="Y1235" s="34"/>
      <c r="AA1235" s="34"/>
      <c r="AB1235" s="34"/>
      <c r="AC1235" s="34"/>
      <c r="AD1235" s="34"/>
      <c r="AE1235" s="34"/>
      <c r="AF1235" s="34"/>
      <c r="AG1235">
        <v>4.3</v>
      </c>
      <c r="AH1235" s="34" t="s">
        <v>1607</v>
      </c>
      <c r="AK1235" s="34"/>
      <c r="AL1235" s="34"/>
      <c r="AM1235" s="34"/>
      <c r="AN1235" s="34"/>
      <c r="AO1235" s="34"/>
      <c r="AP1235" s="34"/>
      <c r="AQ1235" s="34"/>
      <c r="AR1235" s="34"/>
      <c r="AS1235" s="34"/>
      <c r="AU1235" s="34"/>
      <c r="AV1235" s="34"/>
      <c r="AW1235" s="34"/>
      <c r="AX1235" s="34"/>
      <c r="AY1235" s="34"/>
      <c r="AZ1235" s="34"/>
      <c r="BA1235" s="34"/>
      <c r="BB1235" s="34"/>
      <c r="BC1235" s="34" t="s">
        <v>866</v>
      </c>
      <c r="BD1235" s="34" t="s">
        <v>378</v>
      </c>
      <c r="BE1235" s="34" t="s">
        <v>867</v>
      </c>
      <c r="BF1235" s="34" t="s">
        <v>868</v>
      </c>
      <c r="BI1235" s="34"/>
      <c r="BJ1235" s="34"/>
      <c r="BK1235" s="34"/>
      <c r="BL1235" s="34"/>
      <c r="BM1235" s="34"/>
      <c r="BN1235" s="34"/>
      <c r="BO1235" s="34"/>
      <c r="BP1235" s="34"/>
      <c r="BQ1235" s="34"/>
      <c r="BS1235" s="34"/>
      <c r="BT1235" s="34"/>
      <c r="BU1235" s="34"/>
      <c r="BV1235" s="34"/>
      <c r="BW1235" s="34"/>
      <c r="BX1235" s="34"/>
      <c r="BY1235" s="34"/>
      <c r="BZ1235" s="34"/>
      <c r="CB1235" s="34"/>
      <c r="CC1235" s="34"/>
      <c r="CD1235" s="34"/>
      <c r="CE1235" s="34"/>
      <c r="CH1235" s="34"/>
      <c r="CI1235" s="34"/>
      <c r="CK1235" s="34"/>
      <c r="CL1235" s="34"/>
      <c r="CM1235" t="b">
        <v>0</v>
      </c>
      <c r="CN1235" s="34" t="s">
        <v>634</v>
      </c>
      <c r="CO1235" s="34" t="s">
        <v>682</v>
      </c>
      <c r="CP1235" s="34"/>
      <c r="CQ1235" s="34" t="s">
        <v>722</v>
      </c>
      <c r="CR1235" s="34" t="s">
        <v>752</v>
      </c>
      <c r="CS1235" s="34" t="s">
        <v>312</v>
      </c>
      <c r="CT1235" s="34" t="s">
        <v>312</v>
      </c>
      <c r="CU1235" t="b">
        <v>0</v>
      </c>
      <c r="CV1235" s="34"/>
      <c r="CW1235" s="34" t="s">
        <v>647</v>
      </c>
      <c r="CX1235" s="34"/>
      <c r="CY1235" s="34" t="s">
        <v>793</v>
      </c>
      <c r="CZ1235" s="34"/>
    </row>
    <row r="1236" spans="1:104" x14ac:dyDescent="0.15">
      <c r="A1236" s="34"/>
      <c r="B1236" s="34"/>
      <c r="C1236" s="34"/>
      <c r="D1236" s="34"/>
      <c r="F1236" s="34"/>
      <c r="G1236" s="34"/>
      <c r="H1236" s="84"/>
      <c r="I1236" s="34"/>
      <c r="J1236" s="34"/>
      <c r="K1236" s="34"/>
      <c r="L1236" s="34"/>
      <c r="M1236" s="34"/>
      <c r="N1236" s="34"/>
      <c r="O1236" s="34"/>
      <c r="P1236" s="34"/>
      <c r="Q1236" s="34"/>
      <c r="S1236" s="34"/>
      <c r="T1236" s="34"/>
      <c r="U1236" s="34"/>
      <c r="W1236" t="b">
        <v>1</v>
      </c>
      <c r="X1236" s="34"/>
      <c r="Y1236" s="34"/>
      <c r="AA1236" s="34"/>
      <c r="AB1236" s="34"/>
      <c r="AC1236" s="34"/>
      <c r="AD1236" s="34"/>
      <c r="AE1236" s="34"/>
      <c r="AF1236" s="34"/>
      <c r="AG1236">
        <v>4.3</v>
      </c>
      <c r="AH1236" s="34" t="s">
        <v>1607</v>
      </c>
      <c r="AK1236" s="34"/>
      <c r="AL1236" s="34"/>
      <c r="AM1236" s="34"/>
      <c r="AN1236" s="34"/>
      <c r="AO1236" s="34"/>
      <c r="AP1236" s="34"/>
      <c r="AQ1236" s="34"/>
      <c r="AR1236" s="34"/>
      <c r="AS1236" s="34"/>
      <c r="AU1236" s="34"/>
      <c r="AV1236" s="34"/>
      <c r="AW1236" s="34"/>
      <c r="AX1236" s="34"/>
      <c r="AY1236" s="34"/>
      <c r="AZ1236" s="34"/>
      <c r="BA1236" s="34"/>
      <c r="BB1236" s="34"/>
      <c r="BC1236" s="34" t="s">
        <v>866</v>
      </c>
      <c r="BD1236" s="34" t="s">
        <v>378</v>
      </c>
      <c r="BE1236" s="34" t="s">
        <v>867</v>
      </c>
      <c r="BF1236" s="34" t="s">
        <v>868</v>
      </c>
      <c r="BI1236" s="34"/>
      <c r="BJ1236" s="34"/>
      <c r="BK1236" s="34"/>
      <c r="BL1236" s="34"/>
      <c r="BM1236" s="34"/>
      <c r="BN1236" s="34"/>
      <c r="BO1236" s="34"/>
      <c r="BP1236" s="34"/>
      <c r="BQ1236" s="34"/>
      <c r="BS1236" s="34"/>
      <c r="BT1236" s="34"/>
      <c r="BU1236" s="34"/>
      <c r="BV1236" s="34"/>
      <c r="BW1236" s="34"/>
      <c r="BX1236" s="34"/>
      <c r="BY1236" s="34"/>
      <c r="BZ1236" s="34"/>
      <c r="CB1236" s="34"/>
      <c r="CC1236" s="34"/>
      <c r="CD1236" s="34"/>
      <c r="CE1236" s="34"/>
      <c r="CH1236" s="34"/>
      <c r="CI1236" s="34"/>
      <c r="CK1236" s="34"/>
      <c r="CL1236" s="34"/>
      <c r="CM1236" t="b">
        <v>0</v>
      </c>
      <c r="CN1236" s="34" t="s">
        <v>634</v>
      </c>
      <c r="CO1236" s="34" t="s">
        <v>1043</v>
      </c>
      <c r="CP1236" s="34"/>
      <c r="CQ1236" s="34" t="s">
        <v>1127</v>
      </c>
      <c r="CR1236" s="34" t="s">
        <v>1199</v>
      </c>
      <c r="CS1236" s="34" t="s">
        <v>309</v>
      </c>
      <c r="CT1236" s="34" t="s">
        <v>640</v>
      </c>
      <c r="CU1236" t="b">
        <v>1</v>
      </c>
      <c r="CV1236" s="34"/>
      <c r="CW1236" s="34" t="s">
        <v>643</v>
      </c>
      <c r="CX1236" s="34"/>
      <c r="CY1236" s="34" t="s">
        <v>1275</v>
      </c>
      <c r="CZ1236" s="34"/>
    </row>
    <row r="1237" spans="1:104" x14ac:dyDescent="0.15">
      <c r="A1237" s="34"/>
      <c r="B1237" s="34"/>
      <c r="C1237" s="34"/>
      <c r="D1237" s="34"/>
      <c r="F1237" s="34"/>
      <c r="G1237" s="34"/>
      <c r="H1237" s="84"/>
      <c r="I1237" s="34"/>
      <c r="J1237" s="34"/>
      <c r="K1237" s="34"/>
      <c r="L1237" s="34"/>
      <c r="M1237" s="34"/>
      <c r="N1237" s="34"/>
      <c r="O1237" s="34"/>
      <c r="P1237" s="34"/>
      <c r="Q1237" s="34"/>
      <c r="S1237" s="34"/>
      <c r="T1237" s="34"/>
      <c r="U1237" s="34"/>
      <c r="W1237" t="b">
        <v>1</v>
      </c>
      <c r="X1237" s="34"/>
      <c r="Y1237" s="34"/>
      <c r="AA1237" s="34"/>
      <c r="AB1237" s="34"/>
      <c r="AC1237" s="34"/>
      <c r="AD1237" s="34"/>
      <c r="AE1237" s="34"/>
      <c r="AF1237" s="34"/>
      <c r="AG1237">
        <v>4.3</v>
      </c>
      <c r="AH1237" s="34" t="s">
        <v>1607</v>
      </c>
      <c r="AK1237" s="34"/>
      <c r="AL1237" s="34"/>
      <c r="AM1237" s="34"/>
      <c r="AN1237" s="34"/>
      <c r="AO1237" s="34"/>
      <c r="AP1237" s="34"/>
      <c r="AQ1237" s="34"/>
      <c r="AR1237" s="34"/>
      <c r="AS1237" s="34"/>
      <c r="AU1237" s="34"/>
      <c r="AV1237" s="34"/>
      <c r="AW1237" s="34"/>
      <c r="AX1237" s="34"/>
      <c r="AY1237" s="34"/>
      <c r="AZ1237" s="34"/>
      <c r="BA1237" s="34"/>
      <c r="BB1237" s="34"/>
      <c r="BC1237" s="34" t="s">
        <v>866</v>
      </c>
      <c r="BD1237" s="34" t="s">
        <v>378</v>
      </c>
      <c r="BE1237" s="34" t="s">
        <v>867</v>
      </c>
      <c r="BF1237" s="34" t="s">
        <v>868</v>
      </c>
      <c r="BI1237" s="34"/>
      <c r="BJ1237" s="34"/>
      <c r="BK1237" s="34"/>
      <c r="BL1237" s="34"/>
      <c r="BM1237" s="34"/>
      <c r="BN1237" s="34"/>
      <c r="BO1237" s="34"/>
      <c r="BP1237" s="34"/>
      <c r="BQ1237" s="34"/>
      <c r="BS1237" s="34"/>
      <c r="BT1237" s="34"/>
      <c r="BU1237" s="34"/>
      <c r="BV1237" s="34"/>
      <c r="BW1237" s="34"/>
      <c r="BX1237" s="34"/>
      <c r="BY1237" s="34"/>
      <c r="BZ1237" s="34"/>
      <c r="CB1237" s="34"/>
      <c r="CC1237" s="34"/>
      <c r="CD1237" s="34"/>
      <c r="CE1237" s="34"/>
      <c r="CH1237" s="34"/>
      <c r="CI1237" s="34"/>
      <c r="CK1237" s="34"/>
      <c r="CL1237" s="34"/>
      <c r="CM1237" t="b">
        <v>0</v>
      </c>
      <c r="CN1237" s="34" t="s">
        <v>634</v>
      </c>
      <c r="CO1237" s="34" t="s">
        <v>1043</v>
      </c>
      <c r="CP1237" s="34"/>
      <c r="CQ1237" s="34" t="s">
        <v>1127</v>
      </c>
      <c r="CR1237" s="34" t="s">
        <v>1199</v>
      </c>
      <c r="CS1237" s="34" t="s">
        <v>310</v>
      </c>
      <c r="CT1237" s="34" t="s">
        <v>0</v>
      </c>
      <c r="CU1237" t="b">
        <v>0</v>
      </c>
      <c r="CV1237" s="34" t="s">
        <v>1043</v>
      </c>
      <c r="CW1237" s="34" t="s">
        <v>644</v>
      </c>
      <c r="CX1237" s="34"/>
      <c r="CY1237" s="34" t="s">
        <v>1275</v>
      </c>
      <c r="CZ1237" s="34"/>
    </row>
    <row r="1238" spans="1:104" x14ac:dyDescent="0.15">
      <c r="A1238" s="34"/>
      <c r="B1238" s="34"/>
      <c r="C1238" s="34"/>
      <c r="D1238" s="34"/>
      <c r="F1238" s="34"/>
      <c r="G1238" s="34"/>
      <c r="H1238" s="84"/>
      <c r="I1238" s="34"/>
      <c r="J1238" s="34"/>
      <c r="K1238" s="34"/>
      <c r="L1238" s="34"/>
      <c r="M1238" s="34"/>
      <c r="N1238" s="34"/>
      <c r="O1238" s="34"/>
      <c r="P1238" s="34"/>
      <c r="Q1238" s="34"/>
      <c r="S1238" s="34"/>
      <c r="T1238" s="34"/>
      <c r="U1238" s="34"/>
      <c r="W1238" t="b">
        <v>1</v>
      </c>
      <c r="X1238" s="34"/>
      <c r="Y1238" s="34"/>
      <c r="AA1238" s="34"/>
      <c r="AB1238" s="34"/>
      <c r="AC1238" s="34"/>
      <c r="AD1238" s="34"/>
      <c r="AE1238" s="34"/>
      <c r="AF1238" s="34"/>
      <c r="AG1238">
        <v>4.3</v>
      </c>
      <c r="AH1238" s="34" t="s">
        <v>1607</v>
      </c>
      <c r="AK1238" s="34"/>
      <c r="AL1238" s="34"/>
      <c r="AM1238" s="34"/>
      <c r="AN1238" s="34"/>
      <c r="AO1238" s="34"/>
      <c r="AP1238" s="34"/>
      <c r="AQ1238" s="34"/>
      <c r="AR1238" s="34"/>
      <c r="AS1238" s="34"/>
      <c r="AU1238" s="34"/>
      <c r="AV1238" s="34"/>
      <c r="AW1238" s="34"/>
      <c r="AX1238" s="34"/>
      <c r="AY1238" s="34"/>
      <c r="AZ1238" s="34"/>
      <c r="BA1238" s="34"/>
      <c r="BB1238" s="34"/>
      <c r="BC1238" s="34" t="s">
        <v>866</v>
      </c>
      <c r="BD1238" s="34" t="s">
        <v>378</v>
      </c>
      <c r="BE1238" s="34" t="s">
        <v>867</v>
      </c>
      <c r="BF1238" s="34" t="s">
        <v>868</v>
      </c>
      <c r="BI1238" s="34"/>
      <c r="BJ1238" s="34"/>
      <c r="BK1238" s="34"/>
      <c r="BL1238" s="34"/>
      <c r="BM1238" s="34"/>
      <c r="BN1238" s="34"/>
      <c r="BO1238" s="34"/>
      <c r="BP1238" s="34"/>
      <c r="BQ1238" s="34"/>
      <c r="BS1238" s="34"/>
      <c r="BT1238" s="34"/>
      <c r="BU1238" s="34"/>
      <c r="BV1238" s="34"/>
      <c r="BW1238" s="34"/>
      <c r="BX1238" s="34"/>
      <c r="BY1238" s="34"/>
      <c r="BZ1238" s="34"/>
      <c r="CB1238" s="34"/>
      <c r="CC1238" s="34"/>
      <c r="CD1238" s="34"/>
      <c r="CE1238" s="34"/>
      <c r="CH1238" s="34"/>
      <c r="CI1238" s="34"/>
      <c r="CK1238" s="34"/>
      <c r="CL1238" s="34"/>
      <c r="CM1238" t="b">
        <v>0</v>
      </c>
      <c r="CN1238" s="34" t="s">
        <v>634</v>
      </c>
      <c r="CO1238" s="34" t="s">
        <v>1043</v>
      </c>
      <c r="CP1238" s="34"/>
      <c r="CQ1238" s="34" t="s">
        <v>1127</v>
      </c>
      <c r="CR1238" s="34" t="s">
        <v>1199</v>
      </c>
      <c r="CS1238" s="34" t="s">
        <v>312</v>
      </c>
      <c r="CT1238" s="34" t="s">
        <v>312</v>
      </c>
      <c r="CU1238" t="b">
        <v>0</v>
      </c>
      <c r="CV1238" s="34"/>
      <c r="CW1238" s="34" t="s">
        <v>647</v>
      </c>
      <c r="CX1238" s="34"/>
      <c r="CY1238" s="34" t="s">
        <v>1275</v>
      </c>
      <c r="CZ1238" s="34"/>
    </row>
    <row r="1239" spans="1:104" x14ac:dyDescent="0.15">
      <c r="A1239" s="34"/>
      <c r="B1239" s="34"/>
      <c r="C1239" s="34"/>
      <c r="D1239" s="34"/>
      <c r="F1239" s="34"/>
      <c r="G1239" s="34"/>
      <c r="H1239" s="84"/>
      <c r="I1239" s="34"/>
      <c r="J1239" s="34"/>
      <c r="K1239" s="34"/>
      <c r="L1239" s="34"/>
      <c r="M1239" s="34"/>
      <c r="N1239" s="34"/>
      <c r="O1239" s="34"/>
      <c r="P1239" s="34"/>
      <c r="Q1239" s="34"/>
      <c r="S1239" s="34"/>
      <c r="T1239" s="34"/>
      <c r="U1239" s="34"/>
      <c r="W1239" t="b">
        <v>1</v>
      </c>
      <c r="X1239" s="34"/>
      <c r="Y1239" s="34"/>
      <c r="AA1239" s="34"/>
      <c r="AB1239" s="34"/>
      <c r="AC1239" s="34"/>
      <c r="AD1239" s="34"/>
      <c r="AE1239" s="34"/>
      <c r="AF1239" s="34"/>
      <c r="AG1239">
        <v>4.3</v>
      </c>
      <c r="AH1239" s="34" t="s">
        <v>1607</v>
      </c>
      <c r="AK1239" s="34"/>
      <c r="AL1239" s="34"/>
      <c r="AM1239" s="34"/>
      <c r="AN1239" s="34"/>
      <c r="AO1239" s="34"/>
      <c r="AP1239" s="34"/>
      <c r="AQ1239" s="34"/>
      <c r="AR1239" s="34"/>
      <c r="AS1239" s="34"/>
      <c r="AU1239" s="34"/>
      <c r="AV1239" s="34"/>
      <c r="AW1239" s="34"/>
      <c r="AX1239" s="34"/>
      <c r="AY1239" s="34"/>
      <c r="AZ1239" s="34"/>
      <c r="BA1239" s="34"/>
      <c r="BB1239" s="34"/>
      <c r="BC1239" s="34" t="s">
        <v>866</v>
      </c>
      <c r="BD1239" s="34" t="s">
        <v>378</v>
      </c>
      <c r="BE1239" s="34" t="s">
        <v>867</v>
      </c>
      <c r="BF1239" s="34" t="s">
        <v>868</v>
      </c>
      <c r="BI1239" s="34"/>
      <c r="BJ1239" s="34"/>
      <c r="BK1239" s="34"/>
      <c r="BL1239" s="34"/>
      <c r="BM1239" s="34"/>
      <c r="BN1239" s="34"/>
      <c r="BO1239" s="34"/>
      <c r="BP1239" s="34"/>
      <c r="BQ1239" s="34"/>
      <c r="BS1239" s="34"/>
      <c r="BT1239" s="34"/>
      <c r="BU1239" s="34"/>
      <c r="BV1239" s="34"/>
      <c r="BW1239" s="34"/>
      <c r="BX1239" s="34"/>
      <c r="BY1239" s="34"/>
      <c r="BZ1239" s="34"/>
      <c r="CB1239" s="34"/>
      <c r="CC1239" s="34"/>
      <c r="CD1239" s="34"/>
      <c r="CE1239" s="34"/>
      <c r="CH1239" s="34"/>
      <c r="CI1239" s="34"/>
      <c r="CK1239" s="34"/>
      <c r="CL1239" s="34"/>
      <c r="CM1239" t="b">
        <v>0</v>
      </c>
      <c r="CN1239" s="34" t="s">
        <v>634</v>
      </c>
      <c r="CO1239" s="34" t="s">
        <v>1044</v>
      </c>
      <c r="CP1239" s="34"/>
      <c r="CQ1239" s="34" t="s">
        <v>1080</v>
      </c>
      <c r="CR1239" s="34" t="s">
        <v>1200</v>
      </c>
      <c r="CS1239" s="34" t="s">
        <v>309</v>
      </c>
      <c r="CT1239" s="34" t="s">
        <v>640</v>
      </c>
      <c r="CU1239" t="b">
        <v>1</v>
      </c>
      <c r="CV1239" s="34"/>
      <c r="CW1239" s="34" t="s">
        <v>643</v>
      </c>
      <c r="CX1239" s="34"/>
      <c r="CY1239" s="34" t="s">
        <v>1276</v>
      </c>
      <c r="CZ1239" s="34"/>
    </row>
    <row r="1240" spans="1:104" x14ac:dyDescent="0.15">
      <c r="A1240" s="34"/>
      <c r="B1240" s="34"/>
      <c r="C1240" s="34"/>
      <c r="D1240" s="34"/>
      <c r="F1240" s="34"/>
      <c r="G1240" s="34"/>
      <c r="H1240" s="84"/>
      <c r="I1240" s="34"/>
      <c r="J1240" s="34"/>
      <c r="K1240" s="34"/>
      <c r="L1240" s="34"/>
      <c r="M1240" s="34"/>
      <c r="N1240" s="34"/>
      <c r="O1240" s="34"/>
      <c r="P1240" s="34"/>
      <c r="Q1240" s="34"/>
      <c r="S1240" s="34"/>
      <c r="T1240" s="34"/>
      <c r="U1240" s="34"/>
      <c r="W1240" t="b">
        <v>1</v>
      </c>
      <c r="X1240" s="34"/>
      <c r="Y1240" s="34"/>
      <c r="AA1240" s="34"/>
      <c r="AB1240" s="34"/>
      <c r="AC1240" s="34"/>
      <c r="AD1240" s="34"/>
      <c r="AE1240" s="34"/>
      <c r="AF1240" s="34"/>
      <c r="AG1240">
        <v>4.3</v>
      </c>
      <c r="AH1240" s="34" t="s">
        <v>1607</v>
      </c>
      <c r="AK1240" s="34"/>
      <c r="AL1240" s="34"/>
      <c r="AM1240" s="34"/>
      <c r="AN1240" s="34"/>
      <c r="AO1240" s="34"/>
      <c r="AP1240" s="34"/>
      <c r="AQ1240" s="34"/>
      <c r="AR1240" s="34"/>
      <c r="AS1240" s="34"/>
      <c r="AU1240" s="34"/>
      <c r="AV1240" s="34"/>
      <c r="AW1240" s="34"/>
      <c r="AX1240" s="34"/>
      <c r="AY1240" s="34"/>
      <c r="AZ1240" s="34"/>
      <c r="BA1240" s="34"/>
      <c r="BB1240" s="34"/>
      <c r="BC1240" s="34" t="s">
        <v>866</v>
      </c>
      <c r="BD1240" s="34" t="s">
        <v>378</v>
      </c>
      <c r="BE1240" s="34" t="s">
        <v>867</v>
      </c>
      <c r="BF1240" s="34" t="s">
        <v>868</v>
      </c>
      <c r="BI1240" s="34"/>
      <c r="BJ1240" s="34"/>
      <c r="BK1240" s="34"/>
      <c r="BL1240" s="34"/>
      <c r="BM1240" s="34"/>
      <c r="BN1240" s="34"/>
      <c r="BO1240" s="34"/>
      <c r="BP1240" s="34"/>
      <c r="BQ1240" s="34"/>
      <c r="BS1240" s="34"/>
      <c r="BT1240" s="34"/>
      <c r="BU1240" s="34"/>
      <c r="BV1240" s="34"/>
      <c r="BW1240" s="34"/>
      <c r="BX1240" s="34"/>
      <c r="BY1240" s="34"/>
      <c r="BZ1240" s="34"/>
      <c r="CB1240" s="34"/>
      <c r="CC1240" s="34"/>
      <c r="CD1240" s="34"/>
      <c r="CE1240" s="34"/>
      <c r="CH1240" s="34"/>
      <c r="CI1240" s="34"/>
      <c r="CK1240" s="34"/>
      <c r="CL1240" s="34"/>
      <c r="CM1240" t="b">
        <v>0</v>
      </c>
      <c r="CN1240" s="34" t="s">
        <v>634</v>
      </c>
      <c r="CO1240" s="34" t="s">
        <v>1044</v>
      </c>
      <c r="CP1240" s="34"/>
      <c r="CQ1240" s="34" t="s">
        <v>1080</v>
      </c>
      <c r="CR1240" s="34" t="s">
        <v>1200</v>
      </c>
      <c r="CS1240" s="34" t="s">
        <v>310</v>
      </c>
      <c r="CT1240" s="34" t="s">
        <v>0</v>
      </c>
      <c r="CU1240" t="b">
        <v>0</v>
      </c>
      <c r="CV1240" s="34" t="s">
        <v>1044</v>
      </c>
      <c r="CW1240" s="34" t="s">
        <v>644</v>
      </c>
      <c r="CX1240" s="34"/>
      <c r="CY1240" s="34" t="s">
        <v>1276</v>
      </c>
      <c r="CZ1240" s="34"/>
    </row>
    <row r="1241" spans="1:104" x14ac:dyDescent="0.15">
      <c r="A1241" s="34"/>
      <c r="B1241" s="34"/>
      <c r="C1241" s="34"/>
      <c r="D1241" s="34"/>
      <c r="F1241" s="34"/>
      <c r="G1241" s="34"/>
      <c r="H1241" s="84"/>
      <c r="I1241" s="34"/>
      <c r="J1241" s="34"/>
      <c r="K1241" s="34"/>
      <c r="L1241" s="34"/>
      <c r="M1241" s="34"/>
      <c r="N1241" s="34"/>
      <c r="O1241" s="34"/>
      <c r="P1241" s="34"/>
      <c r="Q1241" s="34"/>
      <c r="S1241" s="34"/>
      <c r="T1241" s="34"/>
      <c r="U1241" s="34"/>
      <c r="W1241" t="b">
        <v>1</v>
      </c>
      <c r="X1241" s="34"/>
      <c r="Y1241" s="34"/>
      <c r="AA1241" s="34"/>
      <c r="AB1241" s="34"/>
      <c r="AC1241" s="34"/>
      <c r="AD1241" s="34"/>
      <c r="AE1241" s="34"/>
      <c r="AF1241" s="34"/>
      <c r="AG1241">
        <v>4.3</v>
      </c>
      <c r="AH1241" s="34" t="s">
        <v>1607</v>
      </c>
      <c r="AK1241" s="34"/>
      <c r="AL1241" s="34"/>
      <c r="AM1241" s="34"/>
      <c r="AN1241" s="34"/>
      <c r="AO1241" s="34"/>
      <c r="AP1241" s="34"/>
      <c r="AQ1241" s="34"/>
      <c r="AR1241" s="34"/>
      <c r="AS1241" s="34"/>
      <c r="AU1241" s="34"/>
      <c r="AV1241" s="34"/>
      <c r="AW1241" s="34"/>
      <c r="AX1241" s="34"/>
      <c r="AY1241" s="34"/>
      <c r="AZ1241" s="34"/>
      <c r="BA1241" s="34"/>
      <c r="BB1241" s="34"/>
      <c r="BC1241" s="34" t="s">
        <v>866</v>
      </c>
      <c r="BD1241" s="34" t="s">
        <v>378</v>
      </c>
      <c r="BE1241" s="34" t="s">
        <v>867</v>
      </c>
      <c r="BF1241" s="34" t="s">
        <v>868</v>
      </c>
      <c r="BI1241" s="34"/>
      <c r="BJ1241" s="34"/>
      <c r="BK1241" s="34"/>
      <c r="BL1241" s="34"/>
      <c r="BM1241" s="34"/>
      <c r="BN1241" s="34"/>
      <c r="BO1241" s="34"/>
      <c r="BP1241" s="34"/>
      <c r="BQ1241" s="34"/>
      <c r="BS1241" s="34"/>
      <c r="BT1241" s="34"/>
      <c r="BU1241" s="34"/>
      <c r="BV1241" s="34"/>
      <c r="BW1241" s="34"/>
      <c r="BX1241" s="34"/>
      <c r="BY1241" s="34"/>
      <c r="BZ1241" s="34"/>
      <c r="CB1241" s="34"/>
      <c r="CC1241" s="34"/>
      <c r="CD1241" s="34"/>
      <c r="CE1241" s="34"/>
      <c r="CH1241" s="34"/>
      <c r="CI1241" s="34"/>
      <c r="CK1241" s="34"/>
      <c r="CL1241" s="34"/>
      <c r="CM1241" t="b">
        <v>0</v>
      </c>
      <c r="CN1241" s="34" t="s">
        <v>634</v>
      </c>
      <c r="CO1241" s="34" t="s">
        <v>1044</v>
      </c>
      <c r="CP1241" s="34"/>
      <c r="CQ1241" s="34" t="s">
        <v>1080</v>
      </c>
      <c r="CR1241" s="34" t="s">
        <v>1200</v>
      </c>
      <c r="CS1241" s="34" t="s">
        <v>312</v>
      </c>
      <c r="CT1241" s="34" t="s">
        <v>312</v>
      </c>
      <c r="CU1241" t="b">
        <v>0</v>
      </c>
      <c r="CV1241" s="34"/>
      <c r="CW1241" s="34" t="s">
        <v>647</v>
      </c>
      <c r="CX1241" s="34"/>
      <c r="CY1241" s="34" t="s">
        <v>1276</v>
      </c>
      <c r="CZ1241" s="34"/>
    </row>
    <row r="1242" spans="1:104" x14ac:dyDescent="0.15">
      <c r="A1242" s="34"/>
      <c r="B1242" s="34"/>
      <c r="C1242" s="34"/>
      <c r="D1242" s="34"/>
      <c r="F1242" s="34"/>
      <c r="G1242" s="34"/>
      <c r="H1242" s="84"/>
      <c r="I1242" s="34"/>
      <c r="J1242" s="34"/>
      <c r="K1242" s="34"/>
      <c r="L1242" s="34"/>
      <c r="M1242" s="34"/>
      <c r="N1242" s="34"/>
      <c r="O1242" s="34"/>
      <c r="P1242" s="34"/>
      <c r="Q1242" s="34"/>
      <c r="S1242" s="34"/>
      <c r="T1242" s="34"/>
      <c r="U1242" s="34"/>
      <c r="W1242" t="b">
        <v>1</v>
      </c>
      <c r="X1242" s="34"/>
      <c r="Y1242" s="34"/>
      <c r="AA1242" s="34"/>
      <c r="AB1242" s="34"/>
      <c r="AC1242" s="34"/>
      <c r="AD1242" s="34"/>
      <c r="AE1242" s="34"/>
      <c r="AF1242" s="34"/>
      <c r="AG1242">
        <v>4.3</v>
      </c>
      <c r="AH1242" s="34" t="s">
        <v>1607</v>
      </c>
      <c r="AK1242" s="34"/>
      <c r="AL1242" s="34"/>
      <c r="AM1242" s="34"/>
      <c r="AN1242" s="34"/>
      <c r="AO1242" s="34"/>
      <c r="AP1242" s="34"/>
      <c r="AQ1242" s="34"/>
      <c r="AR1242" s="34"/>
      <c r="AS1242" s="34"/>
      <c r="AU1242" s="34"/>
      <c r="AV1242" s="34"/>
      <c r="AW1242" s="34"/>
      <c r="AX1242" s="34"/>
      <c r="AY1242" s="34"/>
      <c r="AZ1242" s="34"/>
      <c r="BA1242" s="34"/>
      <c r="BB1242" s="34"/>
      <c r="BC1242" s="34" t="s">
        <v>866</v>
      </c>
      <c r="BD1242" s="34" t="s">
        <v>378</v>
      </c>
      <c r="BE1242" s="34" t="s">
        <v>867</v>
      </c>
      <c r="BF1242" s="34" t="s">
        <v>868</v>
      </c>
      <c r="BI1242" s="34"/>
      <c r="BJ1242" s="34"/>
      <c r="BK1242" s="34"/>
      <c r="BL1242" s="34"/>
      <c r="BM1242" s="34"/>
      <c r="BN1242" s="34"/>
      <c r="BO1242" s="34"/>
      <c r="BP1242" s="34"/>
      <c r="BQ1242" s="34"/>
      <c r="BS1242" s="34"/>
      <c r="BT1242" s="34"/>
      <c r="BU1242" s="34"/>
      <c r="BV1242" s="34"/>
      <c r="BW1242" s="34"/>
      <c r="BX1242" s="34"/>
      <c r="BY1242" s="34"/>
      <c r="BZ1242" s="34"/>
      <c r="CB1242" s="34"/>
      <c r="CC1242" s="34"/>
      <c r="CD1242" s="34"/>
      <c r="CE1242" s="34"/>
      <c r="CH1242" s="34"/>
      <c r="CI1242" s="34"/>
      <c r="CK1242" s="34"/>
      <c r="CL1242" s="34"/>
      <c r="CM1242" t="b">
        <v>0</v>
      </c>
      <c r="CN1242" s="34" t="s">
        <v>634</v>
      </c>
      <c r="CO1242" s="34" t="s">
        <v>1045</v>
      </c>
      <c r="CP1242" s="34"/>
      <c r="CQ1242" s="34" t="s">
        <v>1136</v>
      </c>
      <c r="CR1242" s="34" t="s">
        <v>1201</v>
      </c>
      <c r="CS1242" s="34" t="s">
        <v>309</v>
      </c>
      <c r="CT1242" s="34" t="s">
        <v>640</v>
      </c>
      <c r="CU1242" t="b">
        <v>1</v>
      </c>
      <c r="CV1242" s="34"/>
      <c r="CW1242" s="34" t="s">
        <v>643</v>
      </c>
      <c r="CX1242" s="34"/>
      <c r="CY1242" s="34" t="s">
        <v>1277</v>
      </c>
      <c r="CZ1242" s="34"/>
    </row>
    <row r="1243" spans="1:104" x14ac:dyDescent="0.15">
      <c r="A1243" s="34"/>
      <c r="B1243" s="34"/>
      <c r="C1243" s="34"/>
      <c r="D1243" s="34"/>
      <c r="F1243" s="34"/>
      <c r="G1243" s="34"/>
      <c r="H1243" s="84"/>
      <c r="I1243" s="34"/>
      <c r="J1243" s="34"/>
      <c r="K1243" s="34"/>
      <c r="L1243" s="34"/>
      <c r="M1243" s="34"/>
      <c r="N1243" s="34"/>
      <c r="O1243" s="34"/>
      <c r="P1243" s="34"/>
      <c r="Q1243" s="34"/>
      <c r="S1243" s="34"/>
      <c r="T1243" s="34"/>
      <c r="U1243" s="34"/>
      <c r="W1243" t="b">
        <v>1</v>
      </c>
      <c r="X1243" s="34"/>
      <c r="Y1243" s="34"/>
      <c r="AA1243" s="34"/>
      <c r="AB1243" s="34"/>
      <c r="AC1243" s="34"/>
      <c r="AD1243" s="34"/>
      <c r="AE1243" s="34"/>
      <c r="AF1243" s="34"/>
      <c r="AG1243">
        <v>4.3</v>
      </c>
      <c r="AH1243" s="34" t="s">
        <v>1607</v>
      </c>
      <c r="AK1243" s="34"/>
      <c r="AL1243" s="34"/>
      <c r="AM1243" s="34"/>
      <c r="AN1243" s="34"/>
      <c r="AO1243" s="34"/>
      <c r="AP1243" s="34"/>
      <c r="AQ1243" s="34"/>
      <c r="AR1243" s="34"/>
      <c r="AS1243" s="34"/>
      <c r="AU1243" s="34"/>
      <c r="AV1243" s="34"/>
      <c r="AW1243" s="34"/>
      <c r="AX1243" s="34"/>
      <c r="AY1243" s="34"/>
      <c r="AZ1243" s="34"/>
      <c r="BA1243" s="34"/>
      <c r="BB1243" s="34"/>
      <c r="BC1243" s="34" t="s">
        <v>866</v>
      </c>
      <c r="BD1243" s="34" t="s">
        <v>378</v>
      </c>
      <c r="BE1243" s="34" t="s">
        <v>867</v>
      </c>
      <c r="BF1243" s="34" t="s">
        <v>868</v>
      </c>
      <c r="BI1243" s="34"/>
      <c r="BJ1243" s="34"/>
      <c r="BK1243" s="34"/>
      <c r="BL1243" s="34"/>
      <c r="BM1243" s="34"/>
      <c r="BN1243" s="34"/>
      <c r="BO1243" s="34"/>
      <c r="BP1243" s="34"/>
      <c r="BQ1243" s="34"/>
      <c r="BS1243" s="34"/>
      <c r="BT1243" s="34"/>
      <c r="BU1243" s="34"/>
      <c r="BV1243" s="34"/>
      <c r="BW1243" s="34"/>
      <c r="BX1243" s="34"/>
      <c r="BY1243" s="34"/>
      <c r="BZ1243" s="34"/>
      <c r="CB1243" s="34"/>
      <c r="CC1243" s="34"/>
      <c r="CD1243" s="34"/>
      <c r="CE1243" s="34"/>
      <c r="CH1243" s="34"/>
      <c r="CI1243" s="34"/>
      <c r="CK1243" s="34"/>
      <c r="CL1243" s="34"/>
      <c r="CM1243" t="b">
        <v>0</v>
      </c>
      <c r="CN1243" s="34" t="s">
        <v>634</v>
      </c>
      <c r="CO1243" s="34" t="s">
        <v>1045</v>
      </c>
      <c r="CP1243" s="34"/>
      <c r="CQ1243" s="34" t="s">
        <v>1136</v>
      </c>
      <c r="CR1243" s="34" t="s">
        <v>1201</v>
      </c>
      <c r="CS1243" s="34" t="s">
        <v>310</v>
      </c>
      <c r="CT1243" s="34" t="s">
        <v>0</v>
      </c>
      <c r="CU1243" t="b">
        <v>0</v>
      </c>
      <c r="CV1243" s="34" t="s">
        <v>1045</v>
      </c>
      <c r="CW1243" s="34" t="s">
        <v>644</v>
      </c>
      <c r="CX1243" s="34"/>
      <c r="CY1243" s="34" t="s">
        <v>1277</v>
      </c>
      <c r="CZ1243" s="34"/>
    </row>
    <row r="1244" spans="1:104" x14ac:dyDescent="0.15">
      <c r="A1244" s="34"/>
      <c r="B1244" s="34"/>
      <c r="C1244" s="34"/>
      <c r="D1244" s="34"/>
      <c r="F1244" s="34"/>
      <c r="G1244" s="34"/>
      <c r="H1244" s="84"/>
      <c r="I1244" s="34"/>
      <c r="J1244" s="34"/>
      <c r="K1244" s="34"/>
      <c r="L1244" s="34"/>
      <c r="M1244" s="34"/>
      <c r="N1244" s="34"/>
      <c r="O1244" s="34"/>
      <c r="P1244" s="34"/>
      <c r="Q1244" s="34"/>
      <c r="S1244" s="34"/>
      <c r="T1244" s="34"/>
      <c r="U1244" s="34"/>
      <c r="W1244" t="b">
        <v>1</v>
      </c>
      <c r="X1244" s="34"/>
      <c r="Y1244" s="34"/>
      <c r="AA1244" s="34"/>
      <c r="AB1244" s="34"/>
      <c r="AC1244" s="34"/>
      <c r="AD1244" s="34"/>
      <c r="AE1244" s="34"/>
      <c r="AF1244" s="34"/>
      <c r="AG1244">
        <v>4.3</v>
      </c>
      <c r="AH1244" s="34" t="s">
        <v>1607</v>
      </c>
      <c r="AK1244" s="34"/>
      <c r="AL1244" s="34"/>
      <c r="AM1244" s="34"/>
      <c r="AN1244" s="34"/>
      <c r="AO1244" s="34"/>
      <c r="AP1244" s="34"/>
      <c r="AQ1244" s="34"/>
      <c r="AR1244" s="34"/>
      <c r="AS1244" s="34"/>
      <c r="AU1244" s="34"/>
      <c r="AV1244" s="34"/>
      <c r="AW1244" s="34"/>
      <c r="AX1244" s="34"/>
      <c r="AY1244" s="34"/>
      <c r="AZ1244" s="34"/>
      <c r="BA1244" s="34"/>
      <c r="BB1244" s="34"/>
      <c r="BC1244" s="34" t="s">
        <v>866</v>
      </c>
      <c r="BD1244" s="34" t="s">
        <v>378</v>
      </c>
      <c r="BE1244" s="34" t="s">
        <v>867</v>
      </c>
      <c r="BF1244" s="34" t="s">
        <v>868</v>
      </c>
      <c r="BI1244" s="34"/>
      <c r="BJ1244" s="34"/>
      <c r="BK1244" s="34"/>
      <c r="BL1244" s="34"/>
      <c r="BM1244" s="34"/>
      <c r="BN1244" s="34"/>
      <c r="BO1244" s="34"/>
      <c r="BP1244" s="34"/>
      <c r="BQ1244" s="34"/>
      <c r="BS1244" s="34"/>
      <c r="BT1244" s="34"/>
      <c r="BU1244" s="34"/>
      <c r="BV1244" s="34"/>
      <c r="BW1244" s="34"/>
      <c r="BX1244" s="34"/>
      <c r="BY1244" s="34"/>
      <c r="BZ1244" s="34"/>
      <c r="CB1244" s="34"/>
      <c r="CC1244" s="34"/>
      <c r="CD1244" s="34"/>
      <c r="CE1244" s="34"/>
      <c r="CH1244" s="34"/>
      <c r="CI1244" s="34"/>
      <c r="CK1244" s="34"/>
      <c r="CL1244" s="34"/>
      <c r="CM1244" t="b">
        <v>0</v>
      </c>
      <c r="CN1244" s="34" t="s">
        <v>634</v>
      </c>
      <c r="CO1244" s="34" t="s">
        <v>1045</v>
      </c>
      <c r="CP1244" s="34"/>
      <c r="CQ1244" s="34" t="s">
        <v>1136</v>
      </c>
      <c r="CR1244" s="34" t="s">
        <v>1201</v>
      </c>
      <c r="CS1244" s="34" t="s">
        <v>312</v>
      </c>
      <c r="CT1244" s="34" t="s">
        <v>312</v>
      </c>
      <c r="CU1244" t="b">
        <v>0</v>
      </c>
      <c r="CV1244" s="34"/>
      <c r="CW1244" s="34" t="s">
        <v>647</v>
      </c>
      <c r="CX1244" s="34"/>
      <c r="CY1244" s="34" t="s">
        <v>1277</v>
      </c>
      <c r="CZ1244" s="34"/>
    </row>
    <row r="1245" spans="1:104" x14ac:dyDescent="0.15">
      <c r="A1245" s="34"/>
      <c r="B1245" s="34"/>
      <c r="C1245" s="34"/>
      <c r="D1245" s="34"/>
      <c r="F1245" s="34"/>
      <c r="G1245" s="34"/>
      <c r="H1245" s="84"/>
      <c r="I1245" s="34"/>
      <c r="J1245" s="34"/>
      <c r="K1245" s="34"/>
      <c r="L1245" s="34"/>
      <c r="M1245" s="34"/>
      <c r="N1245" s="34"/>
      <c r="O1245" s="34"/>
      <c r="P1245" s="34"/>
      <c r="Q1245" s="34"/>
      <c r="S1245" s="34"/>
      <c r="T1245" s="34"/>
      <c r="U1245" s="34"/>
      <c r="W1245" t="b">
        <v>1</v>
      </c>
      <c r="X1245" s="34"/>
      <c r="Y1245" s="34"/>
      <c r="AA1245" s="34"/>
      <c r="AB1245" s="34"/>
      <c r="AC1245" s="34"/>
      <c r="AD1245" s="34"/>
      <c r="AE1245" s="34"/>
      <c r="AF1245" s="34"/>
      <c r="AG1245">
        <v>4.3</v>
      </c>
      <c r="AH1245" s="34" t="s">
        <v>1607</v>
      </c>
      <c r="AK1245" s="34"/>
      <c r="AL1245" s="34"/>
      <c r="AM1245" s="34"/>
      <c r="AN1245" s="34"/>
      <c r="AO1245" s="34"/>
      <c r="AP1245" s="34"/>
      <c r="AQ1245" s="34"/>
      <c r="AR1245" s="34"/>
      <c r="AS1245" s="34"/>
      <c r="AU1245" s="34"/>
      <c r="AV1245" s="34"/>
      <c r="AW1245" s="34"/>
      <c r="AX1245" s="34"/>
      <c r="AY1245" s="34"/>
      <c r="AZ1245" s="34"/>
      <c r="BA1245" s="34"/>
      <c r="BB1245" s="34"/>
      <c r="BC1245" s="34" t="s">
        <v>866</v>
      </c>
      <c r="BD1245" s="34" t="s">
        <v>378</v>
      </c>
      <c r="BE1245" s="34" t="s">
        <v>867</v>
      </c>
      <c r="BF1245" s="34" t="s">
        <v>868</v>
      </c>
      <c r="BI1245" s="34"/>
      <c r="BJ1245" s="34"/>
      <c r="BK1245" s="34"/>
      <c r="BL1245" s="34"/>
      <c r="BM1245" s="34"/>
      <c r="BN1245" s="34"/>
      <c r="BO1245" s="34"/>
      <c r="BP1245" s="34"/>
      <c r="BQ1245" s="34"/>
      <c r="BS1245" s="34"/>
      <c r="BT1245" s="34"/>
      <c r="BU1245" s="34"/>
      <c r="BV1245" s="34"/>
      <c r="BW1245" s="34"/>
      <c r="BX1245" s="34"/>
      <c r="BY1245" s="34"/>
      <c r="BZ1245" s="34"/>
      <c r="CB1245" s="34"/>
      <c r="CC1245" s="34"/>
      <c r="CD1245" s="34"/>
      <c r="CE1245" s="34"/>
      <c r="CH1245" s="34"/>
      <c r="CI1245" s="34"/>
      <c r="CK1245" s="34"/>
      <c r="CL1245" s="34"/>
      <c r="CM1245" t="b">
        <v>0</v>
      </c>
      <c r="CN1245" s="34" t="s">
        <v>634</v>
      </c>
      <c r="CO1245" s="34" t="s">
        <v>1046</v>
      </c>
      <c r="CP1245" s="34"/>
      <c r="CQ1245" s="34" t="s">
        <v>1137</v>
      </c>
      <c r="CR1245" s="34" t="s">
        <v>1202</v>
      </c>
      <c r="CS1245" s="34" t="s">
        <v>309</v>
      </c>
      <c r="CT1245" s="34" t="s">
        <v>640</v>
      </c>
      <c r="CU1245" t="b">
        <v>1</v>
      </c>
      <c r="CV1245" s="34"/>
      <c r="CW1245" s="34" t="s">
        <v>643</v>
      </c>
      <c r="CX1245" s="34"/>
      <c r="CY1245" s="34" t="s">
        <v>1278</v>
      </c>
      <c r="CZ1245" s="34"/>
    </row>
    <row r="1246" spans="1:104" x14ac:dyDescent="0.15">
      <c r="A1246" s="34"/>
      <c r="B1246" s="34"/>
      <c r="C1246" s="34"/>
      <c r="D1246" s="34"/>
      <c r="F1246" s="34"/>
      <c r="G1246" s="34"/>
      <c r="H1246" s="84"/>
      <c r="I1246" s="34"/>
      <c r="J1246" s="34"/>
      <c r="K1246" s="34"/>
      <c r="L1246" s="34"/>
      <c r="M1246" s="34"/>
      <c r="N1246" s="34"/>
      <c r="O1246" s="34"/>
      <c r="P1246" s="34"/>
      <c r="Q1246" s="34"/>
      <c r="S1246" s="34"/>
      <c r="T1246" s="34"/>
      <c r="U1246" s="34"/>
      <c r="W1246" t="b">
        <v>1</v>
      </c>
      <c r="X1246" s="34"/>
      <c r="Y1246" s="34"/>
      <c r="AA1246" s="34"/>
      <c r="AB1246" s="34"/>
      <c r="AC1246" s="34"/>
      <c r="AD1246" s="34"/>
      <c r="AE1246" s="34"/>
      <c r="AF1246" s="34"/>
      <c r="AG1246">
        <v>4.3</v>
      </c>
      <c r="AH1246" s="34" t="s">
        <v>1607</v>
      </c>
      <c r="AK1246" s="34"/>
      <c r="AL1246" s="34"/>
      <c r="AM1246" s="34"/>
      <c r="AN1246" s="34"/>
      <c r="AO1246" s="34"/>
      <c r="AP1246" s="34"/>
      <c r="AQ1246" s="34"/>
      <c r="AR1246" s="34"/>
      <c r="AS1246" s="34"/>
      <c r="AU1246" s="34"/>
      <c r="AV1246" s="34"/>
      <c r="AW1246" s="34"/>
      <c r="AX1246" s="34"/>
      <c r="AY1246" s="34"/>
      <c r="AZ1246" s="34"/>
      <c r="BA1246" s="34"/>
      <c r="BB1246" s="34"/>
      <c r="BC1246" s="34" t="s">
        <v>866</v>
      </c>
      <c r="BD1246" s="34" t="s">
        <v>378</v>
      </c>
      <c r="BE1246" s="34" t="s">
        <v>867</v>
      </c>
      <c r="BF1246" s="34" t="s">
        <v>868</v>
      </c>
      <c r="BI1246" s="34"/>
      <c r="BJ1246" s="34"/>
      <c r="BK1246" s="34"/>
      <c r="BL1246" s="34"/>
      <c r="BM1246" s="34"/>
      <c r="BN1246" s="34"/>
      <c r="BO1246" s="34"/>
      <c r="BP1246" s="34"/>
      <c r="BQ1246" s="34"/>
      <c r="BS1246" s="34"/>
      <c r="BT1246" s="34"/>
      <c r="BU1246" s="34"/>
      <c r="BV1246" s="34"/>
      <c r="BW1246" s="34"/>
      <c r="BX1246" s="34"/>
      <c r="BY1246" s="34"/>
      <c r="BZ1246" s="34"/>
      <c r="CB1246" s="34"/>
      <c r="CC1246" s="34"/>
      <c r="CD1246" s="34"/>
      <c r="CE1246" s="34"/>
      <c r="CH1246" s="34"/>
      <c r="CI1246" s="34"/>
      <c r="CK1246" s="34"/>
      <c r="CL1246" s="34"/>
      <c r="CM1246" t="b">
        <v>0</v>
      </c>
      <c r="CN1246" s="34" t="s">
        <v>634</v>
      </c>
      <c r="CO1246" s="34" t="s">
        <v>1046</v>
      </c>
      <c r="CP1246" s="34"/>
      <c r="CQ1246" s="34" t="s">
        <v>1137</v>
      </c>
      <c r="CR1246" s="34" t="s">
        <v>1202</v>
      </c>
      <c r="CS1246" s="34" t="s">
        <v>310</v>
      </c>
      <c r="CT1246" s="34" t="s">
        <v>0</v>
      </c>
      <c r="CU1246" t="b">
        <v>0</v>
      </c>
      <c r="CV1246" s="34" t="s">
        <v>1046</v>
      </c>
      <c r="CW1246" s="34" t="s">
        <v>644</v>
      </c>
      <c r="CX1246" s="34"/>
      <c r="CY1246" s="34" t="s">
        <v>1278</v>
      </c>
      <c r="CZ1246" s="34"/>
    </row>
    <row r="1247" spans="1:104" x14ac:dyDescent="0.15">
      <c r="A1247" s="34"/>
      <c r="B1247" s="34"/>
      <c r="C1247" s="34"/>
      <c r="D1247" s="34"/>
      <c r="F1247" s="34"/>
      <c r="G1247" s="34"/>
      <c r="H1247" s="84"/>
      <c r="I1247" s="34"/>
      <c r="J1247" s="34"/>
      <c r="K1247" s="34"/>
      <c r="L1247" s="34"/>
      <c r="M1247" s="34"/>
      <c r="N1247" s="34"/>
      <c r="O1247" s="34"/>
      <c r="P1247" s="34"/>
      <c r="Q1247" s="34"/>
      <c r="S1247" s="34"/>
      <c r="T1247" s="34"/>
      <c r="U1247" s="34"/>
      <c r="W1247" t="b">
        <v>1</v>
      </c>
      <c r="X1247" s="34"/>
      <c r="Y1247" s="34"/>
      <c r="AA1247" s="34"/>
      <c r="AB1247" s="34"/>
      <c r="AC1247" s="34"/>
      <c r="AD1247" s="34"/>
      <c r="AE1247" s="34"/>
      <c r="AF1247" s="34"/>
      <c r="AG1247">
        <v>4.3</v>
      </c>
      <c r="AH1247" s="34" t="s">
        <v>1607</v>
      </c>
      <c r="AK1247" s="34"/>
      <c r="AL1247" s="34"/>
      <c r="AM1247" s="34"/>
      <c r="AN1247" s="34"/>
      <c r="AO1247" s="34"/>
      <c r="AP1247" s="34"/>
      <c r="AQ1247" s="34"/>
      <c r="AR1247" s="34"/>
      <c r="AS1247" s="34"/>
      <c r="AU1247" s="34"/>
      <c r="AV1247" s="34"/>
      <c r="AW1247" s="34"/>
      <c r="AX1247" s="34"/>
      <c r="AY1247" s="34"/>
      <c r="AZ1247" s="34"/>
      <c r="BA1247" s="34"/>
      <c r="BB1247" s="34"/>
      <c r="BC1247" s="34" t="s">
        <v>866</v>
      </c>
      <c r="BD1247" s="34" t="s">
        <v>378</v>
      </c>
      <c r="BE1247" s="34" t="s">
        <v>867</v>
      </c>
      <c r="BF1247" s="34" t="s">
        <v>868</v>
      </c>
      <c r="BI1247" s="34"/>
      <c r="BJ1247" s="34"/>
      <c r="BK1247" s="34"/>
      <c r="BL1247" s="34"/>
      <c r="BM1247" s="34"/>
      <c r="BN1247" s="34"/>
      <c r="BO1247" s="34"/>
      <c r="BP1247" s="34"/>
      <c r="BQ1247" s="34"/>
      <c r="BS1247" s="34"/>
      <c r="BT1247" s="34"/>
      <c r="BU1247" s="34"/>
      <c r="BV1247" s="34"/>
      <c r="BW1247" s="34"/>
      <c r="BX1247" s="34"/>
      <c r="BY1247" s="34"/>
      <c r="BZ1247" s="34"/>
      <c r="CB1247" s="34"/>
      <c r="CC1247" s="34"/>
      <c r="CD1247" s="34"/>
      <c r="CE1247" s="34"/>
      <c r="CH1247" s="34"/>
      <c r="CI1247" s="34"/>
      <c r="CK1247" s="34"/>
      <c r="CL1247" s="34"/>
      <c r="CM1247" t="b">
        <v>0</v>
      </c>
      <c r="CN1247" s="34" t="s">
        <v>634</v>
      </c>
      <c r="CO1247" s="34" t="s">
        <v>1046</v>
      </c>
      <c r="CP1247" s="34"/>
      <c r="CQ1247" s="34" t="s">
        <v>1137</v>
      </c>
      <c r="CR1247" s="34" t="s">
        <v>1202</v>
      </c>
      <c r="CS1247" s="34" t="s">
        <v>312</v>
      </c>
      <c r="CT1247" s="34" t="s">
        <v>312</v>
      </c>
      <c r="CU1247" t="b">
        <v>0</v>
      </c>
      <c r="CV1247" s="34"/>
      <c r="CW1247" s="34" t="s">
        <v>647</v>
      </c>
      <c r="CX1247" s="34"/>
      <c r="CY1247" s="34" t="s">
        <v>1278</v>
      </c>
      <c r="CZ1247" s="34"/>
    </row>
    <row r="1248" spans="1:104" x14ac:dyDescent="0.15">
      <c r="A1248" s="34"/>
      <c r="B1248" s="34"/>
      <c r="C1248" s="34"/>
      <c r="D1248" s="34"/>
      <c r="F1248" s="34"/>
      <c r="G1248" s="34"/>
      <c r="H1248" s="84"/>
      <c r="I1248" s="34"/>
      <c r="J1248" s="34"/>
      <c r="K1248" s="34"/>
      <c r="L1248" s="34"/>
      <c r="M1248" s="34"/>
      <c r="N1248" s="34"/>
      <c r="O1248" s="34"/>
      <c r="P1248" s="34"/>
      <c r="Q1248" s="34"/>
      <c r="S1248" s="34"/>
      <c r="T1248" s="34"/>
      <c r="U1248" s="34"/>
      <c r="W1248" t="b">
        <v>1</v>
      </c>
      <c r="X1248" s="34"/>
      <c r="Y1248" s="34"/>
      <c r="AA1248" s="34"/>
      <c r="AB1248" s="34"/>
      <c r="AC1248" s="34"/>
      <c r="AD1248" s="34"/>
      <c r="AE1248" s="34"/>
      <c r="AF1248" s="34"/>
      <c r="AG1248">
        <v>4.3</v>
      </c>
      <c r="AH1248" s="34" t="s">
        <v>1607</v>
      </c>
      <c r="AK1248" s="34"/>
      <c r="AL1248" s="34"/>
      <c r="AM1248" s="34"/>
      <c r="AN1248" s="34"/>
      <c r="AO1248" s="34"/>
      <c r="AP1248" s="34"/>
      <c r="AQ1248" s="34"/>
      <c r="AR1248" s="34"/>
      <c r="AS1248" s="34"/>
      <c r="AU1248" s="34"/>
      <c r="AV1248" s="34"/>
      <c r="AW1248" s="34"/>
      <c r="AX1248" s="34"/>
      <c r="AY1248" s="34"/>
      <c r="AZ1248" s="34"/>
      <c r="BA1248" s="34"/>
      <c r="BB1248" s="34"/>
      <c r="BC1248" s="34" t="s">
        <v>866</v>
      </c>
      <c r="BD1248" s="34" t="s">
        <v>378</v>
      </c>
      <c r="BE1248" s="34" t="s">
        <v>867</v>
      </c>
      <c r="BF1248" s="34" t="s">
        <v>868</v>
      </c>
      <c r="BI1248" s="34"/>
      <c r="BJ1248" s="34"/>
      <c r="BK1248" s="34"/>
      <c r="BL1248" s="34"/>
      <c r="BM1248" s="34"/>
      <c r="BN1248" s="34"/>
      <c r="BO1248" s="34"/>
      <c r="BP1248" s="34"/>
      <c r="BQ1248" s="34"/>
      <c r="BS1248" s="34"/>
      <c r="BT1248" s="34"/>
      <c r="BU1248" s="34"/>
      <c r="BV1248" s="34"/>
      <c r="BW1248" s="34"/>
      <c r="BX1248" s="34"/>
      <c r="BY1248" s="34"/>
      <c r="BZ1248" s="34"/>
      <c r="CB1248" s="34"/>
      <c r="CC1248" s="34"/>
      <c r="CD1248" s="34"/>
      <c r="CE1248" s="34"/>
      <c r="CH1248" s="34"/>
      <c r="CI1248" s="34"/>
      <c r="CK1248" s="34"/>
      <c r="CL1248" s="34"/>
      <c r="CM1248" t="b">
        <v>0</v>
      </c>
      <c r="CN1248" s="34" t="s">
        <v>634</v>
      </c>
      <c r="CO1248" s="34" t="s">
        <v>1047</v>
      </c>
      <c r="CP1248" s="34"/>
      <c r="CQ1248" s="34" t="s">
        <v>1138</v>
      </c>
      <c r="CR1248" s="34" t="s">
        <v>1203</v>
      </c>
      <c r="CS1248" s="34" t="s">
        <v>309</v>
      </c>
      <c r="CT1248" s="34" t="s">
        <v>640</v>
      </c>
      <c r="CU1248" t="b">
        <v>1</v>
      </c>
      <c r="CV1248" s="34"/>
      <c r="CW1248" s="34" t="s">
        <v>643</v>
      </c>
      <c r="CX1248" s="34"/>
      <c r="CY1248" s="34" t="s">
        <v>1279</v>
      </c>
      <c r="CZ1248" s="34"/>
    </row>
    <row r="1249" spans="1:104" x14ac:dyDescent="0.15">
      <c r="A1249" s="34"/>
      <c r="B1249" s="34"/>
      <c r="C1249" s="34"/>
      <c r="D1249" s="34"/>
      <c r="F1249" s="34"/>
      <c r="G1249" s="34"/>
      <c r="H1249" s="84"/>
      <c r="I1249" s="34"/>
      <c r="J1249" s="34"/>
      <c r="K1249" s="34"/>
      <c r="L1249" s="34"/>
      <c r="M1249" s="34"/>
      <c r="N1249" s="34"/>
      <c r="O1249" s="34"/>
      <c r="P1249" s="34"/>
      <c r="Q1249" s="34"/>
      <c r="S1249" s="34"/>
      <c r="T1249" s="34"/>
      <c r="U1249" s="34"/>
      <c r="W1249" t="b">
        <v>1</v>
      </c>
      <c r="X1249" s="34"/>
      <c r="Y1249" s="34"/>
      <c r="AA1249" s="34"/>
      <c r="AB1249" s="34"/>
      <c r="AC1249" s="34"/>
      <c r="AD1249" s="34"/>
      <c r="AE1249" s="34"/>
      <c r="AF1249" s="34"/>
      <c r="AG1249">
        <v>4.3</v>
      </c>
      <c r="AH1249" s="34" t="s">
        <v>1607</v>
      </c>
      <c r="AK1249" s="34"/>
      <c r="AL1249" s="34"/>
      <c r="AM1249" s="34"/>
      <c r="AN1249" s="34"/>
      <c r="AO1249" s="34"/>
      <c r="AP1249" s="34"/>
      <c r="AQ1249" s="34"/>
      <c r="AR1249" s="34"/>
      <c r="AS1249" s="34"/>
      <c r="AU1249" s="34"/>
      <c r="AV1249" s="34"/>
      <c r="AW1249" s="34"/>
      <c r="AX1249" s="34"/>
      <c r="AY1249" s="34"/>
      <c r="AZ1249" s="34"/>
      <c r="BA1249" s="34"/>
      <c r="BB1249" s="34"/>
      <c r="BC1249" s="34" t="s">
        <v>866</v>
      </c>
      <c r="BD1249" s="34" t="s">
        <v>378</v>
      </c>
      <c r="BE1249" s="34" t="s">
        <v>867</v>
      </c>
      <c r="BF1249" s="34" t="s">
        <v>868</v>
      </c>
      <c r="BI1249" s="34"/>
      <c r="BJ1249" s="34"/>
      <c r="BK1249" s="34"/>
      <c r="BL1249" s="34"/>
      <c r="BM1249" s="34"/>
      <c r="BN1249" s="34"/>
      <c r="BO1249" s="34"/>
      <c r="BP1249" s="34"/>
      <c r="BQ1249" s="34"/>
      <c r="BS1249" s="34"/>
      <c r="BT1249" s="34"/>
      <c r="BU1249" s="34"/>
      <c r="BV1249" s="34"/>
      <c r="BW1249" s="34"/>
      <c r="BX1249" s="34"/>
      <c r="BY1249" s="34"/>
      <c r="BZ1249" s="34"/>
      <c r="CB1249" s="34"/>
      <c r="CC1249" s="34"/>
      <c r="CD1249" s="34"/>
      <c r="CE1249" s="34"/>
      <c r="CH1249" s="34"/>
      <c r="CI1249" s="34"/>
      <c r="CK1249" s="34"/>
      <c r="CL1249" s="34"/>
      <c r="CM1249" t="b">
        <v>0</v>
      </c>
      <c r="CN1249" s="34" t="s">
        <v>634</v>
      </c>
      <c r="CO1249" s="34" t="s">
        <v>1047</v>
      </c>
      <c r="CP1249" s="34"/>
      <c r="CQ1249" s="34" t="s">
        <v>1138</v>
      </c>
      <c r="CR1249" s="34" t="s">
        <v>1203</v>
      </c>
      <c r="CS1249" s="34" t="s">
        <v>310</v>
      </c>
      <c r="CT1249" s="34" t="s">
        <v>0</v>
      </c>
      <c r="CU1249" t="b">
        <v>0</v>
      </c>
      <c r="CV1249" s="34" t="s">
        <v>1047</v>
      </c>
      <c r="CW1249" s="34" t="s">
        <v>644</v>
      </c>
      <c r="CX1249" s="34"/>
      <c r="CY1249" s="34" t="s">
        <v>1279</v>
      </c>
      <c r="CZ1249" s="34"/>
    </row>
    <row r="1250" spans="1:104" x14ac:dyDescent="0.15">
      <c r="A1250" s="34"/>
      <c r="B1250" s="34"/>
      <c r="C1250" s="34"/>
      <c r="D1250" s="34"/>
      <c r="F1250" s="34"/>
      <c r="G1250" s="34"/>
      <c r="H1250" s="84"/>
      <c r="I1250" s="34"/>
      <c r="J1250" s="34"/>
      <c r="K1250" s="34"/>
      <c r="L1250" s="34"/>
      <c r="M1250" s="34"/>
      <c r="N1250" s="34"/>
      <c r="O1250" s="34"/>
      <c r="P1250" s="34"/>
      <c r="Q1250" s="34"/>
      <c r="S1250" s="34"/>
      <c r="T1250" s="34"/>
      <c r="U1250" s="34"/>
      <c r="W1250" t="b">
        <v>1</v>
      </c>
      <c r="X1250" s="34"/>
      <c r="Y1250" s="34"/>
      <c r="AA1250" s="34"/>
      <c r="AB1250" s="34"/>
      <c r="AC1250" s="34"/>
      <c r="AD1250" s="34"/>
      <c r="AE1250" s="34"/>
      <c r="AF1250" s="34"/>
      <c r="AG1250">
        <v>4.3</v>
      </c>
      <c r="AH1250" s="34" t="s">
        <v>1607</v>
      </c>
      <c r="AK1250" s="34"/>
      <c r="AL1250" s="34"/>
      <c r="AM1250" s="34"/>
      <c r="AN1250" s="34"/>
      <c r="AO1250" s="34"/>
      <c r="AP1250" s="34"/>
      <c r="AQ1250" s="34"/>
      <c r="AR1250" s="34"/>
      <c r="AS1250" s="34"/>
      <c r="AU1250" s="34"/>
      <c r="AV1250" s="34"/>
      <c r="AW1250" s="34"/>
      <c r="AX1250" s="34"/>
      <c r="AY1250" s="34"/>
      <c r="AZ1250" s="34"/>
      <c r="BA1250" s="34"/>
      <c r="BB1250" s="34"/>
      <c r="BC1250" s="34" t="s">
        <v>866</v>
      </c>
      <c r="BD1250" s="34" t="s">
        <v>378</v>
      </c>
      <c r="BE1250" s="34" t="s">
        <v>867</v>
      </c>
      <c r="BF1250" s="34" t="s">
        <v>868</v>
      </c>
      <c r="BI1250" s="34"/>
      <c r="BJ1250" s="34"/>
      <c r="BK1250" s="34"/>
      <c r="BL1250" s="34"/>
      <c r="BM1250" s="34"/>
      <c r="BN1250" s="34"/>
      <c r="BO1250" s="34"/>
      <c r="BP1250" s="34"/>
      <c r="BQ1250" s="34"/>
      <c r="BS1250" s="34"/>
      <c r="BT1250" s="34"/>
      <c r="BU1250" s="34"/>
      <c r="BV1250" s="34"/>
      <c r="BW1250" s="34"/>
      <c r="BX1250" s="34"/>
      <c r="BY1250" s="34"/>
      <c r="BZ1250" s="34"/>
      <c r="CB1250" s="34"/>
      <c r="CC1250" s="34"/>
      <c r="CD1250" s="34"/>
      <c r="CE1250" s="34"/>
      <c r="CH1250" s="34"/>
      <c r="CI1250" s="34"/>
      <c r="CK1250" s="34"/>
      <c r="CL1250" s="34"/>
      <c r="CM1250" t="b">
        <v>0</v>
      </c>
      <c r="CN1250" s="34" t="s">
        <v>634</v>
      </c>
      <c r="CO1250" s="34" t="s">
        <v>1047</v>
      </c>
      <c r="CP1250" s="34"/>
      <c r="CQ1250" s="34" t="s">
        <v>1138</v>
      </c>
      <c r="CR1250" s="34" t="s">
        <v>1203</v>
      </c>
      <c r="CS1250" s="34" t="s">
        <v>312</v>
      </c>
      <c r="CT1250" s="34" t="s">
        <v>312</v>
      </c>
      <c r="CU1250" t="b">
        <v>0</v>
      </c>
      <c r="CV1250" s="34"/>
      <c r="CW1250" s="34" t="s">
        <v>647</v>
      </c>
      <c r="CX1250" s="34"/>
      <c r="CY1250" s="34" t="s">
        <v>1279</v>
      </c>
      <c r="CZ1250" s="34"/>
    </row>
    <row r="1251" spans="1:104" x14ac:dyDescent="0.15">
      <c r="A1251" s="34"/>
      <c r="B1251" s="34"/>
      <c r="C1251" s="34"/>
      <c r="D1251" s="34"/>
      <c r="F1251" s="34"/>
      <c r="G1251" s="34"/>
      <c r="H1251" s="84"/>
      <c r="I1251" s="34"/>
      <c r="J1251" s="34"/>
      <c r="K1251" s="34"/>
      <c r="L1251" s="34"/>
      <c r="M1251" s="34"/>
      <c r="N1251" s="34"/>
      <c r="O1251" s="34"/>
      <c r="P1251" s="34"/>
      <c r="Q1251" s="34"/>
      <c r="S1251" s="34"/>
      <c r="T1251" s="34"/>
      <c r="U1251" s="34"/>
      <c r="W1251" t="b">
        <v>1</v>
      </c>
      <c r="X1251" s="34"/>
      <c r="Y1251" s="34"/>
      <c r="AA1251" s="34"/>
      <c r="AB1251" s="34"/>
      <c r="AC1251" s="34"/>
      <c r="AD1251" s="34"/>
      <c r="AE1251" s="34"/>
      <c r="AF1251" s="34"/>
      <c r="AG1251">
        <v>4.3</v>
      </c>
      <c r="AH1251" s="34" t="s">
        <v>1607</v>
      </c>
      <c r="AK1251" s="34"/>
      <c r="AL1251" s="34"/>
      <c r="AM1251" s="34"/>
      <c r="AN1251" s="34"/>
      <c r="AO1251" s="34"/>
      <c r="AP1251" s="34"/>
      <c r="AQ1251" s="34"/>
      <c r="AR1251" s="34"/>
      <c r="AS1251" s="34"/>
      <c r="AU1251" s="34"/>
      <c r="AV1251" s="34"/>
      <c r="AW1251" s="34"/>
      <c r="AX1251" s="34"/>
      <c r="AY1251" s="34"/>
      <c r="AZ1251" s="34"/>
      <c r="BA1251" s="34"/>
      <c r="BB1251" s="34"/>
      <c r="BC1251" s="34" t="s">
        <v>866</v>
      </c>
      <c r="BD1251" s="34" t="s">
        <v>378</v>
      </c>
      <c r="BE1251" s="34" t="s">
        <v>867</v>
      </c>
      <c r="BF1251" s="34" t="s">
        <v>868</v>
      </c>
      <c r="BI1251" s="34"/>
      <c r="BJ1251" s="34"/>
      <c r="BK1251" s="34"/>
      <c r="BL1251" s="34"/>
      <c r="BM1251" s="34"/>
      <c r="BN1251" s="34"/>
      <c r="BO1251" s="34"/>
      <c r="BP1251" s="34"/>
      <c r="BQ1251" s="34"/>
      <c r="BS1251" s="34"/>
      <c r="BT1251" s="34"/>
      <c r="BU1251" s="34"/>
      <c r="BV1251" s="34"/>
      <c r="BW1251" s="34"/>
      <c r="BX1251" s="34"/>
      <c r="BY1251" s="34"/>
      <c r="BZ1251" s="34"/>
      <c r="CB1251" s="34"/>
      <c r="CC1251" s="34"/>
      <c r="CD1251" s="34"/>
      <c r="CE1251" s="34"/>
      <c r="CH1251" s="34"/>
      <c r="CI1251" s="34"/>
      <c r="CK1251" s="34"/>
      <c r="CL1251" s="34"/>
      <c r="CM1251" t="b">
        <v>0</v>
      </c>
      <c r="CN1251" s="34" t="s">
        <v>634</v>
      </c>
      <c r="CO1251" s="34" t="s">
        <v>1048</v>
      </c>
      <c r="CP1251" s="34"/>
      <c r="CQ1251" s="34" t="s">
        <v>1139</v>
      </c>
      <c r="CR1251" s="34" t="s">
        <v>1204</v>
      </c>
      <c r="CS1251" s="34" t="s">
        <v>309</v>
      </c>
      <c r="CT1251" s="34" t="s">
        <v>640</v>
      </c>
      <c r="CU1251" t="b">
        <v>1</v>
      </c>
      <c r="CV1251" s="34"/>
      <c r="CW1251" s="34" t="s">
        <v>643</v>
      </c>
      <c r="CX1251" s="34"/>
      <c r="CY1251" s="34" t="s">
        <v>1280</v>
      </c>
      <c r="CZ1251" s="34"/>
    </row>
    <row r="1252" spans="1:104" x14ac:dyDescent="0.15">
      <c r="A1252" s="34"/>
      <c r="B1252" s="34"/>
      <c r="C1252" s="34"/>
      <c r="D1252" s="34"/>
      <c r="F1252" s="34"/>
      <c r="G1252" s="34"/>
      <c r="H1252" s="84"/>
      <c r="I1252" s="34"/>
      <c r="J1252" s="34"/>
      <c r="K1252" s="34"/>
      <c r="L1252" s="34"/>
      <c r="M1252" s="34"/>
      <c r="N1252" s="34"/>
      <c r="O1252" s="34"/>
      <c r="P1252" s="34"/>
      <c r="Q1252" s="34"/>
      <c r="S1252" s="34"/>
      <c r="T1252" s="34"/>
      <c r="U1252" s="34"/>
      <c r="W1252" t="b">
        <v>1</v>
      </c>
      <c r="X1252" s="34"/>
      <c r="Y1252" s="34"/>
      <c r="AA1252" s="34"/>
      <c r="AB1252" s="34"/>
      <c r="AC1252" s="34"/>
      <c r="AD1252" s="34"/>
      <c r="AE1252" s="34"/>
      <c r="AF1252" s="34"/>
      <c r="AG1252">
        <v>4.3</v>
      </c>
      <c r="AH1252" s="34" t="s">
        <v>1607</v>
      </c>
      <c r="AK1252" s="34"/>
      <c r="AL1252" s="34"/>
      <c r="AM1252" s="34"/>
      <c r="AN1252" s="34"/>
      <c r="AO1252" s="34"/>
      <c r="AP1252" s="34"/>
      <c r="AQ1252" s="34"/>
      <c r="AR1252" s="34"/>
      <c r="AS1252" s="34"/>
      <c r="AU1252" s="34"/>
      <c r="AV1252" s="34"/>
      <c r="AW1252" s="34"/>
      <c r="AX1252" s="34"/>
      <c r="AY1252" s="34"/>
      <c r="AZ1252" s="34"/>
      <c r="BA1252" s="34"/>
      <c r="BB1252" s="34"/>
      <c r="BC1252" s="34" t="s">
        <v>866</v>
      </c>
      <c r="BD1252" s="34" t="s">
        <v>378</v>
      </c>
      <c r="BE1252" s="34" t="s">
        <v>867</v>
      </c>
      <c r="BF1252" s="34" t="s">
        <v>868</v>
      </c>
      <c r="BI1252" s="34"/>
      <c r="BJ1252" s="34"/>
      <c r="BK1252" s="34"/>
      <c r="BL1252" s="34"/>
      <c r="BM1252" s="34"/>
      <c r="BN1252" s="34"/>
      <c r="BO1252" s="34"/>
      <c r="BP1252" s="34"/>
      <c r="BQ1252" s="34"/>
      <c r="BS1252" s="34"/>
      <c r="BT1252" s="34"/>
      <c r="BU1252" s="34"/>
      <c r="BV1252" s="34"/>
      <c r="BW1252" s="34"/>
      <c r="BX1252" s="34"/>
      <c r="BY1252" s="34"/>
      <c r="BZ1252" s="34"/>
      <c r="CB1252" s="34"/>
      <c r="CC1252" s="34"/>
      <c r="CD1252" s="34"/>
      <c r="CE1252" s="34"/>
      <c r="CH1252" s="34"/>
      <c r="CI1252" s="34"/>
      <c r="CK1252" s="34"/>
      <c r="CL1252" s="34"/>
      <c r="CM1252" t="b">
        <v>0</v>
      </c>
      <c r="CN1252" s="34" t="s">
        <v>634</v>
      </c>
      <c r="CO1252" s="34" t="s">
        <v>1048</v>
      </c>
      <c r="CP1252" s="34"/>
      <c r="CQ1252" s="34" t="s">
        <v>1139</v>
      </c>
      <c r="CR1252" s="34" t="s">
        <v>1204</v>
      </c>
      <c r="CS1252" s="34" t="s">
        <v>310</v>
      </c>
      <c r="CT1252" s="34" t="s">
        <v>0</v>
      </c>
      <c r="CU1252" t="b">
        <v>0</v>
      </c>
      <c r="CV1252" s="34" t="s">
        <v>1048</v>
      </c>
      <c r="CW1252" s="34" t="s">
        <v>644</v>
      </c>
      <c r="CX1252" s="34"/>
      <c r="CY1252" s="34" t="s">
        <v>1280</v>
      </c>
      <c r="CZ1252" s="34"/>
    </row>
    <row r="1253" spans="1:104" x14ac:dyDescent="0.15">
      <c r="A1253" s="34"/>
      <c r="B1253" s="34"/>
      <c r="C1253" s="34"/>
      <c r="D1253" s="34"/>
      <c r="F1253" s="34"/>
      <c r="G1253" s="34"/>
      <c r="H1253" s="84"/>
      <c r="I1253" s="34"/>
      <c r="J1253" s="34"/>
      <c r="K1253" s="34"/>
      <c r="L1253" s="34"/>
      <c r="M1253" s="34"/>
      <c r="N1253" s="34"/>
      <c r="O1253" s="34"/>
      <c r="P1253" s="34"/>
      <c r="Q1253" s="34"/>
      <c r="S1253" s="34"/>
      <c r="T1253" s="34"/>
      <c r="U1253" s="34"/>
      <c r="W1253" t="b">
        <v>1</v>
      </c>
      <c r="X1253" s="34"/>
      <c r="Y1253" s="34"/>
      <c r="AA1253" s="34"/>
      <c r="AB1253" s="34"/>
      <c r="AC1253" s="34"/>
      <c r="AD1253" s="34"/>
      <c r="AE1253" s="34"/>
      <c r="AF1253" s="34"/>
      <c r="AG1253">
        <v>4.3</v>
      </c>
      <c r="AH1253" s="34" t="s">
        <v>1607</v>
      </c>
      <c r="AK1253" s="34"/>
      <c r="AL1253" s="34"/>
      <c r="AM1253" s="34"/>
      <c r="AN1253" s="34"/>
      <c r="AO1253" s="34"/>
      <c r="AP1253" s="34"/>
      <c r="AQ1253" s="34"/>
      <c r="AR1253" s="34"/>
      <c r="AS1253" s="34"/>
      <c r="AU1253" s="34"/>
      <c r="AV1253" s="34"/>
      <c r="AW1253" s="34"/>
      <c r="AX1253" s="34"/>
      <c r="AY1253" s="34"/>
      <c r="AZ1253" s="34"/>
      <c r="BA1253" s="34"/>
      <c r="BB1253" s="34"/>
      <c r="BC1253" s="34" t="s">
        <v>866</v>
      </c>
      <c r="BD1253" s="34" t="s">
        <v>378</v>
      </c>
      <c r="BE1253" s="34" t="s">
        <v>867</v>
      </c>
      <c r="BF1253" s="34" t="s">
        <v>868</v>
      </c>
      <c r="BI1253" s="34"/>
      <c r="BJ1253" s="34"/>
      <c r="BK1253" s="34"/>
      <c r="BL1253" s="34"/>
      <c r="BM1253" s="34"/>
      <c r="BN1253" s="34"/>
      <c r="BO1253" s="34"/>
      <c r="BP1253" s="34"/>
      <c r="BQ1253" s="34"/>
      <c r="BS1253" s="34"/>
      <c r="BT1253" s="34"/>
      <c r="BU1253" s="34"/>
      <c r="BV1253" s="34"/>
      <c r="BW1253" s="34"/>
      <c r="BX1253" s="34"/>
      <c r="BY1253" s="34"/>
      <c r="BZ1253" s="34"/>
      <c r="CB1253" s="34"/>
      <c r="CC1253" s="34"/>
      <c r="CD1253" s="34"/>
      <c r="CE1253" s="34"/>
      <c r="CH1253" s="34"/>
      <c r="CI1253" s="34"/>
      <c r="CK1253" s="34"/>
      <c r="CL1253" s="34"/>
      <c r="CM1253" t="b">
        <v>0</v>
      </c>
      <c r="CN1253" s="34" t="s">
        <v>634</v>
      </c>
      <c r="CO1253" s="34" t="s">
        <v>1048</v>
      </c>
      <c r="CP1253" s="34"/>
      <c r="CQ1253" s="34" t="s">
        <v>1139</v>
      </c>
      <c r="CR1253" s="34" t="s">
        <v>1204</v>
      </c>
      <c r="CS1253" s="34" t="s">
        <v>312</v>
      </c>
      <c r="CT1253" s="34" t="s">
        <v>312</v>
      </c>
      <c r="CU1253" t="b">
        <v>0</v>
      </c>
      <c r="CV1253" s="34"/>
      <c r="CW1253" s="34" t="s">
        <v>647</v>
      </c>
      <c r="CX1253" s="34"/>
      <c r="CY1253" s="34" t="s">
        <v>1280</v>
      </c>
      <c r="CZ1253" s="34"/>
    </row>
    <row r="1254" spans="1:104" x14ac:dyDescent="0.15">
      <c r="A1254" s="34"/>
      <c r="B1254" s="34"/>
      <c r="C1254" s="34"/>
      <c r="D1254" s="34"/>
      <c r="F1254" s="34"/>
      <c r="G1254" s="34"/>
      <c r="H1254" s="84"/>
      <c r="I1254" s="34"/>
      <c r="J1254" s="34"/>
      <c r="K1254" s="34"/>
      <c r="L1254" s="34"/>
      <c r="M1254" s="34"/>
      <c r="N1254" s="34"/>
      <c r="O1254" s="34"/>
      <c r="P1254" s="34"/>
      <c r="Q1254" s="34"/>
      <c r="S1254" s="34"/>
      <c r="T1254" s="34"/>
      <c r="U1254" s="34"/>
      <c r="W1254" t="b">
        <v>1</v>
      </c>
      <c r="X1254" s="34"/>
      <c r="Y1254" s="34"/>
      <c r="AA1254" s="34"/>
      <c r="AB1254" s="34"/>
      <c r="AC1254" s="34"/>
      <c r="AD1254" s="34"/>
      <c r="AE1254" s="34"/>
      <c r="AF1254" s="34"/>
      <c r="AG1254">
        <v>4.3</v>
      </c>
      <c r="AH1254" s="34" t="s">
        <v>1607</v>
      </c>
      <c r="AK1254" s="34"/>
      <c r="AL1254" s="34"/>
      <c r="AM1254" s="34"/>
      <c r="AN1254" s="34"/>
      <c r="AO1254" s="34"/>
      <c r="AP1254" s="34"/>
      <c r="AQ1254" s="34"/>
      <c r="AR1254" s="34"/>
      <c r="AS1254" s="34"/>
      <c r="AU1254" s="34"/>
      <c r="AV1254" s="34"/>
      <c r="AW1254" s="34"/>
      <c r="AX1254" s="34"/>
      <c r="AY1254" s="34"/>
      <c r="AZ1254" s="34"/>
      <c r="BA1254" s="34"/>
      <c r="BB1254" s="34"/>
      <c r="BC1254" s="34" t="s">
        <v>866</v>
      </c>
      <c r="BD1254" s="34" t="s">
        <v>378</v>
      </c>
      <c r="BE1254" s="34" t="s">
        <v>867</v>
      </c>
      <c r="BF1254" s="34" t="s">
        <v>868</v>
      </c>
      <c r="BI1254" s="34"/>
      <c r="BJ1254" s="34"/>
      <c r="BK1254" s="34"/>
      <c r="BL1254" s="34"/>
      <c r="BM1254" s="34"/>
      <c r="BN1254" s="34"/>
      <c r="BO1254" s="34"/>
      <c r="BP1254" s="34"/>
      <c r="BQ1254" s="34"/>
      <c r="BS1254" s="34"/>
      <c r="BT1254" s="34"/>
      <c r="BU1254" s="34"/>
      <c r="BV1254" s="34"/>
      <c r="BW1254" s="34"/>
      <c r="BX1254" s="34"/>
      <c r="BY1254" s="34"/>
      <c r="BZ1254" s="34"/>
      <c r="CB1254" s="34"/>
      <c r="CC1254" s="34"/>
      <c r="CD1254" s="34"/>
      <c r="CE1254" s="34"/>
      <c r="CH1254" s="34"/>
      <c r="CI1254" s="34"/>
      <c r="CK1254" s="34"/>
      <c r="CL1254" s="34"/>
      <c r="CM1254" t="b">
        <v>0</v>
      </c>
      <c r="CN1254" s="34" t="s">
        <v>634</v>
      </c>
      <c r="CO1254" s="34" t="s">
        <v>1049</v>
      </c>
      <c r="CP1254" s="34"/>
      <c r="CQ1254" s="34" t="s">
        <v>1106</v>
      </c>
      <c r="CR1254" s="34" t="s">
        <v>1205</v>
      </c>
      <c r="CS1254" s="34" t="s">
        <v>309</v>
      </c>
      <c r="CT1254" s="34" t="s">
        <v>640</v>
      </c>
      <c r="CU1254" t="b">
        <v>1</v>
      </c>
      <c r="CV1254" s="34"/>
      <c r="CW1254" s="34" t="s">
        <v>643</v>
      </c>
      <c r="CX1254" s="34"/>
      <c r="CY1254" s="34" t="s">
        <v>1281</v>
      </c>
      <c r="CZ1254" s="34"/>
    </row>
    <row r="1255" spans="1:104" x14ac:dyDescent="0.15">
      <c r="A1255" s="34"/>
      <c r="B1255" s="34"/>
      <c r="C1255" s="34"/>
      <c r="D1255" s="34"/>
      <c r="F1255" s="34"/>
      <c r="G1255" s="34"/>
      <c r="H1255" s="84"/>
      <c r="I1255" s="34"/>
      <c r="J1255" s="34"/>
      <c r="K1255" s="34"/>
      <c r="L1255" s="34"/>
      <c r="M1255" s="34"/>
      <c r="N1255" s="34"/>
      <c r="O1255" s="34"/>
      <c r="P1255" s="34"/>
      <c r="Q1255" s="34"/>
      <c r="S1255" s="34"/>
      <c r="T1255" s="34"/>
      <c r="U1255" s="34"/>
      <c r="W1255" t="b">
        <v>1</v>
      </c>
      <c r="X1255" s="34"/>
      <c r="Y1255" s="34"/>
      <c r="AA1255" s="34"/>
      <c r="AB1255" s="34"/>
      <c r="AC1255" s="34"/>
      <c r="AD1255" s="34"/>
      <c r="AE1255" s="34"/>
      <c r="AF1255" s="34"/>
      <c r="AG1255">
        <v>4.3</v>
      </c>
      <c r="AH1255" s="34" t="s">
        <v>1607</v>
      </c>
      <c r="AK1255" s="34"/>
      <c r="AL1255" s="34"/>
      <c r="AM1255" s="34"/>
      <c r="AN1255" s="34"/>
      <c r="AO1255" s="34"/>
      <c r="AP1255" s="34"/>
      <c r="AQ1255" s="34"/>
      <c r="AR1255" s="34"/>
      <c r="AS1255" s="34"/>
      <c r="AU1255" s="34"/>
      <c r="AV1255" s="34"/>
      <c r="AW1255" s="34"/>
      <c r="AX1255" s="34"/>
      <c r="AY1255" s="34"/>
      <c r="AZ1255" s="34"/>
      <c r="BA1255" s="34"/>
      <c r="BB1255" s="34"/>
      <c r="BC1255" s="34" t="s">
        <v>866</v>
      </c>
      <c r="BD1255" s="34" t="s">
        <v>378</v>
      </c>
      <c r="BE1255" s="34" t="s">
        <v>867</v>
      </c>
      <c r="BF1255" s="34" t="s">
        <v>868</v>
      </c>
      <c r="BI1255" s="34"/>
      <c r="BJ1255" s="34"/>
      <c r="BK1255" s="34"/>
      <c r="BL1255" s="34"/>
      <c r="BM1255" s="34"/>
      <c r="BN1255" s="34"/>
      <c r="BO1255" s="34"/>
      <c r="BP1255" s="34"/>
      <c r="BQ1255" s="34"/>
      <c r="BS1255" s="34"/>
      <c r="BT1255" s="34"/>
      <c r="BU1255" s="34"/>
      <c r="BV1255" s="34"/>
      <c r="BW1255" s="34"/>
      <c r="BX1255" s="34"/>
      <c r="BY1255" s="34"/>
      <c r="BZ1255" s="34"/>
      <c r="CB1255" s="34"/>
      <c r="CC1255" s="34"/>
      <c r="CD1255" s="34"/>
      <c r="CE1255" s="34"/>
      <c r="CH1255" s="34"/>
      <c r="CI1255" s="34"/>
      <c r="CK1255" s="34"/>
      <c r="CL1255" s="34"/>
      <c r="CM1255" t="b">
        <v>0</v>
      </c>
      <c r="CN1255" s="34" t="s">
        <v>634</v>
      </c>
      <c r="CO1255" s="34" t="s">
        <v>1049</v>
      </c>
      <c r="CP1255" s="34"/>
      <c r="CQ1255" s="34" t="s">
        <v>1106</v>
      </c>
      <c r="CR1255" s="34" t="s">
        <v>1205</v>
      </c>
      <c r="CS1255" s="34" t="s">
        <v>310</v>
      </c>
      <c r="CT1255" s="34" t="s">
        <v>0</v>
      </c>
      <c r="CU1255" t="b">
        <v>0</v>
      </c>
      <c r="CV1255" s="34" t="s">
        <v>1049</v>
      </c>
      <c r="CW1255" s="34" t="s">
        <v>644</v>
      </c>
      <c r="CX1255" s="34"/>
      <c r="CY1255" s="34" t="s">
        <v>1281</v>
      </c>
      <c r="CZ1255" s="34"/>
    </row>
    <row r="1256" spans="1:104" x14ac:dyDescent="0.15">
      <c r="A1256" s="34"/>
      <c r="B1256" s="34"/>
      <c r="C1256" s="34"/>
      <c r="D1256" s="34"/>
      <c r="F1256" s="34"/>
      <c r="G1256" s="34"/>
      <c r="H1256" s="84"/>
      <c r="I1256" s="34"/>
      <c r="J1256" s="34"/>
      <c r="K1256" s="34"/>
      <c r="L1256" s="34"/>
      <c r="M1256" s="34"/>
      <c r="N1256" s="34"/>
      <c r="O1256" s="34"/>
      <c r="P1256" s="34"/>
      <c r="Q1256" s="34"/>
      <c r="S1256" s="34"/>
      <c r="T1256" s="34"/>
      <c r="U1256" s="34"/>
      <c r="W1256" t="b">
        <v>1</v>
      </c>
      <c r="X1256" s="34"/>
      <c r="Y1256" s="34"/>
      <c r="AA1256" s="34"/>
      <c r="AB1256" s="34"/>
      <c r="AC1256" s="34"/>
      <c r="AD1256" s="34"/>
      <c r="AE1256" s="34"/>
      <c r="AF1256" s="34"/>
      <c r="AG1256">
        <v>4.3</v>
      </c>
      <c r="AH1256" s="34" t="s">
        <v>1607</v>
      </c>
      <c r="AK1256" s="34"/>
      <c r="AL1256" s="34"/>
      <c r="AM1256" s="34"/>
      <c r="AN1256" s="34"/>
      <c r="AO1256" s="34"/>
      <c r="AP1256" s="34"/>
      <c r="AQ1256" s="34"/>
      <c r="AR1256" s="34"/>
      <c r="AS1256" s="34"/>
      <c r="AU1256" s="34"/>
      <c r="AV1256" s="34"/>
      <c r="AW1256" s="34"/>
      <c r="AX1256" s="34"/>
      <c r="AY1256" s="34"/>
      <c r="AZ1256" s="34"/>
      <c r="BA1256" s="34"/>
      <c r="BB1256" s="34"/>
      <c r="BC1256" s="34" t="s">
        <v>866</v>
      </c>
      <c r="BD1256" s="34" t="s">
        <v>378</v>
      </c>
      <c r="BE1256" s="34" t="s">
        <v>867</v>
      </c>
      <c r="BF1256" s="34" t="s">
        <v>868</v>
      </c>
      <c r="BI1256" s="34"/>
      <c r="BJ1256" s="34"/>
      <c r="BK1256" s="34"/>
      <c r="BL1256" s="34"/>
      <c r="BM1256" s="34"/>
      <c r="BN1256" s="34"/>
      <c r="BO1256" s="34"/>
      <c r="BP1256" s="34"/>
      <c r="BQ1256" s="34"/>
      <c r="BS1256" s="34"/>
      <c r="BT1256" s="34"/>
      <c r="BU1256" s="34"/>
      <c r="BV1256" s="34"/>
      <c r="BW1256" s="34"/>
      <c r="BX1256" s="34"/>
      <c r="BY1256" s="34"/>
      <c r="BZ1256" s="34"/>
      <c r="CB1256" s="34"/>
      <c r="CC1256" s="34"/>
      <c r="CD1256" s="34"/>
      <c r="CE1256" s="34"/>
      <c r="CH1256" s="34"/>
      <c r="CI1256" s="34"/>
      <c r="CK1256" s="34"/>
      <c r="CL1256" s="34"/>
      <c r="CM1256" t="b">
        <v>0</v>
      </c>
      <c r="CN1256" s="34" t="s">
        <v>634</v>
      </c>
      <c r="CO1256" s="34" t="s">
        <v>1049</v>
      </c>
      <c r="CP1256" s="34"/>
      <c r="CQ1256" s="34" t="s">
        <v>1106</v>
      </c>
      <c r="CR1256" s="34" t="s">
        <v>1205</v>
      </c>
      <c r="CS1256" s="34" t="s">
        <v>312</v>
      </c>
      <c r="CT1256" s="34" t="s">
        <v>312</v>
      </c>
      <c r="CU1256" t="b">
        <v>0</v>
      </c>
      <c r="CV1256" s="34"/>
      <c r="CW1256" s="34" t="s">
        <v>647</v>
      </c>
      <c r="CX1256" s="34"/>
      <c r="CY1256" s="34" t="s">
        <v>1281</v>
      </c>
      <c r="CZ1256" s="34"/>
    </row>
    <row r="1257" spans="1:104" x14ac:dyDescent="0.15">
      <c r="A1257" s="34"/>
      <c r="B1257" s="34"/>
      <c r="C1257" s="34"/>
      <c r="D1257" s="34"/>
      <c r="F1257" s="34"/>
      <c r="G1257" s="34"/>
      <c r="H1257" s="84"/>
      <c r="I1257" s="34"/>
      <c r="J1257" s="34"/>
      <c r="K1257" s="34"/>
      <c r="L1257" s="34"/>
      <c r="M1257" s="34"/>
      <c r="N1257" s="34"/>
      <c r="O1257" s="34"/>
      <c r="P1257" s="34"/>
      <c r="Q1257" s="34"/>
      <c r="S1257" s="34"/>
      <c r="T1257" s="34"/>
      <c r="U1257" s="34"/>
      <c r="W1257" t="b">
        <v>1</v>
      </c>
      <c r="X1257" s="34"/>
      <c r="Y1257" s="34"/>
      <c r="AA1257" s="34"/>
      <c r="AB1257" s="34"/>
      <c r="AC1257" s="34"/>
      <c r="AD1257" s="34"/>
      <c r="AE1257" s="34"/>
      <c r="AF1257" s="34"/>
      <c r="AG1257">
        <v>4.3</v>
      </c>
      <c r="AH1257" s="34" t="s">
        <v>1607</v>
      </c>
      <c r="AK1257" s="34"/>
      <c r="AL1257" s="34"/>
      <c r="AM1257" s="34"/>
      <c r="AN1257" s="34"/>
      <c r="AO1257" s="34"/>
      <c r="AP1257" s="34"/>
      <c r="AQ1257" s="34"/>
      <c r="AR1257" s="34"/>
      <c r="AS1257" s="34"/>
      <c r="AU1257" s="34"/>
      <c r="AV1257" s="34"/>
      <c r="AW1257" s="34"/>
      <c r="AX1257" s="34"/>
      <c r="AY1257" s="34"/>
      <c r="AZ1257" s="34"/>
      <c r="BA1257" s="34"/>
      <c r="BB1257" s="34"/>
      <c r="BC1257" s="34" t="s">
        <v>866</v>
      </c>
      <c r="BD1257" s="34" t="s">
        <v>378</v>
      </c>
      <c r="BE1257" s="34" t="s">
        <v>867</v>
      </c>
      <c r="BF1257" s="34" t="s">
        <v>868</v>
      </c>
      <c r="BI1257" s="34"/>
      <c r="BJ1257" s="34"/>
      <c r="BK1257" s="34"/>
      <c r="BL1257" s="34"/>
      <c r="BM1257" s="34"/>
      <c r="BN1257" s="34"/>
      <c r="BO1257" s="34"/>
      <c r="BP1257" s="34"/>
      <c r="BQ1257" s="34"/>
      <c r="BS1257" s="34"/>
      <c r="BT1257" s="34"/>
      <c r="BU1257" s="34"/>
      <c r="BV1257" s="34"/>
      <c r="BW1257" s="34"/>
      <c r="BX1257" s="34"/>
      <c r="BY1257" s="34"/>
      <c r="BZ1257" s="34"/>
      <c r="CB1257" s="34"/>
      <c r="CC1257" s="34"/>
      <c r="CD1257" s="34"/>
      <c r="CE1257" s="34"/>
      <c r="CH1257" s="34"/>
      <c r="CI1257" s="34"/>
      <c r="CK1257" s="34"/>
      <c r="CL1257" s="34"/>
      <c r="CM1257" t="b">
        <v>0</v>
      </c>
      <c r="CN1257" s="34" t="s">
        <v>634</v>
      </c>
      <c r="CO1257" s="34" t="s">
        <v>1050</v>
      </c>
      <c r="CP1257" s="34"/>
      <c r="CQ1257" s="34" t="s">
        <v>1109</v>
      </c>
      <c r="CR1257" s="34" t="s">
        <v>1206</v>
      </c>
      <c r="CS1257" s="34" t="s">
        <v>309</v>
      </c>
      <c r="CT1257" s="34" t="s">
        <v>640</v>
      </c>
      <c r="CU1257" t="b">
        <v>1</v>
      </c>
      <c r="CV1257" s="34"/>
      <c r="CW1257" s="34" t="s">
        <v>643</v>
      </c>
      <c r="CX1257" s="34"/>
      <c r="CY1257" s="34" t="s">
        <v>1282</v>
      </c>
      <c r="CZ1257" s="34"/>
    </row>
    <row r="1258" spans="1:104" x14ac:dyDescent="0.15">
      <c r="A1258" s="34"/>
      <c r="B1258" s="34"/>
      <c r="C1258" s="34"/>
      <c r="D1258" s="34"/>
      <c r="F1258" s="34"/>
      <c r="G1258" s="34"/>
      <c r="H1258" s="84"/>
      <c r="I1258" s="34"/>
      <c r="J1258" s="34"/>
      <c r="K1258" s="34"/>
      <c r="L1258" s="34"/>
      <c r="M1258" s="34"/>
      <c r="N1258" s="34"/>
      <c r="O1258" s="34"/>
      <c r="P1258" s="34"/>
      <c r="Q1258" s="34"/>
      <c r="S1258" s="34"/>
      <c r="T1258" s="34"/>
      <c r="U1258" s="34"/>
      <c r="W1258" t="b">
        <v>1</v>
      </c>
      <c r="X1258" s="34"/>
      <c r="Y1258" s="34"/>
      <c r="AA1258" s="34"/>
      <c r="AB1258" s="34"/>
      <c r="AC1258" s="34"/>
      <c r="AD1258" s="34"/>
      <c r="AE1258" s="34"/>
      <c r="AF1258" s="34"/>
      <c r="AG1258">
        <v>4.3</v>
      </c>
      <c r="AH1258" s="34" t="s">
        <v>1607</v>
      </c>
      <c r="AK1258" s="34"/>
      <c r="AL1258" s="34"/>
      <c r="AM1258" s="34"/>
      <c r="AN1258" s="34"/>
      <c r="AO1258" s="34"/>
      <c r="AP1258" s="34"/>
      <c r="AQ1258" s="34"/>
      <c r="AR1258" s="34"/>
      <c r="AS1258" s="34"/>
      <c r="AU1258" s="34"/>
      <c r="AV1258" s="34"/>
      <c r="AW1258" s="34"/>
      <c r="AX1258" s="34"/>
      <c r="AY1258" s="34"/>
      <c r="AZ1258" s="34"/>
      <c r="BA1258" s="34"/>
      <c r="BB1258" s="34"/>
      <c r="BC1258" s="34" t="s">
        <v>866</v>
      </c>
      <c r="BD1258" s="34" t="s">
        <v>378</v>
      </c>
      <c r="BE1258" s="34" t="s">
        <v>867</v>
      </c>
      <c r="BF1258" s="34" t="s">
        <v>868</v>
      </c>
      <c r="BI1258" s="34"/>
      <c r="BJ1258" s="34"/>
      <c r="BK1258" s="34"/>
      <c r="BL1258" s="34"/>
      <c r="BM1258" s="34"/>
      <c r="BN1258" s="34"/>
      <c r="BO1258" s="34"/>
      <c r="BP1258" s="34"/>
      <c r="BQ1258" s="34"/>
      <c r="BS1258" s="34"/>
      <c r="BT1258" s="34"/>
      <c r="BU1258" s="34"/>
      <c r="BV1258" s="34"/>
      <c r="BW1258" s="34"/>
      <c r="BX1258" s="34"/>
      <c r="BY1258" s="34"/>
      <c r="BZ1258" s="34"/>
      <c r="CB1258" s="34"/>
      <c r="CC1258" s="34"/>
      <c r="CD1258" s="34"/>
      <c r="CE1258" s="34"/>
      <c r="CH1258" s="34"/>
      <c r="CI1258" s="34"/>
      <c r="CK1258" s="34"/>
      <c r="CL1258" s="34"/>
      <c r="CM1258" t="b">
        <v>0</v>
      </c>
      <c r="CN1258" s="34" t="s">
        <v>634</v>
      </c>
      <c r="CO1258" s="34" t="s">
        <v>1050</v>
      </c>
      <c r="CP1258" s="34"/>
      <c r="CQ1258" s="34" t="s">
        <v>1109</v>
      </c>
      <c r="CR1258" s="34" t="s">
        <v>1206</v>
      </c>
      <c r="CS1258" s="34" t="s">
        <v>310</v>
      </c>
      <c r="CT1258" s="34" t="s">
        <v>0</v>
      </c>
      <c r="CU1258" t="b">
        <v>0</v>
      </c>
      <c r="CV1258" s="34" t="s">
        <v>1050</v>
      </c>
      <c r="CW1258" s="34" t="s">
        <v>644</v>
      </c>
      <c r="CX1258" s="34"/>
      <c r="CY1258" s="34" t="s">
        <v>1282</v>
      </c>
      <c r="CZ1258" s="34"/>
    </row>
    <row r="1259" spans="1:104" x14ac:dyDescent="0.15">
      <c r="A1259" s="34"/>
      <c r="B1259" s="34"/>
      <c r="C1259" s="34"/>
      <c r="D1259" s="34"/>
      <c r="F1259" s="34"/>
      <c r="G1259" s="34"/>
      <c r="H1259" s="84"/>
      <c r="I1259" s="34"/>
      <c r="J1259" s="34"/>
      <c r="K1259" s="34"/>
      <c r="L1259" s="34"/>
      <c r="M1259" s="34"/>
      <c r="N1259" s="34"/>
      <c r="O1259" s="34"/>
      <c r="P1259" s="34"/>
      <c r="Q1259" s="34"/>
      <c r="S1259" s="34"/>
      <c r="T1259" s="34"/>
      <c r="U1259" s="34"/>
      <c r="W1259" t="b">
        <v>1</v>
      </c>
      <c r="X1259" s="34"/>
      <c r="Y1259" s="34"/>
      <c r="AA1259" s="34"/>
      <c r="AB1259" s="34"/>
      <c r="AC1259" s="34"/>
      <c r="AD1259" s="34"/>
      <c r="AE1259" s="34"/>
      <c r="AF1259" s="34"/>
      <c r="AG1259">
        <v>4.3</v>
      </c>
      <c r="AH1259" s="34" t="s">
        <v>1607</v>
      </c>
      <c r="AK1259" s="34"/>
      <c r="AL1259" s="34"/>
      <c r="AM1259" s="34"/>
      <c r="AN1259" s="34"/>
      <c r="AO1259" s="34"/>
      <c r="AP1259" s="34"/>
      <c r="AQ1259" s="34"/>
      <c r="AR1259" s="34"/>
      <c r="AS1259" s="34"/>
      <c r="AU1259" s="34"/>
      <c r="AV1259" s="34"/>
      <c r="AW1259" s="34"/>
      <c r="AX1259" s="34"/>
      <c r="AY1259" s="34"/>
      <c r="AZ1259" s="34"/>
      <c r="BA1259" s="34"/>
      <c r="BB1259" s="34"/>
      <c r="BC1259" s="34" t="s">
        <v>866</v>
      </c>
      <c r="BD1259" s="34" t="s">
        <v>378</v>
      </c>
      <c r="BE1259" s="34" t="s">
        <v>867</v>
      </c>
      <c r="BF1259" s="34" t="s">
        <v>868</v>
      </c>
      <c r="BI1259" s="34"/>
      <c r="BJ1259" s="34"/>
      <c r="BK1259" s="34"/>
      <c r="BL1259" s="34"/>
      <c r="BM1259" s="34"/>
      <c r="BN1259" s="34"/>
      <c r="BO1259" s="34"/>
      <c r="BP1259" s="34"/>
      <c r="BQ1259" s="34"/>
      <c r="BS1259" s="34"/>
      <c r="BT1259" s="34"/>
      <c r="BU1259" s="34"/>
      <c r="BV1259" s="34"/>
      <c r="BW1259" s="34"/>
      <c r="BX1259" s="34"/>
      <c r="BY1259" s="34"/>
      <c r="BZ1259" s="34"/>
      <c r="CB1259" s="34"/>
      <c r="CC1259" s="34"/>
      <c r="CD1259" s="34"/>
      <c r="CE1259" s="34"/>
      <c r="CH1259" s="34"/>
      <c r="CI1259" s="34"/>
      <c r="CK1259" s="34"/>
      <c r="CL1259" s="34"/>
      <c r="CM1259" t="b">
        <v>0</v>
      </c>
      <c r="CN1259" s="34" t="s">
        <v>634</v>
      </c>
      <c r="CO1259" s="34" t="s">
        <v>1050</v>
      </c>
      <c r="CP1259" s="34"/>
      <c r="CQ1259" s="34" t="s">
        <v>1109</v>
      </c>
      <c r="CR1259" s="34" t="s">
        <v>1206</v>
      </c>
      <c r="CS1259" s="34" t="s">
        <v>312</v>
      </c>
      <c r="CT1259" s="34" t="s">
        <v>312</v>
      </c>
      <c r="CU1259" t="b">
        <v>0</v>
      </c>
      <c r="CV1259" s="34"/>
      <c r="CW1259" s="34" t="s">
        <v>647</v>
      </c>
      <c r="CX1259" s="34"/>
      <c r="CY1259" s="34" t="s">
        <v>1282</v>
      </c>
      <c r="CZ1259" s="34"/>
    </row>
    <row r="1260" spans="1:104" x14ac:dyDescent="0.15">
      <c r="A1260" s="34"/>
      <c r="B1260" s="34"/>
      <c r="C1260" s="34"/>
      <c r="D1260" s="34"/>
      <c r="F1260" s="34"/>
      <c r="G1260" s="34"/>
      <c r="H1260" s="84"/>
      <c r="I1260" s="34"/>
      <c r="J1260" s="34"/>
      <c r="K1260" s="34"/>
      <c r="L1260" s="34"/>
      <c r="M1260" s="34"/>
      <c r="N1260" s="34"/>
      <c r="O1260" s="34"/>
      <c r="P1260" s="34"/>
      <c r="Q1260" s="34"/>
      <c r="S1260" s="34"/>
      <c r="T1260" s="34"/>
      <c r="U1260" s="34"/>
      <c r="W1260" t="b">
        <v>1</v>
      </c>
      <c r="X1260" s="34"/>
      <c r="Y1260" s="34"/>
      <c r="AA1260" s="34"/>
      <c r="AB1260" s="34"/>
      <c r="AC1260" s="34"/>
      <c r="AD1260" s="34"/>
      <c r="AE1260" s="34"/>
      <c r="AF1260" s="34"/>
      <c r="AG1260">
        <v>4.3</v>
      </c>
      <c r="AH1260" s="34" t="s">
        <v>1607</v>
      </c>
      <c r="AK1260" s="34"/>
      <c r="AL1260" s="34"/>
      <c r="AM1260" s="34"/>
      <c r="AN1260" s="34"/>
      <c r="AO1260" s="34"/>
      <c r="AP1260" s="34"/>
      <c r="AQ1260" s="34"/>
      <c r="AR1260" s="34"/>
      <c r="AS1260" s="34"/>
      <c r="AU1260" s="34"/>
      <c r="AV1260" s="34"/>
      <c r="AW1260" s="34"/>
      <c r="AX1260" s="34"/>
      <c r="AY1260" s="34"/>
      <c r="AZ1260" s="34"/>
      <c r="BA1260" s="34"/>
      <c r="BB1260" s="34"/>
      <c r="BC1260" s="34" t="s">
        <v>866</v>
      </c>
      <c r="BD1260" s="34" t="s">
        <v>378</v>
      </c>
      <c r="BE1260" s="34" t="s">
        <v>867</v>
      </c>
      <c r="BF1260" s="34" t="s">
        <v>868</v>
      </c>
      <c r="BI1260" s="34"/>
      <c r="BJ1260" s="34"/>
      <c r="BK1260" s="34"/>
      <c r="BL1260" s="34"/>
      <c r="BM1260" s="34"/>
      <c r="BN1260" s="34"/>
      <c r="BO1260" s="34"/>
      <c r="BP1260" s="34"/>
      <c r="BQ1260" s="34"/>
      <c r="BS1260" s="34"/>
      <c r="BT1260" s="34"/>
      <c r="BU1260" s="34"/>
      <c r="BV1260" s="34"/>
      <c r="BW1260" s="34"/>
      <c r="BX1260" s="34"/>
      <c r="BY1260" s="34"/>
      <c r="BZ1260" s="34"/>
      <c r="CB1260" s="34"/>
      <c r="CC1260" s="34"/>
      <c r="CD1260" s="34"/>
      <c r="CE1260" s="34"/>
      <c r="CH1260" s="34"/>
      <c r="CI1260" s="34"/>
      <c r="CK1260" s="34"/>
      <c r="CL1260" s="34"/>
      <c r="CM1260" t="b">
        <v>0</v>
      </c>
      <c r="CN1260" s="34" t="s">
        <v>634</v>
      </c>
      <c r="CO1260" s="34" t="s">
        <v>1051</v>
      </c>
      <c r="CP1260" s="34"/>
      <c r="CQ1260" s="34" t="s">
        <v>1140</v>
      </c>
      <c r="CR1260" s="34" t="s">
        <v>1207</v>
      </c>
      <c r="CS1260" s="34" t="s">
        <v>309</v>
      </c>
      <c r="CT1260" s="34" t="s">
        <v>640</v>
      </c>
      <c r="CU1260" t="b">
        <v>1</v>
      </c>
      <c r="CV1260" s="34"/>
      <c r="CW1260" s="34" t="s">
        <v>643</v>
      </c>
      <c r="CX1260" s="34"/>
      <c r="CY1260" s="34" t="s">
        <v>1283</v>
      </c>
      <c r="CZ1260" s="34"/>
    </row>
    <row r="1261" spans="1:104" x14ac:dyDescent="0.15">
      <c r="A1261" s="34"/>
      <c r="B1261" s="34"/>
      <c r="C1261" s="34"/>
      <c r="D1261" s="34"/>
      <c r="F1261" s="34"/>
      <c r="G1261" s="34"/>
      <c r="H1261" s="84"/>
      <c r="I1261" s="34"/>
      <c r="J1261" s="34"/>
      <c r="K1261" s="34"/>
      <c r="L1261" s="34"/>
      <c r="M1261" s="34"/>
      <c r="N1261" s="34"/>
      <c r="O1261" s="34"/>
      <c r="P1261" s="34"/>
      <c r="Q1261" s="34"/>
      <c r="S1261" s="34"/>
      <c r="T1261" s="34"/>
      <c r="U1261" s="34"/>
      <c r="W1261" t="b">
        <v>1</v>
      </c>
      <c r="X1261" s="34"/>
      <c r="Y1261" s="34"/>
      <c r="AA1261" s="34"/>
      <c r="AB1261" s="34"/>
      <c r="AC1261" s="34"/>
      <c r="AD1261" s="34"/>
      <c r="AE1261" s="34"/>
      <c r="AF1261" s="34"/>
      <c r="AG1261">
        <v>4.3</v>
      </c>
      <c r="AH1261" s="34" t="s">
        <v>1607</v>
      </c>
      <c r="AK1261" s="34"/>
      <c r="AL1261" s="34"/>
      <c r="AM1261" s="34"/>
      <c r="AN1261" s="34"/>
      <c r="AO1261" s="34"/>
      <c r="AP1261" s="34"/>
      <c r="AQ1261" s="34"/>
      <c r="AR1261" s="34"/>
      <c r="AS1261" s="34"/>
      <c r="AU1261" s="34"/>
      <c r="AV1261" s="34"/>
      <c r="AW1261" s="34"/>
      <c r="AX1261" s="34"/>
      <c r="AY1261" s="34"/>
      <c r="AZ1261" s="34"/>
      <c r="BA1261" s="34"/>
      <c r="BB1261" s="34"/>
      <c r="BC1261" s="34" t="s">
        <v>866</v>
      </c>
      <c r="BD1261" s="34" t="s">
        <v>378</v>
      </c>
      <c r="BE1261" s="34" t="s">
        <v>867</v>
      </c>
      <c r="BF1261" s="34" t="s">
        <v>868</v>
      </c>
      <c r="BI1261" s="34"/>
      <c r="BJ1261" s="34"/>
      <c r="BK1261" s="34"/>
      <c r="BL1261" s="34"/>
      <c r="BM1261" s="34"/>
      <c r="BN1261" s="34"/>
      <c r="BO1261" s="34"/>
      <c r="BP1261" s="34"/>
      <c r="BQ1261" s="34"/>
      <c r="BS1261" s="34"/>
      <c r="BT1261" s="34"/>
      <c r="BU1261" s="34"/>
      <c r="BV1261" s="34"/>
      <c r="BW1261" s="34"/>
      <c r="BX1261" s="34"/>
      <c r="BY1261" s="34"/>
      <c r="BZ1261" s="34"/>
      <c r="CB1261" s="34"/>
      <c r="CC1261" s="34"/>
      <c r="CD1261" s="34"/>
      <c r="CE1261" s="34"/>
      <c r="CH1261" s="34"/>
      <c r="CI1261" s="34"/>
      <c r="CK1261" s="34"/>
      <c r="CL1261" s="34"/>
      <c r="CM1261" t="b">
        <v>0</v>
      </c>
      <c r="CN1261" s="34" t="s">
        <v>634</v>
      </c>
      <c r="CO1261" s="34" t="s">
        <v>1051</v>
      </c>
      <c r="CP1261" s="34"/>
      <c r="CQ1261" s="34" t="s">
        <v>1140</v>
      </c>
      <c r="CR1261" s="34" t="s">
        <v>1207</v>
      </c>
      <c r="CS1261" s="34" t="s">
        <v>310</v>
      </c>
      <c r="CT1261" s="34" t="s">
        <v>0</v>
      </c>
      <c r="CU1261" t="b">
        <v>0</v>
      </c>
      <c r="CV1261" s="34" t="s">
        <v>1051</v>
      </c>
      <c r="CW1261" s="34" t="s">
        <v>644</v>
      </c>
      <c r="CX1261" s="34"/>
      <c r="CY1261" s="34" t="s">
        <v>1283</v>
      </c>
      <c r="CZ1261" s="34"/>
    </row>
    <row r="1262" spans="1:104" x14ac:dyDescent="0.15">
      <c r="A1262" s="34"/>
      <c r="B1262" s="34"/>
      <c r="C1262" s="34"/>
      <c r="D1262" s="34"/>
      <c r="F1262" s="34"/>
      <c r="G1262" s="34"/>
      <c r="H1262" s="84"/>
      <c r="I1262" s="34"/>
      <c r="J1262" s="34"/>
      <c r="K1262" s="34"/>
      <c r="L1262" s="34"/>
      <c r="M1262" s="34"/>
      <c r="N1262" s="34"/>
      <c r="O1262" s="34"/>
      <c r="P1262" s="34"/>
      <c r="Q1262" s="34"/>
      <c r="S1262" s="34"/>
      <c r="T1262" s="34"/>
      <c r="U1262" s="34"/>
      <c r="W1262" t="b">
        <v>1</v>
      </c>
      <c r="X1262" s="34"/>
      <c r="Y1262" s="34"/>
      <c r="AA1262" s="34"/>
      <c r="AB1262" s="34"/>
      <c r="AC1262" s="34"/>
      <c r="AD1262" s="34"/>
      <c r="AE1262" s="34"/>
      <c r="AF1262" s="34"/>
      <c r="AG1262">
        <v>4.3</v>
      </c>
      <c r="AH1262" s="34" t="s">
        <v>1607</v>
      </c>
      <c r="AK1262" s="34"/>
      <c r="AL1262" s="34"/>
      <c r="AM1262" s="34"/>
      <c r="AN1262" s="34"/>
      <c r="AO1262" s="34"/>
      <c r="AP1262" s="34"/>
      <c r="AQ1262" s="34"/>
      <c r="AR1262" s="34"/>
      <c r="AS1262" s="34"/>
      <c r="AU1262" s="34"/>
      <c r="AV1262" s="34"/>
      <c r="AW1262" s="34"/>
      <c r="AX1262" s="34"/>
      <c r="AY1262" s="34"/>
      <c r="AZ1262" s="34"/>
      <c r="BA1262" s="34"/>
      <c r="BB1262" s="34"/>
      <c r="BC1262" s="34" t="s">
        <v>866</v>
      </c>
      <c r="BD1262" s="34" t="s">
        <v>378</v>
      </c>
      <c r="BE1262" s="34" t="s">
        <v>867</v>
      </c>
      <c r="BF1262" s="34" t="s">
        <v>868</v>
      </c>
      <c r="BI1262" s="34"/>
      <c r="BJ1262" s="34"/>
      <c r="BK1262" s="34"/>
      <c r="BL1262" s="34"/>
      <c r="BM1262" s="34"/>
      <c r="BN1262" s="34"/>
      <c r="BO1262" s="34"/>
      <c r="BP1262" s="34"/>
      <c r="BQ1262" s="34"/>
      <c r="BS1262" s="34"/>
      <c r="BT1262" s="34"/>
      <c r="BU1262" s="34"/>
      <c r="BV1262" s="34"/>
      <c r="BW1262" s="34"/>
      <c r="BX1262" s="34"/>
      <c r="BY1262" s="34"/>
      <c r="BZ1262" s="34"/>
      <c r="CB1262" s="34"/>
      <c r="CC1262" s="34"/>
      <c r="CD1262" s="34"/>
      <c r="CE1262" s="34"/>
      <c r="CH1262" s="34"/>
      <c r="CI1262" s="34"/>
      <c r="CK1262" s="34"/>
      <c r="CL1262" s="34"/>
      <c r="CM1262" t="b">
        <v>0</v>
      </c>
      <c r="CN1262" s="34" t="s">
        <v>634</v>
      </c>
      <c r="CO1262" s="34" t="s">
        <v>1051</v>
      </c>
      <c r="CP1262" s="34"/>
      <c r="CQ1262" s="34" t="s">
        <v>1140</v>
      </c>
      <c r="CR1262" s="34" t="s">
        <v>1207</v>
      </c>
      <c r="CS1262" s="34" t="s">
        <v>312</v>
      </c>
      <c r="CT1262" s="34" t="s">
        <v>312</v>
      </c>
      <c r="CU1262" t="b">
        <v>0</v>
      </c>
      <c r="CV1262" s="34"/>
      <c r="CW1262" s="34" t="s">
        <v>647</v>
      </c>
      <c r="CX1262" s="34"/>
      <c r="CY1262" s="34" t="s">
        <v>1283</v>
      </c>
      <c r="CZ1262" s="34"/>
    </row>
    <row r="1263" spans="1:104" x14ac:dyDescent="0.15">
      <c r="A1263" s="34"/>
      <c r="B1263" s="34"/>
      <c r="C1263" s="34"/>
      <c r="D1263" s="34"/>
      <c r="F1263" s="34"/>
      <c r="G1263" s="34"/>
      <c r="H1263" s="84"/>
      <c r="I1263" s="34"/>
      <c r="J1263" s="34"/>
      <c r="K1263" s="34"/>
      <c r="L1263" s="34"/>
      <c r="M1263" s="34"/>
      <c r="N1263" s="34"/>
      <c r="O1263" s="34"/>
      <c r="P1263" s="34"/>
      <c r="Q1263" s="34"/>
      <c r="S1263" s="34"/>
      <c r="T1263" s="34"/>
      <c r="U1263" s="34"/>
      <c r="W1263" t="b">
        <v>1</v>
      </c>
      <c r="X1263" s="34"/>
      <c r="Y1263" s="34"/>
      <c r="AA1263" s="34"/>
      <c r="AB1263" s="34"/>
      <c r="AC1263" s="34"/>
      <c r="AD1263" s="34"/>
      <c r="AE1263" s="34"/>
      <c r="AF1263" s="34"/>
      <c r="AG1263">
        <v>4.3</v>
      </c>
      <c r="AH1263" s="34" t="s">
        <v>1607</v>
      </c>
      <c r="AK1263" s="34"/>
      <c r="AL1263" s="34"/>
      <c r="AM1263" s="34"/>
      <c r="AN1263" s="34"/>
      <c r="AO1263" s="34"/>
      <c r="AP1263" s="34"/>
      <c r="AQ1263" s="34"/>
      <c r="AR1263" s="34"/>
      <c r="AS1263" s="34"/>
      <c r="AU1263" s="34"/>
      <c r="AV1263" s="34"/>
      <c r="AW1263" s="34"/>
      <c r="AX1263" s="34"/>
      <c r="AY1263" s="34"/>
      <c r="AZ1263" s="34"/>
      <c r="BA1263" s="34"/>
      <c r="BB1263" s="34"/>
      <c r="BC1263" s="34" t="s">
        <v>866</v>
      </c>
      <c r="BD1263" s="34" t="s">
        <v>378</v>
      </c>
      <c r="BE1263" s="34" t="s">
        <v>867</v>
      </c>
      <c r="BF1263" s="34" t="s">
        <v>868</v>
      </c>
      <c r="BI1263" s="34"/>
      <c r="BJ1263" s="34"/>
      <c r="BK1263" s="34"/>
      <c r="BL1263" s="34"/>
      <c r="BM1263" s="34"/>
      <c r="BN1263" s="34"/>
      <c r="BO1263" s="34"/>
      <c r="BP1263" s="34"/>
      <c r="BQ1263" s="34"/>
      <c r="BS1263" s="34"/>
      <c r="BT1263" s="34"/>
      <c r="BU1263" s="34"/>
      <c r="BV1263" s="34"/>
      <c r="BW1263" s="34"/>
      <c r="BX1263" s="34"/>
      <c r="BY1263" s="34"/>
      <c r="BZ1263" s="34"/>
      <c r="CB1263" s="34"/>
      <c r="CC1263" s="34"/>
      <c r="CD1263" s="34"/>
      <c r="CE1263" s="34"/>
      <c r="CH1263" s="34"/>
      <c r="CI1263" s="34"/>
      <c r="CK1263" s="34"/>
      <c r="CL1263" s="34"/>
      <c r="CM1263" t="b">
        <v>0</v>
      </c>
      <c r="CN1263" s="34" t="s">
        <v>634</v>
      </c>
      <c r="CO1263" s="34" t="s">
        <v>1052</v>
      </c>
      <c r="CP1263" s="34"/>
      <c r="CQ1263" s="34" t="s">
        <v>1111</v>
      </c>
      <c r="CR1263" s="34" t="s">
        <v>1208</v>
      </c>
      <c r="CS1263" s="34" t="s">
        <v>309</v>
      </c>
      <c r="CT1263" s="34" t="s">
        <v>640</v>
      </c>
      <c r="CU1263" t="b">
        <v>1</v>
      </c>
      <c r="CV1263" s="34"/>
      <c r="CW1263" s="34" t="s">
        <v>643</v>
      </c>
      <c r="CX1263" s="34"/>
      <c r="CY1263" s="34" t="s">
        <v>1284</v>
      </c>
      <c r="CZ1263" s="34"/>
    </row>
    <row r="1264" spans="1:104" x14ac:dyDescent="0.15">
      <c r="A1264" s="34"/>
      <c r="B1264" s="34"/>
      <c r="C1264" s="34"/>
      <c r="D1264" s="34"/>
      <c r="F1264" s="34"/>
      <c r="G1264" s="34"/>
      <c r="H1264" s="84"/>
      <c r="I1264" s="34"/>
      <c r="J1264" s="34"/>
      <c r="K1264" s="34"/>
      <c r="L1264" s="34"/>
      <c r="M1264" s="34"/>
      <c r="N1264" s="34"/>
      <c r="O1264" s="34"/>
      <c r="P1264" s="34"/>
      <c r="Q1264" s="34"/>
      <c r="S1264" s="34"/>
      <c r="T1264" s="34"/>
      <c r="U1264" s="34"/>
      <c r="W1264" t="b">
        <v>1</v>
      </c>
      <c r="X1264" s="34"/>
      <c r="Y1264" s="34"/>
      <c r="AA1264" s="34"/>
      <c r="AB1264" s="34"/>
      <c r="AC1264" s="34"/>
      <c r="AD1264" s="34"/>
      <c r="AE1264" s="34"/>
      <c r="AF1264" s="34"/>
      <c r="AG1264">
        <v>4.3</v>
      </c>
      <c r="AH1264" s="34" t="s">
        <v>1607</v>
      </c>
      <c r="AK1264" s="34"/>
      <c r="AL1264" s="34"/>
      <c r="AM1264" s="34"/>
      <c r="AN1264" s="34"/>
      <c r="AO1264" s="34"/>
      <c r="AP1264" s="34"/>
      <c r="AQ1264" s="34"/>
      <c r="AR1264" s="34"/>
      <c r="AS1264" s="34"/>
      <c r="AU1264" s="34"/>
      <c r="AV1264" s="34"/>
      <c r="AW1264" s="34"/>
      <c r="AX1264" s="34"/>
      <c r="AY1264" s="34"/>
      <c r="AZ1264" s="34"/>
      <c r="BA1264" s="34"/>
      <c r="BB1264" s="34"/>
      <c r="BC1264" s="34" t="s">
        <v>866</v>
      </c>
      <c r="BD1264" s="34" t="s">
        <v>378</v>
      </c>
      <c r="BE1264" s="34" t="s">
        <v>867</v>
      </c>
      <c r="BF1264" s="34" t="s">
        <v>868</v>
      </c>
      <c r="BI1264" s="34"/>
      <c r="BJ1264" s="34"/>
      <c r="BK1264" s="34"/>
      <c r="BL1264" s="34"/>
      <c r="BM1264" s="34"/>
      <c r="BN1264" s="34"/>
      <c r="BO1264" s="34"/>
      <c r="BP1264" s="34"/>
      <c r="BQ1264" s="34"/>
      <c r="BS1264" s="34"/>
      <c r="BT1264" s="34"/>
      <c r="BU1264" s="34"/>
      <c r="BV1264" s="34"/>
      <c r="BW1264" s="34"/>
      <c r="BX1264" s="34"/>
      <c r="BY1264" s="34"/>
      <c r="BZ1264" s="34"/>
      <c r="CB1264" s="34"/>
      <c r="CC1264" s="34"/>
      <c r="CD1264" s="34"/>
      <c r="CE1264" s="34"/>
      <c r="CH1264" s="34"/>
      <c r="CI1264" s="34"/>
      <c r="CK1264" s="34"/>
      <c r="CL1264" s="34"/>
      <c r="CM1264" t="b">
        <v>0</v>
      </c>
      <c r="CN1264" s="34" t="s">
        <v>634</v>
      </c>
      <c r="CO1264" s="34" t="s">
        <v>1052</v>
      </c>
      <c r="CP1264" s="34"/>
      <c r="CQ1264" s="34" t="s">
        <v>1111</v>
      </c>
      <c r="CR1264" s="34" t="s">
        <v>1208</v>
      </c>
      <c r="CS1264" s="34" t="s">
        <v>310</v>
      </c>
      <c r="CT1264" s="34" t="s">
        <v>0</v>
      </c>
      <c r="CU1264" t="b">
        <v>0</v>
      </c>
      <c r="CV1264" s="34" t="s">
        <v>1052</v>
      </c>
      <c r="CW1264" s="34" t="s">
        <v>644</v>
      </c>
      <c r="CX1264" s="34"/>
      <c r="CY1264" s="34" t="s">
        <v>1284</v>
      </c>
      <c r="CZ1264" s="34"/>
    </row>
    <row r="1265" spans="1:104" x14ac:dyDescent="0.15">
      <c r="A1265" s="34"/>
      <c r="B1265" s="34"/>
      <c r="C1265" s="34"/>
      <c r="D1265" s="34"/>
      <c r="F1265" s="34"/>
      <c r="G1265" s="34"/>
      <c r="H1265" s="84"/>
      <c r="I1265" s="34"/>
      <c r="J1265" s="34"/>
      <c r="K1265" s="34"/>
      <c r="L1265" s="34"/>
      <c r="M1265" s="34"/>
      <c r="N1265" s="34"/>
      <c r="O1265" s="34"/>
      <c r="P1265" s="34"/>
      <c r="Q1265" s="34"/>
      <c r="S1265" s="34"/>
      <c r="T1265" s="34"/>
      <c r="U1265" s="34"/>
      <c r="W1265" t="b">
        <v>1</v>
      </c>
      <c r="X1265" s="34"/>
      <c r="Y1265" s="34"/>
      <c r="AA1265" s="34"/>
      <c r="AB1265" s="34"/>
      <c r="AC1265" s="34"/>
      <c r="AD1265" s="34"/>
      <c r="AE1265" s="34"/>
      <c r="AF1265" s="34"/>
      <c r="AG1265">
        <v>4.3</v>
      </c>
      <c r="AH1265" s="34" t="s">
        <v>1607</v>
      </c>
      <c r="AK1265" s="34"/>
      <c r="AL1265" s="34"/>
      <c r="AM1265" s="34"/>
      <c r="AN1265" s="34"/>
      <c r="AO1265" s="34"/>
      <c r="AP1265" s="34"/>
      <c r="AQ1265" s="34"/>
      <c r="AR1265" s="34"/>
      <c r="AS1265" s="34"/>
      <c r="AU1265" s="34"/>
      <c r="AV1265" s="34"/>
      <c r="AW1265" s="34"/>
      <c r="AX1265" s="34"/>
      <c r="AY1265" s="34"/>
      <c r="AZ1265" s="34"/>
      <c r="BA1265" s="34"/>
      <c r="BB1265" s="34"/>
      <c r="BC1265" s="34" t="s">
        <v>866</v>
      </c>
      <c r="BD1265" s="34" t="s">
        <v>378</v>
      </c>
      <c r="BE1265" s="34" t="s">
        <v>867</v>
      </c>
      <c r="BF1265" s="34" t="s">
        <v>868</v>
      </c>
      <c r="BI1265" s="34"/>
      <c r="BJ1265" s="34"/>
      <c r="BK1265" s="34"/>
      <c r="BL1265" s="34"/>
      <c r="BM1265" s="34"/>
      <c r="BN1265" s="34"/>
      <c r="BO1265" s="34"/>
      <c r="BP1265" s="34"/>
      <c r="BQ1265" s="34"/>
      <c r="BS1265" s="34"/>
      <c r="BT1265" s="34"/>
      <c r="BU1265" s="34"/>
      <c r="BV1265" s="34"/>
      <c r="BW1265" s="34"/>
      <c r="BX1265" s="34"/>
      <c r="BY1265" s="34"/>
      <c r="BZ1265" s="34"/>
      <c r="CB1265" s="34"/>
      <c r="CC1265" s="34"/>
      <c r="CD1265" s="34"/>
      <c r="CE1265" s="34"/>
      <c r="CH1265" s="34"/>
      <c r="CI1265" s="34"/>
      <c r="CK1265" s="34"/>
      <c r="CL1265" s="34"/>
      <c r="CM1265" t="b">
        <v>0</v>
      </c>
      <c r="CN1265" s="34" t="s">
        <v>634</v>
      </c>
      <c r="CO1265" s="34" t="s">
        <v>1052</v>
      </c>
      <c r="CP1265" s="34"/>
      <c r="CQ1265" s="34" t="s">
        <v>1111</v>
      </c>
      <c r="CR1265" s="34" t="s">
        <v>1208</v>
      </c>
      <c r="CS1265" s="34" t="s">
        <v>312</v>
      </c>
      <c r="CT1265" s="34" t="s">
        <v>312</v>
      </c>
      <c r="CU1265" t="b">
        <v>0</v>
      </c>
      <c r="CV1265" s="34"/>
      <c r="CW1265" s="34" t="s">
        <v>647</v>
      </c>
      <c r="CX1265" s="34"/>
      <c r="CY1265" s="34" t="s">
        <v>1284</v>
      </c>
      <c r="CZ1265" s="34"/>
    </row>
    <row r="1266" spans="1:104" x14ac:dyDescent="0.15">
      <c r="A1266" s="34"/>
      <c r="B1266" s="34"/>
      <c r="C1266" s="34"/>
      <c r="D1266" s="34"/>
      <c r="F1266" s="34"/>
      <c r="G1266" s="34"/>
      <c r="H1266" s="84"/>
      <c r="I1266" s="34"/>
      <c r="J1266" s="34"/>
      <c r="K1266" s="34"/>
      <c r="L1266" s="34"/>
      <c r="M1266" s="34"/>
      <c r="N1266" s="34"/>
      <c r="O1266" s="34"/>
      <c r="P1266" s="34"/>
      <c r="Q1266" s="34"/>
      <c r="S1266" s="34"/>
      <c r="T1266" s="34"/>
      <c r="U1266" s="34"/>
      <c r="W1266" t="b">
        <v>1</v>
      </c>
      <c r="X1266" s="34"/>
      <c r="Y1266" s="34"/>
      <c r="AA1266" s="34"/>
      <c r="AB1266" s="34"/>
      <c r="AC1266" s="34"/>
      <c r="AD1266" s="34"/>
      <c r="AE1266" s="34"/>
      <c r="AF1266" s="34"/>
      <c r="AG1266">
        <v>4.3</v>
      </c>
      <c r="AH1266" s="34" t="s">
        <v>1607</v>
      </c>
      <c r="AK1266" s="34"/>
      <c r="AL1266" s="34"/>
      <c r="AM1266" s="34"/>
      <c r="AN1266" s="34"/>
      <c r="AO1266" s="34"/>
      <c r="AP1266" s="34"/>
      <c r="AQ1266" s="34"/>
      <c r="AR1266" s="34"/>
      <c r="AS1266" s="34"/>
      <c r="AU1266" s="34"/>
      <c r="AV1266" s="34"/>
      <c r="AW1266" s="34"/>
      <c r="AX1266" s="34"/>
      <c r="AY1266" s="34"/>
      <c r="AZ1266" s="34"/>
      <c r="BA1266" s="34"/>
      <c r="BB1266" s="34"/>
      <c r="BC1266" s="34" t="s">
        <v>866</v>
      </c>
      <c r="BD1266" s="34" t="s">
        <v>378</v>
      </c>
      <c r="BE1266" s="34" t="s">
        <v>867</v>
      </c>
      <c r="BF1266" s="34" t="s">
        <v>868</v>
      </c>
      <c r="BI1266" s="34"/>
      <c r="BJ1266" s="34"/>
      <c r="BK1266" s="34"/>
      <c r="BL1266" s="34"/>
      <c r="BM1266" s="34"/>
      <c r="BN1266" s="34"/>
      <c r="BO1266" s="34"/>
      <c r="BP1266" s="34"/>
      <c r="BQ1266" s="34"/>
      <c r="BS1266" s="34"/>
      <c r="BT1266" s="34"/>
      <c r="BU1266" s="34"/>
      <c r="BV1266" s="34"/>
      <c r="BW1266" s="34"/>
      <c r="BX1266" s="34"/>
      <c r="BY1266" s="34"/>
      <c r="BZ1266" s="34"/>
      <c r="CB1266" s="34"/>
      <c r="CC1266" s="34"/>
      <c r="CD1266" s="34"/>
      <c r="CE1266" s="34"/>
      <c r="CH1266" s="34"/>
      <c r="CI1266" s="34"/>
      <c r="CK1266" s="34"/>
      <c r="CL1266" s="34"/>
      <c r="CM1266" t="b">
        <v>0</v>
      </c>
      <c r="CN1266" s="34" t="s">
        <v>634</v>
      </c>
      <c r="CO1266" s="34" t="s">
        <v>1053</v>
      </c>
      <c r="CP1266" s="34"/>
      <c r="CQ1266" s="34" t="s">
        <v>1141</v>
      </c>
      <c r="CR1266" s="34" t="s">
        <v>1209</v>
      </c>
      <c r="CS1266" s="34" t="s">
        <v>309</v>
      </c>
      <c r="CT1266" s="34" t="s">
        <v>640</v>
      </c>
      <c r="CU1266" t="b">
        <v>1</v>
      </c>
      <c r="CV1266" s="34"/>
      <c r="CW1266" s="34" t="s">
        <v>643</v>
      </c>
      <c r="CX1266" s="34"/>
      <c r="CY1266" s="34" t="s">
        <v>1285</v>
      </c>
      <c r="CZ1266" s="34"/>
    </row>
    <row r="1267" spans="1:104" x14ac:dyDescent="0.15">
      <c r="A1267" s="34"/>
      <c r="B1267" s="34"/>
      <c r="C1267" s="34"/>
      <c r="D1267" s="34"/>
      <c r="F1267" s="34"/>
      <c r="G1267" s="34"/>
      <c r="H1267" s="84"/>
      <c r="I1267" s="34"/>
      <c r="J1267" s="34"/>
      <c r="K1267" s="34"/>
      <c r="L1267" s="34"/>
      <c r="M1267" s="34"/>
      <c r="N1267" s="34"/>
      <c r="O1267" s="34"/>
      <c r="P1267" s="34"/>
      <c r="Q1267" s="34"/>
      <c r="S1267" s="34"/>
      <c r="T1267" s="34"/>
      <c r="U1267" s="34"/>
      <c r="W1267" t="b">
        <v>1</v>
      </c>
      <c r="X1267" s="34"/>
      <c r="Y1267" s="34"/>
      <c r="AA1267" s="34"/>
      <c r="AB1267" s="34"/>
      <c r="AC1267" s="34"/>
      <c r="AD1267" s="34"/>
      <c r="AE1267" s="34"/>
      <c r="AF1267" s="34"/>
      <c r="AG1267">
        <v>4.3</v>
      </c>
      <c r="AH1267" s="34" t="s">
        <v>1607</v>
      </c>
      <c r="AK1267" s="34"/>
      <c r="AL1267" s="34"/>
      <c r="AM1267" s="34"/>
      <c r="AN1267" s="34"/>
      <c r="AO1267" s="34"/>
      <c r="AP1267" s="34"/>
      <c r="AQ1267" s="34"/>
      <c r="AR1267" s="34"/>
      <c r="AS1267" s="34"/>
      <c r="AU1267" s="34"/>
      <c r="AV1267" s="34"/>
      <c r="AW1267" s="34"/>
      <c r="AX1267" s="34"/>
      <c r="AY1267" s="34"/>
      <c r="AZ1267" s="34"/>
      <c r="BA1267" s="34"/>
      <c r="BB1267" s="34"/>
      <c r="BC1267" s="34" t="s">
        <v>866</v>
      </c>
      <c r="BD1267" s="34" t="s">
        <v>378</v>
      </c>
      <c r="BE1267" s="34" t="s">
        <v>867</v>
      </c>
      <c r="BF1267" s="34" t="s">
        <v>868</v>
      </c>
      <c r="BI1267" s="34"/>
      <c r="BJ1267" s="34"/>
      <c r="BK1267" s="34"/>
      <c r="BL1267" s="34"/>
      <c r="BM1267" s="34"/>
      <c r="BN1267" s="34"/>
      <c r="BO1267" s="34"/>
      <c r="BP1267" s="34"/>
      <c r="BQ1267" s="34"/>
      <c r="BS1267" s="34"/>
      <c r="BT1267" s="34"/>
      <c r="BU1267" s="34"/>
      <c r="BV1267" s="34"/>
      <c r="BW1267" s="34"/>
      <c r="BX1267" s="34"/>
      <c r="BY1267" s="34"/>
      <c r="BZ1267" s="34"/>
      <c r="CB1267" s="34"/>
      <c r="CC1267" s="34"/>
      <c r="CD1267" s="34"/>
      <c r="CE1267" s="34"/>
      <c r="CH1267" s="34"/>
      <c r="CI1267" s="34"/>
      <c r="CK1267" s="34"/>
      <c r="CL1267" s="34"/>
      <c r="CM1267" t="b">
        <v>0</v>
      </c>
      <c r="CN1267" s="34" t="s">
        <v>634</v>
      </c>
      <c r="CO1267" s="34" t="s">
        <v>1053</v>
      </c>
      <c r="CP1267" s="34"/>
      <c r="CQ1267" s="34" t="s">
        <v>1141</v>
      </c>
      <c r="CR1267" s="34" t="s">
        <v>1209</v>
      </c>
      <c r="CS1267" s="34" t="s">
        <v>310</v>
      </c>
      <c r="CT1267" s="34" t="s">
        <v>0</v>
      </c>
      <c r="CU1267" t="b">
        <v>0</v>
      </c>
      <c r="CV1267" s="34" t="s">
        <v>1053</v>
      </c>
      <c r="CW1267" s="34" t="s">
        <v>644</v>
      </c>
      <c r="CX1267" s="34"/>
      <c r="CY1267" s="34" t="s">
        <v>1285</v>
      </c>
      <c r="CZ1267" s="34"/>
    </row>
    <row r="1268" spans="1:104" x14ac:dyDescent="0.15">
      <c r="A1268" s="34"/>
      <c r="B1268" s="34"/>
      <c r="C1268" s="34"/>
      <c r="D1268" s="34"/>
      <c r="F1268" s="34"/>
      <c r="G1268" s="34"/>
      <c r="H1268" s="84"/>
      <c r="I1268" s="34"/>
      <c r="J1268" s="34"/>
      <c r="K1268" s="34"/>
      <c r="L1268" s="34"/>
      <c r="M1268" s="34"/>
      <c r="N1268" s="34"/>
      <c r="O1268" s="34"/>
      <c r="P1268" s="34"/>
      <c r="Q1268" s="34"/>
      <c r="S1268" s="34"/>
      <c r="T1268" s="34"/>
      <c r="U1268" s="34"/>
      <c r="W1268" t="b">
        <v>1</v>
      </c>
      <c r="X1268" s="34"/>
      <c r="Y1268" s="34"/>
      <c r="AA1268" s="34"/>
      <c r="AB1268" s="34"/>
      <c r="AC1268" s="34"/>
      <c r="AD1268" s="34"/>
      <c r="AE1268" s="34"/>
      <c r="AF1268" s="34"/>
      <c r="AG1268">
        <v>4.3</v>
      </c>
      <c r="AH1268" s="34" t="s">
        <v>1607</v>
      </c>
      <c r="AK1268" s="34"/>
      <c r="AL1268" s="34"/>
      <c r="AM1268" s="34"/>
      <c r="AN1268" s="34"/>
      <c r="AO1268" s="34"/>
      <c r="AP1268" s="34"/>
      <c r="AQ1268" s="34"/>
      <c r="AR1268" s="34"/>
      <c r="AS1268" s="34"/>
      <c r="AU1268" s="34"/>
      <c r="AV1268" s="34"/>
      <c r="AW1268" s="34"/>
      <c r="AX1268" s="34"/>
      <c r="AY1268" s="34"/>
      <c r="AZ1268" s="34"/>
      <c r="BA1268" s="34"/>
      <c r="BB1268" s="34"/>
      <c r="BC1268" s="34" t="s">
        <v>866</v>
      </c>
      <c r="BD1268" s="34" t="s">
        <v>378</v>
      </c>
      <c r="BE1268" s="34" t="s">
        <v>867</v>
      </c>
      <c r="BF1268" s="34" t="s">
        <v>868</v>
      </c>
      <c r="BI1268" s="34"/>
      <c r="BJ1268" s="34"/>
      <c r="BK1268" s="34"/>
      <c r="BL1268" s="34"/>
      <c r="BM1268" s="34"/>
      <c r="BN1268" s="34"/>
      <c r="BO1268" s="34"/>
      <c r="BP1268" s="34"/>
      <c r="BQ1268" s="34"/>
      <c r="BS1268" s="34"/>
      <c r="BT1268" s="34"/>
      <c r="BU1268" s="34"/>
      <c r="BV1268" s="34"/>
      <c r="BW1268" s="34"/>
      <c r="BX1268" s="34"/>
      <c r="BY1268" s="34"/>
      <c r="BZ1268" s="34"/>
      <c r="CB1268" s="34"/>
      <c r="CC1268" s="34"/>
      <c r="CD1268" s="34"/>
      <c r="CE1268" s="34"/>
      <c r="CH1268" s="34"/>
      <c r="CI1268" s="34"/>
      <c r="CK1268" s="34"/>
      <c r="CL1268" s="34"/>
      <c r="CM1268" t="b">
        <v>0</v>
      </c>
      <c r="CN1268" s="34" t="s">
        <v>634</v>
      </c>
      <c r="CO1268" s="34" t="s">
        <v>1053</v>
      </c>
      <c r="CP1268" s="34"/>
      <c r="CQ1268" s="34" t="s">
        <v>1141</v>
      </c>
      <c r="CR1268" s="34" t="s">
        <v>1209</v>
      </c>
      <c r="CS1268" s="34" t="s">
        <v>312</v>
      </c>
      <c r="CT1268" s="34" t="s">
        <v>312</v>
      </c>
      <c r="CU1268" t="b">
        <v>0</v>
      </c>
      <c r="CV1268" s="34"/>
      <c r="CW1268" s="34" t="s">
        <v>647</v>
      </c>
      <c r="CX1268" s="34"/>
      <c r="CY1268" s="34" t="s">
        <v>1285</v>
      </c>
      <c r="CZ1268" s="34"/>
    </row>
    <row r="1269" spans="1:104" x14ac:dyDescent="0.15">
      <c r="A1269" s="34"/>
      <c r="B1269" s="34"/>
      <c r="C1269" s="34"/>
      <c r="D1269" s="34"/>
      <c r="F1269" s="34"/>
      <c r="G1269" s="34"/>
      <c r="H1269" s="84"/>
      <c r="I1269" s="34"/>
      <c r="J1269" s="34"/>
      <c r="K1269" s="34"/>
      <c r="L1269" s="34"/>
      <c r="M1269" s="34"/>
      <c r="N1269" s="34"/>
      <c r="O1269" s="34"/>
      <c r="P1269" s="34"/>
      <c r="Q1269" s="34"/>
      <c r="S1269" s="34"/>
      <c r="T1269" s="34"/>
      <c r="U1269" s="34"/>
      <c r="W1269" t="b">
        <v>1</v>
      </c>
      <c r="X1269" s="34"/>
      <c r="Y1269" s="34"/>
      <c r="AA1269" s="34"/>
      <c r="AB1269" s="34"/>
      <c r="AC1269" s="34"/>
      <c r="AD1269" s="34"/>
      <c r="AE1269" s="34"/>
      <c r="AF1269" s="34"/>
      <c r="AG1269">
        <v>4.3</v>
      </c>
      <c r="AH1269" s="34" t="s">
        <v>1607</v>
      </c>
      <c r="AK1269" s="34"/>
      <c r="AL1269" s="34"/>
      <c r="AM1269" s="34"/>
      <c r="AN1269" s="34"/>
      <c r="AO1269" s="34"/>
      <c r="AP1269" s="34"/>
      <c r="AQ1269" s="34"/>
      <c r="AR1269" s="34"/>
      <c r="AS1269" s="34"/>
      <c r="AU1269" s="34"/>
      <c r="AV1269" s="34"/>
      <c r="AW1269" s="34"/>
      <c r="AX1269" s="34"/>
      <c r="AY1269" s="34"/>
      <c r="AZ1269" s="34"/>
      <c r="BA1269" s="34"/>
      <c r="BB1269" s="34"/>
      <c r="BC1269" s="34" t="s">
        <v>866</v>
      </c>
      <c r="BD1269" s="34" t="s">
        <v>378</v>
      </c>
      <c r="BE1269" s="34" t="s">
        <v>867</v>
      </c>
      <c r="BF1269" s="34" t="s">
        <v>868</v>
      </c>
      <c r="BI1269" s="34"/>
      <c r="BJ1269" s="34"/>
      <c r="BK1269" s="34"/>
      <c r="BL1269" s="34"/>
      <c r="BM1269" s="34"/>
      <c r="BN1269" s="34"/>
      <c r="BO1269" s="34"/>
      <c r="BP1269" s="34"/>
      <c r="BQ1269" s="34"/>
      <c r="BS1269" s="34"/>
      <c r="BT1269" s="34"/>
      <c r="BU1269" s="34"/>
      <c r="BV1269" s="34"/>
      <c r="BW1269" s="34"/>
      <c r="BX1269" s="34"/>
      <c r="BY1269" s="34"/>
      <c r="BZ1269" s="34"/>
      <c r="CB1269" s="34"/>
      <c r="CC1269" s="34"/>
      <c r="CD1269" s="34"/>
      <c r="CE1269" s="34"/>
      <c r="CH1269" s="34"/>
      <c r="CI1269" s="34"/>
      <c r="CK1269" s="34"/>
      <c r="CL1269" s="34"/>
      <c r="CM1269" t="b">
        <v>0</v>
      </c>
      <c r="CN1269" s="34" t="s">
        <v>634</v>
      </c>
      <c r="CO1269" s="34" t="s">
        <v>1054</v>
      </c>
      <c r="CP1269" s="34"/>
      <c r="CQ1269" s="34" t="s">
        <v>1142</v>
      </c>
      <c r="CR1269" s="34" t="s">
        <v>1210</v>
      </c>
      <c r="CS1269" s="34" t="s">
        <v>309</v>
      </c>
      <c r="CT1269" s="34" t="s">
        <v>640</v>
      </c>
      <c r="CU1269" t="b">
        <v>1</v>
      </c>
      <c r="CV1269" s="34"/>
      <c r="CW1269" s="34" t="s">
        <v>643</v>
      </c>
      <c r="CX1269" s="34"/>
      <c r="CY1269" s="34" t="s">
        <v>1286</v>
      </c>
      <c r="CZ1269" s="34"/>
    </row>
    <row r="1270" spans="1:104" x14ac:dyDescent="0.15">
      <c r="A1270" s="34"/>
      <c r="B1270" s="34"/>
      <c r="C1270" s="34"/>
      <c r="D1270" s="34"/>
      <c r="F1270" s="34"/>
      <c r="G1270" s="34"/>
      <c r="H1270" s="84"/>
      <c r="I1270" s="34"/>
      <c r="J1270" s="34"/>
      <c r="K1270" s="34"/>
      <c r="L1270" s="34"/>
      <c r="M1270" s="34"/>
      <c r="N1270" s="34"/>
      <c r="O1270" s="34"/>
      <c r="P1270" s="34"/>
      <c r="Q1270" s="34"/>
      <c r="S1270" s="34"/>
      <c r="T1270" s="34"/>
      <c r="U1270" s="34"/>
      <c r="W1270" t="b">
        <v>1</v>
      </c>
      <c r="X1270" s="34"/>
      <c r="Y1270" s="34"/>
      <c r="AA1270" s="34"/>
      <c r="AB1270" s="34"/>
      <c r="AC1270" s="34"/>
      <c r="AD1270" s="34"/>
      <c r="AE1270" s="34"/>
      <c r="AF1270" s="34"/>
      <c r="AG1270">
        <v>4.3</v>
      </c>
      <c r="AH1270" s="34" t="s">
        <v>1607</v>
      </c>
      <c r="AK1270" s="34"/>
      <c r="AL1270" s="34"/>
      <c r="AM1270" s="34"/>
      <c r="AN1270" s="34"/>
      <c r="AO1270" s="34"/>
      <c r="AP1270" s="34"/>
      <c r="AQ1270" s="34"/>
      <c r="AR1270" s="34"/>
      <c r="AS1270" s="34"/>
      <c r="AU1270" s="34"/>
      <c r="AV1270" s="34"/>
      <c r="AW1270" s="34"/>
      <c r="AX1270" s="34"/>
      <c r="AY1270" s="34"/>
      <c r="AZ1270" s="34"/>
      <c r="BA1270" s="34"/>
      <c r="BB1270" s="34"/>
      <c r="BC1270" s="34" t="s">
        <v>866</v>
      </c>
      <c r="BD1270" s="34" t="s">
        <v>378</v>
      </c>
      <c r="BE1270" s="34" t="s">
        <v>867</v>
      </c>
      <c r="BF1270" s="34" t="s">
        <v>868</v>
      </c>
      <c r="BI1270" s="34"/>
      <c r="BJ1270" s="34"/>
      <c r="BK1270" s="34"/>
      <c r="BL1270" s="34"/>
      <c r="BM1270" s="34"/>
      <c r="BN1270" s="34"/>
      <c r="BO1270" s="34"/>
      <c r="BP1270" s="34"/>
      <c r="BQ1270" s="34"/>
      <c r="BS1270" s="34"/>
      <c r="BT1270" s="34"/>
      <c r="BU1270" s="34"/>
      <c r="BV1270" s="34"/>
      <c r="BW1270" s="34"/>
      <c r="BX1270" s="34"/>
      <c r="BY1270" s="34"/>
      <c r="BZ1270" s="34"/>
      <c r="CB1270" s="34"/>
      <c r="CC1270" s="34"/>
      <c r="CD1270" s="34"/>
      <c r="CE1270" s="34"/>
      <c r="CH1270" s="34"/>
      <c r="CI1270" s="34"/>
      <c r="CK1270" s="34"/>
      <c r="CL1270" s="34"/>
      <c r="CM1270" t="b">
        <v>0</v>
      </c>
      <c r="CN1270" s="34" t="s">
        <v>634</v>
      </c>
      <c r="CO1270" s="34" t="s">
        <v>1054</v>
      </c>
      <c r="CP1270" s="34"/>
      <c r="CQ1270" s="34" t="s">
        <v>1142</v>
      </c>
      <c r="CR1270" s="34" t="s">
        <v>1210</v>
      </c>
      <c r="CS1270" s="34" t="s">
        <v>310</v>
      </c>
      <c r="CT1270" s="34" t="s">
        <v>0</v>
      </c>
      <c r="CU1270" t="b">
        <v>0</v>
      </c>
      <c r="CV1270" s="34" t="s">
        <v>1054</v>
      </c>
      <c r="CW1270" s="34" t="s">
        <v>644</v>
      </c>
      <c r="CX1270" s="34"/>
      <c r="CY1270" s="34" t="s">
        <v>1286</v>
      </c>
      <c r="CZ1270" s="34"/>
    </row>
    <row r="1271" spans="1:104" x14ac:dyDescent="0.15">
      <c r="A1271" s="34"/>
      <c r="B1271" s="34"/>
      <c r="C1271" s="34"/>
      <c r="D1271" s="34"/>
      <c r="F1271" s="34"/>
      <c r="G1271" s="34"/>
      <c r="H1271" s="84"/>
      <c r="I1271" s="34"/>
      <c r="J1271" s="34"/>
      <c r="K1271" s="34"/>
      <c r="L1271" s="34"/>
      <c r="M1271" s="34"/>
      <c r="N1271" s="34"/>
      <c r="O1271" s="34"/>
      <c r="P1271" s="34"/>
      <c r="Q1271" s="34"/>
      <c r="S1271" s="34"/>
      <c r="T1271" s="34"/>
      <c r="U1271" s="34"/>
      <c r="W1271" t="b">
        <v>1</v>
      </c>
      <c r="X1271" s="34"/>
      <c r="Y1271" s="34"/>
      <c r="AA1271" s="34"/>
      <c r="AB1271" s="34"/>
      <c r="AC1271" s="34"/>
      <c r="AD1271" s="34"/>
      <c r="AE1271" s="34"/>
      <c r="AF1271" s="34"/>
      <c r="AG1271">
        <v>4.3</v>
      </c>
      <c r="AH1271" s="34" t="s">
        <v>1607</v>
      </c>
      <c r="AK1271" s="34"/>
      <c r="AL1271" s="34"/>
      <c r="AM1271" s="34"/>
      <c r="AN1271" s="34"/>
      <c r="AO1271" s="34"/>
      <c r="AP1271" s="34"/>
      <c r="AQ1271" s="34"/>
      <c r="AR1271" s="34"/>
      <c r="AS1271" s="34"/>
      <c r="AU1271" s="34"/>
      <c r="AV1271" s="34"/>
      <c r="AW1271" s="34"/>
      <c r="AX1271" s="34"/>
      <c r="AY1271" s="34"/>
      <c r="AZ1271" s="34"/>
      <c r="BA1271" s="34"/>
      <c r="BB1271" s="34"/>
      <c r="BC1271" s="34" t="s">
        <v>866</v>
      </c>
      <c r="BD1271" s="34" t="s">
        <v>378</v>
      </c>
      <c r="BE1271" s="34" t="s">
        <v>867</v>
      </c>
      <c r="BF1271" s="34" t="s">
        <v>868</v>
      </c>
      <c r="BI1271" s="34"/>
      <c r="BJ1271" s="34"/>
      <c r="BK1271" s="34"/>
      <c r="BL1271" s="34"/>
      <c r="BM1271" s="34"/>
      <c r="BN1271" s="34"/>
      <c r="BO1271" s="34"/>
      <c r="BP1271" s="34"/>
      <c r="BQ1271" s="34"/>
      <c r="BS1271" s="34"/>
      <c r="BT1271" s="34"/>
      <c r="BU1271" s="34"/>
      <c r="BV1271" s="34"/>
      <c r="BW1271" s="34"/>
      <c r="BX1271" s="34"/>
      <c r="BY1271" s="34"/>
      <c r="BZ1271" s="34"/>
      <c r="CB1271" s="34"/>
      <c r="CC1271" s="34"/>
      <c r="CD1271" s="34"/>
      <c r="CE1271" s="34"/>
      <c r="CH1271" s="34"/>
      <c r="CI1271" s="34"/>
      <c r="CK1271" s="34"/>
      <c r="CL1271" s="34"/>
      <c r="CM1271" t="b">
        <v>0</v>
      </c>
      <c r="CN1271" s="34" t="s">
        <v>634</v>
      </c>
      <c r="CO1271" s="34" t="s">
        <v>1054</v>
      </c>
      <c r="CP1271" s="34"/>
      <c r="CQ1271" s="34" t="s">
        <v>1142</v>
      </c>
      <c r="CR1271" s="34" t="s">
        <v>1210</v>
      </c>
      <c r="CS1271" s="34" t="s">
        <v>312</v>
      </c>
      <c r="CT1271" s="34" t="s">
        <v>312</v>
      </c>
      <c r="CU1271" t="b">
        <v>0</v>
      </c>
      <c r="CV1271" s="34"/>
      <c r="CW1271" s="34" t="s">
        <v>647</v>
      </c>
      <c r="CX1271" s="34"/>
      <c r="CY1271" s="34" t="s">
        <v>1286</v>
      </c>
      <c r="CZ1271" s="34"/>
    </row>
    <row r="1272" spans="1:104" x14ac:dyDescent="0.15">
      <c r="A1272" s="34"/>
      <c r="B1272" s="34"/>
      <c r="C1272" s="34"/>
      <c r="D1272" s="34"/>
      <c r="F1272" s="34"/>
      <c r="G1272" s="34"/>
      <c r="H1272" s="84"/>
      <c r="I1272" s="34"/>
      <c r="J1272" s="34"/>
      <c r="K1272" s="34"/>
      <c r="L1272" s="34"/>
      <c r="M1272" s="34"/>
      <c r="N1272" s="34"/>
      <c r="O1272" s="34"/>
      <c r="P1272" s="34"/>
      <c r="Q1272" s="34"/>
      <c r="S1272" s="34"/>
      <c r="T1272" s="34"/>
      <c r="U1272" s="34"/>
      <c r="W1272" t="b">
        <v>1</v>
      </c>
      <c r="X1272" s="34"/>
      <c r="Y1272" s="34"/>
      <c r="AA1272" s="34"/>
      <c r="AB1272" s="34"/>
      <c r="AC1272" s="34"/>
      <c r="AD1272" s="34"/>
      <c r="AE1272" s="34"/>
      <c r="AF1272" s="34"/>
      <c r="AG1272">
        <v>4.3</v>
      </c>
      <c r="AH1272" s="34" t="s">
        <v>1607</v>
      </c>
      <c r="AK1272" s="34"/>
      <c r="AL1272" s="34"/>
      <c r="AM1272" s="34"/>
      <c r="AN1272" s="34"/>
      <c r="AO1272" s="34"/>
      <c r="AP1272" s="34"/>
      <c r="AQ1272" s="34"/>
      <c r="AR1272" s="34"/>
      <c r="AS1272" s="34"/>
      <c r="AU1272" s="34"/>
      <c r="AV1272" s="34"/>
      <c r="AW1272" s="34"/>
      <c r="AX1272" s="34"/>
      <c r="AY1272" s="34"/>
      <c r="AZ1272" s="34"/>
      <c r="BA1272" s="34"/>
      <c r="BB1272" s="34"/>
      <c r="BC1272" s="34" t="s">
        <v>866</v>
      </c>
      <c r="BD1272" s="34" t="s">
        <v>378</v>
      </c>
      <c r="BE1272" s="34" t="s">
        <v>867</v>
      </c>
      <c r="BF1272" s="34" t="s">
        <v>868</v>
      </c>
      <c r="BI1272" s="34"/>
      <c r="BJ1272" s="34"/>
      <c r="BK1272" s="34"/>
      <c r="BL1272" s="34"/>
      <c r="BM1272" s="34"/>
      <c r="BN1272" s="34"/>
      <c r="BO1272" s="34"/>
      <c r="BP1272" s="34"/>
      <c r="BQ1272" s="34"/>
      <c r="BS1272" s="34"/>
      <c r="BT1272" s="34"/>
      <c r="BU1272" s="34"/>
      <c r="BV1272" s="34"/>
      <c r="BW1272" s="34"/>
      <c r="BX1272" s="34"/>
      <c r="BY1272" s="34"/>
      <c r="BZ1272" s="34"/>
      <c r="CB1272" s="34"/>
      <c r="CC1272" s="34"/>
      <c r="CD1272" s="34"/>
      <c r="CE1272" s="34"/>
      <c r="CH1272" s="34"/>
      <c r="CI1272" s="34"/>
      <c r="CK1272" s="34"/>
      <c r="CL1272" s="34"/>
      <c r="CM1272" t="b">
        <v>0</v>
      </c>
      <c r="CN1272" s="34" t="s">
        <v>635</v>
      </c>
      <c r="CO1272" s="34" t="s">
        <v>648</v>
      </c>
      <c r="CP1272" s="34"/>
      <c r="CQ1272" s="34" t="s">
        <v>691</v>
      </c>
      <c r="CR1272" s="34" t="s">
        <v>753</v>
      </c>
      <c r="CS1272" s="34" t="s">
        <v>309</v>
      </c>
      <c r="CT1272" s="34" t="s">
        <v>640</v>
      </c>
      <c r="CU1272" t="b">
        <v>1</v>
      </c>
      <c r="CV1272" s="34" t="s">
        <v>315</v>
      </c>
      <c r="CW1272" s="34" t="s">
        <v>643</v>
      </c>
      <c r="CX1272" s="34"/>
      <c r="CY1272" s="34" t="s">
        <v>794</v>
      </c>
      <c r="CZ1272" s="34"/>
    </row>
    <row r="1273" spans="1:104" x14ac:dyDescent="0.15">
      <c r="A1273" s="34"/>
      <c r="B1273" s="34"/>
      <c r="C1273" s="34"/>
      <c r="D1273" s="34"/>
      <c r="F1273" s="34"/>
      <c r="G1273" s="34"/>
      <c r="H1273" s="84"/>
      <c r="I1273" s="34"/>
      <c r="J1273" s="34"/>
      <c r="K1273" s="34"/>
      <c r="L1273" s="34"/>
      <c r="M1273" s="34"/>
      <c r="N1273" s="34"/>
      <c r="O1273" s="34"/>
      <c r="P1273" s="34"/>
      <c r="Q1273" s="34"/>
      <c r="S1273" s="34"/>
      <c r="T1273" s="34"/>
      <c r="U1273" s="34"/>
      <c r="W1273" t="b">
        <v>1</v>
      </c>
      <c r="X1273" s="34"/>
      <c r="Y1273" s="34"/>
      <c r="AA1273" s="34"/>
      <c r="AB1273" s="34"/>
      <c r="AC1273" s="34"/>
      <c r="AD1273" s="34"/>
      <c r="AE1273" s="34"/>
      <c r="AF1273" s="34"/>
      <c r="AG1273">
        <v>4.3</v>
      </c>
      <c r="AH1273" s="34" t="s">
        <v>1607</v>
      </c>
      <c r="AK1273" s="34"/>
      <c r="AL1273" s="34"/>
      <c r="AM1273" s="34"/>
      <c r="AN1273" s="34"/>
      <c r="AO1273" s="34"/>
      <c r="AP1273" s="34"/>
      <c r="AQ1273" s="34"/>
      <c r="AR1273" s="34"/>
      <c r="AS1273" s="34"/>
      <c r="AU1273" s="34"/>
      <c r="AV1273" s="34"/>
      <c r="AW1273" s="34"/>
      <c r="AX1273" s="34"/>
      <c r="AY1273" s="34"/>
      <c r="AZ1273" s="34"/>
      <c r="BA1273" s="34"/>
      <c r="BB1273" s="34"/>
      <c r="BC1273" s="34" t="s">
        <v>866</v>
      </c>
      <c r="BD1273" s="34" t="s">
        <v>378</v>
      </c>
      <c r="BE1273" s="34" t="s">
        <v>867</v>
      </c>
      <c r="BF1273" s="34" t="s">
        <v>868</v>
      </c>
      <c r="BI1273" s="34"/>
      <c r="BJ1273" s="34"/>
      <c r="BK1273" s="34"/>
      <c r="BL1273" s="34"/>
      <c r="BM1273" s="34"/>
      <c r="BN1273" s="34"/>
      <c r="BO1273" s="34"/>
      <c r="BP1273" s="34"/>
      <c r="BQ1273" s="34"/>
      <c r="BS1273" s="34"/>
      <c r="BT1273" s="34"/>
      <c r="BU1273" s="34"/>
      <c r="BV1273" s="34"/>
      <c r="BW1273" s="34"/>
      <c r="BX1273" s="34"/>
      <c r="BY1273" s="34"/>
      <c r="BZ1273" s="34"/>
      <c r="CB1273" s="34"/>
      <c r="CC1273" s="34"/>
      <c r="CD1273" s="34"/>
      <c r="CE1273" s="34"/>
      <c r="CH1273" s="34"/>
      <c r="CI1273" s="34"/>
      <c r="CK1273" s="34"/>
      <c r="CL1273" s="34"/>
      <c r="CM1273" t="b">
        <v>0</v>
      </c>
      <c r="CN1273" s="34" t="s">
        <v>635</v>
      </c>
      <c r="CO1273" s="34" t="s">
        <v>648</v>
      </c>
      <c r="CP1273" s="34"/>
      <c r="CQ1273" s="34" t="s">
        <v>691</v>
      </c>
      <c r="CR1273" s="34" t="s">
        <v>753</v>
      </c>
      <c r="CS1273" s="34" t="s">
        <v>310</v>
      </c>
      <c r="CT1273" s="34" t="s">
        <v>0</v>
      </c>
      <c r="CU1273" t="b">
        <v>0</v>
      </c>
      <c r="CV1273" s="34" t="s">
        <v>648</v>
      </c>
      <c r="CW1273" s="34" t="s">
        <v>644</v>
      </c>
      <c r="CX1273" s="34"/>
      <c r="CY1273" s="34" t="s">
        <v>794</v>
      </c>
      <c r="CZ1273" s="34"/>
    </row>
    <row r="1274" spans="1:104" x14ac:dyDescent="0.15">
      <c r="A1274" s="34"/>
      <c r="B1274" s="34"/>
      <c r="C1274" s="34"/>
      <c r="D1274" s="34"/>
      <c r="F1274" s="34"/>
      <c r="G1274" s="34"/>
      <c r="H1274" s="84"/>
      <c r="I1274" s="34"/>
      <c r="J1274" s="34"/>
      <c r="K1274" s="34"/>
      <c r="L1274" s="34"/>
      <c r="M1274" s="34"/>
      <c r="N1274" s="34"/>
      <c r="O1274" s="34"/>
      <c r="P1274" s="34"/>
      <c r="Q1274" s="34"/>
      <c r="S1274" s="34"/>
      <c r="T1274" s="34"/>
      <c r="U1274" s="34"/>
      <c r="W1274" t="b">
        <v>1</v>
      </c>
      <c r="X1274" s="34"/>
      <c r="Y1274" s="34"/>
      <c r="AA1274" s="34"/>
      <c r="AB1274" s="34"/>
      <c r="AC1274" s="34"/>
      <c r="AD1274" s="34"/>
      <c r="AE1274" s="34"/>
      <c r="AF1274" s="34"/>
      <c r="AG1274">
        <v>4.3</v>
      </c>
      <c r="AH1274" s="34" t="s">
        <v>1607</v>
      </c>
      <c r="AK1274" s="34"/>
      <c r="AL1274" s="34"/>
      <c r="AM1274" s="34"/>
      <c r="AN1274" s="34"/>
      <c r="AO1274" s="34"/>
      <c r="AP1274" s="34"/>
      <c r="AQ1274" s="34"/>
      <c r="AR1274" s="34"/>
      <c r="AS1274" s="34"/>
      <c r="AU1274" s="34"/>
      <c r="AV1274" s="34"/>
      <c r="AW1274" s="34"/>
      <c r="AX1274" s="34"/>
      <c r="AY1274" s="34"/>
      <c r="AZ1274" s="34"/>
      <c r="BA1274" s="34"/>
      <c r="BB1274" s="34"/>
      <c r="BC1274" s="34" t="s">
        <v>866</v>
      </c>
      <c r="BD1274" s="34" t="s">
        <v>378</v>
      </c>
      <c r="BE1274" s="34" t="s">
        <v>867</v>
      </c>
      <c r="BF1274" s="34" t="s">
        <v>868</v>
      </c>
      <c r="BI1274" s="34"/>
      <c r="BJ1274" s="34"/>
      <c r="BK1274" s="34"/>
      <c r="BL1274" s="34"/>
      <c r="BM1274" s="34"/>
      <c r="BN1274" s="34"/>
      <c r="BO1274" s="34"/>
      <c r="BP1274" s="34"/>
      <c r="BQ1274" s="34"/>
      <c r="BS1274" s="34"/>
      <c r="BT1274" s="34"/>
      <c r="BU1274" s="34"/>
      <c r="BV1274" s="34"/>
      <c r="BW1274" s="34"/>
      <c r="BX1274" s="34"/>
      <c r="BY1274" s="34"/>
      <c r="BZ1274" s="34"/>
      <c r="CB1274" s="34"/>
      <c r="CC1274" s="34"/>
      <c r="CD1274" s="34"/>
      <c r="CE1274" s="34"/>
      <c r="CH1274" s="34"/>
      <c r="CI1274" s="34"/>
      <c r="CK1274" s="34"/>
      <c r="CL1274" s="34"/>
      <c r="CM1274" t="b">
        <v>0</v>
      </c>
      <c r="CN1274" s="34" t="s">
        <v>635</v>
      </c>
      <c r="CO1274" s="34" t="s">
        <v>648</v>
      </c>
      <c r="CP1274" s="34"/>
      <c r="CQ1274" s="34" t="s">
        <v>691</v>
      </c>
      <c r="CR1274" s="34" t="s">
        <v>753</v>
      </c>
      <c r="CS1274" s="34" t="s">
        <v>312</v>
      </c>
      <c r="CT1274" s="34" t="s">
        <v>312</v>
      </c>
      <c r="CU1274" t="b">
        <v>0</v>
      </c>
      <c r="CV1274" s="34"/>
      <c r="CW1274" s="34" t="s">
        <v>647</v>
      </c>
      <c r="CX1274" s="34"/>
      <c r="CY1274" s="34" t="s">
        <v>794</v>
      </c>
      <c r="CZ1274" s="34"/>
    </row>
    <row r="1275" spans="1:104" x14ac:dyDescent="0.15">
      <c r="A1275" s="34"/>
      <c r="B1275" s="34"/>
      <c r="C1275" s="34"/>
      <c r="D1275" s="34"/>
      <c r="F1275" s="34"/>
      <c r="G1275" s="34"/>
      <c r="H1275" s="84"/>
      <c r="I1275" s="34"/>
      <c r="J1275" s="34"/>
      <c r="K1275" s="34"/>
      <c r="L1275" s="34"/>
      <c r="M1275" s="34"/>
      <c r="N1275" s="34"/>
      <c r="O1275" s="34"/>
      <c r="P1275" s="34"/>
      <c r="Q1275" s="34"/>
      <c r="S1275" s="34"/>
      <c r="T1275" s="34"/>
      <c r="U1275" s="34"/>
      <c r="W1275" t="b">
        <v>1</v>
      </c>
      <c r="X1275" s="34"/>
      <c r="Y1275" s="34"/>
      <c r="AA1275" s="34"/>
      <c r="AB1275" s="34"/>
      <c r="AC1275" s="34"/>
      <c r="AD1275" s="34"/>
      <c r="AE1275" s="34"/>
      <c r="AF1275" s="34"/>
      <c r="AG1275">
        <v>4.3</v>
      </c>
      <c r="AH1275" s="34" t="s">
        <v>1607</v>
      </c>
      <c r="AK1275" s="34"/>
      <c r="AL1275" s="34"/>
      <c r="AM1275" s="34"/>
      <c r="AN1275" s="34"/>
      <c r="AO1275" s="34"/>
      <c r="AP1275" s="34"/>
      <c r="AQ1275" s="34"/>
      <c r="AR1275" s="34"/>
      <c r="AS1275" s="34"/>
      <c r="AU1275" s="34"/>
      <c r="AV1275" s="34"/>
      <c r="AW1275" s="34"/>
      <c r="AX1275" s="34"/>
      <c r="AY1275" s="34"/>
      <c r="AZ1275" s="34"/>
      <c r="BA1275" s="34"/>
      <c r="BB1275" s="34"/>
      <c r="BC1275" s="34" t="s">
        <v>866</v>
      </c>
      <c r="BD1275" s="34" t="s">
        <v>378</v>
      </c>
      <c r="BE1275" s="34" t="s">
        <v>867</v>
      </c>
      <c r="BF1275" s="34" t="s">
        <v>868</v>
      </c>
      <c r="BI1275" s="34"/>
      <c r="BJ1275" s="34"/>
      <c r="BK1275" s="34"/>
      <c r="BL1275" s="34"/>
      <c r="BM1275" s="34"/>
      <c r="BN1275" s="34"/>
      <c r="BO1275" s="34"/>
      <c r="BP1275" s="34"/>
      <c r="BQ1275" s="34"/>
      <c r="BS1275" s="34"/>
      <c r="BT1275" s="34"/>
      <c r="BU1275" s="34"/>
      <c r="BV1275" s="34"/>
      <c r="BW1275" s="34"/>
      <c r="BX1275" s="34"/>
      <c r="BY1275" s="34"/>
      <c r="BZ1275" s="34"/>
      <c r="CB1275" s="34"/>
      <c r="CC1275" s="34"/>
      <c r="CD1275" s="34"/>
      <c r="CE1275" s="34"/>
      <c r="CH1275" s="34"/>
      <c r="CI1275" s="34"/>
      <c r="CK1275" s="34"/>
      <c r="CL1275" s="34"/>
      <c r="CM1275" t="b">
        <v>0</v>
      </c>
      <c r="CN1275" s="34" t="s">
        <v>635</v>
      </c>
      <c r="CO1275" s="34" t="s">
        <v>683</v>
      </c>
      <c r="CP1275" s="34"/>
      <c r="CQ1275" s="34" t="s">
        <v>723</v>
      </c>
      <c r="CR1275" s="34" t="s">
        <v>754</v>
      </c>
      <c r="CS1275" s="34" t="s">
        <v>309</v>
      </c>
      <c r="CT1275" s="34" t="s">
        <v>640</v>
      </c>
      <c r="CU1275" t="b">
        <v>1</v>
      </c>
      <c r="CV1275" s="34" t="s">
        <v>315</v>
      </c>
      <c r="CW1275" s="34" t="s">
        <v>643</v>
      </c>
      <c r="CX1275" s="34"/>
      <c r="CY1275" s="34" t="s">
        <v>795</v>
      </c>
      <c r="CZ1275" s="34"/>
    </row>
    <row r="1276" spans="1:104" x14ac:dyDescent="0.15">
      <c r="A1276" s="34"/>
      <c r="B1276" s="34"/>
      <c r="C1276" s="34"/>
      <c r="D1276" s="34"/>
      <c r="F1276" s="34"/>
      <c r="G1276" s="34"/>
      <c r="H1276" s="84"/>
      <c r="I1276" s="34"/>
      <c r="J1276" s="34"/>
      <c r="K1276" s="34"/>
      <c r="L1276" s="34"/>
      <c r="M1276" s="34"/>
      <c r="N1276" s="34"/>
      <c r="O1276" s="34"/>
      <c r="P1276" s="34"/>
      <c r="Q1276" s="34"/>
      <c r="S1276" s="34"/>
      <c r="T1276" s="34"/>
      <c r="U1276" s="34"/>
      <c r="W1276" t="b">
        <v>1</v>
      </c>
      <c r="X1276" s="34"/>
      <c r="Y1276" s="34"/>
      <c r="AA1276" s="34"/>
      <c r="AB1276" s="34"/>
      <c r="AC1276" s="34"/>
      <c r="AD1276" s="34"/>
      <c r="AE1276" s="34"/>
      <c r="AF1276" s="34"/>
      <c r="AG1276">
        <v>4.3</v>
      </c>
      <c r="AH1276" s="34" t="s">
        <v>1607</v>
      </c>
      <c r="AK1276" s="34"/>
      <c r="AL1276" s="34"/>
      <c r="AM1276" s="34"/>
      <c r="AN1276" s="34"/>
      <c r="AO1276" s="34"/>
      <c r="AP1276" s="34"/>
      <c r="AQ1276" s="34"/>
      <c r="AR1276" s="34"/>
      <c r="AS1276" s="34"/>
      <c r="AU1276" s="34"/>
      <c r="AV1276" s="34"/>
      <c r="AW1276" s="34"/>
      <c r="AX1276" s="34"/>
      <c r="AY1276" s="34"/>
      <c r="AZ1276" s="34"/>
      <c r="BA1276" s="34"/>
      <c r="BB1276" s="34"/>
      <c r="BC1276" s="34" t="s">
        <v>866</v>
      </c>
      <c r="BD1276" s="34" t="s">
        <v>378</v>
      </c>
      <c r="BE1276" s="34" t="s">
        <v>867</v>
      </c>
      <c r="BF1276" s="34" t="s">
        <v>868</v>
      </c>
      <c r="BI1276" s="34"/>
      <c r="BJ1276" s="34"/>
      <c r="BK1276" s="34"/>
      <c r="BL1276" s="34"/>
      <c r="BM1276" s="34"/>
      <c r="BN1276" s="34"/>
      <c r="BO1276" s="34"/>
      <c r="BP1276" s="34"/>
      <c r="BQ1276" s="34"/>
      <c r="BS1276" s="34"/>
      <c r="BT1276" s="34"/>
      <c r="BU1276" s="34"/>
      <c r="BV1276" s="34"/>
      <c r="BW1276" s="34"/>
      <c r="BX1276" s="34"/>
      <c r="BY1276" s="34"/>
      <c r="BZ1276" s="34"/>
      <c r="CB1276" s="34"/>
      <c r="CC1276" s="34"/>
      <c r="CD1276" s="34"/>
      <c r="CE1276" s="34"/>
      <c r="CH1276" s="34"/>
      <c r="CI1276" s="34"/>
      <c r="CK1276" s="34"/>
      <c r="CL1276" s="34"/>
      <c r="CM1276" t="b">
        <v>0</v>
      </c>
      <c r="CN1276" s="34" t="s">
        <v>635</v>
      </c>
      <c r="CO1276" s="34" t="s">
        <v>683</v>
      </c>
      <c r="CP1276" s="34"/>
      <c r="CQ1276" s="34" t="s">
        <v>723</v>
      </c>
      <c r="CR1276" s="34" t="s">
        <v>754</v>
      </c>
      <c r="CS1276" s="34" t="s">
        <v>310</v>
      </c>
      <c r="CT1276" s="34" t="s">
        <v>0</v>
      </c>
      <c r="CU1276" t="b">
        <v>0</v>
      </c>
      <c r="CV1276" s="34" t="s">
        <v>683</v>
      </c>
      <c r="CW1276" s="34" t="s">
        <v>644</v>
      </c>
      <c r="CX1276" s="34"/>
      <c r="CY1276" s="34" t="s">
        <v>795</v>
      </c>
      <c r="CZ1276" s="34"/>
    </row>
    <row r="1277" spans="1:104" x14ac:dyDescent="0.15">
      <c r="A1277" s="34"/>
      <c r="B1277" s="34"/>
      <c r="C1277" s="34"/>
      <c r="D1277" s="34"/>
      <c r="F1277" s="34"/>
      <c r="G1277" s="34"/>
      <c r="H1277" s="84"/>
      <c r="I1277" s="34"/>
      <c r="J1277" s="34"/>
      <c r="K1277" s="34"/>
      <c r="L1277" s="34"/>
      <c r="M1277" s="34"/>
      <c r="N1277" s="34"/>
      <c r="O1277" s="34"/>
      <c r="P1277" s="34"/>
      <c r="Q1277" s="34"/>
      <c r="S1277" s="34"/>
      <c r="T1277" s="34"/>
      <c r="U1277" s="34"/>
      <c r="W1277" t="b">
        <v>1</v>
      </c>
      <c r="X1277" s="34"/>
      <c r="Y1277" s="34"/>
      <c r="AA1277" s="34"/>
      <c r="AB1277" s="34"/>
      <c r="AC1277" s="34"/>
      <c r="AD1277" s="34"/>
      <c r="AE1277" s="34"/>
      <c r="AF1277" s="34"/>
      <c r="AG1277">
        <v>4.3</v>
      </c>
      <c r="AH1277" s="34" t="s">
        <v>1607</v>
      </c>
      <c r="AK1277" s="34"/>
      <c r="AL1277" s="34"/>
      <c r="AM1277" s="34"/>
      <c r="AN1277" s="34"/>
      <c r="AO1277" s="34"/>
      <c r="AP1277" s="34"/>
      <c r="AQ1277" s="34"/>
      <c r="AR1277" s="34"/>
      <c r="AS1277" s="34"/>
      <c r="AU1277" s="34"/>
      <c r="AV1277" s="34"/>
      <c r="AW1277" s="34"/>
      <c r="AX1277" s="34"/>
      <c r="AY1277" s="34"/>
      <c r="AZ1277" s="34"/>
      <c r="BA1277" s="34"/>
      <c r="BB1277" s="34"/>
      <c r="BC1277" s="34" t="s">
        <v>866</v>
      </c>
      <c r="BD1277" s="34" t="s">
        <v>378</v>
      </c>
      <c r="BE1277" s="34" t="s">
        <v>867</v>
      </c>
      <c r="BF1277" s="34" t="s">
        <v>868</v>
      </c>
      <c r="BI1277" s="34"/>
      <c r="BJ1277" s="34"/>
      <c r="BK1277" s="34"/>
      <c r="BL1277" s="34"/>
      <c r="BM1277" s="34"/>
      <c r="BN1277" s="34"/>
      <c r="BO1277" s="34"/>
      <c r="BP1277" s="34"/>
      <c r="BQ1277" s="34"/>
      <c r="BS1277" s="34"/>
      <c r="BT1277" s="34"/>
      <c r="BU1277" s="34"/>
      <c r="BV1277" s="34"/>
      <c r="BW1277" s="34"/>
      <c r="BX1277" s="34"/>
      <c r="BY1277" s="34"/>
      <c r="BZ1277" s="34"/>
      <c r="CB1277" s="34"/>
      <c r="CC1277" s="34"/>
      <c r="CD1277" s="34"/>
      <c r="CE1277" s="34"/>
      <c r="CH1277" s="34"/>
      <c r="CI1277" s="34"/>
      <c r="CK1277" s="34"/>
      <c r="CL1277" s="34"/>
      <c r="CM1277" t="b">
        <v>0</v>
      </c>
      <c r="CN1277" s="34" t="s">
        <v>635</v>
      </c>
      <c r="CO1277" s="34" t="s">
        <v>683</v>
      </c>
      <c r="CP1277" s="34"/>
      <c r="CQ1277" s="34" t="s">
        <v>723</v>
      </c>
      <c r="CR1277" s="34" t="s">
        <v>754</v>
      </c>
      <c r="CS1277" s="34" t="s">
        <v>312</v>
      </c>
      <c r="CT1277" s="34" t="s">
        <v>312</v>
      </c>
      <c r="CU1277" t="b">
        <v>0</v>
      </c>
      <c r="CV1277" s="34"/>
      <c r="CW1277" s="34" t="s">
        <v>647</v>
      </c>
      <c r="CX1277" s="34"/>
      <c r="CY1277" s="34" t="s">
        <v>795</v>
      </c>
      <c r="CZ1277" s="34"/>
    </row>
    <row r="1278" spans="1:104" x14ac:dyDescent="0.15">
      <c r="A1278" s="34"/>
      <c r="B1278" s="34"/>
      <c r="C1278" s="34"/>
      <c r="D1278" s="34"/>
      <c r="F1278" s="34"/>
      <c r="G1278" s="34"/>
      <c r="H1278" s="84"/>
      <c r="I1278" s="34"/>
      <c r="J1278" s="34"/>
      <c r="K1278" s="34"/>
      <c r="L1278" s="34"/>
      <c r="M1278" s="34"/>
      <c r="N1278" s="34"/>
      <c r="O1278" s="34"/>
      <c r="P1278" s="34"/>
      <c r="Q1278" s="34"/>
      <c r="S1278" s="34"/>
      <c r="T1278" s="34"/>
      <c r="U1278" s="34"/>
      <c r="W1278" t="b">
        <v>1</v>
      </c>
      <c r="X1278" s="34"/>
      <c r="Y1278" s="34"/>
      <c r="AA1278" s="34"/>
      <c r="AB1278" s="34"/>
      <c r="AC1278" s="34"/>
      <c r="AD1278" s="34"/>
      <c r="AE1278" s="34"/>
      <c r="AF1278" s="34"/>
      <c r="AG1278">
        <v>4.3</v>
      </c>
      <c r="AH1278" s="34" t="s">
        <v>1607</v>
      </c>
      <c r="AK1278" s="34"/>
      <c r="AL1278" s="34"/>
      <c r="AM1278" s="34"/>
      <c r="AN1278" s="34"/>
      <c r="AO1278" s="34"/>
      <c r="AP1278" s="34"/>
      <c r="AQ1278" s="34"/>
      <c r="AR1278" s="34"/>
      <c r="AS1278" s="34"/>
      <c r="AU1278" s="34"/>
      <c r="AV1278" s="34"/>
      <c r="AW1278" s="34"/>
      <c r="AX1278" s="34"/>
      <c r="AY1278" s="34"/>
      <c r="AZ1278" s="34"/>
      <c r="BA1278" s="34"/>
      <c r="BB1278" s="34"/>
      <c r="BC1278" s="34" t="s">
        <v>866</v>
      </c>
      <c r="BD1278" s="34" t="s">
        <v>378</v>
      </c>
      <c r="BE1278" s="34" t="s">
        <v>867</v>
      </c>
      <c r="BF1278" s="34" t="s">
        <v>868</v>
      </c>
      <c r="BI1278" s="34"/>
      <c r="BJ1278" s="34"/>
      <c r="BK1278" s="34"/>
      <c r="BL1278" s="34"/>
      <c r="BM1278" s="34"/>
      <c r="BN1278" s="34"/>
      <c r="BO1278" s="34"/>
      <c r="BP1278" s="34"/>
      <c r="BQ1278" s="34"/>
      <c r="BS1278" s="34"/>
      <c r="BT1278" s="34"/>
      <c r="BU1278" s="34"/>
      <c r="BV1278" s="34"/>
      <c r="BW1278" s="34"/>
      <c r="BX1278" s="34"/>
      <c r="BY1278" s="34"/>
      <c r="BZ1278" s="34"/>
      <c r="CB1278" s="34"/>
      <c r="CC1278" s="34"/>
      <c r="CD1278" s="34"/>
      <c r="CE1278" s="34"/>
      <c r="CH1278" s="34"/>
      <c r="CI1278" s="34"/>
      <c r="CK1278" s="34"/>
      <c r="CL1278" s="34"/>
      <c r="CM1278" t="b">
        <v>0</v>
      </c>
      <c r="CN1278" s="34" t="s">
        <v>635</v>
      </c>
      <c r="CO1278" s="34" t="s">
        <v>684</v>
      </c>
      <c r="CP1278" s="34" t="s">
        <v>1091</v>
      </c>
      <c r="CQ1278" s="34" t="s">
        <v>724</v>
      </c>
      <c r="CR1278" s="34" t="s">
        <v>338</v>
      </c>
      <c r="CS1278" s="34" t="s">
        <v>309</v>
      </c>
      <c r="CT1278" s="34" t="s">
        <v>640</v>
      </c>
      <c r="CU1278" t="b">
        <v>1</v>
      </c>
      <c r="CV1278" s="34" t="s">
        <v>315</v>
      </c>
      <c r="CW1278" s="34" t="s">
        <v>643</v>
      </c>
      <c r="CX1278" s="34"/>
      <c r="CY1278" s="34" t="s">
        <v>324</v>
      </c>
      <c r="CZ1278" s="34"/>
    </row>
    <row r="1279" spans="1:104" x14ac:dyDescent="0.15">
      <c r="A1279" s="34"/>
      <c r="B1279" s="34"/>
      <c r="C1279" s="34"/>
      <c r="D1279" s="34"/>
      <c r="F1279" s="34"/>
      <c r="G1279" s="34"/>
      <c r="H1279" s="84"/>
      <c r="I1279" s="34"/>
      <c r="J1279" s="34"/>
      <c r="K1279" s="34"/>
      <c r="L1279" s="34"/>
      <c r="M1279" s="34"/>
      <c r="N1279" s="34"/>
      <c r="O1279" s="34"/>
      <c r="P1279" s="34"/>
      <c r="Q1279" s="34"/>
      <c r="S1279" s="34"/>
      <c r="T1279" s="34"/>
      <c r="U1279" s="34"/>
      <c r="W1279" t="b">
        <v>1</v>
      </c>
      <c r="X1279" s="34"/>
      <c r="Y1279" s="34"/>
      <c r="AA1279" s="34"/>
      <c r="AB1279" s="34"/>
      <c r="AC1279" s="34"/>
      <c r="AD1279" s="34"/>
      <c r="AE1279" s="34"/>
      <c r="AF1279" s="34"/>
      <c r="AG1279">
        <v>4.3</v>
      </c>
      <c r="AH1279" s="34" t="s">
        <v>1607</v>
      </c>
      <c r="AK1279" s="34"/>
      <c r="AL1279" s="34"/>
      <c r="AM1279" s="34"/>
      <c r="AN1279" s="34"/>
      <c r="AO1279" s="34"/>
      <c r="AP1279" s="34"/>
      <c r="AQ1279" s="34"/>
      <c r="AR1279" s="34"/>
      <c r="AS1279" s="34"/>
      <c r="AU1279" s="34"/>
      <c r="AV1279" s="34"/>
      <c r="AW1279" s="34"/>
      <c r="AX1279" s="34"/>
      <c r="AY1279" s="34"/>
      <c r="AZ1279" s="34"/>
      <c r="BA1279" s="34"/>
      <c r="BB1279" s="34"/>
      <c r="BC1279" s="34" t="s">
        <v>866</v>
      </c>
      <c r="BD1279" s="34" t="s">
        <v>378</v>
      </c>
      <c r="BE1279" s="34" t="s">
        <v>867</v>
      </c>
      <c r="BF1279" s="34" t="s">
        <v>868</v>
      </c>
      <c r="BI1279" s="34"/>
      <c r="BJ1279" s="34"/>
      <c r="BK1279" s="34"/>
      <c r="BL1279" s="34"/>
      <c r="BM1279" s="34"/>
      <c r="BN1279" s="34"/>
      <c r="BO1279" s="34"/>
      <c r="BP1279" s="34"/>
      <c r="BQ1279" s="34"/>
      <c r="BS1279" s="34"/>
      <c r="BT1279" s="34"/>
      <c r="BU1279" s="34"/>
      <c r="BV1279" s="34"/>
      <c r="BW1279" s="34"/>
      <c r="BX1279" s="34"/>
      <c r="BY1279" s="34"/>
      <c r="BZ1279" s="34"/>
      <c r="CB1279" s="34"/>
      <c r="CC1279" s="34"/>
      <c r="CD1279" s="34"/>
      <c r="CE1279" s="34"/>
      <c r="CH1279" s="34"/>
      <c r="CI1279" s="34"/>
      <c r="CK1279" s="34"/>
      <c r="CL1279" s="34"/>
      <c r="CM1279" t="b">
        <v>0</v>
      </c>
      <c r="CN1279" s="34" t="s">
        <v>635</v>
      </c>
      <c r="CO1279" s="34" t="s">
        <v>684</v>
      </c>
      <c r="CP1279" s="34" t="s">
        <v>1091</v>
      </c>
      <c r="CQ1279" s="34" t="s">
        <v>724</v>
      </c>
      <c r="CR1279" s="34" t="s">
        <v>338</v>
      </c>
      <c r="CS1279" s="34" t="s">
        <v>310</v>
      </c>
      <c r="CT1279" s="34" t="s">
        <v>0</v>
      </c>
      <c r="CU1279" t="b">
        <v>0</v>
      </c>
      <c r="CV1279" s="34" t="s">
        <v>684</v>
      </c>
      <c r="CW1279" s="34" t="s">
        <v>644</v>
      </c>
      <c r="CX1279" s="34"/>
      <c r="CY1279" s="34" t="s">
        <v>324</v>
      </c>
      <c r="CZ1279" s="34"/>
    </row>
    <row r="1280" spans="1:104" x14ac:dyDescent="0.15">
      <c r="A1280" s="34"/>
      <c r="B1280" s="34"/>
      <c r="C1280" s="34"/>
      <c r="D1280" s="34"/>
      <c r="F1280" s="34"/>
      <c r="G1280" s="34"/>
      <c r="H1280" s="84"/>
      <c r="I1280" s="34"/>
      <c r="J1280" s="34"/>
      <c r="K1280" s="34"/>
      <c r="L1280" s="34"/>
      <c r="M1280" s="34"/>
      <c r="N1280" s="34"/>
      <c r="O1280" s="34"/>
      <c r="P1280" s="34"/>
      <c r="Q1280" s="34"/>
      <c r="S1280" s="34"/>
      <c r="T1280" s="34"/>
      <c r="U1280" s="34"/>
      <c r="W1280" t="b">
        <v>1</v>
      </c>
      <c r="X1280" s="34"/>
      <c r="Y1280" s="34"/>
      <c r="AA1280" s="34"/>
      <c r="AB1280" s="34"/>
      <c r="AC1280" s="34"/>
      <c r="AD1280" s="34"/>
      <c r="AE1280" s="34"/>
      <c r="AF1280" s="34"/>
      <c r="AG1280">
        <v>4.3</v>
      </c>
      <c r="AH1280" s="34" t="s">
        <v>1607</v>
      </c>
      <c r="AK1280" s="34"/>
      <c r="AL1280" s="34"/>
      <c r="AM1280" s="34"/>
      <c r="AN1280" s="34"/>
      <c r="AO1280" s="34"/>
      <c r="AP1280" s="34"/>
      <c r="AQ1280" s="34"/>
      <c r="AR1280" s="34"/>
      <c r="AS1280" s="34"/>
      <c r="AU1280" s="34"/>
      <c r="AV1280" s="34"/>
      <c r="AW1280" s="34"/>
      <c r="AX1280" s="34"/>
      <c r="AY1280" s="34"/>
      <c r="AZ1280" s="34"/>
      <c r="BA1280" s="34"/>
      <c r="BB1280" s="34"/>
      <c r="BC1280" s="34" t="s">
        <v>866</v>
      </c>
      <c r="BD1280" s="34" t="s">
        <v>378</v>
      </c>
      <c r="BE1280" s="34" t="s">
        <v>867</v>
      </c>
      <c r="BF1280" s="34" t="s">
        <v>868</v>
      </c>
      <c r="BI1280" s="34"/>
      <c r="BJ1280" s="34"/>
      <c r="BK1280" s="34"/>
      <c r="BL1280" s="34"/>
      <c r="BM1280" s="34"/>
      <c r="BN1280" s="34"/>
      <c r="BO1280" s="34"/>
      <c r="BP1280" s="34"/>
      <c r="BQ1280" s="34"/>
      <c r="BS1280" s="34"/>
      <c r="BT1280" s="34"/>
      <c r="BU1280" s="34"/>
      <c r="BV1280" s="34"/>
      <c r="BW1280" s="34"/>
      <c r="BX1280" s="34"/>
      <c r="BY1280" s="34"/>
      <c r="BZ1280" s="34"/>
      <c r="CB1280" s="34"/>
      <c r="CC1280" s="34"/>
      <c r="CD1280" s="34"/>
      <c r="CE1280" s="34"/>
      <c r="CH1280" s="34"/>
      <c r="CI1280" s="34"/>
      <c r="CK1280" s="34"/>
      <c r="CL1280" s="34"/>
      <c r="CM1280" t="b">
        <v>0</v>
      </c>
      <c r="CN1280" s="34" t="s">
        <v>635</v>
      </c>
      <c r="CO1280" s="34" t="s">
        <v>684</v>
      </c>
      <c r="CP1280" s="34" t="s">
        <v>1091</v>
      </c>
      <c r="CQ1280" s="34" t="s">
        <v>724</v>
      </c>
      <c r="CR1280" s="34" t="s">
        <v>338</v>
      </c>
      <c r="CS1280" s="34" t="s">
        <v>312</v>
      </c>
      <c r="CT1280" s="34" t="s">
        <v>312</v>
      </c>
      <c r="CU1280" t="b">
        <v>0</v>
      </c>
      <c r="CV1280" s="34"/>
      <c r="CW1280" s="34" t="s">
        <v>647</v>
      </c>
      <c r="CX1280" s="34"/>
      <c r="CY1280" s="34" t="s">
        <v>324</v>
      </c>
      <c r="CZ1280" s="34"/>
    </row>
    <row r="1281" spans="1:104" x14ac:dyDescent="0.15">
      <c r="A1281" s="34"/>
      <c r="B1281" s="34"/>
      <c r="C1281" s="34"/>
      <c r="D1281" s="34"/>
      <c r="F1281" s="34"/>
      <c r="G1281" s="34"/>
      <c r="H1281" s="84"/>
      <c r="I1281" s="34"/>
      <c r="J1281" s="34"/>
      <c r="K1281" s="34"/>
      <c r="L1281" s="34"/>
      <c r="M1281" s="34"/>
      <c r="N1281" s="34"/>
      <c r="O1281" s="34"/>
      <c r="P1281" s="34"/>
      <c r="Q1281" s="34"/>
      <c r="S1281" s="34"/>
      <c r="T1281" s="34"/>
      <c r="U1281" s="34"/>
      <c r="W1281" t="b">
        <v>1</v>
      </c>
      <c r="X1281" s="34"/>
      <c r="Y1281" s="34"/>
      <c r="AA1281" s="34"/>
      <c r="AB1281" s="34"/>
      <c r="AC1281" s="34"/>
      <c r="AD1281" s="34"/>
      <c r="AE1281" s="34"/>
      <c r="AF1281" s="34"/>
      <c r="AG1281">
        <v>4.3</v>
      </c>
      <c r="AH1281" s="34" t="s">
        <v>1607</v>
      </c>
      <c r="AK1281" s="34"/>
      <c r="AL1281" s="34"/>
      <c r="AM1281" s="34"/>
      <c r="AN1281" s="34"/>
      <c r="AO1281" s="34"/>
      <c r="AP1281" s="34"/>
      <c r="AQ1281" s="34"/>
      <c r="AR1281" s="34"/>
      <c r="AS1281" s="34"/>
      <c r="AU1281" s="34"/>
      <c r="AV1281" s="34"/>
      <c r="AW1281" s="34"/>
      <c r="AX1281" s="34"/>
      <c r="AY1281" s="34"/>
      <c r="AZ1281" s="34"/>
      <c r="BA1281" s="34"/>
      <c r="BB1281" s="34"/>
      <c r="BC1281" s="34" t="s">
        <v>866</v>
      </c>
      <c r="BD1281" s="34" t="s">
        <v>378</v>
      </c>
      <c r="BE1281" s="34" t="s">
        <v>867</v>
      </c>
      <c r="BF1281" s="34" t="s">
        <v>868</v>
      </c>
      <c r="BI1281" s="34"/>
      <c r="BJ1281" s="34"/>
      <c r="BK1281" s="34"/>
      <c r="BL1281" s="34"/>
      <c r="BM1281" s="34"/>
      <c r="BN1281" s="34"/>
      <c r="BO1281" s="34"/>
      <c r="BP1281" s="34"/>
      <c r="BQ1281" s="34"/>
      <c r="BS1281" s="34"/>
      <c r="BT1281" s="34"/>
      <c r="BU1281" s="34"/>
      <c r="BV1281" s="34"/>
      <c r="BW1281" s="34"/>
      <c r="BX1281" s="34"/>
      <c r="BY1281" s="34"/>
      <c r="BZ1281" s="34"/>
      <c r="CB1281" s="34"/>
      <c r="CC1281" s="34"/>
      <c r="CD1281" s="34"/>
      <c r="CE1281" s="34"/>
      <c r="CH1281" s="34"/>
      <c r="CI1281" s="34"/>
      <c r="CK1281" s="34"/>
      <c r="CL1281" s="34"/>
      <c r="CM1281" t="b">
        <v>0</v>
      </c>
      <c r="CN1281" s="34" t="s">
        <v>635</v>
      </c>
      <c r="CO1281" s="34" t="s">
        <v>685</v>
      </c>
      <c r="CP1281" s="34"/>
      <c r="CQ1281" s="34" t="s">
        <v>711</v>
      </c>
      <c r="CR1281" s="34" t="s">
        <v>334</v>
      </c>
      <c r="CS1281" s="34" t="s">
        <v>309</v>
      </c>
      <c r="CT1281" s="34" t="s">
        <v>640</v>
      </c>
      <c r="CU1281" t="b">
        <v>1</v>
      </c>
      <c r="CV1281" s="34" t="s">
        <v>315</v>
      </c>
      <c r="CW1281" s="34" t="s">
        <v>643</v>
      </c>
      <c r="CX1281" s="34"/>
      <c r="CY1281" s="34" t="s">
        <v>796</v>
      </c>
      <c r="CZ1281" s="34"/>
    </row>
    <row r="1282" spans="1:104" x14ac:dyDescent="0.15">
      <c r="A1282" s="34"/>
      <c r="B1282" s="34"/>
      <c r="C1282" s="34"/>
      <c r="D1282" s="34"/>
      <c r="F1282" s="34"/>
      <c r="G1282" s="34"/>
      <c r="H1282" s="84"/>
      <c r="I1282" s="34"/>
      <c r="J1282" s="34"/>
      <c r="K1282" s="34"/>
      <c r="L1282" s="34"/>
      <c r="M1282" s="34"/>
      <c r="N1282" s="34"/>
      <c r="O1282" s="34"/>
      <c r="P1282" s="34"/>
      <c r="Q1282" s="34"/>
      <c r="S1282" s="34"/>
      <c r="T1282" s="34"/>
      <c r="U1282" s="34"/>
      <c r="W1282" t="b">
        <v>1</v>
      </c>
      <c r="X1282" s="34"/>
      <c r="Y1282" s="34"/>
      <c r="AA1282" s="34"/>
      <c r="AB1282" s="34"/>
      <c r="AC1282" s="34"/>
      <c r="AD1282" s="34"/>
      <c r="AE1282" s="34"/>
      <c r="AF1282" s="34"/>
      <c r="AG1282">
        <v>4.3</v>
      </c>
      <c r="AH1282" s="34" t="s">
        <v>1607</v>
      </c>
      <c r="AK1282" s="34"/>
      <c r="AL1282" s="34"/>
      <c r="AM1282" s="34"/>
      <c r="AN1282" s="34"/>
      <c r="AO1282" s="34"/>
      <c r="AP1282" s="34"/>
      <c r="AQ1282" s="34"/>
      <c r="AR1282" s="34"/>
      <c r="AS1282" s="34"/>
      <c r="AU1282" s="34"/>
      <c r="AV1282" s="34"/>
      <c r="AW1282" s="34"/>
      <c r="AX1282" s="34"/>
      <c r="AY1282" s="34"/>
      <c r="AZ1282" s="34"/>
      <c r="BA1282" s="34"/>
      <c r="BB1282" s="34"/>
      <c r="BC1282" s="34" t="s">
        <v>866</v>
      </c>
      <c r="BD1282" s="34" t="s">
        <v>378</v>
      </c>
      <c r="BE1282" s="34" t="s">
        <v>867</v>
      </c>
      <c r="BF1282" s="34" t="s">
        <v>868</v>
      </c>
      <c r="BI1282" s="34"/>
      <c r="BJ1282" s="34"/>
      <c r="BK1282" s="34"/>
      <c r="BL1282" s="34"/>
      <c r="BM1282" s="34"/>
      <c r="BN1282" s="34"/>
      <c r="BO1282" s="34"/>
      <c r="BP1282" s="34"/>
      <c r="BQ1282" s="34"/>
      <c r="BS1282" s="34"/>
      <c r="BT1282" s="34"/>
      <c r="BU1282" s="34"/>
      <c r="BV1282" s="34"/>
      <c r="BW1282" s="34"/>
      <c r="BX1282" s="34"/>
      <c r="BY1282" s="34"/>
      <c r="BZ1282" s="34"/>
      <c r="CB1282" s="34"/>
      <c r="CC1282" s="34"/>
      <c r="CD1282" s="34"/>
      <c r="CE1282" s="34"/>
      <c r="CH1282" s="34"/>
      <c r="CI1282" s="34"/>
      <c r="CK1282" s="34"/>
      <c r="CL1282" s="34"/>
      <c r="CM1282" t="b">
        <v>0</v>
      </c>
      <c r="CN1282" s="34" t="s">
        <v>635</v>
      </c>
      <c r="CO1282" s="34" t="s">
        <v>685</v>
      </c>
      <c r="CP1282" s="34"/>
      <c r="CQ1282" s="34" t="s">
        <v>711</v>
      </c>
      <c r="CR1282" s="34" t="s">
        <v>334</v>
      </c>
      <c r="CS1282" s="34" t="s">
        <v>310</v>
      </c>
      <c r="CT1282" s="34" t="s">
        <v>0</v>
      </c>
      <c r="CU1282" t="b">
        <v>0</v>
      </c>
      <c r="CV1282" s="34" t="s">
        <v>685</v>
      </c>
      <c r="CW1282" s="34" t="s">
        <v>644</v>
      </c>
      <c r="CX1282" s="34"/>
      <c r="CY1282" s="34" t="s">
        <v>796</v>
      </c>
      <c r="CZ1282" s="34"/>
    </row>
    <row r="1283" spans="1:104" x14ac:dyDescent="0.15">
      <c r="A1283" s="34"/>
      <c r="B1283" s="34"/>
      <c r="C1283" s="34"/>
      <c r="D1283" s="34"/>
      <c r="F1283" s="34"/>
      <c r="G1283" s="34"/>
      <c r="H1283" s="84"/>
      <c r="I1283" s="34"/>
      <c r="J1283" s="34"/>
      <c r="K1283" s="34"/>
      <c r="L1283" s="34"/>
      <c r="M1283" s="34"/>
      <c r="N1283" s="34"/>
      <c r="O1283" s="34"/>
      <c r="P1283" s="34"/>
      <c r="Q1283" s="34"/>
      <c r="S1283" s="34"/>
      <c r="T1283" s="34"/>
      <c r="U1283" s="34"/>
      <c r="W1283" t="b">
        <v>1</v>
      </c>
      <c r="X1283" s="34"/>
      <c r="Y1283" s="34"/>
      <c r="AA1283" s="34"/>
      <c r="AB1283" s="34"/>
      <c r="AC1283" s="34"/>
      <c r="AD1283" s="34"/>
      <c r="AE1283" s="34"/>
      <c r="AF1283" s="34"/>
      <c r="AG1283">
        <v>4.3</v>
      </c>
      <c r="AH1283" s="34" t="s">
        <v>1607</v>
      </c>
      <c r="AK1283" s="34"/>
      <c r="AL1283" s="34"/>
      <c r="AM1283" s="34"/>
      <c r="AN1283" s="34"/>
      <c r="AO1283" s="34"/>
      <c r="AP1283" s="34"/>
      <c r="AQ1283" s="34"/>
      <c r="AR1283" s="34"/>
      <c r="AS1283" s="34"/>
      <c r="AU1283" s="34"/>
      <c r="AV1283" s="34"/>
      <c r="AW1283" s="34"/>
      <c r="AX1283" s="34"/>
      <c r="AY1283" s="34"/>
      <c r="AZ1283" s="34"/>
      <c r="BA1283" s="34"/>
      <c r="BB1283" s="34"/>
      <c r="BC1283" s="34" t="s">
        <v>866</v>
      </c>
      <c r="BD1283" s="34" t="s">
        <v>378</v>
      </c>
      <c r="BE1283" s="34" t="s">
        <v>867</v>
      </c>
      <c r="BF1283" s="34" t="s">
        <v>868</v>
      </c>
      <c r="BI1283" s="34"/>
      <c r="BJ1283" s="34"/>
      <c r="BK1283" s="34"/>
      <c r="BL1283" s="34"/>
      <c r="BM1283" s="34"/>
      <c r="BN1283" s="34"/>
      <c r="BO1283" s="34"/>
      <c r="BP1283" s="34"/>
      <c r="BQ1283" s="34"/>
      <c r="BS1283" s="34"/>
      <c r="BT1283" s="34"/>
      <c r="BU1283" s="34"/>
      <c r="BV1283" s="34"/>
      <c r="BW1283" s="34"/>
      <c r="BX1283" s="34"/>
      <c r="BY1283" s="34"/>
      <c r="BZ1283" s="34"/>
      <c r="CB1283" s="34"/>
      <c r="CC1283" s="34"/>
      <c r="CD1283" s="34"/>
      <c r="CE1283" s="34"/>
      <c r="CH1283" s="34"/>
      <c r="CI1283" s="34"/>
      <c r="CK1283" s="34"/>
      <c r="CL1283" s="34"/>
      <c r="CM1283" t="b">
        <v>0</v>
      </c>
      <c r="CN1283" s="34" t="s">
        <v>635</v>
      </c>
      <c r="CO1283" s="34" t="s">
        <v>685</v>
      </c>
      <c r="CP1283" s="34"/>
      <c r="CQ1283" s="34" t="s">
        <v>711</v>
      </c>
      <c r="CR1283" s="34" t="s">
        <v>334</v>
      </c>
      <c r="CS1283" s="34" t="s">
        <v>312</v>
      </c>
      <c r="CT1283" s="34" t="s">
        <v>312</v>
      </c>
      <c r="CU1283" t="b">
        <v>0</v>
      </c>
      <c r="CV1283" s="34"/>
      <c r="CW1283" s="34" t="s">
        <v>647</v>
      </c>
      <c r="CX1283" s="34"/>
      <c r="CY1283" s="34" t="s">
        <v>796</v>
      </c>
      <c r="CZ1283" s="34"/>
    </row>
    <row r="1284" spans="1:104" x14ac:dyDescent="0.15">
      <c r="A1284" s="34"/>
      <c r="B1284" s="34"/>
      <c r="C1284" s="34"/>
      <c r="D1284" s="34"/>
      <c r="F1284" s="34"/>
      <c r="G1284" s="34"/>
      <c r="H1284" s="84"/>
      <c r="I1284" s="34"/>
      <c r="J1284" s="34"/>
      <c r="K1284" s="34"/>
      <c r="L1284" s="34"/>
      <c r="M1284" s="34"/>
      <c r="N1284" s="34"/>
      <c r="O1284" s="34"/>
      <c r="P1284" s="34"/>
      <c r="Q1284" s="34"/>
      <c r="S1284" s="34"/>
      <c r="T1284" s="34"/>
      <c r="U1284" s="34"/>
      <c r="W1284" t="b">
        <v>1</v>
      </c>
      <c r="X1284" s="34"/>
      <c r="Y1284" s="34"/>
      <c r="AA1284" s="34"/>
      <c r="AB1284" s="34"/>
      <c r="AC1284" s="34"/>
      <c r="AD1284" s="34"/>
      <c r="AE1284" s="34"/>
      <c r="AF1284" s="34"/>
      <c r="AG1284">
        <v>4.3</v>
      </c>
      <c r="AH1284" s="34" t="s">
        <v>1607</v>
      </c>
      <c r="AK1284" s="34"/>
      <c r="AL1284" s="34"/>
      <c r="AM1284" s="34"/>
      <c r="AN1284" s="34"/>
      <c r="AO1284" s="34"/>
      <c r="AP1284" s="34"/>
      <c r="AQ1284" s="34"/>
      <c r="AR1284" s="34"/>
      <c r="AS1284" s="34"/>
      <c r="AU1284" s="34"/>
      <c r="AV1284" s="34"/>
      <c r="AW1284" s="34"/>
      <c r="AX1284" s="34"/>
      <c r="AY1284" s="34"/>
      <c r="AZ1284" s="34"/>
      <c r="BA1284" s="34"/>
      <c r="BB1284" s="34"/>
      <c r="BC1284" s="34" t="s">
        <v>866</v>
      </c>
      <c r="BD1284" s="34" t="s">
        <v>378</v>
      </c>
      <c r="BE1284" s="34" t="s">
        <v>867</v>
      </c>
      <c r="BF1284" s="34" t="s">
        <v>868</v>
      </c>
      <c r="BI1284" s="34"/>
      <c r="BJ1284" s="34"/>
      <c r="BK1284" s="34"/>
      <c r="BL1284" s="34"/>
      <c r="BM1284" s="34"/>
      <c r="BN1284" s="34"/>
      <c r="BO1284" s="34"/>
      <c r="BP1284" s="34"/>
      <c r="BQ1284" s="34"/>
      <c r="BS1284" s="34"/>
      <c r="BT1284" s="34"/>
      <c r="BU1284" s="34"/>
      <c r="BV1284" s="34"/>
      <c r="BW1284" s="34"/>
      <c r="BX1284" s="34"/>
      <c r="BY1284" s="34"/>
      <c r="BZ1284" s="34"/>
      <c r="CB1284" s="34"/>
      <c r="CC1284" s="34"/>
      <c r="CD1284" s="34"/>
      <c r="CE1284" s="34"/>
      <c r="CH1284" s="34"/>
      <c r="CI1284" s="34"/>
      <c r="CK1284" s="34"/>
      <c r="CL1284" s="34"/>
      <c r="CM1284" t="b">
        <v>0</v>
      </c>
      <c r="CN1284" s="34" t="s">
        <v>635</v>
      </c>
      <c r="CO1284" s="34" t="s">
        <v>686</v>
      </c>
      <c r="CP1284" s="34"/>
      <c r="CQ1284" s="34" t="s">
        <v>711</v>
      </c>
      <c r="CR1284" s="34" t="s">
        <v>333</v>
      </c>
      <c r="CS1284" s="34" t="s">
        <v>309</v>
      </c>
      <c r="CT1284" s="34" t="s">
        <v>640</v>
      </c>
      <c r="CU1284" t="b">
        <v>1</v>
      </c>
      <c r="CV1284" s="34" t="s">
        <v>315</v>
      </c>
      <c r="CW1284" s="34" t="s">
        <v>643</v>
      </c>
      <c r="CX1284" s="34"/>
      <c r="CY1284" s="34" t="s">
        <v>797</v>
      </c>
      <c r="CZ1284" s="34"/>
    </row>
    <row r="1285" spans="1:104" x14ac:dyDescent="0.15">
      <c r="A1285" s="34"/>
      <c r="B1285" s="34"/>
      <c r="C1285" s="34"/>
      <c r="D1285" s="34"/>
      <c r="F1285" s="34"/>
      <c r="G1285" s="34"/>
      <c r="H1285" s="84"/>
      <c r="I1285" s="34"/>
      <c r="J1285" s="34"/>
      <c r="K1285" s="34"/>
      <c r="L1285" s="34"/>
      <c r="M1285" s="34"/>
      <c r="N1285" s="34"/>
      <c r="O1285" s="34"/>
      <c r="P1285" s="34"/>
      <c r="Q1285" s="34"/>
      <c r="S1285" s="34"/>
      <c r="T1285" s="34"/>
      <c r="U1285" s="34"/>
      <c r="W1285" t="b">
        <v>1</v>
      </c>
      <c r="X1285" s="34"/>
      <c r="Y1285" s="34"/>
      <c r="AA1285" s="34"/>
      <c r="AB1285" s="34"/>
      <c r="AC1285" s="34"/>
      <c r="AD1285" s="34"/>
      <c r="AE1285" s="34"/>
      <c r="AF1285" s="34"/>
      <c r="AG1285">
        <v>4.3</v>
      </c>
      <c r="AH1285" s="34" t="s">
        <v>1607</v>
      </c>
      <c r="AK1285" s="34"/>
      <c r="AL1285" s="34"/>
      <c r="AM1285" s="34"/>
      <c r="AN1285" s="34"/>
      <c r="AO1285" s="34"/>
      <c r="AP1285" s="34"/>
      <c r="AQ1285" s="34"/>
      <c r="AR1285" s="34"/>
      <c r="AS1285" s="34"/>
      <c r="AU1285" s="34"/>
      <c r="AV1285" s="34"/>
      <c r="AW1285" s="34"/>
      <c r="AX1285" s="34"/>
      <c r="AY1285" s="34"/>
      <c r="AZ1285" s="34"/>
      <c r="BA1285" s="34"/>
      <c r="BB1285" s="34"/>
      <c r="BC1285" s="34" t="s">
        <v>866</v>
      </c>
      <c r="BD1285" s="34" t="s">
        <v>378</v>
      </c>
      <c r="BE1285" s="34" t="s">
        <v>867</v>
      </c>
      <c r="BF1285" s="34" t="s">
        <v>868</v>
      </c>
      <c r="BI1285" s="34"/>
      <c r="BJ1285" s="34"/>
      <c r="BK1285" s="34"/>
      <c r="BL1285" s="34"/>
      <c r="BM1285" s="34"/>
      <c r="BN1285" s="34"/>
      <c r="BO1285" s="34"/>
      <c r="BP1285" s="34"/>
      <c r="BQ1285" s="34"/>
      <c r="BS1285" s="34"/>
      <c r="BT1285" s="34"/>
      <c r="BU1285" s="34"/>
      <c r="BV1285" s="34"/>
      <c r="BW1285" s="34"/>
      <c r="BX1285" s="34"/>
      <c r="BY1285" s="34"/>
      <c r="BZ1285" s="34"/>
      <c r="CB1285" s="34"/>
      <c r="CC1285" s="34"/>
      <c r="CD1285" s="34"/>
      <c r="CE1285" s="34"/>
      <c r="CH1285" s="34"/>
      <c r="CI1285" s="34"/>
      <c r="CK1285" s="34"/>
      <c r="CL1285" s="34"/>
      <c r="CM1285" t="b">
        <v>0</v>
      </c>
      <c r="CN1285" s="34" t="s">
        <v>635</v>
      </c>
      <c r="CO1285" s="34" t="s">
        <v>686</v>
      </c>
      <c r="CP1285" s="34"/>
      <c r="CQ1285" s="34" t="s">
        <v>711</v>
      </c>
      <c r="CR1285" s="34" t="s">
        <v>333</v>
      </c>
      <c r="CS1285" s="34" t="s">
        <v>310</v>
      </c>
      <c r="CT1285" s="34" t="s">
        <v>0</v>
      </c>
      <c r="CU1285" t="b">
        <v>0</v>
      </c>
      <c r="CV1285" s="34" t="s">
        <v>686</v>
      </c>
      <c r="CW1285" s="34" t="s">
        <v>644</v>
      </c>
      <c r="CX1285" s="34"/>
      <c r="CY1285" s="34" t="s">
        <v>797</v>
      </c>
      <c r="CZ1285" s="34"/>
    </row>
    <row r="1286" spans="1:104" x14ac:dyDescent="0.15">
      <c r="A1286" s="34"/>
      <c r="B1286" s="34"/>
      <c r="C1286" s="34"/>
      <c r="D1286" s="34"/>
      <c r="F1286" s="34"/>
      <c r="G1286" s="34"/>
      <c r="H1286" s="84"/>
      <c r="I1286" s="34"/>
      <c r="J1286" s="34"/>
      <c r="K1286" s="34"/>
      <c r="L1286" s="34"/>
      <c r="M1286" s="34"/>
      <c r="N1286" s="34"/>
      <c r="O1286" s="34"/>
      <c r="P1286" s="34"/>
      <c r="Q1286" s="34"/>
      <c r="S1286" s="34"/>
      <c r="T1286" s="34"/>
      <c r="U1286" s="34"/>
      <c r="W1286" t="b">
        <v>1</v>
      </c>
      <c r="X1286" s="34"/>
      <c r="Y1286" s="34"/>
      <c r="AA1286" s="34"/>
      <c r="AB1286" s="34"/>
      <c r="AC1286" s="34"/>
      <c r="AD1286" s="34"/>
      <c r="AE1286" s="34"/>
      <c r="AF1286" s="34"/>
      <c r="AG1286">
        <v>4.3</v>
      </c>
      <c r="AH1286" s="34" t="s">
        <v>1607</v>
      </c>
      <c r="AK1286" s="34"/>
      <c r="AL1286" s="34"/>
      <c r="AM1286" s="34"/>
      <c r="AN1286" s="34"/>
      <c r="AO1286" s="34"/>
      <c r="AP1286" s="34"/>
      <c r="AQ1286" s="34"/>
      <c r="AR1286" s="34"/>
      <c r="AS1286" s="34"/>
      <c r="AU1286" s="34"/>
      <c r="AV1286" s="34"/>
      <c r="AW1286" s="34"/>
      <c r="AX1286" s="34"/>
      <c r="AY1286" s="34"/>
      <c r="AZ1286" s="34"/>
      <c r="BA1286" s="34"/>
      <c r="BB1286" s="34"/>
      <c r="BC1286" s="34" t="s">
        <v>866</v>
      </c>
      <c r="BD1286" s="34" t="s">
        <v>378</v>
      </c>
      <c r="BE1286" s="34" t="s">
        <v>867</v>
      </c>
      <c r="BF1286" s="34" t="s">
        <v>868</v>
      </c>
      <c r="BI1286" s="34"/>
      <c r="BJ1286" s="34"/>
      <c r="BK1286" s="34"/>
      <c r="BL1286" s="34"/>
      <c r="BM1286" s="34"/>
      <c r="BN1286" s="34"/>
      <c r="BO1286" s="34"/>
      <c r="BP1286" s="34"/>
      <c r="BQ1286" s="34"/>
      <c r="BS1286" s="34"/>
      <c r="BT1286" s="34"/>
      <c r="BU1286" s="34"/>
      <c r="BV1286" s="34"/>
      <c r="BW1286" s="34"/>
      <c r="BX1286" s="34"/>
      <c r="BY1286" s="34"/>
      <c r="BZ1286" s="34"/>
      <c r="CB1286" s="34"/>
      <c r="CC1286" s="34"/>
      <c r="CD1286" s="34"/>
      <c r="CE1286" s="34"/>
      <c r="CH1286" s="34"/>
      <c r="CI1286" s="34"/>
      <c r="CK1286" s="34"/>
      <c r="CL1286" s="34"/>
      <c r="CM1286" t="b">
        <v>0</v>
      </c>
      <c r="CN1286" s="34" t="s">
        <v>635</v>
      </c>
      <c r="CO1286" s="34" t="s">
        <v>686</v>
      </c>
      <c r="CP1286" s="34"/>
      <c r="CQ1286" s="34" t="s">
        <v>711</v>
      </c>
      <c r="CR1286" s="34" t="s">
        <v>333</v>
      </c>
      <c r="CS1286" s="34" t="s">
        <v>312</v>
      </c>
      <c r="CT1286" s="34" t="s">
        <v>312</v>
      </c>
      <c r="CU1286" t="b">
        <v>0</v>
      </c>
      <c r="CV1286" s="34"/>
      <c r="CW1286" s="34" t="s">
        <v>647</v>
      </c>
      <c r="CX1286" s="34"/>
      <c r="CY1286" s="34" t="s">
        <v>797</v>
      </c>
      <c r="CZ1286" s="34"/>
    </row>
    <row r="1287" spans="1:104" x14ac:dyDescent="0.15">
      <c r="A1287" s="34"/>
      <c r="B1287" s="34"/>
      <c r="C1287" s="34"/>
      <c r="D1287" s="34"/>
      <c r="F1287" s="34"/>
      <c r="G1287" s="34"/>
      <c r="H1287" s="84"/>
      <c r="I1287" s="34"/>
      <c r="J1287" s="34"/>
      <c r="K1287" s="34"/>
      <c r="L1287" s="34"/>
      <c r="M1287" s="34"/>
      <c r="N1287" s="34"/>
      <c r="O1287" s="34"/>
      <c r="P1287" s="34"/>
      <c r="Q1287" s="34"/>
      <c r="S1287" s="34"/>
      <c r="T1287" s="34"/>
      <c r="U1287" s="34"/>
      <c r="W1287" t="b">
        <v>1</v>
      </c>
      <c r="X1287" s="34"/>
      <c r="Y1287" s="34"/>
      <c r="AA1287" s="34"/>
      <c r="AB1287" s="34"/>
      <c r="AC1287" s="34"/>
      <c r="AD1287" s="34"/>
      <c r="AE1287" s="34"/>
      <c r="AF1287" s="34"/>
      <c r="AG1287">
        <v>4.3</v>
      </c>
      <c r="AH1287" s="34" t="s">
        <v>1607</v>
      </c>
      <c r="AK1287" s="34"/>
      <c r="AL1287" s="34"/>
      <c r="AM1287" s="34"/>
      <c r="AN1287" s="34"/>
      <c r="AO1287" s="34"/>
      <c r="AP1287" s="34"/>
      <c r="AQ1287" s="34"/>
      <c r="AR1287" s="34"/>
      <c r="AS1287" s="34"/>
      <c r="AU1287" s="34"/>
      <c r="AV1287" s="34"/>
      <c r="AW1287" s="34"/>
      <c r="AX1287" s="34"/>
      <c r="AY1287" s="34"/>
      <c r="AZ1287" s="34"/>
      <c r="BA1287" s="34"/>
      <c r="BB1287" s="34"/>
      <c r="BC1287" s="34" t="s">
        <v>866</v>
      </c>
      <c r="BD1287" s="34" t="s">
        <v>378</v>
      </c>
      <c r="BE1287" s="34" t="s">
        <v>867</v>
      </c>
      <c r="BF1287" s="34" t="s">
        <v>868</v>
      </c>
      <c r="BI1287" s="34"/>
      <c r="BJ1287" s="34"/>
      <c r="BK1287" s="34"/>
      <c r="BL1287" s="34"/>
      <c r="BM1287" s="34"/>
      <c r="BN1287" s="34"/>
      <c r="BO1287" s="34"/>
      <c r="BP1287" s="34"/>
      <c r="BQ1287" s="34"/>
      <c r="BS1287" s="34"/>
      <c r="BT1287" s="34"/>
      <c r="BU1287" s="34"/>
      <c r="BV1287" s="34"/>
      <c r="BW1287" s="34"/>
      <c r="BX1287" s="34"/>
      <c r="BY1287" s="34"/>
      <c r="BZ1287" s="34"/>
      <c r="CB1287" s="34"/>
      <c r="CC1287" s="34"/>
      <c r="CD1287" s="34"/>
      <c r="CE1287" s="34"/>
      <c r="CH1287" s="34"/>
      <c r="CI1287" s="34"/>
      <c r="CK1287" s="34"/>
      <c r="CL1287" s="34"/>
      <c r="CM1287" t="b">
        <v>0</v>
      </c>
      <c r="CN1287" s="34" t="s">
        <v>635</v>
      </c>
      <c r="CO1287" s="34" t="s">
        <v>854</v>
      </c>
      <c r="CP1287" s="34" t="s">
        <v>1092</v>
      </c>
      <c r="CQ1287" s="34" t="s">
        <v>725</v>
      </c>
      <c r="CR1287" s="34" t="s">
        <v>331</v>
      </c>
      <c r="CS1287" s="34" t="s">
        <v>309</v>
      </c>
      <c r="CT1287" s="34" t="s">
        <v>640</v>
      </c>
      <c r="CU1287" t="b">
        <v>1</v>
      </c>
      <c r="CV1287" s="34"/>
      <c r="CW1287" s="34" t="s">
        <v>643</v>
      </c>
      <c r="CX1287" s="34"/>
      <c r="CY1287" s="34" t="s">
        <v>313</v>
      </c>
      <c r="CZ1287" s="34"/>
    </row>
    <row r="1288" spans="1:104" x14ac:dyDescent="0.15">
      <c r="A1288" s="34"/>
      <c r="B1288" s="34"/>
      <c r="C1288" s="34"/>
      <c r="D1288" s="34"/>
      <c r="F1288" s="34"/>
      <c r="G1288" s="34"/>
      <c r="H1288" s="84"/>
      <c r="I1288" s="34"/>
      <c r="J1288" s="34"/>
      <c r="K1288" s="34"/>
      <c r="L1288" s="34"/>
      <c r="M1288" s="34"/>
      <c r="N1288" s="34"/>
      <c r="O1288" s="34"/>
      <c r="P1288" s="34"/>
      <c r="Q1288" s="34"/>
      <c r="S1288" s="34"/>
      <c r="T1288" s="34"/>
      <c r="U1288" s="34"/>
      <c r="W1288" t="b">
        <v>1</v>
      </c>
      <c r="X1288" s="34"/>
      <c r="Y1288" s="34"/>
      <c r="AA1288" s="34"/>
      <c r="AB1288" s="34"/>
      <c r="AC1288" s="34"/>
      <c r="AD1288" s="34"/>
      <c r="AE1288" s="34"/>
      <c r="AF1288" s="34"/>
      <c r="AG1288">
        <v>4.3</v>
      </c>
      <c r="AH1288" s="34" t="s">
        <v>1607</v>
      </c>
      <c r="AK1288" s="34"/>
      <c r="AL1288" s="34"/>
      <c r="AM1288" s="34"/>
      <c r="AN1288" s="34"/>
      <c r="AO1288" s="34"/>
      <c r="AP1288" s="34"/>
      <c r="AQ1288" s="34"/>
      <c r="AR1288" s="34"/>
      <c r="AS1288" s="34"/>
      <c r="AU1288" s="34"/>
      <c r="AV1288" s="34"/>
      <c r="AW1288" s="34"/>
      <c r="AX1288" s="34"/>
      <c r="AY1288" s="34"/>
      <c r="AZ1288" s="34"/>
      <c r="BA1288" s="34"/>
      <c r="BB1288" s="34"/>
      <c r="BC1288" s="34" t="s">
        <v>866</v>
      </c>
      <c r="BD1288" s="34" t="s">
        <v>378</v>
      </c>
      <c r="BE1288" s="34" t="s">
        <v>867</v>
      </c>
      <c r="BF1288" s="34" t="s">
        <v>868</v>
      </c>
      <c r="BI1288" s="34"/>
      <c r="BJ1288" s="34"/>
      <c r="BK1288" s="34"/>
      <c r="BL1288" s="34"/>
      <c r="BM1288" s="34"/>
      <c r="BN1288" s="34"/>
      <c r="BO1288" s="34"/>
      <c r="BP1288" s="34"/>
      <c r="BQ1288" s="34"/>
      <c r="BS1288" s="34"/>
      <c r="BT1288" s="34"/>
      <c r="BU1288" s="34"/>
      <c r="BV1288" s="34"/>
      <c r="BW1288" s="34"/>
      <c r="BX1288" s="34"/>
      <c r="BY1288" s="34"/>
      <c r="BZ1288" s="34"/>
      <c r="CB1288" s="34"/>
      <c r="CC1288" s="34"/>
      <c r="CD1288" s="34"/>
      <c r="CE1288" s="34"/>
      <c r="CH1288" s="34"/>
      <c r="CI1288" s="34"/>
      <c r="CK1288" s="34"/>
      <c r="CL1288" s="34"/>
      <c r="CM1288" t="b">
        <v>0</v>
      </c>
      <c r="CN1288" s="34" t="s">
        <v>635</v>
      </c>
      <c r="CO1288" s="34" t="s">
        <v>854</v>
      </c>
      <c r="CP1288" s="34" t="s">
        <v>1092</v>
      </c>
      <c r="CQ1288" s="34" t="s">
        <v>725</v>
      </c>
      <c r="CR1288" s="34" t="s">
        <v>331</v>
      </c>
      <c r="CS1288" s="34" t="s">
        <v>310</v>
      </c>
      <c r="CT1288" s="34" t="s">
        <v>0</v>
      </c>
      <c r="CU1288" t="b">
        <v>0</v>
      </c>
      <c r="CV1288" s="34" t="s">
        <v>854</v>
      </c>
      <c r="CW1288" s="34" t="s">
        <v>644</v>
      </c>
      <c r="CX1288" s="34"/>
      <c r="CY1288" s="34" t="s">
        <v>313</v>
      </c>
      <c r="CZ1288" s="34"/>
    </row>
    <row r="1289" spans="1:104" x14ac:dyDescent="0.15">
      <c r="A1289" s="34"/>
      <c r="B1289" s="34"/>
      <c r="C1289" s="34"/>
      <c r="D1289" s="34"/>
      <c r="F1289" s="34"/>
      <c r="G1289" s="34"/>
      <c r="H1289" s="84"/>
      <c r="I1289" s="34"/>
      <c r="J1289" s="34"/>
      <c r="K1289" s="34"/>
      <c r="L1289" s="34"/>
      <c r="M1289" s="34"/>
      <c r="N1289" s="34"/>
      <c r="O1289" s="34"/>
      <c r="P1289" s="34"/>
      <c r="Q1289" s="34"/>
      <c r="S1289" s="34"/>
      <c r="T1289" s="34"/>
      <c r="U1289" s="34"/>
      <c r="W1289" t="b">
        <v>1</v>
      </c>
      <c r="X1289" s="34"/>
      <c r="Y1289" s="34"/>
      <c r="AA1289" s="34"/>
      <c r="AB1289" s="34"/>
      <c r="AC1289" s="34"/>
      <c r="AD1289" s="34"/>
      <c r="AE1289" s="34"/>
      <c r="AF1289" s="34"/>
      <c r="AG1289">
        <v>4.3</v>
      </c>
      <c r="AH1289" s="34" t="s">
        <v>1607</v>
      </c>
      <c r="AK1289" s="34"/>
      <c r="AL1289" s="34"/>
      <c r="AM1289" s="34"/>
      <c r="AN1289" s="34"/>
      <c r="AO1289" s="34"/>
      <c r="AP1289" s="34"/>
      <c r="AQ1289" s="34"/>
      <c r="AR1289" s="34"/>
      <c r="AS1289" s="34"/>
      <c r="AU1289" s="34"/>
      <c r="AV1289" s="34"/>
      <c r="AW1289" s="34"/>
      <c r="AX1289" s="34"/>
      <c r="AY1289" s="34"/>
      <c r="AZ1289" s="34"/>
      <c r="BA1289" s="34"/>
      <c r="BB1289" s="34"/>
      <c r="BC1289" s="34" t="s">
        <v>866</v>
      </c>
      <c r="BD1289" s="34" t="s">
        <v>378</v>
      </c>
      <c r="BE1289" s="34" t="s">
        <v>867</v>
      </c>
      <c r="BF1289" s="34" t="s">
        <v>868</v>
      </c>
      <c r="BI1289" s="34"/>
      <c r="BJ1289" s="34"/>
      <c r="BK1289" s="34"/>
      <c r="BL1289" s="34"/>
      <c r="BM1289" s="34"/>
      <c r="BN1289" s="34"/>
      <c r="BO1289" s="34"/>
      <c r="BP1289" s="34"/>
      <c r="BQ1289" s="34"/>
      <c r="BS1289" s="34"/>
      <c r="BT1289" s="34"/>
      <c r="BU1289" s="34"/>
      <c r="BV1289" s="34"/>
      <c r="BW1289" s="34"/>
      <c r="BX1289" s="34"/>
      <c r="BY1289" s="34"/>
      <c r="BZ1289" s="34"/>
      <c r="CB1289" s="34"/>
      <c r="CC1289" s="34"/>
      <c r="CD1289" s="34"/>
      <c r="CE1289" s="34"/>
      <c r="CH1289" s="34"/>
      <c r="CI1289" s="34"/>
      <c r="CK1289" s="34"/>
      <c r="CL1289" s="34"/>
      <c r="CM1289" t="b">
        <v>0</v>
      </c>
      <c r="CN1289" s="34" t="s">
        <v>635</v>
      </c>
      <c r="CO1289" s="34" t="s">
        <v>854</v>
      </c>
      <c r="CP1289" s="34" t="s">
        <v>1092</v>
      </c>
      <c r="CQ1289" s="34" t="s">
        <v>725</v>
      </c>
      <c r="CR1289" s="34" t="s">
        <v>331</v>
      </c>
      <c r="CS1289" s="34" t="s">
        <v>312</v>
      </c>
      <c r="CT1289" s="34" t="s">
        <v>312</v>
      </c>
      <c r="CU1289" t="b">
        <v>0</v>
      </c>
      <c r="CV1289" s="34"/>
      <c r="CW1289" s="34" t="s">
        <v>647</v>
      </c>
      <c r="CX1289" s="34"/>
      <c r="CY1289" s="34" t="s">
        <v>313</v>
      </c>
      <c r="CZ1289" s="34"/>
    </row>
    <row r="1290" spans="1:104" x14ac:dyDescent="0.15">
      <c r="A1290" s="34"/>
      <c r="B1290" s="34"/>
      <c r="C1290" s="34"/>
      <c r="D1290" s="34"/>
      <c r="F1290" s="34"/>
      <c r="G1290" s="34"/>
      <c r="H1290" s="84"/>
      <c r="I1290" s="34"/>
      <c r="J1290" s="34"/>
      <c r="K1290" s="34"/>
      <c r="L1290" s="34"/>
      <c r="M1290" s="34"/>
      <c r="N1290" s="34"/>
      <c r="O1290" s="34"/>
      <c r="P1290" s="34"/>
      <c r="Q1290" s="34"/>
      <c r="S1290" s="34"/>
      <c r="T1290" s="34"/>
      <c r="U1290" s="34"/>
      <c r="W1290" t="b">
        <v>1</v>
      </c>
      <c r="X1290" s="34"/>
      <c r="Y1290" s="34"/>
      <c r="AA1290" s="34"/>
      <c r="AB1290" s="34"/>
      <c r="AC1290" s="34"/>
      <c r="AD1290" s="34"/>
      <c r="AE1290" s="34"/>
      <c r="AF1290" s="34"/>
      <c r="AG1290">
        <v>4.3</v>
      </c>
      <c r="AH1290" s="34" t="s">
        <v>1607</v>
      </c>
      <c r="AK1290" s="34"/>
      <c r="AL1290" s="34"/>
      <c r="AM1290" s="34"/>
      <c r="AN1290" s="34"/>
      <c r="AO1290" s="34"/>
      <c r="AP1290" s="34"/>
      <c r="AQ1290" s="34"/>
      <c r="AR1290" s="34"/>
      <c r="AS1290" s="34"/>
      <c r="AU1290" s="34"/>
      <c r="AV1290" s="34"/>
      <c r="AW1290" s="34"/>
      <c r="AX1290" s="34"/>
      <c r="AY1290" s="34"/>
      <c r="AZ1290" s="34"/>
      <c r="BA1290" s="34"/>
      <c r="BB1290" s="34"/>
      <c r="BC1290" s="34" t="s">
        <v>866</v>
      </c>
      <c r="BD1290" s="34" t="s">
        <v>378</v>
      </c>
      <c r="BE1290" s="34" t="s">
        <v>867</v>
      </c>
      <c r="BF1290" s="34" t="s">
        <v>868</v>
      </c>
      <c r="BI1290" s="34"/>
      <c r="BJ1290" s="34"/>
      <c r="BK1290" s="34"/>
      <c r="BL1290" s="34"/>
      <c r="BM1290" s="34"/>
      <c r="BN1290" s="34"/>
      <c r="BO1290" s="34"/>
      <c r="BP1290" s="34"/>
      <c r="BQ1290" s="34"/>
      <c r="BS1290" s="34"/>
      <c r="BT1290" s="34"/>
      <c r="BU1290" s="34"/>
      <c r="BV1290" s="34"/>
      <c r="BW1290" s="34"/>
      <c r="BX1290" s="34"/>
      <c r="BY1290" s="34"/>
      <c r="BZ1290" s="34"/>
      <c r="CB1290" s="34"/>
      <c r="CC1290" s="34"/>
      <c r="CD1290" s="34"/>
      <c r="CE1290" s="34"/>
      <c r="CH1290" s="34"/>
      <c r="CI1290" s="34"/>
      <c r="CK1290" s="34"/>
      <c r="CL1290" s="34"/>
      <c r="CM1290" t="b">
        <v>0</v>
      </c>
      <c r="CN1290" s="34" t="s">
        <v>635</v>
      </c>
      <c r="CO1290" s="34" t="s">
        <v>1055</v>
      </c>
      <c r="CP1290" s="34"/>
      <c r="CQ1290" s="34" t="s">
        <v>1127</v>
      </c>
      <c r="CR1290" s="34" t="s">
        <v>1211</v>
      </c>
      <c r="CS1290" s="34" t="s">
        <v>309</v>
      </c>
      <c r="CT1290" s="34" t="s">
        <v>640</v>
      </c>
      <c r="CU1290" t="b">
        <v>1</v>
      </c>
      <c r="CV1290" s="34"/>
      <c r="CW1290" s="34" t="s">
        <v>643</v>
      </c>
      <c r="CX1290" s="34"/>
      <c r="CY1290" s="34" t="s">
        <v>1287</v>
      </c>
      <c r="CZ1290" s="34"/>
    </row>
    <row r="1291" spans="1:104" x14ac:dyDescent="0.15">
      <c r="A1291" s="34"/>
      <c r="B1291" s="34"/>
      <c r="C1291" s="34"/>
      <c r="D1291" s="34"/>
      <c r="F1291" s="34"/>
      <c r="G1291" s="34"/>
      <c r="H1291" s="84"/>
      <c r="I1291" s="34"/>
      <c r="J1291" s="34"/>
      <c r="K1291" s="34"/>
      <c r="L1291" s="34"/>
      <c r="M1291" s="34"/>
      <c r="N1291" s="34"/>
      <c r="O1291" s="34"/>
      <c r="P1291" s="34"/>
      <c r="Q1291" s="34"/>
      <c r="S1291" s="34"/>
      <c r="T1291" s="34"/>
      <c r="U1291" s="34"/>
      <c r="W1291" t="b">
        <v>1</v>
      </c>
      <c r="X1291" s="34"/>
      <c r="Y1291" s="34"/>
      <c r="AA1291" s="34"/>
      <c r="AB1291" s="34"/>
      <c r="AC1291" s="34"/>
      <c r="AD1291" s="34"/>
      <c r="AE1291" s="34"/>
      <c r="AF1291" s="34"/>
      <c r="AG1291">
        <v>4.3</v>
      </c>
      <c r="AH1291" s="34" t="s">
        <v>1607</v>
      </c>
      <c r="AK1291" s="34"/>
      <c r="AL1291" s="34"/>
      <c r="AM1291" s="34"/>
      <c r="AN1291" s="34"/>
      <c r="AO1291" s="34"/>
      <c r="AP1291" s="34"/>
      <c r="AQ1291" s="34"/>
      <c r="AR1291" s="34"/>
      <c r="AS1291" s="34"/>
      <c r="AU1291" s="34"/>
      <c r="AV1291" s="34"/>
      <c r="AW1291" s="34"/>
      <c r="AX1291" s="34"/>
      <c r="AY1291" s="34"/>
      <c r="AZ1291" s="34"/>
      <c r="BA1291" s="34"/>
      <c r="BB1291" s="34"/>
      <c r="BC1291" s="34" t="s">
        <v>866</v>
      </c>
      <c r="BD1291" s="34" t="s">
        <v>378</v>
      </c>
      <c r="BE1291" s="34" t="s">
        <v>867</v>
      </c>
      <c r="BF1291" s="34" t="s">
        <v>868</v>
      </c>
      <c r="BI1291" s="34"/>
      <c r="BJ1291" s="34"/>
      <c r="BK1291" s="34"/>
      <c r="BL1291" s="34"/>
      <c r="BM1291" s="34"/>
      <c r="BN1291" s="34"/>
      <c r="BO1291" s="34"/>
      <c r="BP1291" s="34"/>
      <c r="BQ1291" s="34"/>
      <c r="BS1291" s="34"/>
      <c r="BT1291" s="34"/>
      <c r="BU1291" s="34"/>
      <c r="BV1291" s="34"/>
      <c r="BW1291" s="34"/>
      <c r="BX1291" s="34"/>
      <c r="BY1291" s="34"/>
      <c r="BZ1291" s="34"/>
      <c r="CB1291" s="34"/>
      <c r="CC1291" s="34"/>
      <c r="CD1291" s="34"/>
      <c r="CE1291" s="34"/>
      <c r="CH1291" s="34"/>
      <c r="CI1291" s="34"/>
      <c r="CK1291" s="34"/>
      <c r="CL1291" s="34"/>
      <c r="CM1291" t="b">
        <v>0</v>
      </c>
      <c r="CN1291" s="34" t="s">
        <v>635</v>
      </c>
      <c r="CO1291" s="34" t="s">
        <v>1055</v>
      </c>
      <c r="CP1291" s="34"/>
      <c r="CQ1291" s="34" t="s">
        <v>1127</v>
      </c>
      <c r="CR1291" s="34" t="s">
        <v>1211</v>
      </c>
      <c r="CS1291" s="34" t="s">
        <v>310</v>
      </c>
      <c r="CT1291" s="34" t="s">
        <v>0</v>
      </c>
      <c r="CU1291" t="b">
        <v>0</v>
      </c>
      <c r="CV1291" s="34" t="s">
        <v>1055</v>
      </c>
      <c r="CW1291" s="34" t="s">
        <v>644</v>
      </c>
      <c r="CX1291" s="34"/>
      <c r="CY1291" s="34" t="s">
        <v>1287</v>
      </c>
      <c r="CZ1291" s="34"/>
    </row>
    <row r="1292" spans="1:104" x14ac:dyDescent="0.15">
      <c r="A1292" s="34"/>
      <c r="B1292" s="34"/>
      <c r="C1292" s="34"/>
      <c r="D1292" s="34"/>
      <c r="F1292" s="34"/>
      <c r="G1292" s="34"/>
      <c r="H1292" s="84"/>
      <c r="I1292" s="34"/>
      <c r="J1292" s="34"/>
      <c r="K1292" s="34"/>
      <c r="L1292" s="34"/>
      <c r="M1292" s="34"/>
      <c r="N1292" s="34"/>
      <c r="O1292" s="34"/>
      <c r="P1292" s="34"/>
      <c r="Q1292" s="34"/>
      <c r="S1292" s="34"/>
      <c r="T1292" s="34"/>
      <c r="U1292" s="34"/>
      <c r="W1292" t="b">
        <v>1</v>
      </c>
      <c r="X1292" s="34"/>
      <c r="Y1292" s="34"/>
      <c r="AA1292" s="34"/>
      <c r="AB1292" s="34"/>
      <c r="AC1292" s="34"/>
      <c r="AD1292" s="34"/>
      <c r="AE1292" s="34"/>
      <c r="AF1292" s="34"/>
      <c r="AG1292">
        <v>4.3</v>
      </c>
      <c r="AH1292" s="34" t="s">
        <v>1607</v>
      </c>
      <c r="AK1292" s="34"/>
      <c r="AL1292" s="34"/>
      <c r="AM1292" s="34"/>
      <c r="AN1292" s="34"/>
      <c r="AO1292" s="34"/>
      <c r="AP1292" s="34"/>
      <c r="AQ1292" s="34"/>
      <c r="AR1292" s="34"/>
      <c r="AS1292" s="34"/>
      <c r="AU1292" s="34"/>
      <c r="AV1292" s="34"/>
      <c r="AW1292" s="34"/>
      <c r="AX1292" s="34"/>
      <c r="AY1292" s="34"/>
      <c r="AZ1292" s="34"/>
      <c r="BA1292" s="34"/>
      <c r="BB1292" s="34"/>
      <c r="BC1292" s="34" t="s">
        <v>866</v>
      </c>
      <c r="BD1292" s="34" t="s">
        <v>378</v>
      </c>
      <c r="BE1292" s="34" t="s">
        <v>867</v>
      </c>
      <c r="BF1292" s="34" t="s">
        <v>868</v>
      </c>
      <c r="BI1292" s="34"/>
      <c r="BJ1292" s="34"/>
      <c r="BK1292" s="34"/>
      <c r="BL1292" s="34"/>
      <c r="BM1292" s="34"/>
      <c r="BN1292" s="34"/>
      <c r="BO1292" s="34"/>
      <c r="BP1292" s="34"/>
      <c r="BQ1292" s="34"/>
      <c r="BS1292" s="34"/>
      <c r="BT1292" s="34"/>
      <c r="BU1292" s="34"/>
      <c r="BV1292" s="34"/>
      <c r="BW1292" s="34"/>
      <c r="BX1292" s="34"/>
      <c r="BY1292" s="34"/>
      <c r="BZ1292" s="34"/>
      <c r="CB1292" s="34"/>
      <c r="CC1292" s="34"/>
      <c r="CD1292" s="34"/>
      <c r="CE1292" s="34"/>
      <c r="CH1292" s="34"/>
      <c r="CI1292" s="34"/>
      <c r="CK1292" s="34"/>
      <c r="CL1292" s="34"/>
      <c r="CM1292" t="b">
        <v>0</v>
      </c>
      <c r="CN1292" s="34" t="s">
        <v>635</v>
      </c>
      <c r="CO1292" s="34" t="s">
        <v>1055</v>
      </c>
      <c r="CP1292" s="34"/>
      <c r="CQ1292" s="34" t="s">
        <v>1127</v>
      </c>
      <c r="CR1292" s="34" t="s">
        <v>1211</v>
      </c>
      <c r="CS1292" s="34" t="s">
        <v>312</v>
      </c>
      <c r="CT1292" s="34" t="s">
        <v>312</v>
      </c>
      <c r="CU1292" t="b">
        <v>0</v>
      </c>
      <c r="CV1292" s="34"/>
      <c r="CW1292" s="34" t="s">
        <v>647</v>
      </c>
      <c r="CX1292" s="34"/>
      <c r="CY1292" s="34" t="s">
        <v>1287</v>
      </c>
      <c r="CZ1292" s="34"/>
    </row>
    <row r="1293" spans="1:104" x14ac:dyDescent="0.15">
      <c r="A1293" s="34"/>
      <c r="B1293" s="34"/>
      <c r="C1293" s="34"/>
      <c r="D1293" s="34"/>
      <c r="F1293" s="34"/>
      <c r="G1293" s="34"/>
      <c r="H1293" s="84"/>
      <c r="I1293" s="34"/>
      <c r="J1293" s="34"/>
      <c r="K1293" s="34"/>
      <c r="L1293" s="34"/>
      <c r="M1293" s="34"/>
      <c r="N1293" s="34"/>
      <c r="O1293" s="34"/>
      <c r="P1293" s="34"/>
      <c r="Q1293" s="34"/>
      <c r="S1293" s="34"/>
      <c r="T1293" s="34"/>
      <c r="U1293" s="34"/>
      <c r="W1293" t="b">
        <v>1</v>
      </c>
      <c r="X1293" s="34"/>
      <c r="Y1293" s="34"/>
      <c r="AA1293" s="34"/>
      <c r="AB1293" s="34"/>
      <c r="AC1293" s="34"/>
      <c r="AD1293" s="34"/>
      <c r="AE1293" s="34"/>
      <c r="AF1293" s="34"/>
      <c r="AG1293">
        <v>4.3</v>
      </c>
      <c r="AH1293" s="34" t="s">
        <v>1607</v>
      </c>
      <c r="AK1293" s="34"/>
      <c r="AL1293" s="34"/>
      <c r="AM1293" s="34"/>
      <c r="AN1293" s="34"/>
      <c r="AO1293" s="34"/>
      <c r="AP1293" s="34"/>
      <c r="AQ1293" s="34"/>
      <c r="AR1293" s="34"/>
      <c r="AS1293" s="34"/>
      <c r="AU1293" s="34"/>
      <c r="AV1293" s="34"/>
      <c r="AW1293" s="34"/>
      <c r="AX1293" s="34"/>
      <c r="AY1293" s="34"/>
      <c r="AZ1293" s="34"/>
      <c r="BA1293" s="34"/>
      <c r="BB1293" s="34"/>
      <c r="BC1293" s="34" t="s">
        <v>866</v>
      </c>
      <c r="BD1293" s="34" t="s">
        <v>378</v>
      </c>
      <c r="BE1293" s="34" t="s">
        <v>867</v>
      </c>
      <c r="BF1293" s="34" t="s">
        <v>868</v>
      </c>
      <c r="BI1293" s="34"/>
      <c r="BJ1293" s="34"/>
      <c r="BK1293" s="34"/>
      <c r="BL1293" s="34"/>
      <c r="BM1293" s="34"/>
      <c r="BN1293" s="34"/>
      <c r="BO1293" s="34"/>
      <c r="BP1293" s="34"/>
      <c r="BQ1293" s="34"/>
      <c r="BS1293" s="34"/>
      <c r="BT1293" s="34"/>
      <c r="BU1293" s="34"/>
      <c r="BV1293" s="34"/>
      <c r="BW1293" s="34"/>
      <c r="BX1293" s="34"/>
      <c r="BY1293" s="34"/>
      <c r="BZ1293" s="34"/>
      <c r="CB1293" s="34"/>
      <c r="CC1293" s="34"/>
      <c r="CD1293" s="34"/>
      <c r="CE1293" s="34"/>
      <c r="CH1293" s="34"/>
      <c r="CI1293" s="34"/>
      <c r="CK1293" s="34"/>
      <c r="CL1293" s="34"/>
      <c r="CM1293" t="b">
        <v>0</v>
      </c>
      <c r="CN1293" s="34" t="s">
        <v>635</v>
      </c>
      <c r="CO1293" s="34" t="s">
        <v>1056</v>
      </c>
      <c r="CP1293" s="34"/>
      <c r="CQ1293" s="34" t="s">
        <v>1143</v>
      </c>
      <c r="CR1293" s="34" t="s">
        <v>1212</v>
      </c>
      <c r="CS1293" s="34" t="s">
        <v>309</v>
      </c>
      <c r="CT1293" s="34" t="s">
        <v>640</v>
      </c>
      <c r="CU1293" t="b">
        <v>1</v>
      </c>
      <c r="CV1293" s="34"/>
      <c r="CW1293" s="34" t="s">
        <v>643</v>
      </c>
      <c r="CX1293" s="34"/>
      <c r="CY1293" s="34" t="s">
        <v>1288</v>
      </c>
      <c r="CZ1293" s="34"/>
    </row>
    <row r="1294" spans="1:104" x14ac:dyDescent="0.15">
      <c r="A1294" s="34"/>
      <c r="B1294" s="34"/>
      <c r="C1294" s="34"/>
      <c r="D1294" s="34"/>
      <c r="F1294" s="34"/>
      <c r="G1294" s="34"/>
      <c r="H1294" s="84"/>
      <c r="I1294" s="34"/>
      <c r="J1294" s="34"/>
      <c r="K1294" s="34"/>
      <c r="L1294" s="34"/>
      <c r="M1294" s="34"/>
      <c r="N1294" s="34"/>
      <c r="O1294" s="34"/>
      <c r="P1294" s="34"/>
      <c r="Q1294" s="34"/>
      <c r="S1294" s="34"/>
      <c r="T1294" s="34"/>
      <c r="U1294" s="34"/>
      <c r="W1294" t="b">
        <v>1</v>
      </c>
      <c r="X1294" s="34"/>
      <c r="Y1294" s="34"/>
      <c r="AA1294" s="34"/>
      <c r="AB1294" s="34"/>
      <c r="AC1294" s="34"/>
      <c r="AD1294" s="34"/>
      <c r="AE1294" s="34"/>
      <c r="AF1294" s="34"/>
      <c r="AG1294">
        <v>4.3</v>
      </c>
      <c r="AH1294" s="34" t="s">
        <v>1607</v>
      </c>
      <c r="AK1294" s="34"/>
      <c r="AL1294" s="34"/>
      <c r="AM1294" s="34"/>
      <c r="AN1294" s="34"/>
      <c r="AO1294" s="34"/>
      <c r="AP1294" s="34"/>
      <c r="AQ1294" s="34"/>
      <c r="AR1294" s="34"/>
      <c r="AS1294" s="34"/>
      <c r="AU1294" s="34"/>
      <c r="AV1294" s="34"/>
      <c r="AW1294" s="34"/>
      <c r="AX1294" s="34"/>
      <c r="AY1294" s="34"/>
      <c r="AZ1294" s="34"/>
      <c r="BA1294" s="34"/>
      <c r="BB1294" s="34"/>
      <c r="BC1294" s="34" t="s">
        <v>866</v>
      </c>
      <c r="BD1294" s="34" t="s">
        <v>378</v>
      </c>
      <c r="BE1294" s="34" t="s">
        <v>867</v>
      </c>
      <c r="BF1294" s="34" t="s">
        <v>868</v>
      </c>
      <c r="BI1294" s="34"/>
      <c r="BJ1294" s="34"/>
      <c r="BK1294" s="34"/>
      <c r="BL1294" s="34"/>
      <c r="BM1294" s="34"/>
      <c r="BN1294" s="34"/>
      <c r="BO1294" s="34"/>
      <c r="BP1294" s="34"/>
      <c r="BQ1294" s="34"/>
      <c r="BS1294" s="34"/>
      <c r="BT1294" s="34"/>
      <c r="BU1294" s="34"/>
      <c r="BV1294" s="34"/>
      <c r="BW1294" s="34"/>
      <c r="BX1294" s="34"/>
      <c r="BY1294" s="34"/>
      <c r="BZ1294" s="34"/>
      <c r="CB1294" s="34"/>
      <c r="CC1294" s="34"/>
      <c r="CD1294" s="34"/>
      <c r="CE1294" s="34"/>
      <c r="CH1294" s="34"/>
      <c r="CI1294" s="34"/>
      <c r="CK1294" s="34"/>
      <c r="CL1294" s="34"/>
      <c r="CM1294" t="b">
        <v>0</v>
      </c>
      <c r="CN1294" s="34" t="s">
        <v>635</v>
      </c>
      <c r="CO1294" s="34" t="s">
        <v>1056</v>
      </c>
      <c r="CP1294" s="34"/>
      <c r="CQ1294" s="34" t="s">
        <v>1143</v>
      </c>
      <c r="CR1294" s="34" t="s">
        <v>1212</v>
      </c>
      <c r="CS1294" s="34" t="s">
        <v>310</v>
      </c>
      <c r="CT1294" s="34" t="s">
        <v>0</v>
      </c>
      <c r="CU1294" t="b">
        <v>0</v>
      </c>
      <c r="CV1294" s="34" t="s">
        <v>1056</v>
      </c>
      <c r="CW1294" s="34" t="s">
        <v>644</v>
      </c>
      <c r="CX1294" s="34"/>
      <c r="CY1294" s="34" t="s">
        <v>1288</v>
      </c>
      <c r="CZ1294" s="34"/>
    </row>
    <row r="1295" spans="1:104" x14ac:dyDescent="0.15">
      <c r="A1295" s="34"/>
      <c r="B1295" s="34"/>
      <c r="C1295" s="34"/>
      <c r="D1295" s="34"/>
      <c r="F1295" s="34"/>
      <c r="G1295" s="34"/>
      <c r="H1295" s="84"/>
      <c r="I1295" s="34"/>
      <c r="J1295" s="34"/>
      <c r="K1295" s="34"/>
      <c r="L1295" s="34"/>
      <c r="M1295" s="34"/>
      <c r="N1295" s="34"/>
      <c r="O1295" s="34"/>
      <c r="P1295" s="34"/>
      <c r="Q1295" s="34"/>
      <c r="S1295" s="34"/>
      <c r="T1295" s="34"/>
      <c r="U1295" s="34"/>
      <c r="W1295" t="b">
        <v>1</v>
      </c>
      <c r="X1295" s="34"/>
      <c r="Y1295" s="34"/>
      <c r="AA1295" s="34"/>
      <c r="AB1295" s="34"/>
      <c r="AC1295" s="34"/>
      <c r="AD1295" s="34"/>
      <c r="AE1295" s="34"/>
      <c r="AF1295" s="34"/>
      <c r="AG1295">
        <v>4.3</v>
      </c>
      <c r="AH1295" s="34" t="s">
        <v>1607</v>
      </c>
      <c r="AK1295" s="34"/>
      <c r="AL1295" s="34"/>
      <c r="AM1295" s="34"/>
      <c r="AN1295" s="34"/>
      <c r="AO1295" s="34"/>
      <c r="AP1295" s="34"/>
      <c r="AQ1295" s="34"/>
      <c r="AR1295" s="34"/>
      <c r="AS1295" s="34"/>
      <c r="AU1295" s="34"/>
      <c r="AV1295" s="34"/>
      <c r="AW1295" s="34"/>
      <c r="AX1295" s="34"/>
      <c r="AY1295" s="34"/>
      <c r="AZ1295" s="34"/>
      <c r="BA1295" s="34"/>
      <c r="BB1295" s="34"/>
      <c r="BC1295" s="34" t="s">
        <v>866</v>
      </c>
      <c r="BD1295" s="34" t="s">
        <v>378</v>
      </c>
      <c r="BE1295" s="34" t="s">
        <v>867</v>
      </c>
      <c r="BF1295" s="34" t="s">
        <v>868</v>
      </c>
      <c r="BI1295" s="34"/>
      <c r="BJ1295" s="34"/>
      <c r="BK1295" s="34"/>
      <c r="BL1295" s="34"/>
      <c r="BM1295" s="34"/>
      <c r="BN1295" s="34"/>
      <c r="BO1295" s="34"/>
      <c r="BP1295" s="34"/>
      <c r="BQ1295" s="34"/>
      <c r="BS1295" s="34"/>
      <c r="BT1295" s="34"/>
      <c r="BU1295" s="34"/>
      <c r="BV1295" s="34"/>
      <c r="BW1295" s="34"/>
      <c r="BX1295" s="34"/>
      <c r="BY1295" s="34"/>
      <c r="BZ1295" s="34"/>
      <c r="CB1295" s="34"/>
      <c r="CC1295" s="34"/>
      <c r="CD1295" s="34"/>
      <c r="CE1295" s="34"/>
      <c r="CH1295" s="34"/>
      <c r="CI1295" s="34"/>
      <c r="CK1295" s="34"/>
      <c r="CL1295" s="34"/>
      <c r="CM1295" t="b">
        <v>0</v>
      </c>
      <c r="CN1295" s="34" t="s">
        <v>635</v>
      </c>
      <c r="CO1295" s="34" t="s">
        <v>1056</v>
      </c>
      <c r="CP1295" s="34"/>
      <c r="CQ1295" s="34" t="s">
        <v>1143</v>
      </c>
      <c r="CR1295" s="34" t="s">
        <v>1212</v>
      </c>
      <c r="CS1295" s="34" t="s">
        <v>312</v>
      </c>
      <c r="CT1295" s="34" t="s">
        <v>312</v>
      </c>
      <c r="CU1295" t="b">
        <v>0</v>
      </c>
      <c r="CV1295" s="34"/>
      <c r="CW1295" s="34" t="s">
        <v>647</v>
      </c>
      <c r="CX1295" s="34"/>
      <c r="CY1295" s="34" t="s">
        <v>1288</v>
      </c>
      <c r="CZ1295" s="34"/>
    </row>
    <row r="1296" spans="1:104" x14ac:dyDescent="0.15">
      <c r="A1296" s="34"/>
      <c r="B1296" s="34"/>
      <c r="C1296" s="34"/>
      <c r="D1296" s="34"/>
      <c r="F1296" s="34"/>
      <c r="G1296" s="34"/>
      <c r="H1296" s="84"/>
      <c r="I1296" s="34"/>
      <c r="J1296" s="34"/>
      <c r="K1296" s="34"/>
      <c r="L1296" s="34"/>
      <c r="M1296" s="34"/>
      <c r="N1296" s="34"/>
      <c r="O1296" s="34"/>
      <c r="P1296" s="34"/>
      <c r="Q1296" s="34"/>
      <c r="S1296" s="34"/>
      <c r="T1296" s="34"/>
      <c r="U1296" s="34"/>
      <c r="W1296" t="b">
        <v>1</v>
      </c>
      <c r="X1296" s="34"/>
      <c r="Y1296" s="34"/>
      <c r="AA1296" s="34"/>
      <c r="AB1296" s="34"/>
      <c r="AC1296" s="34"/>
      <c r="AD1296" s="34"/>
      <c r="AE1296" s="34"/>
      <c r="AF1296" s="34"/>
      <c r="AG1296">
        <v>4.3</v>
      </c>
      <c r="AH1296" s="34" t="s">
        <v>1607</v>
      </c>
      <c r="AK1296" s="34"/>
      <c r="AL1296" s="34"/>
      <c r="AM1296" s="34"/>
      <c r="AN1296" s="34"/>
      <c r="AO1296" s="34"/>
      <c r="AP1296" s="34"/>
      <c r="AQ1296" s="34"/>
      <c r="AR1296" s="34"/>
      <c r="AS1296" s="34"/>
      <c r="AU1296" s="34"/>
      <c r="AV1296" s="34"/>
      <c r="AW1296" s="34"/>
      <c r="AX1296" s="34"/>
      <c r="AY1296" s="34"/>
      <c r="AZ1296" s="34"/>
      <c r="BA1296" s="34"/>
      <c r="BB1296" s="34"/>
      <c r="BC1296" s="34" t="s">
        <v>866</v>
      </c>
      <c r="BD1296" s="34" t="s">
        <v>378</v>
      </c>
      <c r="BE1296" s="34" t="s">
        <v>867</v>
      </c>
      <c r="BF1296" s="34" t="s">
        <v>868</v>
      </c>
      <c r="BI1296" s="34"/>
      <c r="BJ1296" s="34"/>
      <c r="BK1296" s="34"/>
      <c r="BL1296" s="34"/>
      <c r="BM1296" s="34"/>
      <c r="BN1296" s="34"/>
      <c r="BO1296" s="34"/>
      <c r="BP1296" s="34"/>
      <c r="BQ1296" s="34"/>
      <c r="BS1296" s="34"/>
      <c r="BT1296" s="34"/>
      <c r="BU1296" s="34"/>
      <c r="BV1296" s="34"/>
      <c r="BW1296" s="34"/>
      <c r="BX1296" s="34"/>
      <c r="BY1296" s="34"/>
      <c r="BZ1296" s="34"/>
      <c r="CB1296" s="34"/>
      <c r="CC1296" s="34"/>
      <c r="CD1296" s="34"/>
      <c r="CE1296" s="34"/>
      <c r="CH1296" s="34"/>
      <c r="CI1296" s="34"/>
      <c r="CK1296" s="34"/>
      <c r="CL1296" s="34"/>
      <c r="CM1296" t="b">
        <v>0</v>
      </c>
      <c r="CN1296" s="34" t="s">
        <v>635</v>
      </c>
      <c r="CO1296" s="34" t="s">
        <v>1057</v>
      </c>
      <c r="CP1296" s="34"/>
      <c r="CQ1296" s="34" t="s">
        <v>1108</v>
      </c>
      <c r="CR1296" s="34" t="s">
        <v>1213</v>
      </c>
      <c r="CS1296" s="34" t="s">
        <v>309</v>
      </c>
      <c r="CT1296" s="34" t="s">
        <v>640</v>
      </c>
      <c r="CU1296" t="b">
        <v>1</v>
      </c>
      <c r="CV1296" s="34"/>
      <c r="CW1296" s="34" t="s">
        <v>643</v>
      </c>
      <c r="CX1296" s="34"/>
      <c r="CY1296" s="34" t="s">
        <v>1289</v>
      </c>
      <c r="CZ1296" s="34"/>
    </row>
    <row r="1297" spans="1:104" x14ac:dyDescent="0.15">
      <c r="A1297" s="34"/>
      <c r="B1297" s="34"/>
      <c r="C1297" s="34"/>
      <c r="D1297" s="34"/>
      <c r="F1297" s="34"/>
      <c r="G1297" s="34"/>
      <c r="H1297" s="84"/>
      <c r="I1297" s="34"/>
      <c r="J1297" s="34"/>
      <c r="K1297" s="34"/>
      <c r="L1297" s="34"/>
      <c r="M1297" s="34"/>
      <c r="N1297" s="34"/>
      <c r="O1297" s="34"/>
      <c r="P1297" s="34"/>
      <c r="Q1297" s="34"/>
      <c r="S1297" s="34"/>
      <c r="T1297" s="34"/>
      <c r="U1297" s="34"/>
      <c r="W1297" t="b">
        <v>1</v>
      </c>
      <c r="X1297" s="34"/>
      <c r="Y1297" s="34"/>
      <c r="AA1297" s="34"/>
      <c r="AB1297" s="34"/>
      <c r="AC1297" s="34"/>
      <c r="AD1297" s="34"/>
      <c r="AE1297" s="34"/>
      <c r="AF1297" s="34"/>
      <c r="AG1297">
        <v>4.3</v>
      </c>
      <c r="AH1297" s="34" t="s">
        <v>1607</v>
      </c>
      <c r="AK1297" s="34"/>
      <c r="AL1297" s="34"/>
      <c r="AM1297" s="34"/>
      <c r="AN1297" s="34"/>
      <c r="AO1297" s="34"/>
      <c r="AP1297" s="34"/>
      <c r="AQ1297" s="34"/>
      <c r="AR1297" s="34"/>
      <c r="AS1297" s="34"/>
      <c r="AU1297" s="34"/>
      <c r="AV1297" s="34"/>
      <c r="AW1297" s="34"/>
      <c r="AX1297" s="34"/>
      <c r="AY1297" s="34"/>
      <c r="AZ1297" s="34"/>
      <c r="BA1297" s="34"/>
      <c r="BB1297" s="34"/>
      <c r="BC1297" s="34" t="s">
        <v>866</v>
      </c>
      <c r="BD1297" s="34" t="s">
        <v>378</v>
      </c>
      <c r="BE1297" s="34" t="s">
        <v>867</v>
      </c>
      <c r="BF1297" s="34" t="s">
        <v>868</v>
      </c>
      <c r="BI1297" s="34"/>
      <c r="BJ1297" s="34"/>
      <c r="BK1297" s="34"/>
      <c r="BL1297" s="34"/>
      <c r="BM1297" s="34"/>
      <c r="BN1297" s="34"/>
      <c r="BO1297" s="34"/>
      <c r="BP1297" s="34"/>
      <c r="BQ1297" s="34"/>
      <c r="BS1297" s="34"/>
      <c r="BT1297" s="34"/>
      <c r="BU1297" s="34"/>
      <c r="BV1297" s="34"/>
      <c r="BW1297" s="34"/>
      <c r="BX1297" s="34"/>
      <c r="BY1297" s="34"/>
      <c r="BZ1297" s="34"/>
      <c r="CB1297" s="34"/>
      <c r="CC1297" s="34"/>
      <c r="CD1297" s="34"/>
      <c r="CE1297" s="34"/>
      <c r="CH1297" s="34"/>
      <c r="CI1297" s="34"/>
      <c r="CK1297" s="34"/>
      <c r="CL1297" s="34"/>
      <c r="CM1297" t="b">
        <v>0</v>
      </c>
      <c r="CN1297" s="34" t="s">
        <v>635</v>
      </c>
      <c r="CO1297" s="34" t="s">
        <v>1057</v>
      </c>
      <c r="CP1297" s="34"/>
      <c r="CQ1297" s="34" t="s">
        <v>1108</v>
      </c>
      <c r="CR1297" s="34" t="s">
        <v>1213</v>
      </c>
      <c r="CS1297" s="34" t="s">
        <v>310</v>
      </c>
      <c r="CT1297" s="34" t="s">
        <v>0</v>
      </c>
      <c r="CU1297" t="b">
        <v>0</v>
      </c>
      <c r="CV1297" s="34" t="s">
        <v>1057</v>
      </c>
      <c r="CW1297" s="34" t="s">
        <v>644</v>
      </c>
      <c r="CX1297" s="34"/>
      <c r="CY1297" s="34" t="s">
        <v>1289</v>
      </c>
      <c r="CZ1297" s="34"/>
    </row>
    <row r="1298" spans="1:104" x14ac:dyDescent="0.15">
      <c r="A1298" s="34"/>
      <c r="B1298" s="34"/>
      <c r="C1298" s="34"/>
      <c r="D1298" s="34"/>
      <c r="F1298" s="34"/>
      <c r="G1298" s="34"/>
      <c r="H1298" s="84"/>
      <c r="I1298" s="34"/>
      <c r="J1298" s="34"/>
      <c r="K1298" s="34"/>
      <c r="L1298" s="34"/>
      <c r="M1298" s="34"/>
      <c r="N1298" s="34"/>
      <c r="O1298" s="34"/>
      <c r="P1298" s="34"/>
      <c r="Q1298" s="34"/>
      <c r="S1298" s="34"/>
      <c r="T1298" s="34"/>
      <c r="U1298" s="34"/>
      <c r="W1298" t="b">
        <v>1</v>
      </c>
      <c r="X1298" s="34"/>
      <c r="Y1298" s="34"/>
      <c r="AA1298" s="34"/>
      <c r="AB1298" s="34"/>
      <c r="AC1298" s="34"/>
      <c r="AD1298" s="34"/>
      <c r="AE1298" s="34"/>
      <c r="AF1298" s="34"/>
      <c r="AG1298">
        <v>4.3</v>
      </c>
      <c r="AH1298" s="34" t="s">
        <v>1607</v>
      </c>
      <c r="AK1298" s="34"/>
      <c r="AL1298" s="34"/>
      <c r="AM1298" s="34"/>
      <c r="AN1298" s="34"/>
      <c r="AO1298" s="34"/>
      <c r="AP1298" s="34"/>
      <c r="AQ1298" s="34"/>
      <c r="AR1298" s="34"/>
      <c r="AS1298" s="34"/>
      <c r="AU1298" s="34"/>
      <c r="AV1298" s="34"/>
      <c r="AW1298" s="34"/>
      <c r="AX1298" s="34"/>
      <c r="AY1298" s="34"/>
      <c r="AZ1298" s="34"/>
      <c r="BA1298" s="34"/>
      <c r="BB1298" s="34"/>
      <c r="BC1298" s="34" t="s">
        <v>866</v>
      </c>
      <c r="BD1298" s="34" t="s">
        <v>378</v>
      </c>
      <c r="BE1298" s="34" t="s">
        <v>867</v>
      </c>
      <c r="BF1298" s="34" t="s">
        <v>868</v>
      </c>
      <c r="BI1298" s="34"/>
      <c r="BJ1298" s="34"/>
      <c r="BK1298" s="34"/>
      <c r="BL1298" s="34"/>
      <c r="BM1298" s="34"/>
      <c r="BN1298" s="34"/>
      <c r="BO1298" s="34"/>
      <c r="BP1298" s="34"/>
      <c r="BQ1298" s="34"/>
      <c r="BS1298" s="34"/>
      <c r="BT1298" s="34"/>
      <c r="BU1298" s="34"/>
      <c r="BV1298" s="34"/>
      <c r="BW1298" s="34"/>
      <c r="BX1298" s="34"/>
      <c r="BY1298" s="34"/>
      <c r="BZ1298" s="34"/>
      <c r="CB1298" s="34"/>
      <c r="CC1298" s="34"/>
      <c r="CD1298" s="34"/>
      <c r="CE1298" s="34"/>
      <c r="CH1298" s="34"/>
      <c r="CI1298" s="34"/>
      <c r="CK1298" s="34"/>
      <c r="CL1298" s="34"/>
      <c r="CM1298" t="b">
        <v>0</v>
      </c>
      <c r="CN1298" s="34" t="s">
        <v>635</v>
      </c>
      <c r="CO1298" s="34" t="s">
        <v>1057</v>
      </c>
      <c r="CP1298" s="34"/>
      <c r="CQ1298" s="34" t="s">
        <v>1108</v>
      </c>
      <c r="CR1298" s="34" t="s">
        <v>1213</v>
      </c>
      <c r="CS1298" s="34" t="s">
        <v>312</v>
      </c>
      <c r="CT1298" s="34" t="s">
        <v>312</v>
      </c>
      <c r="CU1298" t="b">
        <v>0</v>
      </c>
      <c r="CV1298" s="34"/>
      <c r="CW1298" s="34" t="s">
        <v>647</v>
      </c>
      <c r="CX1298" s="34"/>
      <c r="CY1298" s="34" t="s">
        <v>1289</v>
      </c>
      <c r="CZ1298" s="34"/>
    </row>
    <row r="1299" spans="1:104" x14ac:dyDescent="0.15">
      <c r="A1299" s="34"/>
      <c r="B1299" s="34"/>
      <c r="C1299" s="34"/>
      <c r="D1299" s="34"/>
      <c r="F1299" s="34"/>
      <c r="G1299" s="34"/>
      <c r="H1299" s="84"/>
      <c r="I1299" s="34"/>
      <c r="J1299" s="34"/>
      <c r="K1299" s="34"/>
      <c r="L1299" s="34"/>
      <c r="M1299" s="34"/>
      <c r="N1299" s="34"/>
      <c r="O1299" s="34"/>
      <c r="P1299" s="34"/>
      <c r="Q1299" s="34"/>
      <c r="S1299" s="34"/>
      <c r="T1299" s="34"/>
      <c r="U1299" s="34"/>
      <c r="W1299" t="b">
        <v>1</v>
      </c>
      <c r="X1299" s="34"/>
      <c r="Y1299" s="34"/>
      <c r="AA1299" s="34"/>
      <c r="AB1299" s="34"/>
      <c r="AC1299" s="34"/>
      <c r="AD1299" s="34"/>
      <c r="AE1299" s="34"/>
      <c r="AF1299" s="34"/>
      <c r="AG1299">
        <v>4.3</v>
      </c>
      <c r="AH1299" s="34" t="s">
        <v>1607</v>
      </c>
      <c r="AK1299" s="34"/>
      <c r="AL1299" s="34"/>
      <c r="AM1299" s="34"/>
      <c r="AN1299" s="34"/>
      <c r="AO1299" s="34"/>
      <c r="AP1299" s="34"/>
      <c r="AQ1299" s="34"/>
      <c r="AR1299" s="34"/>
      <c r="AS1299" s="34"/>
      <c r="AU1299" s="34"/>
      <c r="AV1299" s="34"/>
      <c r="AW1299" s="34"/>
      <c r="AX1299" s="34"/>
      <c r="AY1299" s="34"/>
      <c r="AZ1299" s="34"/>
      <c r="BA1299" s="34"/>
      <c r="BB1299" s="34"/>
      <c r="BC1299" s="34" t="s">
        <v>866</v>
      </c>
      <c r="BD1299" s="34" t="s">
        <v>378</v>
      </c>
      <c r="BE1299" s="34" t="s">
        <v>867</v>
      </c>
      <c r="BF1299" s="34" t="s">
        <v>868</v>
      </c>
      <c r="BI1299" s="34"/>
      <c r="BJ1299" s="34"/>
      <c r="BK1299" s="34"/>
      <c r="BL1299" s="34"/>
      <c r="BM1299" s="34"/>
      <c r="BN1299" s="34"/>
      <c r="BO1299" s="34"/>
      <c r="BP1299" s="34"/>
      <c r="BQ1299" s="34"/>
      <c r="BS1299" s="34"/>
      <c r="BT1299" s="34"/>
      <c r="BU1299" s="34"/>
      <c r="BV1299" s="34"/>
      <c r="BW1299" s="34"/>
      <c r="BX1299" s="34"/>
      <c r="BY1299" s="34"/>
      <c r="BZ1299" s="34"/>
      <c r="CB1299" s="34"/>
      <c r="CC1299" s="34"/>
      <c r="CD1299" s="34"/>
      <c r="CE1299" s="34"/>
      <c r="CH1299" s="34"/>
      <c r="CI1299" s="34"/>
      <c r="CK1299" s="34"/>
      <c r="CL1299" s="34"/>
      <c r="CM1299" t="b">
        <v>0</v>
      </c>
      <c r="CN1299" s="34" t="s">
        <v>635</v>
      </c>
      <c r="CO1299" s="34" t="s">
        <v>1058</v>
      </c>
      <c r="CP1299" s="34"/>
      <c r="CQ1299" s="34" t="s">
        <v>1136</v>
      </c>
      <c r="CR1299" s="34" t="s">
        <v>1214</v>
      </c>
      <c r="CS1299" s="34" t="s">
        <v>309</v>
      </c>
      <c r="CT1299" s="34" t="s">
        <v>640</v>
      </c>
      <c r="CU1299" t="b">
        <v>1</v>
      </c>
      <c r="CV1299" s="34"/>
      <c r="CW1299" s="34" t="s">
        <v>643</v>
      </c>
      <c r="CX1299" s="34"/>
      <c r="CY1299" s="34" t="s">
        <v>1290</v>
      </c>
      <c r="CZ1299" s="34"/>
    </row>
    <row r="1300" spans="1:104" x14ac:dyDescent="0.15">
      <c r="A1300" s="34"/>
      <c r="B1300" s="34"/>
      <c r="C1300" s="34"/>
      <c r="D1300" s="34"/>
      <c r="F1300" s="34"/>
      <c r="G1300" s="34"/>
      <c r="H1300" s="84"/>
      <c r="I1300" s="34"/>
      <c r="J1300" s="34"/>
      <c r="K1300" s="34"/>
      <c r="L1300" s="34"/>
      <c r="M1300" s="34"/>
      <c r="N1300" s="34"/>
      <c r="O1300" s="34"/>
      <c r="P1300" s="34"/>
      <c r="Q1300" s="34"/>
      <c r="S1300" s="34"/>
      <c r="T1300" s="34"/>
      <c r="U1300" s="34"/>
      <c r="W1300" t="b">
        <v>1</v>
      </c>
      <c r="X1300" s="34"/>
      <c r="Y1300" s="34"/>
      <c r="AA1300" s="34"/>
      <c r="AB1300" s="34"/>
      <c r="AC1300" s="34"/>
      <c r="AD1300" s="34"/>
      <c r="AE1300" s="34"/>
      <c r="AF1300" s="34"/>
      <c r="AG1300">
        <v>4.3</v>
      </c>
      <c r="AH1300" s="34" t="s">
        <v>1607</v>
      </c>
      <c r="AK1300" s="34"/>
      <c r="AL1300" s="34"/>
      <c r="AM1300" s="34"/>
      <c r="AN1300" s="34"/>
      <c r="AO1300" s="34"/>
      <c r="AP1300" s="34"/>
      <c r="AQ1300" s="34"/>
      <c r="AR1300" s="34"/>
      <c r="AS1300" s="34"/>
      <c r="AU1300" s="34"/>
      <c r="AV1300" s="34"/>
      <c r="AW1300" s="34"/>
      <c r="AX1300" s="34"/>
      <c r="AY1300" s="34"/>
      <c r="AZ1300" s="34"/>
      <c r="BA1300" s="34"/>
      <c r="BB1300" s="34"/>
      <c r="BC1300" s="34" t="s">
        <v>866</v>
      </c>
      <c r="BD1300" s="34" t="s">
        <v>378</v>
      </c>
      <c r="BE1300" s="34" t="s">
        <v>867</v>
      </c>
      <c r="BF1300" s="34" t="s">
        <v>868</v>
      </c>
      <c r="BI1300" s="34"/>
      <c r="BJ1300" s="34"/>
      <c r="BK1300" s="34"/>
      <c r="BL1300" s="34"/>
      <c r="BM1300" s="34"/>
      <c r="BN1300" s="34"/>
      <c r="BO1300" s="34"/>
      <c r="BP1300" s="34"/>
      <c r="BQ1300" s="34"/>
      <c r="BS1300" s="34"/>
      <c r="BT1300" s="34"/>
      <c r="BU1300" s="34"/>
      <c r="BV1300" s="34"/>
      <c r="BW1300" s="34"/>
      <c r="BX1300" s="34"/>
      <c r="BY1300" s="34"/>
      <c r="BZ1300" s="34"/>
      <c r="CB1300" s="34"/>
      <c r="CC1300" s="34"/>
      <c r="CD1300" s="34"/>
      <c r="CE1300" s="34"/>
      <c r="CH1300" s="34"/>
      <c r="CI1300" s="34"/>
      <c r="CK1300" s="34"/>
      <c r="CL1300" s="34"/>
      <c r="CM1300" t="b">
        <v>0</v>
      </c>
      <c r="CN1300" s="34" t="s">
        <v>635</v>
      </c>
      <c r="CO1300" s="34" t="s">
        <v>1058</v>
      </c>
      <c r="CP1300" s="34"/>
      <c r="CQ1300" s="34" t="s">
        <v>1136</v>
      </c>
      <c r="CR1300" s="34" t="s">
        <v>1214</v>
      </c>
      <c r="CS1300" s="34" t="s">
        <v>310</v>
      </c>
      <c r="CT1300" s="34" t="s">
        <v>0</v>
      </c>
      <c r="CU1300" t="b">
        <v>0</v>
      </c>
      <c r="CV1300" s="34" t="s">
        <v>1058</v>
      </c>
      <c r="CW1300" s="34" t="s">
        <v>644</v>
      </c>
      <c r="CX1300" s="34"/>
      <c r="CY1300" s="34" t="s">
        <v>1290</v>
      </c>
      <c r="CZ1300" s="34"/>
    </row>
    <row r="1301" spans="1:104" x14ac:dyDescent="0.15">
      <c r="A1301" s="34"/>
      <c r="B1301" s="34"/>
      <c r="C1301" s="34"/>
      <c r="D1301" s="34"/>
      <c r="F1301" s="34"/>
      <c r="G1301" s="34"/>
      <c r="H1301" s="84"/>
      <c r="I1301" s="34"/>
      <c r="J1301" s="34"/>
      <c r="K1301" s="34"/>
      <c r="L1301" s="34"/>
      <c r="M1301" s="34"/>
      <c r="N1301" s="34"/>
      <c r="O1301" s="34"/>
      <c r="P1301" s="34"/>
      <c r="Q1301" s="34"/>
      <c r="S1301" s="34"/>
      <c r="T1301" s="34"/>
      <c r="U1301" s="34"/>
      <c r="W1301" t="b">
        <v>1</v>
      </c>
      <c r="X1301" s="34"/>
      <c r="Y1301" s="34"/>
      <c r="AA1301" s="34"/>
      <c r="AB1301" s="34"/>
      <c r="AC1301" s="34"/>
      <c r="AD1301" s="34"/>
      <c r="AE1301" s="34"/>
      <c r="AF1301" s="34"/>
      <c r="AG1301">
        <v>4.3</v>
      </c>
      <c r="AH1301" s="34" t="s">
        <v>1607</v>
      </c>
      <c r="AK1301" s="34"/>
      <c r="AL1301" s="34"/>
      <c r="AM1301" s="34"/>
      <c r="AN1301" s="34"/>
      <c r="AO1301" s="34"/>
      <c r="AP1301" s="34"/>
      <c r="AQ1301" s="34"/>
      <c r="AR1301" s="34"/>
      <c r="AS1301" s="34"/>
      <c r="AU1301" s="34"/>
      <c r="AV1301" s="34"/>
      <c r="AW1301" s="34"/>
      <c r="AX1301" s="34"/>
      <c r="AY1301" s="34"/>
      <c r="AZ1301" s="34"/>
      <c r="BA1301" s="34"/>
      <c r="BB1301" s="34"/>
      <c r="BC1301" s="34" t="s">
        <v>866</v>
      </c>
      <c r="BD1301" s="34" t="s">
        <v>378</v>
      </c>
      <c r="BE1301" s="34" t="s">
        <v>867</v>
      </c>
      <c r="BF1301" s="34" t="s">
        <v>868</v>
      </c>
      <c r="BI1301" s="34"/>
      <c r="BJ1301" s="34"/>
      <c r="BK1301" s="34"/>
      <c r="BL1301" s="34"/>
      <c r="BM1301" s="34"/>
      <c r="BN1301" s="34"/>
      <c r="BO1301" s="34"/>
      <c r="BP1301" s="34"/>
      <c r="BQ1301" s="34"/>
      <c r="BS1301" s="34"/>
      <c r="BT1301" s="34"/>
      <c r="BU1301" s="34"/>
      <c r="BV1301" s="34"/>
      <c r="BW1301" s="34"/>
      <c r="BX1301" s="34"/>
      <c r="BY1301" s="34"/>
      <c r="BZ1301" s="34"/>
      <c r="CB1301" s="34"/>
      <c r="CC1301" s="34"/>
      <c r="CD1301" s="34"/>
      <c r="CE1301" s="34"/>
      <c r="CH1301" s="34"/>
      <c r="CI1301" s="34"/>
      <c r="CK1301" s="34"/>
      <c r="CL1301" s="34"/>
      <c r="CM1301" t="b">
        <v>0</v>
      </c>
      <c r="CN1301" s="34" t="s">
        <v>635</v>
      </c>
      <c r="CO1301" s="34" t="s">
        <v>1058</v>
      </c>
      <c r="CP1301" s="34"/>
      <c r="CQ1301" s="34" t="s">
        <v>1136</v>
      </c>
      <c r="CR1301" s="34" t="s">
        <v>1214</v>
      </c>
      <c r="CS1301" s="34" t="s">
        <v>312</v>
      </c>
      <c r="CT1301" s="34" t="s">
        <v>312</v>
      </c>
      <c r="CU1301" t="b">
        <v>0</v>
      </c>
      <c r="CV1301" s="34"/>
      <c r="CW1301" s="34" t="s">
        <v>647</v>
      </c>
      <c r="CX1301" s="34"/>
      <c r="CY1301" s="34" t="s">
        <v>1290</v>
      </c>
      <c r="CZ1301" s="34"/>
    </row>
    <row r="1302" spans="1:104" x14ac:dyDescent="0.15">
      <c r="A1302" s="34"/>
      <c r="B1302" s="34"/>
      <c r="C1302" s="34"/>
      <c r="D1302" s="34"/>
      <c r="F1302" s="34"/>
      <c r="G1302" s="34"/>
      <c r="H1302" s="84"/>
      <c r="I1302" s="34"/>
      <c r="J1302" s="34"/>
      <c r="K1302" s="34"/>
      <c r="L1302" s="34"/>
      <c r="M1302" s="34"/>
      <c r="N1302" s="34"/>
      <c r="O1302" s="34"/>
      <c r="P1302" s="34"/>
      <c r="Q1302" s="34"/>
      <c r="S1302" s="34"/>
      <c r="T1302" s="34"/>
      <c r="U1302" s="34"/>
      <c r="W1302" t="b">
        <v>1</v>
      </c>
      <c r="X1302" s="34"/>
      <c r="Y1302" s="34"/>
      <c r="AA1302" s="34"/>
      <c r="AB1302" s="34"/>
      <c r="AC1302" s="34"/>
      <c r="AD1302" s="34"/>
      <c r="AE1302" s="34"/>
      <c r="AF1302" s="34"/>
      <c r="AG1302">
        <v>4.3</v>
      </c>
      <c r="AH1302" s="34" t="s">
        <v>1607</v>
      </c>
      <c r="AK1302" s="34"/>
      <c r="AL1302" s="34"/>
      <c r="AM1302" s="34"/>
      <c r="AN1302" s="34"/>
      <c r="AO1302" s="34"/>
      <c r="AP1302" s="34"/>
      <c r="AQ1302" s="34"/>
      <c r="AR1302" s="34"/>
      <c r="AS1302" s="34"/>
      <c r="AU1302" s="34"/>
      <c r="AV1302" s="34"/>
      <c r="AW1302" s="34"/>
      <c r="AX1302" s="34"/>
      <c r="AY1302" s="34"/>
      <c r="AZ1302" s="34"/>
      <c r="BA1302" s="34"/>
      <c r="BB1302" s="34"/>
      <c r="BC1302" s="34" t="s">
        <v>866</v>
      </c>
      <c r="BD1302" s="34" t="s">
        <v>378</v>
      </c>
      <c r="BE1302" s="34" t="s">
        <v>867</v>
      </c>
      <c r="BF1302" s="34" t="s">
        <v>868</v>
      </c>
      <c r="BI1302" s="34"/>
      <c r="BJ1302" s="34"/>
      <c r="BK1302" s="34"/>
      <c r="BL1302" s="34"/>
      <c r="BM1302" s="34"/>
      <c r="BN1302" s="34"/>
      <c r="BO1302" s="34"/>
      <c r="BP1302" s="34"/>
      <c r="BQ1302" s="34"/>
      <c r="BS1302" s="34"/>
      <c r="BT1302" s="34"/>
      <c r="BU1302" s="34"/>
      <c r="BV1302" s="34"/>
      <c r="BW1302" s="34"/>
      <c r="BX1302" s="34"/>
      <c r="BY1302" s="34"/>
      <c r="BZ1302" s="34"/>
      <c r="CB1302" s="34"/>
      <c r="CC1302" s="34"/>
      <c r="CD1302" s="34"/>
      <c r="CE1302" s="34"/>
      <c r="CH1302" s="34"/>
      <c r="CI1302" s="34"/>
      <c r="CK1302" s="34"/>
      <c r="CL1302" s="34"/>
      <c r="CM1302" t="b">
        <v>0</v>
      </c>
      <c r="CN1302" s="34" t="s">
        <v>635</v>
      </c>
      <c r="CO1302" s="34" t="s">
        <v>1059</v>
      </c>
      <c r="CP1302" s="34"/>
      <c r="CQ1302" s="34" t="s">
        <v>1085</v>
      </c>
      <c r="CR1302" s="34" t="s">
        <v>1215</v>
      </c>
      <c r="CS1302" s="34" t="s">
        <v>309</v>
      </c>
      <c r="CT1302" s="34" t="s">
        <v>640</v>
      </c>
      <c r="CU1302" t="b">
        <v>1</v>
      </c>
      <c r="CV1302" s="34"/>
      <c r="CW1302" s="34" t="s">
        <v>643</v>
      </c>
      <c r="CX1302" s="34"/>
      <c r="CY1302" s="34" t="s">
        <v>1291</v>
      </c>
      <c r="CZ1302" s="34"/>
    </row>
    <row r="1303" spans="1:104" x14ac:dyDescent="0.15">
      <c r="A1303" s="34"/>
      <c r="B1303" s="34"/>
      <c r="C1303" s="34"/>
      <c r="D1303" s="34"/>
      <c r="F1303" s="34"/>
      <c r="G1303" s="34"/>
      <c r="H1303" s="84"/>
      <c r="I1303" s="34"/>
      <c r="J1303" s="34"/>
      <c r="K1303" s="34"/>
      <c r="L1303" s="34"/>
      <c r="M1303" s="34"/>
      <c r="N1303" s="34"/>
      <c r="O1303" s="34"/>
      <c r="P1303" s="34"/>
      <c r="Q1303" s="34"/>
      <c r="S1303" s="34"/>
      <c r="T1303" s="34"/>
      <c r="U1303" s="34"/>
      <c r="W1303" t="b">
        <v>1</v>
      </c>
      <c r="X1303" s="34"/>
      <c r="Y1303" s="34"/>
      <c r="AA1303" s="34"/>
      <c r="AB1303" s="34"/>
      <c r="AC1303" s="34"/>
      <c r="AD1303" s="34"/>
      <c r="AE1303" s="34"/>
      <c r="AF1303" s="34"/>
      <c r="AG1303">
        <v>4.3</v>
      </c>
      <c r="AH1303" s="34" t="s">
        <v>1607</v>
      </c>
      <c r="AK1303" s="34"/>
      <c r="AL1303" s="34"/>
      <c r="AM1303" s="34"/>
      <c r="AN1303" s="34"/>
      <c r="AO1303" s="34"/>
      <c r="AP1303" s="34"/>
      <c r="AQ1303" s="34"/>
      <c r="AR1303" s="34"/>
      <c r="AS1303" s="34"/>
      <c r="AU1303" s="34"/>
      <c r="AV1303" s="34"/>
      <c r="AW1303" s="34"/>
      <c r="AX1303" s="34"/>
      <c r="AY1303" s="34"/>
      <c r="AZ1303" s="34"/>
      <c r="BA1303" s="34"/>
      <c r="BB1303" s="34"/>
      <c r="BC1303" s="34" t="s">
        <v>866</v>
      </c>
      <c r="BD1303" s="34" t="s">
        <v>378</v>
      </c>
      <c r="BE1303" s="34" t="s">
        <v>867</v>
      </c>
      <c r="BF1303" s="34" t="s">
        <v>868</v>
      </c>
      <c r="BI1303" s="34"/>
      <c r="BJ1303" s="34"/>
      <c r="BK1303" s="34"/>
      <c r="BL1303" s="34"/>
      <c r="BM1303" s="34"/>
      <c r="BN1303" s="34"/>
      <c r="BO1303" s="34"/>
      <c r="BP1303" s="34"/>
      <c r="BQ1303" s="34"/>
      <c r="BS1303" s="34"/>
      <c r="BT1303" s="34"/>
      <c r="BU1303" s="34"/>
      <c r="BV1303" s="34"/>
      <c r="BW1303" s="34"/>
      <c r="BX1303" s="34"/>
      <c r="BY1303" s="34"/>
      <c r="BZ1303" s="34"/>
      <c r="CB1303" s="34"/>
      <c r="CC1303" s="34"/>
      <c r="CD1303" s="34"/>
      <c r="CE1303" s="34"/>
      <c r="CH1303" s="34"/>
      <c r="CI1303" s="34"/>
      <c r="CK1303" s="34"/>
      <c r="CL1303" s="34"/>
      <c r="CM1303" t="b">
        <v>0</v>
      </c>
      <c r="CN1303" s="34" t="s">
        <v>635</v>
      </c>
      <c r="CO1303" s="34" t="s">
        <v>1059</v>
      </c>
      <c r="CP1303" s="34"/>
      <c r="CQ1303" s="34" t="s">
        <v>1085</v>
      </c>
      <c r="CR1303" s="34" t="s">
        <v>1215</v>
      </c>
      <c r="CS1303" s="34" t="s">
        <v>310</v>
      </c>
      <c r="CT1303" s="34" t="s">
        <v>0</v>
      </c>
      <c r="CU1303" t="b">
        <v>0</v>
      </c>
      <c r="CV1303" s="34" t="s">
        <v>1059</v>
      </c>
      <c r="CW1303" s="34" t="s">
        <v>644</v>
      </c>
      <c r="CX1303" s="34"/>
      <c r="CY1303" s="34" t="s">
        <v>1291</v>
      </c>
      <c r="CZ1303" s="34"/>
    </row>
    <row r="1304" spans="1:104" x14ac:dyDescent="0.15">
      <c r="A1304" s="34"/>
      <c r="B1304" s="34"/>
      <c r="C1304" s="34"/>
      <c r="D1304" s="34"/>
      <c r="F1304" s="34"/>
      <c r="G1304" s="34"/>
      <c r="H1304" s="84"/>
      <c r="I1304" s="34"/>
      <c r="J1304" s="34"/>
      <c r="K1304" s="34"/>
      <c r="L1304" s="34"/>
      <c r="M1304" s="34"/>
      <c r="N1304" s="34"/>
      <c r="O1304" s="34"/>
      <c r="P1304" s="34"/>
      <c r="Q1304" s="34"/>
      <c r="S1304" s="34"/>
      <c r="T1304" s="34"/>
      <c r="U1304" s="34"/>
      <c r="W1304" t="b">
        <v>1</v>
      </c>
      <c r="X1304" s="34"/>
      <c r="Y1304" s="34"/>
      <c r="AA1304" s="34"/>
      <c r="AB1304" s="34"/>
      <c r="AC1304" s="34"/>
      <c r="AD1304" s="34"/>
      <c r="AE1304" s="34"/>
      <c r="AF1304" s="34"/>
      <c r="AG1304">
        <v>4.3</v>
      </c>
      <c r="AH1304" s="34" t="s">
        <v>1607</v>
      </c>
      <c r="AK1304" s="34"/>
      <c r="AL1304" s="34"/>
      <c r="AM1304" s="34"/>
      <c r="AN1304" s="34"/>
      <c r="AO1304" s="34"/>
      <c r="AP1304" s="34"/>
      <c r="AQ1304" s="34"/>
      <c r="AR1304" s="34"/>
      <c r="AS1304" s="34"/>
      <c r="AU1304" s="34"/>
      <c r="AV1304" s="34"/>
      <c r="AW1304" s="34"/>
      <c r="AX1304" s="34"/>
      <c r="AY1304" s="34"/>
      <c r="AZ1304" s="34"/>
      <c r="BA1304" s="34"/>
      <c r="BB1304" s="34"/>
      <c r="BC1304" s="34" t="s">
        <v>866</v>
      </c>
      <c r="BD1304" s="34" t="s">
        <v>378</v>
      </c>
      <c r="BE1304" s="34" t="s">
        <v>867</v>
      </c>
      <c r="BF1304" s="34" t="s">
        <v>868</v>
      </c>
      <c r="BI1304" s="34"/>
      <c r="BJ1304" s="34"/>
      <c r="BK1304" s="34"/>
      <c r="BL1304" s="34"/>
      <c r="BM1304" s="34"/>
      <c r="BN1304" s="34"/>
      <c r="BO1304" s="34"/>
      <c r="BP1304" s="34"/>
      <c r="BQ1304" s="34"/>
      <c r="BS1304" s="34"/>
      <c r="BT1304" s="34"/>
      <c r="BU1304" s="34"/>
      <c r="BV1304" s="34"/>
      <c r="BW1304" s="34"/>
      <c r="BX1304" s="34"/>
      <c r="BY1304" s="34"/>
      <c r="BZ1304" s="34"/>
      <c r="CB1304" s="34"/>
      <c r="CC1304" s="34"/>
      <c r="CD1304" s="34"/>
      <c r="CE1304" s="34"/>
      <c r="CH1304" s="34"/>
      <c r="CI1304" s="34"/>
      <c r="CK1304" s="34"/>
      <c r="CL1304" s="34"/>
      <c r="CM1304" t="b">
        <v>0</v>
      </c>
      <c r="CN1304" s="34" t="s">
        <v>635</v>
      </c>
      <c r="CO1304" s="34" t="s">
        <v>1059</v>
      </c>
      <c r="CP1304" s="34"/>
      <c r="CQ1304" s="34" t="s">
        <v>1085</v>
      </c>
      <c r="CR1304" s="34" t="s">
        <v>1215</v>
      </c>
      <c r="CS1304" s="34" t="s">
        <v>312</v>
      </c>
      <c r="CT1304" s="34" t="s">
        <v>312</v>
      </c>
      <c r="CU1304" t="b">
        <v>0</v>
      </c>
      <c r="CV1304" s="34"/>
      <c r="CW1304" s="34" t="s">
        <v>647</v>
      </c>
      <c r="CX1304" s="34"/>
      <c r="CY1304" s="34" t="s">
        <v>1291</v>
      </c>
      <c r="CZ1304" s="34"/>
    </row>
    <row r="1305" spans="1:104" x14ac:dyDescent="0.15">
      <c r="A1305" s="34"/>
      <c r="B1305" s="34"/>
      <c r="C1305" s="34"/>
      <c r="D1305" s="34"/>
      <c r="F1305" s="34"/>
      <c r="G1305" s="34"/>
      <c r="H1305" s="84"/>
      <c r="I1305" s="34"/>
      <c r="J1305" s="34"/>
      <c r="K1305" s="34"/>
      <c r="L1305" s="34"/>
      <c r="M1305" s="34"/>
      <c r="N1305" s="34"/>
      <c r="O1305" s="34"/>
      <c r="P1305" s="34"/>
      <c r="Q1305" s="34"/>
      <c r="S1305" s="34"/>
      <c r="T1305" s="34"/>
      <c r="U1305" s="34"/>
      <c r="W1305" t="b">
        <v>1</v>
      </c>
      <c r="X1305" s="34"/>
      <c r="Y1305" s="34"/>
      <c r="AA1305" s="34"/>
      <c r="AB1305" s="34"/>
      <c r="AC1305" s="34"/>
      <c r="AD1305" s="34"/>
      <c r="AE1305" s="34"/>
      <c r="AF1305" s="34"/>
      <c r="AG1305">
        <v>4.3</v>
      </c>
      <c r="AH1305" s="34" t="s">
        <v>1607</v>
      </c>
      <c r="AK1305" s="34"/>
      <c r="AL1305" s="34"/>
      <c r="AM1305" s="34"/>
      <c r="AN1305" s="34"/>
      <c r="AO1305" s="34"/>
      <c r="AP1305" s="34"/>
      <c r="AQ1305" s="34"/>
      <c r="AR1305" s="34"/>
      <c r="AS1305" s="34"/>
      <c r="AU1305" s="34"/>
      <c r="AV1305" s="34"/>
      <c r="AW1305" s="34"/>
      <c r="AX1305" s="34"/>
      <c r="AY1305" s="34"/>
      <c r="AZ1305" s="34"/>
      <c r="BA1305" s="34"/>
      <c r="BB1305" s="34"/>
      <c r="BC1305" s="34" t="s">
        <v>866</v>
      </c>
      <c r="BD1305" s="34" t="s">
        <v>378</v>
      </c>
      <c r="BE1305" s="34" t="s">
        <v>867</v>
      </c>
      <c r="BF1305" s="34" t="s">
        <v>868</v>
      </c>
      <c r="BI1305" s="34"/>
      <c r="BJ1305" s="34"/>
      <c r="BK1305" s="34"/>
      <c r="BL1305" s="34"/>
      <c r="BM1305" s="34"/>
      <c r="BN1305" s="34"/>
      <c r="BO1305" s="34"/>
      <c r="BP1305" s="34"/>
      <c r="BQ1305" s="34"/>
      <c r="BS1305" s="34"/>
      <c r="BT1305" s="34"/>
      <c r="BU1305" s="34"/>
      <c r="BV1305" s="34"/>
      <c r="BW1305" s="34"/>
      <c r="BX1305" s="34"/>
      <c r="BY1305" s="34"/>
      <c r="BZ1305" s="34"/>
      <c r="CB1305" s="34"/>
      <c r="CC1305" s="34"/>
      <c r="CD1305" s="34"/>
      <c r="CE1305" s="34"/>
      <c r="CH1305" s="34"/>
      <c r="CI1305" s="34"/>
      <c r="CK1305" s="34"/>
      <c r="CL1305" s="34"/>
      <c r="CM1305" t="b">
        <v>0</v>
      </c>
      <c r="CN1305" s="34" t="s">
        <v>635</v>
      </c>
      <c r="CO1305" s="34" t="s">
        <v>1060</v>
      </c>
      <c r="CP1305" s="34"/>
      <c r="CQ1305" s="34" t="s">
        <v>1113</v>
      </c>
      <c r="CR1305" s="34" t="s">
        <v>1216</v>
      </c>
      <c r="CS1305" s="34" t="s">
        <v>309</v>
      </c>
      <c r="CT1305" s="34" t="s">
        <v>640</v>
      </c>
      <c r="CU1305" t="b">
        <v>1</v>
      </c>
      <c r="CV1305" s="34"/>
      <c r="CW1305" s="34" t="s">
        <v>643</v>
      </c>
      <c r="CX1305" s="34"/>
      <c r="CY1305" s="34" t="s">
        <v>1292</v>
      </c>
      <c r="CZ1305" s="34"/>
    </row>
    <row r="1306" spans="1:104" x14ac:dyDescent="0.15">
      <c r="A1306" s="34"/>
      <c r="B1306" s="34"/>
      <c r="C1306" s="34"/>
      <c r="D1306" s="34"/>
      <c r="F1306" s="34"/>
      <c r="G1306" s="34"/>
      <c r="H1306" s="84"/>
      <c r="I1306" s="34"/>
      <c r="J1306" s="34"/>
      <c r="K1306" s="34"/>
      <c r="L1306" s="34"/>
      <c r="M1306" s="34"/>
      <c r="N1306" s="34"/>
      <c r="O1306" s="34"/>
      <c r="P1306" s="34"/>
      <c r="Q1306" s="34"/>
      <c r="S1306" s="34"/>
      <c r="T1306" s="34"/>
      <c r="U1306" s="34"/>
      <c r="W1306" t="b">
        <v>1</v>
      </c>
      <c r="X1306" s="34"/>
      <c r="Y1306" s="34"/>
      <c r="AA1306" s="34"/>
      <c r="AB1306" s="34"/>
      <c r="AC1306" s="34"/>
      <c r="AD1306" s="34"/>
      <c r="AE1306" s="34"/>
      <c r="AF1306" s="34"/>
      <c r="AG1306">
        <v>4.3</v>
      </c>
      <c r="AH1306" s="34" t="s">
        <v>1607</v>
      </c>
      <c r="AK1306" s="34"/>
      <c r="AL1306" s="34"/>
      <c r="AM1306" s="34"/>
      <c r="AN1306" s="34"/>
      <c r="AO1306" s="34"/>
      <c r="AP1306" s="34"/>
      <c r="AQ1306" s="34"/>
      <c r="AR1306" s="34"/>
      <c r="AS1306" s="34"/>
      <c r="AU1306" s="34"/>
      <c r="AV1306" s="34"/>
      <c r="AW1306" s="34"/>
      <c r="AX1306" s="34"/>
      <c r="AY1306" s="34"/>
      <c r="AZ1306" s="34"/>
      <c r="BA1306" s="34"/>
      <c r="BB1306" s="34"/>
      <c r="BC1306" s="34" t="s">
        <v>866</v>
      </c>
      <c r="BD1306" s="34" t="s">
        <v>378</v>
      </c>
      <c r="BE1306" s="34" t="s">
        <v>867</v>
      </c>
      <c r="BF1306" s="34" t="s">
        <v>868</v>
      </c>
      <c r="BI1306" s="34"/>
      <c r="BJ1306" s="34"/>
      <c r="BK1306" s="34"/>
      <c r="BL1306" s="34"/>
      <c r="BM1306" s="34"/>
      <c r="BN1306" s="34"/>
      <c r="BO1306" s="34"/>
      <c r="BP1306" s="34"/>
      <c r="BQ1306" s="34"/>
      <c r="BS1306" s="34"/>
      <c r="BT1306" s="34"/>
      <c r="BU1306" s="34"/>
      <c r="BV1306" s="34"/>
      <c r="BW1306" s="34"/>
      <c r="BX1306" s="34"/>
      <c r="BY1306" s="34"/>
      <c r="BZ1306" s="34"/>
      <c r="CB1306" s="34"/>
      <c r="CC1306" s="34"/>
      <c r="CD1306" s="34"/>
      <c r="CE1306" s="34"/>
      <c r="CH1306" s="34"/>
      <c r="CI1306" s="34"/>
      <c r="CK1306" s="34"/>
      <c r="CL1306" s="34"/>
      <c r="CM1306" t="b">
        <v>0</v>
      </c>
      <c r="CN1306" s="34" t="s">
        <v>635</v>
      </c>
      <c r="CO1306" s="34" t="s">
        <v>1060</v>
      </c>
      <c r="CP1306" s="34"/>
      <c r="CQ1306" s="34" t="s">
        <v>1113</v>
      </c>
      <c r="CR1306" s="34" t="s">
        <v>1216</v>
      </c>
      <c r="CS1306" s="34" t="s">
        <v>310</v>
      </c>
      <c r="CT1306" s="34" t="s">
        <v>0</v>
      </c>
      <c r="CU1306" t="b">
        <v>0</v>
      </c>
      <c r="CV1306" s="34" t="s">
        <v>1060</v>
      </c>
      <c r="CW1306" s="34" t="s">
        <v>644</v>
      </c>
      <c r="CX1306" s="34"/>
      <c r="CY1306" s="34" t="s">
        <v>1292</v>
      </c>
      <c r="CZ1306" s="34"/>
    </row>
    <row r="1307" spans="1:104" x14ac:dyDescent="0.15">
      <c r="A1307" s="34"/>
      <c r="B1307" s="34"/>
      <c r="C1307" s="34"/>
      <c r="D1307" s="34"/>
      <c r="F1307" s="34"/>
      <c r="G1307" s="34"/>
      <c r="H1307" s="84"/>
      <c r="I1307" s="34"/>
      <c r="J1307" s="34"/>
      <c r="K1307" s="34"/>
      <c r="L1307" s="34"/>
      <c r="M1307" s="34"/>
      <c r="N1307" s="34"/>
      <c r="O1307" s="34"/>
      <c r="P1307" s="34"/>
      <c r="Q1307" s="34"/>
      <c r="S1307" s="34"/>
      <c r="T1307" s="34"/>
      <c r="U1307" s="34"/>
      <c r="W1307" t="b">
        <v>1</v>
      </c>
      <c r="X1307" s="34"/>
      <c r="Y1307" s="34"/>
      <c r="AA1307" s="34"/>
      <c r="AB1307" s="34"/>
      <c r="AC1307" s="34"/>
      <c r="AD1307" s="34"/>
      <c r="AE1307" s="34"/>
      <c r="AF1307" s="34"/>
      <c r="AG1307">
        <v>4.3</v>
      </c>
      <c r="AH1307" s="34" t="s">
        <v>1607</v>
      </c>
      <c r="AK1307" s="34"/>
      <c r="AL1307" s="34"/>
      <c r="AM1307" s="34"/>
      <c r="AN1307" s="34"/>
      <c r="AO1307" s="34"/>
      <c r="AP1307" s="34"/>
      <c r="AQ1307" s="34"/>
      <c r="AR1307" s="34"/>
      <c r="AS1307" s="34"/>
      <c r="AU1307" s="34"/>
      <c r="AV1307" s="34"/>
      <c r="AW1307" s="34"/>
      <c r="AX1307" s="34"/>
      <c r="AY1307" s="34"/>
      <c r="AZ1307" s="34"/>
      <c r="BA1307" s="34"/>
      <c r="BB1307" s="34"/>
      <c r="BC1307" s="34" t="s">
        <v>866</v>
      </c>
      <c r="BD1307" s="34" t="s">
        <v>378</v>
      </c>
      <c r="BE1307" s="34" t="s">
        <v>867</v>
      </c>
      <c r="BF1307" s="34" t="s">
        <v>868</v>
      </c>
      <c r="BI1307" s="34"/>
      <c r="BJ1307" s="34"/>
      <c r="BK1307" s="34"/>
      <c r="BL1307" s="34"/>
      <c r="BM1307" s="34"/>
      <c r="BN1307" s="34"/>
      <c r="BO1307" s="34"/>
      <c r="BP1307" s="34"/>
      <c r="BQ1307" s="34"/>
      <c r="BS1307" s="34"/>
      <c r="BT1307" s="34"/>
      <c r="BU1307" s="34"/>
      <c r="BV1307" s="34"/>
      <c r="BW1307" s="34"/>
      <c r="BX1307" s="34"/>
      <c r="BY1307" s="34"/>
      <c r="BZ1307" s="34"/>
      <c r="CB1307" s="34"/>
      <c r="CC1307" s="34"/>
      <c r="CD1307" s="34"/>
      <c r="CE1307" s="34"/>
      <c r="CH1307" s="34"/>
      <c r="CI1307" s="34"/>
      <c r="CK1307" s="34"/>
      <c r="CL1307" s="34"/>
      <c r="CM1307" t="b">
        <v>0</v>
      </c>
      <c r="CN1307" s="34" t="s">
        <v>635</v>
      </c>
      <c r="CO1307" s="34" t="s">
        <v>1060</v>
      </c>
      <c r="CP1307" s="34"/>
      <c r="CQ1307" s="34" t="s">
        <v>1113</v>
      </c>
      <c r="CR1307" s="34" t="s">
        <v>1216</v>
      </c>
      <c r="CS1307" s="34" t="s">
        <v>312</v>
      </c>
      <c r="CT1307" s="34" t="s">
        <v>312</v>
      </c>
      <c r="CU1307" t="b">
        <v>0</v>
      </c>
      <c r="CV1307" s="34"/>
      <c r="CW1307" s="34" t="s">
        <v>647</v>
      </c>
      <c r="CX1307" s="34"/>
      <c r="CY1307" s="34" t="s">
        <v>1292</v>
      </c>
      <c r="CZ1307" s="34"/>
    </row>
    <row r="1308" spans="1:104" x14ac:dyDescent="0.15">
      <c r="A1308" s="34"/>
      <c r="B1308" s="34"/>
      <c r="C1308" s="34"/>
      <c r="D1308" s="34"/>
      <c r="F1308" s="34"/>
      <c r="G1308" s="34"/>
      <c r="H1308" s="84"/>
      <c r="I1308" s="34"/>
      <c r="J1308" s="34"/>
      <c r="K1308" s="34"/>
      <c r="L1308" s="34"/>
      <c r="M1308" s="34"/>
      <c r="N1308" s="34"/>
      <c r="O1308" s="34"/>
      <c r="P1308" s="34"/>
      <c r="Q1308" s="34"/>
      <c r="S1308" s="34"/>
      <c r="T1308" s="34"/>
      <c r="U1308" s="34"/>
      <c r="W1308" t="b">
        <v>1</v>
      </c>
      <c r="X1308" s="34"/>
      <c r="Y1308" s="34"/>
      <c r="AA1308" s="34"/>
      <c r="AB1308" s="34"/>
      <c r="AC1308" s="34"/>
      <c r="AD1308" s="34"/>
      <c r="AE1308" s="34"/>
      <c r="AF1308" s="34"/>
      <c r="AG1308">
        <v>4.3</v>
      </c>
      <c r="AH1308" s="34" t="s">
        <v>1607</v>
      </c>
      <c r="AK1308" s="34"/>
      <c r="AL1308" s="34"/>
      <c r="AM1308" s="34"/>
      <c r="AN1308" s="34"/>
      <c r="AO1308" s="34"/>
      <c r="AP1308" s="34"/>
      <c r="AQ1308" s="34"/>
      <c r="AR1308" s="34"/>
      <c r="AS1308" s="34"/>
      <c r="AU1308" s="34"/>
      <c r="AV1308" s="34"/>
      <c r="AW1308" s="34"/>
      <c r="AX1308" s="34"/>
      <c r="AY1308" s="34"/>
      <c r="AZ1308" s="34"/>
      <c r="BA1308" s="34"/>
      <c r="BB1308" s="34"/>
      <c r="BC1308" s="34" t="s">
        <v>866</v>
      </c>
      <c r="BD1308" s="34" t="s">
        <v>378</v>
      </c>
      <c r="BE1308" s="34" t="s">
        <v>867</v>
      </c>
      <c r="BF1308" s="34" t="s">
        <v>868</v>
      </c>
      <c r="BI1308" s="34"/>
      <c r="BJ1308" s="34"/>
      <c r="BK1308" s="34"/>
      <c r="BL1308" s="34"/>
      <c r="BM1308" s="34"/>
      <c r="BN1308" s="34"/>
      <c r="BO1308" s="34"/>
      <c r="BP1308" s="34"/>
      <c r="BQ1308" s="34"/>
      <c r="BS1308" s="34"/>
      <c r="BT1308" s="34"/>
      <c r="BU1308" s="34"/>
      <c r="BV1308" s="34"/>
      <c r="BW1308" s="34"/>
      <c r="BX1308" s="34"/>
      <c r="BY1308" s="34"/>
      <c r="BZ1308" s="34"/>
      <c r="CB1308" s="34"/>
      <c r="CC1308" s="34"/>
      <c r="CD1308" s="34"/>
      <c r="CE1308" s="34"/>
      <c r="CH1308" s="34"/>
      <c r="CI1308" s="34"/>
      <c r="CK1308" s="34"/>
      <c r="CL1308" s="34"/>
      <c r="CM1308" t="b">
        <v>0</v>
      </c>
      <c r="CN1308" s="34" t="s">
        <v>636</v>
      </c>
      <c r="CO1308" s="34" t="s">
        <v>1061</v>
      </c>
      <c r="CP1308" s="34"/>
      <c r="CQ1308" s="34" t="s">
        <v>1115</v>
      </c>
      <c r="CR1308" s="34" t="s">
        <v>1217</v>
      </c>
      <c r="CS1308" s="34" t="s">
        <v>309</v>
      </c>
      <c r="CT1308" s="34" t="s">
        <v>640</v>
      </c>
      <c r="CU1308" t="b">
        <v>1</v>
      </c>
      <c r="CV1308" s="34"/>
      <c r="CW1308" s="34" t="s">
        <v>643</v>
      </c>
      <c r="CX1308" s="34"/>
      <c r="CY1308" s="34" t="s">
        <v>1293</v>
      </c>
      <c r="CZ1308" s="34"/>
    </row>
    <row r="1309" spans="1:104" x14ac:dyDescent="0.15">
      <c r="A1309" s="34"/>
      <c r="B1309" s="34"/>
      <c r="C1309" s="34"/>
      <c r="D1309" s="34"/>
      <c r="F1309" s="34"/>
      <c r="G1309" s="34"/>
      <c r="H1309" s="84"/>
      <c r="I1309" s="34"/>
      <c r="J1309" s="34"/>
      <c r="K1309" s="34"/>
      <c r="L1309" s="34"/>
      <c r="M1309" s="34"/>
      <c r="N1309" s="34"/>
      <c r="O1309" s="34"/>
      <c r="P1309" s="34"/>
      <c r="Q1309" s="34"/>
      <c r="S1309" s="34"/>
      <c r="T1309" s="34"/>
      <c r="U1309" s="34"/>
      <c r="W1309" t="b">
        <v>1</v>
      </c>
      <c r="X1309" s="34"/>
      <c r="Y1309" s="34"/>
      <c r="AA1309" s="34"/>
      <c r="AB1309" s="34"/>
      <c r="AC1309" s="34"/>
      <c r="AD1309" s="34"/>
      <c r="AE1309" s="34"/>
      <c r="AF1309" s="34"/>
      <c r="AG1309">
        <v>4.3</v>
      </c>
      <c r="AH1309" s="34" t="s">
        <v>1607</v>
      </c>
      <c r="AK1309" s="34"/>
      <c r="AL1309" s="34"/>
      <c r="AM1309" s="34"/>
      <c r="AN1309" s="34"/>
      <c r="AO1309" s="34"/>
      <c r="AP1309" s="34"/>
      <c r="AQ1309" s="34"/>
      <c r="AR1309" s="34"/>
      <c r="AS1309" s="34"/>
      <c r="AU1309" s="34"/>
      <c r="AV1309" s="34"/>
      <c r="AW1309" s="34"/>
      <c r="AX1309" s="34"/>
      <c r="AY1309" s="34"/>
      <c r="AZ1309" s="34"/>
      <c r="BA1309" s="34"/>
      <c r="BB1309" s="34"/>
      <c r="BC1309" s="34" t="s">
        <v>866</v>
      </c>
      <c r="BD1309" s="34" t="s">
        <v>378</v>
      </c>
      <c r="BE1309" s="34" t="s">
        <v>867</v>
      </c>
      <c r="BF1309" s="34" t="s">
        <v>868</v>
      </c>
      <c r="BI1309" s="34"/>
      <c r="BJ1309" s="34"/>
      <c r="BK1309" s="34"/>
      <c r="BL1309" s="34"/>
      <c r="BM1309" s="34"/>
      <c r="BN1309" s="34"/>
      <c r="BO1309" s="34"/>
      <c r="BP1309" s="34"/>
      <c r="BQ1309" s="34"/>
      <c r="BS1309" s="34"/>
      <c r="BT1309" s="34"/>
      <c r="BU1309" s="34"/>
      <c r="BV1309" s="34"/>
      <c r="BW1309" s="34"/>
      <c r="BX1309" s="34"/>
      <c r="BY1309" s="34"/>
      <c r="BZ1309" s="34"/>
      <c r="CB1309" s="34"/>
      <c r="CC1309" s="34"/>
      <c r="CD1309" s="34"/>
      <c r="CE1309" s="34"/>
      <c r="CH1309" s="34"/>
      <c r="CI1309" s="34"/>
      <c r="CK1309" s="34"/>
      <c r="CL1309" s="34"/>
      <c r="CM1309" t="b">
        <v>0</v>
      </c>
      <c r="CN1309" s="34" t="s">
        <v>636</v>
      </c>
      <c r="CO1309" s="34" t="s">
        <v>1061</v>
      </c>
      <c r="CP1309" s="34"/>
      <c r="CQ1309" s="34" t="s">
        <v>1115</v>
      </c>
      <c r="CR1309" s="34" t="s">
        <v>1217</v>
      </c>
      <c r="CS1309" s="34" t="s">
        <v>310</v>
      </c>
      <c r="CT1309" s="34" t="s">
        <v>0</v>
      </c>
      <c r="CU1309" t="b">
        <v>0</v>
      </c>
      <c r="CV1309" s="34" t="s">
        <v>1061</v>
      </c>
      <c r="CW1309" s="34" t="s">
        <v>644</v>
      </c>
      <c r="CX1309" s="34"/>
      <c r="CY1309" s="34" t="s">
        <v>1293</v>
      </c>
      <c r="CZ1309" s="34"/>
    </row>
    <row r="1310" spans="1:104" x14ac:dyDescent="0.15">
      <c r="A1310" s="34"/>
      <c r="B1310" s="34"/>
      <c r="C1310" s="34"/>
      <c r="D1310" s="34"/>
      <c r="F1310" s="34"/>
      <c r="G1310" s="34"/>
      <c r="H1310" s="84"/>
      <c r="I1310" s="34"/>
      <c r="J1310" s="34"/>
      <c r="K1310" s="34"/>
      <c r="L1310" s="34"/>
      <c r="M1310" s="34"/>
      <c r="N1310" s="34"/>
      <c r="O1310" s="34"/>
      <c r="P1310" s="34"/>
      <c r="Q1310" s="34"/>
      <c r="S1310" s="34"/>
      <c r="T1310" s="34"/>
      <c r="U1310" s="34"/>
      <c r="W1310" t="b">
        <v>1</v>
      </c>
      <c r="X1310" s="34"/>
      <c r="Y1310" s="34"/>
      <c r="AA1310" s="34"/>
      <c r="AB1310" s="34"/>
      <c r="AC1310" s="34"/>
      <c r="AD1310" s="34"/>
      <c r="AE1310" s="34"/>
      <c r="AF1310" s="34"/>
      <c r="AG1310">
        <v>4.3</v>
      </c>
      <c r="AH1310" s="34" t="s">
        <v>1607</v>
      </c>
      <c r="AK1310" s="34"/>
      <c r="AL1310" s="34"/>
      <c r="AM1310" s="34"/>
      <c r="AN1310" s="34"/>
      <c r="AO1310" s="34"/>
      <c r="AP1310" s="34"/>
      <c r="AQ1310" s="34"/>
      <c r="AR1310" s="34"/>
      <c r="AS1310" s="34"/>
      <c r="AU1310" s="34"/>
      <c r="AV1310" s="34"/>
      <c r="AW1310" s="34"/>
      <c r="AX1310" s="34"/>
      <c r="AY1310" s="34"/>
      <c r="AZ1310" s="34"/>
      <c r="BA1310" s="34"/>
      <c r="BB1310" s="34"/>
      <c r="BC1310" s="34" t="s">
        <v>866</v>
      </c>
      <c r="BD1310" s="34" t="s">
        <v>378</v>
      </c>
      <c r="BE1310" s="34" t="s">
        <v>867</v>
      </c>
      <c r="BF1310" s="34" t="s">
        <v>868</v>
      </c>
      <c r="BI1310" s="34"/>
      <c r="BJ1310" s="34"/>
      <c r="BK1310" s="34"/>
      <c r="BL1310" s="34"/>
      <c r="BM1310" s="34"/>
      <c r="BN1310" s="34"/>
      <c r="BO1310" s="34"/>
      <c r="BP1310" s="34"/>
      <c r="BQ1310" s="34"/>
      <c r="BS1310" s="34"/>
      <c r="BT1310" s="34"/>
      <c r="BU1310" s="34"/>
      <c r="BV1310" s="34"/>
      <c r="BW1310" s="34"/>
      <c r="BX1310" s="34"/>
      <c r="BY1310" s="34"/>
      <c r="BZ1310" s="34"/>
      <c r="CB1310" s="34"/>
      <c r="CC1310" s="34"/>
      <c r="CD1310" s="34"/>
      <c r="CE1310" s="34"/>
      <c r="CH1310" s="34"/>
      <c r="CI1310" s="34"/>
      <c r="CK1310" s="34"/>
      <c r="CL1310" s="34"/>
      <c r="CM1310" t="b">
        <v>0</v>
      </c>
      <c r="CN1310" s="34" t="s">
        <v>636</v>
      </c>
      <c r="CO1310" s="34" t="s">
        <v>1061</v>
      </c>
      <c r="CP1310" s="34"/>
      <c r="CQ1310" s="34" t="s">
        <v>1115</v>
      </c>
      <c r="CR1310" s="34" t="s">
        <v>1217</v>
      </c>
      <c r="CS1310" s="34" t="s">
        <v>312</v>
      </c>
      <c r="CT1310" s="34" t="s">
        <v>312</v>
      </c>
      <c r="CU1310" t="b">
        <v>0</v>
      </c>
      <c r="CV1310" s="34"/>
      <c r="CW1310" s="34" t="s">
        <v>647</v>
      </c>
      <c r="CX1310" s="34"/>
      <c r="CY1310" s="34" t="s">
        <v>1293</v>
      </c>
      <c r="CZ1310" s="34"/>
    </row>
    <row r="1311" spans="1:104" x14ac:dyDescent="0.15">
      <c r="A1311" s="34"/>
      <c r="B1311" s="34"/>
      <c r="C1311" s="34"/>
      <c r="D1311" s="34"/>
      <c r="F1311" s="34"/>
      <c r="G1311" s="34"/>
      <c r="H1311" s="84"/>
      <c r="I1311" s="34"/>
      <c r="J1311" s="34"/>
      <c r="K1311" s="34"/>
      <c r="L1311" s="34"/>
      <c r="M1311" s="34"/>
      <c r="N1311" s="34"/>
      <c r="O1311" s="34"/>
      <c r="P1311" s="34"/>
      <c r="Q1311" s="34"/>
      <c r="S1311" s="34"/>
      <c r="T1311" s="34"/>
      <c r="U1311" s="34"/>
      <c r="W1311" t="b">
        <v>1</v>
      </c>
      <c r="X1311" s="34"/>
      <c r="Y1311" s="34"/>
      <c r="AA1311" s="34"/>
      <c r="AB1311" s="34"/>
      <c r="AC1311" s="34"/>
      <c r="AD1311" s="34"/>
      <c r="AE1311" s="34"/>
      <c r="AF1311" s="34"/>
      <c r="AG1311">
        <v>4.3</v>
      </c>
      <c r="AH1311" s="34" t="s">
        <v>1607</v>
      </c>
      <c r="AK1311" s="34"/>
      <c r="AL1311" s="34"/>
      <c r="AM1311" s="34"/>
      <c r="AN1311" s="34"/>
      <c r="AO1311" s="34"/>
      <c r="AP1311" s="34"/>
      <c r="AQ1311" s="34"/>
      <c r="AR1311" s="34"/>
      <c r="AS1311" s="34"/>
      <c r="AU1311" s="34"/>
      <c r="AV1311" s="34"/>
      <c r="AW1311" s="34"/>
      <c r="AX1311" s="34"/>
      <c r="AY1311" s="34"/>
      <c r="AZ1311" s="34"/>
      <c r="BA1311" s="34"/>
      <c r="BB1311" s="34"/>
      <c r="BC1311" s="34" t="s">
        <v>866</v>
      </c>
      <c r="BD1311" s="34" t="s">
        <v>378</v>
      </c>
      <c r="BE1311" s="34" t="s">
        <v>867</v>
      </c>
      <c r="BF1311" s="34" t="s">
        <v>868</v>
      </c>
      <c r="BI1311" s="34"/>
      <c r="BJ1311" s="34"/>
      <c r="BK1311" s="34"/>
      <c r="BL1311" s="34"/>
      <c r="BM1311" s="34"/>
      <c r="BN1311" s="34"/>
      <c r="BO1311" s="34"/>
      <c r="BP1311" s="34"/>
      <c r="BQ1311" s="34"/>
      <c r="BS1311" s="34"/>
      <c r="BT1311" s="34"/>
      <c r="BU1311" s="34"/>
      <c r="BV1311" s="34"/>
      <c r="BW1311" s="34"/>
      <c r="BX1311" s="34"/>
      <c r="BY1311" s="34"/>
      <c r="BZ1311" s="34"/>
      <c r="CB1311" s="34"/>
      <c r="CC1311" s="34"/>
      <c r="CD1311" s="34"/>
      <c r="CE1311" s="34"/>
      <c r="CH1311" s="34"/>
      <c r="CI1311" s="34"/>
      <c r="CK1311" s="34"/>
      <c r="CL1311" s="34"/>
      <c r="CM1311" t="b">
        <v>0</v>
      </c>
      <c r="CN1311" s="34" t="s">
        <v>636</v>
      </c>
      <c r="CO1311" s="34" t="s">
        <v>1062</v>
      </c>
      <c r="CP1311" s="34"/>
      <c r="CQ1311" s="34" t="s">
        <v>1138</v>
      </c>
      <c r="CR1311" s="34" t="s">
        <v>1218</v>
      </c>
      <c r="CS1311" s="34" t="s">
        <v>309</v>
      </c>
      <c r="CT1311" s="34" t="s">
        <v>640</v>
      </c>
      <c r="CU1311" t="b">
        <v>1</v>
      </c>
      <c r="CV1311" s="34"/>
      <c r="CW1311" s="34" t="s">
        <v>643</v>
      </c>
      <c r="CX1311" s="34"/>
      <c r="CY1311" s="34" t="s">
        <v>1294</v>
      </c>
      <c r="CZ1311" s="34"/>
    </row>
    <row r="1312" spans="1:104" x14ac:dyDescent="0.15">
      <c r="A1312" s="34"/>
      <c r="B1312" s="34"/>
      <c r="C1312" s="34"/>
      <c r="D1312" s="34"/>
      <c r="F1312" s="34"/>
      <c r="G1312" s="34"/>
      <c r="H1312" s="84"/>
      <c r="I1312" s="34"/>
      <c r="J1312" s="34"/>
      <c r="K1312" s="34"/>
      <c r="L1312" s="34"/>
      <c r="M1312" s="34"/>
      <c r="N1312" s="34"/>
      <c r="O1312" s="34"/>
      <c r="P1312" s="34"/>
      <c r="Q1312" s="34"/>
      <c r="S1312" s="34"/>
      <c r="T1312" s="34"/>
      <c r="U1312" s="34"/>
      <c r="W1312" t="b">
        <v>1</v>
      </c>
      <c r="X1312" s="34"/>
      <c r="Y1312" s="34"/>
      <c r="AA1312" s="34"/>
      <c r="AB1312" s="34"/>
      <c r="AC1312" s="34"/>
      <c r="AD1312" s="34"/>
      <c r="AE1312" s="34"/>
      <c r="AF1312" s="34"/>
      <c r="AG1312">
        <v>4.3</v>
      </c>
      <c r="AH1312" s="34" t="s">
        <v>1607</v>
      </c>
      <c r="AK1312" s="34"/>
      <c r="AL1312" s="34"/>
      <c r="AM1312" s="34"/>
      <c r="AN1312" s="34"/>
      <c r="AO1312" s="34"/>
      <c r="AP1312" s="34"/>
      <c r="AQ1312" s="34"/>
      <c r="AR1312" s="34"/>
      <c r="AS1312" s="34"/>
      <c r="AU1312" s="34"/>
      <c r="AV1312" s="34"/>
      <c r="AW1312" s="34"/>
      <c r="AX1312" s="34"/>
      <c r="AY1312" s="34"/>
      <c r="AZ1312" s="34"/>
      <c r="BA1312" s="34"/>
      <c r="BB1312" s="34"/>
      <c r="BC1312" s="34" t="s">
        <v>866</v>
      </c>
      <c r="BD1312" s="34" t="s">
        <v>378</v>
      </c>
      <c r="BE1312" s="34" t="s">
        <v>867</v>
      </c>
      <c r="BF1312" s="34" t="s">
        <v>868</v>
      </c>
      <c r="BI1312" s="34"/>
      <c r="BJ1312" s="34"/>
      <c r="BK1312" s="34"/>
      <c r="BL1312" s="34"/>
      <c r="BM1312" s="34"/>
      <c r="BN1312" s="34"/>
      <c r="BO1312" s="34"/>
      <c r="BP1312" s="34"/>
      <c r="BQ1312" s="34"/>
      <c r="BS1312" s="34"/>
      <c r="BT1312" s="34"/>
      <c r="BU1312" s="34"/>
      <c r="BV1312" s="34"/>
      <c r="BW1312" s="34"/>
      <c r="BX1312" s="34"/>
      <c r="BY1312" s="34"/>
      <c r="BZ1312" s="34"/>
      <c r="CB1312" s="34"/>
      <c r="CC1312" s="34"/>
      <c r="CD1312" s="34"/>
      <c r="CE1312" s="34"/>
      <c r="CH1312" s="34"/>
      <c r="CI1312" s="34"/>
      <c r="CK1312" s="34"/>
      <c r="CL1312" s="34"/>
      <c r="CM1312" t="b">
        <v>0</v>
      </c>
      <c r="CN1312" s="34" t="s">
        <v>636</v>
      </c>
      <c r="CO1312" s="34" t="s">
        <v>1062</v>
      </c>
      <c r="CP1312" s="34"/>
      <c r="CQ1312" s="34" t="s">
        <v>1138</v>
      </c>
      <c r="CR1312" s="34" t="s">
        <v>1218</v>
      </c>
      <c r="CS1312" s="34" t="s">
        <v>310</v>
      </c>
      <c r="CT1312" s="34" t="s">
        <v>0</v>
      </c>
      <c r="CU1312" t="b">
        <v>0</v>
      </c>
      <c r="CV1312" s="34" t="s">
        <v>1062</v>
      </c>
      <c r="CW1312" s="34" t="s">
        <v>644</v>
      </c>
      <c r="CX1312" s="34"/>
      <c r="CY1312" s="34" t="s">
        <v>1294</v>
      </c>
      <c r="CZ1312" s="34"/>
    </row>
    <row r="1313" spans="1:104" x14ac:dyDescent="0.15">
      <c r="A1313" s="34"/>
      <c r="B1313" s="34"/>
      <c r="C1313" s="34"/>
      <c r="D1313" s="34"/>
      <c r="F1313" s="34"/>
      <c r="G1313" s="34"/>
      <c r="H1313" s="84"/>
      <c r="I1313" s="34"/>
      <c r="J1313" s="34"/>
      <c r="K1313" s="34"/>
      <c r="L1313" s="34"/>
      <c r="M1313" s="34"/>
      <c r="N1313" s="34"/>
      <c r="O1313" s="34"/>
      <c r="P1313" s="34"/>
      <c r="Q1313" s="34"/>
      <c r="S1313" s="34"/>
      <c r="T1313" s="34"/>
      <c r="U1313" s="34"/>
      <c r="W1313" t="b">
        <v>1</v>
      </c>
      <c r="X1313" s="34"/>
      <c r="Y1313" s="34"/>
      <c r="AA1313" s="34"/>
      <c r="AB1313" s="34"/>
      <c r="AC1313" s="34"/>
      <c r="AD1313" s="34"/>
      <c r="AE1313" s="34"/>
      <c r="AF1313" s="34"/>
      <c r="AG1313">
        <v>4.3</v>
      </c>
      <c r="AH1313" s="34" t="s">
        <v>1607</v>
      </c>
      <c r="AK1313" s="34"/>
      <c r="AL1313" s="34"/>
      <c r="AM1313" s="34"/>
      <c r="AN1313" s="34"/>
      <c r="AO1313" s="34"/>
      <c r="AP1313" s="34"/>
      <c r="AQ1313" s="34"/>
      <c r="AR1313" s="34"/>
      <c r="AS1313" s="34"/>
      <c r="AU1313" s="34"/>
      <c r="AV1313" s="34"/>
      <c r="AW1313" s="34"/>
      <c r="AX1313" s="34"/>
      <c r="AY1313" s="34"/>
      <c r="AZ1313" s="34"/>
      <c r="BA1313" s="34"/>
      <c r="BB1313" s="34"/>
      <c r="BC1313" s="34" t="s">
        <v>866</v>
      </c>
      <c r="BD1313" s="34" t="s">
        <v>378</v>
      </c>
      <c r="BE1313" s="34" t="s">
        <v>867</v>
      </c>
      <c r="BF1313" s="34" t="s">
        <v>868</v>
      </c>
      <c r="BI1313" s="34"/>
      <c r="BJ1313" s="34"/>
      <c r="BK1313" s="34"/>
      <c r="BL1313" s="34"/>
      <c r="BM1313" s="34"/>
      <c r="BN1313" s="34"/>
      <c r="BO1313" s="34"/>
      <c r="BP1313" s="34"/>
      <c r="BQ1313" s="34"/>
      <c r="BS1313" s="34"/>
      <c r="BT1313" s="34"/>
      <c r="BU1313" s="34"/>
      <c r="BV1313" s="34"/>
      <c r="BW1313" s="34"/>
      <c r="BX1313" s="34"/>
      <c r="BY1313" s="34"/>
      <c r="BZ1313" s="34"/>
      <c r="CB1313" s="34"/>
      <c r="CC1313" s="34"/>
      <c r="CD1313" s="34"/>
      <c r="CE1313" s="34"/>
      <c r="CH1313" s="34"/>
      <c r="CI1313" s="34"/>
      <c r="CK1313" s="34"/>
      <c r="CL1313" s="34"/>
      <c r="CM1313" t="b">
        <v>0</v>
      </c>
      <c r="CN1313" s="34" t="s">
        <v>636</v>
      </c>
      <c r="CO1313" s="34" t="s">
        <v>1062</v>
      </c>
      <c r="CP1313" s="34"/>
      <c r="CQ1313" s="34" t="s">
        <v>1138</v>
      </c>
      <c r="CR1313" s="34" t="s">
        <v>1218</v>
      </c>
      <c r="CS1313" s="34" t="s">
        <v>312</v>
      </c>
      <c r="CT1313" s="34" t="s">
        <v>312</v>
      </c>
      <c r="CU1313" t="b">
        <v>0</v>
      </c>
      <c r="CV1313" s="34"/>
      <c r="CW1313" s="34" t="s">
        <v>647</v>
      </c>
      <c r="CX1313" s="34"/>
      <c r="CY1313" s="34" t="s">
        <v>1294</v>
      </c>
      <c r="CZ1313" s="34"/>
    </row>
    <row r="1314" spans="1:104" x14ac:dyDescent="0.15">
      <c r="A1314" s="34"/>
      <c r="B1314" s="34"/>
      <c r="C1314" s="34"/>
      <c r="D1314" s="34"/>
      <c r="F1314" s="34"/>
      <c r="G1314" s="34"/>
      <c r="H1314" s="84"/>
      <c r="I1314" s="34"/>
      <c r="J1314" s="34"/>
      <c r="K1314" s="34"/>
      <c r="L1314" s="34"/>
      <c r="M1314" s="34"/>
      <c r="N1314" s="34"/>
      <c r="O1314" s="34"/>
      <c r="P1314" s="34"/>
      <c r="Q1314" s="34"/>
      <c r="S1314" s="34"/>
      <c r="T1314" s="34"/>
      <c r="U1314" s="34"/>
      <c r="W1314" t="b">
        <v>1</v>
      </c>
      <c r="X1314" s="34"/>
      <c r="Y1314" s="34"/>
      <c r="AA1314" s="34"/>
      <c r="AB1314" s="34"/>
      <c r="AC1314" s="34"/>
      <c r="AD1314" s="34"/>
      <c r="AE1314" s="34"/>
      <c r="AF1314" s="34"/>
      <c r="AG1314">
        <v>4.3</v>
      </c>
      <c r="AH1314" s="34" t="s">
        <v>1607</v>
      </c>
      <c r="AK1314" s="34"/>
      <c r="AL1314" s="34"/>
      <c r="AM1314" s="34"/>
      <c r="AN1314" s="34"/>
      <c r="AO1314" s="34"/>
      <c r="AP1314" s="34"/>
      <c r="AQ1314" s="34"/>
      <c r="AR1314" s="34"/>
      <c r="AS1314" s="34"/>
      <c r="AU1314" s="34"/>
      <c r="AV1314" s="34"/>
      <c r="AW1314" s="34"/>
      <c r="AX1314" s="34"/>
      <c r="AY1314" s="34"/>
      <c r="AZ1314" s="34"/>
      <c r="BA1314" s="34"/>
      <c r="BB1314" s="34"/>
      <c r="BC1314" s="34" t="s">
        <v>866</v>
      </c>
      <c r="BD1314" s="34" t="s">
        <v>378</v>
      </c>
      <c r="BE1314" s="34" t="s">
        <v>867</v>
      </c>
      <c r="BF1314" s="34" t="s">
        <v>868</v>
      </c>
      <c r="BI1314" s="34"/>
      <c r="BJ1314" s="34"/>
      <c r="BK1314" s="34"/>
      <c r="BL1314" s="34"/>
      <c r="BM1314" s="34"/>
      <c r="BN1314" s="34"/>
      <c r="BO1314" s="34"/>
      <c r="BP1314" s="34"/>
      <c r="BQ1314" s="34"/>
      <c r="BS1314" s="34"/>
      <c r="BT1314" s="34"/>
      <c r="BU1314" s="34"/>
      <c r="BV1314" s="34"/>
      <c r="BW1314" s="34"/>
      <c r="BX1314" s="34"/>
      <c r="BY1314" s="34"/>
      <c r="BZ1314" s="34"/>
      <c r="CB1314" s="34"/>
      <c r="CC1314" s="34"/>
      <c r="CD1314" s="34"/>
      <c r="CE1314" s="34"/>
      <c r="CH1314" s="34"/>
      <c r="CI1314" s="34"/>
      <c r="CK1314" s="34"/>
      <c r="CL1314" s="34"/>
      <c r="CM1314" t="b">
        <v>0</v>
      </c>
      <c r="CN1314" s="34" t="s">
        <v>636</v>
      </c>
      <c r="CO1314" s="34" t="s">
        <v>1063</v>
      </c>
      <c r="CP1314" s="34"/>
      <c r="CQ1314" s="34" t="s">
        <v>1144</v>
      </c>
      <c r="CR1314" s="34" t="s">
        <v>1219</v>
      </c>
      <c r="CS1314" s="34" t="s">
        <v>309</v>
      </c>
      <c r="CT1314" s="34" t="s">
        <v>640</v>
      </c>
      <c r="CU1314" t="b">
        <v>1</v>
      </c>
      <c r="CV1314" s="34"/>
      <c r="CW1314" s="34" t="s">
        <v>643</v>
      </c>
      <c r="CX1314" s="34"/>
      <c r="CY1314" s="34" t="s">
        <v>1295</v>
      </c>
      <c r="CZ1314" s="34"/>
    </row>
    <row r="1315" spans="1:104" x14ac:dyDescent="0.15">
      <c r="A1315" s="34"/>
      <c r="B1315" s="34"/>
      <c r="C1315" s="34"/>
      <c r="D1315" s="34"/>
      <c r="F1315" s="34"/>
      <c r="G1315" s="34"/>
      <c r="H1315" s="84"/>
      <c r="I1315" s="34"/>
      <c r="J1315" s="34"/>
      <c r="K1315" s="34"/>
      <c r="L1315" s="34"/>
      <c r="M1315" s="34"/>
      <c r="N1315" s="34"/>
      <c r="O1315" s="34"/>
      <c r="P1315" s="34"/>
      <c r="Q1315" s="34"/>
      <c r="S1315" s="34"/>
      <c r="T1315" s="34"/>
      <c r="U1315" s="34"/>
      <c r="W1315" t="b">
        <v>1</v>
      </c>
      <c r="X1315" s="34"/>
      <c r="Y1315" s="34"/>
      <c r="AA1315" s="34"/>
      <c r="AB1315" s="34"/>
      <c r="AC1315" s="34"/>
      <c r="AD1315" s="34"/>
      <c r="AE1315" s="34"/>
      <c r="AF1315" s="34"/>
      <c r="AG1315">
        <v>4.3</v>
      </c>
      <c r="AH1315" s="34" t="s">
        <v>1607</v>
      </c>
      <c r="AK1315" s="34"/>
      <c r="AL1315" s="34"/>
      <c r="AM1315" s="34"/>
      <c r="AN1315" s="34"/>
      <c r="AO1315" s="34"/>
      <c r="AP1315" s="34"/>
      <c r="AQ1315" s="34"/>
      <c r="AR1315" s="34"/>
      <c r="AS1315" s="34"/>
      <c r="AU1315" s="34"/>
      <c r="AV1315" s="34"/>
      <c r="AW1315" s="34"/>
      <c r="AX1315" s="34"/>
      <c r="AY1315" s="34"/>
      <c r="AZ1315" s="34"/>
      <c r="BA1315" s="34"/>
      <c r="BB1315" s="34"/>
      <c r="BC1315" s="34" t="s">
        <v>866</v>
      </c>
      <c r="BD1315" s="34" t="s">
        <v>378</v>
      </c>
      <c r="BE1315" s="34" t="s">
        <v>867</v>
      </c>
      <c r="BF1315" s="34" t="s">
        <v>868</v>
      </c>
      <c r="BI1315" s="34"/>
      <c r="BJ1315" s="34"/>
      <c r="BK1315" s="34"/>
      <c r="BL1315" s="34"/>
      <c r="BM1315" s="34"/>
      <c r="BN1315" s="34"/>
      <c r="BO1315" s="34"/>
      <c r="BP1315" s="34"/>
      <c r="BQ1315" s="34"/>
      <c r="BS1315" s="34"/>
      <c r="BT1315" s="34"/>
      <c r="BU1315" s="34"/>
      <c r="BV1315" s="34"/>
      <c r="BW1315" s="34"/>
      <c r="BX1315" s="34"/>
      <c r="BY1315" s="34"/>
      <c r="BZ1315" s="34"/>
      <c r="CB1315" s="34"/>
      <c r="CC1315" s="34"/>
      <c r="CD1315" s="34"/>
      <c r="CE1315" s="34"/>
      <c r="CH1315" s="34"/>
      <c r="CI1315" s="34"/>
      <c r="CK1315" s="34"/>
      <c r="CL1315" s="34"/>
      <c r="CM1315" t="b">
        <v>0</v>
      </c>
      <c r="CN1315" s="34" t="s">
        <v>636</v>
      </c>
      <c r="CO1315" s="34" t="s">
        <v>1063</v>
      </c>
      <c r="CP1315" s="34"/>
      <c r="CQ1315" s="34" t="s">
        <v>1144</v>
      </c>
      <c r="CR1315" s="34" t="s">
        <v>1219</v>
      </c>
      <c r="CS1315" s="34" t="s">
        <v>310</v>
      </c>
      <c r="CT1315" s="34" t="s">
        <v>0</v>
      </c>
      <c r="CU1315" t="b">
        <v>0</v>
      </c>
      <c r="CV1315" s="34" t="s">
        <v>1063</v>
      </c>
      <c r="CW1315" s="34" t="s">
        <v>644</v>
      </c>
      <c r="CX1315" s="34"/>
      <c r="CY1315" s="34" t="s">
        <v>1295</v>
      </c>
      <c r="CZ1315" s="34"/>
    </row>
    <row r="1316" spans="1:104" x14ac:dyDescent="0.15">
      <c r="A1316" s="34"/>
      <c r="B1316" s="34"/>
      <c r="C1316" s="34"/>
      <c r="D1316" s="34"/>
      <c r="F1316" s="34"/>
      <c r="G1316" s="34"/>
      <c r="H1316" s="84"/>
      <c r="I1316" s="34"/>
      <c r="J1316" s="34"/>
      <c r="K1316" s="34"/>
      <c r="L1316" s="34"/>
      <c r="M1316" s="34"/>
      <c r="N1316" s="34"/>
      <c r="O1316" s="34"/>
      <c r="P1316" s="34"/>
      <c r="Q1316" s="34"/>
      <c r="S1316" s="34"/>
      <c r="T1316" s="34"/>
      <c r="U1316" s="34"/>
      <c r="W1316" t="b">
        <v>1</v>
      </c>
      <c r="X1316" s="34"/>
      <c r="Y1316" s="34"/>
      <c r="AA1316" s="34"/>
      <c r="AB1316" s="34"/>
      <c r="AC1316" s="34"/>
      <c r="AD1316" s="34"/>
      <c r="AE1316" s="34"/>
      <c r="AF1316" s="34"/>
      <c r="AG1316">
        <v>4.3</v>
      </c>
      <c r="AH1316" s="34" t="s">
        <v>1607</v>
      </c>
      <c r="AK1316" s="34"/>
      <c r="AL1316" s="34"/>
      <c r="AM1316" s="34"/>
      <c r="AN1316" s="34"/>
      <c r="AO1316" s="34"/>
      <c r="AP1316" s="34"/>
      <c r="AQ1316" s="34"/>
      <c r="AR1316" s="34"/>
      <c r="AS1316" s="34"/>
      <c r="AU1316" s="34"/>
      <c r="AV1316" s="34"/>
      <c r="AW1316" s="34"/>
      <c r="AX1316" s="34"/>
      <c r="AY1316" s="34"/>
      <c r="AZ1316" s="34"/>
      <c r="BA1316" s="34"/>
      <c r="BB1316" s="34"/>
      <c r="BC1316" s="34" t="s">
        <v>866</v>
      </c>
      <c r="BD1316" s="34" t="s">
        <v>378</v>
      </c>
      <c r="BE1316" s="34" t="s">
        <v>867</v>
      </c>
      <c r="BF1316" s="34" t="s">
        <v>868</v>
      </c>
      <c r="BI1316" s="34"/>
      <c r="BJ1316" s="34"/>
      <c r="BK1316" s="34"/>
      <c r="BL1316" s="34"/>
      <c r="BM1316" s="34"/>
      <c r="BN1316" s="34"/>
      <c r="BO1316" s="34"/>
      <c r="BP1316" s="34"/>
      <c r="BQ1316" s="34"/>
      <c r="BS1316" s="34"/>
      <c r="BT1316" s="34"/>
      <c r="BU1316" s="34"/>
      <c r="BV1316" s="34"/>
      <c r="BW1316" s="34"/>
      <c r="BX1316" s="34"/>
      <c r="BY1316" s="34"/>
      <c r="BZ1316" s="34"/>
      <c r="CB1316" s="34"/>
      <c r="CC1316" s="34"/>
      <c r="CD1316" s="34"/>
      <c r="CE1316" s="34"/>
      <c r="CH1316" s="34"/>
      <c r="CI1316" s="34"/>
      <c r="CK1316" s="34"/>
      <c r="CL1316" s="34"/>
      <c r="CM1316" t="b">
        <v>0</v>
      </c>
      <c r="CN1316" s="34" t="s">
        <v>636</v>
      </c>
      <c r="CO1316" s="34" t="s">
        <v>1063</v>
      </c>
      <c r="CP1316" s="34"/>
      <c r="CQ1316" s="34" t="s">
        <v>1144</v>
      </c>
      <c r="CR1316" s="34" t="s">
        <v>1219</v>
      </c>
      <c r="CS1316" s="34" t="s">
        <v>312</v>
      </c>
      <c r="CT1316" s="34" t="s">
        <v>312</v>
      </c>
      <c r="CU1316" t="b">
        <v>0</v>
      </c>
      <c r="CV1316" s="34"/>
      <c r="CW1316" s="34" t="s">
        <v>647</v>
      </c>
      <c r="CX1316" s="34"/>
      <c r="CY1316" s="34" t="s">
        <v>1295</v>
      </c>
      <c r="CZ1316" s="34"/>
    </row>
    <row r="1317" spans="1:104" x14ac:dyDescent="0.15">
      <c r="A1317" s="34"/>
      <c r="B1317" s="34"/>
      <c r="C1317" s="34"/>
      <c r="D1317" s="34"/>
      <c r="F1317" s="34"/>
      <c r="G1317" s="34"/>
      <c r="H1317" s="84"/>
      <c r="I1317" s="34"/>
      <c r="J1317" s="34"/>
      <c r="K1317" s="34"/>
      <c r="L1317" s="34"/>
      <c r="M1317" s="34"/>
      <c r="N1317" s="34"/>
      <c r="O1317" s="34"/>
      <c r="P1317" s="34"/>
      <c r="Q1317" s="34"/>
      <c r="S1317" s="34"/>
      <c r="T1317" s="34"/>
      <c r="U1317" s="34"/>
      <c r="W1317" t="b">
        <v>1</v>
      </c>
      <c r="X1317" s="34"/>
      <c r="Y1317" s="34"/>
      <c r="AA1317" s="34"/>
      <c r="AB1317" s="34"/>
      <c r="AC1317" s="34"/>
      <c r="AD1317" s="34"/>
      <c r="AE1317" s="34"/>
      <c r="AF1317" s="34"/>
      <c r="AG1317">
        <v>4.3</v>
      </c>
      <c r="AH1317" s="34" t="s">
        <v>1607</v>
      </c>
      <c r="AK1317" s="34"/>
      <c r="AL1317" s="34"/>
      <c r="AM1317" s="34"/>
      <c r="AN1317" s="34"/>
      <c r="AO1317" s="34"/>
      <c r="AP1317" s="34"/>
      <c r="AQ1317" s="34"/>
      <c r="AR1317" s="34"/>
      <c r="AS1317" s="34"/>
      <c r="AU1317" s="34"/>
      <c r="AV1317" s="34"/>
      <c r="AW1317" s="34"/>
      <c r="AX1317" s="34"/>
      <c r="AY1317" s="34"/>
      <c r="AZ1317" s="34"/>
      <c r="BA1317" s="34"/>
      <c r="BB1317" s="34"/>
      <c r="BC1317" s="34" t="s">
        <v>866</v>
      </c>
      <c r="BD1317" s="34" t="s">
        <v>378</v>
      </c>
      <c r="BE1317" s="34" t="s">
        <v>867</v>
      </c>
      <c r="BF1317" s="34" t="s">
        <v>868</v>
      </c>
      <c r="BI1317" s="34"/>
      <c r="BJ1317" s="34"/>
      <c r="BK1317" s="34"/>
      <c r="BL1317" s="34"/>
      <c r="BM1317" s="34"/>
      <c r="BN1317" s="34"/>
      <c r="BO1317" s="34"/>
      <c r="BP1317" s="34"/>
      <c r="BQ1317" s="34"/>
      <c r="BS1317" s="34"/>
      <c r="BT1317" s="34"/>
      <c r="BU1317" s="34"/>
      <c r="BV1317" s="34"/>
      <c r="BW1317" s="34"/>
      <c r="BX1317" s="34"/>
      <c r="BY1317" s="34"/>
      <c r="BZ1317" s="34"/>
      <c r="CB1317" s="34"/>
      <c r="CC1317" s="34"/>
      <c r="CD1317" s="34"/>
      <c r="CE1317" s="34"/>
      <c r="CH1317" s="34"/>
      <c r="CI1317" s="34"/>
      <c r="CK1317" s="34"/>
      <c r="CL1317" s="34"/>
      <c r="CM1317" t="b">
        <v>0</v>
      </c>
      <c r="CN1317" s="34" t="s">
        <v>636</v>
      </c>
      <c r="CO1317" s="34" t="s">
        <v>1064</v>
      </c>
      <c r="CP1317" s="34"/>
      <c r="CQ1317" s="34" t="s">
        <v>1145</v>
      </c>
      <c r="CR1317" s="34" t="s">
        <v>1220</v>
      </c>
      <c r="CS1317" s="34" t="s">
        <v>309</v>
      </c>
      <c r="CT1317" s="34" t="s">
        <v>640</v>
      </c>
      <c r="CU1317" t="b">
        <v>1</v>
      </c>
      <c r="CV1317" s="34"/>
      <c r="CW1317" s="34" t="s">
        <v>643</v>
      </c>
      <c r="CX1317" s="34"/>
      <c r="CY1317" s="34" t="s">
        <v>1295</v>
      </c>
      <c r="CZ1317" s="34"/>
    </row>
    <row r="1318" spans="1:104" x14ac:dyDescent="0.15">
      <c r="A1318" s="34"/>
      <c r="B1318" s="34"/>
      <c r="C1318" s="34"/>
      <c r="D1318" s="34"/>
      <c r="F1318" s="34"/>
      <c r="G1318" s="34"/>
      <c r="H1318" s="84"/>
      <c r="I1318" s="34"/>
      <c r="J1318" s="34"/>
      <c r="K1318" s="34"/>
      <c r="L1318" s="34"/>
      <c r="M1318" s="34"/>
      <c r="N1318" s="34"/>
      <c r="O1318" s="34"/>
      <c r="P1318" s="34"/>
      <c r="Q1318" s="34"/>
      <c r="S1318" s="34"/>
      <c r="T1318" s="34"/>
      <c r="U1318" s="34"/>
      <c r="W1318" t="b">
        <v>1</v>
      </c>
      <c r="X1318" s="34"/>
      <c r="Y1318" s="34"/>
      <c r="AA1318" s="34"/>
      <c r="AB1318" s="34"/>
      <c r="AC1318" s="34"/>
      <c r="AD1318" s="34"/>
      <c r="AE1318" s="34"/>
      <c r="AF1318" s="34"/>
      <c r="AG1318">
        <v>4.3</v>
      </c>
      <c r="AH1318" s="34" t="s">
        <v>1607</v>
      </c>
      <c r="AK1318" s="34"/>
      <c r="AL1318" s="34"/>
      <c r="AM1318" s="34"/>
      <c r="AN1318" s="34"/>
      <c r="AO1318" s="34"/>
      <c r="AP1318" s="34"/>
      <c r="AQ1318" s="34"/>
      <c r="AR1318" s="34"/>
      <c r="AS1318" s="34"/>
      <c r="AU1318" s="34"/>
      <c r="AV1318" s="34"/>
      <c r="AW1318" s="34"/>
      <c r="AX1318" s="34"/>
      <c r="AY1318" s="34"/>
      <c r="AZ1318" s="34"/>
      <c r="BA1318" s="34"/>
      <c r="BB1318" s="34"/>
      <c r="BC1318" s="34" t="s">
        <v>866</v>
      </c>
      <c r="BD1318" s="34" t="s">
        <v>378</v>
      </c>
      <c r="BE1318" s="34" t="s">
        <v>867</v>
      </c>
      <c r="BF1318" s="34" t="s">
        <v>868</v>
      </c>
      <c r="BI1318" s="34"/>
      <c r="BJ1318" s="34"/>
      <c r="BK1318" s="34"/>
      <c r="BL1318" s="34"/>
      <c r="BM1318" s="34"/>
      <c r="BN1318" s="34"/>
      <c r="BO1318" s="34"/>
      <c r="BP1318" s="34"/>
      <c r="BQ1318" s="34"/>
      <c r="BS1318" s="34"/>
      <c r="BT1318" s="34"/>
      <c r="BU1318" s="34"/>
      <c r="BV1318" s="34"/>
      <c r="BW1318" s="34"/>
      <c r="BX1318" s="34"/>
      <c r="BY1318" s="34"/>
      <c r="BZ1318" s="34"/>
      <c r="CB1318" s="34"/>
      <c r="CC1318" s="34"/>
      <c r="CD1318" s="34"/>
      <c r="CE1318" s="34"/>
      <c r="CH1318" s="34"/>
      <c r="CI1318" s="34"/>
      <c r="CK1318" s="34"/>
      <c r="CL1318" s="34"/>
      <c r="CM1318" t="b">
        <v>0</v>
      </c>
      <c r="CN1318" s="34" t="s">
        <v>636</v>
      </c>
      <c r="CO1318" s="34" t="s">
        <v>1064</v>
      </c>
      <c r="CP1318" s="34"/>
      <c r="CQ1318" s="34" t="s">
        <v>1145</v>
      </c>
      <c r="CR1318" s="34" t="s">
        <v>1220</v>
      </c>
      <c r="CS1318" s="34" t="s">
        <v>310</v>
      </c>
      <c r="CT1318" s="34" t="s">
        <v>0</v>
      </c>
      <c r="CU1318" t="b">
        <v>0</v>
      </c>
      <c r="CV1318" s="34" t="s">
        <v>1064</v>
      </c>
      <c r="CW1318" s="34" t="s">
        <v>644</v>
      </c>
      <c r="CX1318" s="34"/>
      <c r="CY1318" s="34" t="s">
        <v>1295</v>
      </c>
      <c r="CZ1318" s="34"/>
    </row>
    <row r="1319" spans="1:104" x14ac:dyDescent="0.15">
      <c r="A1319" s="34"/>
      <c r="B1319" s="34"/>
      <c r="C1319" s="34"/>
      <c r="D1319" s="34"/>
      <c r="F1319" s="34"/>
      <c r="G1319" s="34"/>
      <c r="H1319" s="84"/>
      <c r="I1319" s="34"/>
      <c r="J1319" s="34"/>
      <c r="K1319" s="34"/>
      <c r="L1319" s="34"/>
      <c r="M1319" s="34"/>
      <c r="N1319" s="34"/>
      <c r="O1319" s="34"/>
      <c r="P1319" s="34"/>
      <c r="Q1319" s="34"/>
      <c r="S1319" s="34"/>
      <c r="T1319" s="34"/>
      <c r="U1319" s="34"/>
      <c r="W1319" t="b">
        <v>1</v>
      </c>
      <c r="X1319" s="34"/>
      <c r="Y1319" s="34"/>
      <c r="AA1319" s="34"/>
      <c r="AB1319" s="34"/>
      <c r="AC1319" s="34"/>
      <c r="AD1319" s="34"/>
      <c r="AE1319" s="34"/>
      <c r="AF1319" s="34"/>
      <c r="AG1319">
        <v>4.3</v>
      </c>
      <c r="AH1319" s="34" t="s">
        <v>1607</v>
      </c>
      <c r="AK1319" s="34"/>
      <c r="AL1319" s="34"/>
      <c r="AM1319" s="34"/>
      <c r="AN1319" s="34"/>
      <c r="AO1319" s="34"/>
      <c r="AP1319" s="34"/>
      <c r="AQ1319" s="34"/>
      <c r="AR1319" s="34"/>
      <c r="AS1319" s="34"/>
      <c r="AU1319" s="34"/>
      <c r="AV1319" s="34"/>
      <c r="AW1319" s="34"/>
      <c r="AX1319" s="34"/>
      <c r="AY1319" s="34"/>
      <c r="AZ1319" s="34"/>
      <c r="BA1319" s="34"/>
      <c r="BB1319" s="34"/>
      <c r="BC1319" s="34" t="s">
        <v>866</v>
      </c>
      <c r="BD1319" s="34" t="s">
        <v>378</v>
      </c>
      <c r="BE1319" s="34" t="s">
        <v>867</v>
      </c>
      <c r="BF1319" s="34" t="s">
        <v>868</v>
      </c>
      <c r="BI1319" s="34"/>
      <c r="BJ1319" s="34"/>
      <c r="BK1319" s="34"/>
      <c r="BL1319" s="34"/>
      <c r="BM1319" s="34"/>
      <c r="BN1319" s="34"/>
      <c r="BO1319" s="34"/>
      <c r="BP1319" s="34"/>
      <c r="BQ1319" s="34"/>
      <c r="BS1319" s="34"/>
      <c r="BT1319" s="34"/>
      <c r="BU1319" s="34"/>
      <c r="BV1319" s="34"/>
      <c r="BW1319" s="34"/>
      <c r="BX1319" s="34"/>
      <c r="BY1319" s="34"/>
      <c r="BZ1319" s="34"/>
      <c r="CB1319" s="34"/>
      <c r="CC1319" s="34"/>
      <c r="CD1319" s="34"/>
      <c r="CE1319" s="34"/>
      <c r="CH1319" s="34"/>
      <c r="CI1319" s="34"/>
      <c r="CK1319" s="34"/>
      <c r="CL1319" s="34"/>
      <c r="CM1319" t="b">
        <v>0</v>
      </c>
      <c r="CN1319" s="34" t="s">
        <v>636</v>
      </c>
      <c r="CO1319" s="34" t="s">
        <v>1064</v>
      </c>
      <c r="CP1319" s="34"/>
      <c r="CQ1319" s="34" t="s">
        <v>1145</v>
      </c>
      <c r="CR1319" s="34" t="s">
        <v>1220</v>
      </c>
      <c r="CS1319" s="34" t="s">
        <v>312</v>
      </c>
      <c r="CT1319" s="34" t="s">
        <v>312</v>
      </c>
      <c r="CU1319" t="b">
        <v>0</v>
      </c>
      <c r="CV1319" s="34"/>
      <c r="CW1319" s="34" t="s">
        <v>647</v>
      </c>
      <c r="CX1319" s="34"/>
      <c r="CY1319" s="34" t="s">
        <v>1295</v>
      </c>
      <c r="CZ1319" s="34"/>
    </row>
    <row r="1320" spans="1:104" x14ac:dyDescent="0.15">
      <c r="A1320" s="34"/>
      <c r="B1320" s="34"/>
      <c r="C1320" s="34"/>
      <c r="D1320" s="34"/>
      <c r="F1320" s="34"/>
      <c r="G1320" s="34"/>
      <c r="H1320" s="84"/>
      <c r="I1320" s="34"/>
      <c r="J1320" s="34"/>
      <c r="K1320" s="34"/>
      <c r="L1320" s="34"/>
      <c r="M1320" s="34"/>
      <c r="N1320" s="34"/>
      <c r="O1320" s="34"/>
      <c r="P1320" s="34"/>
      <c r="Q1320" s="34"/>
      <c r="S1320" s="34"/>
      <c r="T1320" s="34"/>
      <c r="U1320" s="34"/>
      <c r="W1320" t="b">
        <v>1</v>
      </c>
      <c r="X1320" s="34"/>
      <c r="Y1320" s="34"/>
      <c r="AA1320" s="34"/>
      <c r="AB1320" s="34"/>
      <c r="AC1320" s="34"/>
      <c r="AD1320" s="34"/>
      <c r="AE1320" s="34"/>
      <c r="AF1320" s="34"/>
      <c r="AG1320">
        <v>4.3</v>
      </c>
      <c r="AH1320" s="34" t="s">
        <v>1607</v>
      </c>
      <c r="AK1320" s="34"/>
      <c r="AL1320" s="34"/>
      <c r="AM1320" s="34"/>
      <c r="AN1320" s="34"/>
      <c r="AO1320" s="34"/>
      <c r="AP1320" s="34"/>
      <c r="AQ1320" s="34"/>
      <c r="AR1320" s="34"/>
      <c r="AS1320" s="34"/>
      <c r="AU1320" s="34"/>
      <c r="AV1320" s="34"/>
      <c r="AW1320" s="34"/>
      <c r="AX1320" s="34"/>
      <c r="AY1320" s="34"/>
      <c r="AZ1320" s="34"/>
      <c r="BA1320" s="34"/>
      <c r="BB1320" s="34"/>
      <c r="BC1320" s="34" t="s">
        <v>866</v>
      </c>
      <c r="BD1320" s="34" t="s">
        <v>378</v>
      </c>
      <c r="BE1320" s="34" t="s">
        <v>867</v>
      </c>
      <c r="BF1320" s="34" t="s">
        <v>868</v>
      </c>
      <c r="BI1320" s="34"/>
      <c r="BJ1320" s="34"/>
      <c r="BK1320" s="34"/>
      <c r="BL1320" s="34"/>
      <c r="BM1320" s="34"/>
      <c r="BN1320" s="34"/>
      <c r="BO1320" s="34"/>
      <c r="BP1320" s="34"/>
      <c r="BQ1320" s="34"/>
      <c r="BS1320" s="34"/>
      <c r="BT1320" s="34"/>
      <c r="BU1320" s="34"/>
      <c r="BV1320" s="34"/>
      <c r="BW1320" s="34"/>
      <c r="BX1320" s="34"/>
      <c r="BY1320" s="34"/>
      <c r="BZ1320" s="34"/>
      <c r="CB1320" s="34"/>
      <c r="CC1320" s="34"/>
      <c r="CD1320" s="34"/>
      <c r="CE1320" s="34"/>
      <c r="CH1320" s="34"/>
      <c r="CI1320" s="34"/>
      <c r="CK1320" s="34"/>
      <c r="CL1320" s="34"/>
      <c r="CM1320" t="b">
        <v>0</v>
      </c>
      <c r="CN1320" s="34" t="s">
        <v>636</v>
      </c>
      <c r="CO1320" s="34" t="s">
        <v>1065</v>
      </c>
      <c r="CP1320" s="34"/>
      <c r="CQ1320" s="34" t="s">
        <v>1144</v>
      </c>
      <c r="CR1320" s="34" t="s">
        <v>1221</v>
      </c>
      <c r="CS1320" s="34" t="s">
        <v>309</v>
      </c>
      <c r="CT1320" s="34" t="s">
        <v>640</v>
      </c>
      <c r="CU1320" t="b">
        <v>1</v>
      </c>
      <c r="CV1320" s="34"/>
      <c r="CW1320" s="34" t="s">
        <v>643</v>
      </c>
      <c r="CX1320" s="34"/>
      <c r="CY1320" s="34" t="s">
        <v>1296</v>
      </c>
      <c r="CZ1320" s="34"/>
    </row>
    <row r="1321" spans="1:104" x14ac:dyDescent="0.15">
      <c r="A1321" s="34"/>
      <c r="B1321" s="34"/>
      <c r="C1321" s="34"/>
      <c r="D1321" s="34"/>
      <c r="F1321" s="34"/>
      <c r="G1321" s="34"/>
      <c r="H1321" s="84"/>
      <c r="I1321" s="34"/>
      <c r="J1321" s="34"/>
      <c r="K1321" s="34"/>
      <c r="L1321" s="34"/>
      <c r="M1321" s="34"/>
      <c r="N1321" s="34"/>
      <c r="O1321" s="34"/>
      <c r="P1321" s="34"/>
      <c r="Q1321" s="34"/>
      <c r="S1321" s="34"/>
      <c r="T1321" s="34"/>
      <c r="U1321" s="34"/>
      <c r="W1321" t="b">
        <v>1</v>
      </c>
      <c r="X1321" s="34"/>
      <c r="Y1321" s="34"/>
      <c r="AA1321" s="34"/>
      <c r="AB1321" s="34"/>
      <c r="AC1321" s="34"/>
      <c r="AD1321" s="34"/>
      <c r="AE1321" s="34"/>
      <c r="AF1321" s="34"/>
      <c r="AG1321">
        <v>4.3</v>
      </c>
      <c r="AH1321" s="34" t="s">
        <v>1607</v>
      </c>
      <c r="AK1321" s="34"/>
      <c r="AL1321" s="34"/>
      <c r="AM1321" s="34"/>
      <c r="AN1321" s="34"/>
      <c r="AO1321" s="34"/>
      <c r="AP1321" s="34"/>
      <c r="AQ1321" s="34"/>
      <c r="AR1321" s="34"/>
      <c r="AS1321" s="34"/>
      <c r="AU1321" s="34"/>
      <c r="AV1321" s="34"/>
      <c r="AW1321" s="34"/>
      <c r="AX1321" s="34"/>
      <c r="AY1321" s="34"/>
      <c r="AZ1321" s="34"/>
      <c r="BA1321" s="34"/>
      <c r="BB1321" s="34"/>
      <c r="BC1321" s="34" t="s">
        <v>866</v>
      </c>
      <c r="BD1321" s="34" t="s">
        <v>378</v>
      </c>
      <c r="BE1321" s="34" t="s">
        <v>867</v>
      </c>
      <c r="BF1321" s="34" t="s">
        <v>868</v>
      </c>
      <c r="BI1321" s="34"/>
      <c r="BJ1321" s="34"/>
      <c r="BK1321" s="34"/>
      <c r="BL1321" s="34"/>
      <c r="BM1321" s="34"/>
      <c r="BN1321" s="34"/>
      <c r="BO1321" s="34"/>
      <c r="BP1321" s="34"/>
      <c r="BQ1321" s="34"/>
      <c r="BS1321" s="34"/>
      <c r="BT1321" s="34"/>
      <c r="BU1321" s="34"/>
      <c r="BV1321" s="34"/>
      <c r="BW1321" s="34"/>
      <c r="BX1321" s="34"/>
      <c r="BY1321" s="34"/>
      <c r="BZ1321" s="34"/>
      <c r="CB1321" s="34"/>
      <c r="CC1321" s="34"/>
      <c r="CD1321" s="34"/>
      <c r="CE1321" s="34"/>
      <c r="CH1321" s="34"/>
      <c r="CI1321" s="34"/>
      <c r="CK1321" s="34"/>
      <c r="CL1321" s="34"/>
      <c r="CM1321" t="b">
        <v>0</v>
      </c>
      <c r="CN1321" s="34" t="s">
        <v>636</v>
      </c>
      <c r="CO1321" s="34" t="s">
        <v>1065</v>
      </c>
      <c r="CP1321" s="34"/>
      <c r="CQ1321" s="34" t="s">
        <v>1144</v>
      </c>
      <c r="CR1321" s="34" t="s">
        <v>1221</v>
      </c>
      <c r="CS1321" s="34" t="s">
        <v>310</v>
      </c>
      <c r="CT1321" s="34" t="s">
        <v>0</v>
      </c>
      <c r="CU1321" t="b">
        <v>0</v>
      </c>
      <c r="CV1321" s="34" t="s">
        <v>1065</v>
      </c>
      <c r="CW1321" s="34" t="s">
        <v>644</v>
      </c>
      <c r="CX1321" s="34"/>
      <c r="CY1321" s="34" t="s">
        <v>1296</v>
      </c>
      <c r="CZ1321" s="34"/>
    </row>
    <row r="1322" spans="1:104" x14ac:dyDescent="0.15">
      <c r="A1322" s="34"/>
      <c r="B1322" s="34"/>
      <c r="C1322" s="34"/>
      <c r="D1322" s="34"/>
      <c r="F1322" s="34"/>
      <c r="G1322" s="34"/>
      <c r="H1322" s="84"/>
      <c r="I1322" s="34"/>
      <c r="J1322" s="34"/>
      <c r="K1322" s="34"/>
      <c r="L1322" s="34"/>
      <c r="M1322" s="34"/>
      <c r="N1322" s="34"/>
      <c r="O1322" s="34"/>
      <c r="P1322" s="34"/>
      <c r="Q1322" s="34"/>
      <c r="S1322" s="34"/>
      <c r="T1322" s="34"/>
      <c r="U1322" s="34"/>
      <c r="W1322" t="b">
        <v>1</v>
      </c>
      <c r="X1322" s="34"/>
      <c r="Y1322" s="34"/>
      <c r="AA1322" s="34"/>
      <c r="AB1322" s="34"/>
      <c r="AC1322" s="34"/>
      <c r="AD1322" s="34"/>
      <c r="AE1322" s="34"/>
      <c r="AF1322" s="34"/>
      <c r="AG1322">
        <v>4.3</v>
      </c>
      <c r="AH1322" s="34" t="s">
        <v>1607</v>
      </c>
      <c r="AK1322" s="34"/>
      <c r="AL1322" s="34"/>
      <c r="AM1322" s="34"/>
      <c r="AN1322" s="34"/>
      <c r="AO1322" s="34"/>
      <c r="AP1322" s="34"/>
      <c r="AQ1322" s="34"/>
      <c r="AR1322" s="34"/>
      <c r="AS1322" s="34"/>
      <c r="AU1322" s="34"/>
      <c r="AV1322" s="34"/>
      <c r="AW1322" s="34"/>
      <c r="AX1322" s="34"/>
      <c r="AY1322" s="34"/>
      <c r="AZ1322" s="34"/>
      <c r="BA1322" s="34"/>
      <c r="BB1322" s="34"/>
      <c r="BC1322" s="34" t="s">
        <v>866</v>
      </c>
      <c r="BD1322" s="34" t="s">
        <v>378</v>
      </c>
      <c r="BE1322" s="34" t="s">
        <v>867</v>
      </c>
      <c r="BF1322" s="34" t="s">
        <v>868</v>
      </c>
      <c r="BI1322" s="34"/>
      <c r="BJ1322" s="34"/>
      <c r="BK1322" s="34"/>
      <c r="BL1322" s="34"/>
      <c r="BM1322" s="34"/>
      <c r="BN1322" s="34"/>
      <c r="BO1322" s="34"/>
      <c r="BP1322" s="34"/>
      <c r="BQ1322" s="34"/>
      <c r="BS1322" s="34"/>
      <c r="BT1322" s="34"/>
      <c r="BU1322" s="34"/>
      <c r="BV1322" s="34"/>
      <c r="BW1322" s="34"/>
      <c r="BX1322" s="34"/>
      <c r="BY1322" s="34"/>
      <c r="BZ1322" s="34"/>
      <c r="CB1322" s="34"/>
      <c r="CC1322" s="34"/>
      <c r="CD1322" s="34"/>
      <c r="CE1322" s="34"/>
      <c r="CH1322" s="34"/>
      <c r="CI1322" s="34"/>
      <c r="CK1322" s="34"/>
      <c r="CL1322" s="34"/>
      <c r="CM1322" t="b">
        <v>0</v>
      </c>
      <c r="CN1322" s="34" t="s">
        <v>636</v>
      </c>
      <c r="CO1322" s="34" t="s">
        <v>1065</v>
      </c>
      <c r="CP1322" s="34"/>
      <c r="CQ1322" s="34" t="s">
        <v>1144</v>
      </c>
      <c r="CR1322" s="34" t="s">
        <v>1221</v>
      </c>
      <c r="CS1322" s="34" t="s">
        <v>312</v>
      </c>
      <c r="CT1322" s="34" t="s">
        <v>312</v>
      </c>
      <c r="CU1322" t="b">
        <v>0</v>
      </c>
      <c r="CV1322" s="34"/>
      <c r="CW1322" s="34" t="s">
        <v>647</v>
      </c>
      <c r="CX1322" s="34"/>
      <c r="CY1322" s="34" t="s">
        <v>1296</v>
      </c>
      <c r="CZ1322" s="34"/>
    </row>
    <row r="1323" spans="1:104" x14ac:dyDescent="0.15">
      <c r="A1323" s="34"/>
      <c r="B1323" s="34"/>
      <c r="C1323" s="34"/>
      <c r="D1323" s="34"/>
      <c r="F1323" s="34"/>
      <c r="G1323" s="34"/>
      <c r="H1323" s="84"/>
      <c r="I1323" s="34"/>
      <c r="J1323" s="34"/>
      <c r="K1323" s="34"/>
      <c r="L1323" s="34"/>
      <c r="M1323" s="34"/>
      <c r="N1323" s="34"/>
      <c r="O1323" s="34"/>
      <c r="P1323" s="34"/>
      <c r="Q1323" s="34"/>
      <c r="S1323" s="34"/>
      <c r="T1323" s="34"/>
      <c r="U1323" s="34"/>
      <c r="W1323" t="b">
        <v>1</v>
      </c>
      <c r="X1323" s="34"/>
      <c r="Y1323" s="34"/>
      <c r="AA1323" s="34"/>
      <c r="AB1323" s="34"/>
      <c r="AC1323" s="34"/>
      <c r="AD1323" s="34"/>
      <c r="AE1323" s="34"/>
      <c r="AF1323" s="34"/>
      <c r="AG1323">
        <v>4.3</v>
      </c>
      <c r="AH1323" s="34" t="s">
        <v>1607</v>
      </c>
      <c r="AK1323" s="34"/>
      <c r="AL1323" s="34"/>
      <c r="AM1323" s="34"/>
      <c r="AN1323" s="34"/>
      <c r="AO1323" s="34"/>
      <c r="AP1323" s="34"/>
      <c r="AQ1323" s="34"/>
      <c r="AR1323" s="34"/>
      <c r="AS1323" s="34"/>
      <c r="AU1323" s="34"/>
      <c r="AV1323" s="34"/>
      <c r="AW1323" s="34"/>
      <c r="AX1323" s="34"/>
      <c r="AY1323" s="34"/>
      <c r="AZ1323" s="34"/>
      <c r="BA1323" s="34"/>
      <c r="BB1323" s="34"/>
      <c r="BC1323" s="34" t="s">
        <v>866</v>
      </c>
      <c r="BD1323" s="34" t="s">
        <v>378</v>
      </c>
      <c r="BE1323" s="34" t="s">
        <v>867</v>
      </c>
      <c r="BF1323" s="34" t="s">
        <v>868</v>
      </c>
      <c r="BI1323" s="34"/>
      <c r="BJ1323" s="34"/>
      <c r="BK1323" s="34"/>
      <c r="BL1323" s="34"/>
      <c r="BM1323" s="34"/>
      <c r="BN1323" s="34"/>
      <c r="BO1323" s="34"/>
      <c r="BP1323" s="34"/>
      <c r="BQ1323" s="34"/>
      <c r="BS1323" s="34"/>
      <c r="BT1323" s="34"/>
      <c r="BU1323" s="34"/>
      <c r="BV1323" s="34"/>
      <c r="BW1323" s="34"/>
      <c r="BX1323" s="34"/>
      <c r="BY1323" s="34"/>
      <c r="BZ1323" s="34"/>
      <c r="CB1323" s="34"/>
      <c r="CC1323" s="34"/>
      <c r="CD1323" s="34"/>
      <c r="CE1323" s="34"/>
      <c r="CH1323" s="34"/>
      <c r="CI1323" s="34"/>
      <c r="CK1323" s="34"/>
      <c r="CL1323" s="34"/>
      <c r="CM1323" t="b">
        <v>0</v>
      </c>
      <c r="CN1323" s="34" t="s">
        <v>636</v>
      </c>
      <c r="CO1323" s="34" t="s">
        <v>1066</v>
      </c>
      <c r="CP1323" s="34"/>
      <c r="CQ1323" s="34" t="s">
        <v>1123</v>
      </c>
      <c r="CR1323" s="34" t="s">
        <v>1222</v>
      </c>
      <c r="CS1323" s="34" t="s">
        <v>309</v>
      </c>
      <c r="CT1323" s="34" t="s">
        <v>640</v>
      </c>
      <c r="CU1323" t="b">
        <v>1</v>
      </c>
      <c r="CV1323" s="34"/>
      <c r="CW1323" s="34" t="s">
        <v>643</v>
      </c>
      <c r="CX1323" s="34"/>
      <c r="CY1323" s="34" t="s">
        <v>1297</v>
      </c>
      <c r="CZ1323" s="34"/>
    </row>
    <row r="1324" spans="1:104" x14ac:dyDescent="0.15">
      <c r="A1324" s="34"/>
      <c r="B1324" s="34"/>
      <c r="C1324" s="34"/>
      <c r="D1324" s="34"/>
      <c r="F1324" s="34"/>
      <c r="G1324" s="34"/>
      <c r="H1324" s="84"/>
      <c r="I1324" s="34"/>
      <c r="J1324" s="34"/>
      <c r="K1324" s="34"/>
      <c r="L1324" s="34"/>
      <c r="M1324" s="34"/>
      <c r="N1324" s="34"/>
      <c r="O1324" s="34"/>
      <c r="P1324" s="34"/>
      <c r="Q1324" s="34"/>
      <c r="S1324" s="34"/>
      <c r="T1324" s="34"/>
      <c r="U1324" s="34"/>
      <c r="W1324" t="b">
        <v>1</v>
      </c>
      <c r="X1324" s="34"/>
      <c r="Y1324" s="34"/>
      <c r="AA1324" s="34"/>
      <c r="AB1324" s="34"/>
      <c r="AC1324" s="34"/>
      <c r="AD1324" s="34"/>
      <c r="AE1324" s="34"/>
      <c r="AF1324" s="34"/>
      <c r="AG1324">
        <v>4.3</v>
      </c>
      <c r="AH1324" s="34" t="s">
        <v>1607</v>
      </c>
      <c r="AK1324" s="34"/>
      <c r="AL1324" s="34"/>
      <c r="AM1324" s="34"/>
      <c r="AN1324" s="34"/>
      <c r="AO1324" s="34"/>
      <c r="AP1324" s="34"/>
      <c r="AQ1324" s="34"/>
      <c r="AR1324" s="34"/>
      <c r="AS1324" s="34"/>
      <c r="AU1324" s="34"/>
      <c r="AV1324" s="34"/>
      <c r="AW1324" s="34"/>
      <c r="AX1324" s="34"/>
      <c r="AY1324" s="34"/>
      <c r="AZ1324" s="34"/>
      <c r="BA1324" s="34"/>
      <c r="BB1324" s="34"/>
      <c r="BC1324" s="34" t="s">
        <v>866</v>
      </c>
      <c r="BD1324" s="34" t="s">
        <v>378</v>
      </c>
      <c r="BE1324" s="34" t="s">
        <v>867</v>
      </c>
      <c r="BF1324" s="34" t="s">
        <v>868</v>
      </c>
      <c r="BI1324" s="34"/>
      <c r="BJ1324" s="34"/>
      <c r="BK1324" s="34"/>
      <c r="BL1324" s="34"/>
      <c r="BM1324" s="34"/>
      <c r="BN1324" s="34"/>
      <c r="BO1324" s="34"/>
      <c r="BP1324" s="34"/>
      <c r="BQ1324" s="34"/>
      <c r="BS1324" s="34"/>
      <c r="BT1324" s="34"/>
      <c r="BU1324" s="34"/>
      <c r="BV1324" s="34"/>
      <c r="BW1324" s="34"/>
      <c r="BX1324" s="34"/>
      <c r="BY1324" s="34"/>
      <c r="BZ1324" s="34"/>
      <c r="CB1324" s="34"/>
      <c r="CC1324" s="34"/>
      <c r="CD1324" s="34"/>
      <c r="CE1324" s="34"/>
      <c r="CH1324" s="34"/>
      <c r="CI1324" s="34"/>
      <c r="CK1324" s="34"/>
      <c r="CL1324" s="34"/>
      <c r="CM1324" t="b">
        <v>0</v>
      </c>
      <c r="CN1324" s="34" t="s">
        <v>636</v>
      </c>
      <c r="CO1324" s="34" t="s">
        <v>1066</v>
      </c>
      <c r="CP1324" s="34"/>
      <c r="CQ1324" s="34" t="s">
        <v>1123</v>
      </c>
      <c r="CR1324" s="34" t="s">
        <v>1222</v>
      </c>
      <c r="CS1324" s="34" t="s">
        <v>310</v>
      </c>
      <c r="CT1324" s="34" t="s">
        <v>0</v>
      </c>
      <c r="CU1324" t="b">
        <v>0</v>
      </c>
      <c r="CV1324" s="34" t="s">
        <v>1066</v>
      </c>
      <c r="CW1324" s="34" t="s">
        <v>644</v>
      </c>
      <c r="CX1324" s="34"/>
      <c r="CY1324" s="34" t="s">
        <v>1297</v>
      </c>
      <c r="CZ1324" s="34"/>
    </row>
    <row r="1325" spans="1:104" x14ac:dyDescent="0.15">
      <c r="A1325" s="34"/>
      <c r="B1325" s="34"/>
      <c r="C1325" s="34"/>
      <c r="D1325" s="34"/>
      <c r="F1325" s="34"/>
      <c r="G1325" s="34"/>
      <c r="H1325" s="84"/>
      <c r="I1325" s="34"/>
      <c r="J1325" s="34"/>
      <c r="K1325" s="34"/>
      <c r="L1325" s="34"/>
      <c r="M1325" s="34"/>
      <c r="N1325" s="34"/>
      <c r="O1325" s="34"/>
      <c r="P1325" s="34"/>
      <c r="Q1325" s="34"/>
      <c r="S1325" s="34"/>
      <c r="T1325" s="34"/>
      <c r="U1325" s="34"/>
      <c r="W1325" t="b">
        <v>1</v>
      </c>
      <c r="X1325" s="34"/>
      <c r="Y1325" s="34"/>
      <c r="AA1325" s="34"/>
      <c r="AB1325" s="34"/>
      <c r="AC1325" s="34"/>
      <c r="AD1325" s="34"/>
      <c r="AE1325" s="34"/>
      <c r="AF1325" s="34"/>
      <c r="AG1325">
        <v>4.3</v>
      </c>
      <c r="AH1325" s="34" t="s">
        <v>1607</v>
      </c>
      <c r="AK1325" s="34"/>
      <c r="AL1325" s="34"/>
      <c r="AM1325" s="34"/>
      <c r="AN1325" s="34"/>
      <c r="AO1325" s="34"/>
      <c r="AP1325" s="34"/>
      <c r="AQ1325" s="34"/>
      <c r="AR1325" s="34"/>
      <c r="AS1325" s="34"/>
      <c r="AU1325" s="34"/>
      <c r="AV1325" s="34"/>
      <c r="AW1325" s="34"/>
      <c r="AX1325" s="34"/>
      <c r="AY1325" s="34"/>
      <c r="AZ1325" s="34"/>
      <c r="BA1325" s="34"/>
      <c r="BB1325" s="34"/>
      <c r="BC1325" s="34" t="s">
        <v>866</v>
      </c>
      <c r="BD1325" s="34" t="s">
        <v>378</v>
      </c>
      <c r="BE1325" s="34" t="s">
        <v>867</v>
      </c>
      <c r="BF1325" s="34" t="s">
        <v>868</v>
      </c>
      <c r="BI1325" s="34"/>
      <c r="BJ1325" s="34"/>
      <c r="BK1325" s="34"/>
      <c r="BL1325" s="34"/>
      <c r="BM1325" s="34"/>
      <c r="BN1325" s="34"/>
      <c r="BO1325" s="34"/>
      <c r="BP1325" s="34"/>
      <c r="BQ1325" s="34"/>
      <c r="BS1325" s="34"/>
      <c r="BT1325" s="34"/>
      <c r="BU1325" s="34"/>
      <c r="BV1325" s="34"/>
      <c r="BW1325" s="34"/>
      <c r="BX1325" s="34"/>
      <c r="BY1325" s="34"/>
      <c r="BZ1325" s="34"/>
      <c r="CB1325" s="34"/>
      <c r="CC1325" s="34"/>
      <c r="CD1325" s="34"/>
      <c r="CE1325" s="34"/>
      <c r="CH1325" s="34"/>
      <c r="CI1325" s="34"/>
      <c r="CK1325" s="34"/>
      <c r="CL1325" s="34"/>
      <c r="CM1325" t="b">
        <v>0</v>
      </c>
      <c r="CN1325" s="34" t="s">
        <v>636</v>
      </c>
      <c r="CO1325" s="34" t="s">
        <v>1066</v>
      </c>
      <c r="CP1325" s="34"/>
      <c r="CQ1325" s="34" t="s">
        <v>1123</v>
      </c>
      <c r="CR1325" s="34" t="s">
        <v>1222</v>
      </c>
      <c r="CS1325" s="34" t="s">
        <v>312</v>
      </c>
      <c r="CT1325" s="34" t="s">
        <v>312</v>
      </c>
      <c r="CU1325" t="b">
        <v>0</v>
      </c>
      <c r="CV1325" s="34"/>
      <c r="CW1325" s="34" t="s">
        <v>647</v>
      </c>
      <c r="CX1325" s="34"/>
      <c r="CY1325" s="34" t="s">
        <v>1297</v>
      </c>
      <c r="CZ1325" s="34"/>
    </row>
    <row r="1326" spans="1:104" x14ac:dyDescent="0.15">
      <c r="A1326" s="34"/>
      <c r="B1326" s="34"/>
      <c r="C1326" s="34"/>
      <c r="D1326" s="34"/>
      <c r="F1326" s="34"/>
      <c r="G1326" s="34"/>
      <c r="H1326" s="84"/>
      <c r="I1326" s="34"/>
      <c r="J1326" s="34"/>
      <c r="K1326" s="34"/>
      <c r="L1326" s="34"/>
      <c r="M1326" s="34"/>
      <c r="N1326" s="34"/>
      <c r="O1326" s="34"/>
      <c r="P1326" s="34"/>
      <c r="Q1326" s="34"/>
      <c r="S1326" s="34"/>
      <c r="T1326" s="34"/>
      <c r="U1326" s="34"/>
      <c r="W1326" t="b">
        <v>1</v>
      </c>
      <c r="X1326" s="34"/>
      <c r="Y1326" s="34"/>
      <c r="AA1326" s="34"/>
      <c r="AB1326" s="34"/>
      <c r="AC1326" s="34"/>
      <c r="AD1326" s="34"/>
      <c r="AE1326" s="34"/>
      <c r="AF1326" s="34"/>
      <c r="AG1326">
        <v>4.3</v>
      </c>
      <c r="AH1326" s="34" t="s">
        <v>1607</v>
      </c>
      <c r="AK1326" s="34"/>
      <c r="AL1326" s="34"/>
      <c r="AM1326" s="34"/>
      <c r="AN1326" s="34"/>
      <c r="AO1326" s="34"/>
      <c r="AP1326" s="34"/>
      <c r="AQ1326" s="34"/>
      <c r="AR1326" s="34"/>
      <c r="AS1326" s="34"/>
      <c r="AU1326" s="34"/>
      <c r="AV1326" s="34"/>
      <c r="AW1326" s="34"/>
      <c r="AX1326" s="34"/>
      <c r="AY1326" s="34"/>
      <c r="AZ1326" s="34"/>
      <c r="BA1326" s="34"/>
      <c r="BB1326" s="34"/>
      <c r="BC1326" s="34" t="s">
        <v>866</v>
      </c>
      <c r="BD1326" s="34" t="s">
        <v>378</v>
      </c>
      <c r="BE1326" s="34" t="s">
        <v>867</v>
      </c>
      <c r="BF1326" s="34" t="s">
        <v>868</v>
      </c>
      <c r="BI1326" s="34"/>
      <c r="BJ1326" s="34"/>
      <c r="BK1326" s="34"/>
      <c r="BL1326" s="34"/>
      <c r="BM1326" s="34"/>
      <c r="BN1326" s="34"/>
      <c r="BO1326" s="34"/>
      <c r="BP1326" s="34"/>
      <c r="BQ1326" s="34"/>
      <c r="BS1326" s="34"/>
      <c r="BT1326" s="34"/>
      <c r="BU1326" s="34"/>
      <c r="BV1326" s="34"/>
      <c r="BW1326" s="34"/>
      <c r="BX1326" s="34"/>
      <c r="BY1326" s="34"/>
      <c r="BZ1326" s="34"/>
      <c r="CB1326" s="34"/>
      <c r="CC1326" s="34"/>
      <c r="CD1326" s="34"/>
      <c r="CE1326" s="34"/>
      <c r="CH1326" s="34"/>
      <c r="CI1326" s="34"/>
      <c r="CK1326" s="34"/>
      <c r="CL1326" s="34"/>
      <c r="CM1326" t="b">
        <v>0</v>
      </c>
      <c r="CN1326" s="34" t="s">
        <v>987</v>
      </c>
      <c r="CO1326" s="34" t="s">
        <v>1067</v>
      </c>
      <c r="CP1326" s="34" t="s">
        <v>1093</v>
      </c>
      <c r="CQ1326" s="34" t="s">
        <v>1146</v>
      </c>
      <c r="CR1326" s="34" t="s">
        <v>1223</v>
      </c>
      <c r="CS1326" s="34" t="s">
        <v>309</v>
      </c>
      <c r="CT1326" s="34" t="s">
        <v>640</v>
      </c>
      <c r="CU1326" t="b">
        <v>1</v>
      </c>
      <c r="CV1326" s="34"/>
      <c r="CW1326" s="34" t="s">
        <v>643</v>
      </c>
      <c r="CX1326" s="34"/>
      <c r="CY1326" s="34" t="s">
        <v>1298</v>
      </c>
      <c r="CZ1326" s="34"/>
    </row>
    <row r="1327" spans="1:104" x14ac:dyDescent="0.15">
      <c r="A1327" s="34"/>
      <c r="B1327" s="34"/>
      <c r="C1327" s="34"/>
      <c r="D1327" s="34"/>
      <c r="F1327" s="34"/>
      <c r="G1327" s="34"/>
      <c r="H1327" s="84"/>
      <c r="I1327" s="34"/>
      <c r="J1327" s="34"/>
      <c r="K1327" s="34"/>
      <c r="L1327" s="34"/>
      <c r="M1327" s="34"/>
      <c r="N1327" s="34"/>
      <c r="O1327" s="34"/>
      <c r="P1327" s="34"/>
      <c r="Q1327" s="34"/>
      <c r="S1327" s="34"/>
      <c r="T1327" s="34"/>
      <c r="U1327" s="34"/>
      <c r="W1327" t="b">
        <v>1</v>
      </c>
      <c r="X1327" s="34"/>
      <c r="Y1327" s="34"/>
      <c r="AA1327" s="34"/>
      <c r="AB1327" s="34"/>
      <c r="AC1327" s="34"/>
      <c r="AD1327" s="34"/>
      <c r="AE1327" s="34"/>
      <c r="AF1327" s="34"/>
      <c r="AG1327">
        <v>4.3</v>
      </c>
      <c r="AH1327" s="34" t="s">
        <v>1607</v>
      </c>
      <c r="AK1327" s="34"/>
      <c r="AL1327" s="34"/>
      <c r="AM1327" s="34"/>
      <c r="AN1327" s="34"/>
      <c r="AO1327" s="34"/>
      <c r="AP1327" s="34"/>
      <c r="AQ1327" s="34"/>
      <c r="AR1327" s="34"/>
      <c r="AS1327" s="34"/>
      <c r="AU1327" s="34"/>
      <c r="AV1327" s="34"/>
      <c r="AW1327" s="34"/>
      <c r="AX1327" s="34"/>
      <c r="AY1327" s="34"/>
      <c r="AZ1327" s="34"/>
      <c r="BA1327" s="34"/>
      <c r="BB1327" s="34"/>
      <c r="BC1327" s="34" t="s">
        <v>866</v>
      </c>
      <c r="BD1327" s="34" t="s">
        <v>378</v>
      </c>
      <c r="BE1327" s="34" t="s">
        <v>867</v>
      </c>
      <c r="BF1327" s="34" t="s">
        <v>868</v>
      </c>
      <c r="BI1327" s="34"/>
      <c r="BJ1327" s="34"/>
      <c r="BK1327" s="34"/>
      <c r="BL1327" s="34"/>
      <c r="BM1327" s="34"/>
      <c r="BN1327" s="34"/>
      <c r="BO1327" s="34"/>
      <c r="BP1327" s="34"/>
      <c r="BQ1327" s="34"/>
      <c r="BS1327" s="34"/>
      <c r="BT1327" s="34"/>
      <c r="BU1327" s="34"/>
      <c r="BV1327" s="34"/>
      <c r="BW1327" s="34"/>
      <c r="BX1327" s="34"/>
      <c r="BY1327" s="34"/>
      <c r="BZ1327" s="34"/>
      <c r="CB1327" s="34"/>
      <c r="CC1327" s="34"/>
      <c r="CD1327" s="34"/>
      <c r="CE1327" s="34"/>
      <c r="CH1327" s="34"/>
      <c r="CI1327" s="34"/>
      <c r="CK1327" s="34"/>
      <c r="CL1327" s="34"/>
      <c r="CM1327" t="b">
        <v>0</v>
      </c>
      <c r="CN1327" s="34" t="s">
        <v>987</v>
      </c>
      <c r="CO1327" s="34" t="s">
        <v>1067</v>
      </c>
      <c r="CP1327" s="34" t="s">
        <v>1093</v>
      </c>
      <c r="CQ1327" s="34" t="s">
        <v>1146</v>
      </c>
      <c r="CR1327" s="34" t="s">
        <v>1223</v>
      </c>
      <c r="CS1327" s="34" t="s">
        <v>310</v>
      </c>
      <c r="CT1327" s="34" t="s">
        <v>0</v>
      </c>
      <c r="CU1327" t="b">
        <v>0</v>
      </c>
      <c r="CV1327" s="34" t="s">
        <v>1067</v>
      </c>
      <c r="CW1327" s="34" t="s">
        <v>644</v>
      </c>
      <c r="CX1327" s="34"/>
      <c r="CY1327" s="34" t="s">
        <v>1298</v>
      </c>
      <c r="CZ1327" s="34"/>
    </row>
    <row r="1328" spans="1:104" x14ac:dyDescent="0.15">
      <c r="A1328" s="34"/>
      <c r="B1328" s="34"/>
      <c r="C1328" s="34"/>
      <c r="D1328" s="34"/>
      <c r="F1328" s="34"/>
      <c r="G1328" s="34"/>
      <c r="H1328" s="84"/>
      <c r="I1328" s="34"/>
      <c r="J1328" s="34"/>
      <c r="K1328" s="34"/>
      <c r="L1328" s="34"/>
      <c r="M1328" s="34"/>
      <c r="N1328" s="34"/>
      <c r="O1328" s="34"/>
      <c r="P1328" s="34"/>
      <c r="Q1328" s="34"/>
      <c r="S1328" s="34"/>
      <c r="T1328" s="34"/>
      <c r="U1328" s="34"/>
      <c r="W1328" t="b">
        <v>1</v>
      </c>
      <c r="X1328" s="34"/>
      <c r="Y1328" s="34"/>
      <c r="AA1328" s="34"/>
      <c r="AB1328" s="34"/>
      <c r="AC1328" s="34"/>
      <c r="AD1328" s="34"/>
      <c r="AE1328" s="34"/>
      <c r="AF1328" s="34"/>
      <c r="AG1328">
        <v>4.3</v>
      </c>
      <c r="AH1328" s="34" t="s">
        <v>1607</v>
      </c>
      <c r="AK1328" s="34"/>
      <c r="AL1328" s="34"/>
      <c r="AM1328" s="34"/>
      <c r="AN1328" s="34"/>
      <c r="AO1328" s="34"/>
      <c r="AP1328" s="34"/>
      <c r="AQ1328" s="34"/>
      <c r="AR1328" s="34"/>
      <c r="AS1328" s="34"/>
      <c r="AU1328" s="34"/>
      <c r="AV1328" s="34"/>
      <c r="AW1328" s="34"/>
      <c r="AX1328" s="34"/>
      <c r="AY1328" s="34"/>
      <c r="AZ1328" s="34"/>
      <c r="BA1328" s="34"/>
      <c r="BB1328" s="34"/>
      <c r="BC1328" s="34" t="s">
        <v>866</v>
      </c>
      <c r="BD1328" s="34" t="s">
        <v>378</v>
      </c>
      <c r="BE1328" s="34" t="s">
        <v>867</v>
      </c>
      <c r="BF1328" s="34" t="s">
        <v>868</v>
      </c>
      <c r="BI1328" s="34"/>
      <c r="BJ1328" s="34"/>
      <c r="BK1328" s="34"/>
      <c r="BL1328" s="34"/>
      <c r="BM1328" s="34"/>
      <c r="BN1328" s="34"/>
      <c r="BO1328" s="34"/>
      <c r="BP1328" s="34"/>
      <c r="BQ1328" s="34"/>
      <c r="BS1328" s="34"/>
      <c r="BT1328" s="34"/>
      <c r="BU1328" s="34"/>
      <c r="BV1328" s="34"/>
      <c r="BW1328" s="34"/>
      <c r="BX1328" s="34"/>
      <c r="BY1328" s="34"/>
      <c r="BZ1328" s="34"/>
      <c r="CB1328" s="34"/>
      <c r="CC1328" s="34"/>
      <c r="CD1328" s="34"/>
      <c r="CE1328" s="34"/>
      <c r="CH1328" s="34"/>
      <c r="CI1328" s="34"/>
      <c r="CK1328" s="34"/>
      <c r="CL1328" s="34"/>
      <c r="CM1328" t="b">
        <v>0</v>
      </c>
      <c r="CN1328" s="34" t="s">
        <v>987</v>
      </c>
      <c r="CO1328" s="34" t="s">
        <v>1067</v>
      </c>
      <c r="CP1328" s="34" t="s">
        <v>1093</v>
      </c>
      <c r="CQ1328" s="34" t="s">
        <v>1146</v>
      </c>
      <c r="CR1328" s="34" t="s">
        <v>1223</v>
      </c>
      <c r="CS1328" s="34" t="s">
        <v>312</v>
      </c>
      <c r="CT1328" s="34" t="s">
        <v>312</v>
      </c>
      <c r="CU1328" t="b">
        <v>0</v>
      </c>
      <c r="CV1328" s="34"/>
      <c r="CW1328" s="34" t="s">
        <v>647</v>
      </c>
      <c r="CX1328" s="34"/>
      <c r="CY1328" s="34" t="s">
        <v>1298</v>
      </c>
      <c r="CZ1328" s="34"/>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40F12A34A0E644287A9A0A033B9060C" ma:contentTypeVersion="19" ma:contentTypeDescription="Create a new document." ma:contentTypeScope="" ma:versionID="f7eeb081b32e5418ce26b3f73bfae031">
  <xsd:schema xmlns:xsd="http://www.w3.org/2001/XMLSchema" xmlns:xs="http://www.w3.org/2001/XMLSchema" xmlns:p="http://schemas.microsoft.com/office/2006/metadata/properties" xmlns:ns1="http://schemas.microsoft.com/sharepoint/v3" xmlns:ns3="67340905-996a-40c5-b50b-f157792342e5" xmlns:ns4="1d2197a9-12a8-4237-9212-62c6692ac356" targetNamespace="http://schemas.microsoft.com/office/2006/metadata/properties" ma:root="true" ma:fieldsID="18061a7f2972c6bc48d8780c06204146" ns1:_="" ns3:_="" ns4:_="">
    <xsd:import namespace="http://schemas.microsoft.com/sharepoint/v3"/>
    <xsd:import namespace="67340905-996a-40c5-b50b-f157792342e5"/>
    <xsd:import namespace="1d2197a9-12a8-4237-9212-62c6692ac356"/>
    <xsd:element name="properties">
      <xsd:complexType>
        <xsd:sequence>
          <xsd:element name="documentManagement">
            <xsd:complexType>
              <xsd:all>
                <xsd:element ref="ns3:SharedWithUsers" minOccurs="0"/>
                <xsd:element ref="ns3:SharedWithDetails" minOccurs="0"/>
                <xsd:element ref="ns3:SharingHintHash" minOccurs="0"/>
                <xsd:element ref="ns4:NotebookType" minOccurs="0"/>
                <xsd:element ref="ns4:FolderType" minOccurs="0"/>
                <xsd:element ref="ns4:Owner" minOccurs="0"/>
                <xsd:element ref="ns4:DefaultSectionNames" minOccurs="0"/>
                <xsd:element ref="ns4:AppVersion" minOccurs="0"/>
                <xsd:element ref="ns4:Teachers" minOccurs="0"/>
                <xsd:element ref="ns4:Students" minOccurs="0"/>
                <xsd:element ref="ns4:Student_Groups" minOccurs="0"/>
                <xsd:element ref="ns4:Invited_Teachers" minOccurs="0"/>
                <xsd:element ref="ns4:Invited_Students" minOccurs="0"/>
                <xsd:element ref="ns4:Self_Registration_Enabled" minOccurs="0"/>
                <xsd:element ref="ns1:_ip_UnifiedCompliancePolicyProperties" minOccurs="0"/>
                <xsd:element ref="ns1:_ip_UnifiedCompliancePolicyUIAction" minOccurs="0"/>
                <xsd:element ref="ns4:MediaServiceMetadata" minOccurs="0"/>
                <xsd:element ref="ns4:MediaServiceFastMetadata" minOccurs="0"/>
                <xsd:element ref="ns4: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2" nillable="true" ma:displayName="Unified Compliance Policy Properties" ma:hidden="true" ma:internalName="_ip_UnifiedCompliancePolicyProperties">
      <xsd:simpleType>
        <xsd:restriction base="dms:Note"/>
      </xsd:simpleType>
    </xsd:element>
    <xsd:element name="_ip_UnifiedCompliancePolicyUIAction" ma:index="23"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7340905-996a-40c5-b50b-f157792342e5"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d2197a9-12a8-4237-9212-62c6692ac356" elementFormDefault="qualified">
    <xsd:import namespace="http://schemas.microsoft.com/office/2006/documentManagement/types"/>
    <xsd:import namespace="http://schemas.microsoft.com/office/infopath/2007/PartnerControls"/>
    <xsd:element name="NotebookType" ma:index="11" nillable="true" ma:displayName="Notebook Type" ma:internalName="NotebookType">
      <xsd:simpleType>
        <xsd:restriction base="dms:Text"/>
      </xsd:simpleType>
    </xsd:element>
    <xsd:element name="FolderType" ma:index="12" nillable="true" ma:displayName="Folder Type" ma:internalName="FolderType">
      <xsd:simpleType>
        <xsd:restriction base="dms:Text"/>
      </xsd:simpleType>
    </xsd:element>
    <xsd:element name="Owner" ma:index="13" nillable="true" ma:displayName="Owner" ma:internalName="Owne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DefaultSectionNames" ma:index="14" nillable="true" ma:displayName="Default Section Names" ma:internalName="DefaultSectionNames">
      <xsd:simpleType>
        <xsd:restriction base="dms:Note">
          <xsd:maxLength value="255"/>
        </xsd:restriction>
      </xsd:simpleType>
    </xsd:element>
    <xsd:element name="AppVersion" ma:index="15" nillable="true" ma:displayName="App Version" ma:internalName="AppVersion">
      <xsd:simpleType>
        <xsd:restriction base="dms:Text"/>
      </xsd:simpleType>
    </xsd:element>
    <xsd:element name="Teachers" ma:index="16" nillable="true" ma:displayName="Teachers" ma:internalName="Teachers">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udents" ma:index="17" nillable="true" ma:displayName="Students" ma:internalName="Students">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udent_Groups" ma:index="18" nillable="true" ma:displayName="Student Groups" ma:internalName="Student_Groups">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Invited_Teachers" ma:index="19" nillable="true" ma:displayName="Invited Teachers" ma:internalName="Invited_Teachers">
      <xsd:simpleType>
        <xsd:restriction base="dms:Note">
          <xsd:maxLength value="255"/>
        </xsd:restriction>
      </xsd:simpleType>
    </xsd:element>
    <xsd:element name="Invited_Students" ma:index="20" nillable="true" ma:displayName="Invited Students" ma:internalName="Invited_Students">
      <xsd:simpleType>
        <xsd:restriction base="dms:Note">
          <xsd:maxLength value="255"/>
        </xsd:restriction>
      </xsd:simpleType>
    </xsd:element>
    <xsd:element name="Self_Registration_Enabled" ma:index="21" nillable="true" ma:displayName="Self_Registration_Enabled" ma:internalName="Self_Registration_Enabled">
      <xsd:simpleType>
        <xsd:restriction base="dms:Boolean"/>
      </xsd:simpleType>
    </xsd:element>
    <xsd:element name="MediaServiceMetadata" ma:index="24" nillable="true" ma:displayName="MediaServiceMetadata" ma:hidden="true" ma:internalName="MediaServiceMetadata" ma:readOnly="true">
      <xsd:simpleType>
        <xsd:restriction base="dms:Note"/>
      </xsd:simpleType>
    </xsd:element>
    <xsd:element name="MediaServiceFastMetadata" ma:index="25" nillable="true" ma:displayName="MediaServiceFastMetadata" ma:hidden="true" ma:internalName="MediaServiceFastMetadata" ma:readOnly="true">
      <xsd:simpleType>
        <xsd:restriction base="dms:Note"/>
      </xsd:simpleType>
    </xsd:element>
    <xsd:element name="MediaServiceDateTaken" ma:index="26" nillable="true" ma:displayName="MediaServiceDateTaken" ma:hidden="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eachers xmlns="1d2197a9-12a8-4237-9212-62c6692ac356">
      <UserInfo>
        <DisplayName/>
        <AccountId xsi:nil="true"/>
        <AccountType/>
      </UserInfo>
    </Teachers>
    <Student_Groups xmlns="1d2197a9-12a8-4237-9212-62c6692ac356">
      <UserInfo>
        <DisplayName/>
        <AccountId xsi:nil="true"/>
        <AccountType/>
      </UserInfo>
    </Student_Groups>
    <Self_Registration_Enabled xmlns="1d2197a9-12a8-4237-9212-62c6692ac356" xsi:nil="true"/>
    <_ip_UnifiedCompliancePolicyUIAction xmlns="http://schemas.microsoft.com/sharepoint/v3" xsi:nil="true"/>
    <Invited_Students xmlns="1d2197a9-12a8-4237-9212-62c6692ac356" xsi:nil="true"/>
    <Owner xmlns="1d2197a9-12a8-4237-9212-62c6692ac356">
      <UserInfo>
        <DisplayName/>
        <AccountId xsi:nil="true"/>
        <AccountType/>
      </UserInfo>
    </Owner>
    <DefaultSectionNames xmlns="1d2197a9-12a8-4237-9212-62c6692ac356" xsi:nil="true"/>
    <_ip_UnifiedCompliancePolicyProperties xmlns="http://schemas.microsoft.com/sharepoint/v3" xsi:nil="true"/>
    <NotebookType xmlns="1d2197a9-12a8-4237-9212-62c6692ac356" xsi:nil="true"/>
    <Invited_Teachers xmlns="1d2197a9-12a8-4237-9212-62c6692ac356" xsi:nil="true"/>
    <FolderType xmlns="1d2197a9-12a8-4237-9212-62c6692ac356" xsi:nil="true"/>
    <Students xmlns="1d2197a9-12a8-4237-9212-62c6692ac356">
      <UserInfo>
        <DisplayName/>
        <AccountId xsi:nil="true"/>
        <AccountType/>
      </UserInfo>
    </Students>
    <AppVersion xmlns="1d2197a9-12a8-4237-9212-62c6692ac35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F15A9C2-4397-4334-92E0-6F21D2B0620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67340905-996a-40c5-b50b-f157792342e5"/>
    <ds:schemaRef ds:uri="1d2197a9-12a8-4237-9212-62c6692ac35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FD9541A-5C2C-408C-83DD-59682B69C201}">
  <ds:schemaRefs>
    <ds:schemaRef ds:uri="http://schemas.microsoft.com/sharepoint/v3"/>
    <ds:schemaRef ds:uri="http://schemas.microsoft.com/office/2006/documentManagement/types"/>
    <ds:schemaRef ds:uri="http://purl.org/dc/dcmitype/"/>
    <ds:schemaRef ds:uri="http://schemas.openxmlformats.org/package/2006/metadata/core-properties"/>
    <ds:schemaRef ds:uri="http://purl.org/dc/elements/1.1/"/>
    <ds:schemaRef ds:uri="67340905-996a-40c5-b50b-f157792342e5"/>
    <ds:schemaRef ds:uri="1d2197a9-12a8-4237-9212-62c6692ac356"/>
    <ds:schemaRef ds:uri="http://schemas.microsoft.com/office/2006/metadata/properties"/>
    <ds:schemaRef ds:uri="http://purl.org/dc/terms/"/>
    <ds:schemaRef ds:uri="http://schemas.microsoft.com/office/infopath/2007/PartnerControls"/>
    <ds:schemaRef ds:uri="http://www.w3.org/XML/1998/namespace"/>
  </ds:schemaRefs>
</ds:datastoreItem>
</file>

<file path=customXml/itemProps3.xml><?xml version="1.0" encoding="utf-8"?>
<ds:datastoreItem xmlns:ds="http://schemas.openxmlformats.org/officeDocument/2006/customXml" ds:itemID="{42BC6FDE-CCD5-4AA3-98AC-228B34053EE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Summary</vt:lpstr>
      <vt:lpstr>Vulnerability Assessment (pre)</vt:lpstr>
      <vt:lpstr>Vulnerability Assessment (post)</vt:lpstr>
      <vt:lpstr>Comparison (pre vs post)</vt:lpstr>
      <vt:lpstr>Defined Values</vt:lpstr>
    </vt:vector>
  </TitlesOfParts>
  <Company>PISD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Hazard Analysis Template</dc:title>
  <dc:creator>Michelle Murray</dc:creator>
  <cp:lastModifiedBy>Eluwa, Chidera</cp:lastModifiedBy>
  <cp:lastPrinted>2008-06-04T16:13:22Z</cp:lastPrinted>
  <dcterms:created xsi:type="dcterms:W3CDTF">2006-03-22T03:38:51Z</dcterms:created>
  <dcterms:modified xsi:type="dcterms:W3CDTF">2021-11-19T06:34:01Z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ef8d2a1c-e5e8-4392-9903-b88f6852b1d4_Enabled">
    <vt:lpwstr>True</vt:lpwstr>
  </property>
  <property fmtid="{D5CDD505-2E9C-101B-9397-08002B2CF9AE}" pid="3" name="MSIP_Label_ef8d2a1c-e5e8-4392-9903-b88f6852b1d4_SiteId">
    <vt:lpwstr>9d9b2c50-96ca-40ba-b61e-dedc745a5c7b</vt:lpwstr>
  </property>
  <property fmtid="{D5CDD505-2E9C-101B-9397-08002B2CF9AE}" pid="4" name="MSIP_Label_ef8d2a1c-e5e8-4392-9903-b88f6852b1d4_Ref">
    <vt:lpwstr>https://api.informationprotection.azure.com/api/9d9b2c50-96ca-40ba-b61e-dedc745a5c7b</vt:lpwstr>
  </property>
  <property fmtid="{D5CDD505-2E9C-101B-9397-08002B2CF9AE}" pid="5" name="MSIP_Label_ef8d2a1c-e5e8-4392-9903-b88f6852b1d4_Owner">
    <vt:lpwstr>HAMMINGN@rochedc.com</vt:lpwstr>
  </property>
  <property fmtid="{D5CDD505-2E9C-101B-9397-08002B2CF9AE}" pid="6" name="MSIP_Label_ef8d2a1c-e5e8-4392-9903-b88f6852b1d4_SetDate">
    <vt:lpwstr>2018-09-25T12:51:51.3893782-03:00</vt:lpwstr>
  </property>
  <property fmtid="{D5CDD505-2E9C-101B-9397-08002B2CF9AE}" pid="7" name="MSIP_Label_ef8d2a1c-e5e8-4392-9903-b88f6852b1d4_Name">
    <vt:lpwstr>Public</vt:lpwstr>
  </property>
  <property fmtid="{D5CDD505-2E9C-101B-9397-08002B2CF9AE}" pid="8" name="MSIP_Label_ef8d2a1c-e5e8-4392-9903-b88f6852b1d4_Application">
    <vt:lpwstr>Microsoft Azure Information Protection</vt:lpwstr>
  </property>
  <property fmtid="{D5CDD505-2E9C-101B-9397-08002B2CF9AE}" pid="9" name="MSIP_Label_ef8d2a1c-e5e8-4392-9903-b88f6852b1d4_Extended_MSFT_Method">
    <vt:lpwstr>Manual</vt:lpwstr>
  </property>
  <property fmtid="{D5CDD505-2E9C-101B-9397-08002B2CF9AE}" pid="10" name="Sensitivity">
    <vt:lpwstr>Public</vt:lpwstr>
  </property>
  <property fmtid="{D5CDD505-2E9C-101B-9397-08002B2CF9AE}" pid="11" name="ContentTypeId">
    <vt:lpwstr>0x010100840F12A34A0E644287A9A0A033B9060C</vt:lpwstr>
  </property>
</Properties>
</file>