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ja/Desktop/ECSE523_TermProject/Term_Project/analysis/"/>
    </mc:Choice>
  </mc:AlternateContent>
  <xr:revisionPtr revIDLastSave="0" documentId="13_ncr:1_{02C8542E-BD14-8F4A-8C68-B55C2E410371}" xr6:coauthVersionLast="47" xr6:coauthVersionMax="47" xr10:uidLastSave="{00000000-0000-0000-0000-000000000000}"/>
  <bookViews>
    <workbookView xWindow="0" yWindow="0" windowWidth="28800" windowHeight="18000" xr2:uid="{562EE9B8-B3CF-A448-82F3-FC2AD43AFF56}"/>
  </bookViews>
  <sheets>
    <sheet name="Summary" sheetId="1" r:id="rId1"/>
    <sheet name="Sheet1" sheetId="6" r:id="rId2"/>
    <sheet name="Database" sheetId="5" r:id="rId3"/>
    <sheet name="Crepe" sheetId="3" r:id="rId4"/>
    <sheet name="Yaapt" sheetId="2" r:id="rId5"/>
    <sheet name="Yin" sheetId="4" r:id="rId6"/>
  </sheets>
  <definedNames>
    <definedName name="_xlchart.v1.0" hidden="1">Summary!$B$3:$B$5</definedName>
    <definedName name="_xlchart.v1.1" hidden="1">Summary!$Q$3:$Q$5</definedName>
    <definedName name="_xlchart.v1.2" hidden="1">Summary!$B$3:$B$5</definedName>
    <definedName name="_xlchart.v1.3" hidden="1">Summary!$Q$3:$Q$5</definedName>
    <definedName name="_xlchart.v1.4" hidden="1">Summary!$B$3:$B$5</definedName>
    <definedName name="_xlchart.v1.5" hidden="1">Summary!$Q$3:$Q$5</definedName>
    <definedName name="_xlchart.v1.6" hidden="1">Summary!$B$3:$B$5</definedName>
    <definedName name="_xlchart.v1.7" hidden="1">Summary!$Q$3:$Q$5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6" i="1" l="1"/>
  <c r="K17" i="1"/>
  <c r="K15" i="1"/>
  <c r="G5" i="1"/>
  <c r="H5" i="1"/>
  <c r="G4" i="1"/>
  <c r="G3" i="1"/>
  <c r="C22" i="3"/>
  <c r="F22" i="3"/>
  <c r="S5" i="1" l="1"/>
  <c r="S4" i="1"/>
  <c r="S3" i="1"/>
  <c r="N3" i="1"/>
  <c r="H25" i="1"/>
  <c r="H24" i="1"/>
  <c r="H23" i="1"/>
  <c r="M28" i="1"/>
  <c r="M27" i="1"/>
  <c r="J22" i="3"/>
  <c r="M3" i="1" s="1"/>
  <c r="Q3" i="1" s="1"/>
  <c r="I22" i="3"/>
  <c r="L3" i="1" s="1"/>
  <c r="O3" i="1" s="1"/>
  <c r="D22" i="3"/>
  <c r="E22" i="3"/>
  <c r="I3" i="1"/>
  <c r="G22" i="3"/>
  <c r="H22" i="3"/>
  <c r="B22" i="3"/>
  <c r="J22" i="2"/>
  <c r="I22" i="2"/>
  <c r="L4" i="1" s="1"/>
  <c r="O4" i="1" s="1"/>
  <c r="C22" i="2"/>
  <c r="D22" i="2"/>
  <c r="E22" i="2"/>
  <c r="F22" i="2"/>
  <c r="I4" i="1" s="1"/>
  <c r="G22" i="2"/>
  <c r="H22" i="2"/>
  <c r="B22" i="2"/>
  <c r="C4" i="1" s="1"/>
  <c r="H4" i="1"/>
  <c r="K4" i="1"/>
  <c r="M4" i="1"/>
  <c r="J22" i="4"/>
  <c r="I22" i="4"/>
  <c r="C22" i="4"/>
  <c r="D22" i="4"/>
  <c r="E22" i="4"/>
  <c r="F22" i="4"/>
  <c r="I5" i="1" s="1"/>
  <c r="G22" i="4"/>
  <c r="H22" i="4"/>
  <c r="B22" i="4"/>
  <c r="C5" i="1"/>
  <c r="F4" i="1"/>
  <c r="M5" i="1"/>
  <c r="L5" i="1"/>
  <c r="K5" i="1"/>
  <c r="J5" i="1"/>
  <c r="F5" i="1"/>
  <c r="D5" i="1"/>
  <c r="J4" i="1"/>
  <c r="D4" i="1"/>
  <c r="D3" i="1"/>
  <c r="F3" i="1"/>
  <c r="E3" i="1" s="1"/>
  <c r="H3" i="1"/>
  <c r="J3" i="1"/>
  <c r="K3" i="1"/>
  <c r="C3" i="1"/>
  <c r="E4" i="1" l="1"/>
  <c r="E5" i="1"/>
  <c r="O5" i="1"/>
  <c r="Q5" i="1"/>
  <c r="Q4" i="1"/>
</calcChain>
</file>

<file path=xl/sharedStrings.xml><?xml version="1.0" encoding="utf-8"?>
<sst xmlns="http://schemas.openxmlformats.org/spreadsheetml/2006/main" count="279" uniqueCount="141">
  <si>
    <t>./mic_M01_si453_f0.txt</t>
  </si>
  <si>
    <t>./mic_F01_si453_f0.txt</t>
  </si>
  <si>
    <t>File Name</t>
  </si>
  <si>
    <t>Total Frames</t>
  </si>
  <si>
    <t>Unvoiced Frames</t>
  </si>
  <si>
    <t>Unvoiced/Voiced Errors</t>
  </si>
  <si>
    <t>Voiced/Unvoiced Errors</t>
  </si>
  <si>
    <t>Mean FP Error</t>
  </si>
  <si>
    <t>Stdev FP Error</t>
  </si>
  <si>
    <t>FP Error</t>
  </si>
  <si>
    <t>Gross Pitch Error</t>
  </si>
  <si>
    <t>Voiced Frames</t>
  </si>
  <si>
    <t>Prog. Name</t>
  </si>
  <si>
    <t>./mic_F02_si643_f0.txt</t>
  </si>
  <si>
    <t>./mic_F03_si831_f0.txt</t>
  </si>
  <si>
    <t>./mic_F04_si1020_f0.txt</t>
  </si>
  <si>
    <t>./mic_F05_si1209_f0.txt</t>
  </si>
  <si>
    <t>./mic_F06_si1398_f0.txt</t>
  </si>
  <si>
    <t>./mic_F07_si1587_f0.txt</t>
  </si>
  <si>
    <t>./mic_F08_si1776_f0.txt</t>
  </si>
  <si>
    <t>./mic_F09_si1965_f0.txt</t>
  </si>
  <si>
    <t>./mic_F10_si2154_f0.txt</t>
  </si>
  <si>
    <t>./mic_M02_si642_f0.txt</t>
  </si>
  <si>
    <t>./mic_M03_si831_f0.txt</t>
  </si>
  <si>
    <t>./mic_M04_si1020_f0.txt</t>
  </si>
  <si>
    <t>./mic_M05_si1209_f0.txt</t>
  </si>
  <si>
    <t>./mic_M06_si1398_f0.txt</t>
  </si>
  <si>
    <t>./mic_M07_si1587_f0.txt</t>
  </si>
  <si>
    <t>./mic_M08_si1776_f0.txt</t>
  </si>
  <si>
    <t>./mic_M09_si1965_f0.txt</t>
  </si>
  <si>
    <t>./mic_M10_si2154_f0.txt</t>
  </si>
  <si>
    <t>Think of ways to plot the results</t>
  </si>
  <si>
    <t>perhaps bars for the voicing errors etc.</t>
  </si>
  <si>
    <t>visually makes it very easy to show</t>
  </si>
  <si>
    <t>do same with mean and average</t>
  </si>
  <si>
    <t>plot the traces</t>
  </si>
  <si>
    <t>see what kind of mistakes it makes</t>
  </si>
  <si>
    <t>Making the figures for the report</t>
  </si>
  <si>
    <t>Outline the report</t>
  </si>
  <si>
    <t>Other experiment: add a little bit of noise</t>
  </si>
  <si>
    <t>typically when you add noise, it declares a lot more things unvoiced</t>
  </si>
  <si>
    <t>Check the code</t>
  </si>
  <si>
    <t>Worried that the gross pitch error is always 0</t>
  </si>
  <si>
    <t>is that a mistake in the code</t>
  </si>
  <si>
    <t>or are there no gross pitch error</t>
  </si>
  <si>
    <t>Crepe</t>
  </si>
  <si>
    <t>Yaapt</t>
  </si>
  <si>
    <t>Yin</t>
  </si>
  <si>
    <t>Test Files</t>
  </si>
  <si>
    <t>Gross Pitch Error 2</t>
  </si>
  <si>
    <t>Gross Pitch Error 1</t>
  </si>
  <si>
    <t>Point out what voicing errors are</t>
  </si>
  <si>
    <t>Utterance</t>
  </si>
  <si>
    <t>Everything went real smooth the sheriff said.</t>
  </si>
  <si>
    <t>The armchair traveller preserves his illusions.</t>
  </si>
  <si>
    <t>Selecting banks by economic comparison is usually an individual problem.</t>
  </si>
  <si>
    <t>The cowboy called this breed of cattle magpies.</t>
  </si>
  <si>
    <t>If disobeyed, the result is turmoil and chaos.</t>
  </si>
  <si>
    <t>Do they make class biased decisions?</t>
  </si>
  <si>
    <t>Afraid you'll lose your job if you don't keep your mouth shut?</t>
  </si>
  <si>
    <t>If the other pilots were worried, they did not show it</t>
  </si>
  <si>
    <t>She must have put his clothes in the closet.</t>
  </si>
  <si>
    <t>Their props were two stepladders, a chair, and a palm fan.</t>
  </si>
  <si>
    <t>The jaded amorist conjured up pictures of blasphemous rights with relish</t>
  </si>
  <si>
    <t>Total Voicing Errors</t>
  </si>
  <si>
    <t>smoothers could be contributing</t>
  </si>
  <si>
    <t>worst is voiced to unvoiced</t>
  </si>
  <si>
    <t>mean +stdev?</t>
  </si>
  <si>
    <t>1 yaapt</t>
  </si>
  <si>
    <t>2 yin</t>
  </si>
  <si>
    <t>3 crepe</t>
  </si>
  <si>
    <t>1 yin</t>
  </si>
  <si>
    <t>2 crepe</t>
  </si>
  <si>
    <t>3 yaapt</t>
  </si>
  <si>
    <t>Combine all the figures of merit</t>
  </si>
  <si>
    <t>yin</t>
  </si>
  <si>
    <t>yaapt</t>
  </si>
  <si>
    <t>crepe</t>
  </si>
  <si>
    <t>We need to add more feeder parameters but.. To give an idea</t>
  </si>
  <si>
    <t>these statistics may converge pretty quickly</t>
  </si>
  <si>
    <t>potentially be discussed as future work</t>
  </si>
  <si>
    <t>all less than 1 sample!</t>
  </si>
  <si>
    <t>mean (samples)</t>
  </si>
  <si>
    <t>rank for mean</t>
  </si>
  <si>
    <t>stdev (samples)</t>
  </si>
  <si>
    <t>rank for stdev</t>
  </si>
  <si>
    <t>FOM</t>
  </si>
  <si>
    <t># Voiced Frames</t>
  </si>
  <si>
    <t>Min Pitch [Hz]</t>
  </si>
  <si>
    <t>Median Pitch [Hz]</t>
  </si>
  <si>
    <t>Max Pitch [Hz]</t>
  </si>
  <si>
    <t>Speaker ID</t>
  </si>
  <si>
    <t>Age</t>
  </si>
  <si>
    <t>Sex</t>
  </si>
  <si>
    <t>Home Country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</si>
  <si>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</si>
  <si>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</si>
  <si>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</si>
  <si>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</si>
  <si>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</si>
  <si>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</si>
  <si>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</si>
  <si>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</si>
  <si>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</si>
  <si>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</si>
  <si>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</si>
  <si>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</si>
  <si>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</si>
  <si>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</si>
  <si>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</si>
  <si>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</si>
  <si>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</si>
  <si>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</si>
  <si>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</si>
  <si>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</si>
  <si>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Female</t>
  </si>
  <si>
    <t>Male</t>
  </si>
  <si>
    <t>Ireland</t>
  </si>
  <si>
    <t>USA</t>
  </si>
  <si>
    <t>Canada</t>
  </si>
  <si>
    <t>England</t>
  </si>
  <si>
    <t>South Africa</t>
  </si>
  <si>
    <t>PDA Name</t>
  </si>
  <si>
    <t>pYIN</t>
  </si>
  <si>
    <t>YAAPT</t>
  </si>
  <si>
    <t>CREPE</t>
  </si>
  <si>
    <t>FOM:</t>
  </si>
  <si>
    <t>FP Mean</t>
  </si>
  <si>
    <t>Unvoiced/Voiced is percentage of unvoiced frames</t>
  </si>
  <si>
    <t>Voiced/Unvoiced is percentage of voiced frames</t>
  </si>
  <si>
    <t>U/V Errors as % of unvoiced</t>
  </si>
  <si>
    <t>V/U Errors as % of Voiced</t>
  </si>
  <si>
    <t>Everything higher is FOM 3</t>
  </si>
  <si>
    <t>UV %</t>
  </si>
  <si>
    <t>VU %</t>
  </si>
  <si>
    <t xml:space="preserve">Mean FP </t>
  </si>
  <si>
    <t>STDEV FP</t>
  </si>
  <si>
    <t>TOTAL</t>
  </si>
  <si>
    <t>UV % VU %</t>
  </si>
  <si>
    <t>Below 16% is FOM of 2</t>
  </si>
  <si>
    <t>Everything below 8% is FOM of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</si>
</sst>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1" formatCode="0.000000"/>
    <numFmt numFmtId="172" formatCode="0.0000000"/>
    <numFmt numFmtId="174" formatCode="0.0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u/>
      <sz val="12"/>
      <color theme="1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1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11" fontId="1" fillId="0" borderId="0" xfId="0" applyNumberFormat="1" applyFont="1"/>
    <xf numFmtId="0" fontId="0" fillId="0" borderId="0" xfId="0" applyFill="1"/>
    <xf numFmtId="2" fontId="2" fillId="0" borderId="0" xfId="1" applyNumberFormat="1"/>
    <xf numFmtId="2" fontId="0" fillId="0" borderId="0" xfId="0" applyNumberFormat="1"/>
    <xf numFmtId="2" fontId="1" fillId="0" borderId="0" xfId="0" applyNumberFormat="1" applyFont="1"/>
    <xf numFmtId="2" fontId="1" fillId="0" borderId="0" xfId="0" applyNumberFormat="1" applyFont="1" applyFill="1"/>
    <xf numFmtId="2" fontId="2" fillId="0" borderId="0" xfId="1" applyNumberFormat="1" applyFill="1"/>
    <xf numFmtId="2" fontId="0" fillId="0" borderId="0" xfId="0" applyNumberFormat="1" applyFill="1"/>
    <xf numFmtId="171" fontId="0" fillId="0" borderId="0" xfId="0" applyNumberFormat="1"/>
    <xf numFmtId="172" fontId="0" fillId="0" borderId="0" xfId="0" applyNumberFormat="1"/>
    <xf numFmtId="0" fontId="0" fillId="0" borderId="0" xfId="0" applyFill="1" applyAlignment="1">
      <alignment horizontal="center" vertical="top"/>
    </xf>
    <xf numFmtId="0" fontId="6" fillId="0" borderId="1" xfId="0" applyFont="1" applyBorder="1"/>
    <xf numFmtId="0" fontId="5" fillId="0" borderId="1" xfId="0" applyFont="1" applyBorder="1"/>
    <xf numFmtId="0" fontId="6" fillId="0" borderId="1" xfId="0" applyFont="1" applyFill="1" applyBorder="1" applyAlignment="1">
      <alignment horizontal="center" vertical="top"/>
    </xf>
    <xf numFmtId="0" fontId="6" fillId="0" borderId="1" xfId="0" applyFont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7" fillId="0" borderId="1" xfId="0" applyFont="1" applyFill="1" applyBorder="1"/>
    <xf numFmtId="0" fontId="5" fillId="0" borderId="1" xfId="0" applyFont="1" applyFill="1" applyBorder="1"/>
    <xf numFmtId="174" fontId="5" fillId="0" borderId="1" xfId="0" applyNumberFormat="1" applyFont="1" applyBorder="1"/>
    <xf numFmtId="2" fontId="1" fillId="0" borderId="0" xfId="0" applyNumberFormat="1" applyFont="1" applyFill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top" wrapText="1"/>
    </xf>
    <xf numFmtId="2" fontId="8" fillId="0" borderId="1" xfId="1" applyNumberFormat="1" applyFont="1" applyBorder="1"/>
    <xf numFmtId="2" fontId="5" fillId="0" borderId="1" xfId="0" applyNumberFormat="1" applyFont="1" applyBorder="1"/>
    <xf numFmtId="171" fontId="5" fillId="0" borderId="1" xfId="0" applyNumberFormat="1" applyFont="1" applyBorder="1"/>
    <xf numFmtId="9" fontId="5" fillId="3" borderId="1" xfId="2" applyFont="1" applyFill="1" applyBorder="1"/>
    <xf numFmtId="2" fontId="0" fillId="3" borderId="0" xfId="0" applyNumberFormat="1" applyFill="1"/>
    <xf numFmtId="2" fontId="6" fillId="3" borderId="1" xfId="0" applyNumberFormat="1" applyFont="1" applyFill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Voicing</a:t>
            </a:r>
            <a:r>
              <a:rPr lang="en-US" baseline="0"/>
              <a:t> Errors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v>Un/Voiced Errors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Summary!$B$3:$B$5</c:f>
              <c:strCache>
                <c:ptCount val="3"/>
                <c:pt idx="0">
                  <c:v>CREPE</c:v>
                </c:pt>
                <c:pt idx="1">
                  <c:v>YAAPT</c:v>
                </c:pt>
                <c:pt idx="2">
                  <c:v>pYIN</c:v>
                </c:pt>
              </c:strCache>
            </c:strRef>
          </c:cat>
          <c:val>
            <c:numRef>
              <c:f>Summary!$F$3:$F$5</c:f>
              <c:numCache>
                <c:formatCode>0.00</c:formatCode>
                <c:ptCount val="3"/>
                <c:pt idx="0">
                  <c:v>764</c:v>
                </c:pt>
                <c:pt idx="1">
                  <c:v>623</c:v>
                </c:pt>
                <c:pt idx="2">
                  <c:v>1273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88-8245-96E9-FA1577631F3C}"/>
            </c:ext>
          </c:extLst>
        </c:ser>
        <c:ser>
          <c:idx val="0"/>
          <c:order val="1"/>
          <c:tx>
            <c:v>Voiced/Un Errors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Summary!$B$3:$B$5</c:f>
              <c:strCache>
                <c:ptCount val="3"/>
                <c:pt idx="0">
                  <c:v>CREPE</c:v>
                </c:pt>
                <c:pt idx="1">
                  <c:v>YAAPT</c:v>
                </c:pt>
                <c:pt idx="2">
                  <c:v>pYIN</c:v>
                </c:pt>
              </c:strCache>
            </c:strRef>
          </c:cat>
          <c:val>
            <c:numRef>
              <c:f>Summary!$H$3:$H$5</c:f>
              <c:numCache>
                <c:formatCode>0.00</c:formatCode>
                <c:ptCount val="3"/>
                <c:pt idx="0">
                  <c:v>519</c:v>
                </c:pt>
                <c:pt idx="1">
                  <c:v>125</c:v>
                </c:pt>
                <c:pt idx="2">
                  <c:v>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88-8245-96E9-FA1577631F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3937359"/>
        <c:axId val="53656143"/>
      </c:barChart>
      <c:catAx>
        <c:axId val="33937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56143"/>
        <c:crosses val="autoZero"/>
        <c:auto val="1"/>
        <c:lblAlgn val="ctr"/>
        <c:lblOffset val="100"/>
        <c:noMultiLvlLbl val="0"/>
      </c:catAx>
      <c:valAx>
        <c:axId val="53656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3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Fine Pitch Error Per Sample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Summary!$B$3:$B$5</c:f>
              <c:strCache>
                <c:ptCount val="3"/>
                <c:pt idx="0">
                  <c:v>CREPE</c:v>
                </c:pt>
                <c:pt idx="1">
                  <c:v>YAAPT</c:v>
                </c:pt>
                <c:pt idx="2">
                  <c:v>pYIN</c:v>
                </c:pt>
              </c:strCache>
            </c:strRef>
          </c:cat>
          <c:val>
            <c:numRef>
              <c:f>Summary!$O$3:$O$5</c:f>
              <c:numCache>
                <c:formatCode>0.00</c:formatCode>
                <c:ptCount val="3"/>
                <c:pt idx="0">
                  <c:v>0.96096239999999988</c:v>
                </c:pt>
                <c:pt idx="1">
                  <c:v>0.28509379107031924</c:v>
                </c:pt>
                <c:pt idx="2">
                  <c:v>0.43613951144395685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4-9D4E-9ED7-59CCE00B31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4331855"/>
        <c:axId val="54089919"/>
      </c:barChart>
      <c:catAx>
        <c:axId val="54331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919"/>
        <c:crosses val="autoZero"/>
        <c:auto val="1"/>
        <c:lblAlgn val="ctr"/>
        <c:lblOffset val="100"/>
        <c:noMultiLvlLbl val="0"/>
      </c:catAx>
      <c:valAx>
        <c:axId val="5408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1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</a:t>
            </a:r>
            <a:r>
              <a:rPr lang="en-US" baseline="0"/>
              <a:t> Deviation</a:t>
            </a:r>
            <a:r>
              <a:rPr lang="en-US"/>
              <a:t> Fine</a:t>
            </a:r>
            <a:r>
              <a:rPr lang="en-US" baseline="0"/>
              <a:t> </a:t>
            </a:r>
            <a:r>
              <a:rPr lang="en-US"/>
              <a:t>Pitch Error </a:t>
            </a:r>
            <a:r>
              <a:rPr lang="en-US" baseline="0"/>
              <a:t>Per Sample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Summary!$B$3:$B$5</c:f>
              <c:strCache>
                <c:ptCount val="3"/>
                <c:pt idx="0">
                  <c:v>CREPE</c:v>
                </c:pt>
                <c:pt idx="1">
                  <c:v>YAAPT</c:v>
                </c:pt>
                <c:pt idx="2">
                  <c:v>pYIN</c:v>
                </c:pt>
              </c:strCache>
            </c:strRef>
          </c:cat>
          <c:val>
            <c:numRef>
              <c:f>Summary!$Q$3:$Q$5</c:f>
              <c:numCache>
                <c:formatCode>0.00</c:formatCode>
                <c:ptCount val="3"/>
                <c:pt idx="0">
                  <c:v>7.4433944000000016</c:v>
                </c:pt>
                <c:pt idx="1">
                  <c:v>12.420225237833487</c:v>
                </c:pt>
                <c:pt idx="2">
                  <c:v>6.1764226660910522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89-D342-9763-E72145E878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119375"/>
        <c:axId val="45325487"/>
      </c:barChart>
      <c:catAx>
        <c:axId val="4911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25487"/>
        <c:crosses val="autoZero"/>
        <c:auto val="1"/>
        <c:lblAlgn val="ctr"/>
        <c:lblOffset val="100"/>
        <c:noMultiLvlLbl val="0"/>
      </c:catAx>
      <c:valAx>
        <c:axId val="4532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1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401722</xdr:colOff>
      <xdr:row>14</xdr:row>
      <xdr:rowOff>173387</xdr:rowOff>
    </xdr:from>
    <xdr:to>
      <xdr:col>32</xdr:col>
      <xdr:colOff>645761</xdr:colOff>
      <xdr:row>29</xdr:row>
      <xdr:rowOff>32288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F90164-84DB-484B-9BEB-51639C690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23160</xdr:colOff>
      <xdr:row>14</xdr:row>
      <xdr:rowOff>173182</xdr:rowOff>
    </xdr:from>
    <xdr:to>
      <xdr:col>27</xdr:col>
      <xdr:colOff>317499</xdr:colOff>
      <xdr:row>29</xdr:row>
      <xdr:rowOff>72159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B321DE-1863-3843-B1A5-6DAD48143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821691</xdr:colOff>
      <xdr:row>1</xdr:row>
      <xdr:rowOff>1</xdr:rowOff>
    </xdr:from>
    <xdr:to>
      <xdr:col>27</xdr:col>
      <xdr:colOff>288637</xdr:colOff>
      <xdr:row>14</xdr:row>
      <xdr:rowOff>72160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2C7FC8-69C0-E74A-95DF-CD8F273097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279400</xdr:colOff>
      <xdr:row>35</xdr:row>
      <xdr:rowOff>139700</xdr:rowOff>
    </xdr:from>
    <xdr:to>
      <xdr:col>25</xdr:col>
      <xdr:colOff>31860</xdr:colOff>
      <xdr:row>58</xdr:row>
      <xdr:rowOff>164248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DB7282B-00AF-764E-9131-EECBB91270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2800" y="7048500"/>
          <a:ext cx="7772400" cy="4698149"/>
        </a:xfrm>
        <a:prstGeom prst="rect">
          <a:avLst/>
        </a:prstGeom>
      </xdr:spPr>
    </xdr:pic>
    <xdr:clientData/>
  </xdr:twoCellAnchor>
  <xdr:twoCellAnchor editAs="oneCell">
    <xdr:from>
      <xdr:col>7</xdr:col>
      <xdr:colOff>50800</xdr:colOff>
      <xdr:row>35</xdr:row>
      <xdr:rowOff>114300</xdr:rowOff>
    </xdr:from>
    <xdr:to>
      <xdr:col>15</xdr:col>
      <xdr:colOff>593664</xdr:colOff>
      <xdr:row>58</xdr:row>
      <xdr:rowOff>182971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AA7FA0B-4534-6149-ABF7-366D1E75A2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46600" y="7023100"/>
          <a:ext cx="7772400" cy="4742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BD32-B254-0046-A2C6-B2AAC7E4CA92}">
  <sheetPr>
    <tabColor theme="5" tint="0.79998168889431442"/>
  </sheetPr>
  <dimension ref="B2:S35"/>
  <sheetViews>
    <sheetView tabSelected="1" topLeftCell="E32" zoomScale="118" workbookViewId="0">
      <selection activeCell="G19" sqref="G19"/>
    </sheetView>
  </sheetViews>
  <sheetFormatPr baseColWidth="10" defaultRowHeight="16" x14ac:dyDescent="0.2"/>
  <cols>
    <col min="1" max="1" width="10.83203125" style="7"/>
    <col min="2" max="2" width="10.83203125" style="7" bestFit="1" customWidth="1"/>
    <col min="3" max="3" width="12" style="7" bestFit="1" customWidth="1"/>
    <col min="4" max="4" width="15.5" style="7" bestFit="1" customWidth="1"/>
    <col min="5" max="5" width="15.5" style="7" customWidth="1"/>
    <col min="6" max="7" width="16.33203125" style="7" customWidth="1"/>
    <col min="8" max="8" width="15.83203125" style="7" customWidth="1"/>
    <col min="9" max="9" width="10.6640625" style="7" customWidth="1"/>
    <col min="10" max="10" width="12" style="7" customWidth="1"/>
    <col min="11" max="11" width="8.33203125" style="7" bestFit="1" customWidth="1"/>
    <col min="12" max="12" width="12.83203125" style="7" bestFit="1" customWidth="1"/>
    <col min="13" max="13" width="9.83203125" style="7" customWidth="1"/>
    <col min="14" max="14" width="10.83203125" style="7"/>
    <col min="15" max="15" width="14.5" style="7" customWidth="1"/>
    <col min="16" max="16" width="12.6640625" style="7" customWidth="1"/>
    <col min="17" max="17" width="14.83203125" style="7" customWidth="1"/>
    <col min="18" max="18" width="14.6640625" style="7" customWidth="1"/>
    <col min="19" max="16384" width="10.83203125" style="7"/>
  </cols>
  <sheetData>
    <row r="2" spans="2:19" s="23" customFormat="1" ht="34" x14ac:dyDescent="0.2">
      <c r="B2" s="24" t="s">
        <v>122</v>
      </c>
      <c r="C2" s="24" t="s">
        <v>3</v>
      </c>
      <c r="D2" s="24" t="s">
        <v>4</v>
      </c>
      <c r="E2" s="30" t="s">
        <v>130</v>
      </c>
      <c r="F2" s="24" t="s">
        <v>5</v>
      </c>
      <c r="G2" s="30" t="s">
        <v>131</v>
      </c>
      <c r="H2" s="24" t="s">
        <v>6</v>
      </c>
      <c r="I2" s="24" t="s">
        <v>11</v>
      </c>
      <c r="J2" s="24" t="s">
        <v>10</v>
      </c>
      <c r="K2" s="24" t="s">
        <v>9</v>
      </c>
      <c r="L2" s="24" t="s">
        <v>7</v>
      </c>
      <c r="M2" s="24" t="s">
        <v>8</v>
      </c>
      <c r="O2" s="23" t="s">
        <v>82</v>
      </c>
      <c r="P2" s="23" t="s">
        <v>83</v>
      </c>
      <c r="Q2" s="23" t="s">
        <v>84</v>
      </c>
      <c r="R2" s="23" t="s">
        <v>85</v>
      </c>
      <c r="S2" s="23" t="s">
        <v>86</v>
      </c>
    </row>
    <row r="3" spans="2:19" x14ac:dyDescent="0.2">
      <c r="B3" s="25" t="s">
        <v>125</v>
      </c>
      <c r="C3" s="26">
        <f>Crepe!B22</f>
        <v>14477</v>
      </c>
      <c r="D3" s="26">
        <f>Crepe!C22</f>
        <v>10411</v>
      </c>
      <c r="E3" s="28">
        <f>F3/D3</f>
        <v>7.3383920852943998E-2</v>
      </c>
      <c r="F3" s="26">
        <f>Crepe!D22</f>
        <v>764</v>
      </c>
      <c r="G3" s="28">
        <f>H3/I3</f>
        <v>0.1864893999281351</v>
      </c>
      <c r="H3" s="26">
        <f>Crepe!E22</f>
        <v>519</v>
      </c>
      <c r="I3" s="26">
        <f>Crepe!F22</f>
        <v>2783</v>
      </c>
      <c r="J3" s="26">
        <f>Crepe!G22</f>
        <v>3</v>
      </c>
      <c r="K3" s="26">
        <f>Crepe!H22</f>
        <v>2780</v>
      </c>
      <c r="L3" s="27">
        <f>Crepe!I22</f>
        <v>6.0060149999999994E-5</v>
      </c>
      <c r="M3" s="27">
        <f>Crepe!J22</f>
        <v>4.6521215000000011E-4</v>
      </c>
      <c r="N3" s="13">
        <f>1/16000</f>
        <v>6.2500000000000001E-5</v>
      </c>
      <c r="O3" s="7">
        <f>L3/N3</f>
        <v>0.96096239999999988</v>
      </c>
      <c r="P3" s="7">
        <v>2</v>
      </c>
      <c r="Q3" s="7">
        <f>M3/N3</f>
        <v>7.4433944000000016</v>
      </c>
      <c r="R3" s="7">
        <v>3</v>
      </c>
      <c r="S3" s="7">
        <f>P3+R3</f>
        <v>5</v>
      </c>
    </row>
    <row r="4" spans="2:19" x14ac:dyDescent="0.2">
      <c r="B4" s="25" t="s">
        <v>124</v>
      </c>
      <c r="C4" s="26">
        <f>Yaapt!B22</f>
        <v>14477</v>
      </c>
      <c r="D4" s="26">
        <f>Yaapt!C22</f>
        <v>10552</v>
      </c>
      <c r="E4" s="28">
        <f>F4/D4</f>
        <v>5.9040940106141013E-2</v>
      </c>
      <c r="F4" s="26">
        <f>Yaapt!D22</f>
        <v>623</v>
      </c>
      <c r="G4" s="28">
        <f>H4/I4</f>
        <v>3.9345294302801384E-2</v>
      </c>
      <c r="H4" s="26">
        <f>Yaapt!E22</f>
        <v>125</v>
      </c>
      <c r="I4" s="26">
        <f>Yaapt!F22</f>
        <v>3177</v>
      </c>
      <c r="J4" s="26">
        <f>Yaapt!G22</f>
        <v>0</v>
      </c>
      <c r="K4" s="26">
        <f>Yaapt!H22</f>
        <v>3177</v>
      </c>
      <c r="L4" s="27">
        <f>Yaapt!I22</f>
        <v>1.7818361941894954E-5</v>
      </c>
      <c r="M4" s="27">
        <f>Yaapt!J22</f>
        <v>7.7626407736459296E-4</v>
      </c>
      <c r="O4" s="7">
        <f>L4/N3</f>
        <v>0.28509379107031924</v>
      </c>
      <c r="P4" s="7">
        <v>1</v>
      </c>
      <c r="Q4" s="7">
        <f>M4/N3</f>
        <v>12.420225237833487</v>
      </c>
      <c r="R4" s="7">
        <v>4</v>
      </c>
      <c r="S4" s="7">
        <f>P4+R4</f>
        <v>5</v>
      </c>
    </row>
    <row r="5" spans="2:19" x14ac:dyDescent="0.2">
      <c r="B5" s="25" t="s">
        <v>123</v>
      </c>
      <c r="C5" s="26">
        <f>Yin!B22</f>
        <v>14457</v>
      </c>
      <c r="D5" s="26">
        <f>Yin!C22</f>
        <v>9882</v>
      </c>
      <c r="E5" s="28">
        <f>F5/D5</f>
        <v>0.1288200769075086</v>
      </c>
      <c r="F5" s="26">
        <f>Yin!D22</f>
        <v>1273</v>
      </c>
      <c r="G5" s="28">
        <f>H5/I5</f>
        <v>0.14256055363321798</v>
      </c>
      <c r="H5" s="26">
        <f>Yin!E22</f>
        <v>412</v>
      </c>
      <c r="I5" s="26">
        <f>Yin!F22</f>
        <v>2890</v>
      </c>
      <c r="J5" s="26">
        <f>Yin!G22</f>
        <v>0</v>
      </c>
      <c r="K5" s="26">
        <f>Yin!H22</f>
        <v>2890</v>
      </c>
      <c r="L5" s="27">
        <f>Yin!I22</f>
        <v>2.7258719465247302E-5</v>
      </c>
      <c r="M5" s="27">
        <f>Yin!J22</f>
        <v>3.8602641663069076E-4</v>
      </c>
      <c r="O5" s="7">
        <f>L5/N3</f>
        <v>0.43613951144395685</v>
      </c>
      <c r="P5" s="7">
        <v>1</v>
      </c>
      <c r="Q5" s="7">
        <f>M5/N3</f>
        <v>6.1764226660910522</v>
      </c>
      <c r="R5" s="7">
        <v>3</v>
      </c>
      <c r="S5" s="7">
        <f>+P5+R5</f>
        <v>4</v>
      </c>
    </row>
    <row r="6" spans="2:19" x14ac:dyDescent="0.2">
      <c r="O6" s="7" t="s">
        <v>81</v>
      </c>
    </row>
    <row r="7" spans="2:19" x14ac:dyDescent="0.2">
      <c r="J7" s="7" t="s">
        <v>126</v>
      </c>
    </row>
    <row r="8" spans="2:19" x14ac:dyDescent="0.2">
      <c r="J8" s="7" t="s">
        <v>127</v>
      </c>
    </row>
    <row r="9" spans="2:19" x14ac:dyDescent="0.2">
      <c r="C9" s="29" t="s">
        <v>128</v>
      </c>
      <c r="G9" s="7" t="s">
        <v>138</v>
      </c>
    </row>
    <row r="10" spans="2:19" x14ac:dyDescent="0.2">
      <c r="C10" s="29" t="s">
        <v>129</v>
      </c>
      <c r="G10" s="7" t="s">
        <v>140</v>
      </c>
      <c r="R10" s="7" t="s">
        <v>67</v>
      </c>
    </row>
    <row r="11" spans="2:19" x14ac:dyDescent="0.2">
      <c r="G11" s="7" t="s">
        <v>139</v>
      </c>
    </row>
    <row r="12" spans="2:19" x14ac:dyDescent="0.2">
      <c r="G12" s="7" t="s">
        <v>132</v>
      </c>
      <c r="R12" s="7" t="s">
        <v>79</v>
      </c>
    </row>
    <row r="13" spans="2:19" x14ac:dyDescent="0.2">
      <c r="R13" s="7" t="s">
        <v>80</v>
      </c>
    </row>
    <row r="14" spans="2:19" x14ac:dyDescent="0.2">
      <c r="G14" s="7" t="s">
        <v>133</v>
      </c>
      <c r="H14" s="7" t="s">
        <v>134</v>
      </c>
      <c r="I14" s="7" t="s">
        <v>135</v>
      </c>
      <c r="J14" s="7" t="s">
        <v>136</v>
      </c>
      <c r="K14" s="7" t="s">
        <v>137</v>
      </c>
    </row>
    <row r="15" spans="2:19" x14ac:dyDescent="0.2">
      <c r="F15" s="7" t="s">
        <v>125</v>
      </c>
      <c r="G15" s="7">
        <v>1</v>
      </c>
      <c r="H15" s="7">
        <v>3</v>
      </c>
      <c r="I15" s="7">
        <v>2</v>
      </c>
      <c r="J15" s="7">
        <v>1</v>
      </c>
      <c r="K15" s="7">
        <f>SUM(G15:J15)</f>
        <v>7</v>
      </c>
    </row>
    <row r="16" spans="2:19" x14ac:dyDescent="0.2">
      <c r="F16" s="7" t="s">
        <v>124</v>
      </c>
      <c r="G16" s="7">
        <v>1</v>
      </c>
      <c r="H16" s="7">
        <v>1</v>
      </c>
      <c r="I16" s="7">
        <v>1</v>
      </c>
      <c r="J16" s="7">
        <v>2</v>
      </c>
      <c r="K16" s="7">
        <f t="shared" ref="K16:K17" si="0">SUM(G16:J16)</f>
        <v>5</v>
      </c>
    </row>
    <row r="17" spans="2:19" x14ac:dyDescent="0.2">
      <c r="B17" s="8" t="s">
        <v>37</v>
      </c>
      <c r="F17" s="7" t="s">
        <v>123</v>
      </c>
      <c r="G17" s="7">
        <v>2</v>
      </c>
      <c r="H17" s="7">
        <v>2</v>
      </c>
      <c r="I17" s="7">
        <v>1</v>
      </c>
      <c r="J17" s="7">
        <v>1</v>
      </c>
      <c r="K17" s="7">
        <f t="shared" si="0"/>
        <v>6</v>
      </c>
    </row>
    <row r="18" spans="2:19" x14ac:dyDescent="0.2">
      <c r="B18" s="7" t="s">
        <v>31</v>
      </c>
    </row>
    <row r="19" spans="2:19" x14ac:dyDescent="0.2">
      <c r="B19" s="7" t="s">
        <v>32</v>
      </c>
    </row>
    <row r="20" spans="2:19" x14ac:dyDescent="0.2">
      <c r="B20" s="7" t="s">
        <v>33</v>
      </c>
    </row>
    <row r="21" spans="2:19" x14ac:dyDescent="0.2">
      <c r="B21" s="7" t="s">
        <v>34</v>
      </c>
      <c r="R21" s="7" t="s">
        <v>78</v>
      </c>
    </row>
    <row r="22" spans="2:19" x14ac:dyDescent="0.2">
      <c r="B22" s="7" t="s">
        <v>35</v>
      </c>
      <c r="F22" s="7" t="s">
        <v>64</v>
      </c>
      <c r="K22" s="7" t="s">
        <v>68</v>
      </c>
      <c r="N22" s="7" t="s">
        <v>71</v>
      </c>
      <c r="R22" s="7" t="s">
        <v>74</v>
      </c>
    </row>
    <row r="23" spans="2:19" x14ac:dyDescent="0.2">
      <c r="B23" s="7" t="s">
        <v>36</v>
      </c>
      <c r="F23" s="7" t="s">
        <v>45</v>
      </c>
      <c r="H23" s="7">
        <f>764+519</f>
        <v>1283</v>
      </c>
      <c r="I23" s="7">
        <v>2</v>
      </c>
      <c r="K23" s="7" t="s">
        <v>69</v>
      </c>
      <c r="N23" s="7" t="s">
        <v>72</v>
      </c>
      <c r="R23" s="7" t="s">
        <v>75</v>
      </c>
    </row>
    <row r="24" spans="2:19" x14ac:dyDescent="0.2">
      <c r="F24" s="7" t="s">
        <v>47</v>
      </c>
      <c r="H24" s="7">
        <f>1273+412</f>
        <v>1685</v>
      </c>
      <c r="I24" s="7">
        <v>3</v>
      </c>
      <c r="K24" s="7" t="s">
        <v>70</v>
      </c>
      <c r="N24" s="7" t="s">
        <v>73</v>
      </c>
      <c r="R24" s="7" t="s">
        <v>76</v>
      </c>
      <c r="S24" s="7">
        <v>5</v>
      </c>
    </row>
    <row r="25" spans="2:19" x14ac:dyDescent="0.2">
      <c r="F25" s="7" t="s">
        <v>46</v>
      </c>
      <c r="H25" s="7">
        <f>623+125</f>
        <v>748</v>
      </c>
      <c r="I25" s="7">
        <v>1</v>
      </c>
      <c r="L25" s="9" t="s">
        <v>12</v>
      </c>
      <c r="M25" s="9" t="s">
        <v>10</v>
      </c>
      <c r="R25" s="7" t="s">
        <v>77</v>
      </c>
      <c r="S25" s="7">
        <v>7</v>
      </c>
    </row>
    <row r="26" spans="2:19" x14ac:dyDescent="0.2">
      <c r="B26" s="8" t="s">
        <v>38</v>
      </c>
      <c r="F26" s="7" t="s">
        <v>65</v>
      </c>
      <c r="L26" s="10" t="s">
        <v>45</v>
      </c>
      <c r="M26" s="11">
        <v>3</v>
      </c>
    </row>
    <row r="27" spans="2:19" x14ac:dyDescent="0.2">
      <c r="F27" s="7" t="s">
        <v>66</v>
      </c>
      <c r="L27" s="10" t="s">
        <v>46</v>
      </c>
      <c r="M27" s="11">
        <f>Yaapt!J45</f>
        <v>0</v>
      </c>
    </row>
    <row r="28" spans="2:19" x14ac:dyDescent="0.2">
      <c r="L28" s="10" t="s">
        <v>47</v>
      </c>
      <c r="M28" s="11">
        <f>Yin!J45</f>
        <v>0</v>
      </c>
    </row>
    <row r="29" spans="2:19" x14ac:dyDescent="0.2">
      <c r="B29" s="8" t="s">
        <v>39</v>
      </c>
    </row>
    <row r="30" spans="2:19" x14ac:dyDescent="0.2">
      <c r="B30" s="7" t="s">
        <v>40</v>
      </c>
    </row>
    <row r="32" spans="2:19" x14ac:dyDescent="0.2">
      <c r="B32" s="8" t="s">
        <v>41</v>
      </c>
    </row>
    <row r="33" spans="2:17" x14ac:dyDescent="0.2">
      <c r="B33" s="7" t="s">
        <v>42</v>
      </c>
    </row>
    <row r="34" spans="2:17" x14ac:dyDescent="0.2">
      <c r="B34" s="7" t="s">
        <v>43</v>
      </c>
      <c r="H34" s="7" t="s">
        <v>51</v>
      </c>
    </row>
    <row r="35" spans="2:17" x14ac:dyDescent="0.2">
      <c r="B35" s="7" t="s">
        <v>44</v>
      </c>
      <c r="H35" s="7" t="s">
        <v>49</v>
      </c>
      <c r="Q35" s="7" t="s">
        <v>50</v>
      </c>
    </row>
  </sheetData>
  <hyperlinks>
    <hyperlink ref="B3" location="Summary!A1" display="Crepe" xr:uid="{FEE81A43-0B67-4B4C-98CB-D3D8DDECE8AC}"/>
    <hyperlink ref="B4" location="all_yaapt!A1" display="all_yaapt" xr:uid="{8B2BD541-17E5-824A-8E41-2A73DA037C30}"/>
    <hyperlink ref="B5" location="all_yin!A1" display="all_yin" xr:uid="{AF371829-AE36-684B-8CDA-8DCF0D2B8F86}"/>
    <hyperlink ref="L26" location="Summary!A1" display="Crepe" xr:uid="{31A8FA5D-0984-A546-AF77-F306E580D45F}"/>
    <hyperlink ref="L27" location="all_yaapt!A1" display="all_yaapt" xr:uid="{2AD99D97-0C67-5C47-A207-E5BC3D55206D}"/>
    <hyperlink ref="L28" location="all_yin!A1" display="all_yin" xr:uid="{A6C740AF-B8EA-9740-A1C6-DB644E24EFDF}"/>
  </hyperlink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B8E69-1778-E148-84B2-FCA987ACED48}">
  <dimension ref="E22:V42"/>
  <sheetViews>
    <sheetView topLeftCell="A22" workbookViewId="0">
      <selection activeCell="L28" sqref="L28:U31"/>
    </sheetView>
  </sheetViews>
  <sheetFormatPr baseColWidth="10" defaultRowHeight="16" x14ac:dyDescent="0.2"/>
  <cols>
    <col min="2" max="2" width="4.83203125" customWidth="1"/>
    <col min="3" max="3" width="8.6640625" customWidth="1"/>
    <col min="4" max="4" width="13.6640625" customWidth="1"/>
    <col min="6" max="6" width="8.6640625" customWidth="1"/>
    <col min="7" max="7" width="12.1640625" customWidth="1"/>
    <col min="8" max="8" width="15.5" customWidth="1"/>
  </cols>
  <sheetData>
    <row r="22" spans="5:22" x14ac:dyDescent="0.2">
      <c r="E22" s="15" t="s">
        <v>91</v>
      </c>
      <c r="F22" s="15" t="s">
        <v>92</v>
      </c>
      <c r="G22" s="15" t="s">
        <v>93</v>
      </c>
      <c r="H22" s="15" t="s">
        <v>94</v>
      </c>
    </row>
    <row r="23" spans="5:22" x14ac:dyDescent="0.2">
      <c r="E23" s="16" t="s">
        <v>95</v>
      </c>
      <c r="F23" s="16">
        <v>40</v>
      </c>
      <c r="G23" s="16" t="s">
        <v>115</v>
      </c>
      <c r="H23" s="16" t="s">
        <v>117</v>
      </c>
    </row>
    <row r="24" spans="5:22" x14ac:dyDescent="0.2">
      <c r="E24" s="16" t="s">
        <v>96</v>
      </c>
      <c r="F24" s="16">
        <v>25</v>
      </c>
      <c r="G24" s="16" t="s">
        <v>115</v>
      </c>
      <c r="H24" s="16" t="s">
        <v>118</v>
      </c>
    </row>
    <row r="25" spans="5:22" x14ac:dyDescent="0.2">
      <c r="E25" s="16" t="s">
        <v>97</v>
      </c>
      <c r="F25" s="16">
        <v>22</v>
      </c>
      <c r="G25" s="16" t="s">
        <v>115</v>
      </c>
      <c r="H25" s="16" t="s">
        <v>119</v>
      </c>
    </row>
    <row r="26" spans="5:22" x14ac:dyDescent="0.2">
      <c r="E26" s="16" t="s">
        <v>98</v>
      </c>
      <c r="F26" s="16">
        <v>26</v>
      </c>
      <c r="G26" s="16" t="s">
        <v>115</v>
      </c>
      <c r="H26" s="16" t="s">
        <v>119</v>
      </c>
    </row>
    <row r="27" spans="5:22" x14ac:dyDescent="0.2">
      <c r="E27" s="16" t="s">
        <v>99</v>
      </c>
      <c r="F27" s="16">
        <v>48</v>
      </c>
      <c r="G27" s="16" t="s">
        <v>115</v>
      </c>
      <c r="H27" s="16" t="s">
        <v>118</v>
      </c>
    </row>
    <row r="28" spans="5:22" x14ac:dyDescent="0.2">
      <c r="E28" s="16" t="s">
        <v>100</v>
      </c>
      <c r="F28" s="16">
        <v>28</v>
      </c>
      <c r="G28" s="16" t="s">
        <v>115</v>
      </c>
      <c r="H28" s="16" t="s">
        <v>118</v>
      </c>
      <c r="L28" s="9"/>
      <c r="M28" s="9"/>
      <c r="N28" s="9"/>
      <c r="O28" s="9"/>
      <c r="P28" s="9"/>
      <c r="Q28" s="9"/>
      <c r="R28" s="9"/>
      <c r="S28" s="9"/>
      <c r="T28" s="9"/>
      <c r="U28" s="9"/>
      <c r="V28" s="5"/>
    </row>
    <row r="29" spans="5:22" x14ac:dyDescent="0.2">
      <c r="E29" s="16" t="s">
        <v>101</v>
      </c>
      <c r="F29" s="16">
        <v>24</v>
      </c>
      <c r="G29" s="16" t="s">
        <v>115</v>
      </c>
      <c r="H29" s="16" t="s">
        <v>118</v>
      </c>
      <c r="L29" s="6"/>
      <c r="M29" s="7"/>
      <c r="N29" s="7"/>
      <c r="O29" s="7"/>
      <c r="P29" s="7"/>
      <c r="Q29" s="7"/>
      <c r="R29" s="7"/>
      <c r="S29" s="7"/>
      <c r="T29" s="12"/>
      <c r="U29" s="12"/>
    </row>
    <row r="30" spans="5:22" x14ac:dyDescent="0.2">
      <c r="E30" s="16" t="s">
        <v>102</v>
      </c>
      <c r="F30" s="16">
        <v>22</v>
      </c>
      <c r="G30" s="16" t="s">
        <v>115</v>
      </c>
      <c r="H30" s="16" t="s">
        <v>120</v>
      </c>
      <c r="L30" s="6"/>
      <c r="M30" s="7"/>
      <c r="N30" s="7"/>
      <c r="O30" s="7"/>
      <c r="P30" s="7"/>
      <c r="Q30" s="7"/>
      <c r="R30" s="7"/>
      <c r="S30" s="7"/>
      <c r="T30" s="12"/>
      <c r="U30" s="12"/>
    </row>
    <row r="31" spans="5:22" x14ac:dyDescent="0.2">
      <c r="E31" s="16" t="s">
        <v>103</v>
      </c>
      <c r="F31" s="16">
        <v>22</v>
      </c>
      <c r="G31" s="16" t="s">
        <v>115</v>
      </c>
      <c r="H31" s="16" t="s">
        <v>118</v>
      </c>
      <c r="L31" s="6"/>
      <c r="M31" s="7"/>
      <c r="N31" s="7"/>
      <c r="O31" s="7"/>
      <c r="P31" s="7"/>
      <c r="Q31" s="7"/>
      <c r="R31" s="7"/>
      <c r="S31" s="7"/>
      <c r="T31" s="12"/>
      <c r="U31" s="12"/>
    </row>
    <row r="32" spans="5:22" x14ac:dyDescent="0.2">
      <c r="E32" s="16" t="s">
        <v>104</v>
      </c>
      <c r="F32" s="16">
        <v>35</v>
      </c>
      <c r="G32" s="16" t="s">
        <v>115</v>
      </c>
      <c r="H32" s="16" t="s">
        <v>118</v>
      </c>
    </row>
    <row r="33" spans="5:8" x14ac:dyDescent="0.2">
      <c r="E33" s="16" t="s">
        <v>105</v>
      </c>
      <c r="F33" s="16">
        <v>24</v>
      </c>
      <c r="G33" s="16" t="s">
        <v>116</v>
      </c>
      <c r="H33" s="16" t="s">
        <v>121</v>
      </c>
    </row>
    <row r="34" spans="5:8" x14ac:dyDescent="0.2">
      <c r="E34" s="16" t="s">
        <v>106</v>
      </c>
      <c r="F34" s="16">
        <v>40</v>
      </c>
      <c r="G34" s="16" t="s">
        <v>116</v>
      </c>
      <c r="H34" s="16" t="s">
        <v>120</v>
      </c>
    </row>
    <row r="35" spans="5:8" x14ac:dyDescent="0.2">
      <c r="E35" s="16" t="s">
        <v>107</v>
      </c>
      <c r="F35" s="16">
        <v>35</v>
      </c>
      <c r="G35" s="16" t="s">
        <v>116</v>
      </c>
      <c r="H35" s="16" t="s">
        <v>120</v>
      </c>
    </row>
    <row r="36" spans="5:8" x14ac:dyDescent="0.2">
      <c r="E36" s="16" t="s">
        <v>108</v>
      </c>
      <c r="F36" s="16">
        <v>26</v>
      </c>
      <c r="G36" s="16" t="s">
        <v>116</v>
      </c>
      <c r="H36" s="16" t="s">
        <v>118</v>
      </c>
    </row>
    <row r="37" spans="5:8" x14ac:dyDescent="0.2">
      <c r="E37" s="16" t="s">
        <v>109</v>
      </c>
      <c r="F37" s="16">
        <v>25</v>
      </c>
      <c r="G37" s="16" t="s">
        <v>116</v>
      </c>
      <c r="H37" s="16" t="s">
        <v>120</v>
      </c>
    </row>
    <row r="38" spans="5:8" x14ac:dyDescent="0.2">
      <c r="E38" s="16" t="s">
        <v>110</v>
      </c>
      <c r="F38" s="16">
        <v>23</v>
      </c>
      <c r="G38" s="16" t="s">
        <v>116</v>
      </c>
      <c r="H38" s="16" t="s">
        <v>118</v>
      </c>
    </row>
    <row r="39" spans="5:8" x14ac:dyDescent="0.2">
      <c r="E39" s="16" t="s">
        <v>111</v>
      </c>
      <c r="F39" s="16">
        <v>24</v>
      </c>
      <c r="G39" s="16" t="s">
        <v>116</v>
      </c>
      <c r="H39" s="16" t="s">
        <v>118</v>
      </c>
    </row>
    <row r="40" spans="5:8" x14ac:dyDescent="0.2">
      <c r="E40" s="16" t="s">
        <v>112</v>
      </c>
      <c r="F40" s="16">
        <v>24</v>
      </c>
      <c r="G40" s="16" t="s">
        <v>116</v>
      </c>
      <c r="H40" s="16" t="s">
        <v>120</v>
      </c>
    </row>
    <row r="41" spans="5:8" x14ac:dyDescent="0.2">
      <c r="E41" s="16" t="s">
        <v>113</v>
      </c>
      <c r="F41" s="16">
        <v>24</v>
      </c>
      <c r="G41" s="16" t="s">
        <v>116</v>
      </c>
      <c r="H41" s="16" t="s">
        <v>119</v>
      </c>
    </row>
    <row r="42" spans="5:8" x14ac:dyDescent="0.2">
      <c r="E42" s="16" t="s">
        <v>114</v>
      </c>
      <c r="F42" s="16">
        <v>33</v>
      </c>
      <c r="G42" s="16" t="s">
        <v>116</v>
      </c>
      <c r="H42" s="16" t="s">
        <v>118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B008A-C823-694E-A3FB-A435BCC9AD96}">
  <sheetPr>
    <tabColor theme="7" tint="0.79998168889431442"/>
  </sheetPr>
  <dimension ref="C1:H22"/>
  <sheetViews>
    <sheetView workbookViewId="0">
      <selection activeCell="D29" sqref="D29"/>
    </sheetView>
  </sheetViews>
  <sheetFormatPr baseColWidth="10" defaultRowHeight="16" x14ac:dyDescent="0.2"/>
  <cols>
    <col min="1" max="2" width="10.83203125" style="5"/>
    <col min="3" max="3" width="22" style="5" customWidth="1"/>
    <col min="4" max="4" width="60" style="5" customWidth="1"/>
    <col min="5" max="6" width="9.83203125" style="5" customWidth="1"/>
    <col min="7" max="16384" width="10.83203125" style="5"/>
  </cols>
  <sheetData>
    <row r="1" spans="3:8" s="14" customFormat="1" x14ac:dyDescent="0.2"/>
    <row r="2" spans="3:8" ht="34" x14ac:dyDescent="0.2">
      <c r="C2" s="17" t="s">
        <v>48</v>
      </c>
      <c r="D2" s="17" t="s">
        <v>52</v>
      </c>
      <c r="E2" s="18" t="s">
        <v>87</v>
      </c>
      <c r="F2" s="19" t="s">
        <v>88</v>
      </c>
      <c r="G2" s="19" t="s">
        <v>89</v>
      </c>
      <c r="H2" s="19" t="s">
        <v>90</v>
      </c>
    </row>
    <row r="3" spans="3:8" x14ac:dyDescent="0.2">
      <c r="C3" s="20" t="s">
        <v>1</v>
      </c>
      <c r="D3" s="21" t="s">
        <v>53</v>
      </c>
      <c r="E3" s="16">
        <v>168</v>
      </c>
      <c r="F3" s="22">
        <v>81.798736570000003</v>
      </c>
      <c r="G3" s="22">
        <v>188.49067690000001</v>
      </c>
      <c r="H3" s="22">
        <v>284.63226320000001</v>
      </c>
    </row>
    <row r="4" spans="3:8" x14ac:dyDescent="0.2">
      <c r="C4" s="20" t="s">
        <v>13</v>
      </c>
      <c r="D4" s="21" t="s">
        <v>54</v>
      </c>
      <c r="E4" s="16">
        <v>163</v>
      </c>
      <c r="F4" s="22">
        <v>155.59788510000001</v>
      </c>
      <c r="G4" s="22">
        <v>191.75651550000001</v>
      </c>
      <c r="H4" s="22">
        <v>298.62280270000002</v>
      </c>
    </row>
    <row r="5" spans="3:8" x14ac:dyDescent="0.2">
      <c r="C5" s="20" t="s">
        <v>14</v>
      </c>
      <c r="D5" s="21" t="s">
        <v>55</v>
      </c>
      <c r="E5" s="16">
        <v>281</v>
      </c>
      <c r="F5" s="22">
        <v>168.9460449</v>
      </c>
      <c r="G5" s="22">
        <v>198.5482178</v>
      </c>
      <c r="H5" s="22">
        <v>232.44943240000001</v>
      </c>
    </row>
    <row r="6" spans="3:8" x14ac:dyDescent="0.2">
      <c r="C6" s="20" t="s">
        <v>15</v>
      </c>
      <c r="D6" s="21" t="s">
        <v>56</v>
      </c>
      <c r="E6" s="16">
        <v>97</v>
      </c>
      <c r="F6" s="22">
        <v>76.576934809999997</v>
      </c>
      <c r="G6" s="22">
        <v>172.59671019999999</v>
      </c>
      <c r="H6" s="22">
        <v>206.4716339</v>
      </c>
    </row>
    <row r="7" spans="3:8" x14ac:dyDescent="0.2">
      <c r="C7" s="20" t="s">
        <v>16</v>
      </c>
      <c r="D7" s="21" t="s">
        <v>57</v>
      </c>
      <c r="E7" s="16">
        <v>190</v>
      </c>
      <c r="F7" s="22">
        <v>98.326217650000004</v>
      </c>
      <c r="G7" s="22">
        <v>189.449173</v>
      </c>
      <c r="H7" s="22">
        <v>229.02395630000001</v>
      </c>
    </row>
    <row r="8" spans="3:8" x14ac:dyDescent="0.2">
      <c r="C8" s="20" t="s">
        <v>17</v>
      </c>
      <c r="D8" s="21" t="s">
        <v>58</v>
      </c>
      <c r="E8" s="16">
        <v>153</v>
      </c>
      <c r="F8" s="22">
        <v>167.5388336</v>
      </c>
      <c r="G8" s="22">
        <v>212.1039581</v>
      </c>
      <c r="H8" s="22">
        <v>328.29168700000002</v>
      </c>
    </row>
    <row r="9" spans="3:8" x14ac:dyDescent="0.2">
      <c r="C9" s="20" t="s">
        <v>18</v>
      </c>
      <c r="D9" s="21" t="s">
        <v>63</v>
      </c>
      <c r="E9" s="16">
        <v>225</v>
      </c>
      <c r="F9" s="22">
        <v>65.829772950000006</v>
      </c>
      <c r="G9" s="22">
        <v>197.69091800000001</v>
      </c>
      <c r="H9" s="22">
        <v>231.71884159999999</v>
      </c>
    </row>
    <row r="10" spans="3:8" x14ac:dyDescent="0.2">
      <c r="C10" s="20" t="s">
        <v>19</v>
      </c>
      <c r="D10" s="21" t="s">
        <v>59</v>
      </c>
      <c r="E10" s="16">
        <v>142</v>
      </c>
      <c r="F10" s="22">
        <v>104.9575119</v>
      </c>
      <c r="G10" s="22">
        <v>236.21207430000001</v>
      </c>
      <c r="H10" s="22">
        <v>326.4529114</v>
      </c>
    </row>
    <row r="11" spans="3:8" x14ac:dyDescent="0.2">
      <c r="C11" s="20" t="s">
        <v>20</v>
      </c>
      <c r="D11" s="21" t="s">
        <v>60</v>
      </c>
      <c r="E11" s="16">
        <v>177</v>
      </c>
      <c r="F11" s="22">
        <v>172.61390689999999</v>
      </c>
      <c r="G11" s="22">
        <v>208.1985474</v>
      </c>
      <c r="H11" s="22">
        <v>310.35180659999997</v>
      </c>
    </row>
    <row r="12" spans="3:8" x14ac:dyDescent="0.2">
      <c r="C12" s="20" t="s">
        <v>21</v>
      </c>
      <c r="D12" s="21" t="s">
        <v>61</v>
      </c>
      <c r="E12" s="16">
        <v>80</v>
      </c>
      <c r="F12" s="22">
        <v>157.51991269999999</v>
      </c>
      <c r="G12" s="22">
        <v>168.65332789999999</v>
      </c>
      <c r="H12" s="22">
        <v>209.14596560000001</v>
      </c>
    </row>
    <row r="13" spans="3:8" x14ac:dyDescent="0.2">
      <c r="C13" s="20" t="s">
        <v>0</v>
      </c>
      <c r="D13" s="21" t="s">
        <v>53</v>
      </c>
      <c r="E13" s="16">
        <v>142</v>
      </c>
      <c r="F13" s="22">
        <v>94.693092350000001</v>
      </c>
      <c r="G13" s="22">
        <v>118.7089043</v>
      </c>
      <c r="H13" s="22">
        <v>181.72805790000001</v>
      </c>
    </row>
    <row r="14" spans="3:8" x14ac:dyDescent="0.2">
      <c r="C14" s="20" t="s">
        <v>22</v>
      </c>
      <c r="D14" s="21" t="s">
        <v>62</v>
      </c>
      <c r="E14" s="16">
        <v>148</v>
      </c>
      <c r="F14" s="22">
        <v>54.371822360000003</v>
      </c>
      <c r="G14" s="22">
        <v>100.23162840000001</v>
      </c>
      <c r="H14" s="22">
        <v>153.5278625</v>
      </c>
    </row>
    <row r="15" spans="3:8" x14ac:dyDescent="0.2">
      <c r="C15" s="20" t="s">
        <v>23</v>
      </c>
      <c r="D15" s="21" t="s">
        <v>55</v>
      </c>
      <c r="E15" s="16">
        <v>268</v>
      </c>
      <c r="F15" s="22">
        <v>54.621757510000002</v>
      </c>
      <c r="G15" s="22">
        <v>85.877193449999993</v>
      </c>
      <c r="H15" s="22">
        <v>120.08416750000001</v>
      </c>
    </row>
    <row r="16" spans="3:8" x14ac:dyDescent="0.2">
      <c r="C16" s="20" t="s">
        <v>24</v>
      </c>
      <c r="D16" s="21" t="s">
        <v>56</v>
      </c>
      <c r="E16" s="16">
        <v>170</v>
      </c>
      <c r="F16" s="22">
        <v>87.779090879999998</v>
      </c>
      <c r="G16" s="22">
        <v>110.7586288</v>
      </c>
      <c r="H16" s="22">
        <v>152.1414948</v>
      </c>
    </row>
    <row r="17" spans="3:8" x14ac:dyDescent="0.2">
      <c r="C17" s="20" t="s">
        <v>25</v>
      </c>
      <c r="D17" s="21" t="s">
        <v>57</v>
      </c>
      <c r="E17" s="16">
        <v>160</v>
      </c>
      <c r="F17" s="22">
        <v>84.686294559999993</v>
      </c>
      <c r="G17" s="22">
        <v>130.44956210000001</v>
      </c>
      <c r="H17" s="22">
        <v>245.1934052</v>
      </c>
    </row>
    <row r="18" spans="3:8" x14ac:dyDescent="0.2">
      <c r="C18" s="20" t="s">
        <v>26</v>
      </c>
      <c r="D18" s="21" t="s">
        <v>58</v>
      </c>
      <c r="E18" s="16">
        <v>139</v>
      </c>
      <c r="F18" s="22">
        <v>104.9359283</v>
      </c>
      <c r="G18" s="22">
        <v>116.5985718</v>
      </c>
      <c r="H18" s="22">
        <v>155.46626280000001</v>
      </c>
    </row>
    <row r="19" spans="3:8" x14ac:dyDescent="0.2">
      <c r="C19" s="20" t="s">
        <v>27</v>
      </c>
      <c r="D19" s="21" t="s">
        <v>63</v>
      </c>
      <c r="E19" s="16">
        <v>227</v>
      </c>
      <c r="F19" s="22">
        <v>105.53140260000001</v>
      </c>
      <c r="G19" s="22">
        <v>138.6465149</v>
      </c>
      <c r="H19" s="22">
        <v>190.24060059999999</v>
      </c>
    </row>
    <row r="20" spans="3:8" x14ac:dyDescent="0.2">
      <c r="C20" s="20" t="s">
        <v>28</v>
      </c>
      <c r="D20" s="21" t="s">
        <v>59</v>
      </c>
      <c r="E20" s="16">
        <v>118</v>
      </c>
      <c r="F20" s="22">
        <v>85.024803160000005</v>
      </c>
      <c r="G20" s="22">
        <v>108.6915016</v>
      </c>
      <c r="H20" s="22">
        <v>127.4902039</v>
      </c>
    </row>
    <row r="21" spans="3:8" x14ac:dyDescent="0.2">
      <c r="C21" s="20" t="s">
        <v>29</v>
      </c>
      <c r="D21" s="21" t="s">
        <v>60</v>
      </c>
      <c r="E21" s="16">
        <v>148</v>
      </c>
      <c r="F21" s="22">
        <v>58.827030180000001</v>
      </c>
      <c r="G21" s="22">
        <v>109.1057739</v>
      </c>
      <c r="H21" s="22">
        <v>185.37641909999999</v>
      </c>
    </row>
    <row r="22" spans="3:8" x14ac:dyDescent="0.2">
      <c r="C22" s="20" t="s">
        <v>30</v>
      </c>
      <c r="D22" s="21" t="s">
        <v>61</v>
      </c>
      <c r="E22" s="16">
        <v>106</v>
      </c>
      <c r="F22" s="22">
        <v>84.349113459999998</v>
      </c>
      <c r="G22" s="22">
        <v>105.8683434</v>
      </c>
      <c r="H22" s="22">
        <v>150.706131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6C3CB-4F1A-7642-85D5-1DC7EF986FB6}">
  <sheetPr>
    <tabColor theme="4" tint="0.79998168889431442"/>
  </sheetPr>
  <dimension ref="A1:J22"/>
  <sheetViews>
    <sheetView workbookViewId="0">
      <selection activeCell="C29" sqref="C29"/>
    </sheetView>
  </sheetViews>
  <sheetFormatPr baseColWidth="10" defaultRowHeight="16" x14ac:dyDescent="0.2"/>
  <cols>
    <col min="1" max="1" width="21" bestFit="1" customWidth="1"/>
    <col min="2" max="2" width="12" bestFit="1" customWidth="1"/>
    <col min="3" max="3" width="15.33203125" bestFit="1" customWidth="1"/>
    <col min="4" max="5" width="20.5" bestFit="1" customWidth="1"/>
    <col min="6" max="6" width="14.5" bestFit="1" customWidth="1"/>
    <col min="7" max="7" width="14.83203125" bestFit="1" customWidth="1"/>
    <col min="8" max="8" width="7.6640625" bestFit="1" customWidth="1"/>
    <col min="9" max="9" width="12.83203125" bestFit="1" customWidth="1"/>
    <col min="10" max="10" width="12.6640625" bestFit="1" customWidth="1"/>
  </cols>
  <sheetData>
    <row r="1" spans="1:10" s="3" customForma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11</v>
      </c>
      <c r="G1" s="3" t="s">
        <v>10</v>
      </c>
      <c r="H1" s="3" t="s">
        <v>9</v>
      </c>
      <c r="I1" s="3" t="s">
        <v>7</v>
      </c>
      <c r="J1" s="3" t="s">
        <v>8</v>
      </c>
    </row>
    <row r="2" spans="1:10" x14ac:dyDescent="0.2">
      <c r="A2" t="s">
        <v>1</v>
      </c>
      <c r="B2">
        <v>733</v>
      </c>
      <c r="C2">
        <v>547</v>
      </c>
      <c r="D2">
        <v>18</v>
      </c>
      <c r="E2">
        <v>11</v>
      </c>
      <c r="F2">
        <v>157</v>
      </c>
      <c r="G2">
        <v>0</v>
      </c>
      <c r="H2">
        <v>157</v>
      </c>
      <c r="I2">
        <v>1.40397E-4</v>
      </c>
      <c r="J2">
        <v>9.3050700000000001E-4</v>
      </c>
    </row>
    <row r="3" spans="1:10" x14ac:dyDescent="0.2">
      <c r="A3" t="s">
        <v>13</v>
      </c>
      <c r="B3">
        <v>741</v>
      </c>
      <c r="C3">
        <v>529</v>
      </c>
      <c r="D3">
        <v>49</v>
      </c>
      <c r="E3">
        <v>4</v>
      </c>
      <c r="F3">
        <v>159</v>
      </c>
      <c r="G3">
        <v>0</v>
      </c>
      <c r="H3">
        <v>159</v>
      </c>
      <c r="I3" s="1">
        <v>3.2600000000000001E-6</v>
      </c>
      <c r="J3" s="1">
        <v>9.3700000000000001E-5</v>
      </c>
    </row>
    <row r="4" spans="1:10" x14ac:dyDescent="0.2">
      <c r="A4" t="s">
        <v>14</v>
      </c>
      <c r="B4">
        <v>910</v>
      </c>
      <c r="C4">
        <v>564</v>
      </c>
      <c r="D4">
        <v>65</v>
      </c>
      <c r="E4">
        <v>11</v>
      </c>
      <c r="F4">
        <v>270</v>
      </c>
      <c r="G4">
        <v>0</v>
      </c>
      <c r="H4">
        <v>270</v>
      </c>
      <c r="I4" s="1">
        <v>-4.1499999999999999E-5</v>
      </c>
      <c r="J4" s="1">
        <v>7.6000000000000004E-5</v>
      </c>
    </row>
    <row r="5" spans="1:10" x14ac:dyDescent="0.2">
      <c r="A5" t="s">
        <v>15</v>
      </c>
      <c r="B5">
        <v>657</v>
      </c>
      <c r="C5">
        <v>467</v>
      </c>
      <c r="D5">
        <v>93</v>
      </c>
      <c r="E5">
        <v>23</v>
      </c>
      <c r="F5">
        <v>74</v>
      </c>
      <c r="G5">
        <v>0</v>
      </c>
      <c r="H5">
        <v>74</v>
      </c>
      <c r="I5">
        <v>2.06419E-4</v>
      </c>
      <c r="J5">
        <v>9.5137900000000003E-4</v>
      </c>
    </row>
    <row r="6" spans="1:10" x14ac:dyDescent="0.2">
      <c r="A6" t="s">
        <v>16</v>
      </c>
      <c r="B6">
        <v>733</v>
      </c>
      <c r="C6">
        <v>507</v>
      </c>
      <c r="D6">
        <v>36</v>
      </c>
      <c r="E6">
        <v>20</v>
      </c>
      <c r="F6">
        <v>170</v>
      </c>
      <c r="G6">
        <v>0</v>
      </c>
      <c r="H6">
        <v>170</v>
      </c>
      <c r="I6">
        <v>1.55749E-4</v>
      </c>
      <c r="J6">
        <v>7.4845599999999999E-4</v>
      </c>
    </row>
    <row r="7" spans="1:10" x14ac:dyDescent="0.2">
      <c r="A7" t="s">
        <v>17</v>
      </c>
      <c r="B7">
        <v>656</v>
      </c>
      <c r="C7">
        <v>474</v>
      </c>
      <c r="D7">
        <v>29</v>
      </c>
      <c r="E7">
        <v>25</v>
      </c>
      <c r="F7">
        <v>128</v>
      </c>
      <c r="G7">
        <v>0</v>
      </c>
      <c r="H7">
        <v>128</v>
      </c>
      <c r="I7" s="1">
        <v>2.16E-5</v>
      </c>
      <c r="J7">
        <v>1.59333E-4</v>
      </c>
    </row>
    <row r="8" spans="1:10" x14ac:dyDescent="0.2">
      <c r="A8" t="s">
        <v>18</v>
      </c>
      <c r="B8">
        <v>845</v>
      </c>
      <c r="C8">
        <v>574</v>
      </c>
      <c r="D8">
        <v>46</v>
      </c>
      <c r="E8">
        <v>22</v>
      </c>
      <c r="F8">
        <v>203</v>
      </c>
      <c r="G8">
        <v>1</v>
      </c>
      <c r="H8">
        <v>202</v>
      </c>
      <c r="I8">
        <v>7.96548E-4</v>
      </c>
      <c r="J8">
        <v>1.904144E-3</v>
      </c>
    </row>
    <row r="9" spans="1:10" x14ac:dyDescent="0.2">
      <c r="A9" t="s">
        <v>19</v>
      </c>
      <c r="B9">
        <v>682</v>
      </c>
      <c r="C9">
        <v>492</v>
      </c>
      <c r="D9">
        <v>48</v>
      </c>
      <c r="E9">
        <v>26</v>
      </c>
      <c r="F9">
        <v>116</v>
      </c>
      <c r="G9">
        <v>0</v>
      </c>
      <c r="H9">
        <v>116</v>
      </c>
      <c r="I9">
        <v>1.2941E-4</v>
      </c>
      <c r="J9">
        <v>8.2111499999999997E-4</v>
      </c>
    </row>
    <row r="10" spans="1:10" x14ac:dyDescent="0.2">
      <c r="A10" t="s">
        <v>20</v>
      </c>
      <c r="B10">
        <v>732</v>
      </c>
      <c r="C10">
        <v>508</v>
      </c>
      <c r="D10">
        <v>47</v>
      </c>
      <c r="E10">
        <v>15</v>
      </c>
      <c r="F10">
        <v>162</v>
      </c>
      <c r="G10">
        <v>0</v>
      </c>
      <c r="H10">
        <v>162</v>
      </c>
      <c r="I10" s="1">
        <v>-1.31E-5</v>
      </c>
      <c r="J10">
        <v>1.4409199999999999E-4</v>
      </c>
    </row>
    <row r="11" spans="1:10" x14ac:dyDescent="0.2">
      <c r="A11" t="s">
        <v>21</v>
      </c>
      <c r="B11">
        <v>666</v>
      </c>
      <c r="C11">
        <v>552</v>
      </c>
      <c r="D11">
        <v>34</v>
      </c>
      <c r="E11">
        <v>7</v>
      </c>
      <c r="F11">
        <v>73</v>
      </c>
      <c r="G11">
        <v>0</v>
      </c>
      <c r="H11">
        <v>73</v>
      </c>
      <c r="I11" s="1">
        <v>2.7699999999999999E-5</v>
      </c>
      <c r="J11" s="1">
        <v>7.75E-5</v>
      </c>
    </row>
    <row r="12" spans="1:10" x14ac:dyDescent="0.2">
      <c r="A12" t="s">
        <v>0</v>
      </c>
      <c r="B12">
        <v>656</v>
      </c>
      <c r="C12">
        <v>497</v>
      </c>
      <c r="D12">
        <v>17</v>
      </c>
      <c r="E12">
        <v>23</v>
      </c>
      <c r="F12">
        <v>119</v>
      </c>
      <c r="G12">
        <v>0</v>
      </c>
      <c r="H12">
        <v>119</v>
      </c>
      <c r="I12" s="1">
        <v>8.6000000000000007E-6</v>
      </c>
      <c r="J12">
        <v>2.26319E-4</v>
      </c>
    </row>
    <row r="13" spans="1:10" x14ac:dyDescent="0.2">
      <c r="A13" t="s">
        <v>22</v>
      </c>
      <c r="B13">
        <v>681</v>
      </c>
      <c r="C13">
        <v>495</v>
      </c>
      <c r="D13">
        <v>38</v>
      </c>
      <c r="E13">
        <v>88</v>
      </c>
      <c r="F13">
        <v>60</v>
      </c>
      <c r="G13">
        <v>0</v>
      </c>
      <c r="H13">
        <v>60</v>
      </c>
      <c r="I13">
        <v>-2.1781200000000001E-4</v>
      </c>
      <c r="J13">
        <v>3.3370399999999999E-4</v>
      </c>
    </row>
    <row r="14" spans="1:10" x14ac:dyDescent="0.2">
      <c r="A14" t="s">
        <v>23</v>
      </c>
      <c r="B14">
        <v>937</v>
      </c>
      <c r="C14">
        <v>639</v>
      </c>
      <c r="D14">
        <v>30</v>
      </c>
      <c r="E14">
        <v>65</v>
      </c>
      <c r="F14">
        <v>203</v>
      </c>
      <c r="G14">
        <v>0</v>
      </c>
      <c r="H14">
        <v>203</v>
      </c>
      <c r="I14" s="1">
        <v>9.0699999999999996E-6</v>
      </c>
      <c r="J14">
        <v>2.2411299999999999E-4</v>
      </c>
    </row>
    <row r="15" spans="1:10" x14ac:dyDescent="0.2">
      <c r="A15" t="s">
        <v>24</v>
      </c>
      <c r="B15">
        <v>681</v>
      </c>
      <c r="C15">
        <v>484</v>
      </c>
      <c r="D15">
        <v>27</v>
      </c>
      <c r="E15">
        <v>30</v>
      </c>
      <c r="F15">
        <v>140</v>
      </c>
      <c r="G15">
        <v>0</v>
      </c>
      <c r="H15">
        <v>140</v>
      </c>
      <c r="I15" s="1">
        <v>-5.5500000000000001E-5</v>
      </c>
      <c r="J15">
        <v>1.86813E-4</v>
      </c>
    </row>
    <row r="16" spans="1:10" x14ac:dyDescent="0.2">
      <c r="A16" t="s">
        <v>25</v>
      </c>
      <c r="B16">
        <v>656</v>
      </c>
      <c r="C16">
        <v>471</v>
      </c>
      <c r="D16">
        <v>25</v>
      </c>
      <c r="E16">
        <v>37</v>
      </c>
      <c r="F16">
        <v>123</v>
      </c>
      <c r="G16">
        <v>0</v>
      </c>
      <c r="H16">
        <v>123</v>
      </c>
      <c r="I16" s="1">
        <v>-5.9200000000000002E-5</v>
      </c>
      <c r="J16">
        <v>1.3682000000000001E-4</v>
      </c>
    </row>
    <row r="17" spans="1:10" x14ac:dyDescent="0.2">
      <c r="A17" t="s">
        <v>26</v>
      </c>
      <c r="B17">
        <v>657</v>
      </c>
      <c r="C17">
        <v>492</v>
      </c>
      <c r="D17">
        <v>26</v>
      </c>
      <c r="E17">
        <v>9</v>
      </c>
      <c r="F17">
        <v>130</v>
      </c>
      <c r="G17">
        <v>0</v>
      </c>
      <c r="H17">
        <v>130</v>
      </c>
      <c r="I17" s="1">
        <v>7.3499999999999995E-7</v>
      </c>
      <c r="J17">
        <v>1.2708399999999999E-4</v>
      </c>
    </row>
    <row r="18" spans="1:10" x14ac:dyDescent="0.2">
      <c r="A18" t="s">
        <v>27</v>
      </c>
      <c r="B18">
        <v>885</v>
      </c>
      <c r="C18">
        <v>600</v>
      </c>
      <c r="D18">
        <v>58</v>
      </c>
      <c r="E18">
        <v>21</v>
      </c>
      <c r="F18">
        <v>206</v>
      </c>
      <c r="G18">
        <v>0</v>
      </c>
      <c r="H18">
        <v>206</v>
      </c>
      <c r="I18" s="1">
        <v>-7.2399999999999998E-5</v>
      </c>
      <c r="J18">
        <v>1.70915E-4</v>
      </c>
    </row>
    <row r="19" spans="1:10" x14ac:dyDescent="0.2">
      <c r="A19" t="s">
        <v>28</v>
      </c>
      <c r="B19">
        <v>656</v>
      </c>
      <c r="C19">
        <v>515</v>
      </c>
      <c r="D19">
        <v>23</v>
      </c>
      <c r="E19">
        <v>42</v>
      </c>
      <c r="F19">
        <v>76</v>
      </c>
      <c r="G19">
        <v>0</v>
      </c>
      <c r="H19">
        <v>76</v>
      </c>
      <c r="I19" s="1">
        <v>-3.6100000000000003E-5</v>
      </c>
      <c r="J19">
        <v>1.73368E-4</v>
      </c>
    </row>
    <row r="20" spans="1:10" x14ac:dyDescent="0.2">
      <c r="A20" t="s">
        <v>29</v>
      </c>
      <c r="B20">
        <v>657</v>
      </c>
      <c r="C20">
        <v>486</v>
      </c>
      <c r="D20">
        <v>23</v>
      </c>
      <c r="E20">
        <v>23</v>
      </c>
      <c r="F20">
        <v>125</v>
      </c>
      <c r="G20">
        <v>2</v>
      </c>
      <c r="H20">
        <v>123</v>
      </c>
      <c r="I20">
        <v>2.52527E-4</v>
      </c>
      <c r="J20">
        <v>1.598777E-3</v>
      </c>
    </row>
    <row r="21" spans="1:10" x14ac:dyDescent="0.2">
      <c r="A21" t="s">
        <v>30</v>
      </c>
      <c r="B21">
        <v>656</v>
      </c>
      <c r="C21">
        <v>518</v>
      </c>
      <c r="D21">
        <v>32</v>
      </c>
      <c r="E21">
        <v>17</v>
      </c>
      <c r="F21">
        <v>89</v>
      </c>
      <c r="G21">
        <v>0</v>
      </c>
      <c r="H21">
        <v>89</v>
      </c>
      <c r="I21" s="1">
        <v>-5.52E-5</v>
      </c>
      <c r="J21">
        <v>2.2010399999999999E-4</v>
      </c>
    </row>
    <row r="22" spans="1:10" s="2" customFormat="1" x14ac:dyDescent="0.2">
      <c r="B22" s="2">
        <f>SUM(B2:B21)</f>
        <v>14477</v>
      </c>
      <c r="C22" s="2">
        <f t="shared" ref="C22:H22" si="0">SUM(C2:C21)</f>
        <v>10411</v>
      </c>
      <c r="D22" s="2">
        <f t="shared" si="0"/>
        <v>764</v>
      </c>
      <c r="E22" s="2">
        <f t="shared" si="0"/>
        <v>519</v>
      </c>
      <c r="F22" s="2">
        <f t="shared" si="0"/>
        <v>2783</v>
      </c>
      <c r="G22" s="2">
        <f t="shared" si="0"/>
        <v>3</v>
      </c>
      <c r="H22" s="2">
        <f t="shared" si="0"/>
        <v>2780</v>
      </c>
      <c r="I22" s="2">
        <f>AVERAGE(I2:I21)</f>
        <v>6.0060149999999994E-5</v>
      </c>
      <c r="J22" s="2">
        <f>AVERAGE(J2:J21)</f>
        <v>4.6521215000000011E-4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10F76D-D676-DB46-9D2B-B45F6A172406}">
  <sheetPr>
    <tabColor theme="4" tint="0.79998168889431442"/>
  </sheetPr>
  <dimension ref="A1:J22"/>
  <sheetViews>
    <sheetView workbookViewId="0">
      <selection activeCell="I1" sqref="I1"/>
    </sheetView>
  </sheetViews>
  <sheetFormatPr baseColWidth="10" defaultRowHeight="16" x14ac:dyDescent="0.2"/>
  <cols>
    <col min="1" max="1" width="21" bestFit="1" customWidth="1"/>
    <col min="2" max="2" width="12" bestFit="1" customWidth="1"/>
    <col min="3" max="3" width="15.5" bestFit="1" customWidth="1"/>
    <col min="4" max="5" width="20.6640625" bestFit="1" customWidth="1"/>
    <col min="6" max="6" width="13.33203125" bestFit="1" customWidth="1"/>
    <col min="7" max="7" width="14.83203125" bestFit="1" customWidth="1"/>
    <col min="8" max="8" width="7.6640625" bestFit="1" customWidth="1"/>
    <col min="9" max="10" width="12.83203125" bestFit="1" customWidth="1"/>
  </cols>
  <sheetData>
    <row r="1" spans="1:10" s="3" customForma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11</v>
      </c>
      <c r="G1" s="3" t="s">
        <v>10</v>
      </c>
      <c r="H1" s="3" t="s">
        <v>9</v>
      </c>
      <c r="I1" s="3" t="s">
        <v>7</v>
      </c>
      <c r="J1" s="3" t="s">
        <v>8</v>
      </c>
    </row>
    <row r="2" spans="1:10" x14ac:dyDescent="0.2">
      <c r="A2" t="s">
        <v>1</v>
      </c>
      <c r="B2">
        <v>733</v>
      </c>
      <c r="C2">
        <v>554</v>
      </c>
      <c r="D2">
        <v>11</v>
      </c>
      <c r="E2">
        <v>1</v>
      </c>
      <c r="F2">
        <v>167</v>
      </c>
      <c r="G2">
        <v>0</v>
      </c>
      <c r="H2">
        <v>167</v>
      </c>
      <c r="I2" s="1">
        <v>3.6680845488532802E-6</v>
      </c>
      <c r="J2">
        <v>4.9882101314533604E-4</v>
      </c>
    </row>
    <row r="3" spans="1:10" x14ac:dyDescent="0.2">
      <c r="A3" t="s">
        <v>13</v>
      </c>
      <c r="B3">
        <v>741</v>
      </c>
      <c r="C3">
        <v>539</v>
      </c>
      <c r="D3">
        <v>39</v>
      </c>
      <c r="E3">
        <v>0</v>
      </c>
      <c r="F3">
        <v>163</v>
      </c>
      <c r="G3">
        <v>0</v>
      </c>
      <c r="H3">
        <v>163</v>
      </c>
      <c r="I3" s="1">
        <v>-2.28819360620109E-5</v>
      </c>
      <c r="J3">
        <v>1.01396472228227E-4</v>
      </c>
    </row>
    <row r="4" spans="1:10" x14ac:dyDescent="0.2">
      <c r="A4" t="s">
        <v>14</v>
      </c>
      <c r="B4">
        <v>910</v>
      </c>
      <c r="C4">
        <v>575</v>
      </c>
      <c r="D4">
        <v>54</v>
      </c>
      <c r="E4">
        <v>2</v>
      </c>
      <c r="F4">
        <v>279</v>
      </c>
      <c r="G4">
        <v>0</v>
      </c>
      <c r="H4">
        <v>279</v>
      </c>
      <c r="I4" s="1">
        <v>-3.3054499413328603E-5</v>
      </c>
      <c r="J4">
        <v>1.8648076186339899E-4</v>
      </c>
    </row>
    <row r="5" spans="1:10" x14ac:dyDescent="0.2">
      <c r="A5" t="s">
        <v>15</v>
      </c>
      <c r="B5">
        <v>657</v>
      </c>
      <c r="C5">
        <v>466</v>
      </c>
      <c r="D5">
        <v>94</v>
      </c>
      <c r="E5">
        <v>20</v>
      </c>
      <c r="F5">
        <v>77</v>
      </c>
      <c r="G5">
        <v>0</v>
      </c>
      <c r="H5">
        <v>77</v>
      </c>
      <c r="I5" s="1">
        <v>4.0643400919793699E-5</v>
      </c>
      <c r="J5">
        <v>6.2231079976381805E-4</v>
      </c>
    </row>
    <row r="6" spans="1:10" x14ac:dyDescent="0.2">
      <c r="A6" t="s">
        <v>16</v>
      </c>
      <c r="B6">
        <v>733</v>
      </c>
      <c r="C6">
        <v>523</v>
      </c>
      <c r="D6">
        <v>20</v>
      </c>
      <c r="E6">
        <v>6</v>
      </c>
      <c r="F6">
        <v>184</v>
      </c>
      <c r="G6">
        <v>0</v>
      </c>
      <c r="H6">
        <v>184</v>
      </c>
      <c r="I6" s="1">
        <v>-3.6789852340004297E-5</v>
      </c>
      <c r="J6">
        <v>2.3345556696261101E-4</v>
      </c>
    </row>
    <row r="7" spans="1:10" x14ac:dyDescent="0.2">
      <c r="A7" t="s">
        <v>17</v>
      </c>
      <c r="B7">
        <v>656</v>
      </c>
      <c r="C7">
        <v>487</v>
      </c>
      <c r="D7">
        <v>16</v>
      </c>
      <c r="E7">
        <v>7</v>
      </c>
      <c r="F7">
        <v>146</v>
      </c>
      <c r="G7">
        <v>0</v>
      </c>
      <c r="H7">
        <v>146</v>
      </c>
      <c r="I7" s="1">
        <v>-2.36927690026155E-8</v>
      </c>
      <c r="J7">
        <v>1.4398460668236599E-4</v>
      </c>
    </row>
    <row r="8" spans="1:10" x14ac:dyDescent="0.2">
      <c r="A8" t="s">
        <v>18</v>
      </c>
      <c r="B8">
        <v>845</v>
      </c>
      <c r="C8">
        <v>586</v>
      </c>
      <c r="D8">
        <v>34</v>
      </c>
      <c r="E8">
        <v>0</v>
      </c>
      <c r="F8">
        <v>225</v>
      </c>
      <c r="G8">
        <v>0</v>
      </c>
      <c r="H8">
        <v>225</v>
      </c>
      <c r="I8">
        <v>8.9757325891755995E-4</v>
      </c>
      <c r="J8">
        <v>2.0937248661546701E-3</v>
      </c>
    </row>
    <row r="9" spans="1:10" x14ac:dyDescent="0.2">
      <c r="A9" t="s">
        <v>19</v>
      </c>
      <c r="B9">
        <v>682</v>
      </c>
      <c r="C9">
        <v>520</v>
      </c>
      <c r="D9">
        <v>20</v>
      </c>
      <c r="E9">
        <v>2</v>
      </c>
      <c r="F9">
        <v>140</v>
      </c>
      <c r="G9">
        <v>0</v>
      </c>
      <c r="H9">
        <v>140</v>
      </c>
      <c r="I9" s="1">
        <v>1.8515140535624199E-5</v>
      </c>
      <c r="J9">
        <v>3.8752568053011799E-4</v>
      </c>
    </row>
    <row r="10" spans="1:10" x14ac:dyDescent="0.2">
      <c r="A10" t="s">
        <v>20</v>
      </c>
      <c r="B10">
        <v>732</v>
      </c>
      <c r="C10">
        <v>518</v>
      </c>
      <c r="D10">
        <v>37</v>
      </c>
      <c r="E10">
        <v>0</v>
      </c>
      <c r="F10">
        <v>177</v>
      </c>
      <c r="G10">
        <v>0</v>
      </c>
      <c r="H10">
        <v>177</v>
      </c>
      <c r="I10" s="1">
        <v>-6.7472029754917101E-6</v>
      </c>
      <c r="J10">
        <v>1.00313967249983E-4</v>
      </c>
    </row>
    <row r="11" spans="1:10" x14ac:dyDescent="0.2">
      <c r="A11" t="s">
        <v>21</v>
      </c>
      <c r="B11">
        <v>666</v>
      </c>
      <c r="C11">
        <v>539</v>
      </c>
      <c r="D11">
        <v>47</v>
      </c>
      <c r="E11">
        <v>1</v>
      </c>
      <c r="F11">
        <v>79</v>
      </c>
      <c r="G11">
        <v>0</v>
      </c>
      <c r="H11">
        <v>79</v>
      </c>
      <c r="I11">
        <v>-5.6857199139172102E-4</v>
      </c>
      <c r="J11">
        <v>1.57749386088017E-3</v>
      </c>
    </row>
    <row r="12" spans="1:10" x14ac:dyDescent="0.2">
      <c r="A12" t="s">
        <v>0</v>
      </c>
      <c r="B12">
        <v>656</v>
      </c>
      <c r="C12">
        <v>512</v>
      </c>
      <c r="D12">
        <v>2</v>
      </c>
      <c r="E12">
        <v>9</v>
      </c>
      <c r="F12">
        <v>133</v>
      </c>
      <c r="G12">
        <v>0</v>
      </c>
      <c r="H12">
        <v>133</v>
      </c>
      <c r="I12">
        <v>1.3279948520867699E-3</v>
      </c>
      <c r="J12">
        <v>2.0631335521655598E-3</v>
      </c>
    </row>
    <row r="13" spans="1:10" x14ac:dyDescent="0.2">
      <c r="A13" t="s">
        <v>22</v>
      </c>
      <c r="B13">
        <v>681</v>
      </c>
      <c r="C13">
        <v>465</v>
      </c>
      <c r="D13">
        <v>68</v>
      </c>
      <c r="E13">
        <v>50</v>
      </c>
      <c r="F13">
        <v>98</v>
      </c>
      <c r="G13">
        <v>0</v>
      </c>
      <c r="H13">
        <v>98</v>
      </c>
      <c r="I13">
        <v>-3.62092201769477E-4</v>
      </c>
      <c r="J13">
        <v>5.2541189541953001E-4</v>
      </c>
    </row>
    <row r="14" spans="1:10" x14ac:dyDescent="0.2">
      <c r="A14" t="s">
        <v>23</v>
      </c>
      <c r="B14">
        <v>937</v>
      </c>
      <c r="C14">
        <v>632</v>
      </c>
      <c r="D14">
        <v>37</v>
      </c>
      <c r="E14">
        <v>6</v>
      </c>
      <c r="F14">
        <v>262</v>
      </c>
      <c r="G14">
        <v>0</v>
      </c>
      <c r="H14">
        <v>262</v>
      </c>
      <c r="I14">
        <v>3.8362379924398901E-4</v>
      </c>
      <c r="J14">
        <v>1.9809023700313802E-3</v>
      </c>
    </row>
    <row r="15" spans="1:10" x14ac:dyDescent="0.2">
      <c r="A15" t="s">
        <v>24</v>
      </c>
      <c r="B15">
        <v>681</v>
      </c>
      <c r="C15">
        <v>496</v>
      </c>
      <c r="D15">
        <v>15</v>
      </c>
      <c r="E15">
        <v>6</v>
      </c>
      <c r="F15">
        <v>164</v>
      </c>
      <c r="G15">
        <v>0</v>
      </c>
      <c r="H15">
        <v>164</v>
      </c>
      <c r="I15">
        <v>-2.33903485492988E-4</v>
      </c>
      <c r="J15">
        <v>3.8834225303369498E-4</v>
      </c>
    </row>
    <row r="16" spans="1:10" x14ac:dyDescent="0.2">
      <c r="A16" t="s">
        <v>25</v>
      </c>
      <c r="B16">
        <v>656</v>
      </c>
      <c r="C16">
        <v>489</v>
      </c>
      <c r="D16">
        <v>7</v>
      </c>
      <c r="E16">
        <v>2</v>
      </c>
      <c r="F16">
        <v>158</v>
      </c>
      <c r="G16">
        <v>0</v>
      </c>
      <c r="H16">
        <v>158</v>
      </c>
      <c r="I16">
        <v>-5.7527550980501795E-4</v>
      </c>
      <c r="J16">
        <v>1.61414097324543E-3</v>
      </c>
    </row>
    <row r="17" spans="1:10" x14ac:dyDescent="0.2">
      <c r="A17" t="s">
        <v>26</v>
      </c>
      <c r="B17">
        <v>657</v>
      </c>
      <c r="C17">
        <v>500</v>
      </c>
      <c r="D17">
        <v>18</v>
      </c>
      <c r="E17">
        <v>2</v>
      </c>
      <c r="F17">
        <v>137</v>
      </c>
      <c r="G17">
        <v>0</v>
      </c>
      <c r="H17">
        <v>137</v>
      </c>
      <c r="I17">
        <v>-1.17661079845448E-4</v>
      </c>
      <c r="J17">
        <v>2.5233700199202102E-4</v>
      </c>
    </row>
    <row r="18" spans="1:10" x14ac:dyDescent="0.2">
      <c r="A18" t="s">
        <v>27</v>
      </c>
      <c r="B18">
        <v>885</v>
      </c>
      <c r="C18">
        <v>618</v>
      </c>
      <c r="D18">
        <v>40</v>
      </c>
      <c r="E18">
        <v>4</v>
      </c>
      <c r="F18">
        <v>223</v>
      </c>
      <c r="G18">
        <v>0</v>
      </c>
      <c r="H18">
        <v>223</v>
      </c>
      <c r="I18" s="1">
        <v>-6.4260278480292901E-5</v>
      </c>
      <c r="J18">
        <v>2.10497174232919E-4</v>
      </c>
    </row>
    <row r="19" spans="1:10" x14ac:dyDescent="0.2">
      <c r="A19" t="s">
        <v>28</v>
      </c>
      <c r="B19">
        <v>656</v>
      </c>
      <c r="C19">
        <v>501</v>
      </c>
      <c r="D19">
        <v>37</v>
      </c>
      <c r="E19">
        <v>3</v>
      </c>
      <c r="F19">
        <v>115</v>
      </c>
      <c r="G19">
        <v>0</v>
      </c>
      <c r="H19">
        <v>115</v>
      </c>
      <c r="I19">
        <v>-3.8985143150677099E-4</v>
      </c>
      <c r="J19">
        <v>4.1889937266697202E-4</v>
      </c>
    </row>
    <row r="20" spans="1:10" x14ac:dyDescent="0.2">
      <c r="A20" t="s">
        <v>29</v>
      </c>
      <c r="B20">
        <v>657</v>
      </c>
      <c r="C20">
        <v>494</v>
      </c>
      <c r="D20">
        <v>15</v>
      </c>
      <c r="E20">
        <v>4</v>
      </c>
      <c r="F20">
        <v>144</v>
      </c>
      <c r="G20">
        <v>0</v>
      </c>
      <c r="H20">
        <v>144</v>
      </c>
      <c r="I20">
        <v>3.1581499480871499E-4</v>
      </c>
      <c r="J20">
        <v>1.8156512916424599E-3</v>
      </c>
    </row>
    <row r="21" spans="1:10" x14ac:dyDescent="0.2">
      <c r="A21" t="s">
        <v>30</v>
      </c>
      <c r="B21">
        <v>656</v>
      </c>
      <c r="C21">
        <v>538</v>
      </c>
      <c r="D21">
        <v>12</v>
      </c>
      <c r="E21">
        <v>0</v>
      </c>
      <c r="F21">
        <v>106</v>
      </c>
      <c r="G21">
        <v>0</v>
      </c>
      <c r="H21">
        <v>106</v>
      </c>
      <c r="I21">
        <v>-2.20353130371852E-4</v>
      </c>
      <c r="J21">
        <v>3.1045806740119303E-4</v>
      </c>
    </row>
    <row r="22" spans="1:10" s="2" customFormat="1" x14ac:dyDescent="0.2">
      <c r="B22" s="2">
        <f>SUM(B2:B21)</f>
        <v>14477</v>
      </c>
      <c r="C22" s="2">
        <f t="shared" ref="C22:H22" si="0">SUM(C2:C21)</f>
        <v>10552</v>
      </c>
      <c r="D22" s="2">
        <f t="shared" si="0"/>
        <v>623</v>
      </c>
      <c r="E22" s="2">
        <f t="shared" si="0"/>
        <v>125</v>
      </c>
      <c r="F22" s="2">
        <f t="shared" si="0"/>
        <v>3177</v>
      </c>
      <c r="G22" s="2">
        <f t="shared" si="0"/>
        <v>0</v>
      </c>
      <c r="H22" s="2">
        <f t="shared" si="0"/>
        <v>3177</v>
      </c>
      <c r="I22" s="4">
        <f>AVERAGE(I2:I21)</f>
        <v>1.7818361941894954E-5</v>
      </c>
      <c r="J22" s="4">
        <f>AVERAGE(J2:J21)</f>
        <v>7.7626407736459296E-4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7C728-3F2E-644A-A72A-2BB2B768F8E6}">
  <sheetPr>
    <tabColor theme="4" tint="0.79998168889431442"/>
  </sheetPr>
  <dimension ref="A1:J22"/>
  <sheetViews>
    <sheetView workbookViewId="0">
      <selection activeCell="A33" sqref="A33"/>
    </sheetView>
  </sheetViews>
  <sheetFormatPr baseColWidth="10" defaultRowHeight="16" x14ac:dyDescent="0.2"/>
  <cols>
    <col min="1" max="1" width="21" bestFit="1" customWidth="1"/>
    <col min="2" max="2" width="12" bestFit="1" customWidth="1"/>
    <col min="3" max="3" width="15.5" bestFit="1" customWidth="1"/>
    <col min="4" max="5" width="20.6640625" bestFit="1" customWidth="1"/>
    <col min="6" max="6" width="13.33203125" bestFit="1" customWidth="1"/>
    <col min="7" max="7" width="14.83203125" bestFit="1" customWidth="1"/>
    <col min="8" max="8" width="7.6640625" bestFit="1" customWidth="1"/>
    <col min="9" max="10" width="12.83203125" bestFit="1" customWidth="1"/>
  </cols>
  <sheetData>
    <row r="1" spans="1:10" s="3" customFormat="1" x14ac:dyDescent="0.2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11</v>
      </c>
      <c r="G1" s="3" t="s">
        <v>10</v>
      </c>
      <c r="H1" s="3" t="s">
        <v>9</v>
      </c>
      <c r="I1" s="3" t="s">
        <v>7</v>
      </c>
      <c r="J1" s="3" t="s">
        <v>8</v>
      </c>
    </row>
    <row r="2" spans="1:10" x14ac:dyDescent="0.2">
      <c r="A2" t="s">
        <v>1</v>
      </c>
      <c r="B2">
        <v>732</v>
      </c>
      <c r="C2">
        <v>517</v>
      </c>
      <c r="D2">
        <v>47</v>
      </c>
      <c r="E2">
        <v>11</v>
      </c>
      <c r="F2">
        <v>157</v>
      </c>
      <c r="G2">
        <v>0</v>
      </c>
      <c r="H2">
        <v>157</v>
      </c>
      <c r="I2">
        <v>1.04769579158764E-4</v>
      </c>
      <c r="J2">
        <v>6.8276487166403E-4</v>
      </c>
    </row>
    <row r="3" spans="1:10" x14ac:dyDescent="0.2">
      <c r="A3" t="s">
        <v>13</v>
      </c>
      <c r="B3">
        <v>740</v>
      </c>
      <c r="C3">
        <v>470</v>
      </c>
      <c r="D3">
        <v>107</v>
      </c>
      <c r="E3">
        <v>2</v>
      </c>
      <c r="F3">
        <v>161</v>
      </c>
      <c r="G3">
        <v>0</v>
      </c>
      <c r="H3">
        <v>161</v>
      </c>
      <c r="I3" s="1">
        <v>2.2485064833070901E-5</v>
      </c>
      <c r="J3" s="1">
        <v>9.1023488429761005E-5</v>
      </c>
    </row>
    <row r="4" spans="1:10" x14ac:dyDescent="0.2">
      <c r="A4" t="s">
        <v>14</v>
      </c>
      <c r="B4">
        <v>909</v>
      </c>
      <c r="C4">
        <v>540</v>
      </c>
      <c r="D4">
        <v>88</v>
      </c>
      <c r="E4">
        <v>0</v>
      </c>
      <c r="F4">
        <v>281</v>
      </c>
      <c r="G4">
        <v>0</v>
      </c>
      <c r="H4">
        <v>281</v>
      </c>
      <c r="I4" s="1">
        <v>2.7782957073981501E-5</v>
      </c>
      <c r="J4" s="1">
        <v>7.0619580118143297E-5</v>
      </c>
    </row>
    <row r="5" spans="1:10" x14ac:dyDescent="0.2">
      <c r="A5" t="s">
        <v>15</v>
      </c>
      <c r="B5">
        <v>656</v>
      </c>
      <c r="C5">
        <v>459</v>
      </c>
      <c r="D5">
        <v>100</v>
      </c>
      <c r="E5">
        <v>21</v>
      </c>
      <c r="F5">
        <v>76</v>
      </c>
      <c r="G5">
        <v>0</v>
      </c>
      <c r="H5">
        <v>76</v>
      </c>
      <c r="I5" s="1">
        <v>1.9953566545062702E-5</v>
      </c>
      <c r="J5">
        <v>1.70929757364866E-4</v>
      </c>
    </row>
    <row r="6" spans="1:10" x14ac:dyDescent="0.2">
      <c r="A6" t="s">
        <v>16</v>
      </c>
      <c r="B6">
        <v>732</v>
      </c>
      <c r="C6">
        <v>520</v>
      </c>
      <c r="D6">
        <v>22</v>
      </c>
      <c r="E6">
        <v>11</v>
      </c>
      <c r="F6">
        <v>179</v>
      </c>
      <c r="G6">
        <v>0</v>
      </c>
      <c r="H6">
        <v>179</v>
      </c>
      <c r="I6" s="1">
        <v>2.5714626435866699E-5</v>
      </c>
      <c r="J6">
        <v>1.20954323542193E-4</v>
      </c>
    </row>
    <row r="7" spans="1:10" x14ac:dyDescent="0.2">
      <c r="A7" t="s">
        <v>17</v>
      </c>
      <c r="B7">
        <v>655</v>
      </c>
      <c r="C7">
        <v>423</v>
      </c>
      <c r="D7">
        <v>79</v>
      </c>
      <c r="E7">
        <v>7</v>
      </c>
      <c r="F7">
        <v>146</v>
      </c>
      <c r="G7">
        <v>0</v>
      </c>
      <c r="H7">
        <v>146</v>
      </c>
      <c r="I7" s="1">
        <v>7.2417726088800001E-5</v>
      </c>
      <c r="J7">
        <v>1.70750204685809E-4</v>
      </c>
    </row>
    <row r="8" spans="1:10" x14ac:dyDescent="0.2">
      <c r="A8" t="s">
        <v>18</v>
      </c>
      <c r="B8">
        <v>844</v>
      </c>
      <c r="C8">
        <v>541</v>
      </c>
      <c r="D8">
        <v>78</v>
      </c>
      <c r="E8">
        <v>16</v>
      </c>
      <c r="F8">
        <v>209</v>
      </c>
      <c r="G8">
        <v>0</v>
      </c>
      <c r="H8">
        <v>209</v>
      </c>
      <c r="I8">
        <v>5.9605207898491498E-4</v>
      </c>
      <c r="J8">
        <v>1.64524574005199E-3</v>
      </c>
    </row>
    <row r="9" spans="1:10" x14ac:dyDescent="0.2">
      <c r="A9" t="s">
        <v>19</v>
      </c>
      <c r="B9">
        <v>681</v>
      </c>
      <c r="C9">
        <v>447</v>
      </c>
      <c r="D9">
        <v>92</v>
      </c>
      <c r="E9">
        <v>12</v>
      </c>
      <c r="F9">
        <v>130</v>
      </c>
      <c r="G9">
        <v>0</v>
      </c>
      <c r="H9">
        <v>130</v>
      </c>
      <c r="I9" s="1">
        <v>4.9793393553670998E-5</v>
      </c>
      <c r="J9">
        <v>1.7483350650194699E-4</v>
      </c>
    </row>
    <row r="10" spans="1:10" x14ac:dyDescent="0.2">
      <c r="A10" t="s">
        <v>20</v>
      </c>
      <c r="B10">
        <v>731</v>
      </c>
      <c r="C10">
        <v>491</v>
      </c>
      <c r="D10">
        <v>63</v>
      </c>
      <c r="E10">
        <v>1</v>
      </c>
      <c r="F10">
        <v>176</v>
      </c>
      <c r="G10">
        <v>0</v>
      </c>
      <c r="H10">
        <v>176</v>
      </c>
      <c r="I10" s="1">
        <v>3.48210955308241E-5</v>
      </c>
      <c r="J10" s="1">
        <v>9.0026471729951605E-5</v>
      </c>
    </row>
    <row r="11" spans="1:10" x14ac:dyDescent="0.2">
      <c r="A11" t="s">
        <v>21</v>
      </c>
      <c r="B11">
        <v>665</v>
      </c>
      <c r="C11">
        <v>572</v>
      </c>
      <c r="D11">
        <v>13</v>
      </c>
      <c r="E11">
        <v>7</v>
      </c>
      <c r="F11">
        <v>73</v>
      </c>
      <c r="G11">
        <v>0</v>
      </c>
      <c r="H11">
        <v>73</v>
      </c>
      <c r="I11">
        <v>-9.81735309321398E-4</v>
      </c>
      <c r="J11">
        <v>2.2720650810433198E-3</v>
      </c>
    </row>
    <row r="12" spans="1:10" x14ac:dyDescent="0.2">
      <c r="A12" t="s">
        <v>0</v>
      </c>
      <c r="B12">
        <v>655</v>
      </c>
      <c r="C12">
        <v>486</v>
      </c>
      <c r="D12">
        <v>27</v>
      </c>
      <c r="E12">
        <v>8</v>
      </c>
      <c r="F12">
        <v>134</v>
      </c>
      <c r="G12">
        <v>0</v>
      </c>
      <c r="H12">
        <v>134</v>
      </c>
      <c r="I12" s="1">
        <v>4.7694640409849101E-5</v>
      </c>
      <c r="J12">
        <v>2.7363692856746598E-4</v>
      </c>
    </row>
    <row r="13" spans="1:10" x14ac:dyDescent="0.2">
      <c r="A13" t="s">
        <v>22</v>
      </c>
      <c r="B13">
        <v>680</v>
      </c>
      <c r="C13">
        <v>424</v>
      </c>
      <c r="D13">
        <v>108</v>
      </c>
      <c r="E13">
        <v>126</v>
      </c>
      <c r="F13">
        <v>22</v>
      </c>
      <c r="G13">
        <v>0</v>
      </c>
      <c r="H13">
        <v>22</v>
      </c>
      <c r="I13" s="1">
        <v>2.0997516078543001E-5</v>
      </c>
      <c r="J13">
        <v>2.2764159633705501E-4</v>
      </c>
    </row>
    <row r="14" spans="1:10" x14ac:dyDescent="0.2">
      <c r="A14" t="s">
        <v>23</v>
      </c>
      <c r="B14">
        <v>936</v>
      </c>
      <c r="C14">
        <v>608</v>
      </c>
      <c r="D14">
        <v>60</v>
      </c>
      <c r="E14">
        <v>16</v>
      </c>
      <c r="F14">
        <v>252</v>
      </c>
      <c r="G14">
        <v>0</v>
      </c>
      <c r="H14">
        <v>252</v>
      </c>
      <c r="I14">
        <v>1.2198420496311099E-4</v>
      </c>
      <c r="J14">
        <v>3.7856468366923002E-4</v>
      </c>
    </row>
    <row r="15" spans="1:10" x14ac:dyDescent="0.2">
      <c r="A15" t="s">
        <v>24</v>
      </c>
      <c r="B15">
        <v>680</v>
      </c>
      <c r="C15">
        <v>452</v>
      </c>
      <c r="D15">
        <v>58</v>
      </c>
      <c r="E15">
        <v>34</v>
      </c>
      <c r="F15">
        <v>136</v>
      </c>
      <c r="G15">
        <v>0</v>
      </c>
      <c r="H15">
        <v>136</v>
      </c>
      <c r="I15" s="1">
        <v>3.68559399970761E-5</v>
      </c>
      <c r="J15">
        <v>2.1775013161907299E-4</v>
      </c>
    </row>
    <row r="16" spans="1:10" x14ac:dyDescent="0.2">
      <c r="A16" t="s">
        <v>25</v>
      </c>
      <c r="B16">
        <v>655</v>
      </c>
      <c r="C16">
        <v>443</v>
      </c>
      <c r="D16">
        <v>52</v>
      </c>
      <c r="E16">
        <v>53</v>
      </c>
      <c r="F16">
        <v>107</v>
      </c>
      <c r="G16">
        <v>0</v>
      </c>
      <c r="H16">
        <v>107</v>
      </c>
      <c r="I16" s="1">
        <v>3.54407542430817E-5</v>
      </c>
      <c r="J16">
        <v>2.1628772976663201E-4</v>
      </c>
    </row>
    <row r="17" spans="1:10" x14ac:dyDescent="0.2">
      <c r="A17" t="s">
        <v>26</v>
      </c>
      <c r="B17">
        <v>656</v>
      </c>
      <c r="C17">
        <v>479</v>
      </c>
      <c r="D17">
        <v>38</v>
      </c>
      <c r="E17">
        <v>3</v>
      </c>
      <c r="F17">
        <v>136</v>
      </c>
      <c r="G17">
        <v>0</v>
      </c>
      <c r="H17">
        <v>136</v>
      </c>
      <c r="I17" s="1">
        <v>3.1539790697171099E-5</v>
      </c>
      <c r="J17">
        <v>1.39433842512582E-4</v>
      </c>
    </row>
    <row r="18" spans="1:10" x14ac:dyDescent="0.2">
      <c r="A18" t="s">
        <v>27</v>
      </c>
      <c r="B18">
        <v>884</v>
      </c>
      <c r="C18">
        <v>574</v>
      </c>
      <c r="D18">
        <v>83</v>
      </c>
      <c r="E18">
        <v>25</v>
      </c>
      <c r="F18">
        <v>202</v>
      </c>
      <c r="G18">
        <v>0</v>
      </c>
      <c r="H18">
        <v>202</v>
      </c>
      <c r="I18" s="1">
        <v>2.4161559166706801E-5</v>
      </c>
      <c r="J18">
        <v>1.8772737615533301E-4</v>
      </c>
    </row>
    <row r="19" spans="1:10" x14ac:dyDescent="0.2">
      <c r="A19" t="s">
        <v>28</v>
      </c>
      <c r="B19">
        <v>655</v>
      </c>
      <c r="C19">
        <v>500</v>
      </c>
      <c r="D19">
        <v>37</v>
      </c>
      <c r="E19">
        <v>33</v>
      </c>
      <c r="F19">
        <v>85</v>
      </c>
      <c r="G19">
        <v>0</v>
      </c>
      <c r="H19">
        <v>85</v>
      </c>
      <c r="I19" s="1">
        <v>8.6727121667032702E-5</v>
      </c>
      <c r="J19">
        <v>2.31682273908631E-4</v>
      </c>
    </row>
    <row r="20" spans="1:10" x14ac:dyDescent="0.2">
      <c r="A20" t="s">
        <v>29</v>
      </c>
      <c r="B20">
        <v>656</v>
      </c>
      <c r="C20">
        <v>447</v>
      </c>
      <c r="D20">
        <v>61</v>
      </c>
      <c r="E20">
        <v>20</v>
      </c>
      <c r="F20">
        <v>128</v>
      </c>
      <c r="G20">
        <v>0</v>
      </c>
      <c r="H20">
        <v>128</v>
      </c>
      <c r="I20" s="1">
        <v>8.18957484237089E-5</v>
      </c>
      <c r="J20">
        <v>1.8228321524413899E-4</v>
      </c>
    </row>
    <row r="21" spans="1:10" x14ac:dyDescent="0.2">
      <c r="A21" t="s">
        <v>30</v>
      </c>
      <c r="B21">
        <v>655</v>
      </c>
      <c r="C21">
        <v>489</v>
      </c>
      <c r="D21">
        <v>60</v>
      </c>
      <c r="E21">
        <v>6</v>
      </c>
      <c r="F21">
        <v>100</v>
      </c>
      <c r="G21">
        <v>0</v>
      </c>
      <c r="H21">
        <v>100</v>
      </c>
      <c r="I21" s="1">
        <v>8.5822334775107896E-5</v>
      </c>
      <c r="J21">
        <v>1.7630752970166399E-4</v>
      </c>
    </row>
    <row r="22" spans="1:10" s="2" customFormat="1" x14ac:dyDescent="0.2">
      <c r="B22" s="2">
        <f>SUM(B2:B21)</f>
        <v>14457</v>
      </c>
      <c r="C22" s="2">
        <f t="shared" ref="C22:H22" si="0">SUM(C2:C21)</f>
        <v>9882</v>
      </c>
      <c r="D22" s="2">
        <f t="shared" si="0"/>
        <v>1273</v>
      </c>
      <c r="E22" s="2">
        <f t="shared" si="0"/>
        <v>412</v>
      </c>
      <c r="F22" s="2">
        <f t="shared" si="0"/>
        <v>2890</v>
      </c>
      <c r="G22" s="2">
        <f t="shared" si="0"/>
        <v>0</v>
      </c>
      <c r="H22" s="2">
        <f t="shared" si="0"/>
        <v>2890</v>
      </c>
      <c r="I22" s="2">
        <f>AVERAGE(I2:I21)</f>
        <v>2.7258719465247302E-5</v>
      </c>
      <c r="J22" s="2">
        <f>AVERAGE(J2:J21)</f>
        <v>3.8602641663069076E-4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Sheet1</vt:lpstr>
      <vt:lpstr>Database</vt:lpstr>
      <vt:lpstr>Crepe</vt:lpstr>
      <vt:lpstr>Yaapt</vt:lpstr>
      <vt:lpstr>Yin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2022-04-10T14:44:23Z</dcterms:created>
  <dcterms:modified xsi:type="dcterms:W3CDTF">2022-04-23T14:10:27Z</dcterms:modified>
</cp:coreProperties>
</file>