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assignment (10)\"/>
    </mc:Choice>
  </mc:AlternateContent>
  <xr:revisionPtr revIDLastSave="0" documentId="10_ncr:8100000_{A40E7D30-9209-4A75-9509-9411455B967D}" xr6:coauthVersionLast="34" xr6:coauthVersionMax="47" xr10:uidLastSave="{00000000-0000-0000-0000-000000000000}"/>
  <bookViews>
    <workbookView xWindow="-108" yWindow="-108" windowWidth="23256" windowHeight="12456" activeTab="1" xr2:uid="{18E74621-BEBE-4C55-9A4A-6D7726ED6B75}"/>
  </bookViews>
  <sheets>
    <sheet name="Brainstorm" sheetId="4" r:id="rId1"/>
    <sheet name="Vlookup Advanced" sheetId="2" r:id="rId2"/>
  </sheets>
  <definedNames>
    <definedName name="Amarilla">'Vlookup Advanced'!$I$16:$J$20</definedName>
    <definedName name="Montana">'Vlookup Advanced'!$L$16:$M$20</definedName>
    <definedName name="Paseo">'Vlookup Advanced'!$F$16:$G$20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2" l="1"/>
  <c r="C29" i="2"/>
  <c r="C30" i="2"/>
  <c r="C32" i="2"/>
  <c r="C28" i="2"/>
  <c r="D16" i="2"/>
  <c r="E7" i="4" l="1"/>
  <c r="D7" i="4"/>
  <c r="D18" i="2"/>
  <c r="D22" i="2"/>
  <c r="D17" i="2"/>
  <c r="D20" i="2"/>
  <c r="D21" i="2"/>
  <c r="D19" i="2"/>
  <c r="C7" i="2" l="1"/>
  <c r="C8" i="2"/>
  <c r="C9" i="2"/>
  <c r="C10" i="2"/>
  <c r="C6" i="2"/>
  <c r="K28" i="2" l="1"/>
  <c r="H15" i="4" l="1"/>
  <c r="H16" i="4"/>
  <c r="H17" i="4"/>
  <c r="H18" i="4"/>
  <c r="H19" i="4"/>
  <c r="H20" i="4"/>
  <c r="H21" i="4"/>
  <c r="H22" i="4"/>
  <c r="H23" i="4"/>
  <c r="H24" i="4"/>
  <c r="H25" i="4"/>
  <c r="H26" i="4"/>
  <c r="H27" i="4"/>
  <c r="H14" i="4"/>
  <c r="F16" i="4"/>
  <c r="I16" i="4" s="1"/>
  <c r="F17" i="4"/>
  <c r="I17" i="4" s="1"/>
  <c r="F18" i="4"/>
  <c r="I18" i="4" s="1"/>
  <c r="F19" i="4"/>
  <c r="I19" i="4" s="1"/>
  <c r="F20" i="4"/>
  <c r="I20" i="4" s="1"/>
  <c r="F21" i="4"/>
  <c r="I21" i="4" s="1"/>
  <c r="F22" i="4"/>
  <c r="I22" i="4" s="1"/>
  <c r="F23" i="4"/>
  <c r="I23" i="4" s="1"/>
  <c r="F24" i="4"/>
  <c r="I24" i="4" s="1"/>
  <c r="F25" i="4"/>
  <c r="I25" i="4" s="1"/>
  <c r="F26" i="4"/>
  <c r="I26" i="4" s="1"/>
  <c r="F27" i="4"/>
  <c r="I27" i="4" s="1"/>
  <c r="F15" i="4"/>
  <c r="I15" i="4" s="1"/>
  <c r="F14" i="4"/>
  <c r="I14" i="4" s="1"/>
  <c r="D11" i="4"/>
  <c r="E11" i="4" s="1"/>
  <c r="D10" i="4"/>
  <c r="E10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98498B-D509-4741-9A44-B37289A3DE2F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<sst xmlns="http://schemas.openxmlformats.org/spreadsheetml/2006/main" count="137" uniqueCount="45">
  <si>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</si>
  <si>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</si>
  <si>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</si>
  <si>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</si>
  <si>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</si>
  <si>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</si>
  <si>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</si>
  <si>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</si>
  <si>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</si>
  <si>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</si>
  <si>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</si>
  <si>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</si>
  <si>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 xml:space="preserve">VTT 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</si>
  <si>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</si>
  <si>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</si>
  <si>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</si>
  <si>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</si>
  <si>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</si>
  <si>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</si>
  <si>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</si>
  <si>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</si>
  <si>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</si>
  <si>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</si>
  <si>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</si>
  <si>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</si>
  <si>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Total types of Product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</si>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</sst>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0" fillId="0" borderId="1" xfId="0" applyBorder="1"/>
    <xf numFmtId="0" fontId="0" fillId="4" borderId="1" xfId="0" applyFill="1" applyBorder="1"/>
    <xf numFmtId="1" fontId="0" fillId="0" borderId="1" xfId="0" applyNumberFormat="1" applyBorder="1"/>
    <xf numFmtId="9" fontId="0" fillId="4" borderId="1" xfId="0" applyNumberFormat="1" applyFill="1" applyBorder="1"/>
    <xf numFmtId="0" fontId="0" fillId="0" borderId="5" xfId="0" applyFill="1" applyBorder="1"/>
    <xf numFmtId="0" fontId="0" fillId="0" borderId="4" xfId="0" applyFill="1" applyBorder="1"/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4" fillId="6" borderId="1" xfId="1" applyFill="1" applyBorder="1"/>
    <xf numFmtId="0" fontId="0" fillId="6" borderId="1" xfId="0" applyFill="1" applyBorder="1"/>
    <xf numFmtId="0" fontId="4" fillId="6" borderId="0" xfId="1" applyFill="1"/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auto="1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auto="1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685800</xdr:colOff>
      <xdr:row>3</xdr:row>
      <xdr:rowOff>152400</xdr:rowOff>
    </xdr:from>
    <xdr:to>
      <xdr:col>11</xdr:col>
      <xdr:colOff>68749</xdr:colOff>
      <xdr:row>10</xdr:row>
      <xdr:rowOff>7726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EB1BD5-E9B9-40C1-8226-242848AF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9520" y="762000"/>
          <a:ext cx="1950889" cy="122692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98AA7F-C35F-473F-BA36-862DEBA23BA2}" name="Table1" displayName="Table1" ref="K19:L24" totalsRowShown="0" headerRowDxfId="13" dataDxfId="11" headerRowBorderDxfId="12" tableBorderDxfId="10" totalsRowBorderDxfId="9">
  <tableColumns count="2">
    <tableColumn id="1" xr3:uid="{24FECF92-7308-4163-B6AA-72176F5C081F}" name="Product" dataDxfId="8"/>
    <tableColumn id="2" xr3:uid="{CE712995-B525-42C3-9727-5CAB17B4EC16}" name="Manufacturing Price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AF77F2-1C22-414B-B7B8-027258BBDBFE}" name="Table2" displayName="Table2" ref="M12:N17" totalsRowShown="0" headerRowDxfId="6" dataDxfId="4" headerRowBorderDxfId="5" tableBorderDxfId="3" totalsRowBorderDxfId="2">
  <autoFilter ref="M12:N17" xr:uid="{2CFA5BA7-0A28-4F30-A3A4-F58F127B7B3E}"/>
  <tableColumns count="2">
    <tableColumn id="1" xr3:uid="{4678B80F-917A-4B32-B61B-E576C491317F}" name="Segment" dataDxfId="1"/>
    <tableColumn id="2" xr3:uid="{19D0AC69-38BE-4937-9762-D71BF8DE95D5}" name="Count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9C10-5342-4F6A-B203-403FC1C64F9D}">
  <dimension ref="B2:N27"/>
  <sheetViews>
    <sheetView topLeftCell="A4" workbookViewId="0">
      <selection activeCell="E10" sqref="E10"/>
    </sheetView>
  </sheetViews>
  <sheetFormatPr defaultRowHeight="14.4" x14ac:dyDescent="0.3"/>
  <cols>
    <col min="2" max="2" width="14.88671875" bestFit="1" customWidth="1"/>
    <col min="3" max="3" width="21.5546875" bestFit="1" customWidth="1"/>
    <col min="4" max="4" width="9.77734375" bestFit="1" customWidth="1"/>
    <col min="5" max="5" width="19.21875" bestFit="1" customWidth="1"/>
    <col min="6" max="6" width="17.5546875" bestFit="1" customWidth="1"/>
    <col min="7" max="7" width="8.77734375" bestFit="1" customWidth="1"/>
    <col min="8" max="8" width="10.109375" bestFit="1" customWidth="1"/>
    <col min="11" max="11" width="9.5546875" customWidth="1"/>
    <col min="12" max="12" width="20" customWidth="1"/>
    <col min="13" max="13" width="17.5546875" bestFit="1" customWidth="1"/>
    <col min="14" max="14" width="22.109375" bestFit="1" customWidth="1"/>
    <col min="15" max="15" width="5.88671875" customWidth="1"/>
    <col min="16" max="16" width="15.44140625" bestFit="1" customWidth="1"/>
    <col min="17" max="17" width="22.109375" bestFit="1" customWidth="1"/>
  </cols>
  <sheetData>
    <row r="2" spans="2:14" ht="15.6" x14ac:dyDescent="0.3">
      <c r="B2" s="9" t="s">
        <v>19</v>
      </c>
    </row>
    <row r="3" spans="2:14" ht="18" x14ac:dyDescent="0.35">
      <c r="B3" s="9" t="s">
        <v>20</v>
      </c>
      <c r="G3" s="10"/>
    </row>
    <row r="4" spans="2:14" ht="18" x14ac:dyDescent="0.35">
      <c r="B4" s="9" t="s">
        <v>21</v>
      </c>
      <c r="G4" s="10"/>
    </row>
    <row r="5" spans="2:14" ht="18" x14ac:dyDescent="0.35">
      <c r="G5" s="10"/>
    </row>
    <row r="6" spans="2:14" x14ac:dyDescent="0.3">
      <c r="B6" s="11" t="s">
        <v>22</v>
      </c>
      <c r="C6" s="11" t="s">
        <v>23</v>
      </c>
      <c r="D6" s="11" t="s">
        <v>24</v>
      </c>
      <c r="E6" s="11" t="s">
        <v>25</v>
      </c>
    </row>
    <row r="7" spans="2:14" x14ac:dyDescent="0.3">
      <c r="B7" s="11" t="s">
        <v>40</v>
      </c>
      <c r="C7" s="1" t="s">
        <v>38</v>
      </c>
      <c r="D7" s="5">
        <f>IF(SUMIFS(H14:H27,B14:B27,B7,C14:C27,C7)=0,"NA",SUMIFS(H14:H27,B14:B27,B7,C14:C27,C7))</f>
        <v>779625</v>
      </c>
      <c r="E7" s="5">
        <f>IF(COUNTIFS(B14:B27,B7,C14:C27,C7)=0,"NA",COUNTIFS(B14:B27,B7,C14:C27,C7))</f>
        <v>1</v>
      </c>
    </row>
    <row r="9" spans="2:14" x14ac:dyDescent="0.3">
      <c r="C9" s="1"/>
      <c r="D9" s="1"/>
      <c r="E9" s="11" t="s">
        <v>26</v>
      </c>
    </row>
    <row r="10" spans="2:14" x14ac:dyDescent="0.3">
      <c r="C10" s="11" t="s">
        <v>27</v>
      </c>
      <c r="D10" s="5">
        <f>MAX(L20:L24)</f>
        <v>260</v>
      </c>
      <c r="E10" s="5" t="str">
        <f>VLOOKUP(D10,CHOOSE({1,2},$L$20:$L$24,$K$20:$K$24),2)</f>
        <v>Amarilla</v>
      </c>
    </row>
    <row r="11" spans="2:14" x14ac:dyDescent="0.3">
      <c r="C11" s="11" t="s">
        <v>28</v>
      </c>
      <c r="D11" s="5">
        <f>MIN(L20:L24)</f>
        <v>5</v>
      </c>
      <c r="E11" s="13" t="str">
        <f>VLOOKUP(D11,CHOOSE({1,2},$L$20:$L$24,$K$20:$K$24),2,0)</f>
        <v>Montana</v>
      </c>
    </row>
    <row r="12" spans="2:14" x14ac:dyDescent="0.3">
      <c r="M12" s="16" t="s">
        <v>22</v>
      </c>
      <c r="N12" s="17" t="s">
        <v>29</v>
      </c>
    </row>
    <row r="13" spans="2:14" x14ac:dyDescent="0.3">
      <c r="B13" s="1" t="s">
        <v>22</v>
      </c>
      <c r="C13" s="1" t="s">
        <v>29</v>
      </c>
      <c r="D13" s="1" t="s">
        <v>1</v>
      </c>
      <c r="E13" s="1" t="s">
        <v>2</v>
      </c>
      <c r="F13" s="5" t="s">
        <v>30</v>
      </c>
      <c r="G13" s="1" t="s">
        <v>31</v>
      </c>
      <c r="H13" s="5" t="s">
        <v>32</v>
      </c>
      <c r="I13" s="5" t="s">
        <v>33</v>
      </c>
      <c r="M13" s="18" t="s">
        <v>34</v>
      </c>
      <c r="N13" s="19" t="s">
        <v>35</v>
      </c>
    </row>
    <row r="14" spans="2:14" x14ac:dyDescent="0.3">
      <c r="B14" s="1" t="s">
        <v>34</v>
      </c>
      <c r="C14" s="1" t="s">
        <v>35</v>
      </c>
      <c r="D14" s="1" t="s">
        <v>8</v>
      </c>
      <c r="E14" s="1">
        <v>2851</v>
      </c>
      <c r="F14" s="5">
        <f>VLOOKUP(D14:D27,K20:L24,2,0)</f>
        <v>10</v>
      </c>
      <c r="G14" s="1">
        <v>350</v>
      </c>
      <c r="H14" s="5">
        <f>E14*G14</f>
        <v>997850</v>
      </c>
      <c r="I14" s="5">
        <f>(G14-F14)*E14</f>
        <v>969340</v>
      </c>
      <c r="M14" s="18" t="s">
        <v>37</v>
      </c>
      <c r="N14" s="19" t="s">
        <v>36</v>
      </c>
    </row>
    <row r="15" spans="2:14" x14ac:dyDescent="0.3">
      <c r="B15" s="1" t="s">
        <v>34</v>
      </c>
      <c r="C15" s="1" t="s">
        <v>36</v>
      </c>
      <c r="D15" s="1" t="s">
        <v>8</v>
      </c>
      <c r="E15" s="1">
        <v>3495</v>
      </c>
      <c r="F15" s="13">
        <f>VLOOKUP(D15:D28,$K$20:$L$25,2,0)</f>
        <v>10</v>
      </c>
      <c r="G15" s="1">
        <v>300</v>
      </c>
      <c r="H15" s="13">
        <f t="shared" ref="H15:H27" si="0">E15*G15</f>
        <v>1048500</v>
      </c>
      <c r="I15" s="13">
        <f t="shared" ref="I15:I27" si="1">(G15-F15)*E15</f>
        <v>1013550</v>
      </c>
      <c r="M15" s="18" t="s">
        <v>40</v>
      </c>
      <c r="N15" s="19" t="s">
        <v>38</v>
      </c>
    </row>
    <row r="16" spans="2:14" x14ac:dyDescent="0.3">
      <c r="B16" s="1" t="s">
        <v>37</v>
      </c>
      <c r="C16" s="1" t="s">
        <v>38</v>
      </c>
      <c r="D16" s="1" t="s">
        <v>8</v>
      </c>
      <c r="E16" s="1">
        <v>2632</v>
      </c>
      <c r="F16" s="13">
        <f t="shared" ref="F16:F27" si="2">VLOOKUP(D16:D29,$K$20:$L$25,2,0)</f>
        <v>10</v>
      </c>
      <c r="G16" s="1">
        <v>350</v>
      </c>
      <c r="H16" s="13">
        <f t="shared" si="0"/>
        <v>921200</v>
      </c>
      <c r="I16" s="13">
        <f t="shared" si="1"/>
        <v>894880</v>
      </c>
      <c r="M16" s="18" t="s">
        <v>43</v>
      </c>
      <c r="N16" s="19" t="s">
        <v>39</v>
      </c>
    </row>
    <row r="17" spans="2:14" x14ac:dyDescent="0.3">
      <c r="B17" s="1" t="s">
        <v>37</v>
      </c>
      <c r="C17" s="1" t="s">
        <v>38</v>
      </c>
      <c r="D17" s="1" t="s">
        <v>10</v>
      </c>
      <c r="E17" s="1">
        <v>2632</v>
      </c>
      <c r="F17" s="13">
        <f t="shared" si="2"/>
        <v>120</v>
      </c>
      <c r="G17" s="1">
        <v>350</v>
      </c>
      <c r="H17" s="13">
        <f t="shared" si="0"/>
        <v>921200</v>
      </c>
      <c r="I17" s="13">
        <f t="shared" si="1"/>
        <v>605360</v>
      </c>
      <c r="M17" s="20" t="s">
        <v>44</v>
      </c>
      <c r="N17" s="21" t="s">
        <v>42</v>
      </c>
    </row>
    <row r="18" spans="2:14" x14ac:dyDescent="0.3">
      <c r="B18" s="1" t="s">
        <v>37</v>
      </c>
      <c r="C18" s="1" t="s">
        <v>36</v>
      </c>
      <c r="D18" s="1" t="s">
        <v>10</v>
      </c>
      <c r="E18" s="1">
        <v>2574</v>
      </c>
      <c r="F18" s="13">
        <f t="shared" si="2"/>
        <v>120</v>
      </c>
      <c r="G18" s="1">
        <v>300</v>
      </c>
      <c r="H18" s="13">
        <f t="shared" si="0"/>
        <v>772200</v>
      </c>
      <c r="I18" s="13">
        <f t="shared" si="1"/>
        <v>463320</v>
      </c>
    </row>
    <row r="19" spans="2:14" x14ac:dyDescent="0.3">
      <c r="B19" s="1" t="s">
        <v>34</v>
      </c>
      <c r="C19" s="1" t="s">
        <v>35</v>
      </c>
      <c r="D19" s="1" t="s">
        <v>8</v>
      </c>
      <c r="E19" s="1">
        <v>2151</v>
      </c>
      <c r="F19" s="13">
        <f t="shared" si="2"/>
        <v>10</v>
      </c>
      <c r="G19" s="1">
        <v>350</v>
      </c>
      <c r="H19" s="13">
        <f t="shared" si="0"/>
        <v>752850</v>
      </c>
      <c r="I19" s="13">
        <f t="shared" si="1"/>
        <v>731340</v>
      </c>
      <c r="K19" s="16" t="s">
        <v>1</v>
      </c>
      <c r="L19" s="17" t="s">
        <v>30</v>
      </c>
    </row>
    <row r="20" spans="2:14" x14ac:dyDescent="0.3">
      <c r="B20" s="1" t="s">
        <v>37</v>
      </c>
      <c r="C20" s="1" t="s">
        <v>39</v>
      </c>
      <c r="D20" s="1" t="s">
        <v>4</v>
      </c>
      <c r="E20" s="1">
        <v>2475</v>
      </c>
      <c r="F20" s="13">
        <f t="shared" si="2"/>
        <v>260</v>
      </c>
      <c r="G20" s="1">
        <v>300</v>
      </c>
      <c r="H20" s="13">
        <f t="shared" si="0"/>
        <v>742500</v>
      </c>
      <c r="I20" s="13">
        <f t="shared" si="1"/>
        <v>99000</v>
      </c>
      <c r="K20" s="18" t="s">
        <v>8</v>
      </c>
      <c r="L20" s="19">
        <v>10</v>
      </c>
    </row>
    <row r="21" spans="2:14" x14ac:dyDescent="0.3">
      <c r="B21" s="1" t="s">
        <v>40</v>
      </c>
      <c r="C21" s="1" t="s">
        <v>38</v>
      </c>
      <c r="D21" s="1" t="s">
        <v>16</v>
      </c>
      <c r="E21" s="1">
        <v>2227.5</v>
      </c>
      <c r="F21" s="13">
        <f t="shared" si="2"/>
        <v>5</v>
      </c>
      <c r="G21" s="1">
        <v>350</v>
      </c>
      <c r="H21" s="13">
        <f t="shared" si="0"/>
        <v>779625</v>
      </c>
      <c r="I21" s="13">
        <f t="shared" si="1"/>
        <v>768487.5</v>
      </c>
      <c r="K21" s="18" t="s">
        <v>10</v>
      </c>
      <c r="L21" s="19">
        <v>120</v>
      </c>
    </row>
    <row r="22" spans="2:14" x14ac:dyDescent="0.3">
      <c r="B22" s="1" t="s">
        <v>34</v>
      </c>
      <c r="C22" s="1" t="s">
        <v>36</v>
      </c>
      <c r="D22" s="1" t="s">
        <v>41</v>
      </c>
      <c r="E22" s="1">
        <v>2541</v>
      </c>
      <c r="F22" s="13">
        <f t="shared" si="2"/>
        <v>250</v>
      </c>
      <c r="G22" s="1">
        <v>300</v>
      </c>
      <c r="H22" s="13">
        <f t="shared" si="0"/>
        <v>762300</v>
      </c>
      <c r="I22" s="13">
        <f t="shared" si="1"/>
        <v>127050</v>
      </c>
      <c r="K22" s="18" t="s">
        <v>4</v>
      </c>
      <c r="L22" s="19">
        <v>260</v>
      </c>
    </row>
    <row r="23" spans="2:14" x14ac:dyDescent="0.3">
      <c r="B23" s="1" t="s">
        <v>40</v>
      </c>
      <c r="C23" s="1" t="s">
        <v>42</v>
      </c>
      <c r="D23" s="1" t="s">
        <v>10</v>
      </c>
      <c r="E23" s="1">
        <v>2536</v>
      </c>
      <c r="F23" s="13">
        <f t="shared" si="2"/>
        <v>120</v>
      </c>
      <c r="G23" s="1">
        <v>300</v>
      </c>
      <c r="H23" s="13">
        <f t="shared" si="0"/>
        <v>760800</v>
      </c>
      <c r="I23" s="13">
        <f t="shared" si="1"/>
        <v>456480</v>
      </c>
      <c r="K23" s="18" t="s">
        <v>16</v>
      </c>
      <c r="L23" s="19">
        <v>5</v>
      </c>
    </row>
    <row r="24" spans="2:14" x14ac:dyDescent="0.3">
      <c r="B24" s="1" t="s">
        <v>37</v>
      </c>
      <c r="C24" s="1" t="s">
        <v>36</v>
      </c>
      <c r="D24" s="1" t="s">
        <v>8</v>
      </c>
      <c r="E24" s="1">
        <v>2007</v>
      </c>
      <c r="F24" s="13">
        <f t="shared" si="2"/>
        <v>10</v>
      </c>
      <c r="G24" s="1">
        <v>350</v>
      </c>
      <c r="H24" s="13">
        <f t="shared" si="0"/>
        <v>702450</v>
      </c>
      <c r="I24" s="13">
        <f t="shared" si="1"/>
        <v>682380</v>
      </c>
      <c r="K24" s="20" t="s">
        <v>41</v>
      </c>
      <c r="L24" s="21">
        <v>250</v>
      </c>
    </row>
    <row r="25" spans="2:14" x14ac:dyDescent="0.3">
      <c r="B25" s="1" t="s">
        <v>43</v>
      </c>
      <c r="C25" s="1" t="s">
        <v>36</v>
      </c>
      <c r="D25" s="1" t="s">
        <v>10</v>
      </c>
      <c r="E25" s="1">
        <v>2460</v>
      </c>
      <c r="F25" s="13">
        <f t="shared" si="2"/>
        <v>120</v>
      </c>
      <c r="G25" s="1">
        <v>300</v>
      </c>
      <c r="H25" s="13">
        <f t="shared" si="0"/>
        <v>738000</v>
      </c>
      <c r="I25" s="13">
        <f t="shared" si="1"/>
        <v>442800</v>
      </c>
    </row>
    <row r="26" spans="2:14" x14ac:dyDescent="0.3">
      <c r="B26" s="1" t="s">
        <v>44</v>
      </c>
      <c r="C26" s="1" t="s">
        <v>38</v>
      </c>
      <c r="D26" s="1" t="s">
        <v>16</v>
      </c>
      <c r="E26" s="1">
        <v>3802.5</v>
      </c>
      <c r="F26" s="13">
        <f t="shared" si="2"/>
        <v>5</v>
      </c>
      <c r="G26" s="1">
        <v>300</v>
      </c>
      <c r="H26" s="13">
        <f t="shared" si="0"/>
        <v>1140750</v>
      </c>
      <c r="I26" s="13">
        <f t="shared" si="1"/>
        <v>1121737.5</v>
      </c>
    </row>
    <row r="27" spans="2:14" x14ac:dyDescent="0.3">
      <c r="B27" s="1" t="s">
        <v>34</v>
      </c>
      <c r="C27" s="1" t="s">
        <v>38</v>
      </c>
      <c r="D27" s="1" t="s">
        <v>10</v>
      </c>
      <c r="E27" s="1">
        <v>3793.5</v>
      </c>
      <c r="F27" s="13">
        <f t="shared" si="2"/>
        <v>120</v>
      </c>
      <c r="G27" s="1">
        <v>300</v>
      </c>
      <c r="H27" s="13">
        <f t="shared" si="0"/>
        <v>1138050</v>
      </c>
      <c r="I27" s="13">
        <f t="shared" si="1"/>
        <v>682830</v>
      </c>
    </row>
  </sheetData>
  <dataValidations count="2">
    <dataValidation type="list" allowBlank="1" showInputMessage="1" showErrorMessage="1" sqref="B7" xr:uid="{881F2929-3D9C-427A-9B72-5B82723650AB}">
      <formula1>$M$13:$M$17</formula1>
    </dataValidation>
    <dataValidation type="list" allowBlank="1" showInputMessage="1" showErrorMessage="1" sqref="C7" xr:uid="{44983AB2-A93C-4BBD-B1DA-8176DF3FB246}">
      <formula1>$N$13:$N$17</formula1>
    </dataValidation>
  </dataValidation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10AF-BCAD-42A4-AD59-88E86072988A}">
  <dimension ref="B3:P42"/>
  <sheetViews>
    <sheetView tabSelected="1" workbookViewId="0">
      <selection activeCell="C28" sqref="C28"/>
    </sheetView>
  </sheetViews>
  <sheetFormatPr defaultRowHeight="14.4" x14ac:dyDescent="0.3"/>
  <cols>
    <col min="2" max="2" width="33.21875" bestFit="1" customWidth="1"/>
    <col min="3" max="3" width="9.109375" bestFit="1" customWidth="1"/>
    <col min="5" max="5" width="13.33203125" bestFit="1" customWidth="1"/>
    <col min="6" max="6" width="9.6640625" bestFit="1" customWidth="1"/>
    <col min="7" max="7" width="9.44140625" bestFit="1" customWidth="1"/>
  </cols>
  <sheetData>
    <row r="3" spans="2:16" x14ac:dyDescent="0.3">
      <c r="B3" s="2" t="s">
        <v>0</v>
      </c>
    </row>
    <row r="4" spans="2:16" x14ac:dyDescent="0.3">
      <c r="B4" s="2"/>
    </row>
    <row r="5" spans="2:16" x14ac:dyDescent="0.3">
      <c r="B5" s="3" t="s">
        <v>1</v>
      </c>
      <c r="C5" s="3" t="s">
        <v>2</v>
      </c>
      <c r="E5" s="25"/>
      <c r="F5" s="3" t="s">
        <v>1</v>
      </c>
      <c r="G5" s="3" t="s">
        <v>2</v>
      </c>
    </row>
    <row r="6" spans="2:16" x14ac:dyDescent="0.3">
      <c r="B6" s="1" t="s">
        <v>3</v>
      </c>
      <c r="C6" s="1">
        <f>VLOOKUP(LEFT(B6,SEARCH("-",B6)-1),$F$6:$G$10,2)</f>
        <v>2574</v>
      </c>
      <c r="F6" s="1" t="s">
        <v>4</v>
      </c>
      <c r="G6" s="1">
        <v>2475</v>
      </c>
    </row>
    <row r="7" spans="2:16" x14ac:dyDescent="0.3">
      <c r="B7" s="1" t="s">
        <v>5</v>
      </c>
      <c r="C7" s="12">
        <f t="shared" ref="C7:C10" si="0">VLOOKUP(LEFT(B7,SEARCH("-",B7)-1),$F$6:$G$10,2)</f>
        <v>2151</v>
      </c>
      <c r="F7" s="1" t="s">
        <v>6</v>
      </c>
      <c r="G7" s="1">
        <v>2227.5</v>
      </c>
    </row>
    <row r="8" spans="2:16" x14ac:dyDescent="0.3">
      <c r="B8" s="1" t="s">
        <v>7</v>
      </c>
      <c r="C8" s="12">
        <f t="shared" si="0"/>
        <v>2475</v>
      </c>
      <c r="F8" s="1" t="s">
        <v>8</v>
      </c>
      <c r="G8" s="1">
        <v>2151</v>
      </c>
    </row>
    <row r="9" spans="2:16" x14ac:dyDescent="0.3">
      <c r="B9" s="1" t="s">
        <v>9</v>
      </c>
      <c r="C9" s="12">
        <f t="shared" si="0"/>
        <v>2227.5</v>
      </c>
      <c r="F9" s="1" t="s">
        <v>10</v>
      </c>
      <c r="G9" s="1">
        <v>2574</v>
      </c>
    </row>
    <row r="10" spans="2:16" x14ac:dyDescent="0.3">
      <c r="B10" s="1" t="s">
        <v>11</v>
      </c>
      <c r="C10" s="12">
        <f t="shared" si="0"/>
        <v>2541</v>
      </c>
      <c r="F10" s="1" t="s">
        <v>12</v>
      </c>
      <c r="G10" s="1">
        <v>2541</v>
      </c>
    </row>
    <row r="12" spans="2:16" s="4" customFormat="1" x14ac:dyDescent="0.3"/>
    <row r="13" spans="2:16" x14ac:dyDescent="0.3">
      <c r="B13" s="2" t="s">
        <v>13</v>
      </c>
    </row>
    <row r="14" spans="2:16" x14ac:dyDescent="0.3">
      <c r="F14" s="3" t="s">
        <v>8</v>
      </c>
      <c r="G14" s="3"/>
      <c r="I14" s="3" t="s">
        <v>4</v>
      </c>
      <c r="J14" s="3"/>
      <c r="L14" s="3" t="s">
        <v>6</v>
      </c>
      <c r="M14" s="3"/>
    </row>
    <row r="15" spans="2:16" x14ac:dyDescent="0.3">
      <c r="B15" s="3" t="s">
        <v>1</v>
      </c>
      <c r="C15" s="3" t="s">
        <v>14</v>
      </c>
      <c r="D15" s="3" t="s">
        <v>15</v>
      </c>
      <c r="F15" s="3" t="s">
        <v>14</v>
      </c>
      <c r="G15" s="3" t="s">
        <v>15</v>
      </c>
      <c r="I15" s="3" t="s">
        <v>14</v>
      </c>
      <c r="J15" s="3" t="s">
        <v>15</v>
      </c>
      <c r="L15" s="3" t="s">
        <v>14</v>
      </c>
      <c r="M15" s="3" t="s">
        <v>15</v>
      </c>
      <c r="O15" s="22"/>
      <c r="P15" s="22"/>
    </row>
    <row r="16" spans="2:16" x14ac:dyDescent="0.3">
      <c r="B16" s="1" t="s">
        <v>8</v>
      </c>
      <c r="C16" s="1">
        <v>1655.08</v>
      </c>
      <c r="D16" s="15">
        <f ca="1">VLOOKUP(C16,INDIRECT(B16),2,1)</f>
        <v>0.125</v>
      </c>
      <c r="F16" s="1">
        <v>0</v>
      </c>
      <c r="G16" s="6">
        <v>0.05</v>
      </c>
      <c r="I16" s="1">
        <v>0</v>
      </c>
      <c r="J16" s="7">
        <v>2.5000000000000001E-2</v>
      </c>
      <c r="L16" s="1">
        <v>0</v>
      </c>
      <c r="M16" s="7">
        <v>1.4999999999999999E-2</v>
      </c>
      <c r="O16" s="22"/>
      <c r="P16" s="23"/>
    </row>
    <row r="17" spans="2:16" x14ac:dyDescent="0.3">
      <c r="B17" s="1" t="s">
        <v>4</v>
      </c>
      <c r="C17" s="1">
        <v>1822.59</v>
      </c>
      <c r="D17" s="15">
        <f t="shared" ref="D17:D22" ca="1" si="1">VLOOKUP(C17,INDIRECT(B17),2,1)</f>
        <v>7.0000000000000007E-2</v>
      </c>
      <c r="F17" s="1">
        <v>500</v>
      </c>
      <c r="G17" s="7">
        <v>7.4999999999999997E-2</v>
      </c>
      <c r="I17" s="1">
        <v>500</v>
      </c>
      <c r="J17" s="6">
        <v>0.04</v>
      </c>
      <c r="L17" s="1">
        <v>500</v>
      </c>
      <c r="M17" s="6">
        <v>0.03</v>
      </c>
      <c r="O17" s="22"/>
      <c r="P17" s="23"/>
    </row>
    <row r="18" spans="2:16" x14ac:dyDescent="0.3">
      <c r="B18" s="1" t="s">
        <v>4</v>
      </c>
      <c r="C18" s="1">
        <v>1730.54</v>
      </c>
      <c r="D18" s="15">
        <f t="shared" ca="1" si="1"/>
        <v>7.0000000000000007E-2</v>
      </c>
      <c r="F18" s="1">
        <v>1000</v>
      </c>
      <c r="G18" s="6">
        <v>0.1</v>
      </c>
      <c r="I18" s="1">
        <v>1000</v>
      </c>
      <c r="J18" s="7">
        <v>5.5E-2</v>
      </c>
      <c r="L18" s="1">
        <v>1000</v>
      </c>
      <c r="M18" s="7">
        <v>5.5E-2</v>
      </c>
      <c r="O18" s="22"/>
      <c r="P18" s="23"/>
    </row>
    <row r="19" spans="2:16" x14ac:dyDescent="0.3">
      <c r="B19" s="1" t="s">
        <v>6</v>
      </c>
      <c r="C19" s="1">
        <v>1685.6</v>
      </c>
      <c r="D19" s="15">
        <f t="shared" ca="1" si="1"/>
        <v>7.0000000000000007E-2</v>
      </c>
      <c r="F19" s="1">
        <v>1500</v>
      </c>
      <c r="G19" s="7">
        <v>0.125</v>
      </c>
      <c r="I19" s="1">
        <v>1500</v>
      </c>
      <c r="J19" s="6">
        <v>7.0000000000000007E-2</v>
      </c>
      <c r="L19" s="1">
        <v>1500</v>
      </c>
      <c r="M19" s="7">
        <v>7.0000000000000007E-2</v>
      </c>
    </row>
    <row r="20" spans="2:16" x14ac:dyDescent="0.3">
      <c r="B20" s="1" t="s">
        <v>8</v>
      </c>
      <c r="C20" s="1">
        <v>1685.6</v>
      </c>
      <c r="D20" s="15">
        <f t="shared" ca="1" si="1"/>
        <v>0.125</v>
      </c>
      <c r="F20" s="1">
        <v>2000</v>
      </c>
      <c r="G20" s="6">
        <v>0.15</v>
      </c>
      <c r="I20" s="1">
        <v>2000</v>
      </c>
      <c r="J20" s="7">
        <v>8.5000000000000006E-2</v>
      </c>
      <c r="L20" s="1">
        <v>2000</v>
      </c>
      <c r="M20" s="6">
        <v>9.3333333333333296E-2</v>
      </c>
    </row>
    <row r="21" spans="2:16" x14ac:dyDescent="0.3">
      <c r="B21" s="1" t="s">
        <v>16</v>
      </c>
      <c r="C21" s="1">
        <v>1763.8600000000001</v>
      </c>
      <c r="D21" s="15">
        <f t="shared" ca="1" si="1"/>
        <v>7.0000000000000007E-2</v>
      </c>
    </row>
    <row r="22" spans="2:16" x14ac:dyDescent="0.3">
      <c r="B22" s="1" t="s">
        <v>8</v>
      </c>
      <c r="C22" s="1">
        <v>2293.1999999999998</v>
      </c>
      <c r="D22" s="15">
        <f t="shared" ca="1" si="1"/>
        <v>0.15</v>
      </c>
    </row>
    <row r="24" spans="2:16" s="4" customFormat="1" x14ac:dyDescent="0.3"/>
    <row r="25" spans="2:16" x14ac:dyDescent="0.3">
      <c r="B25" s="2" t="s">
        <v>17</v>
      </c>
    </row>
    <row r="27" spans="2:16" x14ac:dyDescent="0.3">
      <c r="B27" s="3" t="s">
        <v>1</v>
      </c>
      <c r="C27" s="3" t="s">
        <v>2</v>
      </c>
      <c r="E27" s="24"/>
      <c r="F27" s="3" t="s">
        <v>1</v>
      </c>
      <c r="G27" s="3" t="s">
        <v>18</v>
      </c>
      <c r="H27" s="3" t="s">
        <v>2</v>
      </c>
    </row>
    <row r="28" spans="2:16" x14ac:dyDescent="0.3">
      <c r="B28" s="1" t="s">
        <v>3</v>
      </c>
      <c r="C28" s="14">
        <f>VLOOKUP(LEFT(B28,SEARCH("-",B28)-2),$F$28:$H$37,3,FALSE)</f>
        <v>2574</v>
      </c>
      <c r="E28" s="12"/>
      <c r="F28" s="1" t="s">
        <v>8</v>
      </c>
      <c r="G28" s="8">
        <v>895</v>
      </c>
      <c r="H28" s="1">
        <v>2151</v>
      </c>
      <c r="J28" s="12"/>
      <c r="K28">
        <f>C2</f>
        <v>0</v>
      </c>
    </row>
    <row r="29" spans="2:16" x14ac:dyDescent="0.3">
      <c r="B29" s="1" t="s">
        <v>5</v>
      </c>
      <c r="C29" s="14">
        <f t="shared" ref="C29:C32" si="2">VLOOKUP(LEFT(B29,SEARCH("-",B29)-2),$F$28:$H$37,3,FALSE)</f>
        <v>2151</v>
      </c>
      <c r="E29" s="12"/>
      <c r="F29" s="1" t="s">
        <v>6</v>
      </c>
      <c r="G29" s="8">
        <v>125</v>
      </c>
      <c r="H29" s="1">
        <v>2227.5</v>
      </c>
      <c r="J29" s="12"/>
    </row>
    <row r="30" spans="2:16" x14ac:dyDescent="0.3">
      <c r="B30" s="1" t="s">
        <v>7</v>
      </c>
      <c r="C30" s="14">
        <f t="shared" si="2"/>
        <v>2475</v>
      </c>
      <c r="E30" s="12"/>
      <c r="F30" s="1" t="s">
        <v>4</v>
      </c>
      <c r="G30" s="8">
        <v>145</v>
      </c>
      <c r="H30" s="1">
        <v>2475</v>
      </c>
      <c r="J30" s="12"/>
    </row>
    <row r="31" spans="2:16" x14ac:dyDescent="0.3">
      <c r="B31" s="1" t="s">
        <v>9</v>
      </c>
      <c r="C31" s="14" t="e">
        <f>VLOOKUP(LEFT(B31,SEARCH("-",B31)-2),$F$28:$H$37,3,FALSE)</f>
        <v>#N/A</v>
      </c>
      <c r="E31" s="12"/>
      <c r="F31" s="1" t="s">
        <v>6</v>
      </c>
      <c r="G31" s="8">
        <v>848</v>
      </c>
      <c r="H31" s="8">
        <v>2537.25</v>
      </c>
      <c r="J31" s="12"/>
    </row>
    <row r="32" spans="2:16" x14ac:dyDescent="0.3">
      <c r="B32" s="1" t="s">
        <v>11</v>
      </c>
      <c r="C32" s="14" t="e">
        <f t="shared" si="2"/>
        <v>#N/A</v>
      </c>
      <c r="E32" s="12"/>
      <c r="F32" s="1" t="s">
        <v>12</v>
      </c>
      <c r="G32" s="8">
        <v>777</v>
      </c>
      <c r="H32" s="1">
        <v>2541</v>
      </c>
      <c r="J32" s="12"/>
    </row>
    <row r="33" spans="5:10" x14ac:dyDescent="0.3">
      <c r="E33" s="12"/>
      <c r="F33" s="1" t="s">
        <v>10</v>
      </c>
      <c r="G33" s="8">
        <v>235</v>
      </c>
      <c r="H33" s="1">
        <v>2574</v>
      </c>
      <c r="J33" s="12"/>
    </row>
    <row r="34" spans="5:10" x14ac:dyDescent="0.3">
      <c r="E34" s="12"/>
      <c r="F34" s="1" t="s">
        <v>8</v>
      </c>
      <c r="G34" s="8">
        <v>985</v>
      </c>
      <c r="H34" s="8">
        <v>2585.1</v>
      </c>
      <c r="J34" s="12"/>
    </row>
    <row r="35" spans="5:10" x14ac:dyDescent="0.3">
      <c r="E35" s="12"/>
      <c r="F35" s="1" t="s">
        <v>10</v>
      </c>
      <c r="G35" s="8">
        <v>1122</v>
      </c>
      <c r="H35" s="8">
        <v>2632.95</v>
      </c>
      <c r="J35" s="12"/>
    </row>
    <row r="36" spans="5:10" x14ac:dyDescent="0.3">
      <c r="E36" s="12"/>
      <c r="F36" s="1" t="s">
        <v>12</v>
      </c>
      <c r="G36" s="8">
        <v>1260</v>
      </c>
      <c r="H36" s="8">
        <v>2680.8</v>
      </c>
      <c r="J36" s="12"/>
    </row>
    <row r="37" spans="5:10" x14ac:dyDescent="0.3">
      <c r="E37" s="12"/>
      <c r="F37" s="1" t="s">
        <v>4</v>
      </c>
      <c r="G37" s="8">
        <v>1397</v>
      </c>
      <c r="H37" s="8">
        <v>2728.65</v>
      </c>
      <c r="J37" s="12"/>
    </row>
    <row r="38" spans="5:10" x14ac:dyDescent="0.3">
      <c r="J38" s="12"/>
    </row>
    <row r="39" spans="5:10" x14ac:dyDescent="0.3">
      <c r="J39" s="12"/>
    </row>
    <row r="40" spans="5:10" x14ac:dyDescent="0.3">
      <c r="J40" s="12"/>
    </row>
    <row r="41" spans="5:10" x14ac:dyDescent="0.3">
      <c r="J41" s="12"/>
    </row>
    <row r="42" spans="5:10" x14ac:dyDescent="0.3">
      <c r="J42" s="1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D A A B Q S w M E F A A C A A g A l W T + V v H 8 8 m + o A A A A + Q A A A B I A H A B D b 2 5 m a W c v U G F j a 2 F n Z S 5 4 b W w g o h g A K K A U A A A A A A A A A A A A A A A A A A A A A A A A A A A A h c 8 x D o I w G A X g q 5 D u t A U i U f J T B i c T M S Y m x r X B C o 3 w Y 2 i x 3 M 3 B I 3 k F S R R 1 c 3 w v 3 / D e 4 3 a H b G h q 7 6 o 6 o 1 t M S U A 5 8 R Q W 7 V F j m Z L e n v w 5 y Q R s Z X G W p f J G j C Y Z z D E l l b W X h D H n H H U R b b u S h Z w H 7 J C v d 0 W l G k k + W P / H v k Z j J R a K C N i / x o i Q x p z O g n h B o 9 E C m 3 r I N X 5 N O E 6 m H N h P C c u + t n 2 n h E J / t Q E 2 R W D v G + I J U E s D B B Q A A g A I A J V k /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Z P 5 W L t z 3 S r s A A A D 7 A A A A E w A c A E Z v c m 1 1 b G F z L 1 N l Y 3 R p b 2 4 x L m 0 g o h g A K K A U A A A A A A A A A A A A A A A A A A A A A A A A A A A A b Y 2 x C s J A D I b 3 Q t 8 h n E u F U h D E R Z y K g 4 M i K D i I w / W M b b F N J M 2 B U v r u X u 1 q l k D + L 9 / f o d O a C U 7 T X q z j K I 6 6 y g r e 4 W y L B h e w g Q Y 1 j i D M i b 0 4 D J f t 2 2 G T 5 V 4 E S S 8 s z 4 L 5 m c z 7 6 8 G 2 u D H T p 7 k N 1 5 x J A 3 J L J 8 H M 5 J W l c p R / X m i C 6 Y d m Z 7 H U P V j a n B v f 0 h h 2 y d S W 9 r 0 5 C t + 9 U 5 O C h g Q U 3 z q k 0 J u 9 J f + w T r 3 U V M J R a o e B 2 Z G u l t n o G I Z 5 H N X 0 t 3 v 9 B V B L A Q I t A B Q A A g A I A J V k / l b x / P J v q A A A A P k A A A A S A A A A A A A A A A A A A A A A A A A A A A B D b 2 5 m a W c v U G F j a 2 F n Z S 5 4 b W x Q S w E C L Q A U A A I A C A C V Z P 5 W D 8 r p q 6 Q A A A D p A A A A E w A A A A A A A A A A A A A A A A D 0 A A A A W 0 N v b n R l b n R f V H l w Z X N d L n h t b F B L A Q I t A B Q A A g A I A J V k / l Y u 3 P d K u w A A A P s A A A A T A A A A A A A A A A A A A A A A A O U B A A B G b 3 J t d W x h c y 9 T Z W N 0 a W 9 u M S 5 t U E s F B g A A A A A D A A M A w g A A A O 0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g I A A A A A A A A x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z B U M T k 6 M z Y 6 M T A u N z Y z N D c 0 M 1 o i I C 8 + P E V u d H J 5 I F R 5 c G U 9 I k Z p b G x D b 2 x 1 b W 5 U e X B l c y I g V m F s d W U 9 I n N C Z 0 0 9 I i A v P j x F b n R y e S B U e X B l P S J G a W x s Q 2 9 s d W 1 u T m F t Z X M i I F Z h b H V l P S J z W y Z x d W 9 0 O 1 B y b 2 R 1 Y 3 Q m c X V v d D s s J n F 1 b 3 Q 7 T W F u d W Z h Y 3 R 1 c m l u Z y B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1 B y b 2 R 1 Y 3 Q s M H 0 m c X V v d D s s J n F 1 b 3 Q 7 U 2 V j d G l v b j E v V G F i b G U x L 0 N o Y W 5 n Z W Q g V H l w Z S 5 7 T W F u d W Z h Y 3 R 1 c m l u Z y B Q c m l j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2 h h b m d l Z C B U e X B l L n t Q c m 9 k d W N 0 L D B 9 J n F 1 b 3 Q 7 L C Z x d W 9 0 O 1 N l Y 3 R p b 2 4 x L 1 R h Y m x l M S 9 D a G F u Z 2 V k I F R 5 c G U u e 0 1 h b n V m Y W N 0 d X J p b m c g U H J p Y 2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Q / M 3 Q R D a k C 8 t n c o / M o k o w A A A A A C A A A A A A A Q Z g A A A A E A A C A A A A B D w e a Z M x X o n W y E w e 6 t + P s j P Q k a S l a m f P D O 4 A G Q R C 2 l j Q A A A A A O g A A A A A I A A C A A A A D Q 5 T f j N W g B r m 0 L S k B C i 9 i X F 3 D Z W j L g b 2 M w 4 e 2 V q 4 9 K z F A A A A D V 0 A G 5 a 2 I v A N s O x s G 8 B Z D / B 8 m + e K H N p G P U U 6 u 1 c H 1 I x / r M s 8 + 3 G y D t o W f p z H / X t f C 9 g J e / m f Z t m w I y 5 y E e W 3 7 b Z K r U c i r V M 2 z K 0 B V 4 d F Q 8 V 0 A A A A C E w Y p x u C W v t T L L x i Y f 0 q 3 g I K f 0 t l S D s w s M B f 1 l H o x R J c x B p h B d 8 U f O Y 5 g e N A c + W / U u S B 2 v 1 3 L j E d 2 q f p k Y j x w 2 < / D a t a M a s h u p > 
</file>

<file path=customXml/itemProps1.xml><?xml version="1.0" encoding="utf-8"?>
<ds:datastoreItem xmlns:ds="http://schemas.openxmlformats.org/officeDocument/2006/customXml" ds:itemID="{11FA0823-2309-40B9-A27E-FAE326E735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Brainstorm</vt:lpstr>
      <vt:lpstr>Vlookup Advanced</vt:lpstr>
      <vt:lpstr>Amarilla</vt:lpstr>
      <vt:lpstr>Montana</vt:lpstr>
      <vt:lpstr>Paseo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2022-07-27T07:17:57Z</dcterms:created>
  <dcterms:modified xsi:type="dcterms:W3CDTF">2023-07-30T20:22:50Z</dcterms:modified>
</cp:coreProperties>
</file>