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91730\Desktop\"/>
    </mc:Choice>
  </mc:AlternateContent>
  <xr:revisionPtr revIDLastSave="0" documentId="8_{392E3B2D-A1EB-4EA1-AB7D-4C7A0402F74E}" xr6:coauthVersionLast="47" xr6:coauthVersionMax="47" xr10:uidLastSave="{00000000-0000-0000-0000-000000000000}"/>
  <bookViews>
    <workbookView xWindow="-120" yWindow="-120" windowWidth="20730" windowHeight="11760" firstSheet="1" activeTab="1" xr2:uid="{2FCDE91A-C3EC-4DDE-B0A3-068E5A929F18}"/>
  </bookViews>
  <sheets>
    <sheet name="AVERAGE NET SALARY BY DEPARTMEN" sheetId="4" r:id="rId1"/>
    <sheet name="DASHBOARD" sheetId="5" r:id="rId2"/>
    <sheet name="EMPLOYEES COUNT BY DEPARTMENT" sheetId="3" r:id="rId3"/>
    <sheet name="FINAL SALARY BY DEPARTMENT" sheetId="2" r:id="rId4"/>
    <sheet name="Payroll_data" sheetId="1" r:id="rId5"/>
    <sheet name="Sheet1" sheetId="6" r:id="rId6"/>
  </sheets>
  <definedNames>
    <definedName name="Slicer_Department">#N/A</definedName>
  </definedNames>
  <calcPr calcId="191029"/>
  <pivotCaches>
    <pivotCache cacheId="12" r:id="rId7"/>
  </pivotCaches>
  <fileRecoveryPr repairLoad="1"/>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 i="5" l="1"/>
  <c r="J6" i="5"/>
  <c r="F6" i="5"/>
  <c r="N3" i="1"/>
  <c r="N4" i="1"/>
  <c r="N5" i="1"/>
  <c r="N6" i="1"/>
  <c r="N7" i="1"/>
  <c r="N8" i="1"/>
  <c r="N9" i="1"/>
  <c r="N10" i="1"/>
  <c r="N11" i="1"/>
  <c r="N2" i="1"/>
  <c r="M3" i="1"/>
  <c r="M4" i="1"/>
  <c r="M5" i="1"/>
  <c r="M6" i="1"/>
  <c r="M7" i="1"/>
  <c r="M8" i="1"/>
  <c r="M9" i="1"/>
  <c r="M10" i="1"/>
  <c r="M11" i="1"/>
  <c r="M2" i="1"/>
  <c r="L3" i="1"/>
  <c r="L4" i="1"/>
  <c r="L5" i="1"/>
  <c r="L6" i="1"/>
  <c r="L7" i="1"/>
  <c r="L8" i="1"/>
  <c r="L9" i="1"/>
  <c r="L10" i="1"/>
  <c r="L11" i="1"/>
  <c r="L2" i="1"/>
  <c r="K3" i="1"/>
  <c r="K4" i="1"/>
  <c r="K5" i="1"/>
  <c r="K6" i="1"/>
  <c r="K7" i="1"/>
  <c r="K8" i="1"/>
  <c r="K9" i="1"/>
  <c r="K10" i="1"/>
  <c r="K11" i="1"/>
  <c r="K2" i="1"/>
  <c r="G11" i="1"/>
  <c r="G3" i="1"/>
  <c r="G4" i="1"/>
  <c r="G5" i="1"/>
  <c r="G6" i="1"/>
  <c r="G7" i="1"/>
  <c r="G8" i="1"/>
  <c r="G9" i="1"/>
  <c r="G10" i="1"/>
  <c r="G2" i="1"/>
  <c r="F3" i="1"/>
  <c r="F4" i="1"/>
  <c r="F5" i="1"/>
  <c r="F6" i="1"/>
  <c r="F7" i="1"/>
  <c r="F8" i="1"/>
  <c r="F9" i="1"/>
  <c r="F10" i="1"/>
  <c r="F11" i="1"/>
  <c r="F2" i="1"/>
  <c r="E3" i="1"/>
  <c r="E4" i="1"/>
  <c r="E5" i="1"/>
  <c r="E6" i="1"/>
  <c r="E7" i="1"/>
  <c r="E8" i="1"/>
  <c r="E9" i="1"/>
  <c r="E10" i="1"/>
  <c r="E11" i="1"/>
  <c r="E2" i="1"/>
</calcChain>
</file>

<file path=xl/sharedStrings.xml><?xml version="1.0" encoding="utf-8"?>
<sst xmlns="http://schemas.openxmlformats.org/spreadsheetml/2006/main" count="68" uniqueCount="44">
  <si>
    <t>Emp ID</t>
  </si>
  <si>
    <t>Name</t>
  </si>
  <si>
    <t>Department</t>
  </si>
  <si>
    <t>Basic Salary</t>
  </si>
  <si>
    <t>HRA</t>
  </si>
  <si>
    <t>Allowance</t>
  </si>
  <si>
    <t>PF</t>
  </si>
  <si>
    <t>Tax%</t>
  </si>
  <si>
    <t>Total Days</t>
  </si>
  <si>
    <t>Days Present</t>
  </si>
  <si>
    <t>E001</t>
  </si>
  <si>
    <t>Anu</t>
  </si>
  <si>
    <t>HR</t>
  </si>
  <si>
    <t>E002</t>
  </si>
  <si>
    <t>E003</t>
  </si>
  <si>
    <t>E004</t>
  </si>
  <si>
    <t>E005</t>
  </si>
  <si>
    <t>E006</t>
  </si>
  <si>
    <t>E007</t>
  </si>
  <si>
    <t>E008</t>
  </si>
  <si>
    <t>E009</t>
  </si>
  <si>
    <t>E010</t>
  </si>
  <si>
    <t>Ramesh</t>
  </si>
  <si>
    <t>Divya</t>
  </si>
  <si>
    <t>Sohan</t>
  </si>
  <si>
    <t>Priya</t>
  </si>
  <si>
    <t>Naveen</t>
  </si>
  <si>
    <t>Sneha</t>
  </si>
  <si>
    <t>Amit</t>
  </si>
  <si>
    <t>Meera</t>
  </si>
  <si>
    <t>Harish</t>
  </si>
  <si>
    <t>Finance</t>
  </si>
  <si>
    <t>IT</t>
  </si>
  <si>
    <t>Marketing</t>
  </si>
  <si>
    <t>Sales</t>
  </si>
  <si>
    <t>Tax Amount</t>
  </si>
  <si>
    <t>Gross Salary</t>
  </si>
  <si>
    <t>Net Salary</t>
  </si>
  <si>
    <t>Final Salary based on Attendance</t>
  </si>
  <si>
    <t>Row Labels</t>
  </si>
  <si>
    <t>Grand Total</t>
  </si>
  <si>
    <t>Sum of Final Salary based on Attendance</t>
  </si>
  <si>
    <t>Count of Emp ID</t>
  </si>
  <si>
    <t>Average of Net 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</si>
</sst>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4"/>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7">
    <xf numFmtId="0" fontId="0" fillId="0" borderId="0" xfId="0"/>
    <xf numFmtId="9" fontId="0" fillId="0" borderId="0" xfId="0" applyNumberFormat="1"/>
    <xf numFmtId="0" fontId="0" fillId="0" borderId="0" xfId="0" pivotButton="1"/>
    <xf numFmtId="0" fontId="0" fillId="0" borderId="0" xfId="0" applyAlignment="1">
      <alignment horizontal="left"/>
    </xf>
    <xf numFmtId="0" fontId="0" fillId="2" borderId="0" xfId="0" applyFill="1"/>
    <xf numFmtId="0" fontId="0" fillId="2" borderId="0" xfId="0" applyFill="1" applyAlignment="1">
      <alignment horizontal="center"/>
    </xf>
    <xf numFmtId="0" fontId="0" fillId="0" borderId="0" xfId="0" applyNumberFormat="1"/>
  </cellXfs>
  <cellStyles count="1">
    <cellStyle name="Normal" xfId="0" builtinId="0"/>
  </cellStyles>
  <dxfs count="1">
    <dxf>
      <numFmt numFmtId="13" formatCode="0%"/>
    </dxf>
  </dxfs>
  <tableStyles count="1" defaultTableStyle="TableStyleMedium2" defaultPivotStyle="PivotStyleLight16">
    <tableStyle name="Invisible" pivot="0" table="0" count="0" xr9:uid="{1DCAFBE8-19D6-4962-881F-B220A4DEC589}"/>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[Payroll Summary Analysis.xlsx]AVERAGE NET SALARY BY DEPARTMEN!PivotTable1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AVERAGE NET SALARY BY DEPARTMENT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NET SALARY BY DEPARTMEN'!$B$3</c:f>
              <c:strCache>
                <c:ptCount val="1"/>
                <c:pt idx="0">
                  <c:v>Total</c:v>
                </c:pt>
              </c:strCache>
            </c:strRef>
          </c:tx>
          <c:spPr>
            <a:solidFill>
              <a:schemeClr val="accent1"/>
            </a:solidFill>
            <a:ln>
              <a:noFill/>
            </a:ln>
            <a:effectLst/>
          </c:spPr>
          <c:invertIfNegative val="0"/>
          <c:cat>
            <c:strRef>
              <c:f>'AVERAGE NET SALARY BY DEPARTMEN'!$A$4:$A$9</c:f>
              <c:strCache>
                <c:ptCount val="5"/>
                <c:pt idx="0">
                  <c:v>Finance</c:v>
                </c:pt>
                <c:pt idx="1">
                  <c:v>HR</c:v>
                </c:pt>
                <c:pt idx="2">
                  <c:v>IT</c:v>
                </c:pt>
                <c:pt idx="3">
                  <c:v>Marketing</c:v>
                </c:pt>
                <c:pt idx="4">
                  <c:v>Sales</c:v>
                </c:pt>
              </c:strCache>
            </c:strRef>
          </c:cat>
          <c:val>
            <c:numRef>
              <c:f>'AVERAGE NET SALARY BY DEPARTMEN'!$B$4:$B$9</c:f>
              <c:numCache>
                <c:formatCode>General</c:formatCode>
                <c:ptCount val="5"/>
                <c:pt idx="0">
                  <c:v>28577.333333333332</c:v>
                </c:pt>
                <c:pt idx="1">
                  <c:v>29336</c:v>
                </c:pt>
                <c:pt idx="2">
                  <c:v>29392</c:v>
                </c:pt>
                <c:pt idx="3">
                  <c:v>29232</c:v>
                </c:pt>
                <c:pt idx="4">
                  <c:v>31952</c:v>
                </c:pt>
              </c:numCache>
            </c:numRef>
          </c:val>
          <c:extLst>
            <c:ext xmlns:c16="http://schemas.microsoft.com/office/drawing/2014/chart" uri="{C3380CC4-5D6E-409C-BE32-E72D297353CC}">
              <c16:uniqueId val="{0000000D-AD74-40CA-838A-D190FAD038C3}"/>
            </c:ext>
          </c:extLst>
        </c:ser>
        <c:dLbls>
          <c:showLegendKey val="0"/>
          <c:showVal val="0"/>
          <c:showCatName val="0"/>
          <c:showSerName val="0"/>
          <c:showPercent val="0"/>
          <c:showBubbleSize val="0"/>
        </c:dLbls>
        <c:gapWidth val="100"/>
        <c:axId val="484601935"/>
        <c:axId val="484612975"/>
      </c:barChart>
      <c:catAx>
        <c:axId val="48460193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612975"/>
        <c:crosses val="autoZero"/>
        <c:auto val="1"/>
        <c:lblAlgn val="ctr"/>
        <c:lblOffset val="100"/>
        <c:noMultiLvlLbl val="0"/>
      </c:catAx>
      <c:valAx>
        <c:axId val="4846129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601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[Payroll Summary Analysis.xlsx]AVERAGE NET SALARY BY DEPARTMEN!PivotTable1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baseline="0"/>
              <a:t>AVERAGE NET SALARY BY DEPARTMENT</a:t>
            </a:r>
            <a:endParaRPr lang="en-IN" sz="1200" b="1"/>
          </a:p>
        </c:rich>
      </c:tx>
      <c:layout>
        <c:manualLayout>
          <c:xMode val="edge"/>
          <c:yMode val="edge"/>
          <c:x val="0.17469877813351958"/>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B050"/>
          </a:solidFill>
          <a:ln>
            <a:noFill/>
          </a:ln>
          <a:effectLst/>
        </c:spPr>
      </c:pivotFmt>
      <c:pivotFmt>
        <c:idx val="14"/>
        <c:spPr>
          <a:solidFill>
            <a:srgbClr val="00B050"/>
          </a:solidFill>
          <a:ln>
            <a:noFill/>
          </a:ln>
          <a:effectLst/>
        </c:spPr>
      </c:pivotFmt>
    </c:pivotFmts>
    <c:plotArea>
      <c:layout/>
      <c:barChart>
        <c:barDir val="bar"/>
        <c:grouping val="clustered"/>
        <c:varyColors val="0"/>
        <c:ser>
          <c:idx val="0"/>
          <c:order val="0"/>
          <c:tx>
            <c:strRef>
              <c:f>'AVERAGE NET SALARY BY DEPARTMEN'!$B$3</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NET SALARY BY DEPARTMEN'!$A$4:$A$9</c:f>
              <c:strCache>
                <c:ptCount val="5"/>
                <c:pt idx="0">
                  <c:v>Finance</c:v>
                </c:pt>
                <c:pt idx="1">
                  <c:v>HR</c:v>
                </c:pt>
                <c:pt idx="2">
                  <c:v>IT</c:v>
                </c:pt>
                <c:pt idx="3">
                  <c:v>Marketing</c:v>
                </c:pt>
                <c:pt idx="4">
                  <c:v>Sales</c:v>
                </c:pt>
              </c:strCache>
            </c:strRef>
          </c:cat>
          <c:val>
            <c:numRef>
              <c:f>'AVERAGE NET SALARY BY DEPARTMEN'!$B$4:$B$9</c:f>
              <c:numCache>
                <c:formatCode>General</c:formatCode>
                <c:ptCount val="5"/>
                <c:pt idx="0">
                  <c:v>28577.333333333332</c:v>
                </c:pt>
                <c:pt idx="1">
                  <c:v>29336</c:v>
                </c:pt>
                <c:pt idx="2">
                  <c:v>29392</c:v>
                </c:pt>
                <c:pt idx="3">
                  <c:v>29232</c:v>
                </c:pt>
                <c:pt idx="4">
                  <c:v>31952</c:v>
                </c:pt>
              </c:numCache>
            </c:numRef>
          </c:val>
          <c:extLst>
            <c:ext xmlns:c16="http://schemas.microsoft.com/office/drawing/2014/chart" uri="{C3380CC4-5D6E-409C-BE32-E72D297353CC}">
              <c16:uniqueId val="{00000000-1DDB-45AB-A52C-077FC6AC2E6C}"/>
            </c:ext>
          </c:extLst>
        </c:ser>
        <c:dLbls>
          <c:dLblPos val="outEnd"/>
          <c:showLegendKey val="0"/>
          <c:showVal val="1"/>
          <c:showCatName val="0"/>
          <c:showSerName val="0"/>
          <c:showPercent val="0"/>
          <c:showBubbleSize val="0"/>
        </c:dLbls>
        <c:gapWidth val="100"/>
        <c:axId val="484601935"/>
        <c:axId val="484612975"/>
      </c:barChart>
      <c:catAx>
        <c:axId val="48460193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612975"/>
        <c:crosses val="autoZero"/>
        <c:auto val="1"/>
        <c:lblAlgn val="ctr"/>
        <c:lblOffset val="100"/>
        <c:noMultiLvlLbl val="0"/>
      </c:catAx>
      <c:valAx>
        <c:axId val="4846129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601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92D050"/>
      </a:solidFill>
      <a:round/>
    </a:ln>
    <a:effectLst>
      <a:outerShdw blurRad="50800" dist="38100" dir="16200000"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[Payroll Summary Analysis.xlsx]EMPLOYEES COUNT BY DEPARTMENT!PivotTable1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baseline="0"/>
              <a:t>EMPLOYEES COUNT BY DEPARTMENT</a:t>
            </a:r>
            <a:endParaRPr lang="en-IN" sz="1200" b="1"/>
          </a:p>
        </c:rich>
      </c:tx>
      <c:layout>
        <c:manualLayout>
          <c:xMode val="edge"/>
          <c:yMode val="edge"/>
          <c:x val="0.14975308641975307"/>
          <c:y val="4.26666666666666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50000"/>
            </a:schemeClr>
          </a:solidFill>
          <a:ln>
            <a:noFill/>
          </a:ln>
          <a:effectLst/>
        </c:spPr>
      </c:pivotFmt>
      <c:pivotFmt>
        <c:idx val="12"/>
        <c:spPr>
          <a:solidFill>
            <a:schemeClr val="accent6">
              <a:lumMod val="75000"/>
            </a:schemeClr>
          </a:solidFill>
          <a:ln>
            <a:noFill/>
          </a:ln>
          <a:effectLst/>
        </c:spPr>
      </c:pivotFmt>
      <c:pivotFmt>
        <c:idx val="13"/>
        <c:spPr>
          <a:solidFill>
            <a:schemeClr val="accent6">
              <a:lumMod val="60000"/>
              <a:lumOff val="40000"/>
            </a:schemeClr>
          </a:solidFill>
          <a:ln>
            <a:noFill/>
          </a:ln>
          <a:effectLst/>
        </c:spPr>
      </c:pivotFmt>
      <c:pivotFmt>
        <c:idx val="14"/>
        <c:spPr>
          <a:solidFill>
            <a:schemeClr val="accent6">
              <a:lumMod val="40000"/>
              <a:lumOff val="60000"/>
            </a:schemeClr>
          </a:solidFill>
          <a:ln>
            <a:noFill/>
          </a:ln>
          <a:effectLst/>
        </c:spPr>
      </c:pivotFmt>
      <c:pivotFmt>
        <c:idx val="15"/>
        <c:spPr>
          <a:solidFill>
            <a:schemeClr val="accent6">
              <a:lumMod val="20000"/>
              <a:lumOff val="80000"/>
            </a:schemeClr>
          </a:solidFill>
          <a:ln>
            <a:noFill/>
          </a:ln>
          <a:effectLst/>
        </c:spPr>
      </c:pivotFmt>
      <c:pivotFmt>
        <c:idx val="16"/>
        <c:spPr>
          <a:solidFill>
            <a:srgbClr val="92D050"/>
          </a:solidFill>
          <a:ln>
            <a:noFill/>
          </a:ln>
          <a:effectLst/>
        </c:spPr>
      </c:pivotFmt>
    </c:pivotFmts>
    <c:plotArea>
      <c:layout/>
      <c:pieChart>
        <c:varyColors val="1"/>
        <c:ser>
          <c:idx val="0"/>
          <c:order val="0"/>
          <c:tx>
            <c:strRef>
              <c:f>'EMPLOYEES COUNT BY DEPARTMENT'!$B$3</c:f>
              <c:strCache>
                <c:ptCount val="1"/>
                <c:pt idx="0">
                  <c:v>Total</c:v>
                </c:pt>
              </c:strCache>
            </c:strRef>
          </c:tx>
          <c:spPr>
            <a:solidFill>
              <a:schemeClr val="accent6">
                <a:lumMod val="50000"/>
              </a:schemeClr>
            </a:solidFill>
          </c:spPr>
          <c:dPt>
            <c:idx val="0"/>
            <c:bubble3D val="0"/>
            <c:spPr>
              <a:solidFill>
                <a:schemeClr val="accent6">
                  <a:lumMod val="50000"/>
                </a:schemeClr>
              </a:solidFill>
              <a:ln>
                <a:noFill/>
              </a:ln>
              <a:effectLst/>
            </c:spPr>
            <c:extLst>
              <c:ext xmlns:c16="http://schemas.microsoft.com/office/drawing/2014/chart" uri="{C3380CC4-5D6E-409C-BE32-E72D297353CC}">
                <c16:uniqueId val="{00000001-7904-4BC5-B053-35ED9C7DAFAD}"/>
              </c:ext>
            </c:extLst>
          </c:dPt>
          <c:dPt>
            <c:idx val="1"/>
            <c:bubble3D val="0"/>
            <c:spPr>
              <a:solidFill>
                <a:schemeClr val="accent6">
                  <a:lumMod val="75000"/>
                </a:schemeClr>
              </a:solidFill>
              <a:ln>
                <a:noFill/>
              </a:ln>
              <a:effectLst/>
            </c:spPr>
            <c:extLst>
              <c:ext xmlns:c16="http://schemas.microsoft.com/office/drawing/2014/chart" uri="{C3380CC4-5D6E-409C-BE32-E72D297353CC}">
                <c16:uniqueId val="{00000003-7904-4BC5-B053-35ED9C7DAFAD}"/>
              </c:ext>
            </c:extLst>
          </c:dPt>
          <c:dPt>
            <c:idx val="2"/>
            <c:bubble3D val="0"/>
            <c:spPr>
              <a:solidFill>
                <a:schemeClr val="accent6">
                  <a:lumMod val="60000"/>
                  <a:lumOff val="40000"/>
                </a:schemeClr>
              </a:solidFill>
              <a:ln>
                <a:noFill/>
              </a:ln>
              <a:effectLst/>
            </c:spPr>
            <c:extLst>
              <c:ext xmlns:c16="http://schemas.microsoft.com/office/drawing/2014/chart" uri="{C3380CC4-5D6E-409C-BE32-E72D297353CC}">
                <c16:uniqueId val="{00000005-7904-4BC5-B053-35ED9C7DAFAD}"/>
              </c:ext>
            </c:extLst>
          </c:dPt>
          <c:dPt>
            <c:idx val="3"/>
            <c:bubble3D val="0"/>
            <c:spPr>
              <a:solidFill>
                <a:schemeClr val="accent6">
                  <a:lumMod val="20000"/>
                  <a:lumOff val="80000"/>
                </a:schemeClr>
              </a:solidFill>
              <a:ln>
                <a:noFill/>
              </a:ln>
              <a:effectLst/>
            </c:spPr>
            <c:extLst>
              <c:ext xmlns:c16="http://schemas.microsoft.com/office/drawing/2014/chart" uri="{C3380CC4-5D6E-409C-BE32-E72D297353CC}">
                <c16:uniqueId val="{00000007-7904-4BC5-B053-35ED9C7DAFAD}"/>
              </c:ext>
            </c:extLst>
          </c:dPt>
          <c:dPt>
            <c:idx val="4"/>
            <c:bubble3D val="0"/>
            <c:spPr>
              <a:solidFill>
                <a:srgbClr val="92D050"/>
              </a:solidFill>
              <a:ln>
                <a:noFill/>
              </a:ln>
              <a:effectLst/>
            </c:spPr>
            <c:extLst>
              <c:ext xmlns:c16="http://schemas.microsoft.com/office/drawing/2014/chart" uri="{C3380CC4-5D6E-409C-BE32-E72D297353CC}">
                <c16:uniqueId val="{00000009-7904-4BC5-B053-35ED9C7DAFAD}"/>
              </c:ext>
            </c:extLst>
          </c:dPt>
          <c:dPt>
            <c:idx val="5"/>
            <c:bubble3D val="0"/>
            <c:spPr>
              <a:solidFill>
                <a:schemeClr val="accent6">
                  <a:lumMod val="50000"/>
                </a:schemeClr>
              </a:solidFill>
              <a:ln>
                <a:noFill/>
              </a:ln>
              <a:effectLst/>
            </c:spPr>
            <c:extLst>
              <c:ext xmlns:c16="http://schemas.microsoft.com/office/drawing/2014/chart" uri="{C3380CC4-5D6E-409C-BE32-E72D297353CC}">
                <c16:uniqueId val="{0000000B-7904-4BC5-B053-35ED9C7DAFA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'EMPLOYEES COUNT BY DEPARTMENT'!$A$4:$A$9</c:f>
              <c:strCache>
                <c:ptCount val="5"/>
                <c:pt idx="0">
                  <c:v>Finance</c:v>
                </c:pt>
                <c:pt idx="1">
                  <c:v>HR</c:v>
                </c:pt>
                <c:pt idx="2">
                  <c:v>IT</c:v>
                </c:pt>
                <c:pt idx="3">
                  <c:v>Marketing</c:v>
                </c:pt>
                <c:pt idx="4">
                  <c:v>Sales</c:v>
                </c:pt>
              </c:strCache>
            </c:strRef>
          </c:cat>
          <c:val>
            <c:numRef>
              <c:f>'EMPLOYEES COUNT BY DEPARTMENT'!$B$4:$B$9</c:f>
              <c:numCache>
                <c:formatCode>General</c:formatCode>
                <c:ptCount val="5"/>
                <c:pt idx="0">
                  <c:v>3</c:v>
                </c:pt>
                <c:pt idx="1">
                  <c:v>3</c:v>
                </c:pt>
                <c:pt idx="2">
                  <c:v>1</c:v>
                </c:pt>
                <c:pt idx="3">
                  <c:v>2</c:v>
                </c:pt>
                <c:pt idx="4">
                  <c:v>1</c:v>
                </c:pt>
              </c:numCache>
            </c:numRef>
          </c:val>
          <c:extLst>
            <c:ext xmlns:c16="http://schemas.microsoft.com/office/drawing/2014/chart" uri="{C3380CC4-5D6E-409C-BE32-E72D297353CC}">
              <c16:uniqueId val="{0000000C-7904-4BC5-B053-35ED9C7DAFAD}"/>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B050"/>
      </a:solidFill>
      <a:round/>
    </a:ln>
    <a:effectLst>
      <a:outerShdw blurRad="50800" dist="38100" dir="16200000"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[Payroll Summary Analysis.xlsx]FINAL SALARY BY DEPARTMENT!PivotTable1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t>FINAL</a:t>
            </a:r>
            <a:r>
              <a:rPr lang="en-IN" sz="1200" b="1" baseline="0"/>
              <a:t> SALARY BY DEPARTMENT</a:t>
            </a:r>
            <a:endParaRPr lang="en-IN" sz="1200" b="1"/>
          </a:p>
        </c:rich>
      </c:tx>
      <c:layout>
        <c:manualLayout>
          <c:xMode val="edge"/>
          <c:yMode val="edge"/>
          <c:x val="0.13270135350728218"/>
          <c:y val="4.15045395590142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solidFill>
              <a:srgbClr val="00B050"/>
            </a:solidFill>
          </a:ln>
          <a:effectLst>
            <a:outerShdw blurRad="50800" dist="38100" dir="16200000"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'FINAL SALARY BY DEPARTMENT'!$B$3</c:f>
              <c:strCache>
                <c:ptCount val="1"/>
                <c:pt idx="0">
                  <c:v>Total</c:v>
                </c:pt>
              </c:strCache>
            </c:strRef>
          </c:tx>
          <c:spPr>
            <a:solidFill>
              <a:srgbClr val="00B050"/>
            </a:solidFill>
            <a:ln>
              <a:solidFill>
                <a:srgbClr val="00B050"/>
              </a:solidFill>
            </a:ln>
            <a:effectLst>
              <a:outerShdw blurRad="50800" dist="38100" dir="16200000"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'FINAL SALARY BY DEPARTMENT'!$A$4:$A$9</c:f>
              <c:strCache>
                <c:ptCount val="5"/>
                <c:pt idx="0">
                  <c:v>Finance</c:v>
                </c:pt>
                <c:pt idx="1">
                  <c:v>HR</c:v>
                </c:pt>
                <c:pt idx="2">
                  <c:v>IT</c:v>
                </c:pt>
                <c:pt idx="3">
                  <c:v>Marketing</c:v>
                </c:pt>
                <c:pt idx="4">
                  <c:v>Sales</c:v>
                </c:pt>
              </c:strCache>
            </c:strRef>
          </c:cat>
          <c:val>
            <c:numRef>
              <c:f>'FINAL SALARY BY DEPARTMENT'!$B$4:$B$9</c:f>
              <c:numCache>
                <c:formatCode>General</c:formatCode>
                <c:ptCount val="5"/>
                <c:pt idx="0">
                  <c:v>82935.87</c:v>
                </c:pt>
                <c:pt idx="1">
                  <c:v>58093.33</c:v>
                </c:pt>
                <c:pt idx="2">
                  <c:v>28412.27</c:v>
                </c:pt>
                <c:pt idx="3">
                  <c:v>55655.199999999997</c:v>
                </c:pt>
                <c:pt idx="4">
                  <c:v>31952</c:v>
                </c:pt>
              </c:numCache>
            </c:numRef>
          </c:val>
          <c:extLst>
            <c:ext xmlns:c16="http://schemas.microsoft.com/office/drawing/2014/chart" uri="{C3380CC4-5D6E-409C-BE32-E72D297353CC}">
              <c16:uniqueId val="{00000000-389F-4217-9EAC-41AD5D6DB353}"/>
            </c:ext>
          </c:extLst>
        </c:ser>
        <c:dLbls>
          <c:dLblPos val="outEnd"/>
          <c:showLegendKey val="0"/>
          <c:showVal val="1"/>
          <c:showCatName val="0"/>
          <c:showSerName val="0"/>
          <c:showPercent val="0"/>
          <c:showBubbleSize val="0"/>
        </c:dLbls>
        <c:gapWidth val="219"/>
        <c:overlap val="-27"/>
        <c:axId val="2081380687"/>
        <c:axId val="2081381647"/>
      </c:barChart>
      <c:catAx>
        <c:axId val="2081380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381647"/>
        <c:crosses val="autoZero"/>
        <c:auto val="1"/>
        <c:lblAlgn val="ctr"/>
        <c:lblOffset val="100"/>
        <c:noMultiLvlLbl val="0"/>
      </c:catAx>
      <c:valAx>
        <c:axId val="2081381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380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B050"/>
      </a:solidFill>
      <a:round/>
    </a:ln>
    <a:effectLst>
      <a:outerShdw blurRad="50800" dist="38100" dir="16200000"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[Payroll Summary Analysis.xlsx]EMPLOYEES COUNT BY DEPARTMENT!PivotTable1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EMPLOYEES COUNT BY DEPARTMENT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s>
    <c:plotArea>
      <c:layout/>
      <c:pieChart>
        <c:varyColors val="1"/>
        <c:ser>
          <c:idx val="0"/>
          <c:order val="0"/>
          <c:tx>
            <c:strRef>
              <c:f>'EMPLOYEES COUNT BY DEPARTMENT'!$B$3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E20C-433D-AAA7-8A7922CA1E4D}"/>
              </c:ext>
            </c:extLst>
          </c:dPt>
          <c:dPt>
            <c:idx val="1"/>
            <c:bubble3D val="0"/>
            <c:spPr>
              <a:solidFill>
                <a:schemeClr val="accent2"/>
              </a:solidFill>
              <a:ln>
                <a:noFill/>
              </a:ln>
              <a:effectLst/>
            </c:spPr>
            <c:extLst>
              <c:ext xmlns:c16="http://schemas.microsoft.com/office/drawing/2014/chart" uri="{C3380CC4-5D6E-409C-BE32-E72D297353CC}">
                <c16:uniqueId val="{00000003-E20C-433D-AAA7-8A7922CA1E4D}"/>
              </c:ext>
            </c:extLst>
          </c:dPt>
          <c:dPt>
            <c:idx val="2"/>
            <c:bubble3D val="0"/>
            <c:spPr>
              <a:solidFill>
                <a:schemeClr val="accent3"/>
              </a:solidFill>
              <a:ln>
                <a:noFill/>
              </a:ln>
              <a:effectLst/>
            </c:spPr>
            <c:extLst>
              <c:ext xmlns:c16="http://schemas.microsoft.com/office/drawing/2014/chart" uri="{C3380CC4-5D6E-409C-BE32-E72D297353CC}">
                <c16:uniqueId val="{00000005-E20C-433D-AAA7-8A7922CA1E4D}"/>
              </c:ext>
            </c:extLst>
          </c:dPt>
          <c:dPt>
            <c:idx val="3"/>
            <c:bubble3D val="0"/>
            <c:spPr>
              <a:solidFill>
                <a:schemeClr val="accent4"/>
              </a:solidFill>
              <a:ln>
                <a:noFill/>
              </a:ln>
              <a:effectLst/>
            </c:spPr>
            <c:extLst>
              <c:ext xmlns:c16="http://schemas.microsoft.com/office/drawing/2014/chart" uri="{C3380CC4-5D6E-409C-BE32-E72D297353CC}">
                <c16:uniqueId val="{00000007-E20C-433D-AAA7-8A7922CA1E4D}"/>
              </c:ext>
            </c:extLst>
          </c:dPt>
          <c:dPt>
            <c:idx val="4"/>
            <c:bubble3D val="0"/>
            <c:spPr>
              <a:solidFill>
                <a:schemeClr val="accent5"/>
              </a:solidFill>
              <a:ln>
                <a:noFill/>
              </a:ln>
              <a:effectLst/>
            </c:spPr>
            <c:extLst>
              <c:ext xmlns:c16="http://schemas.microsoft.com/office/drawing/2014/chart" uri="{C3380CC4-5D6E-409C-BE32-E72D297353CC}">
                <c16:uniqueId val="{00000009-E20C-433D-AAA7-8A7922CA1E4D}"/>
              </c:ext>
            </c:extLst>
          </c:dPt>
          <c:dPt>
            <c:idx val="5"/>
            <c:bubble3D val="0"/>
            <c:spPr>
              <a:solidFill>
                <a:schemeClr val="accent6"/>
              </a:solidFill>
              <a:ln>
                <a:noFill/>
              </a:ln>
              <a:effectLst/>
            </c:spPr>
            <c:extLst>
              <c:ext xmlns:c16="http://schemas.microsoft.com/office/drawing/2014/chart" uri="{C3380CC4-5D6E-409C-BE32-E72D297353CC}">
                <c16:uniqueId val="{0000000B-E20C-433D-AAA7-8A7922CA1E4D}"/>
              </c:ext>
            </c:extLst>
          </c:dPt>
          <c:cat>
            <c:strRef>
              <c:f>'EMPLOYEES COUNT BY DEPARTMENT'!$A$4:$A$9</c:f>
              <c:strCache>
                <c:ptCount val="5"/>
                <c:pt idx="0">
                  <c:v>Finance</c:v>
                </c:pt>
                <c:pt idx="1">
                  <c:v>HR</c:v>
                </c:pt>
                <c:pt idx="2">
                  <c:v>IT</c:v>
                </c:pt>
                <c:pt idx="3">
                  <c:v>Marketing</c:v>
                </c:pt>
                <c:pt idx="4">
                  <c:v>Sales</c:v>
                </c:pt>
              </c:strCache>
            </c:strRef>
          </c:cat>
          <c:val>
            <c:numRef>
              <c:f>'EMPLOYEES COUNT BY DEPARTMENT'!$B$4:$B$9</c:f>
              <c:numCache>
                <c:formatCode>General</c:formatCode>
                <c:ptCount val="5"/>
                <c:pt idx="0">
                  <c:v>3</c:v>
                </c:pt>
                <c:pt idx="1">
                  <c:v>3</c:v>
                </c:pt>
                <c:pt idx="2">
                  <c:v>1</c:v>
                </c:pt>
                <c:pt idx="3">
                  <c:v>2</c:v>
                </c:pt>
                <c:pt idx="4">
                  <c:v>1</c:v>
                </c:pt>
              </c:numCache>
            </c:numRef>
          </c:val>
          <c:extLst>
            <c:ext xmlns:c16="http://schemas.microsoft.com/office/drawing/2014/chart" uri="{C3380CC4-5D6E-409C-BE32-E72D297353CC}">
              <c16:uniqueId val="{00000001-7072-473C-86AE-89E9F8B5C7D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[Payroll Summary Analysis.xlsx]FINAL SALARY BY DEPARTMENT!PivotTable1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FINAL</a:t>
            </a:r>
            <a:r>
              <a:rPr lang="en-IN" baseline="0"/>
              <a:t> SALARY BY DEPARTMENT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'FINAL SALARY BY DEPARTMENT'!$B$3</c:f>
              <c:strCache>
                <c:ptCount val="1"/>
                <c:pt idx="0">
                  <c:v>Total</c:v>
                </c:pt>
              </c:strCache>
            </c:strRef>
          </c:tx>
          <c:spPr>
            <a:solidFill>
              <a:schemeClr val="accent1"/>
            </a:solidFill>
            <a:ln>
              <a:noFill/>
            </a:ln>
            <a:effectLst/>
          </c:spPr>
          <c:invertIfNegative val="0"/>
          <c:cat>
            <c:strRef>
              <c:f>'FINAL SALARY BY DEPARTMENT'!$A$4:$A$9</c:f>
              <c:strCache>
                <c:ptCount val="5"/>
                <c:pt idx="0">
                  <c:v>Finance</c:v>
                </c:pt>
                <c:pt idx="1">
                  <c:v>HR</c:v>
                </c:pt>
                <c:pt idx="2">
                  <c:v>IT</c:v>
                </c:pt>
                <c:pt idx="3">
                  <c:v>Marketing</c:v>
                </c:pt>
                <c:pt idx="4">
                  <c:v>Sales</c:v>
                </c:pt>
              </c:strCache>
            </c:strRef>
          </c:cat>
          <c:val>
            <c:numRef>
              <c:f>'FINAL SALARY BY DEPARTMENT'!$B$4:$B$9</c:f>
              <c:numCache>
                <c:formatCode>General</c:formatCode>
                <c:ptCount val="5"/>
                <c:pt idx="0">
                  <c:v>82935.87</c:v>
                </c:pt>
                <c:pt idx="1">
                  <c:v>58093.33</c:v>
                </c:pt>
                <c:pt idx="2">
                  <c:v>28412.27</c:v>
                </c:pt>
                <c:pt idx="3">
                  <c:v>55655.199999999997</c:v>
                </c:pt>
                <c:pt idx="4">
                  <c:v>31952</c:v>
                </c:pt>
              </c:numCache>
            </c:numRef>
          </c:val>
          <c:extLst>
            <c:ext xmlns:c16="http://schemas.microsoft.com/office/drawing/2014/chart" uri="{C3380CC4-5D6E-409C-BE32-E72D297353CC}">
              <c16:uniqueId val="{00000000-AD1B-4C7B-BA4C-3105D9F4E874}"/>
            </c:ext>
          </c:extLst>
        </c:ser>
        <c:dLbls>
          <c:showLegendKey val="0"/>
          <c:showVal val="0"/>
          <c:showCatName val="0"/>
          <c:showSerName val="0"/>
          <c:showPercent val="0"/>
          <c:showBubbleSize val="0"/>
        </c:dLbls>
        <c:gapWidth val="219"/>
        <c:overlap val="-27"/>
        <c:axId val="2081380687"/>
        <c:axId val="2081381647"/>
      </c:barChart>
      <c:catAx>
        <c:axId val="2081380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381647"/>
        <c:crosses val="autoZero"/>
        <c:auto val="1"/>
        <c:lblAlgn val="ctr"/>
        <c:lblOffset val="100"/>
        <c:noMultiLvlLbl val="0"/>
      </c:catAx>
      <c:valAx>
        <c:axId val="2081381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380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642937</xdr:colOff>
      <xdr:row>1</xdr:row>
      <xdr:rowOff>171450</xdr:rowOff>
    </xdr:from>
    <xdr:to>
      <xdr:col>8</xdr:col>
      <xdr:colOff>185737</xdr:colOff>
      <xdr:row>13</xdr:row>
      <xdr:rowOff>57150</xdr:rowOff>
    </xdr:to>
    <xdr:graphicFrame macro="">
      <xdr:nvGraphicFramePr>
        <xdr:cNvPr id="2" name="Chart 1">
          <a:extLst>
            <a:ext uri="{FF2B5EF4-FFF2-40B4-BE49-F238E27FC236}">
              <a16:creationId xmlns:a16="http://schemas.microsoft.com/office/drawing/2014/main" id="{FCDF314D-BE63-4162-8D3F-DBF887B8FE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276225</xdr:colOff>
      <xdr:row>0</xdr:row>
      <xdr:rowOff>85725</xdr:rowOff>
    </xdr:from>
    <xdr:to>
      <xdr:col>10</xdr:col>
      <xdr:colOff>781050</xdr:colOff>
      <xdr:row>2</xdr:row>
      <xdr:rowOff>228600</xdr:rowOff>
    </xdr:to>
    <xdr:sp macro="" textlink="">
      <xdr:nvSpPr>
        <xdr:cNvPr id="2" name="TextBox 1">
          <a:extLst>
            <a:ext uri="{FF2B5EF4-FFF2-40B4-BE49-F238E27FC236}">
              <a16:creationId xmlns:a16="http://schemas.microsoft.com/office/drawing/2014/main" id="{67C0C590-950B-D2C3-1433-D366C7C5DDC1}"/>
            </a:ext>
          </a:extLst>
        </xdr:cNvPr>
        <xdr:cNvSpPr txBox="1"/>
      </xdr:nvSpPr>
      <xdr:spPr>
        <a:xfrm>
          <a:off x="3629025" y="85725"/>
          <a:ext cx="5534025" cy="619125"/>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1"/>
            <a:t>PAYROLL SUMMARY DASHBOARD</a:t>
          </a:r>
        </a:p>
      </xdr:txBody>
    </xdr:sp>
    <xdr:clientData/>
  </xdr:twoCellAnchor>
  <xdr:twoCellAnchor>
    <xdr:from>
      <xdr:col>0</xdr:col>
      <xdr:colOff>428625</xdr:colOff>
      <xdr:row>3</xdr:row>
      <xdr:rowOff>152400</xdr:rowOff>
    </xdr:from>
    <xdr:to>
      <xdr:col>4</xdr:col>
      <xdr:colOff>238125</xdr:colOff>
      <xdr:row>7</xdr:row>
      <xdr:rowOff>228600</xdr:rowOff>
    </xdr:to>
    <xdr:sp macro="" textlink="">
      <xdr:nvSpPr>
        <xdr:cNvPr id="5" name="Rectangle: Rounded Corners 4">
          <a:extLst>
            <a:ext uri="{FF2B5EF4-FFF2-40B4-BE49-F238E27FC236}">
              <a16:creationId xmlns:a16="http://schemas.microsoft.com/office/drawing/2014/main" id="{B91DDFDE-B74B-76E1-4F44-E7806A891075}"/>
            </a:ext>
          </a:extLst>
        </xdr:cNvPr>
        <xdr:cNvSpPr/>
      </xdr:nvSpPr>
      <xdr:spPr>
        <a:xfrm>
          <a:off x="428625" y="866775"/>
          <a:ext cx="3162300" cy="1028700"/>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666750</xdr:colOff>
      <xdr:row>5</xdr:row>
      <xdr:rowOff>209550</xdr:rowOff>
    </xdr:from>
    <xdr:to>
      <xdr:col>3</xdr:col>
      <xdr:colOff>762000</xdr:colOff>
      <xdr:row>8</xdr:row>
      <xdr:rowOff>66675</xdr:rowOff>
    </xdr:to>
    <xdr:sp macro="" textlink="$B$6">
      <xdr:nvSpPr>
        <xdr:cNvPr id="6" name="TextBox 5">
          <a:extLst>
            <a:ext uri="{FF2B5EF4-FFF2-40B4-BE49-F238E27FC236}">
              <a16:creationId xmlns:a16="http://schemas.microsoft.com/office/drawing/2014/main" id="{A0CE1BE7-EC7E-3BC5-F208-616A8B6B0DB1}"/>
            </a:ext>
          </a:extLst>
        </xdr:cNvPr>
        <xdr:cNvSpPr txBox="1"/>
      </xdr:nvSpPr>
      <xdr:spPr>
        <a:xfrm>
          <a:off x="1504950" y="1400175"/>
          <a:ext cx="1771650" cy="57150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2C7B859-56D2-4FCA-BD23-090DAB5EA7AF}" type="TxLink">
            <a:rPr lang="en-US" sz="1400" b="0" i="0" u="none" strike="noStrike">
              <a:solidFill>
                <a:srgbClr val="000000"/>
              </a:solidFill>
              <a:latin typeface="Calibri"/>
              <a:ea typeface="Calibri"/>
              <a:cs typeface="Calibri"/>
            </a:rPr>
            <a:t>257048.67</a:t>
          </a:fld>
          <a:endParaRPr lang="en-IN" sz="1100"/>
        </a:p>
      </xdr:txBody>
    </xdr:sp>
    <xdr:clientData/>
  </xdr:twoCellAnchor>
  <xdr:twoCellAnchor>
    <xdr:from>
      <xdr:col>1</xdr:col>
      <xdr:colOff>200025</xdr:colOff>
      <xdr:row>4</xdr:row>
      <xdr:rowOff>9525</xdr:rowOff>
    </xdr:from>
    <xdr:to>
      <xdr:col>3</xdr:col>
      <xdr:colOff>447675</xdr:colOff>
      <xdr:row>5</xdr:row>
      <xdr:rowOff>38100</xdr:rowOff>
    </xdr:to>
    <xdr:sp macro="" textlink="">
      <xdr:nvSpPr>
        <xdr:cNvPr id="7" name="TextBox 6">
          <a:extLst>
            <a:ext uri="{FF2B5EF4-FFF2-40B4-BE49-F238E27FC236}">
              <a16:creationId xmlns:a16="http://schemas.microsoft.com/office/drawing/2014/main" id="{BDA6C29D-18E8-2A1B-B35C-FA5F8EE41779}"/>
            </a:ext>
          </a:extLst>
        </xdr:cNvPr>
        <xdr:cNvSpPr txBox="1"/>
      </xdr:nvSpPr>
      <xdr:spPr>
        <a:xfrm>
          <a:off x="1038225" y="962025"/>
          <a:ext cx="1924050" cy="26670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TOTAL FINAL SALARY</a:t>
          </a:r>
        </a:p>
      </xdr:txBody>
    </xdr:sp>
    <xdr:clientData/>
  </xdr:twoCellAnchor>
  <xdr:twoCellAnchor>
    <xdr:from>
      <xdr:col>4</xdr:col>
      <xdr:colOff>304800</xdr:colOff>
      <xdr:row>3</xdr:row>
      <xdr:rowOff>161925</xdr:rowOff>
    </xdr:from>
    <xdr:to>
      <xdr:col>8</xdr:col>
      <xdr:colOff>114300</xdr:colOff>
      <xdr:row>8</xdr:row>
      <xdr:rowOff>0</xdr:rowOff>
    </xdr:to>
    <xdr:sp macro="" textlink="">
      <xdr:nvSpPr>
        <xdr:cNvPr id="8" name="Rectangle: Rounded Corners 7">
          <a:extLst>
            <a:ext uri="{FF2B5EF4-FFF2-40B4-BE49-F238E27FC236}">
              <a16:creationId xmlns:a16="http://schemas.microsoft.com/office/drawing/2014/main" id="{A4274BC9-5B64-4468-AE48-96C2EA0A7B72}"/>
            </a:ext>
          </a:extLst>
        </xdr:cNvPr>
        <xdr:cNvSpPr/>
      </xdr:nvSpPr>
      <xdr:spPr>
        <a:xfrm>
          <a:off x="3657600" y="876300"/>
          <a:ext cx="3162300" cy="1028700"/>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28575</xdr:colOff>
      <xdr:row>6</xdr:row>
      <xdr:rowOff>19050</xdr:rowOff>
    </xdr:from>
    <xdr:to>
      <xdr:col>8</xdr:col>
      <xdr:colOff>123825</xdr:colOff>
      <xdr:row>8</xdr:row>
      <xdr:rowOff>114300</xdr:rowOff>
    </xdr:to>
    <xdr:sp macro="" textlink="$F$6">
      <xdr:nvSpPr>
        <xdr:cNvPr id="9" name="TextBox 8">
          <a:extLst>
            <a:ext uri="{FF2B5EF4-FFF2-40B4-BE49-F238E27FC236}">
              <a16:creationId xmlns:a16="http://schemas.microsoft.com/office/drawing/2014/main" id="{97BFDB93-AFB2-4B8E-A51F-1D4790245C64}"/>
            </a:ext>
          </a:extLst>
        </xdr:cNvPr>
        <xdr:cNvSpPr txBox="1"/>
      </xdr:nvSpPr>
      <xdr:spPr>
        <a:xfrm>
          <a:off x="5057775" y="1447800"/>
          <a:ext cx="1771650" cy="57150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B0C3B2C-9FBE-4756-BB3C-33457BE83DC5}" type="TxLink">
            <a:rPr lang="en-US" sz="1400" b="0" i="0" u="none" strike="noStrike">
              <a:solidFill>
                <a:srgbClr val="000000"/>
              </a:solidFill>
              <a:latin typeface="Calibri"/>
              <a:ea typeface="Calibri"/>
              <a:cs typeface="Calibri"/>
            </a:rPr>
            <a:t>10</a:t>
          </a:fld>
          <a:endParaRPr lang="en-IN" sz="1100"/>
        </a:p>
      </xdr:txBody>
    </xdr:sp>
    <xdr:clientData/>
  </xdr:twoCellAnchor>
  <xdr:twoCellAnchor>
    <xdr:from>
      <xdr:col>5</xdr:col>
      <xdr:colOff>209550</xdr:colOff>
      <xdr:row>4</xdr:row>
      <xdr:rowOff>85725</xdr:rowOff>
    </xdr:from>
    <xdr:to>
      <xdr:col>7</xdr:col>
      <xdr:colOff>457200</xdr:colOff>
      <xdr:row>5</xdr:row>
      <xdr:rowOff>114300</xdr:rowOff>
    </xdr:to>
    <xdr:sp macro="" textlink="">
      <xdr:nvSpPr>
        <xdr:cNvPr id="10" name="TextBox 9">
          <a:extLst>
            <a:ext uri="{FF2B5EF4-FFF2-40B4-BE49-F238E27FC236}">
              <a16:creationId xmlns:a16="http://schemas.microsoft.com/office/drawing/2014/main" id="{9E11A786-1EEA-4DF3-9F9C-77AF6275A27F}"/>
            </a:ext>
          </a:extLst>
        </xdr:cNvPr>
        <xdr:cNvSpPr txBox="1"/>
      </xdr:nvSpPr>
      <xdr:spPr>
        <a:xfrm>
          <a:off x="4400550" y="1038225"/>
          <a:ext cx="1924050" cy="26670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TOTAL EMPLOYEES</a:t>
          </a:r>
        </a:p>
      </xdr:txBody>
    </xdr:sp>
    <xdr:clientData/>
  </xdr:twoCellAnchor>
  <xdr:twoCellAnchor>
    <xdr:from>
      <xdr:col>8</xdr:col>
      <xdr:colOff>200025</xdr:colOff>
      <xdr:row>3</xdr:row>
      <xdr:rowOff>161925</xdr:rowOff>
    </xdr:from>
    <xdr:to>
      <xdr:col>12</xdr:col>
      <xdr:colOff>9525</xdr:colOff>
      <xdr:row>8</xdr:row>
      <xdr:rowOff>0</xdr:rowOff>
    </xdr:to>
    <xdr:sp macro="" textlink="">
      <xdr:nvSpPr>
        <xdr:cNvPr id="11" name="Rectangle: Rounded Corners 10">
          <a:extLst>
            <a:ext uri="{FF2B5EF4-FFF2-40B4-BE49-F238E27FC236}">
              <a16:creationId xmlns:a16="http://schemas.microsoft.com/office/drawing/2014/main" id="{7E32FBDB-8312-4EDA-B780-B72621A2FEC3}"/>
            </a:ext>
          </a:extLst>
        </xdr:cNvPr>
        <xdr:cNvSpPr/>
      </xdr:nvSpPr>
      <xdr:spPr>
        <a:xfrm>
          <a:off x="6905625" y="876300"/>
          <a:ext cx="3162300" cy="1028700"/>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561975</xdr:colOff>
      <xdr:row>6</xdr:row>
      <xdr:rowOff>19050</xdr:rowOff>
    </xdr:from>
    <xdr:to>
      <xdr:col>11</xdr:col>
      <xdr:colOff>657225</xdr:colOff>
      <xdr:row>8</xdr:row>
      <xdr:rowOff>114300</xdr:rowOff>
    </xdr:to>
    <xdr:sp macro="" textlink="$J$6">
      <xdr:nvSpPr>
        <xdr:cNvPr id="12" name="TextBox 11">
          <a:extLst>
            <a:ext uri="{FF2B5EF4-FFF2-40B4-BE49-F238E27FC236}">
              <a16:creationId xmlns:a16="http://schemas.microsoft.com/office/drawing/2014/main" id="{49CB0A6C-3967-416B-BFB5-05FB58CD4403}"/>
            </a:ext>
          </a:extLst>
        </xdr:cNvPr>
        <xdr:cNvSpPr txBox="1"/>
      </xdr:nvSpPr>
      <xdr:spPr>
        <a:xfrm>
          <a:off x="8105775" y="1447800"/>
          <a:ext cx="1771650" cy="57150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B62B252-9B95-41D7-A18E-2AA959FF642B}" type="TxLink">
            <a:rPr lang="en-US" sz="1400" b="0" i="0" u="none" strike="noStrike">
              <a:solidFill>
                <a:srgbClr val="000000"/>
              </a:solidFill>
              <a:latin typeface="Calibri"/>
              <a:ea typeface="Calibri"/>
              <a:cs typeface="Calibri"/>
            </a:rPr>
            <a:t>82935.87</a:t>
          </a:fld>
          <a:endParaRPr lang="en-US" sz="1400" b="0" i="0" u="none" strike="noStrike">
            <a:solidFill>
              <a:srgbClr val="000000"/>
            </a:solidFill>
            <a:latin typeface="Calibri"/>
            <a:ea typeface="Calibri"/>
            <a:cs typeface="Calibri"/>
          </a:endParaRPr>
        </a:p>
      </xdr:txBody>
    </xdr:sp>
    <xdr:clientData/>
  </xdr:twoCellAnchor>
  <xdr:twoCellAnchor>
    <xdr:from>
      <xdr:col>9</xdr:col>
      <xdr:colOff>19050</xdr:colOff>
      <xdr:row>4</xdr:row>
      <xdr:rowOff>28575</xdr:rowOff>
    </xdr:from>
    <xdr:to>
      <xdr:col>11</xdr:col>
      <xdr:colOff>266700</xdr:colOff>
      <xdr:row>5</xdr:row>
      <xdr:rowOff>57150</xdr:rowOff>
    </xdr:to>
    <xdr:sp macro="" textlink="">
      <xdr:nvSpPr>
        <xdr:cNvPr id="13" name="TextBox 12">
          <a:extLst>
            <a:ext uri="{FF2B5EF4-FFF2-40B4-BE49-F238E27FC236}">
              <a16:creationId xmlns:a16="http://schemas.microsoft.com/office/drawing/2014/main" id="{1791C39B-5592-481F-861E-F2550AFC21F7}"/>
            </a:ext>
          </a:extLst>
        </xdr:cNvPr>
        <xdr:cNvSpPr txBox="1"/>
      </xdr:nvSpPr>
      <xdr:spPr>
        <a:xfrm>
          <a:off x="7562850" y="981075"/>
          <a:ext cx="1924050" cy="26670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HIGHEST</a:t>
          </a:r>
          <a:r>
            <a:rPr lang="en-IN" sz="1400" b="1" baseline="0"/>
            <a:t> FINAL SALARY</a:t>
          </a:r>
          <a:endParaRPr lang="en-IN" sz="1400" b="1"/>
        </a:p>
      </xdr:txBody>
    </xdr:sp>
    <xdr:clientData/>
  </xdr:twoCellAnchor>
  <xdr:twoCellAnchor>
    <xdr:from>
      <xdr:col>0</xdr:col>
      <xdr:colOff>390525</xdr:colOff>
      <xdr:row>8</xdr:row>
      <xdr:rowOff>142875</xdr:rowOff>
    </xdr:from>
    <xdr:to>
      <xdr:col>4</xdr:col>
      <xdr:colOff>390525</xdr:colOff>
      <xdr:row>18</xdr:row>
      <xdr:rowOff>114300</xdr:rowOff>
    </xdr:to>
    <xdr:graphicFrame macro="">
      <xdr:nvGraphicFramePr>
        <xdr:cNvPr id="14" name="Chart 13">
          <a:extLst>
            <a:ext uri="{FF2B5EF4-FFF2-40B4-BE49-F238E27FC236}">
              <a16:creationId xmlns:a16="http://schemas.microsoft.com/office/drawing/2014/main" id="{22223EFB-6602-43D3-9217-DBD68A813B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485776</xdr:colOff>
      <xdr:row>8</xdr:row>
      <xdr:rowOff>123825</xdr:rowOff>
    </xdr:from>
    <xdr:to>
      <xdr:col>7</xdr:col>
      <xdr:colOff>819150</xdr:colOff>
      <xdr:row>18</xdr:row>
      <xdr:rowOff>123825</xdr:rowOff>
    </xdr:to>
    <xdr:graphicFrame macro="">
      <xdr:nvGraphicFramePr>
        <xdr:cNvPr id="15" name="Chart 14">
          <a:extLst>
            <a:ext uri="{FF2B5EF4-FFF2-40B4-BE49-F238E27FC236}">
              <a16:creationId xmlns:a16="http://schemas.microsoft.com/office/drawing/2014/main" id="{4AB96AE2-5E6A-4321-8430-AE7CFF3F46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57150</xdr:colOff>
      <xdr:row>8</xdr:row>
      <xdr:rowOff>123826</xdr:rowOff>
    </xdr:from>
    <xdr:to>
      <xdr:col>11</xdr:col>
      <xdr:colOff>819150</xdr:colOff>
      <xdr:row>18</xdr:row>
      <xdr:rowOff>123826</xdr:rowOff>
    </xdr:to>
    <xdr:graphicFrame macro="">
      <xdr:nvGraphicFramePr>
        <xdr:cNvPr id="16" name="Chart 15">
          <a:extLst>
            <a:ext uri="{FF2B5EF4-FFF2-40B4-BE49-F238E27FC236}">
              <a16:creationId xmlns:a16="http://schemas.microsoft.com/office/drawing/2014/main" id="{0D718AB7-3E2D-4B98-8483-1A34DD1758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114300</xdr:colOff>
      <xdr:row>3</xdr:row>
      <xdr:rowOff>219075</xdr:rowOff>
    </xdr:from>
    <xdr:to>
      <xdr:col>14</xdr:col>
      <xdr:colOff>266700</xdr:colOff>
      <xdr:row>12</xdr:row>
      <xdr:rowOff>114300</xdr:rowOff>
    </xdr:to>
    <mc:AlternateContent xmlns:mc="http://schemas.openxmlformats.org/markup-compatibility/2006">
      <mc:Choice xmlns:a14="http://schemas.microsoft.com/office/drawing/2010/main" Requires="a14">
        <xdr:graphicFrame macro="">
          <xdr:nvGraphicFramePr>
            <xdr:cNvPr id="3" name="Department">
              <a:extLst>
                <a:ext uri="{FF2B5EF4-FFF2-40B4-BE49-F238E27FC236}">
                  <a16:creationId xmlns:a16="http://schemas.microsoft.com/office/drawing/2014/main" id="{9421FD87-473B-4264-847F-F1D72B020D7C}"/>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0172700" y="933450"/>
              <a:ext cx="1828800" cy="2038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642937</xdr:colOff>
      <xdr:row>1</xdr:row>
      <xdr:rowOff>171450</xdr:rowOff>
    </xdr:from>
    <xdr:to>
      <xdr:col>8</xdr:col>
      <xdr:colOff>185737</xdr:colOff>
      <xdr:row>13</xdr:row>
      <xdr:rowOff>57150</xdr:rowOff>
    </xdr:to>
    <xdr:graphicFrame macro="">
      <xdr:nvGraphicFramePr>
        <xdr:cNvPr id="2" name="Chart 1">
          <a:extLst>
            <a:ext uri="{FF2B5EF4-FFF2-40B4-BE49-F238E27FC236}">
              <a16:creationId xmlns:a16="http://schemas.microsoft.com/office/drawing/2014/main" id="{D7B5E9B9-75D7-4A49-9ABE-DB8CE9E7E3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242887</xdr:colOff>
      <xdr:row>1</xdr:row>
      <xdr:rowOff>28575</xdr:rowOff>
    </xdr:from>
    <xdr:to>
      <xdr:col>7</xdr:col>
      <xdr:colOff>623887</xdr:colOff>
      <xdr:row>12</xdr:row>
      <xdr:rowOff>152400</xdr:rowOff>
    </xdr:to>
    <xdr:graphicFrame macro="">
      <xdr:nvGraphicFramePr>
        <xdr:cNvPr id="2" name="Chart 1">
          <a:extLst>
            <a:ext uri="{FF2B5EF4-FFF2-40B4-BE49-F238E27FC236}">
              <a16:creationId xmlns:a16="http://schemas.microsoft.com/office/drawing/2014/main" id="{5332C10B-0F7E-449A-34CD-C4A36DE559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jali P A" refreshedDate="45852.78410960648" createdVersion="8" refreshedVersion="8" minRefreshableVersion="3" recordCount="10" xr:uid="{31FE4283-C897-415E-ABE1-B10C88260AC1}">
  <cacheSource type="worksheet">
    <worksheetSource name="Table1"/>
  </cacheSource>
  <cacheFields count="14">
    <cacheField name="Emp ID" numFmtId="0">
      <sharedItems/>
    </cacheField>
    <cacheField name="Name" numFmtId="0">
      <sharedItems/>
    </cacheField>
    <cacheField name="Department" numFmtId="0">
      <sharedItems count="6">
        <s v="HR"/>
        <s v="Finance"/>
        <s v="IT"/>
        <s v="Marketing"/>
        <s v="Sales"/>
        <s v="IT " u="1"/>
      </sharedItems>
    </cacheField>
    <cacheField name="Basic Salary" numFmtId="0">
      <sharedItems containsSemiMixedTypes="0" containsString="0" containsNumber="1" containsInteger="1" minValue="24000" maxValue="32000"/>
    </cacheField>
    <cacheField name="HRA" numFmtId="0">
      <sharedItems containsSemiMixedTypes="0" containsString="0" containsNumber="1" containsInteger="1" minValue="4800" maxValue="6400"/>
    </cacheField>
    <cacheField name="Allowance" numFmtId="0">
      <sharedItems containsSemiMixedTypes="0" containsString="0" containsNumber="1" containsInteger="1" minValue="2000" maxValue="2000"/>
    </cacheField>
    <cacheField name="PF" numFmtId="0">
      <sharedItems containsSemiMixedTypes="0" containsString="0" containsNumber="1" containsInteger="1" minValue="2880" maxValue="3840"/>
    </cacheField>
    <cacheField name="Tax%" numFmtId="9">
      <sharedItems containsSemiMixedTypes="0" containsString="0" containsNumber="1" minValue="0.05" maxValue="0.1"/>
    </cacheField>
    <cacheField name="Total Days" numFmtId="0">
      <sharedItems containsSemiMixedTypes="0" containsString="0" containsNumber="1" containsInteger="1" minValue="30" maxValue="30"/>
    </cacheField>
    <cacheField name="Days Present" numFmtId="0">
      <sharedItems containsSemiMixedTypes="0" containsString="0" containsNumber="1" containsInteger="1" minValue="0" maxValue="30"/>
    </cacheField>
    <cacheField name="Tax Amount" numFmtId="0">
      <sharedItems containsSemiMixedTypes="0" containsString="0" containsNumber="1" minValue="1540" maxValue="4040"/>
    </cacheField>
    <cacheField name="Gross Salary" numFmtId="0">
      <sharedItems containsSemiMixedTypes="0" containsString="0" containsNumber="1" containsInteger="1" minValue="30800" maxValue="40400"/>
    </cacheField>
    <cacheField name="Net Salary" numFmtId="0">
      <sharedItems containsSemiMixedTypes="0" containsString="0" containsNumber="1" containsInteger="1" minValue="26380" maxValue="32520"/>
    </cacheField>
    <cacheField name="Final Salary based on Attendance" numFmtId="0">
      <sharedItems containsSemiMixedTypes="0" containsString="0" containsNumber="1" minValue="0" maxValue="32520"/>
    </cacheField>
  </cacheFields>
  <extLst>
    <ext xmlns:x14="http://schemas.microsoft.com/office/spreadsheetml/2009/9/main" uri="{725AE2AE-9491-48be-B2B4-4EB974FC3084}">
      <x14:pivotCacheDefinition pivotCacheId="14036099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s v="E001"/>
    <s v="Anu"/>
    <x v="0"/>
    <n v="25000"/>
    <n v="5000"/>
    <n v="2000"/>
    <n v="3000"/>
    <n v="0.05"/>
    <n v="30"/>
    <n v="28"/>
    <n v="1600"/>
    <n v="32000"/>
    <n v="27400"/>
    <n v="25573.33"/>
  </r>
  <r>
    <s v="E002"/>
    <s v="Ramesh"/>
    <x v="1"/>
    <n v="30000"/>
    <n v="6000"/>
    <n v="2000"/>
    <n v="3600"/>
    <n v="0.1"/>
    <n v="30"/>
    <n v="30"/>
    <n v="3800"/>
    <n v="38000"/>
    <n v="30600"/>
    <n v="30600"/>
  </r>
  <r>
    <s v="E003"/>
    <s v="Divya"/>
    <x v="2"/>
    <n v="28000"/>
    <n v="5600"/>
    <n v="2000"/>
    <n v="3360"/>
    <n v="0.08"/>
    <n v="30"/>
    <n v="29"/>
    <n v="2848"/>
    <n v="35600"/>
    <n v="29392"/>
    <n v="28412.27"/>
  </r>
  <r>
    <s v="E004"/>
    <s v="Sohan"/>
    <x v="3"/>
    <n v="26000"/>
    <n v="5200"/>
    <n v="2000"/>
    <n v="3120"/>
    <n v="0.06"/>
    <n v="30"/>
    <n v="27"/>
    <n v="1992"/>
    <n v="33200"/>
    <n v="28088"/>
    <n v="25279.200000000001"/>
  </r>
  <r>
    <s v="E005"/>
    <s v="Priya"/>
    <x v="0"/>
    <n v="32000"/>
    <n v="6400"/>
    <n v="2000"/>
    <n v="3840"/>
    <n v="0.1"/>
    <n v="30"/>
    <n v="30"/>
    <n v="4040"/>
    <n v="40400"/>
    <n v="32520"/>
    <n v="32520"/>
  </r>
  <r>
    <s v="E006"/>
    <s v="Naveen"/>
    <x v="1"/>
    <n v="24000"/>
    <n v="4800"/>
    <n v="2000"/>
    <n v="2880"/>
    <n v="0.05"/>
    <n v="30"/>
    <n v="29"/>
    <n v="1540"/>
    <n v="30800"/>
    <n v="26380"/>
    <n v="25500.67"/>
  </r>
  <r>
    <s v="E007"/>
    <s v="Sneha"/>
    <x v="4"/>
    <n v="31000"/>
    <n v="6200"/>
    <n v="2000"/>
    <n v="3720"/>
    <n v="0.09"/>
    <n v="30"/>
    <n v="30"/>
    <n v="3528"/>
    <n v="39200"/>
    <n v="31952"/>
    <n v="31952"/>
  </r>
  <r>
    <s v="E008"/>
    <s v="Amit"/>
    <x v="1"/>
    <n v="27000"/>
    <n v="5400"/>
    <n v="2000"/>
    <n v="3240"/>
    <n v="7.0000000000000007E-2"/>
    <n v="30"/>
    <n v="28"/>
    <n v="2408.0000000000005"/>
    <n v="34400"/>
    <n v="28752"/>
    <n v="26835.200000000001"/>
  </r>
  <r>
    <s v="E009"/>
    <s v="Meera"/>
    <x v="3"/>
    <n v="29000"/>
    <n v="5800"/>
    <n v="2000"/>
    <n v="3480"/>
    <n v="0.08"/>
    <n v="30"/>
    <n v="30"/>
    <n v="2944"/>
    <n v="36800"/>
    <n v="30376"/>
    <n v="30376"/>
  </r>
  <r>
    <s v="E010"/>
    <s v="Harish"/>
    <x v="0"/>
    <n v="26000"/>
    <n v="5200"/>
    <n v="2000"/>
    <n v="3120"/>
    <n v="0.06"/>
    <n v="30"/>
    <n v="0"/>
    <n v="1992"/>
    <n v="33200"/>
    <n v="28088"/>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C526B4-782D-44B3-9EB8-B5D4386CB7E2}"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9" firstHeaderRow="1" firstDataRow="1" firstDataCol="1"/>
  <pivotFields count="14">
    <pivotField showAll="0"/>
    <pivotField showAll="0"/>
    <pivotField axis="axisRow" showAll="0">
      <items count="7">
        <item x="1"/>
        <item x="0"/>
        <item x="2"/>
        <item m="1" x="5"/>
        <item x="3"/>
        <item x="4"/>
        <item t="default"/>
      </items>
    </pivotField>
    <pivotField showAll="0"/>
    <pivotField showAll="0"/>
    <pivotField showAll="0"/>
    <pivotField showAll="0"/>
    <pivotField numFmtId="9" showAll="0"/>
    <pivotField showAll="0"/>
    <pivotField showAll="0"/>
    <pivotField showAll="0"/>
    <pivotField showAll="0"/>
    <pivotField dataField="1" showAll="0"/>
    <pivotField showAll="0"/>
  </pivotFields>
  <rowFields count="1">
    <field x="2"/>
  </rowFields>
  <rowItems count="6">
    <i>
      <x/>
    </i>
    <i>
      <x v="1"/>
    </i>
    <i>
      <x v="2"/>
    </i>
    <i>
      <x v="4"/>
    </i>
    <i>
      <x v="5"/>
    </i>
    <i t="grand">
      <x/>
    </i>
  </rowItems>
  <colItems count="1">
    <i/>
  </colItems>
  <dataFields count="1">
    <dataField name="Average of Net Salary" fld="12" subtotal="average" baseField="2" baseItem="0"/>
  </dataFields>
  <chartFormats count="4">
    <chartFormat chart="5" format="10" series="1">
      <pivotArea type="data" outline="0" fieldPosition="0">
        <references count="1">
          <reference field="4294967294" count="1" selected="0">
            <x v="0"/>
          </reference>
        </references>
      </pivotArea>
    </chartFormat>
    <chartFormat chart="7" format="12" series="1">
      <pivotArea type="data" outline="0" fieldPosition="0">
        <references count="1">
          <reference field="4294967294" count="1" selected="0">
            <x v="0"/>
          </reference>
        </references>
      </pivotArea>
    </chartFormat>
    <chartFormat chart="7" format="13">
      <pivotArea type="data" outline="0" fieldPosition="0">
        <references count="2">
          <reference field="4294967294" count="1" selected="0">
            <x v="0"/>
          </reference>
          <reference field="2" count="1" selected="0">
            <x v="5"/>
          </reference>
        </references>
      </pivotArea>
    </chartFormat>
    <chartFormat chart="7" format="14">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0714B4-36C5-40EF-BB55-A683C99390C2}"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9" firstHeaderRow="1" firstDataRow="1" firstDataCol="1"/>
  <pivotFields count="14">
    <pivotField dataField="1" showAll="0"/>
    <pivotField showAll="0"/>
    <pivotField axis="axisRow" showAll="0">
      <items count="7">
        <item x="1"/>
        <item x="0"/>
        <item x="2"/>
        <item m="1" x="5"/>
        <item x="3"/>
        <item x="4"/>
        <item t="default"/>
      </items>
    </pivotField>
    <pivotField showAll="0"/>
    <pivotField showAll="0"/>
    <pivotField showAll="0"/>
    <pivotField showAll="0"/>
    <pivotField numFmtId="9" showAll="0"/>
    <pivotField showAll="0"/>
    <pivotField showAll="0"/>
    <pivotField showAll="0"/>
    <pivotField showAll="0"/>
    <pivotField showAll="0"/>
    <pivotField showAll="0"/>
  </pivotFields>
  <rowFields count="1">
    <field x="2"/>
  </rowFields>
  <rowItems count="6">
    <i>
      <x/>
    </i>
    <i>
      <x v="1"/>
    </i>
    <i>
      <x v="2"/>
    </i>
    <i>
      <x v="4"/>
    </i>
    <i>
      <x v="5"/>
    </i>
    <i t="grand">
      <x/>
    </i>
  </rowItems>
  <colItems count="1">
    <i/>
  </colItems>
  <dataFields count="1">
    <dataField name="Count of Emp ID" fld="0" subtotal="count" baseField="0" baseItem="0"/>
  </dataFields>
  <chartFormats count="14">
    <chartFormat chart="4" format="2" series="1">
      <pivotArea type="data" outline="0" fieldPosition="0">
        <references count="1">
          <reference field="4294967294" count="1" selected="0">
            <x v="0"/>
          </reference>
        </references>
      </pivotArea>
    </chartFormat>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2" count="1" selected="0">
            <x v="0"/>
          </reference>
        </references>
      </pivotArea>
    </chartFormat>
    <chartFormat chart="6" format="12">
      <pivotArea type="data" outline="0" fieldPosition="0">
        <references count="2">
          <reference field="4294967294" count="1" selected="0">
            <x v="0"/>
          </reference>
          <reference field="2" count="1" selected="0">
            <x v="1"/>
          </reference>
        </references>
      </pivotArea>
    </chartFormat>
    <chartFormat chart="6" format="13">
      <pivotArea type="data" outline="0" fieldPosition="0">
        <references count="2">
          <reference field="4294967294" count="1" selected="0">
            <x v="0"/>
          </reference>
          <reference field="2" count="1" selected="0">
            <x v="2"/>
          </reference>
        </references>
      </pivotArea>
    </chartFormat>
    <chartFormat chart="6" format="14">
      <pivotArea type="data" outline="0" fieldPosition="0">
        <references count="2">
          <reference field="4294967294" count="1" selected="0">
            <x v="0"/>
          </reference>
          <reference field="2" count="1" selected="0">
            <x v="3"/>
          </reference>
        </references>
      </pivotArea>
    </chartFormat>
    <chartFormat chart="6" format="15">
      <pivotArea type="data" outline="0" fieldPosition="0">
        <references count="2">
          <reference field="4294967294" count="1" selected="0">
            <x v="0"/>
          </reference>
          <reference field="2" count="1" selected="0">
            <x v="4"/>
          </reference>
        </references>
      </pivotArea>
    </chartFormat>
    <chartFormat chart="6" format="16">
      <pivotArea type="data" outline="0" fieldPosition="0">
        <references count="2">
          <reference field="4294967294" count="1" selected="0">
            <x v="0"/>
          </reference>
          <reference field="2" count="1" selected="0">
            <x v="5"/>
          </reference>
        </references>
      </pivotArea>
    </chartFormat>
    <chartFormat chart="4" format="3">
      <pivotArea type="data" outline="0" fieldPosition="0">
        <references count="2">
          <reference field="4294967294" count="1" selected="0">
            <x v="0"/>
          </reference>
          <reference field="2" count="1" selected="0">
            <x v="0"/>
          </reference>
        </references>
      </pivotArea>
    </chartFormat>
    <chartFormat chart="4" format="4">
      <pivotArea type="data" outline="0" fieldPosition="0">
        <references count="2">
          <reference field="4294967294" count="1" selected="0">
            <x v="0"/>
          </reference>
          <reference field="2" count="1" selected="0">
            <x v="1"/>
          </reference>
        </references>
      </pivotArea>
    </chartFormat>
    <chartFormat chart="4" format="5">
      <pivotArea type="data" outline="0" fieldPosition="0">
        <references count="2">
          <reference field="4294967294" count="1" selected="0">
            <x v="0"/>
          </reference>
          <reference field="2" count="1" selected="0">
            <x v="2"/>
          </reference>
        </references>
      </pivotArea>
    </chartFormat>
    <chartFormat chart="4" format="6">
      <pivotArea type="data" outline="0" fieldPosition="0">
        <references count="2">
          <reference field="4294967294" count="1" selected="0">
            <x v="0"/>
          </reference>
          <reference field="2" count="1" selected="0">
            <x v="3"/>
          </reference>
        </references>
      </pivotArea>
    </chartFormat>
    <chartFormat chart="4" format="7">
      <pivotArea type="data" outline="0" fieldPosition="0">
        <references count="2">
          <reference field="4294967294" count="1" selected="0">
            <x v="0"/>
          </reference>
          <reference field="2" count="1" selected="0">
            <x v="4"/>
          </reference>
        </references>
      </pivotArea>
    </chartFormat>
    <chartFormat chart="4" format="8">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D80FEC-1034-4093-B2CC-5C200D47FD2E}"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9" firstHeaderRow="1" firstDataRow="1" firstDataCol="1"/>
  <pivotFields count="14">
    <pivotField showAll="0"/>
    <pivotField showAll="0"/>
    <pivotField axis="axisRow" showAll="0">
      <items count="7">
        <item x="1"/>
        <item x="0"/>
        <item x="2"/>
        <item m="1" x="5"/>
        <item x="3"/>
        <item x="4"/>
        <item t="default"/>
      </items>
    </pivotField>
    <pivotField showAll="0"/>
    <pivotField showAll="0"/>
    <pivotField showAll="0"/>
    <pivotField showAll="0"/>
    <pivotField numFmtId="9" showAll="0"/>
    <pivotField showAll="0"/>
    <pivotField showAll="0"/>
    <pivotField showAll="0"/>
    <pivotField showAll="0"/>
    <pivotField showAll="0"/>
    <pivotField dataField="1" showAll="0"/>
  </pivotFields>
  <rowFields count="1">
    <field x="2"/>
  </rowFields>
  <rowItems count="6">
    <i>
      <x/>
    </i>
    <i>
      <x v="1"/>
    </i>
    <i>
      <x v="2"/>
    </i>
    <i>
      <x v="4"/>
    </i>
    <i>
      <x v="5"/>
    </i>
    <i t="grand">
      <x/>
    </i>
  </rowItems>
  <colItems count="1">
    <i/>
  </colItems>
  <dataFields count="1">
    <dataField name="Sum of Final Salary based on Attendance" fld="13"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482DC1BD-E22E-485E-8C62-BE853D3E701E}" sourceName="Department">
  <pivotTables>
    <pivotTable tabId="4" name="PivotTable1"/>
    <pivotTable tabId="3" name="PivotTable1"/>
    <pivotTable tabId="2" name="PivotTable1"/>
  </pivotTables>
  <data>
    <tabular pivotCacheId="1403609922">
      <items count="6">
        <i x="1" s="1"/>
        <i x="0" s="1"/>
        <i x="2" s="1"/>
        <i x="3" s="1"/>
        <i x="4" s="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B1306FD9-55A6-48AD-918A-8D2AA80C058A}" cache="Slicer_Department" caption="Department" style="SlicerStyleDark6" rowHeight="3048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987077-F3B6-43A3-A6EE-DFD953C0D051}" name="Table1" displayName="Table1" ref="A1:N11" totalsRowShown="0">
  <autoFilter ref="A1:N11" xr:uid="{70987077-F3B6-43A3-A6EE-DFD953C0D051}"/>
  <tableColumns count="14">
    <tableColumn id="1" xr3:uid="{F94446B6-9EB4-45D7-A3C7-72E9E1C743FF}" name="Emp ID"/>
    <tableColumn id="2" xr3:uid="{45C94914-F503-4701-B99E-9A5349811DDB}" name="Name"/>
    <tableColumn id="3" xr3:uid="{2F15C59D-831B-4A76-BF0E-7FE9BE279B8B}" name="Department"/>
    <tableColumn id="4" xr3:uid="{CE94805C-DEF5-4523-8340-47914FA7DA19}" name="Basic Salary"/>
    <tableColumn id="5" xr3:uid="{FCD77A36-76DC-4450-BA4F-B44B9BB1CB4C}" name="HRA">
      <calculatedColumnFormula>D2*20%</calculatedColumnFormula>
    </tableColumn>
    <tableColumn id="6" xr3:uid="{53E468A3-FC32-44FC-8ED7-48856BC3925C}" name="Allowance">
      <calculatedColumnFormula>2000</calculatedColumnFormula>
    </tableColumn>
    <tableColumn id="7" xr3:uid="{8D77C3C9-31AB-4F68-BABB-62E0DFEE7BBA}" name="PF">
      <calculatedColumnFormula>D2*12%</calculatedColumnFormula>
    </tableColumn>
    <tableColumn id="8" xr3:uid="{B4FA07E8-FEF0-43C9-B0A3-D20F98C5B146}" name="Tax%" dataDxfId="0"/>
    <tableColumn id="9" xr3:uid="{83A0581F-AC8F-43AF-B167-1D2983331D69}" name="Total Days"/>
    <tableColumn id="10" xr3:uid="{A561B57A-6944-4C9E-A7AC-CDC2C815A47F}" name="Days Present"/>
    <tableColumn id="11" xr3:uid="{CE70A71F-BD6E-4B4A-9CAE-1D914DFD4DAF}" name="Tax Amount">
      <calculatedColumnFormula>(D2+E2+F2)*H2</calculatedColumnFormula>
    </tableColumn>
    <tableColumn id="12" xr3:uid="{FD815AD2-B25B-4A67-9917-2247FD14F3F5}" name="Gross Salary">
      <calculatedColumnFormula>D2+E2+F2</calculatedColumnFormula>
    </tableColumn>
    <tableColumn id="13" xr3:uid="{9183BBA3-9545-4B56-91EF-5F38A6E01FE9}" name="Net Salary">
      <calculatedColumnFormula>L2-(K2+G2)</calculatedColumnFormula>
    </tableColumn>
    <tableColumn id="14" xr3:uid="{C017A083-0165-4D9B-BF7C-339DB58266C2}" name="Final Salary based on Attendance">
      <calculatedColumnFormula>ROUND(M2*(J2/I2),2)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475E7-ACF0-478F-9851-82B9F6680DC1}">
  <dimension ref="A3:B9"/>
  <sheetViews>
    <sheetView topLeftCell="A2" zoomScaleNormal="100" workbookViewId="0">
      <selection activeCell="M6" sqref="M6"/>
    </sheetView>
  </sheetViews>
  <sheetFormatPr defaultRowHeight="18.75" x14ac:dyDescent="0.3"/>
  <cols>
    <col min="1" max="1" width="11.3984375" bestFit="1" customWidth="1"/>
    <col min="2" max="2" width="18.296875" bestFit="1" customWidth="1"/>
  </cols>
  <sheetData>
    <row r="3" spans="1:2" x14ac:dyDescent="0.3">
      <c r="A3" s="2" t="s">
        <v>39</v>
      </c>
      <c r="B3" t="s">
        <v>43</v>
      </c>
    </row>
    <row r="4" spans="1:2" x14ac:dyDescent="0.3">
      <c r="A4" s="3" t="s">
        <v>31</v>
      </c>
      <c r="B4" s="6">
        <v>28577.333333333332</v>
      </c>
    </row>
    <row r="5" spans="1:2" x14ac:dyDescent="0.3">
      <c r="A5" s="3" t="s">
        <v>12</v>
      </c>
      <c r="B5" s="6">
        <v>29336</v>
      </c>
    </row>
    <row r="6" spans="1:2" x14ac:dyDescent="0.3">
      <c r="A6" s="3" t="s">
        <v>32</v>
      </c>
      <c r="B6" s="6">
        <v>29392</v>
      </c>
    </row>
    <row r="7" spans="1:2" x14ac:dyDescent="0.3">
      <c r="A7" s="3" t="s">
        <v>33</v>
      </c>
      <c r="B7" s="6">
        <v>29232</v>
      </c>
    </row>
    <row r="8" spans="1:2" x14ac:dyDescent="0.3">
      <c r="A8" s="3" t="s">
        <v>34</v>
      </c>
      <c r="B8" s="6">
        <v>31952</v>
      </c>
    </row>
    <row r="9" spans="1:2" x14ac:dyDescent="0.3">
      <c r="A9" s="3" t="s">
        <v>40</v>
      </c>
      <c r="B9" s="6">
        <v>29354.799999999999</v>
      </c>
    </row>
  </sheetData>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E105C-2BBC-4A77-B2A0-245310C407F5}">
  <dimension ref="A1:O24"/>
  <sheetViews>
    <sheetView showGridLines="0" tabSelected="1" workbookViewId="0">
      <selection activeCell="N21" sqref="N21"/>
    </sheetView>
  </sheetViews>
  <sheetFormatPr defaultRowHeight="18.75" x14ac:dyDescent="0.3"/>
  <sheetData>
    <row r="1" spans="1:15" x14ac:dyDescent="0.3">
      <c r="A1" s="5"/>
      <c r="B1" s="5"/>
      <c r="C1" s="5"/>
      <c r="D1" s="5"/>
      <c r="E1" s="5"/>
      <c r="F1" s="5"/>
      <c r="G1" s="5"/>
      <c r="H1" s="5"/>
      <c r="I1" s="5"/>
      <c r="J1" s="5"/>
      <c r="K1" s="5"/>
      <c r="L1" s="5"/>
      <c r="M1" s="5"/>
      <c r="N1" s="5"/>
      <c r="O1" s="5"/>
    </row>
    <row r="2" spans="1:15" x14ac:dyDescent="0.3">
      <c r="A2" s="5"/>
      <c r="B2" s="5"/>
      <c r="C2" s="5"/>
      <c r="D2" s="5"/>
      <c r="E2" s="5"/>
      <c r="F2" s="5"/>
      <c r="G2" s="5"/>
      <c r="H2" s="5"/>
      <c r="I2" s="5"/>
      <c r="J2" s="5"/>
      <c r="K2" s="5"/>
      <c r="L2" s="5"/>
      <c r="M2" s="5"/>
      <c r="N2" s="5"/>
      <c r="O2" s="5"/>
    </row>
    <row r="3" spans="1:15" x14ac:dyDescent="0.3">
      <c r="A3" s="5"/>
      <c r="B3" s="5"/>
      <c r="C3" s="5"/>
      <c r="D3" s="5"/>
      <c r="E3" s="5"/>
      <c r="F3" s="5"/>
      <c r="G3" s="5"/>
      <c r="H3" s="5"/>
      <c r="I3" s="5"/>
      <c r="J3" s="5"/>
      <c r="K3" s="5"/>
      <c r="L3" s="5"/>
      <c r="M3" s="5"/>
      <c r="N3" s="5"/>
      <c r="O3" s="5"/>
    </row>
    <row r="4" spans="1:15" x14ac:dyDescent="0.3">
      <c r="A4" s="4"/>
      <c r="B4" s="4"/>
      <c r="C4" s="4"/>
      <c r="D4" s="4"/>
      <c r="E4" s="4"/>
      <c r="F4" s="4"/>
      <c r="G4" s="4"/>
      <c r="H4" s="4"/>
      <c r="I4" s="4"/>
      <c r="J4" s="4"/>
      <c r="K4" s="4"/>
      <c r="L4" s="4"/>
      <c r="M4" s="4"/>
      <c r="N4" s="4"/>
      <c r="O4" s="4"/>
    </row>
    <row r="5" spans="1:15" x14ac:dyDescent="0.3">
      <c r="A5" s="4"/>
      <c r="B5" s="4"/>
      <c r="C5" s="4"/>
      <c r="D5" s="4"/>
      <c r="E5" s="4"/>
      <c r="F5" s="4"/>
      <c r="G5" s="4"/>
      <c r="H5" s="4"/>
      <c r="I5" s="4"/>
      <c r="J5" s="4"/>
      <c r="K5" s="4"/>
      <c r="L5" s="4"/>
      <c r="M5" s="4"/>
      <c r="N5" s="4"/>
      <c r="O5" s="4"/>
    </row>
    <row r="6" spans="1:15" x14ac:dyDescent="0.3">
      <c r="A6" s="4"/>
      <c r="B6" s="4">
        <f>SUM(GETPIVOTDATA("Final Salary based on Attendance",'FINAL SALARY BY DEPARTMENT'!$A$3))</f>
        <v>257048.66999999998</v>
      </c>
      <c r="C6" s="4"/>
      <c r="D6" s="4"/>
      <c r="E6" s="4"/>
      <c r="F6" s="4">
        <f>GETPIVOTDATA("Emp ID",'EMPLOYEES COUNT BY DEPARTMENT'!$A$3)</f>
        <v>10</v>
      </c>
      <c r="G6" s="4"/>
      <c r="H6" s="4"/>
      <c r="I6" s="4"/>
      <c r="J6" s="4">
        <f>MAX('FINAL SALARY BY DEPARTMENT'!B4:B8)</f>
        <v>82935.87</v>
      </c>
      <c r="K6" s="4"/>
      <c r="L6" s="4"/>
      <c r="M6" s="4"/>
      <c r="N6" s="4"/>
      <c r="O6" s="4"/>
    </row>
    <row r="7" spans="1:15" x14ac:dyDescent="0.3">
      <c r="A7" s="4"/>
      <c r="B7" s="4"/>
      <c r="C7" s="4"/>
      <c r="D7" s="4"/>
      <c r="E7" s="4"/>
      <c r="F7" s="4"/>
      <c r="G7" s="4"/>
      <c r="H7" s="4"/>
      <c r="I7" s="4"/>
      <c r="J7" s="4"/>
      <c r="K7" s="4"/>
      <c r="L7" s="4"/>
      <c r="M7" s="4"/>
      <c r="N7" s="4"/>
      <c r="O7" s="4"/>
    </row>
    <row r="8" spans="1:15" x14ac:dyDescent="0.3">
      <c r="A8" s="4"/>
      <c r="B8" s="4"/>
      <c r="C8" s="4"/>
      <c r="D8" s="4"/>
      <c r="E8" s="4"/>
      <c r="F8" s="4"/>
      <c r="G8" s="4"/>
      <c r="H8" s="4"/>
      <c r="I8" s="4"/>
      <c r="J8" s="4"/>
      <c r="K8" s="4"/>
      <c r="L8" s="4"/>
      <c r="M8" s="4"/>
      <c r="N8" s="4"/>
      <c r="O8" s="4"/>
    </row>
    <row r="9" spans="1:15" x14ac:dyDescent="0.3">
      <c r="A9" s="4"/>
      <c r="B9" s="4"/>
      <c r="C9" s="4"/>
      <c r="D9" s="4"/>
      <c r="E9" s="4"/>
      <c r="F9" s="4"/>
      <c r="G9" s="4"/>
      <c r="H9" s="4"/>
      <c r="I9" s="4"/>
      <c r="J9" s="4"/>
      <c r="K9" s="4"/>
      <c r="L9" s="4"/>
      <c r="M9" s="4"/>
      <c r="N9" s="4"/>
      <c r="O9" s="4"/>
    </row>
    <row r="10" spans="1:15" x14ac:dyDescent="0.3">
      <c r="A10" s="4"/>
      <c r="B10" s="4"/>
      <c r="C10" s="4"/>
      <c r="D10" s="4"/>
      <c r="E10" s="4"/>
      <c r="F10" s="4"/>
      <c r="G10" s="4"/>
      <c r="H10" s="4"/>
      <c r="I10" s="4"/>
      <c r="J10" s="4"/>
      <c r="K10" s="4"/>
      <c r="L10" s="4"/>
      <c r="M10" s="4"/>
      <c r="N10" s="4"/>
      <c r="O10" s="4"/>
    </row>
    <row r="11" spans="1:15" x14ac:dyDescent="0.3">
      <c r="A11" s="4"/>
      <c r="B11" s="4"/>
      <c r="C11" s="4"/>
      <c r="D11" s="4"/>
      <c r="E11" s="4"/>
      <c r="F11" s="4"/>
      <c r="G11" s="4"/>
      <c r="H11" s="4"/>
      <c r="I11" s="4"/>
      <c r="J11" s="4"/>
      <c r="K11" s="4"/>
      <c r="L11" s="4"/>
      <c r="M11" s="4"/>
      <c r="N11" s="4"/>
      <c r="O11" s="4"/>
    </row>
    <row r="12" spans="1:15" x14ac:dyDescent="0.3">
      <c r="A12" s="4"/>
      <c r="B12" s="4"/>
      <c r="C12" s="4"/>
      <c r="D12" s="4"/>
      <c r="E12" s="4"/>
      <c r="F12" s="4"/>
      <c r="G12" s="4"/>
      <c r="H12" s="4"/>
      <c r="I12" s="4"/>
      <c r="J12" s="4"/>
      <c r="K12" s="4"/>
      <c r="L12" s="4"/>
      <c r="M12" s="4"/>
      <c r="N12" s="4"/>
      <c r="O12" s="4"/>
    </row>
    <row r="13" spans="1:15" x14ac:dyDescent="0.3">
      <c r="A13" s="4"/>
      <c r="B13" s="4"/>
      <c r="C13" s="4"/>
      <c r="D13" s="4"/>
      <c r="E13" s="4"/>
      <c r="F13" s="4"/>
      <c r="G13" s="4"/>
      <c r="H13" s="4"/>
      <c r="I13" s="4"/>
      <c r="J13" s="4"/>
      <c r="K13" s="4"/>
      <c r="L13" s="4"/>
      <c r="M13" s="4"/>
      <c r="N13" s="4"/>
      <c r="O13" s="4"/>
    </row>
    <row r="14" spans="1:15" x14ac:dyDescent="0.3">
      <c r="A14" s="4"/>
      <c r="B14" s="4"/>
      <c r="C14" s="4"/>
      <c r="D14" s="4"/>
      <c r="E14" s="4"/>
      <c r="F14" s="4"/>
      <c r="G14" s="4"/>
      <c r="H14" s="4"/>
      <c r="I14" s="4"/>
      <c r="J14" s="4"/>
      <c r="K14" s="4"/>
      <c r="L14" s="4"/>
      <c r="M14" s="4"/>
      <c r="N14" s="4"/>
      <c r="O14" s="4"/>
    </row>
    <row r="15" spans="1:15" x14ac:dyDescent="0.3">
      <c r="A15" s="4"/>
      <c r="B15" s="4"/>
      <c r="C15" s="4"/>
      <c r="D15" s="4"/>
      <c r="E15" s="4"/>
      <c r="F15" s="4"/>
      <c r="G15" s="4"/>
      <c r="H15" s="4"/>
      <c r="I15" s="4"/>
      <c r="J15" s="4"/>
      <c r="K15" s="4"/>
      <c r="L15" s="4"/>
      <c r="M15" s="4"/>
      <c r="N15" s="4"/>
      <c r="O15" s="4"/>
    </row>
    <row r="16" spans="1:15" x14ac:dyDescent="0.3">
      <c r="A16" s="4"/>
      <c r="B16" s="4"/>
      <c r="C16" s="4"/>
      <c r="D16" s="4"/>
      <c r="E16" s="4"/>
      <c r="F16" s="4"/>
      <c r="G16" s="4"/>
      <c r="H16" s="4"/>
      <c r="I16" s="4"/>
      <c r="J16" s="4"/>
      <c r="K16" s="4"/>
      <c r="L16" s="4"/>
      <c r="M16" s="4"/>
      <c r="N16" s="4"/>
      <c r="O16" s="4"/>
    </row>
    <row r="17" spans="1:15" x14ac:dyDescent="0.3">
      <c r="A17" s="4"/>
      <c r="B17" s="4"/>
      <c r="C17" s="4"/>
      <c r="D17" s="4"/>
      <c r="E17" s="4"/>
      <c r="F17" s="4"/>
      <c r="G17" s="4"/>
      <c r="H17" s="4"/>
      <c r="I17" s="4"/>
      <c r="J17" s="4"/>
      <c r="K17" s="4"/>
      <c r="L17" s="4"/>
      <c r="M17" s="4"/>
      <c r="N17" s="4"/>
      <c r="O17" s="4"/>
    </row>
    <row r="18" spans="1:15" x14ac:dyDescent="0.3">
      <c r="A18" s="4"/>
      <c r="B18" s="4"/>
      <c r="C18" s="4"/>
      <c r="D18" s="4"/>
      <c r="E18" s="4"/>
      <c r="F18" s="4"/>
      <c r="G18" s="4"/>
      <c r="H18" s="4"/>
      <c r="I18" s="4"/>
      <c r="J18" s="4"/>
      <c r="K18" s="4"/>
      <c r="L18" s="4"/>
      <c r="M18" s="4"/>
      <c r="N18" s="4"/>
      <c r="O18" s="4"/>
    </row>
    <row r="19" spans="1:15" x14ac:dyDescent="0.3">
      <c r="A19" s="4"/>
      <c r="B19" s="4"/>
      <c r="C19" s="4"/>
      <c r="D19" s="4"/>
      <c r="E19" s="4"/>
      <c r="F19" s="4"/>
      <c r="G19" s="4"/>
      <c r="H19" s="4"/>
      <c r="I19" s="4"/>
      <c r="J19" s="4"/>
      <c r="K19" s="4"/>
      <c r="L19" s="4"/>
      <c r="M19" s="4"/>
      <c r="N19" s="4"/>
      <c r="O19" s="4"/>
    </row>
    <row r="20" spans="1:15" x14ac:dyDescent="0.3">
      <c r="A20" s="4"/>
      <c r="B20" s="4"/>
      <c r="C20" s="4"/>
      <c r="D20" s="4"/>
      <c r="E20" s="4"/>
      <c r="F20" s="4"/>
      <c r="G20" s="4"/>
      <c r="H20" s="4"/>
      <c r="I20" s="4"/>
      <c r="J20" s="4"/>
      <c r="K20" s="4"/>
      <c r="L20" s="4"/>
      <c r="M20" s="4"/>
      <c r="N20" s="4"/>
      <c r="O20" s="4"/>
    </row>
    <row r="21" spans="1:15" x14ac:dyDescent="0.3">
      <c r="A21" s="4"/>
      <c r="B21" s="4"/>
      <c r="C21" s="4"/>
      <c r="D21" s="4"/>
      <c r="E21" s="4"/>
      <c r="F21" s="4"/>
      <c r="G21" s="4"/>
      <c r="H21" s="4"/>
      <c r="I21" s="4"/>
      <c r="J21" s="4"/>
      <c r="K21" s="4"/>
      <c r="L21" s="4"/>
      <c r="M21" s="4"/>
      <c r="N21" s="4"/>
      <c r="O21" s="4"/>
    </row>
    <row r="22" spans="1:15" x14ac:dyDescent="0.3">
      <c r="A22" s="4"/>
      <c r="B22" s="4"/>
      <c r="C22" s="4"/>
      <c r="D22" s="4"/>
      <c r="E22" s="4"/>
      <c r="F22" s="4"/>
      <c r="G22" s="4"/>
      <c r="H22" s="4"/>
      <c r="I22" s="4"/>
      <c r="J22" s="4"/>
      <c r="K22" s="4"/>
      <c r="L22" s="4"/>
      <c r="M22" s="4"/>
      <c r="N22" s="4"/>
      <c r="O22" s="4"/>
    </row>
    <row r="23" spans="1:15" x14ac:dyDescent="0.3">
      <c r="A23" s="4"/>
      <c r="B23" s="4"/>
      <c r="C23" s="4"/>
      <c r="D23" s="4"/>
      <c r="E23" s="4"/>
      <c r="F23" s="4"/>
      <c r="G23" s="4"/>
      <c r="H23" s="4"/>
      <c r="I23" s="4"/>
      <c r="J23" s="4"/>
      <c r="K23" s="4"/>
      <c r="L23" s="4"/>
      <c r="M23" s="4"/>
      <c r="N23" s="4"/>
      <c r="O23" s="4"/>
    </row>
    <row r="24" spans="1:15" x14ac:dyDescent="0.3">
      <c r="A24" s="4"/>
      <c r="B24" s="4"/>
      <c r="C24" s="4"/>
      <c r="D24" s="4"/>
      <c r="E24" s="4"/>
      <c r="F24" s="4"/>
      <c r="G24" s="4"/>
      <c r="H24" s="4"/>
      <c r="I24" s="4"/>
      <c r="J24" s="4"/>
      <c r="K24" s="4"/>
      <c r="L24" s="4"/>
      <c r="M24" s="4"/>
      <c r="N24" s="4"/>
      <c r="O24" s="4"/>
    </row>
  </sheetData>
  <mergeCells count="1">
    <mergeCell ref="A1:O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311A3-2272-4738-8A96-B11C3152899F}">
  <dimension ref="A3:B9"/>
  <sheetViews>
    <sheetView workbookViewId="0">
      <selection activeCell="A3" sqref="A3:B10"/>
    </sheetView>
  </sheetViews>
  <sheetFormatPr defaultRowHeight="18.75" x14ac:dyDescent="0.3"/>
  <cols>
    <col min="1" max="1" width="11.3984375" bestFit="1" customWidth="1"/>
    <col min="2" max="2" width="13.59765625" bestFit="1" customWidth="1"/>
  </cols>
  <sheetData>
    <row r="3" spans="1:2" x14ac:dyDescent="0.3">
      <c r="A3" s="2" t="s">
        <v>39</v>
      </c>
      <c r="B3" t="s">
        <v>42</v>
      </c>
    </row>
    <row r="4" spans="1:2" x14ac:dyDescent="0.3">
      <c r="A4" s="3" t="s">
        <v>31</v>
      </c>
      <c r="B4" s="6">
        <v>3</v>
      </c>
    </row>
    <row r="5" spans="1:2" x14ac:dyDescent="0.3">
      <c r="A5" s="3" t="s">
        <v>12</v>
      </c>
      <c r="B5" s="6">
        <v>3</v>
      </c>
    </row>
    <row r="6" spans="1:2" x14ac:dyDescent="0.3">
      <c r="A6" s="3" t="s">
        <v>32</v>
      </c>
      <c r="B6" s="6">
        <v>1</v>
      </c>
    </row>
    <row r="7" spans="1:2" x14ac:dyDescent="0.3">
      <c r="A7" s="3" t="s">
        <v>33</v>
      </c>
      <c r="B7" s="6">
        <v>2</v>
      </c>
    </row>
    <row r="8" spans="1:2" x14ac:dyDescent="0.3">
      <c r="A8" s="3" t="s">
        <v>34</v>
      </c>
      <c r="B8" s="6">
        <v>1</v>
      </c>
    </row>
    <row r="9" spans="1:2" x14ac:dyDescent="0.3">
      <c r="A9" s="3" t="s">
        <v>40</v>
      </c>
      <c r="B9" s="6">
        <v>10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66964-9A24-4082-BB87-AB99585FA9B7}">
  <dimension ref="A3:B9"/>
  <sheetViews>
    <sheetView workbookViewId="0">
      <selection activeCell="A3" sqref="A3:B9"/>
    </sheetView>
  </sheetViews>
  <sheetFormatPr defaultRowHeight="18.75" x14ac:dyDescent="0.3"/>
  <cols>
    <col min="1" max="1" width="11.3984375" bestFit="1" customWidth="1"/>
    <col min="2" max="2" width="33.5" bestFit="1" customWidth="1"/>
  </cols>
  <sheetData>
    <row r="3" spans="1:2" x14ac:dyDescent="0.3">
      <c r="A3" s="2" t="s">
        <v>39</v>
      </c>
      <c r="B3" t="s">
        <v>41</v>
      </c>
    </row>
    <row r="4" spans="1:2" x14ac:dyDescent="0.3">
      <c r="A4" s="3" t="s">
        <v>31</v>
      </c>
      <c r="B4" s="6">
        <v>82935.87</v>
      </c>
    </row>
    <row r="5" spans="1:2" x14ac:dyDescent="0.3">
      <c r="A5" s="3" t="s">
        <v>12</v>
      </c>
      <c r="B5" s="6">
        <v>58093.33</v>
      </c>
    </row>
    <row r="6" spans="1:2" x14ac:dyDescent="0.3">
      <c r="A6" s="3" t="s">
        <v>32</v>
      </c>
      <c r="B6" s="6">
        <v>28412.27</v>
      </c>
    </row>
    <row r="7" spans="1:2" x14ac:dyDescent="0.3">
      <c r="A7" s="3" t="s">
        <v>33</v>
      </c>
      <c r="B7" s="6">
        <v>55655.199999999997</v>
      </c>
    </row>
    <row r="8" spans="1:2" x14ac:dyDescent="0.3">
      <c r="A8" s="3" t="s">
        <v>34</v>
      </c>
      <c r="B8" s="6">
        <v>31952</v>
      </c>
    </row>
    <row r="9" spans="1:2" x14ac:dyDescent="0.3">
      <c r="A9" s="3" t="s">
        <v>40</v>
      </c>
      <c r="B9" s="6">
        <v>257048.66999999998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296DF-E82A-4D7C-8693-3D8EAA29C693}">
  <dimension ref="A1:N11"/>
  <sheetViews>
    <sheetView workbookViewId="0">
      <selection activeCell="C14" sqref="C14"/>
    </sheetView>
  </sheetViews>
  <sheetFormatPr defaultRowHeight="18.75" x14ac:dyDescent="0.3"/>
  <cols>
    <col min="3" max="3" width="11.8984375" customWidth="1"/>
    <col min="4" max="4" width="11.5" customWidth="1"/>
    <col min="6" max="6" width="10.5" customWidth="1"/>
    <col min="9" max="9" width="10.3984375" customWidth="1"/>
    <col min="10" max="10" width="12.59765625" customWidth="1"/>
    <col min="11" max="11" width="11.69921875" customWidth="1"/>
    <col min="12" max="12" width="11.8984375" customWidth="1"/>
    <col min="13" max="13" width="10.3984375" customWidth="1"/>
    <col min="14" max="14" width="28.3984375" customWidth="1"/>
  </cols>
  <sheetData>
    <row r="1" spans="1:14" x14ac:dyDescent="0.3">
      <c r="A1" t="s">
        <v>0</v>
      </c>
      <c r="B1" t="s">
        <v>1</v>
      </c>
      <c r="C1" t="s">
        <v>2</v>
      </c>
      <c r="D1" t="s">
        <v>3</v>
      </c>
      <c r="E1" t="s">
        <v>4</v>
      </c>
      <c r="F1" t="s">
        <v>5</v>
      </c>
      <c r="G1" t="s">
        <v>6</v>
      </c>
      <c r="H1" t="s">
        <v>7</v>
      </c>
      <c r="I1" t="s">
        <v>8</v>
      </c>
      <c r="J1" t="s">
        <v>9</v>
      </c>
      <c r="K1" t="s">
        <v>35</v>
      </c>
      <c r="L1" t="s">
        <v>36</v>
      </c>
      <c r="M1" t="s">
        <v>37</v>
      </c>
      <c r="N1" t="s">
        <v>38</v>
      </c>
    </row>
    <row r="2" spans="1:14" x14ac:dyDescent="0.3">
      <c r="A2" t="s">
        <v>10</v>
      </c>
      <c r="B2" t="s">
        <v>11</v>
      </c>
      <c r="C2" t="s">
        <v>12</v>
      </c>
      <c r="D2">
        <v>25000</v>
      </c>
      <c r="E2">
        <f>D2*20%</f>
        <v>5000</v>
      </c>
      <c r="F2">
        <f>2000</f>
        <v>2000</v>
      </c>
      <c r="G2">
        <f>D2*12%</f>
        <v>3000</v>
      </c>
      <c r="H2" s="1">
        <v>0.05</v>
      </c>
      <c r="I2">
        <v>30</v>
      </c>
      <c r="J2">
        <v>28</v>
      </c>
      <c r="K2">
        <f>(D2+E2+F2)*H2</f>
        <v>1600</v>
      </c>
      <c r="L2">
        <f>D2+E2+F2</f>
        <v>32000</v>
      </c>
      <c r="M2">
        <f>L2-(K2+G2)</f>
        <v>27400</v>
      </c>
      <c r="N2">
        <f>ROUND(M2*(J2/I2),2)</f>
        <v>25573.33</v>
      </c>
    </row>
    <row r="3" spans="1:14" x14ac:dyDescent="0.3">
      <c r="A3" t="s">
        <v>13</v>
      </c>
      <c r="B3" t="s">
        <v>22</v>
      </c>
      <c r="C3" t="s">
        <v>31</v>
      </c>
      <c r="D3">
        <v>30000</v>
      </c>
      <c r="E3">
        <f t="shared" ref="E3:E11" si="0">D3*20%</f>
        <v>6000</v>
      </c>
      <c r="F3">
        <f>2000</f>
        <v>2000</v>
      </c>
      <c r="G3">
        <f t="shared" ref="G3:G10" si="1">D3*12%</f>
        <v>3600</v>
      </c>
      <c r="H3" s="1">
        <v>0.1</v>
      </c>
      <c r="I3">
        <v>30</v>
      </c>
      <c r="J3">
        <v>30</v>
      </c>
      <c r="K3">
        <f t="shared" ref="K3:K11" si="2">(D3+E3+F3)*H3</f>
        <v>3800</v>
      </c>
      <c r="L3">
        <f t="shared" ref="L3:L11" si="3">D3+E3+F3</f>
        <v>38000</v>
      </c>
      <c r="M3">
        <f t="shared" ref="M3:M11" si="4">L3-(K3+G3)</f>
        <v>30600</v>
      </c>
      <c r="N3">
        <f t="shared" ref="N3:N11" si="5">ROUND(M3*(J3/I3),2)</f>
        <v>30600</v>
      </c>
    </row>
    <row r="4" spans="1:14" x14ac:dyDescent="0.3">
      <c r="A4" t="s">
        <v>14</v>
      </c>
      <c r="B4" t="s">
        <v>23</v>
      </c>
      <c r="C4" t="s">
        <v>32</v>
      </c>
      <c r="D4">
        <v>28000</v>
      </c>
      <c r="E4">
        <f t="shared" si="0"/>
        <v>5600</v>
      </c>
      <c r="F4">
        <f>2000</f>
        <v>2000</v>
      </c>
      <c r="G4">
        <f t="shared" si="1"/>
        <v>3360</v>
      </c>
      <c r="H4" s="1">
        <v>0.08</v>
      </c>
      <c r="I4">
        <v>30</v>
      </c>
      <c r="J4">
        <v>29</v>
      </c>
      <c r="K4">
        <f t="shared" si="2"/>
        <v>2848</v>
      </c>
      <c r="L4">
        <f t="shared" si="3"/>
        <v>35600</v>
      </c>
      <c r="M4">
        <f t="shared" si="4"/>
        <v>29392</v>
      </c>
      <c r="N4">
        <f t="shared" si="5"/>
        <v>28412.27</v>
      </c>
    </row>
    <row r="5" spans="1:14" x14ac:dyDescent="0.3">
      <c r="A5" t="s">
        <v>15</v>
      </c>
      <c r="B5" t="s">
        <v>24</v>
      </c>
      <c r="C5" t="s">
        <v>33</v>
      </c>
      <c r="D5">
        <v>26000</v>
      </c>
      <c r="E5">
        <f t="shared" si="0"/>
        <v>5200</v>
      </c>
      <c r="F5">
        <f>2000</f>
        <v>2000</v>
      </c>
      <c r="G5">
        <f t="shared" si="1"/>
        <v>3120</v>
      </c>
      <c r="H5" s="1">
        <v>0.06</v>
      </c>
      <c r="I5">
        <v>30</v>
      </c>
      <c r="J5">
        <v>27</v>
      </c>
      <c r="K5">
        <f t="shared" si="2"/>
        <v>1992</v>
      </c>
      <c r="L5">
        <f t="shared" si="3"/>
        <v>33200</v>
      </c>
      <c r="M5">
        <f t="shared" si="4"/>
        <v>28088</v>
      </c>
      <c r="N5">
        <f t="shared" si="5"/>
        <v>25279.200000000001</v>
      </c>
    </row>
    <row r="6" spans="1:14" x14ac:dyDescent="0.3">
      <c r="A6" t="s">
        <v>16</v>
      </c>
      <c r="B6" t="s">
        <v>25</v>
      </c>
      <c r="C6" t="s">
        <v>12</v>
      </c>
      <c r="D6">
        <v>32000</v>
      </c>
      <c r="E6">
        <f t="shared" si="0"/>
        <v>6400</v>
      </c>
      <c r="F6">
        <f>2000</f>
        <v>2000</v>
      </c>
      <c r="G6">
        <f t="shared" si="1"/>
        <v>3840</v>
      </c>
      <c r="H6" s="1">
        <v>0.1</v>
      </c>
      <c r="I6">
        <v>30</v>
      </c>
      <c r="J6">
        <v>30</v>
      </c>
      <c r="K6">
        <f t="shared" si="2"/>
        <v>4040</v>
      </c>
      <c r="L6">
        <f t="shared" si="3"/>
        <v>40400</v>
      </c>
      <c r="M6">
        <f t="shared" si="4"/>
        <v>32520</v>
      </c>
      <c r="N6">
        <f t="shared" si="5"/>
        <v>32520</v>
      </c>
    </row>
    <row r="7" spans="1:14" x14ac:dyDescent="0.3">
      <c r="A7" t="s">
        <v>17</v>
      </c>
      <c r="B7" t="s">
        <v>26</v>
      </c>
      <c r="C7" t="s">
        <v>31</v>
      </c>
      <c r="D7">
        <v>24000</v>
      </c>
      <c r="E7">
        <f t="shared" si="0"/>
        <v>4800</v>
      </c>
      <c r="F7">
        <f>2000</f>
        <v>2000</v>
      </c>
      <c r="G7">
        <f t="shared" si="1"/>
        <v>2880</v>
      </c>
      <c r="H7" s="1">
        <v>0.05</v>
      </c>
      <c r="I7">
        <v>30</v>
      </c>
      <c r="J7">
        <v>29</v>
      </c>
      <c r="K7">
        <f t="shared" si="2"/>
        <v>1540</v>
      </c>
      <c r="L7">
        <f t="shared" si="3"/>
        <v>30800</v>
      </c>
      <c r="M7">
        <f t="shared" si="4"/>
        <v>26380</v>
      </c>
      <c r="N7">
        <f t="shared" si="5"/>
        <v>25500.67</v>
      </c>
    </row>
    <row r="8" spans="1:14" x14ac:dyDescent="0.3">
      <c r="A8" t="s">
        <v>18</v>
      </c>
      <c r="B8" t="s">
        <v>27</v>
      </c>
      <c r="C8" t="s">
        <v>34</v>
      </c>
      <c r="D8">
        <v>31000</v>
      </c>
      <c r="E8">
        <f t="shared" si="0"/>
        <v>6200</v>
      </c>
      <c r="F8">
        <f>2000</f>
        <v>2000</v>
      </c>
      <c r="G8">
        <f t="shared" si="1"/>
        <v>3720</v>
      </c>
      <c r="H8" s="1">
        <v>0.09</v>
      </c>
      <c r="I8">
        <v>30</v>
      </c>
      <c r="J8">
        <v>30</v>
      </c>
      <c r="K8">
        <f t="shared" si="2"/>
        <v>3528</v>
      </c>
      <c r="L8">
        <f t="shared" si="3"/>
        <v>39200</v>
      </c>
      <c r="M8">
        <f t="shared" si="4"/>
        <v>31952</v>
      </c>
      <c r="N8">
        <f t="shared" si="5"/>
        <v>31952</v>
      </c>
    </row>
    <row r="9" spans="1:14" x14ac:dyDescent="0.3">
      <c r="A9" t="s">
        <v>19</v>
      </c>
      <c r="B9" t="s">
        <v>28</v>
      </c>
      <c r="C9" t="s">
        <v>31</v>
      </c>
      <c r="D9">
        <v>27000</v>
      </c>
      <c r="E9">
        <f t="shared" si="0"/>
        <v>5400</v>
      </c>
      <c r="F9">
        <f>2000</f>
        <v>2000</v>
      </c>
      <c r="G9">
        <f t="shared" si="1"/>
        <v>3240</v>
      </c>
      <c r="H9" s="1">
        <v>7.0000000000000007E-2</v>
      </c>
      <c r="I9">
        <v>30</v>
      </c>
      <c r="J9">
        <v>28</v>
      </c>
      <c r="K9">
        <f t="shared" si="2"/>
        <v>2408.0000000000005</v>
      </c>
      <c r="L9">
        <f t="shared" si="3"/>
        <v>34400</v>
      </c>
      <c r="M9">
        <f t="shared" si="4"/>
        <v>28752</v>
      </c>
      <c r="N9">
        <f t="shared" si="5"/>
        <v>26835.200000000001</v>
      </c>
    </row>
    <row r="10" spans="1:14" x14ac:dyDescent="0.3">
      <c r="A10" t="s">
        <v>20</v>
      </c>
      <c r="B10" t="s">
        <v>29</v>
      </c>
      <c r="C10" t="s">
        <v>33</v>
      </c>
      <c r="D10">
        <v>29000</v>
      </c>
      <c r="E10">
        <f t="shared" si="0"/>
        <v>5800</v>
      </c>
      <c r="F10">
        <f>2000</f>
        <v>2000</v>
      </c>
      <c r="G10">
        <f t="shared" si="1"/>
        <v>3480</v>
      </c>
      <c r="H10" s="1">
        <v>0.08</v>
      </c>
      <c r="I10">
        <v>30</v>
      </c>
      <c r="J10">
        <v>30</v>
      </c>
      <c r="K10">
        <f t="shared" si="2"/>
        <v>2944</v>
      </c>
      <c r="L10">
        <f t="shared" si="3"/>
        <v>36800</v>
      </c>
      <c r="M10">
        <f t="shared" si="4"/>
        <v>30376</v>
      </c>
      <c r="N10">
        <f t="shared" si="5"/>
        <v>30376</v>
      </c>
    </row>
    <row r="11" spans="1:14" x14ac:dyDescent="0.3">
      <c r="A11" t="s">
        <v>21</v>
      </c>
      <c r="B11" t="s">
        <v>30</v>
      </c>
      <c r="C11" t="s">
        <v>12</v>
      </c>
      <c r="D11">
        <v>26000</v>
      </c>
      <c r="E11">
        <f t="shared" si="0"/>
        <v>5200</v>
      </c>
      <c r="F11">
        <f>2000</f>
        <v>2000</v>
      </c>
      <c r="G11">
        <f>D11*12%</f>
        <v>3120</v>
      </c>
      <c r="H11" s="1">
        <v>0.06</v>
      </c>
      <c r="I11">
        <v>30</v>
      </c>
      <c r="J11">
        <v>0</v>
      </c>
      <c r="K11">
        <f t="shared" si="2"/>
        <v>1992</v>
      </c>
      <c r="L11">
        <f t="shared" si="3"/>
        <v>33200</v>
      </c>
      <c r="M11">
        <f t="shared" si="4"/>
        <v>28088</v>
      </c>
      <c r="N11">
        <f t="shared" si="5"/>
        <v>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287E0-13E8-4286-BB70-9472529495F6}">
  <dimension ref="A1"/>
  <sheetViews>
    <sheetView workbookViewId="0">
      <selection activeCell="A2" sqref="A2"/>
    </sheetView>
  </sheetViews>
  <sheetFormatPr defaultRowHeight="18.75"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AVERAGE NET SALARY BY DEPARTMEN</vt:lpstr>
      <vt:lpstr>DASHBOARD</vt:lpstr>
      <vt:lpstr>EMPLOYEES COUNT BY DEPARTMENT</vt:lpstr>
      <vt:lpstr>FINAL SALARY BY DEPARTMENT</vt:lpstr>
      <vt:lpstr>Payroll_data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Anjali P A</dc:creator>
  <cp:lastModifiedBy>Anjali P A</cp:lastModifiedBy>
  <dcterms:created xsi:type="dcterms:W3CDTF">2025-07-14T11:40:51Z</dcterms:created>
  <dcterms:modified xsi:type="dcterms:W3CDTF">2025-07-14T16:24:06Z</dcterms:modified>
</cp:coreProperties>
</file>