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9200" windowHeight="6930" firstSheet="2" activeTab="4"/>
  </bookViews>
  <sheets>
    <sheet name="measure of central tendency" sheetId="1" r:id="rId1"/>
    <sheet name="measure of dispersion" sheetId="2" r:id="rId2"/>
    <sheet name="measure of Skewness &amp; Kurtosis" sheetId="3" r:id="rId3"/>
    <sheet name="Percentile and Quartiles" sheetId="4" r:id="rId4"/>
    <sheet name="Correlation and Covariance" sheetId="5" r:id="rId5"/>
  </sheets>
  <externalReferences>
    <externalReference r:id="rId6"/>
    <externalReference r:id="rId7"/>
    <externalReference r:id="rId8"/>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50" i="2" l="1"/>
  <c r="F743" i="2"/>
  <c r="F725" i="2"/>
  <c r="F631" i="2" a="1"/>
  <c r="F632" i="2" s="1"/>
  <c r="F631" i="2"/>
  <c r="E574" i="2" a="1"/>
  <c r="E574" i="2" s="1"/>
  <c r="E569" i="2"/>
  <c r="F466" i="2" a="1"/>
  <c r="F466" i="2" s="1"/>
  <c r="F634" i="2" l="1"/>
  <c r="F633" i="2"/>
  <c r="E578" i="2"/>
  <c r="E577" i="2"/>
  <c r="E576" i="2"/>
  <c r="E575" i="2"/>
  <c r="F470" i="2"/>
  <c r="F469" i="2"/>
  <c r="F468" i="2"/>
  <c r="F467" i="2"/>
  <c r="G397" i="2" l="1" a="1"/>
  <c r="G404" i="2" s="1"/>
  <c r="L286" i="2"/>
  <c r="K293" i="2"/>
  <c r="K292" i="2"/>
  <c r="G49" i="5"/>
  <c r="G27" i="5"/>
  <c r="F27" i="5"/>
  <c r="G10" i="5"/>
  <c r="F459" i="4"/>
  <c r="F458" i="4"/>
  <c r="F457" i="4"/>
  <c r="F453" i="4"/>
  <c r="F452" i="4"/>
  <c r="F451" i="4"/>
  <c r="F336" i="4"/>
  <c r="F335" i="4"/>
  <c r="F334" i="4"/>
  <c r="F330" i="4"/>
  <c r="F329" i="4"/>
  <c r="F328" i="4"/>
  <c r="F223" i="4"/>
  <c r="F222" i="4"/>
  <c r="F221" i="4"/>
  <c r="F217" i="4"/>
  <c r="F216" i="4"/>
  <c r="F215" i="4"/>
  <c r="F119" i="4"/>
  <c r="F118" i="4"/>
  <c r="F117" i="4"/>
  <c r="F113" i="4"/>
  <c r="F112" i="4"/>
  <c r="F111" i="4"/>
  <c r="F16" i="4"/>
  <c r="F15" i="4"/>
  <c r="F14" i="4"/>
  <c r="F13" i="4"/>
  <c r="F8" i="4"/>
  <c r="F7" i="4"/>
  <c r="F6" i="4"/>
  <c r="G403" i="2" l="1"/>
  <c r="G402" i="2"/>
  <c r="G401" i="2"/>
  <c r="G400" i="2"/>
  <c r="G399" i="2"/>
  <c r="G406" i="2"/>
  <c r="G398" i="2"/>
  <c r="G405" i="2"/>
  <c r="G397" i="2"/>
  <c r="K288" i="2"/>
  <c r="E290" i="2" s="1"/>
  <c r="E291" i="2" l="1"/>
  <c r="E292" i="2" s="1"/>
  <c r="E293" i="2" s="1"/>
  <c r="E294" i="2" s="1"/>
  <c r="E295" i="2" s="1"/>
  <c r="E296" i="2" s="1"/>
  <c r="E297" i="2" s="1"/>
  <c r="E298" i="2" s="1"/>
  <c r="E299" i="2" s="1"/>
  <c r="F369" i="3"/>
  <c r="F365" i="3"/>
  <c r="F266" i="3"/>
  <c r="F262" i="3"/>
  <c r="F162" i="3"/>
  <c r="F158" i="3"/>
  <c r="F63" i="3"/>
  <c r="F59" i="3"/>
  <c r="F10" i="3"/>
  <c r="F6" i="3"/>
  <c r="F751" i="2"/>
  <c r="F749" i="2"/>
  <c r="F744" i="2"/>
  <c r="F742" i="2"/>
  <c r="F726" i="2"/>
  <c r="F724" i="2"/>
  <c r="D625" i="2"/>
  <c r="F463" i="2"/>
  <c r="F457" i="2"/>
  <c r="F289" i="2" l="1" a="1"/>
  <c r="F289" i="2" s="1"/>
  <c r="F392" i="2"/>
  <c r="F391" i="2"/>
  <c r="F389" i="2"/>
  <c r="F388" i="2"/>
  <c r="E315" i="2"/>
  <c r="E310" i="2"/>
  <c r="E305" i="2"/>
  <c r="G14" i="2"/>
  <c r="G10" i="2"/>
  <c r="G6" i="2"/>
  <c r="J282" i="2"/>
  <c r="J281" i="2"/>
  <c r="J280" i="2"/>
  <c r="J279" i="2"/>
  <c r="J278" i="2"/>
  <c r="M275" i="2"/>
  <c r="J275" i="2"/>
  <c r="M274" i="2"/>
  <c r="J274" i="2"/>
  <c r="M273" i="2"/>
  <c r="J273" i="2"/>
  <c r="M272" i="2"/>
  <c r="J272" i="2"/>
  <c r="M271" i="2"/>
  <c r="J271" i="2"/>
  <c r="F179" i="2"/>
  <c r="F175" i="2"/>
  <c r="F171" i="2"/>
  <c r="F123" i="2"/>
  <c r="F119" i="2"/>
  <c r="F108" i="2"/>
  <c r="F104" i="2"/>
  <c r="G59" i="2"/>
  <c r="G55" i="2"/>
  <c r="G51" i="2"/>
  <c r="G28" i="2"/>
  <c r="G24" i="2"/>
  <c r="G20" i="2"/>
  <c r="F290" i="2" l="1"/>
  <c r="F292" i="2"/>
  <c r="F297" i="2"/>
  <c r="F390" i="2"/>
  <c r="F291" i="2"/>
  <c r="F293" i="2"/>
  <c r="F296" i="2"/>
  <c r="F299" i="2"/>
  <c r="F298" i="2"/>
  <c r="F300" i="2"/>
  <c r="F295" i="2"/>
  <c r="F294" i="2"/>
  <c r="G52" i="1"/>
  <c r="G48" i="1"/>
  <c r="G44" i="1"/>
  <c r="G29" i="1"/>
  <c r="G25" i="1"/>
  <c r="G21" i="1"/>
  <c r="G13" i="1" l="1"/>
  <c r="G9" i="1"/>
  <c r="G4" i="1"/>
</calcChain>
</file>

<file path=xl/sharedStrings.xml><?xml version="1.0" encoding="utf-8"?>
<sst xmlns="http://schemas.openxmlformats.org/spreadsheetml/2006/main" count="283" uniqueCount="196">
  <si>
    <t>Week</t>
  </si>
  <si>
    <t>Units</t>
  </si>
  <si>
    <t>Mean</t>
  </si>
  <si>
    <t>Median</t>
  </si>
  <si>
    <t>Mode</t>
  </si>
  <si>
    <t>QUE : 1</t>
  </si>
  <si>
    <t>QUE : 2</t>
  </si>
  <si>
    <t>Customer</t>
  </si>
  <si>
    <t>Time</t>
  </si>
  <si>
    <t>mean</t>
  </si>
  <si>
    <t>median</t>
  </si>
  <si>
    <t>mode</t>
  </si>
  <si>
    <t>DAY</t>
  </si>
  <si>
    <t>UNITS</t>
  </si>
  <si>
    <t>QUE:3</t>
  </si>
  <si>
    <t>RANGE</t>
  </si>
  <si>
    <t>QUE-2</t>
  </si>
  <si>
    <t>VARIANCE</t>
  </si>
  <si>
    <t>STANDED DEVIATION</t>
  </si>
  <si>
    <t>QUE-3</t>
  </si>
  <si>
    <t>QUE-4</t>
  </si>
  <si>
    <t>MEAN</t>
  </si>
  <si>
    <t>QUE-5</t>
  </si>
  <si>
    <t>QUE-6</t>
  </si>
  <si>
    <t>QUE-7</t>
  </si>
  <si>
    <t>Model A</t>
  </si>
  <si>
    <t>Model B</t>
  </si>
  <si>
    <t>Model C</t>
  </si>
  <si>
    <t>Model D</t>
  </si>
  <si>
    <t>Model E</t>
  </si>
  <si>
    <t xml:space="preserve">AVERAGE </t>
  </si>
  <si>
    <t>MODEL A</t>
  </si>
  <si>
    <t>MODEL B</t>
  </si>
  <si>
    <t>MODEL C</t>
  </si>
  <si>
    <t>MODEL D</t>
  </si>
  <si>
    <t>MODEL E</t>
  </si>
  <si>
    <t>QUE:1</t>
  </si>
  <si>
    <t>AVERAGE</t>
  </si>
  <si>
    <t>QUE-8</t>
  </si>
  <si>
    <t>AGE</t>
  </si>
  <si>
    <t>MODE</t>
  </si>
  <si>
    <t>MEDIAN</t>
  </si>
  <si>
    <t>QUE-9</t>
  </si>
  <si>
    <t xml:space="preserve">IQR </t>
  </si>
  <si>
    <t>Q1</t>
  </si>
  <si>
    <t>Q3</t>
  </si>
  <si>
    <t>QUE-10</t>
  </si>
  <si>
    <t>Defect Type</t>
  </si>
  <si>
    <t xml:space="preserve"> Frequency</t>
  </si>
  <si>
    <t>A</t>
  </si>
  <si>
    <t>B</t>
  </si>
  <si>
    <t>C</t>
  </si>
  <si>
    <t>D</t>
  </si>
  <si>
    <t>E</t>
  </si>
  <si>
    <t>F</t>
  </si>
  <si>
    <t>G</t>
  </si>
  <si>
    <t>highest frequency</t>
  </si>
  <si>
    <t>QUE-11</t>
  </si>
  <si>
    <t>RATINGS</t>
  </si>
  <si>
    <t>BINS</t>
  </si>
  <si>
    <t>QUE-12</t>
  </si>
  <si>
    <t>2.  Measure of Central Tendency: What is the average monthly sales figure?</t>
  </si>
  <si>
    <t>Sales</t>
  </si>
  <si>
    <t>3.  Bar Chart: Create a bar chart to display the frequency of sales in different price ranges.</t>
  </si>
  <si>
    <t>QUE-13</t>
  </si>
  <si>
    <t>Response Times</t>
  </si>
  <si>
    <t>2.  Measure of Central Tendency: What is the median response time?</t>
  </si>
  <si>
    <t>3.  Bar Chart: Create a bar chart to display the frequency of response times within different ranges.</t>
  </si>
  <si>
    <t>QUE-14</t>
  </si>
  <si>
    <t>Region 1</t>
  </si>
  <si>
    <t>Region 2</t>
  </si>
  <si>
    <t>Region 3</t>
  </si>
  <si>
    <t>1. Bar Chart: Create a bar chart to compare the sales figures across the three regions.</t>
  </si>
  <si>
    <t>2. Measure of Central Tendency: What is the average sales figure for each region?</t>
  </si>
  <si>
    <t xml:space="preserve">3. Measure of Dispersion
: What is the range of sales figures in each region?
</t>
  </si>
  <si>
    <t>QUE-1</t>
  </si>
  <si>
    <t>Returns</t>
  </si>
  <si>
    <t>1.  Skewness: Calculate the skewness of the monthly returns.</t>
  </si>
  <si>
    <t>SKEWNESS</t>
  </si>
  <si>
    <t>2.  Kurtosis: Calculate the kurtosis of the monthly returns.</t>
  </si>
  <si>
    <t>KURTOSIS</t>
  </si>
  <si>
    <t>3.  Interpretation: Based on the skewness and kurtosis values, what can be said about the distribution of returns?</t>
  </si>
  <si>
    <t xml:space="preserve">Normal distribution </t>
  </si>
  <si>
    <t>Incomes</t>
  </si>
  <si>
    <t>1. Skewness: Calculate the skewness of the income distribution.</t>
  </si>
  <si>
    <t>2. Kurtosis: Calculate the kurtosis of the income distribution.</t>
  </si>
  <si>
    <t>3. Interpretation: Based on the skewness and kurtosis values, what can be inferred about the income inequality?</t>
  </si>
  <si>
    <t>Rating</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</si>
  <si>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</si>
  <si>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</si>
  <si>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</si>
  <si>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Negative Distribution</t>
  </si>
  <si>
    <t>House Prices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</si>
  <si>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</si>
  <si>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</si>
  <si>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</si>
  <si>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POSITIVE DISTRIBUTION</t>
  </si>
  <si>
    <t>Waiting Times</t>
  </si>
  <si>
    <t>1. Skewness: Calculate the skewness of the waiting time distribution.</t>
  </si>
  <si>
    <t>2. Kurosis: Calculate the kurtosis of the waiting time distribution.</t>
  </si>
  <si>
    <t>3. Interpretation: Based on the skewness and kurtosis values, what can be inferred about the waiting time distribution?</t>
  </si>
  <si>
    <t>NEGATIVE DISTRIBUTION</t>
  </si>
  <si>
    <t>1. Mean: What is the average weekly sales of the product category?</t>
  </si>
  <si>
    <t>2. Median: What is the typical or central sales value for the product category?</t>
  </si>
  <si>
    <t>3. Mode: Are there any recurring or most frequently occurring sales figures for the product category?</t>
  </si>
  <si>
    <t>1. Mean: What is the average waiting time for customers at the restaurant?</t>
  </si>
  <si>
    <t>2. Median: What is the typical or central waiting time experienced by customers?</t>
  </si>
  <si>
    <t>3. Mode: Are there any recurring or most frequently occurring waiting times for customers?</t>
  </si>
  <si>
    <t>1. Mean: What is the average rental duration for customers at the car rental company?</t>
  </si>
  <si>
    <t>2. Median: What is the typical or central rental duration experienced by customers?</t>
  </si>
  <si>
    <t>3. Mode: Are there any recurring or most frequently occurring rental durations for customers?</t>
  </si>
  <si>
    <t>Positive</t>
  </si>
  <si>
    <t>Salaries</t>
  </si>
  <si>
    <t>1.  Quartiles: Calculate the first quartile (Q1), median (Q2), and third quartile (Q3) of the salary distribution.</t>
  </si>
  <si>
    <t>Q2</t>
  </si>
  <si>
    <t>2.  Percentiles: Calculate the 10th percentile, 25th percentile, 75th percentile, and 90th percentile of the salary distribution.</t>
  </si>
  <si>
    <t>10th</t>
  </si>
  <si>
    <t>25th</t>
  </si>
  <si>
    <t>75th</t>
  </si>
  <si>
    <t>90th</t>
  </si>
  <si>
    <t>3.  Interpretation: Based on the quartiles and percentiles, what can be inferred about the income distribution of the employees?</t>
  </si>
  <si>
    <t>Positive distribution</t>
  </si>
  <si>
    <t>Weights</t>
  </si>
  <si>
    <t>1.  Quartiles: Calculate the first quartile (Q1), median (Q2), and third quartile (Q3) of the weight distribution.</t>
  </si>
  <si>
    <t>2.  Percentiles: Calculate the 15th percentile, 50th percentile, and 85th percentile of the weight distribution.</t>
  </si>
  <si>
    <t>15th</t>
  </si>
  <si>
    <t>50th</t>
  </si>
  <si>
    <t>85th</t>
  </si>
  <si>
    <t>3.  Interpretation: Based on the quartiles and percentiles, what can be inferred about the weight distribution of the individuals?</t>
  </si>
  <si>
    <t>Normal distribution</t>
  </si>
  <si>
    <t>Purchase Amounts</t>
  </si>
  <si>
    <t>1. Quartiles: Calculate the first quartile (Q1), median (Q2), and third quartile (Q3) of the purchase amount distribution.</t>
  </si>
  <si>
    <t>2. Percentiles: Calculate the 20th percentile, 40th percentile, and 80th percentile of the purchase amount distribution.</t>
  </si>
  <si>
    <t>20th</t>
  </si>
  <si>
    <t>40th</t>
  </si>
  <si>
    <t>80th</t>
  </si>
  <si>
    <t>3. Interpretation: Based on the quartiles and percentiles, what can be inferred about the spending patterns of the customers?</t>
  </si>
  <si>
    <t>Commute Times</t>
  </si>
  <si>
    <t>1. Quartiles: Calculate the first quartile (Q1), median (Q2), and third quartile (Q3) of the commute time distribution.</t>
  </si>
  <si>
    <t>2. Percentiles: Calculate the 30th percentile, 50th percentile, and 70th percentile of the commute time distribution.</t>
  </si>
  <si>
    <t>30th</t>
  </si>
  <si>
    <t>70th</t>
  </si>
  <si>
    <t>3. Interpretation: Based on the quartiles and percentiles, what can be inferred about the average commute time of the employees?</t>
  </si>
  <si>
    <t>Defect Rates</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</si>
  <si>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</si>
  <si>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</si>
  <si>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</si>
  <si>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The Quality of the product is average.</t>
  </si>
  <si>
    <t>Advertising Expenditure</t>
  </si>
  <si>
    <t>Sales Revenue</t>
  </si>
  <si>
    <t xml:space="preserve">Calculate the correlation coefficient between advertising expenditure and sales revenue. Interpret the value of the correlation coefficient and explain the nature of the relationship between advertising expenditure and sales revenue.
</t>
  </si>
  <si>
    <t>Correlation Coefficient</t>
  </si>
  <si>
    <t>Correlation coeffcient between advertising expenditure and sales revenue is positive.</t>
  </si>
  <si>
    <t>Company A</t>
  </si>
  <si>
    <t>Company B</t>
  </si>
  <si>
    <r>
      <rPr>
        <b/>
        <sz val="11"/>
        <color theme="1"/>
        <rFont val="Calibri"/>
        <family val="2"/>
        <scheme val="minor"/>
      </rPr>
      <t>Calculate the covariance between the stock prices of Company A and Company B. Interpret the value of the covariance and explain the nature of the relationship between the two stocks.</t>
    </r>
    <r>
      <rPr>
        <sz val="11"/>
        <color theme="1"/>
        <rFont val="Calibri"/>
        <family val="2"/>
        <scheme val="minor"/>
      </rPr>
      <t xml:space="preserve">
</t>
    </r>
  </si>
  <si>
    <t>Hours Spent Studying</t>
  </si>
  <si>
    <t>Exam Scores</t>
  </si>
  <si>
    <t xml:space="preserve">Question:
Calculate the correlation coefficient between the hours spent studying and the exam scores. Interpret the value of the correlation coefficient and explain the nature of the relationship between studying hours and exam scores.
</t>
  </si>
  <si>
    <t>Correlation Coefficent</t>
  </si>
  <si>
    <t>The Hours spent studying and exam scores positive</t>
  </si>
  <si>
    <t>The Nature of the relationship between the two Companys independed for each other.</t>
  </si>
  <si>
    <t>The most customers spends less than the average but some customers spend much more than the average.</t>
  </si>
  <si>
    <t>The average commute time of the employees is moderately high.</t>
  </si>
  <si>
    <t>1.  Range: What is the range of the production output for the machine?</t>
  </si>
  <si>
    <t>2. Variance: What is the variance of the production output for the machine?</t>
  </si>
  <si>
    <t>3. Standard Deviation: What is the standard deviation of the production output for the machine?</t>
  </si>
  <si>
    <t>1. Range: What is the range of the daily sales?</t>
  </si>
  <si>
    <t>2. Variance: What is the variance of the daily sales?</t>
  </si>
  <si>
    <t>3. Standard Deviation: What is the standard deviation of the daily sales?</t>
  </si>
  <si>
    <t>1. Range: What is the range of the delivery times?</t>
  </si>
  <si>
    <t>2. Variance: What is the variance of the delivery times?</t>
  </si>
  <si>
    <t>3. Standard Deviation: What is the standard deviation of the delivery times?</t>
  </si>
  <si>
    <t>1. Measure of Central Tendency: What is the average monthly revenue for the product?</t>
  </si>
  <si>
    <t>2. Measure of Dispersion: What is the range of monthly revenue for the product?</t>
  </si>
  <si>
    <t>1. Measure of Central Tendency: What is the average satisfaction rating?</t>
  </si>
  <si>
    <t>2. Measure of Dispersion: What is the standard deviation of the satisfaction ratings?</t>
  </si>
  <si>
    <t>1. Measure of Central Tendency: What is the average wait time for customers at the call center?</t>
  </si>
  <si>
    <t>2. Measure of Dispersion: What is the range of wait times for customers at the call center?</t>
  </si>
  <si>
    <t>3. Measure of Dispersion: What is the standard deviation of the wait times for customers at the call center?</t>
  </si>
  <si>
    <t xml:space="preserve">Frequency </t>
  </si>
  <si>
    <t>max</t>
  </si>
  <si>
    <t>min</t>
  </si>
  <si>
    <t>range</t>
  </si>
  <si>
    <t>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</si>
  <si>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</si>
  <si>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</si>
  <si>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</si>
  <si>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1.  Frequency Distribution: Create a frequency distribution table for the purchase amounts.</t>
  </si>
  <si>
    <t>Lower Range</t>
  </si>
  <si>
    <t>Higher Range</t>
  </si>
  <si>
    <t>Frequency</t>
  </si>
  <si>
    <t>2.  Mode: Which satisfaction rating has the highest frequency?</t>
  </si>
  <si>
    <t>3.  Bar Chart: Create a bar chart to display the frequency of each satisfaction rating.</t>
  </si>
  <si>
    <t>Lower Ranger</t>
  </si>
  <si>
    <t>Higher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</si>
</sst>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5C]#,##0.00"/>
    <numFmt numFmtId="165" formatCode="[$$-1009]#,##0.00"/>
  </numFmts>
  <fonts count="11" x14ac:knownFonts="1">
    <font>
      <sz val="11"/>
      <color theme="1"/>
      <name val="Calibri"/>
      <family val="2"/>
      <scheme val="minor"/>
    </font>
    <font>
      <sz val="11"/>
      <color rgb="FF000000"/>
      <name val="Arial"/>
      <family val="2"/>
    </font>
    <font>
      <sz val="11"/>
      <color theme="1"/>
      <name val="Calibri"/>
    </font>
    <font>
      <sz val="11"/>
      <color theme="1"/>
      <name val="Arial"/>
      <family val="2"/>
    </font>
    <font>
      <sz val="11"/>
      <color theme="1"/>
      <name val="Calibri"/>
      <family val="2"/>
    </font>
    <font>
      <sz val="11"/>
      <color rgb="FF000000"/>
      <name val="Calibri"/>
      <family val="2"/>
      <scheme val="minor"/>
    </font>
    <font>
      <sz val="11"/>
      <color theme="1"/>
      <name val="Calibri"/>
      <scheme val="minor"/>
    </font>
    <font>
      <b/>
      <sz val="11"/>
      <color theme="1"/>
      <name val="Calibri"/>
      <family val="2"/>
      <scheme val="minor"/>
    </font>
    <font>
      <sz val="11"/>
      <color theme="1"/>
      <name val="Calibri"/>
      <family val="2"/>
      <scheme val="minor"/>
    </font>
    <font>
      <sz val="11"/>
      <color theme="1"/>
      <name val="Arial"/>
    </font>
    <font>
      <b/>
      <sz val="11"/>
      <color rgb="FF000000"/>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2F5496"/>
      </patternFill>
    </fill>
    <fill>
      <patternFill patternType="solid">
        <fgColor rgb="FF8EAADB"/>
        <bgColor rgb="FF8EAADB"/>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94">
    <xf numFmtId="0" fontId="0" fillId="0" borderId="0" xfId="0"/>
    <xf numFmtId="0" fontId="1" fillId="0" borderId="0" xfId="0" applyFont="1"/>
    <xf numFmtId="0" fontId="0" fillId="0" borderId="1" xfId="0" applyBorder="1"/>
    <xf numFmtId="0" fontId="3" fillId="0" borderId="1" xfId="0" applyFont="1" applyBorder="1" applyAlignment="1">
      <alignment horizontal="center" vertical="center"/>
    </xf>
    <xf numFmtId="0" fontId="4" fillId="0" borderId="1" xfId="0" applyFont="1" applyBorder="1" applyAlignment="1">
      <alignment horizontal="center"/>
    </xf>
    <xf numFmtId="165" fontId="4" fillId="0" borderId="2" xfId="0" applyNumberFormat="1" applyFont="1" applyBorder="1"/>
    <xf numFmtId="165" fontId="0" fillId="0" borderId="0" xfId="0" applyNumberFormat="1"/>
    <xf numFmtId="0" fontId="4" fillId="0" borderId="2" xfId="0" applyFont="1" applyBorder="1"/>
    <xf numFmtId="0" fontId="4" fillId="0" borderId="0" xfId="0" applyFont="1" applyBorder="1"/>
    <xf numFmtId="0" fontId="4" fillId="0" borderId="2" xfId="0" applyFont="1" applyBorder="1" applyAlignment="1">
      <alignment horizontal="center"/>
    </xf>
    <xf numFmtId="0" fontId="4" fillId="0" borderId="1" xfId="0" applyFont="1" applyFill="1" applyBorder="1" applyAlignment="1">
      <alignment horizontal="center"/>
    </xf>
    <xf numFmtId="0" fontId="5" fillId="0" borderId="1" xfId="0" applyFont="1" applyBorder="1"/>
    <xf numFmtId="0" fontId="2" fillId="0" borderId="2" xfId="1"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2" fillId="0" borderId="3" xfId="0" applyFont="1" applyBorder="1" applyAlignment="1">
      <alignment horizontal="center"/>
    </xf>
    <xf numFmtId="0" fontId="2" fillId="0" borderId="4" xfId="0" applyFont="1" applyBorder="1" applyAlignment="1">
      <alignment horizontal="center"/>
    </xf>
    <xf numFmtId="0" fontId="2" fillId="0" borderId="2" xfId="1" applyFont="1" applyBorder="1"/>
    <xf numFmtId="0" fontId="2" fillId="0" borderId="2" xfId="0" applyFont="1" applyBorder="1"/>
    <xf numFmtId="0" fontId="2" fillId="0" borderId="4" xfId="0" applyFont="1" applyBorder="1"/>
    <xf numFmtId="0" fontId="4" fillId="0" borderId="5" xfId="0" applyFont="1" applyBorder="1" applyAlignment="1">
      <alignment horizontal="center"/>
    </xf>
    <xf numFmtId="0" fontId="3" fillId="0" borderId="2" xfId="0" applyFont="1" applyBorder="1" applyAlignment="1">
      <alignment horizontal="center" vertical="center"/>
    </xf>
    <xf numFmtId="0" fontId="7" fillId="2" borderId="0" xfId="0" applyFont="1" applyFill="1"/>
    <xf numFmtId="0" fontId="0" fillId="2" borderId="0" xfId="0" applyFill="1"/>
    <xf numFmtId="0" fontId="1" fillId="0" borderId="0" xfId="0" applyFont="1" applyAlignment="1">
      <alignment horizontal="left" vertical="center" indent="6"/>
    </xf>
    <xf numFmtId="0" fontId="0" fillId="2" borderId="1" xfId="0" applyFill="1" applyBorder="1"/>
    <xf numFmtId="0" fontId="5" fillId="0" borderId="0" xfId="0" applyFont="1"/>
    <xf numFmtId="0" fontId="3" fillId="0" borderId="2" xfId="0" applyFont="1" applyBorder="1" applyAlignment="1">
      <alignment horizontal="center" vertical="center"/>
    </xf>
    <xf numFmtId="0" fontId="4" fillId="0" borderId="2" xfId="0" applyFont="1" applyBorder="1" applyAlignment="1">
      <alignment horizontal="center"/>
    </xf>
    <xf numFmtId="0" fontId="4" fillId="0" borderId="2" xfId="0" applyFont="1" applyBorder="1" applyAlignment="1">
      <alignment horizontal="center"/>
    </xf>
    <xf numFmtId="0" fontId="3" fillId="0" borderId="2" xfId="0" applyFont="1" applyBorder="1" applyAlignment="1">
      <alignment vertical="top"/>
    </xf>
    <xf numFmtId="0" fontId="4" fillId="0" borderId="2" xfId="0" applyFont="1" applyBorder="1"/>
    <xf numFmtId="0" fontId="0" fillId="0" borderId="1" xfId="0" applyBorder="1" applyAlignment="1">
      <alignment horizontal="center"/>
    </xf>
    <xf numFmtId="2" fontId="0" fillId="2" borderId="0" xfId="0" applyNumberFormat="1" applyFill="1"/>
    <xf numFmtId="0" fontId="0" fillId="3" borderId="9" xfId="0" applyFill="1" applyBorder="1"/>
    <xf numFmtId="0" fontId="0" fillId="0" borderId="1" xfId="0" applyBorder="1" applyAlignment="1">
      <alignment horizontal="center"/>
    </xf>
    <xf numFmtId="14" fontId="0" fillId="0" borderId="0" xfId="0" applyNumberFormat="1"/>
    <xf numFmtId="0" fontId="7" fillId="0" borderId="1" xfId="0" applyFont="1" applyBorder="1" applyAlignment="1">
      <alignment horizontal="center"/>
    </xf>
    <xf numFmtId="0" fontId="0" fillId="0" borderId="1" xfId="0"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3" borderId="1" xfId="0" applyFont="1" applyFill="1" applyBorder="1" applyAlignment="1">
      <alignment horizontal="center"/>
    </xf>
    <xf numFmtId="0" fontId="7" fillId="0" borderId="6" xfId="0" applyFont="1" applyBorder="1" applyAlignment="1">
      <alignment horizontal="center" wrapText="1"/>
    </xf>
    <xf numFmtId="0" fontId="7" fillId="0" borderId="1" xfId="0" applyFont="1" applyBorder="1" applyAlignment="1">
      <alignment horizontal="center" wrapText="1"/>
    </xf>
    <xf numFmtId="0" fontId="0" fillId="2" borderId="0" xfId="0" applyFill="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7" fillId="0" borderId="6" xfId="0" applyFont="1" applyBorder="1" applyAlignment="1"/>
    <xf numFmtId="0" fontId="7" fillId="0" borderId="7" xfId="0" applyFont="1" applyBorder="1" applyAlignment="1"/>
    <xf numFmtId="0" fontId="7" fillId="0" borderId="8" xfId="0" applyFont="1" applyBorder="1" applyAlignment="1"/>
    <xf numFmtId="0" fontId="7" fillId="0" borderId="0" xfId="0" applyFont="1" applyAlignment="1">
      <alignment horizontal="center"/>
    </xf>
    <xf numFmtId="0" fontId="7" fillId="2" borderId="0" xfId="0" applyFont="1" applyFill="1" applyAlignment="1">
      <alignment horizontal="center"/>
    </xf>
    <xf numFmtId="0" fontId="3" fillId="0" borderId="2" xfId="0" applyFont="1" applyBorder="1"/>
    <xf numFmtId="0" fontId="4" fillId="0" borderId="2" xfId="0" applyFont="1" applyBorder="1"/>
    <xf numFmtId="0" fontId="0" fillId="0" borderId="1" xfId="0" applyFont="1" applyBorder="1"/>
    <xf numFmtId="0" fontId="0" fillId="2" borderId="1" xfId="0" applyFont="1" applyFill="1" applyBorder="1"/>
    <xf numFmtId="0" fontId="0" fillId="2" borderId="1" xfId="0" applyFill="1" applyBorder="1" applyAlignment="1">
      <alignment horizontal="center"/>
    </xf>
    <xf numFmtId="0" fontId="9" fillId="0" borderId="2" xfId="1" applyFont="1" applyBorder="1" applyAlignment="1">
      <alignment horizontal="center"/>
    </xf>
    <xf numFmtId="0" fontId="3" fillId="0" borderId="2" xfId="0" applyFont="1" applyBorder="1" applyAlignment="1">
      <alignment horizontal="center"/>
    </xf>
    <xf numFmtId="0" fontId="0" fillId="0" borderId="1" xfId="0" applyBorder="1" applyAlignment="1">
      <alignment horizontal="center" wrapText="1"/>
    </xf>
    <xf numFmtId="0" fontId="3" fillId="0" borderId="2" xfId="0" applyFont="1" applyBorder="1"/>
    <xf numFmtId="0" fontId="4" fillId="0" borderId="2" xfId="0" applyFont="1" applyBorder="1"/>
    <xf numFmtId="0" fontId="0" fillId="2" borderId="1" xfId="0" applyFill="1" applyBorder="1" applyAlignment="1">
      <alignment horizontal="center" wrapText="1"/>
    </xf>
    <xf numFmtId="0" fontId="0" fillId="0" borderId="0" xfId="0" applyBorder="1"/>
    <xf numFmtId="0" fontId="7" fillId="0" borderId="0" xfId="0" applyFont="1" applyBorder="1" applyAlignment="1"/>
    <xf numFmtId="0" fontId="0" fillId="2" borderId="6" xfId="0" applyFill="1" applyBorder="1"/>
    <xf numFmtId="0" fontId="3" fillId="0" borderId="2" xfId="0" applyFont="1" applyBorder="1"/>
    <xf numFmtId="0" fontId="8" fillId="0" borderId="0" xfId="0" applyFont="1"/>
    <xf numFmtId="0" fontId="4" fillId="0" borderId="2" xfId="0" applyFont="1" applyBorder="1"/>
    <xf numFmtId="0" fontId="0" fillId="2" borderId="10" xfId="0" applyFill="1" applyBorder="1" applyAlignment="1">
      <alignment horizontal="center"/>
    </xf>
    <xf numFmtId="0" fontId="10" fillId="0" borderId="1" xfId="0" applyFont="1" applyBorder="1" applyAlignment="1">
      <alignment horizontal="center" vertical="center"/>
    </xf>
    <xf numFmtId="0" fontId="1" fillId="0" borderId="1" xfId="0" applyFont="1" applyBorder="1" applyAlignment="1">
      <alignment horizontal="center" vertical="center"/>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164" fontId="2" fillId="0" borderId="1" xfId="0" applyNumberFormat="1" applyFont="1" applyBorder="1"/>
    <xf numFmtId="164" fontId="0" fillId="2" borderId="1" xfId="0" applyNumberFormat="1" applyFill="1" applyBorder="1"/>
    <xf numFmtId="165" fontId="0" fillId="2" borderId="1" xfId="0" applyNumberFormat="1" applyFill="1" applyBorder="1"/>
    <xf numFmtId="0" fontId="0" fillId="2" borderId="1" xfId="0" applyFill="1" applyBorder="1" applyAlignment="1">
      <alignment horizontal="center"/>
    </xf>
    <xf numFmtId="0" fontId="4" fillId="4" borderId="1" xfId="0" applyFont="1" applyFill="1" applyBorder="1"/>
    <xf numFmtId="0" fontId="4" fillId="0" borderId="1" xfId="0" applyFont="1" applyBorder="1"/>
    <xf numFmtId="0" fontId="2" fillId="2" borderId="2" xfId="0" applyFont="1" applyFill="1" applyBorder="1"/>
    <xf numFmtId="0" fontId="0" fillId="0" borderId="10" xfId="0" applyBorder="1"/>
    <xf numFmtId="0" fontId="3" fillId="0" borderId="0" xfId="0" applyFont="1" applyBorder="1" applyAlignment="1">
      <alignment vertical="center"/>
    </xf>
    <xf numFmtId="0" fontId="0" fillId="0" borderId="0" xfId="0" applyFont="1" applyBorder="1" applyAlignment="1"/>
    <xf numFmtId="0" fontId="0" fillId="0" borderId="0" xfId="0" applyAlignment="1"/>
    <xf numFmtId="0" fontId="3" fillId="0" borderId="5" xfId="0" applyFont="1" applyBorder="1" applyAlignment="1">
      <alignment horizontal="center" vertical="center"/>
    </xf>
    <xf numFmtId="0" fontId="4" fillId="0" borderId="2" xfId="0" applyFont="1" applyBorder="1" applyAlignment="1">
      <alignment horizontal="center"/>
    </xf>
    <xf numFmtId="0" fontId="4" fillId="5" borderId="2" xfId="0" applyFont="1" applyFill="1" applyBorder="1"/>
    <xf numFmtId="0" fontId="4" fillId="0" borderId="2" xfId="0" applyFont="1" applyBorder="1"/>
  </cellXfs>
  <cellStyles count="2">
    <cellStyle name="Normal" xfId="0" builtinId="0"/>
    <cellStyle name="Normal 2" xfId="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s>
  <tableStyles count="2" defaultTableStyle="TableStyleMedium2" defaultPivotStyle="PivotStyleLight16">
    <tableStyle name="Sheet1-style" pivot="0" count="3">
      <tableStyleElement type="headerRow" dxfId="9"/>
      <tableStyleElement type="firstRowStripe" dxfId="8"/>
      <tableStyleElement type="secondRowStripe" dxfId="7"/>
    </tableStyle>
    <tableStyle name="Sheet1-style 2" pivot="0" count="3">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'measure of dispersion'!$C$439</c:f>
              <c:strCache>
                <c:ptCount val="1"/>
                <c:pt idx="0">
                  <c:v> Frequency</c:v>
                </c:pt>
              </c:strCache>
            </c:strRef>
          </c:tx>
          <c:spPr>
            <a:solidFill>
              <a:schemeClr val="accent1"/>
            </a:solidFill>
            <a:ln>
              <a:noFill/>
            </a:ln>
            <a:effectLst/>
            <a:sp3d/>
          </c:spPr>
          <c:invertIfNegative val="0"/>
          <c:dLbls>
            <c:dLbl>
              <c:idx val="0"/>
              <c:layout>
                <c:manualLayout>
                  <c:x val="0.31666666666666665"/>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8C0-476D-94A0-0CC85B5AAD9B}"/>
                </c:ext>
              </c:extLst>
            </c:dLbl>
            <c:dLbl>
              <c:idx val="1"/>
              <c:layout>
                <c:manualLayout>
                  <c:x val="0.41666666666666669"/>
                  <c:y val="-9.259259259259258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8C0-476D-94A0-0CC85B5AAD9B}"/>
                </c:ext>
              </c:extLst>
            </c:dLbl>
            <c:dLbl>
              <c:idx val="2"/>
              <c:layout>
                <c:manualLayout>
                  <c:x val="0.21666666666666667"/>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8C0-476D-94A0-0CC85B5AAD9B}"/>
                </c:ext>
              </c:extLst>
            </c:dLbl>
            <c:dLbl>
              <c:idx val="3"/>
              <c:layout>
                <c:manualLayout>
                  <c:x val="0.13055555555555551"/>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8C0-476D-94A0-0CC85B5AAD9B}"/>
                </c:ext>
              </c:extLst>
            </c:dLbl>
            <c:dLbl>
              <c:idx val="4"/>
              <c:layout>
                <c:manualLayout>
                  <c:x val="0.45833333333333331"/>
                  <c:y val="-4.6296296296296719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8C0-476D-94A0-0CC85B5AAD9B}"/>
                </c:ext>
              </c:extLst>
            </c:dLbl>
            <c:dLbl>
              <c:idx val="5"/>
              <c:layout>
                <c:manualLayout>
                  <c:x val="0.26944444444444443"/>
                  <c:y val="-9.259259259259258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8C0-476D-94A0-0CC85B5AAD9B}"/>
                </c:ext>
              </c:extLst>
            </c:dLbl>
            <c:dLbl>
              <c:idx val="6"/>
              <c:layout>
                <c:manualLayout>
                  <c:x val="0.31666666666666665"/>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8C0-476D-94A0-0CC85B5AAD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'measure of dispersion'!$B$440:$B$446</c:f>
              <c:strCache>
                <c:ptCount val="7"/>
                <c:pt idx="0">
                  <c:v>A</c:v>
                </c:pt>
                <c:pt idx="1">
                  <c:v>B</c:v>
                </c:pt>
                <c:pt idx="2">
                  <c:v>C</c:v>
                </c:pt>
                <c:pt idx="3">
                  <c:v>D</c:v>
                </c:pt>
                <c:pt idx="4">
                  <c:v>E</c:v>
                </c:pt>
                <c:pt idx="5">
                  <c:v>F</c:v>
                </c:pt>
                <c:pt idx="6">
                  <c:v>G</c:v>
                </c:pt>
              </c:strCache>
            </c:strRef>
          </c:cat>
          <c:val>
            <c:numRef>
              <c:f>'measure of dispersion'!$C$440:$C$446</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08C0-476D-94A0-0CC85B5AAD9B}"/>
            </c:ext>
          </c:extLst>
        </c:ser>
        <c:dLbls>
          <c:showLegendKey val="0"/>
          <c:showVal val="1"/>
          <c:showCatName val="0"/>
          <c:showSerName val="0"/>
          <c:showPercent val="0"/>
          <c:showBubbleSize val="0"/>
        </c:dLbls>
        <c:gapWidth val="150"/>
        <c:shape val="box"/>
        <c:axId val="417806224"/>
        <c:axId val="417809504"/>
        <c:axId val="0"/>
      </c:bar3DChart>
      <c:catAx>
        <c:axId val="41780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7809504"/>
        <c:crosses val="autoZero"/>
        <c:auto val="1"/>
        <c:lblAlgn val="ctr"/>
        <c:lblOffset val="100"/>
        <c:noMultiLvlLbl val="0"/>
      </c:catAx>
      <c:valAx>
        <c:axId val="4178095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6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85534768511991"/>
          <c:y val="7.248764415156507E-2"/>
          <c:w val="0.78808412375563031"/>
          <c:h val="0.77464073992398397"/>
        </c:manualLayout>
      </c:layout>
      <c:bar3DChart>
        <c:barDir val="bar"/>
        <c:grouping val="clustered"/>
        <c:varyColors val="0"/>
        <c:ser>
          <c:idx val="0"/>
          <c:order val="0"/>
          <c:spPr>
            <a:solidFill>
              <a:schemeClr val="accent3"/>
            </a:solidFill>
            <a:ln>
              <a:noFill/>
            </a:ln>
            <a:effectLst/>
            <a:sp3d/>
          </c:spPr>
          <c:invertIfNegative val="0"/>
          <c:cat>
            <c:strRef>
              <c:f>'measure of dispersion'!$E$724:$E$726</c:f>
              <c:strCache>
                <c:ptCount val="3"/>
                <c:pt idx="0">
                  <c:v>Region 1</c:v>
                </c:pt>
                <c:pt idx="1">
                  <c:v>Region 2</c:v>
                </c:pt>
                <c:pt idx="2">
                  <c:v>Region 3</c:v>
                </c:pt>
              </c:strCache>
            </c:strRef>
          </c:cat>
          <c:val>
            <c:numRef>
              <c:f>'measure of dispersion'!$F$724:$F$726</c:f>
              <c:numCache>
                <c:formatCode>General</c:formatCode>
                <c:ptCount val="3"/>
                <c:pt idx="0">
                  <c:v>40.4</c:v>
                </c:pt>
                <c:pt idx="1">
                  <c:v>32.5</c:v>
                </c:pt>
                <c:pt idx="2">
                  <c:v>32.5</c:v>
                </c:pt>
              </c:numCache>
            </c:numRef>
          </c:val>
          <c:extLst>
            <c:ext xmlns:c16="http://schemas.microsoft.com/office/drawing/2014/chart" uri="{C3380CC4-5D6E-409C-BE32-E72D297353CC}">
              <c16:uniqueId val="{00000000-910F-454C-AA1C-DB70EFAF5AC5}"/>
            </c:ext>
          </c:extLst>
        </c:ser>
        <c:dLbls>
          <c:showLegendKey val="0"/>
          <c:showVal val="0"/>
          <c:showCatName val="0"/>
          <c:showSerName val="0"/>
          <c:showPercent val="0"/>
          <c:showBubbleSize val="0"/>
        </c:dLbls>
        <c:gapWidth val="150"/>
        <c:shape val="box"/>
        <c:axId val="426518112"/>
        <c:axId val="426511224"/>
        <c:axId val="0"/>
      </c:bar3DChart>
      <c:catAx>
        <c:axId val="42651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26511224"/>
        <c:crosses val="autoZero"/>
        <c:auto val="1"/>
        <c:lblAlgn val="ctr"/>
        <c:lblOffset val="100"/>
        <c:noMultiLvlLbl val="0"/>
      </c:catAx>
      <c:valAx>
        <c:axId val="4265112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v>Frequency</c:v>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8537-466E-8853-A131936CBA7F}"/>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8537-466E-8853-A131936CBA7F}"/>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8537-466E-8853-A131936CBA7F}"/>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8537-466E-8853-A131936CBA7F}"/>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8537-466E-8853-A131936CBA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[1]Sheet1!$D$33:$D$37</c:f>
              <c:numCache>
                <c:formatCode>General</c:formatCode>
                <c:ptCount val="5"/>
                <c:pt idx="0">
                  <c:v>1</c:v>
                </c:pt>
                <c:pt idx="1">
                  <c:v>2</c:v>
                </c:pt>
                <c:pt idx="2">
                  <c:v>3</c:v>
                </c:pt>
                <c:pt idx="3">
                  <c:v>4</c:v>
                </c:pt>
                <c:pt idx="4">
                  <c:v>5</c:v>
                </c:pt>
              </c:numCache>
            </c:numRef>
          </c:cat>
          <c:val>
            <c:numRef>
              <c:f>[1]Sheet1!$E$33:$E$37</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A-8537-466E-8853-A131936CBA7F}"/>
            </c:ext>
          </c:extLst>
        </c:ser>
        <c:dLbls>
          <c:showLegendKey val="0"/>
          <c:showVal val="0"/>
          <c:showCatName val="0"/>
          <c:showSerName val="0"/>
          <c:showPercent val="0"/>
          <c:showBubbleSize val="0"/>
        </c:dLbls>
        <c:gapWidth val="182"/>
        <c:axId val="1205625159"/>
        <c:axId val="929725814"/>
      </c:barChart>
      <c:catAx>
        <c:axId val="120562515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25814"/>
        <c:crosses val="autoZero"/>
        <c:auto val="1"/>
        <c:lblAlgn val="ctr"/>
        <c:lblOffset val="100"/>
        <c:noMultiLvlLbl val="1"/>
      </c:catAx>
      <c:valAx>
        <c:axId val="92972581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25159"/>
        <c:crosses val="max"/>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v>Frequency</c:v>
          </c:tx>
          <c:invertIfNegative val="1"/>
          <c:dPt>
            <c:idx val="0"/>
            <c:invertIfNegative val="1"/>
            <c:bubble3D val="0"/>
            <c:spPr>
              <a:solidFill>
                <a:schemeClr val="accent1"/>
              </a:solidFill>
              <a:ln>
                <a:noFill/>
              </a:ln>
              <a:effectLst/>
            </c:spPr>
          </c:dPt>
          <c:dPt>
            <c:idx val="1"/>
            <c:invertIfNegative val="1"/>
            <c:bubble3D val="0"/>
            <c:spPr>
              <a:solidFill>
                <a:schemeClr val="accent2"/>
              </a:solidFill>
              <a:ln>
                <a:noFill/>
              </a:ln>
              <a:effectLst/>
            </c:spPr>
          </c:dPt>
          <c:dPt>
            <c:idx val="2"/>
            <c:invertIfNegative val="1"/>
            <c:bubble3D val="0"/>
            <c:spPr>
              <a:solidFill>
                <a:schemeClr val="accent3"/>
              </a:solidFill>
              <a:ln>
                <a:noFill/>
              </a:ln>
              <a:effectLst/>
            </c:spPr>
          </c:dPt>
          <c:dPt>
            <c:idx val="3"/>
            <c:invertIfNegative val="1"/>
            <c:bubble3D val="0"/>
            <c:spPr>
              <a:solidFill>
                <a:schemeClr val="accent4"/>
              </a:solidFill>
              <a:ln>
                <a:noFill/>
              </a:ln>
              <a:effectLst/>
            </c:spPr>
          </c:dPt>
          <c:dPt>
            <c:idx val="4"/>
            <c:invertIfNegative val="1"/>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[2]Sheet1!$D$35:$D$39</c:f>
              <c:numCache>
                <c:formatCode>General</c:formatCode>
                <c:ptCount val="5"/>
                <c:pt idx="0">
                  <c:v>28</c:v>
                </c:pt>
                <c:pt idx="1">
                  <c:v>30</c:v>
                </c:pt>
                <c:pt idx="2">
                  <c:v>35</c:v>
                </c:pt>
                <c:pt idx="3">
                  <c:v>40</c:v>
                </c:pt>
                <c:pt idx="4">
                  <c:v>45</c:v>
                </c:pt>
              </c:numCache>
            </c:numRef>
          </c:cat>
          <c:val>
            <c:numRef>
              <c:f>[2]Sheet1!$F$35:$F$39</c:f>
              <c:numCache>
                <c:formatCode>General</c:formatCode>
                <c:ptCount val="5"/>
                <c:pt idx="0">
                  <c:v>10</c:v>
                </c:pt>
                <c:pt idx="1">
                  <c:v>13</c:v>
                </c:pt>
                <c:pt idx="2">
                  <c:v>15</c:v>
                </c:pt>
                <c:pt idx="3">
                  <c:v>10</c:v>
                </c:pt>
                <c:pt idx="4">
                  <c:v>2</c:v>
                </c:pt>
              </c:numCache>
            </c:numRef>
          </c:val>
          <c:extLst>
            <c:ext xmlns:c16="http://schemas.microsoft.com/office/drawing/2014/chart" uri="{C3380CC4-5D6E-409C-BE32-E72D297353CC}">
              <c16:uniqueId val="{00000000-45FF-4C1A-ADD2-3199AD0EFC09}"/>
            </c:ext>
          </c:extLst>
        </c:ser>
        <c:dLbls>
          <c:showLegendKey val="0"/>
          <c:showVal val="0"/>
          <c:showCatName val="0"/>
          <c:showSerName val="0"/>
          <c:showPercent val="0"/>
          <c:showBubbleSize val="0"/>
        </c:dLbls>
        <c:gapWidth val="182"/>
        <c:axId val="393333414"/>
        <c:axId val="998010925"/>
      </c:barChart>
      <c:catAx>
        <c:axId val="39333341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010925"/>
        <c:crosses val="autoZero"/>
        <c:auto val="1"/>
        <c:lblAlgn val="ctr"/>
        <c:lblOffset val="100"/>
        <c:noMultiLvlLbl val="1"/>
      </c:catAx>
      <c:valAx>
        <c:axId val="99801092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33341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v>Frequency</c:v>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val>
            <c:numRef>
              <c:f>[3]Sheet1!$E$39:$E$42</c:f>
              <c:numCache>
                <c:formatCode>General</c:formatCode>
                <c:ptCount val="4"/>
                <c:pt idx="0">
                  <c:v>6</c:v>
                </c:pt>
                <c:pt idx="1">
                  <c:v>44</c:v>
                </c:pt>
                <c:pt idx="2">
                  <c:v>43</c:v>
                </c:pt>
                <c:pt idx="3">
                  <c:v>7</c:v>
                </c:pt>
              </c:numCache>
            </c:numRef>
          </c:val>
          <c:extLst>
            <c:ext xmlns:c16="http://schemas.microsoft.com/office/drawing/2014/chart" uri="{C3380CC4-5D6E-409C-BE32-E72D297353CC}">
              <c16:uniqueId val="{00000000-15B4-4F7E-AA5B-DCB374C382AF}"/>
            </c:ext>
          </c:extLst>
        </c:ser>
        <c:dLbls>
          <c:showLegendKey val="0"/>
          <c:showVal val="0"/>
          <c:showCatName val="0"/>
          <c:showSerName val="0"/>
          <c:showPercent val="0"/>
          <c:showBubbleSize val="0"/>
        </c:dLbls>
        <c:gapWidth val="100"/>
        <c:axId val="752767710"/>
        <c:axId val="371893364"/>
      </c:barChart>
      <c:catAx>
        <c:axId val="752767710"/>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893364"/>
        <c:crosses val="autoZero"/>
        <c:auto val="1"/>
        <c:lblAlgn val="ctr"/>
        <c:lblOffset val="100"/>
        <c:noMultiLvlLbl val="1"/>
      </c:catAx>
      <c:valAx>
        <c:axId val="3718933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76771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439</xdr:row>
      <xdr:rowOff>180975</xdr:rowOff>
    </xdr:from>
    <xdr:to>
      <xdr:col>10</xdr:col>
      <xdr:colOff>142875</xdr:colOff>
      <xdr:row>454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727</xdr:row>
      <xdr:rowOff>0</xdr:rowOff>
    </xdr:from>
    <xdr:to>
      <xdr:col>8</xdr:col>
      <xdr:colOff>593725</xdr:colOff>
      <xdr:row>737</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0</xdr:colOff>
      <xdr:row>472</xdr:row>
      <xdr:rowOff>0</xdr:rowOff>
    </xdr:from>
    <xdr:ext cx="4371975" cy="2838450"/>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0</xdr:colOff>
      <xdr:row>579</xdr:row>
      <xdr:rowOff>0</xdr:rowOff>
    </xdr:from>
    <xdr:ext cx="4508499" cy="2603499"/>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0</xdr:colOff>
      <xdr:row>635</xdr:row>
      <xdr:rowOff>0</xdr:rowOff>
    </xdr:from>
    <xdr:ext cx="4371975" cy="2886075"/>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AppData/Local/Temp/a19a8fc3-53bf-48d3-a053-4545644b494b_Statistics-20240318T170956Z-001.zip.94b/Statistics/measure%20of%20dispersion%20question%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AppData/Local/Temp/54abfaea-3a88-4147-940d-7961bb3fd5d6_Statistics-20240318T170956Z-001.zip.5d6/Statistics/measure%20of%20dispersion%20question%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ELL/AppData/Local/Temp/4b5dfae9-d5fc-4de4-bc26-f55b822d30f6_Statistics-20240318T170956Z-001.zip.0f6/Statistics/measure%20of%20dispersion%20Question%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
          <cell r="D33">
            <v>1</v>
          </cell>
          <cell r="E33">
            <v>0</v>
          </cell>
        </row>
        <row r="34">
          <cell r="D34">
            <v>2</v>
          </cell>
          <cell r="E34">
            <v>8</v>
          </cell>
        </row>
        <row r="35">
          <cell r="D35">
            <v>3</v>
          </cell>
          <cell r="E35">
            <v>30</v>
          </cell>
        </row>
        <row r="36">
          <cell r="D36">
            <v>4</v>
          </cell>
          <cell r="E36">
            <v>39</v>
          </cell>
        </row>
        <row r="37">
          <cell r="D37">
            <v>5</v>
          </cell>
          <cell r="E37">
            <v>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5">
          <cell r="D35">
            <v>28</v>
          </cell>
          <cell r="F35">
            <v>10</v>
          </cell>
        </row>
        <row r="36">
          <cell r="D36">
            <v>30</v>
          </cell>
          <cell r="F36">
            <v>13</v>
          </cell>
        </row>
        <row r="37">
          <cell r="D37">
            <v>35</v>
          </cell>
          <cell r="F37">
            <v>15</v>
          </cell>
        </row>
        <row r="38">
          <cell r="D38">
            <v>40</v>
          </cell>
          <cell r="F38">
            <v>10</v>
          </cell>
        </row>
        <row r="39">
          <cell r="D39">
            <v>45</v>
          </cell>
          <cell r="F39">
            <v>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9">
          <cell r="E39">
            <v>6</v>
          </cell>
        </row>
        <row r="40">
          <cell r="E40">
            <v>44</v>
          </cell>
        </row>
        <row r="41">
          <cell r="E41">
            <v>43</v>
          </cell>
        </row>
        <row r="42">
          <cell r="E42">
            <v>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opLeftCell="A129" zoomScale="99" workbookViewId="0">
      <selection activeCell="I150" sqref="I150"/>
    </sheetView>
  </sheetViews>
  <sheetFormatPr defaultRowHeight="14.5" x14ac:dyDescent="0.35"/>
  <cols>
    <col min="3" max="3" width="13.08984375" customWidth="1"/>
    <col min="6" max="6" width="13.1796875" bestFit="1" customWidth="1"/>
    <col min="10" max="10" width="19.81640625" bestFit="1" customWidth="1"/>
    <col min="13" max="13" width="15.90625" customWidth="1"/>
  </cols>
  <sheetData>
    <row r="1" spans="1:12" x14ac:dyDescent="0.35">
      <c r="A1" t="s">
        <v>5</v>
      </c>
      <c r="B1" s="2" t="s">
        <v>0</v>
      </c>
      <c r="C1" s="2" t="s">
        <v>1</v>
      </c>
    </row>
    <row r="2" spans="1:12" x14ac:dyDescent="0.35">
      <c r="B2" s="2">
        <v>1</v>
      </c>
      <c r="C2" s="2">
        <v>50</v>
      </c>
    </row>
    <row r="3" spans="1:12" x14ac:dyDescent="0.35">
      <c r="B3" s="2">
        <v>2</v>
      </c>
      <c r="C3" s="2">
        <v>60</v>
      </c>
      <c r="E3" s="37" t="s">
        <v>102</v>
      </c>
      <c r="F3" s="38"/>
      <c r="G3" s="38"/>
      <c r="H3" s="38"/>
      <c r="I3" s="38"/>
      <c r="J3" s="38"/>
      <c r="K3" s="38"/>
      <c r="L3" s="38"/>
    </row>
    <row r="4" spans="1:12" x14ac:dyDescent="0.35">
      <c r="B4" s="2">
        <v>3</v>
      </c>
      <c r="C4" s="2">
        <v>55</v>
      </c>
      <c r="F4" t="s">
        <v>2</v>
      </c>
      <c r="G4" s="23">
        <f>AVERAGE(C2:C5)</f>
        <v>58.75</v>
      </c>
    </row>
    <row r="5" spans="1:12" x14ac:dyDescent="0.35">
      <c r="B5" s="2">
        <v>4</v>
      </c>
      <c r="C5" s="2">
        <v>70</v>
      </c>
    </row>
    <row r="7" spans="1:12" x14ac:dyDescent="0.35">
      <c r="E7" s="37" t="s">
        <v>103</v>
      </c>
      <c r="F7" s="37"/>
      <c r="G7" s="37"/>
      <c r="H7" s="37"/>
      <c r="I7" s="37"/>
      <c r="J7" s="37"/>
      <c r="K7" s="37"/>
      <c r="L7" s="37"/>
    </row>
    <row r="9" spans="1:12" x14ac:dyDescent="0.35">
      <c r="F9" s="1" t="s">
        <v>3</v>
      </c>
      <c r="G9" s="23">
        <f>MEDIAN(C2:C5)</f>
        <v>57.5</v>
      </c>
    </row>
    <row r="10" spans="1:12" x14ac:dyDescent="0.35">
      <c r="F10" s="1"/>
      <c r="G10" s="34"/>
    </row>
    <row r="11" spans="1:12" x14ac:dyDescent="0.35">
      <c r="E11" s="37" t="s">
        <v>104</v>
      </c>
      <c r="F11" s="38"/>
      <c r="G11" s="38"/>
      <c r="H11" s="38"/>
      <c r="I11" s="38"/>
      <c r="J11" s="38"/>
      <c r="K11" s="38"/>
      <c r="L11" s="38"/>
    </row>
    <row r="13" spans="1:12" x14ac:dyDescent="0.35">
      <c r="F13" t="s">
        <v>4</v>
      </c>
      <c r="G13" s="33" t="e">
        <f>_xlfn.MODE.MULT(C2:C5)</f>
        <v>#N/A</v>
      </c>
    </row>
    <row r="15" spans="1:12" x14ac:dyDescent="0.35">
      <c r="A15" t="s">
        <v>6</v>
      </c>
      <c r="B15" s="2" t="s">
        <v>7</v>
      </c>
      <c r="C15" s="2" t="s">
        <v>8</v>
      </c>
    </row>
    <row r="16" spans="1:12" x14ac:dyDescent="0.35">
      <c r="B16" s="2">
        <v>1</v>
      </c>
      <c r="C16" s="2">
        <v>15</v>
      </c>
    </row>
    <row r="17" spans="2:12" x14ac:dyDescent="0.35">
      <c r="B17" s="2">
        <v>2</v>
      </c>
      <c r="C17" s="2">
        <v>10</v>
      </c>
    </row>
    <row r="18" spans="2:12" x14ac:dyDescent="0.35">
      <c r="B18" s="2">
        <v>3</v>
      </c>
      <c r="C18" s="2">
        <v>20</v>
      </c>
    </row>
    <row r="19" spans="2:12" x14ac:dyDescent="0.35">
      <c r="B19" s="2">
        <v>4</v>
      </c>
      <c r="C19" s="2">
        <v>25</v>
      </c>
      <c r="E19" s="37" t="s">
        <v>105</v>
      </c>
      <c r="F19" s="37"/>
      <c r="G19" s="37"/>
      <c r="H19" s="37"/>
      <c r="I19" s="37"/>
      <c r="J19" s="37"/>
      <c r="K19" s="37"/>
      <c r="L19" s="37"/>
    </row>
    <row r="20" spans="2:12" x14ac:dyDescent="0.35">
      <c r="B20" s="2">
        <v>5</v>
      </c>
      <c r="C20" s="2">
        <v>15</v>
      </c>
    </row>
    <row r="21" spans="2:12" x14ac:dyDescent="0.35">
      <c r="B21" s="2">
        <v>6</v>
      </c>
      <c r="C21" s="2">
        <v>10</v>
      </c>
      <c r="F21" t="s">
        <v>9</v>
      </c>
      <c r="G21" s="23">
        <f>AVERAGE(C16:C35)</f>
        <v>17</v>
      </c>
    </row>
    <row r="22" spans="2:12" x14ac:dyDescent="0.35">
      <c r="B22" s="2">
        <v>7</v>
      </c>
      <c r="C22" s="2">
        <v>30</v>
      </c>
    </row>
    <row r="23" spans="2:12" x14ac:dyDescent="0.35">
      <c r="B23" s="2">
        <v>8</v>
      </c>
      <c r="C23" s="2">
        <v>20</v>
      </c>
      <c r="E23" s="39" t="s">
        <v>106</v>
      </c>
      <c r="F23" s="40"/>
      <c r="G23" s="40"/>
      <c r="H23" s="40"/>
      <c r="I23" s="40"/>
      <c r="J23" s="40"/>
      <c r="K23" s="40"/>
      <c r="L23" s="41"/>
    </row>
    <row r="24" spans="2:12" x14ac:dyDescent="0.35">
      <c r="B24" s="2">
        <v>9</v>
      </c>
      <c r="C24" s="2">
        <v>15</v>
      </c>
    </row>
    <row r="25" spans="2:12" x14ac:dyDescent="0.35">
      <c r="B25" s="2">
        <v>10</v>
      </c>
      <c r="C25" s="2">
        <v>10</v>
      </c>
      <c r="F25" t="s">
        <v>10</v>
      </c>
      <c r="G25" s="23">
        <f>MEDIAN(C16:C35)</f>
        <v>15</v>
      </c>
    </row>
    <row r="26" spans="2:12" x14ac:dyDescent="0.35">
      <c r="B26" s="2">
        <v>11</v>
      </c>
      <c r="C26" s="2">
        <v>10</v>
      </c>
    </row>
    <row r="27" spans="2:12" x14ac:dyDescent="0.35">
      <c r="B27" s="2">
        <v>12</v>
      </c>
      <c r="C27" s="2">
        <v>25</v>
      </c>
      <c r="E27" s="39" t="s">
        <v>107</v>
      </c>
      <c r="F27" s="40"/>
      <c r="G27" s="40"/>
      <c r="H27" s="40"/>
      <c r="I27" s="40"/>
      <c r="J27" s="40"/>
      <c r="K27" s="40"/>
      <c r="L27" s="41"/>
    </row>
    <row r="28" spans="2:12" x14ac:dyDescent="0.35">
      <c r="B28" s="2">
        <v>13</v>
      </c>
      <c r="C28" s="2">
        <v>15</v>
      </c>
    </row>
    <row r="29" spans="2:12" x14ac:dyDescent="0.35">
      <c r="B29" s="2">
        <v>14</v>
      </c>
      <c r="C29" s="2">
        <v>20</v>
      </c>
      <c r="F29" t="s">
        <v>11</v>
      </c>
      <c r="G29" s="23">
        <f>_xlfn.MODE.SNGL(C16:C35)</f>
        <v>10</v>
      </c>
    </row>
    <row r="30" spans="2:12" x14ac:dyDescent="0.35">
      <c r="B30" s="2">
        <v>15</v>
      </c>
      <c r="C30" s="2">
        <v>20</v>
      </c>
    </row>
    <row r="31" spans="2:12" x14ac:dyDescent="0.35">
      <c r="B31" s="2">
        <v>16</v>
      </c>
      <c r="C31" s="2">
        <v>15</v>
      </c>
    </row>
    <row r="32" spans="2:12" x14ac:dyDescent="0.35">
      <c r="B32" s="2">
        <v>17</v>
      </c>
      <c r="C32" s="2">
        <v>10</v>
      </c>
    </row>
    <row r="33" spans="1:12" x14ac:dyDescent="0.35">
      <c r="B33" s="2">
        <v>18</v>
      </c>
      <c r="C33" s="2">
        <v>10</v>
      </c>
    </row>
    <row r="34" spans="1:12" x14ac:dyDescent="0.35">
      <c r="B34" s="2">
        <v>19</v>
      </c>
      <c r="C34" s="2">
        <v>20</v>
      </c>
    </row>
    <row r="35" spans="1:12" x14ac:dyDescent="0.35">
      <c r="B35" s="2">
        <v>20</v>
      </c>
      <c r="C35" s="2">
        <v>25</v>
      </c>
    </row>
    <row r="39" spans="1:12" x14ac:dyDescent="0.35">
      <c r="A39" t="s">
        <v>14</v>
      </c>
      <c r="C39" s="2">
        <v>3</v>
      </c>
    </row>
    <row r="40" spans="1:12" x14ac:dyDescent="0.35">
      <c r="C40" s="2">
        <v>2</v>
      </c>
    </row>
    <row r="41" spans="1:12" x14ac:dyDescent="0.35">
      <c r="C41" s="2">
        <v>5</v>
      </c>
    </row>
    <row r="42" spans="1:12" x14ac:dyDescent="0.35">
      <c r="C42" s="2">
        <v>4</v>
      </c>
      <c r="E42" s="37" t="s">
        <v>108</v>
      </c>
      <c r="F42" s="37"/>
      <c r="G42" s="37"/>
      <c r="H42" s="37"/>
      <c r="I42" s="37"/>
      <c r="J42" s="37"/>
      <c r="K42" s="37"/>
      <c r="L42" s="37"/>
    </row>
    <row r="43" spans="1:12" x14ac:dyDescent="0.35">
      <c r="C43" s="2">
        <v>7</v>
      </c>
    </row>
    <row r="44" spans="1:12" x14ac:dyDescent="0.35">
      <c r="C44" s="2">
        <v>2</v>
      </c>
      <c r="F44" t="s">
        <v>9</v>
      </c>
      <c r="G44" s="23">
        <f>AVERAGE(C39:C86)</f>
        <v>3.4583333333333335</v>
      </c>
    </row>
    <row r="45" spans="1:12" x14ac:dyDescent="0.35">
      <c r="C45" s="2">
        <v>3</v>
      </c>
    </row>
    <row r="46" spans="1:12" x14ac:dyDescent="0.35">
      <c r="C46" s="2">
        <v>3</v>
      </c>
      <c r="E46" s="37" t="s">
        <v>109</v>
      </c>
      <c r="F46" s="37"/>
      <c r="G46" s="37"/>
      <c r="H46" s="37"/>
      <c r="I46" s="37"/>
      <c r="J46" s="37"/>
      <c r="K46" s="37"/>
      <c r="L46" s="37"/>
    </row>
    <row r="47" spans="1:12" x14ac:dyDescent="0.35">
      <c r="C47" s="2">
        <v>1</v>
      </c>
    </row>
    <row r="48" spans="1:12" x14ac:dyDescent="0.35">
      <c r="C48" s="2">
        <v>6</v>
      </c>
      <c r="F48" t="s">
        <v>10</v>
      </c>
      <c r="G48" s="23">
        <f>MEDIAN(C39:C86)</f>
        <v>3</v>
      </c>
    </row>
    <row r="49" spans="3:12" x14ac:dyDescent="0.35">
      <c r="C49" s="2">
        <v>4</v>
      </c>
    </row>
    <row r="50" spans="3:12" x14ac:dyDescent="0.35">
      <c r="C50" s="2">
        <v>2</v>
      </c>
      <c r="E50" s="37" t="s">
        <v>110</v>
      </c>
      <c r="F50" s="37"/>
      <c r="G50" s="37"/>
      <c r="H50" s="37"/>
      <c r="I50" s="37"/>
      <c r="J50" s="37"/>
      <c r="K50" s="37"/>
      <c r="L50" s="37"/>
    </row>
    <row r="51" spans="3:12" x14ac:dyDescent="0.35">
      <c r="C51" s="2">
        <v>3</v>
      </c>
    </row>
    <row r="52" spans="3:12" x14ac:dyDescent="0.35">
      <c r="C52" s="2">
        <v>5</v>
      </c>
      <c r="F52" t="s">
        <v>11</v>
      </c>
      <c r="G52" s="23">
        <f>_xlfn.MODE.SNGL(C39:C86)</f>
        <v>2</v>
      </c>
    </row>
    <row r="53" spans="3:12" x14ac:dyDescent="0.35">
      <c r="C53" s="2">
        <v>2</v>
      </c>
    </row>
    <row r="54" spans="3:12" x14ac:dyDescent="0.35">
      <c r="C54" s="2">
        <v>4</v>
      </c>
    </row>
    <row r="55" spans="3:12" x14ac:dyDescent="0.35">
      <c r="C55" s="2">
        <v>2</v>
      </c>
    </row>
    <row r="56" spans="3:12" x14ac:dyDescent="0.35">
      <c r="C56" s="2">
        <v>1</v>
      </c>
    </row>
    <row r="57" spans="3:12" x14ac:dyDescent="0.35">
      <c r="C57" s="2">
        <v>3</v>
      </c>
    </row>
    <row r="58" spans="3:12" x14ac:dyDescent="0.35">
      <c r="C58" s="2">
        <v>5</v>
      </c>
    </row>
    <row r="59" spans="3:12" x14ac:dyDescent="0.35">
      <c r="C59" s="2">
        <v>6</v>
      </c>
    </row>
    <row r="60" spans="3:12" x14ac:dyDescent="0.35">
      <c r="C60" s="2">
        <v>3</v>
      </c>
    </row>
    <row r="61" spans="3:12" x14ac:dyDescent="0.35">
      <c r="C61" s="2">
        <v>2</v>
      </c>
    </row>
    <row r="62" spans="3:12" x14ac:dyDescent="0.35">
      <c r="C62" s="2">
        <v>1</v>
      </c>
    </row>
    <row r="63" spans="3:12" x14ac:dyDescent="0.35">
      <c r="C63" s="2">
        <v>4</v>
      </c>
    </row>
    <row r="64" spans="3:12" x14ac:dyDescent="0.35">
      <c r="C64" s="2">
        <v>2</v>
      </c>
    </row>
    <row r="65" spans="3:3" x14ac:dyDescent="0.35">
      <c r="C65" s="2">
        <v>4</v>
      </c>
    </row>
    <row r="66" spans="3:3" x14ac:dyDescent="0.35">
      <c r="C66" s="2">
        <v>5</v>
      </c>
    </row>
    <row r="67" spans="3:3" x14ac:dyDescent="0.35">
      <c r="C67" s="2">
        <v>3</v>
      </c>
    </row>
    <row r="68" spans="3:3" x14ac:dyDescent="0.35">
      <c r="C68" s="2">
        <v>2</v>
      </c>
    </row>
    <row r="69" spans="3:3" x14ac:dyDescent="0.35">
      <c r="C69" s="2">
        <v>7</v>
      </c>
    </row>
    <row r="70" spans="3:3" x14ac:dyDescent="0.35">
      <c r="C70" s="2">
        <v>2</v>
      </c>
    </row>
    <row r="71" spans="3:3" x14ac:dyDescent="0.35">
      <c r="C71" s="2">
        <v>3</v>
      </c>
    </row>
    <row r="72" spans="3:3" x14ac:dyDescent="0.35">
      <c r="C72" s="2">
        <v>4</v>
      </c>
    </row>
    <row r="73" spans="3:3" x14ac:dyDescent="0.35">
      <c r="C73" s="2">
        <v>5</v>
      </c>
    </row>
    <row r="74" spans="3:3" x14ac:dyDescent="0.35">
      <c r="C74" s="2">
        <v>1</v>
      </c>
    </row>
    <row r="75" spans="3:3" x14ac:dyDescent="0.35">
      <c r="C75" s="2">
        <v>6</v>
      </c>
    </row>
    <row r="76" spans="3:3" x14ac:dyDescent="0.35">
      <c r="C76" s="2">
        <v>2</v>
      </c>
    </row>
    <row r="77" spans="3:3" x14ac:dyDescent="0.35">
      <c r="C77" s="2">
        <v>4</v>
      </c>
    </row>
    <row r="78" spans="3:3" x14ac:dyDescent="0.35">
      <c r="C78" s="2">
        <v>3</v>
      </c>
    </row>
    <row r="79" spans="3:3" x14ac:dyDescent="0.35">
      <c r="C79" s="2">
        <v>5</v>
      </c>
    </row>
    <row r="80" spans="3:3" x14ac:dyDescent="0.35">
      <c r="C80" s="2">
        <v>3</v>
      </c>
    </row>
    <row r="81" spans="3:3" x14ac:dyDescent="0.35">
      <c r="C81" s="2">
        <v>2</v>
      </c>
    </row>
    <row r="82" spans="3:3" x14ac:dyDescent="0.35">
      <c r="C82" s="2">
        <v>6</v>
      </c>
    </row>
    <row r="83" spans="3:3" x14ac:dyDescent="0.35">
      <c r="C83" s="2">
        <v>3</v>
      </c>
    </row>
    <row r="84" spans="3:3" x14ac:dyDescent="0.35">
      <c r="C84" s="2">
        <v>2</v>
      </c>
    </row>
    <row r="85" spans="3:3" x14ac:dyDescent="0.35">
      <c r="C85" s="2">
        <v>4</v>
      </c>
    </row>
    <row r="86" spans="3:3" x14ac:dyDescent="0.35">
      <c r="C86" s="2">
        <v>5</v>
      </c>
    </row>
  </sheetData>
  <mergeCells count="9">
    <mergeCell ref="E27:L27"/>
    <mergeCell ref="E42:L42"/>
    <mergeCell ref="E46:L46"/>
    <mergeCell ref="E50:L50"/>
    <mergeCell ref="E3:L3"/>
    <mergeCell ref="E7:L7"/>
    <mergeCell ref="E11:L11"/>
    <mergeCell ref="E19:L19"/>
    <mergeCell ref="E23:L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751"/>
  <sheetViews>
    <sheetView workbookViewId="0">
      <selection activeCell="J288" sqref="J288"/>
    </sheetView>
  </sheetViews>
  <sheetFormatPr defaultRowHeight="14.5" x14ac:dyDescent="0.35"/>
  <cols>
    <col min="1" max="1" width="18.453125" customWidth="1"/>
    <col min="2" max="2" width="10.6328125" bestFit="1" customWidth="1"/>
    <col min="3" max="3" width="9.90625" bestFit="1" customWidth="1"/>
    <col min="5" max="5" width="20.90625" customWidth="1"/>
    <col min="6" max="6" width="22" customWidth="1"/>
    <col min="7" max="7" width="18" customWidth="1"/>
    <col min="9" max="9" width="13.1796875" customWidth="1"/>
    <col min="10" max="10" width="18.453125" customWidth="1"/>
    <col min="11" max="11" width="13.26953125" customWidth="1"/>
    <col min="12" max="12" width="12.453125" customWidth="1"/>
  </cols>
  <sheetData>
    <row r="4" spans="1:11" x14ac:dyDescent="0.35">
      <c r="A4" t="s">
        <v>36</v>
      </c>
      <c r="B4" s="2" t="s">
        <v>12</v>
      </c>
      <c r="C4" s="2" t="s">
        <v>13</v>
      </c>
      <c r="E4" s="37" t="s">
        <v>164</v>
      </c>
      <c r="F4" s="37"/>
      <c r="G4" s="37"/>
      <c r="H4" s="37"/>
      <c r="I4" s="37"/>
      <c r="J4" s="37"/>
      <c r="K4" s="37"/>
    </row>
    <row r="5" spans="1:11" x14ac:dyDescent="0.35">
      <c r="B5" s="2">
        <v>1</v>
      </c>
      <c r="C5" s="2">
        <v>120</v>
      </c>
    </row>
    <row r="6" spans="1:11" x14ac:dyDescent="0.35">
      <c r="B6" s="2">
        <v>2</v>
      </c>
      <c r="C6" s="2">
        <v>110</v>
      </c>
      <c r="F6" s="2" t="s">
        <v>15</v>
      </c>
      <c r="G6" s="25">
        <f>MAX(C5:C14)-MIN(C5:C14)</f>
        <v>35</v>
      </c>
    </row>
    <row r="7" spans="1:11" x14ac:dyDescent="0.35">
      <c r="B7" s="2">
        <v>3</v>
      </c>
      <c r="C7" s="2">
        <v>130</v>
      </c>
    </row>
    <row r="8" spans="1:11" x14ac:dyDescent="0.35">
      <c r="B8" s="2">
        <v>4</v>
      </c>
      <c r="C8" s="2">
        <v>115</v>
      </c>
      <c r="E8" s="72" t="s">
        <v>165</v>
      </c>
      <c r="F8" s="73"/>
      <c r="G8" s="73"/>
      <c r="H8" s="73"/>
      <c r="I8" s="73"/>
      <c r="J8" s="73"/>
      <c r="K8" s="73"/>
    </row>
    <row r="9" spans="1:11" x14ac:dyDescent="0.35">
      <c r="B9" s="2">
        <v>5</v>
      </c>
      <c r="C9" s="2">
        <v>125</v>
      </c>
    </row>
    <row r="10" spans="1:11" x14ac:dyDescent="0.35">
      <c r="B10" s="2">
        <v>6</v>
      </c>
      <c r="C10" s="2">
        <v>105</v>
      </c>
      <c r="F10" s="2" t="s">
        <v>17</v>
      </c>
      <c r="G10" s="25">
        <f>VAR(C5:C14)</f>
        <v>123.33333333333333</v>
      </c>
    </row>
    <row r="11" spans="1:11" x14ac:dyDescent="0.35">
      <c r="B11" s="2">
        <v>7</v>
      </c>
      <c r="C11" s="2">
        <v>135</v>
      </c>
    </row>
    <row r="12" spans="1:11" x14ac:dyDescent="0.35">
      <c r="B12" s="2">
        <v>8</v>
      </c>
      <c r="C12" s="2">
        <v>115</v>
      </c>
      <c r="E12" s="37" t="s">
        <v>166</v>
      </c>
      <c r="F12" s="37"/>
      <c r="G12" s="37"/>
      <c r="H12" s="37"/>
      <c r="I12" s="37"/>
      <c r="J12" s="37"/>
      <c r="K12" s="37"/>
    </row>
    <row r="13" spans="1:11" x14ac:dyDescent="0.35">
      <c r="B13" s="2">
        <v>9</v>
      </c>
      <c r="C13" s="2">
        <v>125</v>
      </c>
    </row>
    <row r="14" spans="1:11" x14ac:dyDescent="0.35">
      <c r="B14" s="2">
        <v>10</v>
      </c>
      <c r="C14" s="2">
        <v>140</v>
      </c>
      <c r="F14" s="2" t="s">
        <v>18</v>
      </c>
      <c r="G14" s="25">
        <f>STDEV(C5:C14)</f>
        <v>11.105554165971787</v>
      </c>
    </row>
    <row r="17" spans="1:11" x14ac:dyDescent="0.35">
      <c r="A17" t="s">
        <v>16</v>
      </c>
      <c r="B17" s="79">
        <v>500</v>
      </c>
    </row>
    <row r="18" spans="1:11" x14ac:dyDescent="0.35">
      <c r="B18" s="79">
        <v>700</v>
      </c>
      <c r="E18" s="37" t="s">
        <v>167</v>
      </c>
      <c r="F18" s="38"/>
      <c r="G18" s="38"/>
      <c r="H18" s="38"/>
      <c r="I18" s="38"/>
      <c r="J18" s="38"/>
      <c r="K18" s="38"/>
    </row>
    <row r="19" spans="1:11" x14ac:dyDescent="0.35">
      <c r="B19" s="79">
        <v>400</v>
      </c>
    </row>
    <row r="20" spans="1:11" x14ac:dyDescent="0.35">
      <c r="B20" s="79">
        <v>600</v>
      </c>
      <c r="F20" s="2" t="s">
        <v>15</v>
      </c>
      <c r="G20" s="80">
        <f>MAX(B17:B46)-MIN(B17:B46)</f>
        <v>400</v>
      </c>
    </row>
    <row r="21" spans="1:11" x14ac:dyDescent="0.35">
      <c r="B21" s="79">
        <v>550</v>
      </c>
    </row>
    <row r="22" spans="1:11" x14ac:dyDescent="0.35">
      <c r="B22" s="79">
        <v>750</v>
      </c>
      <c r="E22" s="37" t="s">
        <v>168</v>
      </c>
      <c r="F22" s="38"/>
      <c r="G22" s="38"/>
      <c r="H22" s="38"/>
      <c r="I22" s="38"/>
      <c r="J22" s="38"/>
      <c r="K22" s="38"/>
    </row>
    <row r="23" spans="1:11" x14ac:dyDescent="0.35">
      <c r="B23" s="79">
        <v>650</v>
      </c>
    </row>
    <row r="24" spans="1:11" x14ac:dyDescent="0.35">
      <c r="B24" s="79">
        <v>500</v>
      </c>
      <c r="F24" s="2" t="s">
        <v>17</v>
      </c>
      <c r="G24" s="25">
        <f>VAR(B17:B46)</f>
        <v>13163.793103448275</v>
      </c>
    </row>
    <row r="25" spans="1:11" x14ac:dyDescent="0.35">
      <c r="B25" s="79">
        <v>600</v>
      </c>
    </row>
    <row r="26" spans="1:11" x14ac:dyDescent="0.35">
      <c r="B26" s="79">
        <v>550</v>
      </c>
      <c r="E26" s="37" t="s">
        <v>169</v>
      </c>
      <c r="F26" s="37"/>
      <c r="G26" s="37"/>
      <c r="H26" s="37"/>
      <c r="I26" s="37"/>
      <c r="J26" s="37"/>
      <c r="K26" s="37"/>
    </row>
    <row r="27" spans="1:11" x14ac:dyDescent="0.35">
      <c r="B27" s="79">
        <v>800</v>
      </c>
    </row>
    <row r="28" spans="1:11" x14ac:dyDescent="0.35">
      <c r="B28" s="79">
        <v>450</v>
      </c>
      <c r="F28" s="2" t="s">
        <v>18</v>
      </c>
      <c r="G28" s="25">
        <f>STDEV(B17:B46)</f>
        <v>114.73357443855863</v>
      </c>
    </row>
    <row r="29" spans="1:11" x14ac:dyDescent="0.35">
      <c r="B29" s="79">
        <v>700</v>
      </c>
    </row>
    <row r="30" spans="1:11" x14ac:dyDescent="0.35">
      <c r="B30" s="79">
        <v>550</v>
      </c>
    </row>
    <row r="31" spans="1:11" x14ac:dyDescent="0.35">
      <c r="B31" s="79">
        <v>600</v>
      </c>
    </row>
    <row r="32" spans="1:11" x14ac:dyDescent="0.35">
      <c r="B32" s="79">
        <v>400</v>
      </c>
    </row>
    <row r="33" spans="2:2" x14ac:dyDescent="0.35">
      <c r="B33" s="79">
        <v>650</v>
      </c>
    </row>
    <row r="34" spans="2:2" x14ac:dyDescent="0.35">
      <c r="B34" s="79">
        <v>500</v>
      </c>
    </row>
    <row r="35" spans="2:2" x14ac:dyDescent="0.35">
      <c r="B35" s="79">
        <v>750</v>
      </c>
    </row>
    <row r="36" spans="2:2" x14ac:dyDescent="0.35">
      <c r="B36" s="79">
        <v>550</v>
      </c>
    </row>
    <row r="37" spans="2:2" x14ac:dyDescent="0.35">
      <c r="B37" s="79">
        <v>700</v>
      </c>
    </row>
    <row r="38" spans="2:2" x14ac:dyDescent="0.35">
      <c r="B38" s="79">
        <v>600</v>
      </c>
    </row>
    <row r="39" spans="2:2" x14ac:dyDescent="0.35">
      <c r="B39" s="79">
        <v>500</v>
      </c>
    </row>
    <row r="40" spans="2:2" x14ac:dyDescent="0.35">
      <c r="B40" s="79">
        <v>800</v>
      </c>
    </row>
    <row r="41" spans="2:2" x14ac:dyDescent="0.35">
      <c r="B41" s="79">
        <v>550</v>
      </c>
    </row>
    <row r="42" spans="2:2" x14ac:dyDescent="0.35">
      <c r="B42" s="79">
        <v>650</v>
      </c>
    </row>
    <row r="43" spans="2:2" x14ac:dyDescent="0.35">
      <c r="B43" s="79">
        <v>400</v>
      </c>
    </row>
    <row r="44" spans="2:2" x14ac:dyDescent="0.35">
      <c r="B44" s="79">
        <v>600</v>
      </c>
    </row>
    <row r="45" spans="2:2" x14ac:dyDescent="0.35">
      <c r="B45" s="79">
        <v>750</v>
      </c>
    </row>
    <row r="46" spans="2:2" x14ac:dyDescent="0.35">
      <c r="B46" s="79">
        <v>550</v>
      </c>
    </row>
    <row r="49" spans="1:10" x14ac:dyDescent="0.35">
      <c r="A49" t="s">
        <v>19</v>
      </c>
      <c r="B49" s="3">
        <v>3</v>
      </c>
      <c r="E49" s="37" t="s">
        <v>170</v>
      </c>
      <c r="F49" s="37"/>
      <c r="G49" s="37"/>
      <c r="H49" s="37"/>
      <c r="I49" s="37"/>
      <c r="J49" s="37"/>
    </row>
    <row r="50" spans="1:10" x14ac:dyDescent="0.35">
      <c r="B50" s="4">
        <v>5</v>
      </c>
    </row>
    <row r="51" spans="1:10" x14ac:dyDescent="0.35">
      <c r="B51" s="4">
        <v>2</v>
      </c>
      <c r="F51" s="2" t="s">
        <v>15</v>
      </c>
      <c r="G51" s="25">
        <f>MAX(B49:B98)-MIN(B49:B98)</f>
        <v>6</v>
      </c>
    </row>
    <row r="52" spans="1:10" x14ac:dyDescent="0.35">
      <c r="B52" s="4">
        <v>4</v>
      </c>
    </row>
    <row r="53" spans="1:10" x14ac:dyDescent="0.35">
      <c r="B53" s="4">
        <v>6</v>
      </c>
      <c r="E53" s="39" t="s">
        <v>171</v>
      </c>
      <c r="F53" s="47"/>
      <c r="G53" s="47"/>
      <c r="H53" s="47"/>
      <c r="I53" s="47"/>
      <c r="J53" s="48"/>
    </row>
    <row r="54" spans="1:10" x14ac:dyDescent="0.35">
      <c r="B54" s="4">
        <v>2</v>
      </c>
    </row>
    <row r="55" spans="1:10" x14ac:dyDescent="0.35">
      <c r="B55" s="4">
        <v>3</v>
      </c>
      <c r="F55" s="2" t="s">
        <v>17</v>
      </c>
      <c r="G55" s="25">
        <f>VAR(B49:B98)</f>
        <v>2.3363265306122454</v>
      </c>
    </row>
    <row r="56" spans="1:10" x14ac:dyDescent="0.35">
      <c r="B56" s="4">
        <v>4</v>
      </c>
    </row>
    <row r="57" spans="1:10" x14ac:dyDescent="0.35">
      <c r="B57" s="4">
        <v>2</v>
      </c>
      <c r="E57" s="37" t="s">
        <v>172</v>
      </c>
      <c r="F57" s="37"/>
      <c r="G57" s="37"/>
      <c r="H57" s="37"/>
      <c r="I57" s="37"/>
      <c r="J57" s="37"/>
    </row>
    <row r="58" spans="1:10" x14ac:dyDescent="0.35">
      <c r="B58" s="4">
        <v>5</v>
      </c>
    </row>
    <row r="59" spans="1:10" x14ac:dyDescent="0.35">
      <c r="B59" s="3">
        <v>7</v>
      </c>
      <c r="F59" s="2" t="s">
        <v>18</v>
      </c>
      <c r="G59" s="25">
        <f>STDEV(B49:B98)</f>
        <v>1.5285046714394579</v>
      </c>
    </row>
    <row r="60" spans="1:10" x14ac:dyDescent="0.35">
      <c r="B60" s="4">
        <v>2</v>
      </c>
    </row>
    <row r="61" spans="1:10" x14ac:dyDescent="0.35">
      <c r="B61" s="4">
        <v>3</v>
      </c>
    </row>
    <row r="62" spans="1:10" x14ac:dyDescent="0.35">
      <c r="B62" s="4">
        <v>4</v>
      </c>
    </row>
    <row r="63" spans="1:10" x14ac:dyDescent="0.35">
      <c r="B63" s="4">
        <v>2</v>
      </c>
    </row>
    <row r="64" spans="1:10" x14ac:dyDescent="0.35">
      <c r="B64" s="4">
        <v>4</v>
      </c>
    </row>
    <row r="65" spans="2:2" x14ac:dyDescent="0.35">
      <c r="B65" s="4">
        <v>2</v>
      </c>
    </row>
    <row r="66" spans="2:2" x14ac:dyDescent="0.35">
      <c r="B66" s="4">
        <v>3</v>
      </c>
    </row>
    <row r="67" spans="2:2" x14ac:dyDescent="0.35">
      <c r="B67" s="4">
        <v>5</v>
      </c>
    </row>
    <row r="68" spans="2:2" x14ac:dyDescent="0.35">
      <c r="B68" s="4">
        <v>6</v>
      </c>
    </row>
    <row r="69" spans="2:2" x14ac:dyDescent="0.35">
      <c r="B69" s="3">
        <v>3</v>
      </c>
    </row>
    <row r="70" spans="2:2" x14ac:dyDescent="0.35">
      <c r="B70" s="4">
        <v>2</v>
      </c>
    </row>
    <row r="71" spans="2:2" x14ac:dyDescent="0.35">
      <c r="B71" s="4">
        <v>1</v>
      </c>
    </row>
    <row r="72" spans="2:2" x14ac:dyDescent="0.35">
      <c r="B72" s="4">
        <v>4</v>
      </c>
    </row>
    <row r="73" spans="2:2" x14ac:dyDescent="0.35">
      <c r="B73" s="4">
        <v>2</v>
      </c>
    </row>
    <row r="74" spans="2:2" x14ac:dyDescent="0.35">
      <c r="B74" s="4">
        <v>4</v>
      </c>
    </row>
    <row r="75" spans="2:2" x14ac:dyDescent="0.35">
      <c r="B75" s="4">
        <v>5</v>
      </c>
    </row>
    <row r="76" spans="2:2" x14ac:dyDescent="0.35">
      <c r="B76" s="4">
        <v>3</v>
      </c>
    </row>
    <row r="77" spans="2:2" x14ac:dyDescent="0.35">
      <c r="B77" s="4">
        <v>2</v>
      </c>
    </row>
    <row r="78" spans="2:2" x14ac:dyDescent="0.35">
      <c r="B78" s="4">
        <v>7</v>
      </c>
    </row>
    <row r="79" spans="2:2" x14ac:dyDescent="0.35">
      <c r="B79" s="3">
        <v>2</v>
      </c>
    </row>
    <row r="80" spans="2:2" x14ac:dyDescent="0.35">
      <c r="B80" s="4">
        <v>3</v>
      </c>
    </row>
    <row r="81" spans="2:2" x14ac:dyDescent="0.35">
      <c r="B81" s="4">
        <v>4</v>
      </c>
    </row>
    <row r="82" spans="2:2" x14ac:dyDescent="0.35">
      <c r="B82" s="4">
        <v>5</v>
      </c>
    </row>
    <row r="83" spans="2:2" x14ac:dyDescent="0.35">
      <c r="B83" s="4">
        <v>1</v>
      </c>
    </row>
    <row r="84" spans="2:2" x14ac:dyDescent="0.35">
      <c r="B84" s="4">
        <v>6</v>
      </c>
    </row>
    <row r="85" spans="2:2" x14ac:dyDescent="0.35">
      <c r="B85" s="4">
        <v>2</v>
      </c>
    </row>
    <row r="86" spans="2:2" x14ac:dyDescent="0.35">
      <c r="B86" s="4">
        <v>4</v>
      </c>
    </row>
    <row r="87" spans="2:2" x14ac:dyDescent="0.35">
      <c r="B87" s="4">
        <v>3</v>
      </c>
    </row>
    <row r="88" spans="2:2" x14ac:dyDescent="0.35">
      <c r="B88" s="4">
        <v>5</v>
      </c>
    </row>
    <row r="89" spans="2:2" x14ac:dyDescent="0.35">
      <c r="B89" s="3">
        <v>3</v>
      </c>
    </row>
    <row r="90" spans="2:2" x14ac:dyDescent="0.35">
      <c r="B90" s="4">
        <v>2</v>
      </c>
    </row>
    <row r="91" spans="2:2" x14ac:dyDescent="0.35">
      <c r="B91" s="4">
        <v>4</v>
      </c>
    </row>
    <row r="92" spans="2:2" x14ac:dyDescent="0.35">
      <c r="B92" s="4">
        <v>2</v>
      </c>
    </row>
    <row r="93" spans="2:2" x14ac:dyDescent="0.35">
      <c r="B93" s="4">
        <v>6</v>
      </c>
    </row>
    <row r="94" spans="2:2" x14ac:dyDescent="0.35">
      <c r="B94" s="4">
        <v>3</v>
      </c>
    </row>
    <row r="95" spans="2:2" x14ac:dyDescent="0.35">
      <c r="B95" s="4">
        <v>2</v>
      </c>
    </row>
    <row r="96" spans="2:2" x14ac:dyDescent="0.35">
      <c r="B96" s="4">
        <v>4</v>
      </c>
    </row>
    <row r="97" spans="1:9" x14ac:dyDescent="0.35">
      <c r="B97" s="4">
        <v>5</v>
      </c>
    </row>
    <row r="98" spans="1:9" x14ac:dyDescent="0.35">
      <c r="B98" s="4">
        <v>3</v>
      </c>
    </row>
    <row r="101" spans="1:9" x14ac:dyDescent="0.35">
      <c r="A101" t="s">
        <v>20</v>
      </c>
      <c r="B101" s="5">
        <v>120</v>
      </c>
    </row>
    <row r="102" spans="1:9" x14ac:dyDescent="0.35">
      <c r="B102" s="5">
        <v>150</v>
      </c>
      <c r="D102" s="37" t="s">
        <v>173</v>
      </c>
      <c r="E102" s="37"/>
      <c r="F102" s="37"/>
      <c r="G102" s="37"/>
      <c r="H102" s="37"/>
      <c r="I102" s="37"/>
    </row>
    <row r="103" spans="1:9" x14ac:dyDescent="0.35">
      <c r="B103" s="5">
        <v>110</v>
      </c>
    </row>
    <row r="104" spans="1:9" x14ac:dyDescent="0.35">
      <c r="B104" s="5">
        <v>135</v>
      </c>
      <c r="E104" s="2" t="s">
        <v>21</v>
      </c>
      <c r="F104" s="81">
        <f>AVERAGE(B101:B112)</f>
        <v>132.5</v>
      </c>
    </row>
    <row r="105" spans="1:9" x14ac:dyDescent="0.35">
      <c r="B105" s="5">
        <v>125</v>
      </c>
      <c r="E105" s="6"/>
    </row>
    <row r="106" spans="1:9" x14ac:dyDescent="0.35">
      <c r="B106" s="5">
        <v>140</v>
      </c>
      <c r="D106" s="37" t="s">
        <v>174</v>
      </c>
      <c r="E106" s="37"/>
      <c r="F106" s="37"/>
      <c r="G106" s="37"/>
      <c r="H106" s="37"/>
      <c r="I106" s="37"/>
    </row>
    <row r="107" spans="1:9" x14ac:dyDescent="0.35">
      <c r="B107" s="5">
        <v>130</v>
      </c>
    </row>
    <row r="108" spans="1:9" x14ac:dyDescent="0.35">
      <c r="B108" s="5">
        <v>155</v>
      </c>
      <c r="E108" s="2" t="s">
        <v>15</v>
      </c>
      <c r="F108" s="81">
        <f>MAX(B101:B112)-MIN(B101:B112)</f>
        <v>45</v>
      </c>
    </row>
    <row r="109" spans="1:9" x14ac:dyDescent="0.35">
      <c r="B109" s="5">
        <v>115</v>
      </c>
    </row>
    <row r="110" spans="1:9" x14ac:dyDescent="0.35">
      <c r="B110" s="5">
        <v>145</v>
      </c>
    </row>
    <row r="111" spans="1:9" x14ac:dyDescent="0.35">
      <c r="B111" s="5">
        <v>135</v>
      </c>
    </row>
    <row r="112" spans="1:9" x14ac:dyDescent="0.35">
      <c r="B112" s="5">
        <v>130</v>
      </c>
    </row>
    <row r="115" spans="1:9" x14ac:dyDescent="0.35">
      <c r="A115" t="s">
        <v>22</v>
      </c>
      <c r="B115" s="7">
        <v>8</v>
      </c>
    </row>
    <row r="116" spans="1:9" x14ac:dyDescent="0.35">
      <c r="B116" s="7">
        <v>7</v>
      </c>
    </row>
    <row r="117" spans="1:9" x14ac:dyDescent="0.35">
      <c r="B117" s="7">
        <v>9</v>
      </c>
      <c r="D117" s="37" t="s">
        <v>175</v>
      </c>
      <c r="E117" s="37"/>
      <c r="F117" s="37"/>
      <c r="G117" s="37"/>
      <c r="H117" s="37"/>
      <c r="I117" s="37"/>
    </row>
    <row r="118" spans="1:9" x14ac:dyDescent="0.35">
      <c r="B118" s="7">
        <v>6</v>
      </c>
    </row>
    <row r="119" spans="1:9" x14ac:dyDescent="0.35">
      <c r="B119" s="7">
        <v>7</v>
      </c>
      <c r="E119" s="2" t="s">
        <v>21</v>
      </c>
      <c r="F119" s="25">
        <f>AVERAGE(B115:B164)</f>
        <v>7.5</v>
      </c>
    </row>
    <row r="120" spans="1:9" x14ac:dyDescent="0.35">
      <c r="B120" s="7">
        <v>8</v>
      </c>
    </row>
    <row r="121" spans="1:9" x14ac:dyDescent="0.35">
      <c r="B121" s="7">
        <v>9</v>
      </c>
      <c r="D121" s="37" t="s">
        <v>176</v>
      </c>
      <c r="E121" s="37"/>
      <c r="F121" s="37"/>
      <c r="G121" s="37"/>
      <c r="H121" s="37"/>
      <c r="I121" s="37"/>
    </row>
    <row r="122" spans="1:9" x14ac:dyDescent="0.35">
      <c r="B122" s="7">
        <v>8</v>
      </c>
    </row>
    <row r="123" spans="1:9" x14ac:dyDescent="0.35">
      <c r="B123" s="7">
        <v>7</v>
      </c>
      <c r="E123" s="56" t="s">
        <v>18</v>
      </c>
      <c r="F123" s="57">
        <f>STDEV(B115:B164)</f>
        <v>1.0350983390135313</v>
      </c>
    </row>
    <row r="124" spans="1:9" x14ac:dyDescent="0.35">
      <c r="B124" s="7">
        <v>6</v>
      </c>
    </row>
    <row r="125" spans="1:9" x14ac:dyDescent="0.35">
      <c r="B125" s="7">
        <v>8</v>
      </c>
    </row>
    <row r="126" spans="1:9" x14ac:dyDescent="0.35">
      <c r="B126" s="7">
        <v>9</v>
      </c>
    </row>
    <row r="127" spans="1:9" x14ac:dyDescent="0.35">
      <c r="B127" s="7">
        <v>7</v>
      </c>
    </row>
    <row r="128" spans="1:9" x14ac:dyDescent="0.35">
      <c r="B128" s="7">
        <v>8</v>
      </c>
    </row>
    <row r="129" spans="2:2" x14ac:dyDescent="0.35">
      <c r="B129" s="7">
        <v>7</v>
      </c>
    </row>
    <row r="130" spans="2:2" x14ac:dyDescent="0.35">
      <c r="B130" s="7">
        <v>6</v>
      </c>
    </row>
    <row r="131" spans="2:2" x14ac:dyDescent="0.35">
      <c r="B131" s="7">
        <v>8</v>
      </c>
    </row>
    <row r="132" spans="2:2" x14ac:dyDescent="0.35">
      <c r="B132" s="7">
        <v>9</v>
      </c>
    </row>
    <row r="133" spans="2:2" x14ac:dyDescent="0.35">
      <c r="B133" s="7">
        <v>6</v>
      </c>
    </row>
    <row r="134" spans="2:2" x14ac:dyDescent="0.35">
      <c r="B134" s="7">
        <v>7</v>
      </c>
    </row>
    <row r="135" spans="2:2" x14ac:dyDescent="0.35">
      <c r="B135" s="7">
        <v>8</v>
      </c>
    </row>
    <row r="136" spans="2:2" x14ac:dyDescent="0.35">
      <c r="B136" s="7">
        <v>9</v>
      </c>
    </row>
    <row r="137" spans="2:2" x14ac:dyDescent="0.35">
      <c r="B137" s="7">
        <v>7</v>
      </c>
    </row>
    <row r="138" spans="2:2" x14ac:dyDescent="0.35">
      <c r="B138" s="7">
        <v>6</v>
      </c>
    </row>
    <row r="139" spans="2:2" x14ac:dyDescent="0.35">
      <c r="B139" s="7">
        <v>7</v>
      </c>
    </row>
    <row r="140" spans="2:2" x14ac:dyDescent="0.35">
      <c r="B140" s="7">
        <v>8</v>
      </c>
    </row>
    <row r="141" spans="2:2" x14ac:dyDescent="0.35">
      <c r="B141" s="7">
        <v>9</v>
      </c>
    </row>
    <row r="142" spans="2:2" x14ac:dyDescent="0.35">
      <c r="B142" s="7">
        <v>8</v>
      </c>
    </row>
    <row r="143" spans="2:2" x14ac:dyDescent="0.35">
      <c r="B143" s="7">
        <v>7</v>
      </c>
    </row>
    <row r="144" spans="2:2" x14ac:dyDescent="0.35">
      <c r="B144" s="7">
        <v>6</v>
      </c>
    </row>
    <row r="145" spans="2:2" x14ac:dyDescent="0.35">
      <c r="B145" s="7">
        <v>9</v>
      </c>
    </row>
    <row r="146" spans="2:2" x14ac:dyDescent="0.35">
      <c r="B146" s="7">
        <v>8</v>
      </c>
    </row>
    <row r="147" spans="2:2" x14ac:dyDescent="0.35">
      <c r="B147" s="7">
        <v>7</v>
      </c>
    </row>
    <row r="148" spans="2:2" x14ac:dyDescent="0.35">
      <c r="B148" s="7">
        <v>6</v>
      </c>
    </row>
    <row r="149" spans="2:2" x14ac:dyDescent="0.35">
      <c r="B149" s="7">
        <v>8</v>
      </c>
    </row>
    <row r="150" spans="2:2" x14ac:dyDescent="0.35">
      <c r="B150" s="7">
        <v>9</v>
      </c>
    </row>
    <row r="151" spans="2:2" x14ac:dyDescent="0.35">
      <c r="B151" s="7">
        <v>7</v>
      </c>
    </row>
    <row r="152" spans="2:2" x14ac:dyDescent="0.35">
      <c r="B152" s="7">
        <v>8</v>
      </c>
    </row>
    <row r="153" spans="2:2" x14ac:dyDescent="0.35">
      <c r="B153" s="7">
        <v>7</v>
      </c>
    </row>
    <row r="154" spans="2:2" x14ac:dyDescent="0.35">
      <c r="B154" s="7">
        <v>6</v>
      </c>
    </row>
    <row r="155" spans="2:2" x14ac:dyDescent="0.35">
      <c r="B155" s="7">
        <v>9</v>
      </c>
    </row>
    <row r="156" spans="2:2" x14ac:dyDescent="0.35">
      <c r="B156" s="7">
        <v>8</v>
      </c>
    </row>
    <row r="157" spans="2:2" x14ac:dyDescent="0.35">
      <c r="B157" s="7">
        <v>7</v>
      </c>
    </row>
    <row r="158" spans="2:2" x14ac:dyDescent="0.35">
      <c r="B158" s="7">
        <v>6</v>
      </c>
    </row>
    <row r="159" spans="2:2" x14ac:dyDescent="0.35">
      <c r="B159" s="7">
        <v>7</v>
      </c>
    </row>
    <row r="160" spans="2:2" x14ac:dyDescent="0.35">
      <c r="B160" s="7">
        <v>8</v>
      </c>
    </row>
    <row r="161" spans="1:10" x14ac:dyDescent="0.35">
      <c r="B161" s="7">
        <v>9</v>
      </c>
    </row>
    <row r="162" spans="1:10" x14ac:dyDescent="0.35">
      <c r="B162" s="7">
        <v>8</v>
      </c>
    </row>
    <row r="163" spans="1:10" x14ac:dyDescent="0.35">
      <c r="B163" s="7">
        <v>7</v>
      </c>
    </row>
    <row r="164" spans="1:10" x14ac:dyDescent="0.35">
      <c r="B164" s="7">
        <v>6</v>
      </c>
    </row>
    <row r="165" spans="1:10" x14ac:dyDescent="0.35">
      <c r="B165" s="8"/>
    </row>
    <row r="167" spans="1:10" x14ac:dyDescent="0.35">
      <c r="A167" t="s">
        <v>23</v>
      </c>
      <c r="B167" s="7">
        <v>10</v>
      </c>
    </row>
    <row r="168" spans="1:10" x14ac:dyDescent="0.35">
      <c r="B168" s="7">
        <v>15</v>
      </c>
    </row>
    <row r="169" spans="1:10" x14ac:dyDescent="0.35">
      <c r="B169" s="7">
        <v>12</v>
      </c>
      <c r="D169" s="37" t="s">
        <v>177</v>
      </c>
      <c r="E169" s="37"/>
      <c r="F169" s="37"/>
      <c r="G169" s="37"/>
      <c r="H169" s="37"/>
      <c r="I169" s="37"/>
      <c r="J169" s="37"/>
    </row>
    <row r="170" spans="1:10" x14ac:dyDescent="0.35">
      <c r="B170" s="7">
        <v>18</v>
      </c>
    </row>
    <row r="171" spans="1:10" x14ac:dyDescent="0.35">
      <c r="B171" s="7">
        <v>20</v>
      </c>
      <c r="E171" s="2" t="s">
        <v>21</v>
      </c>
      <c r="F171" s="25">
        <f>AVERAGE(B167:B266)</f>
        <v>16.739999999999998</v>
      </c>
    </row>
    <row r="172" spans="1:10" x14ac:dyDescent="0.35">
      <c r="B172" s="7">
        <v>25</v>
      </c>
    </row>
    <row r="173" spans="1:10" x14ac:dyDescent="0.35">
      <c r="B173" s="7">
        <v>8</v>
      </c>
      <c r="D173" s="37" t="s">
        <v>178</v>
      </c>
      <c r="E173" s="37"/>
      <c r="F173" s="37"/>
      <c r="G173" s="37"/>
      <c r="H173" s="37"/>
      <c r="I173" s="37"/>
      <c r="J173" s="37"/>
    </row>
    <row r="174" spans="1:10" x14ac:dyDescent="0.35">
      <c r="B174" s="7">
        <v>14</v>
      </c>
    </row>
    <row r="175" spans="1:10" x14ac:dyDescent="0.35">
      <c r="B175" s="7">
        <v>16</v>
      </c>
      <c r="E175" s="2" t="s">
        <v>18</v>
      </c>
      <c r="F175" s="25">
        <f>STDEV(B167:B266)</f>
        <v>4.1429506881014673</v>
      </c>
    </row>
    <row r="176" spans="1:10" x14ac:dyDescent="0.35">
      <c r="B176" s="7">
        <v>22</v>
      </c>
    </row>
    <row r="177" spans="2:10" x14ac:dyDescent="0.35">
      <c r="B177" s="7">
        <v>9</v>
      </c>
      <c r="D177" s="37" t="s">
        <v>179</v>
      </c>
      <c r="E177" s="37"/>
      <c r="F177" s="37"/>
      <c r="G177" s="37"/>
      <c r="H177" s="37"/>
      <c r="I177" s="37"/>
      <c r="J177" s="37"/>
    </row>
    <row r="178" spans="2:10" x14ac:dyDescent="0.35">
      <c r="B178" s="7">
        <v>17</v>
      </c>
    </row>
    <row r="179" spans="2:10" x14ac:dyDescent="0.35">
      <c r="B179" s="7">
        <v>11</v>
      </c>
      <c r="E179" s="2" t="s">
        <v>15</v>
      </c>
      <c r="F179" s="25">
        <f>MAX(B167:B266)-MIN(B167:B266)</f>
        <v>19</v>
      </c>
    </row>
    <row r="180" spans="2:10" x14ac:dyDescent="0.35">
      <c r="B180" s="7">
        <v>13</v>
      </c>
    </row>
    <row r="181" spans="2:10" x14ac:dyDescent="0.35">
      <c r="B181" s="7">
        <v>19</v>
      </c>
    </row>
    <row r="182" spans="2:10" x14ac:dyDescent="0.35">
      <c r="B182" s="7">
        <v>23</v>
      </c>
    </row>
    <row r="183" spans="2:10" x14ac:dyDescent="0.35">
      <c r="B183" s="7">
        <v>21</v>
      </c>
    </row>
    <row r="184" spans="2:10" x14ac:dyDescent="0.35">
      <c r="B184" s="7">
        <v>16</v>
      </c>
    </row>
    <row r="185" spans="2:10" x14ac:dyDescent="0.35">
      <c r="B185" s="7">
        <v>24</v>
      </c>
    </row>
    <row r="186" spans="2:10" x14ac:dyDescent="0.35">
      <c r="B186" s="7">
        <v>27</v>
      </c>
    </row>
    <row r="187" spans="2:10" x14ac:dyDescent="0.35">
      <c r="B187" s="7">
        <v>13</v>
      </c>
    </row>
    <row r="188" spans="2:10" x14ac:dyDescent="0.35">
      <c r="B188" s="7">
        <v>10</v>
      </c>
    </row>
    <row r="189" spans="2:10" x14ac:dyDescent="0.35">
      <c r="B189" s="7">
        <v>18</v>
      </c>
    </row>
    <row r="190" spans="2:10" x14ac:dyDescent="0.35">
      <c r="B190" s="7">
        <v>16</v>
      </c>
    </row>
    <row r="191" spans="2:10" x14ac:dyDescent="0.35">
      <c r="B191" s="7">
        <v>12</v>
      </c>
    </row>
    <row r="192" spans="2:10" x14ac:dyDescent="0.35">
      <c r="B192" s="7">
        <v>14</v>
      </c>
    </row>
    <row r="193" spans="2:2" x14ac:dyDescent="0.35">
      <c r="B193" s="7">
        <v>19</v>
      </c>
    </row>
    <row r="194" spans="2:2" x14ac:dyDescent="0.35">
      <c r="B194" s="7">
        <v>21</v>
      </c>
    </row>
    <row r="195" spans="2:2" x14ac:dyDescent="0.35">
      <c r="B195" s="7">
        <v>11</v>
      </c>
    </row>
    <row r="196" spans="2:2" x14ac:dyDescent="0.35">
      <c r="B196" s="7">
        <v>17</v>
      </c>
    </row>
    <row r="197" spans="2:2" x14ac:dyDescent="0.35">
      <c r="B197" s="7">
        <v>15</v>
      </c>
    </row>
    <row r="198" spans="2:2" x14ac:dyDescent="0.35">
      <c r="B198" s="7">
        <v>20</v>
      </c>
    </row>
    <row r="199" spans="2:2" x14ac:dyDescent="0.35">
      <c r="B199" s="7">
        <v>26</v>
      </c>
    </row>
    <row r="200" spans="2:2" x14ac:dyDescent="0.35">
      <c r="B200" s="7">
        <v>13</v>
      </c>
    </row>
    <row r="201" spans="2:2" x14ac:dyDescent="0.35">
      <c r="B201" s="7">
        <v>12</v>
      </c>
    </row>
    <row r="202" spans="2:2" x14ac:dyDescent="0.35">
      <c r="B202" s="7">
        <v>14</v>
      </c>
    </row>
    <row r="203" spans="2:2" x14ac:dyDescent="0.35">
      <c r="B203" s="7">
        <v>22</v>
      </c>
    </row>
    <row r="204" spans="2:2" x14ac:dyDescent="0.35">
      <c r="B204" s="7">
        <v>19</v>
      </c>
    </row>
    <row r="205" spans="2:2" x14ac:dyDescent="0.35">
      <c r="B205" s="7">
        <v>16</v>
      </c>
    </row>
    <row r="206" spans="2:2" x14ac:dyDescent="0.35">
      <c r="B206" s="7">
        <v>11</v>
      </c>
    </row>
    <row r="207" spans="2:2" x14ac:dyDescent="0.35">
      <c r="B207" s="7">
        <v>25</v>
      </c>
    </row>
    <row r="208" spans="2:2" x14ac:dyDescent="0.35">
      <c r="B208" s="7">
        <v>18</v>
      </c>
    </row>
    <row r="209" spans="2:2" x14ac:dyDescent="0.35">
      <c r="B209" s="7">
        <v>16</v>
      </c>
    </row>
    <row r="210" spans="2:2" x14ac:dyDescent="0.35">
      <c r="B210" s="7">
        <v>13</v>
      </c>
    </row>
    <row r="211" spans="2:2" x14ac:dyDescent="0.35">
      <c r="B211" s="7">
        <v>21</v>
      </c>
    </row>
    <row r="212" spans="2:2" x14ac:dyDescent="0.35">
      <c r="B212" s="7">
        <v>20</v>
      </c>
    </row>
    <row r="213" spans="2:2" x14ac:dyDescent="0.35">
      <c r="B213" s="7">
        <v>15</v>
      </c>
    </row>
    <row r="214" spans="2:2" x14ac:dyDescent="0.35">
      <c r="B214" s="7">
        <v>12</v>
      </c>
    </row>
    <row r="215" spans="2:2" x14ac:dyDescent="0.35">
      <c r="B215" s="7">
        <v>19</v>
      </c>
    </row>
    <row r="216" spans="2:2" x14ac:dyDescent="0.35">
      <c r="B216" s="7">
        <v>17</v>
      </c>
    </row>
    <row r="217" spans="2:2" x14ac:dyDescent="0.35">
      <c r="B217" s="7">
        <v>14</v>
      </c>
    </row>
    <row r="218" spans="2:2" x14ac:dyDescent="0.35">
      <c r="B218" s="7">
        <v>16</v>
      </c>
    </row>
    <row r="219" spans="2:2" x14ac:dyDescent="0.35">
      <c r="B219" s="7">
        <v>23</v>
      </c>
    </row>
    <row r="220" spans="2:2" x14ac:dyDescent="0.35">
      <c r="B220" s="7">
        <v>18</v>
      </c>
    </row>
    <row r="221" spans="2:2" x14ac:dyDescent="0.35">
      <c r="B221" s="7">
        <v>15</v>
      </c>
    </row>
    <row r="222" spans="2:2" x14ac:dyDescent="0.35">
      <c r="B222" s="7">
        <v>11</v>
      </c>
    </row>
    <row r="223" spans="2:2" x14ac:dyDescent="0.35">
      <c r="B223" s="7">
        <v>19</v>
      </c>
    </row>
    <row r="224" spans="2:2" x14ac:dyDescent="0.35">
      <c r="B224" s="7">
        <v>22</v>
      </c>
    </row>
    <row r="225" spans="2:2" x14ac:dyDescent="0.35">
      <c r="B225" s="7">
        <v>17</v>
      </c>
    </row>
    <row r="226" spans="2:2" x14ac:dyDescent="0.35">
      <c r="B226" s="7">
        <v>12</v>
      </c>
    </row>
    <row r="227" spans="2:2" x14ac:dyDescent="0.35">
      <c r="B227" s="7">
        <v>16</v>
      </c>
    </row>
    <row r="228" spans="2:2" x14ac:dyDescent="0.35">
      <c r="B228" s="7">
        <v>14</v>
      </c>
    </row>
    <row r="229" spans="2:2" x14ac:dyDescent="0.35">
      <c r="B229" s="7">
        <v>18</v>
      </c>
    </row>
    <row r="230" spans="2:2" x14ac:dyDescent="0.35">
      <c r="B230" s="7">
        <v>20</v>
      </c>
    </row>
    <row r="231" spans="2:2" x14ac:dyDescent="0.35">
      <c r="B231" s="7">
        <v>25</v>
      </c>
    </row>
    <row r="232" spans="2:2" x14ac:dyDescent="0.35">
      <c r="B232" s="7">
        <v>13</v>
      </c>
    </row>
    <row r="233" spans="2:2" x14ac:dyDescent="0.35">
      <c r="B233" s="7">
        <v>11</v>
      </c>
    </row>
    <row r="234" spans="2:2" x14ac:dyDescent="0.35">
      <c r="B234" s="7">
        <v>22</v>
      </c>
    </row>
    <row r="235" spans="2:2" x14ac:dyDescent="0.35">
      <c r="B235" s="7">
        <v>19</v>
      </c>
    </row>
    <row r="236" spans="2:2" x14ac:dyDescent="0.35">
      <c r="B236" s="7">
        <v>17</v>
      </c>
    </row>
    <row r="237" spans="2:2" x14ac:dyDescent="0.35">
      <c r="B237" s="7">
        <v>15</v>
      </c>
    </row>
    <row r="238" spans="2:2" x14ac:dyDescent="0.35">
      <c r="B238" s="7">
        <v>16</v>
      </c>
    </row>
    <row r="239" spans="2:2" x14ac:dyDescent="0.35">
      <c r="B239" s="7">
        <v>13</v>
      </c>
    </row>
    <row r="240" spans="2:2" x14ac:dyDescent="0.35">
      <c r="B240" s="7">
        <v>14</v>
      </c>
    </row>
    <row r="241" spans="2:2" x14ac:dyDescent="0.35">
      <c r="B241" s="7">
        <v>18</v>
      </c>
    </row>
    <row r="242" spans="2:2" x14ac:dyDescent="0.35">
      <c r="B242" s="7">
        <v>20</v>
      </c>
    </row>
    <row r="243" spans="2:2" x14ac:dyDescent="0.35">
      <c r="B243" s="7">
        <v>19</v>
      </c>
    </row>
    <row r="244" spans="2:2" x14ac:dyDescent="0.35">
      <c r="B244" s="7">
        <v>21</v>
      </c>
    </row>
    <row r="245" spans="2:2" x14ac:dyDescent="0.35">
      <c r="B245" s="7">
        <v>17</v>
      </c>
    </row>
    <row r="246" spans="2:2" x14ac:dyDescent="0.35">
      <c r="B246" s="7">
        <v>12</v>
      </c>
    </row>
    <row r="247" spans="2:2" x14ac:dyDescent="0.35">
      <c r="B247" s="7">
        <v>15</v>
      </c>
    </row>
    <row r="248" spans="2:2" x14ac:dyDescent="0.35">
      <c r="B248" s="7">
        <v>13</v>
      </c>
    </row>
    <row r="249" spans="2:2" x14ac:dyDescent="0.35">
      <c r="B249" s="7">
        <v>16</v>
      </c>
    </row>
    <row r="250" spans="2:2" x14ac:dyDescent="0.35">
      <c r="B250" s="7">
        <v>14</v>
      </c>
    </row>
    <row r="251" spans="2:2" x14ac:dyDescent="0.35">
      <c r="B251" s="7">
        <v>22</v>
      </c>
    </row>
    <row r="252" spans="2:2" x14ac:dyDescent="0.35">
      <c r="B252" s="7">
        <v>21</v>
      </c>
    </row>
    <row r="253" spans="2:2" x14ac:dyDescent="0.35">
      <c r="B253" s="7">
        <v>19</v>
      </c>
    </row>
    <row r="254" spans="2:2" x14ac:dyDescent="0.35">
      <c r="B254" s="7">
        <v>18</v>
      </c>
    </row>
    <row r="255" spans="2:2" x14ac:dyDescent="0.35">
      <c r="B255" s="7">
        <v>16</v>
      </c>
    </row>
    <row r="256" spans="2:2" x14ac:dyDescent="0.35">
      <c r="B256" s="7">
        <v>11</v>
      </c>
    </row>
    <row r="257" spans="1:13" x14ac:dyDescent="0.35">
      <c r="B257" s="7">
        <v>17</v>
      </c>
    </row>
    <row r="258" spans="1:13" x14ac:dyDescent="0.35">
      <c r="B258" s="7">
        <v>14</v>
      </c>
    </row>
    <row r="259" spans="1:13" x14ac:dyDescent="0.35">
      <c r="B259" s="7">
        <v>12</v>
      </c>
    </row>
    <row r="260" spans="1:13" x14ac:dyDescent="0.35">
      <c r="B260" s="7">
        <v>20</v>
      </c>
    </row>
    <row r="261" spans="1:13" x14ac:dyDescent="0.35">
      <c r="B261" s="7">
        <v>23</v>
      </c>
    </row>
    <row r="262" spans="1:13" x14ac:dyDescent="0.35">
      <c r="B262" s="7">
        <v>19</v>
      </c>
    </row>
    <row r="263" spans="1:13" x14ac:dyDescent="0.35">
      <c r="B263" s="7">
        <v>15</v>
      </c>
    </row>
    <row r="264" spans="1:13" x14ac:dyDescent="0.35">
      <c r="B264" s="7">
        <v>16</v>
      </c>
    </row>
    <row r="265" spans="1:13" x14ac:dyDescent="0.35">
      <c r="B265" s="7">
        <v>13</v>
      </c>
    </row>
    <row r="266" spans="1:13" x14ac:dyDescent="0.35">
      <c r="B266" s="7">
        <v>18</v>
      </c>
    </row>
    <row r="270" spans="1:13" x14ac:dyDescent="0.35">
      <c r="A270" t="s">
        <v>24</v>
      </c>
      <c r="B270" s="9" t="s">
        <v>25</v>
      </c>
      <c r="C270" s="9" t="s">
        <v>26</v>
      </c>
      <c r="D270" s="9" t="s">
        <v>27</v>
      </c>
      <c r="E270" s="9" t="s">
        <v>28</v>
      </c>
      <c r="F270" s="9" t="s">
        <v>29</v>
      </c>
      <c r="I270" s="10" t="s">
        <v>30</v>
      </c>
      <c r="J270" s="2"/>
      <c r="L270" s="13" t="s">
        <v>17</v>
      </c>
      <c r="M270" s="2"/>
    </row>
    <row r="271" spans="1:13" x14ac:dyDescent="0.35">
      <c r="B271" s="9">
        <v>30</v>
      </c>
      <c r="C271" s="9">
        <v>25</v>
      </c>
      <c r="D271" s="9">
        <v>22</v>
      </c>
      <c r="E271" s="9">
        <v>18</v>
      </c>
      <c r="F271" s="9">
        <v>35</v>
      </c>
      <c r="I271" s="11" t="s">
        <v>31</v>
      </c>
      <c r="J271" s="2">
        <f>AVERAGE(B271:B280)</f>
        <v>30.6</v>
      </c>
      <c r="L271" s="11" t="s">
        <v>31</v>
      </c>
      <c r="M271" s="2">
        <f>VAR(B271:B280)</f>
        <v>2.2666666666666675</v>
      </c>
    </row>
    <row r="272" spans="1:13" x14ac:dyDescent="0.35">
      <c r="B272" s="9">
        <v>32</v>
      </c>
      <c r="C272" s="9">
        <v>27</v>
      </c>
      <c r="D272" s="9">
        <v>23</v>
      </c>
      <c r="E272" s="9">
        <v>17</v>
      </c>
      <c r="F272" s="9">
        <v>36</v>
      </c>
      <c r="I272" s="2" t="s">
        <v>32</v>
      </c>
      <c r="J272" s="2">
        <f>AVERAGE(C271:C280)</f>
        <v>25.9</v>
      </c>
      <c r="L272" s="2" t="s">
        <v>32</v>
      </c>
      <c r="M272" s="2">
        <f>VAR(C271:C280)</f>
        <v>2.7666666666666675</v>
      </c>
    </row>
    <row r="273" spans="1:13" x14ac:dyDescent="0.35">
      <c r="B273" s="9">
        <v>33</v>
      </c>
      <c r="C273" s="9">
        <v>26</v>
      </c>
      <c r="D273" s="9">
        <v>20</v>
      </c>
      <c r="E273" s="9">
        <v>19</v>
      </c>
      <c r="F273" s="9">
        <v>34</v>
      </c>
      <c r="I273" s="2" t="s">
        <v>33</v>
      </c>
      <c r="J273" s="2">
        <f>AVERAGE(D271:D280)</f>
        <v>22.9</v>
      </c>
      <c r="L273" s="2" t="s">
        <v>33</v>
      </c>
      <c r="M273" s="2">
        <f>VAR(D271:D280)</f>
        <v>2.7666666666666675</v>
      </c>
    </row>
    <row r="274" spans="1:13" x14ac:dyDescent="0.35">
      <c r="B274" s="9">
        <v>28</v>
      </c>
      <c r="C274" s="9">
        <v>23</v>
      </c>
      <c r="D274" s="9">
        <v>25</v>
      </c>
      <c r="E274" s="9">
        <v>20</v>
      </c>
      <c r="F274" s="9">
        <v>35</v>
      </c>
      <c r="I274" s="2" t="s">
        <v>34</v>
      </c>
      <c r="J274" s="2">
        <f>AVERAGE(E271:E280)</f>
        <v>18.8</v>
      </c>
      <c r="L274" s="2" t="s">
        <v>34</v>
      </c>
      <c r="M274" s="2">
        <f>VAR(E271:E280)</f>
        <v>1.7333333333333332</v>
      </c>
    </row>
    <row r="275" spans="1:13" x14ac:dyDescent="0.35">
      <c r="B275" s="9">
        <v>31</v>
      </c>
      <c r="C275" s="9">
        <v>28</v>
      </c>
      <c r="D275" s="9">
        <v>21</v>
      </c>
      <c r="E275" s="9">
        <v>21</v>
      </c>
      <c r="F275" s="9">
        <v>33</v>
      </c>
      <c r="I275" s="2" t="s">
        <v>35</v>
      </c>
      <c r="J275" s="2">
        <f>AVERAGE(F271:F280)</f>
        <v>34.200000000000003</v>
      </c>
      <c r="L275" s="2" t="s">
        <v>35</v>
      </c>
      <c r="M275" s="2">
        <f>VAR(F271:F280)</f>
        <v>1.7333333333333332</v>
      </c>
    </row>
    <row r="276" spans="1:13" x14ac:dyDescent="0.35">
      <c r="B276" s="9">
        <v>30</v>
      </c>
      <c r="C276" s="9">
        <v>24</v>
      </c>
      <c r="D276" s="9">
        <v>24</v>
      </c>
      <c r="E276" s="9">
        <v>18</v>
      </c>
      <c r="F276" s="9">
        <v>34</v>
      </c>
    </row>
    <row r="277" spans="1:13" x14ac:dyDescent="0.35">
      <c r="B277" s="9">
        <v>29</v>
      </c>
      <c r="C277" s="9">
        <v>26</v>
      </c>
      <c r="D277" s="9">
        <v>23</v>
      </c>
      <c r="E277" s="9">
        <v>19</v>
      </c>
      <c r="F277" s="9">
        <v>32</v>
      </c>
      <c r="I277" s="13" t="s">
        <v>15</v>
      </c>
      <c r="J277" s="2"/>
    </row>
    <row r="278" spans="1:13" x14ac:dyDescent="0.35">
      <c r="B278" s="9">
        <v>30</v>
      </c>
      <c r="C278" s="9">
        <v>25</v>
      </c>
      <c r="D278" s="9">
        <v>22</v>
      </c>
      <c r="E278" s="9">
        <v>17</v>
      </c>
      <c r="F278" s="9">
        <v>33</v>
      </c>
      <c r="I278" s="11" t="s">
        <v>31</v>
      </c>
      <c r="J278" s="2">
        <f>MAX(B271:B280)-MIN(B271:B280)</f>
        <v>5</v>
      </c>
    </row>
    <row r="279" spans="1:13" x14ac:dyDescent="0.35">
      <c r="B279" s="9">
        <v>32</v>
      </c>
      <c r="C279" s="9">
        <v>27</v>
      </c>
      <c r="D279" s="9">
        <v>25</v>
      </c>
      <c r="E279" s="9">
        <v>20</v>
      </c>
      <c r="F279" s="9">
        <v>36</v>
      </c>
      <c r="I279" s="2" t="s">
        <v>32</v>
      </c>
      <c r="J279" s="2">
        <f>MAX(C271:C280)-MIN(C271:C280)</f>
        <v>5</v>
      </c>
    </row>
    <row r="280" spans="1:13" x14ac:dyDescent="0.35">
      <c r="B280" s="9">
        <v>31</v>
      </c>
      <c r="C280" s="9">
        <v>28</v>
      </c>
      <c r="D280" s="9">
        <v>24</v>
      </c>
      <c r="E280" s="9">
        <v>19</v>
      </c>
      <c r="F280" s="9">
        <v>34</v>
      </c>
      <c r="I280" s="2" t="s">
        <v>33</v>
      </c>
      <c r="J280" s="2">
        <f>MAX(D271:D280)-MIN(D271:D280)</f>
        <v>5</v>
      </c>
    </row>
    <row r="281" spans="1:13" x14ac:dyDescent="0.35">
      <c r="I281" s="2" t="s">
        <v>34</v>
      </c>
      <c r="J281" s="2">
        <f>MAX(E271:E280)-MIN(E271:E280)</f>
        <v>4</v>
      </c>
    </row>
    <row r="282" spans="1:13" x14ac:dyDescent="0.35">
      <c r="I282" s="2" t="s">
        <v>35</v>
      </c>
      <c r="J282" s="2">
        <f>MAX(F271:F280)-MIN(F271:F280)</f>
        <v>4</v>
      </c>
    </row>
    <row r="284" spans="1:13" x14ac:dyDescent="0.35">
      <c r="A284" t="s">
        <v>38</v>
      </c>
    </row>
    <row r="285" spans="1:13" x14ac:dyDescent="0.35">
      <c r="B285" s="2" t="s">
        <v>39</v>
      </c>
    </row>
    <row r="286" spans="1:13" x14ac:dyDescent="0.35">
      <c r="B286" s="15">
        <v>28</v>
      </c>
      <c r="D286" s="37" t="s">
        <v>184</v>
      </c>
      <c r="E286" s="37"/>
      <c r="F286" s="37"/>
      <c r="G286" s="37"/>
      <c r="H286" s="37"/>
      <c r="I286" s="37"/>
      <c r="J286" s="37"/>
      <c r="K286" s="32">
        <v>18</v>
      </c>
      <c r="L286">
        <f>SQRT(100)</f>
        <v>10</v>
      </c>
    </row>
    <row r="287" spans="1:13" x14ac:dyDescent="0.35">
      <c r="B287" s="15">
        <v>32</v>
      </c>
    </row>
    <row r="288" spans="1:13" x14ac:dyDescent="0.35">
      <c r="B288" s="15">
        <v>35</v>
      </c>
      <c r="E288" s="2" t="s">
        <v>59</v>
      </c>
      <c r="F288" s="2" t="s">
        <v>180</v>
      </c>
      <c r="J288" s="36"/>
      <c r="K288">
        <f>K286/L286</f>
        <v>1.8</v>
      </c>
    </row>
    <row r="289" spans="2:11" x14ac:dyDescent="0.35">
      <c r="B289" s="15">
        <v>40</v>
      </c>
      <c r="E289" s="2">
        <v>27</v>
      </c>
      <c r="F289" s="2">
        <f t="array" ref="F289:F300">FREQUENCY(B286:B385,E289:E300)</f>
        <v>3</v>
      </c>
    </row>
    <row r="290" spans="2:11" x14ac:dyDescent="0.35">
      <c r="B290" s="15">
        <v>42</v>
      </c>
      <c r="E290" s="2">
        <f>E289+$K$288</f>
        <v>28.8</v>
      </c>
      <c r="F290" s="2">
        <v>5</v>
      </c>
    </row>
    <row r="291" spans="2:11" x14ac:dyDescent="0.35">
      <c r="B291" s="15">
        <v>28</v>
      </c>
      <c r="E291" s="2">
        <f t="shared" ref="E291:E299" si="0">E290+$K$288</f>
        <v>30.6</v>
      </c>
      <c r="F291" s="2">
        <v>13</v>
      </c>
    </row>
    <row r="292" spans="2:11" x14ac:dyDescent="0.35">
      <c r="B292" s="15">
        <v>33</v>
      </c>
      <c r="E292" s="2">
        <f t="shared" si="0"/>
        <v>32.4</v>
      </c>
      <c r="F292" s="2">
        <v>15</v>
      </c>
      <c r="J292" s="2" t="s">
        <v>181</v>
      </c>
      <c r="K292" s="2">
        <f>MAX(B286:B385)</f>
        <v>45</v>
      </c>
    </row>
    <row r="293" spans="2:11" x14ac:dyDescent="0.35">
      <c r="B293" s="15">
        <v>38</v>
      </c>
      <c r="E293" s="2">
        <f t="shared" si="0"/>
        <v>34.199999999999996</v>
      </c>
      <c r="F293" s="2">
        <v>10</v>
      </c>
      <c r="J293" s="2" t="s">
        <v>182</v>
      </c>
      <c r="K293" s="2">
        <f>MIN(B286:B385)</f>
        <v>27</v>
      </c>
    </row>
    <row r="294" spans="2:11" x14ac:dyDescent="0.35">
      <c r="B294" s="15">
        <v>30</v>
      </c>
      <c r="E294" s="2">
        <f>E293+$K$288</f>
        <v>35.999999999999993</v>
      </c>
      <c r="F294" s="2">
        <v>9</v>
      </c>
      <c r="J294" s="2" t="s">
        <v>183</v>
      </c>
      <c r="K294" s="2">
        <v>18</v>
      </c>
    </row>
    <row r="295" spans="2:11" x14ac:dyDescent="0.35">
      <c r="B295" s="15">
        <v>41</v>
      </c>
      <c r="E295" s="2">
        <f t="shared" si="0"/>
        <v>37.79999999999999</v>
      </c>
      <c r="F295" s="2">
        <v>12</v>
      </c>
    </row>
    <row r="296" spans="2:11" x14ac:dyDescent="0.35">
      <c r="B296" s="15">
        <v>37</v>
      </c>
      <c r="E296" s="2">
        <f t="shared" si="0"/>
        <v>39.599999999999987</v>
      </c>
      <c r="F296" s="2">
        <v>13</v>
      </c>
    </row>
    <row r="297" spans="2:11" x14ac:dyDescent="0.35">
      <c r="B297" s="15">
        <v>31</v>
      </c>
      <c r="E297" s="2">
        <f t="shared" si="0"/>
        <v>41.399999999999984</v>
      </c>
      <c r="F297" s="2">
        <v>10</v>
      </c>
    </row>
    <row r="298" spans="2:11" x14ac:dyDescent="0.35">
      <c r="B298" s="15">
        <v>34</v>
      </c>
      <c r="E298" s="2">
        <f>E297+$K$288</f>
        <v>43.199999999999982</v>
      </c>
      <c r="F298" s="2">
        <v>5</v>
      </c>
    </row>
    <row r="299" spans="2:11" x14ac:dyDescent="0.35">
      <c r="B299" s="15">
        <v>29</v>
      </c>
      <c r="E299" s="2">
        <f t="shared" si="0"/>
        <v>44.999999999999979</v>
      </c>
      <c r="F299" s="2">
        <v>3</v>
      </c>
    </row>
    <row r="300" spans="2:11" x14ac:dyDescent="0.35">
      <c r="B300" s="15">
        <v>36</v>
      </c>
      <c r="E300" s="2">
        <v>46.8</v>
      </c>
      <c r="F300" s="2">
        <v>2</v>
      </c>
    </row>
    <row r="301" spans="2:11" x14ac:dyDescent="0.35">
      <c r="B301" s="15">
        <v>43</v>
      </c>
    </row>
    <row r="302" spans="2:11" x14ac:dyDescent="0.35">
      <c r="B302" s="15">
        <v>39</v>
      </c>
      <c r="D302" s="37" t="s">
        <v>185</v>
      </c>
      <c r="E302" s="37"/>
      <c r="F302" s="37"/>
      <c r="G302" s="37"/>
      <c r="H302" s="37"/>
      <c r="I302" s="37"/>
      <c r="J302" s="37"/>
    </row>
    <row r="303" spans="2:11" x14ac:dyDescent="0.35">
      <c r="B303" s="15">
        <v>27</v>
      </c>
    </row>
    <row r="304" spans="2:11" x14ac:dyDescent="0.35">
      <c r="B304" s="15">
        <v>35</v>
      </c>
      <c r="E304" s="35" t="s">
        <v>40</v>
      </c>
    </row>
    <row r="305" spans="2:10" x14ac:dyDescent="0.35">
      <c r="B305" s="15">
        <v>31</v>
      </c>
      <c r="E305" s="82">
        <f>MODE(B286:B385)</f>
        <v>31</v>
      </c>
    </row>
    <row r="306" spans="2:10" x14ac:dyDescent="0.35">
      <c r="B306" s="15">
        <v>39</v>
      </c>
    </row>
    <row r="307" spans="2:10" x14ac:dyDescent="0.35">
      <c r="B307" s="15">
        <v>45</v>
      </c>
      <c r="D307" s="37" t="s">
        <v>186</v>
      </c>
      <c r="E307" s="37"/>
      <c r="F307" s="37"/>
      <c r="G307" s="37"/>
      <c r="H307" s="37"/>
      <c r="I307" s="37"/>
      <c r="J307" s="37"/>
    </row>
    <row r="308" spans="2:10" x14ac:dyDescent="0.35">
      <c r="B308" s="15">
        <v>29</v>
      </c>
    </row>
    <row r="309" spans="2:10" x14ac:dyDescent="0.35">
      <c r="B309" s="15">
        <v>33</v>
      </c>
      <c r="E309" s="13" t="s">
        <v>41</v>
      </c>
    </row>
    <row r="310" spans="2:10" x14ac:dyDescent="0.35">
      <c r="B310" s="15">
        <v>37</v>
      </c>
      <c r="E310" s="82">
        <f>MEDIAN(B286:B385)</f>
        <v>35</v>
      </c>
    </row>
    <row r="311" spans="2:10" x14ac:dyDescent="0.35">
      <c r="B311" s="15">
        <v>40</v>
      </c>
    </row>
    <row r="312" spans="2:10" x14ac:dyDescent="0.35">
      <c r="B312" s="15">
        <v>36</v>
      </c>
      <c r="D312" s="37" t="s">
        <v>187</v>
      </c>
      <c r="E312" s="37"/>
      <c r="F312" s="37"/>
      <c r="G312" s="37"/>
      <c r="H312" s="37"/>
      <c r="I312" s="37"/>
      <c r="J312" s="37"/>
    </row>
    <row r="313" spans="2:10" x14ac:dyDescent="0.35">
      <c r="B313" s="15">
        <v>29</v>
      </c>
    </row>
    <row r="314" spans="2:10" x14ac:dyDescent="0.35">
      <c r="B314" s="15">
        <v>31</v>
      </c>
      <c r="E314" s="35" t="s">
        <v>15</v>
      </c>
    </row>
    <row r="315" spans="2:10" x14ac:dyDescent="0.35">
      <c r="B315" s="15">
        <v>38</v>
      </c>
      <c r="E315" s="82">
        <f>MAX(B286:B385)-MIN(B286:B385)</f>
        <v>18</v>
      </c>
    </row>
    <row r="316" spans="2:10" x14ac:dyDescent="0.35">
      <c r="B316" s="15">
        <v>35</v>
      </c>
    </row>
    <row r="317" spans="2:10" x14ac:dyDescent="0.35">
      <c r="B317" s="15">
        <v>44</v>
      </c>
    </row>
    <row r="318" spans="2:10" x14ac:dyDescent="0.35">
      <c r="B318" s="15">
        <v>32</v>
      </c>
    </row>
    <row r="319" spans="2:10" x14ac:dyDescent="0.35">
      <c r="B319" s="15">
        <v>39</v>
      </c>
    </row>
    <row r="320" spans="2:10" x14ac:dyDescent="0.35">
      <c r="B320" s="15">
        <v>36</v>
      </c>
    </row>
    <row r="321" spans="2:2" x14ac:dyDescent="0.35">
      <c r="B321" s="15">
        <v>30</v>
      </c>
    </row>
    <row r="322" spans="2:2" x14ac:dyDescent="0.35">
      <c r="B322" s="15">
        <v>33</v>
      </c>
    </row>
    <row r="323" spans="2:2" x14ac:dyDescent="0.35">
      <c r="B323" s="15">
        <v>28</v>
      </c>
    </row>
    <row r="324" spans="2:2" x14ac:dyDescent="0.35">
      <c r="B324" s="15">
        <v>41</v>
      </c>
    </row>
    <row r="325" spans="2:2" x14ac:dyDescent="0.35">
      <c r="B325" s="15">
        <v>35</v>
      </c>
    </row>
    <row r="326" spans="2:2" x14ac:dyDescent="0.35">
      <c r="B326" s="15">
        <v>31</v>
      </c>
    </row>
    <row r="327" spans="2:2" x14ac:dyDescent="0.35">
      <c r="B327" s="15">
        <v>37</v>
      </c>
    </row>
    <row r="328" spans="2:2" x14ac:dyDescent="0.35">
      <c r="B328" s="15">
        <v>42</v>
      </c>
    </row>
    <row r="329" spans="2:2" x14ac:dyDescent="0.35">
      <c r="B329" s="15">
        <v>29</v>
      </c>
    </row>
    <row r="330" spans="2:2" x14ac:dyDescent="0.35">
      <c r="B330" s="15">
        <v>34</v>
      </c>
    </row>
    <row r="331" spans="2:2" x14ac:dyDescent="0.35">
      <c r="B331" s="15">
        <v>40</v>
      </c>
    </row>
    <row r="332" spans="2:2" x14ac:dyDescent="0.35">
      <c r="B332" s="15">
        <v>31</v>
      </c>
    </row>
    <row r="333" spans="2:2" x14ac:dyDescent="0.35">
      <c r="B333" s="15">
        <v>33</v>
      </c>
    </row>
    <row r="334" spans="2:2" x14ac:dyDescent="0.35">
      <c r="B334" s="15">
        <v>38</v>
      </c>
    </row>
    <row r="335" spans="2:2" x14ac:dyDescent="0.35">
      <c r="B335" s="15">
        <v>36</v>
      </c>
    </row>
    <row r="336" spans="2:2" x14ac:dyDescent="0.35">
      <c r="B336" s="15">
        <v>39</v>
      </c>
    </row>
    <row r="337" spans="2:2" x14ac:dyDescent="0.35">
      <c r="B337" s="15">
        <v>27</v>
      </c>
    </row>
    <row r="338" spans="2:2" x14ac:dyDescent="0.35">
      <c r="B338" s="15">
        <v>35</v>
      </c>
    </row>
    <row r="339" spans="2:2" x14ac:dyDescent="0.35">
      <c r="B339" s="15">
        <v>30</v>
      </c>
    </row>
    <row r="340" spans="2:2" x14ac:dyDescent="0.35">
      <c r="B340" s="15">
        <v>43</v>
      </c>
    </row>
    <row r="341" spans="2:2" x14ac:dyDescent="0.35">
      <c r="B341" s="15">
        <v>29</v>
      </c>
    </row>
    <row r="342" spans="2:2" x14ac:dyDescent="0.35">
      <c r="B342" s="15">
        <v>32</v>
      </c>
    </row>
    <row r="343" spans="2:2" x14ac:dyDescent="0.35">
      <c r="B343" s="15">
        <v>36</v>
      </c>
    </row>
    <row r="344" spans="2:2" x14ac:dyDescent="0.35">
      <c r="B344" s="15">
        <v>31</v>
      </c>
    </row>
    <row r="345" spans="2:2" x14ac:dyDescent="0.35">
      <c r="B345" s="15">
        <v>40</v>
      </c>
    </row>
    <row r="346" spans="2:2" x14ac:dyDescent="0.35">
      <c r="B346" s="15">
        <v>38</v>
      </c>
    </row>
    <row r="347" spans="2:2" x14ac:dyDescent="0.35">
      <c r="B347" s="15">
        <v>44</v>
      </c>
    </row>
    <row r="348" spans="2:2" x14ac:dyDescent="0.35">
      <c r="B348" s="15">
        <v>37</v>
      </c>
    </row>
    <row r="349" spans="2:2" x14ac:dyDescent="0.35">
      <c r="B349" s="15">
        <v>33</v>
      </c>
    </row>
    <row r="350" spans="2:2" x14ac:dyDescent="0.35">
      <c r="B350" s="15">
        <v>35</v>
      </c>
    </row>
    <row r="351" spans="2:2" x14ac:dyDescent="0.35">
      <c r="B351" s="15">
        <v>41</v>
      </c>
    </row>
    <row r="352" spans="2:2" x14ac:dyDescent="0.35">
      <c r="B352" s="15">
        <v>30</v>
      </c>
    </row>
    <row r="353" spans="2:2" x14ac:dyDescent="0.35">
      <c r="B353" s="15">
        <v>31</v>
      </c>
    </row>
    <row r="354" spans="2:2" x14ac:dyDescent="0.35">
      <c r="B354" s="15">
        <v>39</v>
      </c>
    </row>
    <row r="355" spans="2:2" x14ac:dyDescent="0.35">
      <c r="B355" s="15">
        <v>28</v>
      </c>
    </row>
    <row r="356" spans="2:2" x14ac:dyDescent="0.35">
      <c r="B356" s="15">
        <v>45</v>
      </c>
    </row>
    <row r="357" spans="2:2" x14ac:dyDescent="0.35">
      <c r="B357" s="15">
        <v>29</v>
      </c>
    </row>
    <row r="358" spans="2:2" x14ac:dyDescent="0.35">
      <c r="B358" s="15">
        <v>33</v>
      </c>
    </row>
    <row r="359" spans="2:2" x14ac:dyDescent="0.35">
      <c r="B359" s="15">
        <v>38</v>
      </c>
    </row>
    <row r="360" spans="2:2" x14ac:dyDescent="0.35">
      <c r="B360" s="15">
        <v>34</v>
      </c>
    </row>
    <row r="361" spans="2:2" x14ac:dyDescent="0.35">
      <c r="B361" s="15">
        <v>32</v>
      </c>
    </row>
    <row r="362" spans="2:2" x14ac:dyDescent="0.35">
      <c r="B362" s="15">
        <v>35</v>
      </c>
    </row>
    <row r="363" spans="2:2" x14ac:dyDescent="0.35">
      <c r="B363" s="15">
        <v>31</v>
      </c>
    </row>
    <row r="364" spans="2:2" x14ac:dyDescent="0.35">
      <c r="B364" s="15">
        <v>40</v>
      </c>
    </row>
    <row r="365" spans="2:2" x14ac:dyDescent="0.35">
      <c r="B365" s="15">
        <v>36</v>
      </c>
    </row>
    <row r="366" spans="2:2" x14ac:dyDescent="0.35">
      <c r="B366" s="15">
        <v>39</v>
      </c>
    </row>
    <row r="367" spans="2:2" x14ac:dyDescent="0.35">
      <c r="B367" s="15">
        <v>27</v>
      </c>
    </row>
    <row r="368" spans="2:2" x14ac:dyDescent="0.35">
      <c r="B368" s="15">
        <v>35</v>
      </c>
    </row>
    <row r="369" spans="2:2" x14ac:dyDescent="0.35">
      <c r="B369" s="15">
        <v>30</v>
      </c>
    </row>
    <row r="370" spans="2:2" x14ac:dyDescent="0.35">
      <c r="B370" s="15">
        <v>43</v>
      </c>
    </row>
    <row r="371" spans="2:2" x14ac:dyDescent="0.35">
      <c r="B371" s="15">
        <v>29</v>
      </c>
    </row>
    <row r="372" spans="2:2" x14ac:dyDescent="0.35">
      <c r="B372" s="15">
        <v>32</v>
      </c>
    </row>
    <row r="373" spans="2:2" x14ac:dyDescent="0.35">
      <c r="B373" s="15">
        <v>36</v>
      </c>
    </row>
    <row r="374" spans="2:2" x14ac:dyDescent="0.35">
      <c r="B374" s="15">
        <v>31</v>
      </c>
    </row>
    <row r="375" spans="2:2" x14ac:dyDescent="0.35">
      <c r="B375" s="15">
        <v>40</v>
      </c>
    </row>
    <row r="376" spans="2:2" x14ac:dyDescent="0.35">
      <c r="B376" s="15">
        <v>38</v>
      </c>
    </row>
    <row r="377" spans="2:2" x14ac:dyDescent="0.35">
      <c r="B377" s="15">
        <v>44</v>
      </c>
    </row>
    <row r="378" spans="2:2" x14ac:dyDescent="0.35">
      <c r="B378" s="15">
        <v>37</v>
      </c>
    </row>
    <row r="379" spans="2:2" x14ac:dyDescent="0.35">
      <c r="B379" s="15">
        <v>33</v>
      </c>
    </row>
    <row r="380" spans="2:2" x14ac:dyDescent="0.35">
      <c r="B380" s="15">
        <v>35</v>
      </c>
    </row>
    <row r="381" spans="2:2" x14ac:dyDescent="0.35">
      <c r="B381" s="15">
        <v>41</v>
      </c>
    </row>
    <row r="382" spans="2:2" x14ac:dyDescent="0.35">
      <c r="B382" s="15">
        <v>30</v>
      </c>
    </row>
    <row r="383" spans="2:2" x14ac:dyDescent="0.35">
      <c r="B383" s="15">
        <v>31</v>
      </c>
    </row>
    <row r="384" spans="2:2" x14ac:dyDescent="0.35">
      <c r="B384" s="15">
        <v>39</v>
      </c>
    </row>
    <row r="385" spans="1:9" x14ac:dyDescent="0.35">
      <c r="B385" s="16">
        <v>28</v>
      </c>
    </row>
    <row r="387" spans="1:9" x14ac:dyDescent="0.35">
      <c r="A387" t="s">
        <v>42</v>
      </c>
    </row>
    <row r="388" spans="1:9" x14ac:dyDescent="0.35">
      <c r="B388" s="17">
        <v>56</v>
      </c>
      <c r="E388" s="14" t="s">
        <v>40</v>
      </c>
      <c r="F388" s="14">
        <f>MODE(B388:B437)</f>
        <v>40</v>
      </c>
    </row>
    <row r="389" spans="1:9" x14ac:dyDescent="0.35">
      <c r="B389" s="17">
        <v>40</v>
      </c>
      <c r="E389" s="14" t="s">
        <v>41</v>
      </c>
      <c r="F389" s="14">
        <f>MEDIAN(B388:B437)</f>
        <v>50</v>
      </c>
    </row>
    <row r="390" spans="1:9" x14ac:dyDescent="0.35">
      <c r="B390" s="17">
        <v>28</v>
      </c>
      <c r="E390" s="14" t="s">
        <v>43</v>
      </c>
      <c r="F390" s="14">
        <f>F392-F391</f>
        <v>15.75</v>
      </c>
    </row>
    <row r="391" spans="1:9" x14ac:dyDescent="0.35">
      <c r="B391" s="17">
        <v>73</v>
      </c>
      <c r="E391" s="14" t="s">
        <v>44</v>
      </c>
      <c r="F391" s="14">
        <f>QUARTILE($B$388:$B$437,1)</f>
        <v>42.25</v>
      </c>
    </row>
    <row r="392" spans="1:9" x14ac:dyDescent="0.35">
      <c r="B392" s="17">
        <v>52</v>
      </c>
      <c r="E392" s="14" t="s">
        <v>45</v>
      </c>
      <c r="F392" s="14">
        <f>QUARTILE($B$388:$B$437,3)</f>
        <v>58</v>
      </c>
    </row>
    <row r="393" spans="1:9" x14ac:dyDescent="0.35">
      <c r="B393" s="17">
        <v>61</v>
      </c>
    </row>
    <row r="394" spans="1:9" x14ac:dyDescent="0.35">
      <c r="B394" s="17">
        <v>35</v>
      </c>
      <c r="D394" s="37" t="s">
        <v>188</v>
      </c>
      <c r="E394" s="37"/>
      <c r="F394" s="37"/>
      <c r="G394" s="37"/>
      <c r="H394" s="37"/>
      <c r="I394" s="37"/>
    </row>
    <row r="395" spans="1:9" x14ac:dyDescent="0.35">
      <c r="B395" s="17">
        <v>40</v>
      </c>
    </row>
    <row r="396" spans="1:9" x14ac:dyDescent="0.35">
      <c r="B396" s="17">
        <v>47</v>
      </c>
      <c r="E396" s="83" t="s">
        <v>189</v>
      </c>
      <c r="F396" s="83" t="s">
        <v>190</v>
      </c>
      <c r="G396" s="83" t="s">
        <v>191</v>
      </c>
    </row>
    <row r="397" spans="1:9" x14ac:dyDescent="0.35">
      <c r="B397" s="17">
        <v>65</v>
      </c>
      <c r="E397" s="84">
        <v>28</v>
      </c>
      <c r="F397" s="84">
        <v>30</v>
      </c>
      <c r="G397" s="2">
        <f t="array" ref="G397:G406">FREQUENCY(B388:B437,F397:F406)</f>
        <v>1</v>
      </c>
    </row>
    <row r="398" spans="1:9" x14ac:dyDescent="0.35">
      <c r="B398" s="17">
        <v>52</v>
      </c>
      <c r="E398" s="84">
        <v>30</v>
      </c>
      <c r="F398" s="84">
        <v>35</v>
      </c>
      <c r="G398" s="2">
        <v>1</v>
      </c>
    </row>
    <row r="399" spans="1:9" x14ac:dyDescent="0.35">
      <c r="B399" s="17">
        <v>44</v>
      </c>
      <c r="E399" s="84">
        <v>35</v>
      </c>
      <c r="F399" s="84">
        <v>40</v>
      </c>
      <c r="G399" s="2">
        <v>7</v>
      </c>
    </row>
    <row r="400" spans="1:9" x14ac:dyDescent="0.35">
      <c r="B400" s="17">
        <v>38</v>
      </c>
      <c r="E400" s="84">
        <v>40</v>
      </c>
      <c r="F400" s="84">
        <v>45</v>
      </c>
      <c r="G400" s="2">
        <v>8</v>
      </c>
    </row>
    <row r="401" spans="2:9" x14ac:dyDescent="0.35">
      <c r="B401" s="17">
        <v>60</v>
      </c>
      <c r="E401" s="84">
        <v>45</v>
      </c>
      <c r="F401" s="84">
        <v>50</v>
      </c>
      <c r="G401" s="2">
        <v>8</v>
      </c>
    </row>
    <row r="402" spans="2:9" x14ac:dyDescent="0.35">
      <c r="B402" s="17">
        <v>56</v>
      </c>
      <c r="E402" s="84">
        <v>50</v>
      </c>
      <c r="F402" s="84">
        <v>55</v>
      </c>
      <c r="G402" s="2">
        <v>7</v>
      </c>
    </row>
    <row r="403" spans="2:9" x14ac:dyDescent="0.35">
      <c r="B403" s="17">
        <v>40</v>
      </c>
      <c r="E403" s="84">
        <v>55</v>
      </c>
      <c r="F403" s="84">
        <v>60</v>
      </c>
      <c r="G403" s="2">
        <v>9</v>
      </c>
    </row>
    <row r="404" spans="2:9" x14ac:dyDescent="0.35">
      <c r="B404" s="17">
        <v>36</v>
      </c>
      <c r="E404" s="84">
        <v>60</v>
      </c>
      <c r="F404" s="84">
        <v>65</v>
      </c>
      <c r="G404" s="2">
        <v>7</v>
      </c>
    </row>
    <row r="405" spans="2:9" x14ac:dyDescent="0.35">
      <c r="B405" s="17">
        <v>49</v>
      </c>
      <c r="E405" s="84">
        <v>65</v>
      </c>
      <c r="F405" s="84">
        <v>70</v>
      </c>
      <c r="G405" s="2">
        <v>1</v>
      </c>
    </row>
    <row r="406" spans="2:9" x14ac:dyDescent="0.35">
      <c r="B406" s="17">
        <v>68</v>
      </c>
      <c r="E406" s="84">
        <v>70</v>
      </c>
      <c r="F406" s="84">
        <v>73</v>
      </c>
      <c r="G406" s="2">
        <v>1</v>
      </c>
    </row>
    <row r="407" spans="2:9" x14ac:dyDescent="0.35">
      <c r="B407" s="17">
        <v>57</v>
      </c>
    </row>
    <row r="408" spans="2:9" x14ac:dyDescent="0.35">
      <c r="B408" s="17">
        <v>52</v>
      </c>
      <c r="D408" s="66"/>
      <c r="E408" s="66"/>
      <c r="F408" s="66"/>
      <c r="G408" s="66"/>
      <c r="H408" s="66"/>
      <c r="I408" s="66"/>
    </row>
    <row r="409" spans="2:9" x14ac:dyDescent="0.35">
      <c r="B409" s="17">
        <v>63</v>
      </c>
    </row>
    <row r="410" spans="2:9" x14ac:dyDescent="0.35">
      <c r="B410" s="17">
        <v>41</v>
      </c>
    </row>
    <row r="411" spans="2:9" x14ac:dyDescent="0.35">
      <c r="B411" s="17">
        <v>48</v>
      </c>
    </row>
    <row r="412" spans="2:9" x14ac:dyDescent="0.35">
      <c r="B412" s="17">
        <v>55</v>
      </c>
    </row>
    <row r="413" spans="2:9" x14ac:dyDescent="0.35">
      <c r="B413" s="17">
        <v>42</v>
      </c>
    </row>
    <row r="414" spans="2:9" x14ac:dyDescent="0.35">
      <c r="B414" s="17">
        <v>39</v>
      </c>
    </row>
    <row r="415" spans="2:9" x14ac:dyDescent="0.35">
      <c r="B415" s="17">
        <v>58</v>
      </c>
    </row>
    <row r="416" spans="2:9" x14ac:dyDescent="0.35">
      <c r="B416" s="17">
        <v>62</v>
      </c>
    </row>
    <row r="417" spans="2:2" x14ac:dyDescent="0.35">
      <c r="B417" s="17">
        <v>49</v>
      </c>
    </row>
    <row r="418" spans="2:2" x14ac:dyDescent="0.35">
      <c r="B418" s="17">
        <v>59</v>
      </c>
    </row>
    <row r="419" spans="2:2" x14ac:dyDescent="0.35">
      <c r="B419" s="17">
        <v>45</v>
      </c>
    </row>
    <row r="420" spans="2:2" x14ac:dyDescent="0.35">
      <c r="B420" s="17">
        <v>47</v>
      </c>
    </row>
    <row r="421" spans="2:2" x14ac:dyDescent="0.35">
      <c r="B421" s="17">
        <v>51</v>
      </c>
    </row>
    <row r="422" spans="2:2" x14ac:dyDescent="0.35">
      <c r="B422" s="17">
        <v>65</v>
      </c>
    </row>
    <row r="423" spans="2:2" x14ac:dyDescent="0.35">
      <c r="B423" s="17">
        <v>41</v>
      </c>
    </row>
    <row r="424" spans="2:2" x14ac:dyDescent="0.35">
      <c r="B424" s="17">
        <v>48</v>
      </c>
    </row>
    <row r="425" spans="2:2" x14ac:dyDescent="0.35">
      <c r="B425" s="17">
        <v>55</v>
      </c>
    </row>
    <row r="426" spans="2:2" x14ac:dyDescent="0.35">
      <c r="B426" s="17">
        <v>42</v>
      </c>
    </row>
    <row r="427" spans="2:2" x14ac:dyDescent="0.35">
      <c r="B427" s="17">
        <v>39</v>
      </c>
    </row>
    <row r="428" spans="2:2" x14ac:dyDescent="0.35">
      <c r="B428" s="17">
        <v>58</v>
      </c>
    </row>
    <row r="429" spans="2:2" x14ac:dyDescent="0.35">
      <c r="B429" s="17">
        <v>62</v>
      </c>
    </row>
    <row r="430" spans="2:2" x14ac:dyDescent="0.35">
      <c r="B430" s="17">
        <v>49</v>
      </c>
    </row>
    <row r="431" spans="2:2" x14ac:dyDescent="0.35">
      <c r="B431" s="17">
        <v>59</v>
      </c>
    </row>
    <row r="432" spans="2:2" x14ac:dyDescent="0.35">
      <c r="B432" s="17">
        <v>45</v>
      </c>
    </row>
    <row r="433" spans="1:3" x14ac:dyDescent="0.35">
      <c r="B433" s="17">
        <v>47</v>
      </c>
    </row>
    <row r="434" spans="1:3" x14ac:dyDescent="0.35">
      <c r="B434" s="17">
        <v>51</v>
      </c>
    </row>
    <row r="435" spans="1:3" x14ac:dyDescent="0.35">
      <c r="B435" s="17">
        <v>65</v>
      </c>
    </row>
    <row r="436" spans="1:3" x14ac:dyDescent="0.35">
      <c r="B436" s="17">
        <v>43</v>
      </c>
    </row>
    <row r="437" spans="1:3" x14ac:dyDescent="0.35">
      <c r="B437" s="17">
        <v>58</v>
      </c>
    </row>
    <row r="439" spans="1:3" x14ac:dyDescent="0.35">
      <c r="A439" t="s">
        <v>46</v>
      </c>
      <c r="B439" s="18" t="s">
        <v>47</v>
      </c>
      <c r="C439" s="85" t="s">
        <v>48</v>
      </c>
    </row>
    <row r="440" spans="1:3" x14ac:dyDescent="0.35">
      <c r="B440" s="18" t="s">
        <v>49</v>
      </c>
      <c r="C440" s="85">
        <v>30</v>
      </c>
    </row>
    <row r="441" spans="1:3" x14ac:dyDescent="0.35">
      <c r="B441" s="18" t="s">
        <v>50</v>
      </c>
      <c r="C441" s="85">
        <v>40</v>
      </c>
    </row>
    <row r="442" spans="1:3" x14ac:dyDescent="0.35">
      <c r="B442" s="18" t="s">
        <v>51</v>
      </c>
      <c r="C442" s="85">
        <v>20</v>
      </c>
    </row>
    <row r="443" spans="1:3" x14ac:dyDescent="0.35">
      <c r="B443" s="18" t="s">
        <v>52</v>
      </c>
      <c r="C443" s="85">
        <v>10</v>
      </c>
    </row>
    <row r="444" spans="1:3" x14ac:dyDescent="0.35">
      <c r="B444" s="18" t="s">
        <v>53</v>
      </c>
      <c r="C444" s="85">
        <v>45</v>
      </c>
    </row>
    <row r="445" spans="1:3" x14ac:dyDescent="0.35">
      <c r="B445" s="18" t="s">
        <v>54</v>
      </c>
      <c r="C445" s="85">
        <v>25</v>
      </c>
    </row>
    <row r="446" spans="1:3" x14ac:dyDescent="0.35">
      <c r="B446" s="18" t="s">
        <v>55</v>
      </c>
      <c r="C446" s="85">
        <v>30</v>
      </c>
    </row>
    <row r="457" spans="1:8" x14ac:dyDescent="0.35">
      <c r="E457" s="2" t="s">
        <v>56</v>
      </c>
      <c r="F457" s="25">
        <f>MAX(C440:C446)</f>
        <v>45</v>
      </c>
    </row>
    <row r="459" spans="1:8" x14ac:dyDescent="0.35">
      <c r="A459" t="s">
        <v>57</v>
      </c>
      <c r="B459" s="2" t="s">
        <v>58</v>
      </c>
    </row>
    <row r="460" spans="1:8" x14ac:dyDescent="0.35">
      <c r="B460" s="19">
        <v>4</v>
      </c>
    </row>
    <row r="461" spans="1:8" x14ac:dyDescent="0.35">
      <c r="B461" s="18">
        <v>5</v>
      </c>
      <c r="D461" s="37" t="s">
        <v>192</v>
      </c>
      <c r="E461" s="37"/>
      <c r="F461" s="37"/>
      <c r="G461" s="37"/>
      <c r="H461" s="37"/>
    </row>
    <row r="462" spans="1:8" x14ac:dyDescent="0.35">
      <c r="B462" s="18">
        <v>3</v>
      </c>
    </row>
    <row r="463" spans="1:8" x14ac:dyDescent="0.35">
      <c r="B463" s="18">
        <v>4</v>
      </c>
      <c r="E463" s="2" t="s">
        <v>40</v>
      </c>
      <c r="F463" s="25">
        <f>MODE(B460:B559)</f>
        <v>4</v>
      </c>
    </row>
    <row r="464" spans="1:8" x14ac:dyDescent="0.35">
      <c r="B464" s="18">
        <v>4</v>
      </c>
    </row>
    <row r="465" spans="2:7" x14ac:dyDescent="0.35">
      <c r="B465" s="18">
        <v>3</v>
      </c>
      <c r="D465" s="37" t="s">
        <v>193</v>
      </c>
      <c r="E465" s="37"/>
      <c r="F465" s="37"/>
      <c r="G465" s="37"/>
    </row>
    <row r="466" spans="2:7" x14ac:dyDescent="0.35">
      <c r="B466" s="18">
        <v>2</v>
      </c>
      <c r="E466" s="86">
        <v>1</v>
      </c>
      <c r="F466" s="86">
        <f t="array" ref="F466:F470">FREQUENCY(B460:B559,E466:E470)</f>
        <v>0</v>
      </c>
    </row>
    <row r="467" spans="2:7" x14ac:dyDescent="0.35">
      <c r="B467" s="18">
        <v>5</v>
      </c>
      <c r="E467" s="2">
        <v>2</v>
      </c>
      <c r="F467" s="2">
        <v>8</v>
      </c>
    </row>
    <row r="468" spans="2:7" x14ac:dyDescent="0.35">
      <c r="B468" s="18">
        <v>4</v>
      </c>
      <c r="E468" s="2">
        <v>3</v>
      </c>
      <c r="F468" s="2">
        <v>30</v>
      </c>
    </row>
    <row r="469" spans="2:7" x14ac:dyDescent="0.35">
      <c r="B469" s="18">
        <v>3</v>
      </c>
      <c r="E469" s="2">
        <v>4</v>
      </c>
      <c r="F469" s="2">
        <v>39</v>
      </c>
    </row>
    <row r="470" spans="2:7" x14ac:dyDescent="0.35">
      <c r="B470" s="18">
        <v>5</v>
      </c>
      <c r="E470" s="2">
        <v>5</v>
      </c>
      <c r="F470" s="2">
        <v>23</v>
      </c>
    </row>
    <row r="471" spans="2:7" x14ac:dyDescent="0.35">
      <c r="B471" s="18">
        <v>4</v>
      </c>
    </row>
    <row r="472" spans="2:7" x14ac:dyDescent="0.35">
      <c r="B472" s="18">
        <v>2</v>
      </c>
    </row>
    <row r="473" spans="2:7" x14ac:dyDescent="0.35">
      <c r="B473" s="18">
        <v>3</v>
      </c>
    </row>
    <row r="474" spans="2:7" x14ac:dyDescent="0.35">
      <c r="B474" s="18">
        <v>4</v>
      </c>
    </row>
    <row r="475" spans="2:7" x14ac:dyDescent="0.35">
      <c r="B475" s="18">
        <v>5</v>
      </c>
    </row>
    <row r="476" spans="2:7" x14ac:dyDescent="0.35">
      <c r="B476" s="18">
        <v>3</v>
      </c>
    </row>
    <row r="477" spans="2:7" x14ac:dyDescent="0.35">
      <c r="B477" s="18">
        <v>4</v>
      </c>
    </row>
    <row r="478" spans="2:7" x14ac:dyDescent="0.35">
      <c r="B478" s="18">
        <v>5</v>
      </c>
    </row>
    <row r="479" spans="2:7" x14ac:dyDescent="0.35">
      <c r="B479" s="18">
        <v>3</v>
      </c>
    </row>
    <row r="480" spans="2:7" x14ac:dyDescent="0.35">
      <c r="B480" s="18">
        <v>4</v>
      </c>
    </row>
    <row r="481" spans="2:2" x14ac:dyDescent="0.35">
      <c r="B481" s="18">
        <v>3</v>
      </c>
    </row>
    <row r="482" spans="2:2" x14ac:dyDescent="0.35">
      <c r="B482" s="18">
        <v>2</v>
      </c>
    </row>
    <row r="483" spans="2:2" x14ac:dyDescent="0.35">
      <c r="B483" s="18">
        <v>4</v>
      </c>
    </row>
    <row r="484" spans="2:2" x14ac:dyDescent="0.35">
      <c r="B484" s="18">
        <v>5</v>
      </c>
    </row>
    <row r="485" spans="2:2" x14ac:dyDescent="0.35">
      <c r="B485" s="18">
        <v>3</v>
      </c>
    </row>
    <row r="486" spans="2:2" x14ac:dyDescent="0.35">
      <c r="B486" s="18">
        <v>4</v>
      </c>
    </row>
    <row r="487" spans="2:2" x14ac:dyDescent="0.35">
      <c r="B487" s="18">
        <v>5</v>
      </c>
    </row>
    <row r="488" spans="2:2" x14ac:dyDescent="0.35">
      <c r="B488" s="18">
        <v>4</v>
      </c>
    </row>
    <row r="489" spans="2:2" x14ac:dyDescent="0.35">
      <c r="B489" s="18">
        <v>3</v>
      </c>
    </row>
    <row r="490" spans="2:2" x14ac:dyDescent="0.35">
      <c r="B490" s="18">
        <v>3</v>
      </c>
    </row>
    <row r="491" spans="2:2" x14ac:dyDescent="0.35">
      <c r="B491" s="18">
        <v>4</v>
      </c>
    </row>
    <row r="492" spans="2:2" x14ac:dyDescent="0.35">
      <c r="B492" s="18">
        <v>5</v>
      </c>
    </row>
    <row r="493" spans="2:2" x14ac:dyDescent="0.35">
      <c r="B493" s="18">
        <v>2</v>
      </c>
    </row>
    <row r="494" spans="2:2" x14ac:dyDescent="0.35">
      <c r="B494" s="18">
        <v>3</v>
      </c>
    </row>
    <row r="495" spans="2:2" x14ac:dyDescent="0.35">
      <c r="B495" s="18">
        <v>4</v>
      </c>
    </row>
    <row r="496" spans="2:2" x14ac:dyDescent="0.35">
      <c r="B496" s="18">
        <v>4</v>
      </c>
    </row>
    <row r="497" spans="2:2" x14ac:dyDescent="0.35">
      <c r="B497" s="18">
        <v>3</v>
      </c>
    </row>
    <row r="498" spans="2:2" x14ac:dyDescent="0.35">
      <c r="B498" s="18">
        <v>5</v>
      </c>
    </row>
    <row r="499" spans="2:2" x14ac:dyDescent="0.35">
      <c r="B499" s="18">
        <v>4</v>
      </c>
    </row>
    <row r="500" spans="2:2" x14ac:dyDescent="0.35">
      <c r="B500" s="18">
        <v>3</v>
      </c>
    </row>
    <row r="501" spans="2:2" x14ac:dyDescent="0.35">
      <c r="B501" s="18">
        <v>4</v>
      </c>
    </row>
    <row r="502" spans="2:2" x14ac:dyDescent="0.35">
      <c r="B502" s="18">
        <v>5</v>
      </c>
    </row>
    <row r="503" spans="2:2" x14ac:dyDescent="0.35">
      <c r="B503" s="18">
        <v>4</v>
      </c>
    </row>
    <row r="504" spans="2:2" x14ac:dyDescent="0.35">
      <c r="B504" s="18">
        <v>2</v>
      </c>
    </row>
    <row r="505" spans="2:2" x14ac:dyDescent="0.35">
      <c r="B505" s="18">
        <v>3</v>
      </c>
    </row>
    <row r="506" spans="2:2" x14ac:dyDescent="0.35">
      <c r="B506" s="18">
        <v>4</v>
      </c>
    </row>
    <row r="507" spans="2:2" x14ac:dyDescent="0.35">
      <c r="B507" s="18">
        <v>5</v>
      </c>
    </row>
    <row r="508" spans="2:2" x14ac:dyDescent="0.35">
      <c r="B508" s="18">
        <v>3</v>
      </c>
    </row>
    <row r="509" spans="2:2" x14ac:dyDescent="0.35">
      <c r="B509" s="18">
        <v>4</v>
      </c>
    </row>
    <row r="510" spans="2:2" x14ac:dyDescent="0.35">
      <c r="B510" s="18">
        <v>5</v>
      </c>
    </row>
    <row r="511" spans="2:2" x14ac:dyDescent="0.35">
      <c r="B511" s="18">
        <v>4</v>
      </c>
    </row>
    <row r="512" spans="2:2" x14ac:dyDescent="0.35">
      <c r="B512" s="18">
        <v>3</v>
      </c>
    </row>
    <row r="513" spans="2:2" x14ac:dyDescent="0.35">
      <c r="B513" s="18">
        <v>4</v>
      </c>
    </row>
    <row r="514" spans="2:2" x14ac:dyDescent="0.35">
      <c r="B514" s="18">
        <v>5</v>
      </c>
    </row>
    <row r="515" spans="2:2" x14ac:dyDescent="0.35">
      <c r="B515" s="18">
        <v>3</v>
      </c>
    </row>
    <row r="516" spans="2:2" x14ac:dyDescent="0.35">
      <c r="B516" s="18">
        <v>4</v>
      </c>
    </row>
    <row r="517" spans="2:2" x14ac:dyDescent="0.35">
      <c r="B517" s="18">
        <v>5</v>
      </c>
    </row>
    <row r="518" spans="2:2" x14ac:dyDescent="0.35">
      <c r="B518" s="18">
        <v>4</v>
      </c>
    </row>
    <row r="519" spans="2:2" x14ac:dyDescent="0.35">
      <c r="B519" s="18">
        <v>3</v>
      </c>
    </row>
    <row r="520" spans="2:2" x14ac:dyDescent="0.35">
      <c r="B520" s="18">
        <v>3</v>
      </c>
    </row>
    <row r="521" spans="2:2" x14ac:dyDescent="0.35">
      <c r="B521" s="18">
        <v>4</v>
      </c>
    </row>
    <row r="522" spans="2:2" x14ac:dyDescent="0.35">
      <c r="B522" s="18">
        <v>5</v>
      </c>
    </row>
    <row r="523" spans="2:2" x14ac:dyDescent="0.35">
      <c r="B523" s="18">
        <v>2</v>
      </c>
    </row>
    <row r="524" spans="2:2" x14ac:dyDescent="0.35">
      <c r="B524" s="18">
        <v>3</v>
      </c>
    </row>
    <row r="525" spans="2:2" x14ac:dyDescent="0.35">
      <c r="B525" s="18">
        <v>4</v>
      </c>
    </row>
    <row r="526" spans="2:2" x14ac:dyDescent="0.35">
      <c r="B526" s="18">
        <v>4</v>
      </c>
    </row>
    <row r="527" spans="2:2" x14ac:dyDescent="0.35">
      <c r="B527" s="18">
        <v>3</v>
      </c>
    </row>
    <row r="528" spans="2:2" x14ac:dyDescent="0.35">
      <c r="B528" s="18">
        <v>5</v>
      </c>
    </row>
    <row r="529" spans="2:2" x14ac:dyDescent="0.35">
      <c r="B529" s="18">
        <v>4</v>
      </c>
    </row>
    <row r="530" spans="2:2" x14ac:dyDescent="0.35">
      <c r="B530" s="18">
        <v>3</v>
      </c>
    </row>
    <row r="531" spans="2:2" x14ac:dyDescent="0.35">
      <c r="B531" s="18">
        <v>4</v>
      </c>
    </row>
    <row r="532" spans="2:2" x14ac:dyDescent="0.35">
      <c r="B532" s="18">
        <v>5</v>
      </c>
    </row>
    <row r="533" spans="2:2" x14ac:dyDescent="0.35">
      <c r="B533" s="18">
        <v>4</v>
      </c>
    </row>
    <row r="534" spans="2:2" x14ac:dyDescent="0.35">
      <c r="B534" s="18">
        <v>2</v>
      </c>
    </row>
    <row r="535" spans="2:2" x14ac:dyDescent="0.35">
      <c r="B535" s="18">
        <v>3</v>
      </c>
    </row>
    <row r="536" spans="2:2" x14ac:dyDescent="0.35">
      <c r="B536" s="18">
        <v>4</v>
      </c>
    </row>
    <row r="537" spans="2:2" x14ac:dyDescent="0.35">
      <c r="B537" s="18">
        <v>5</v>
      </c>
    </row>
    <row r="538" spans="2:2" x14ac:dyDescent="0.35">
      <c r="B538" s="18">
        <v>3</v>
      </c>
    </row>
    <row r="539" spans="2:2" x14ac:dyDescent="0.35">
      <c r="B539" s="18">
        <v>4</v>
      </c>
    </row>
    <row r="540" spans="2:2" x14ac:dyDescent="0.35">
      <c r="B540" s="18">
        <v>5</v>
      </c>
    </row>
    <row r="541" spans="2:2" x14ac:dyDescent="0.35">
      <c r="B541" s="18">
        <v>4</v>
      </c>
    </row>
    <row r="542" spans="2:2" x14ac:dyDescent="0.35">
      <c r="B542" s="18">
        <v>3</v>
      </c>
    </row>
    <row r="543" spans="2:2" x14ac:dyDescent="0.35">
      <c r="B543" s="18">
        <v>4</v>
      </c>
    </row>
    <row r="544" spans="2:2" x14ac:dyDescent="0.35">
      <c r="B544" s="18">
        <v>5</v>
      </c>
    </row>
    <row r="545" spans="2:2" x14ac:dyDescent="0.35">
      <c r="B545" s="18">
        <v>3</v>
      </c>
    </row>
    <row r="546" spans="2:2" x14ac:dyDescent="0.35">
      <c r="B546" s="18">
        <v>4</v>
      </c>
    </row>
    <row r="547" spans="2:2" x14ac:dyDescent="0.35">
      <c r="B547" s="18">
        <v>5</v>
      </c>
    </row>
    <row r="548" spans="2:2" x14ac:dyDescent="0.35">
      <c r="B548" s="18">
        <v>4</v>
      </c>
    </row>
    <row r="549" spans="2:2" x14ac:dyDescent="0.35">
      <c r="B549" s="18">
        <v>3</v>
      </c>
    </row>
    <row r="550" spans="2:2" x14ac:dyDescent="0.35">
      <c r="B550" s="18">
        <v>3</v>
      </c>
    </row>
    <row r="551" spans="2:2" x14ac:dyDescent="0.35">
      <c r="B551" s="18">
        <v>4</v>
      </c>
    </row>
    <row r="552" spans="2:2" x14ac:dyDescent="0.35">
      <c r="B552" s="18">
        <v>5</v>
      </c>
    </row>
    <row r="553" spans="2:2" x14ac:dyDescent="0.35">
      <c r="B553" s="18">
        <v>2</v>
      </c>
    </row>
    <row r="554" spans="2:2" x14ac:dyDescent="0.35">
      <c r="B554" s="18">
        <v>3</v>
      </c>
    </row>
    <row r="555" spans="2:2" x14ac:dyDescent="0.35">
      <c r="B555" s="18">
        <v>4</v>
      </c>
    </row>
    <row r="556" spans="2:2" x14ac:dyDescent="0.35">
      <c r="B556" s="18">
        <v>4</v>
      </c>
    </row>
    <row r="557" spans="2:2" x14ac:dyDescent="0.35">
      <c r="B557" s="18">
        <v>3</v>
      </c>
    </row>
    <row r="558" spans="2:2" x14ac:dyDescent="0.35">
      <c r="B558" s="18">
        <v>5</v>
      </c>
    </row>
    <row r="559" spans="2:2" x14ac:dyDescent="0.35">
      <c r="B559" s="18">
        <v>4</v>
      </c>
    </row>
    <row r="561" spans="1:14" x14ac:dyDescent="0.35">
      <c r="A561" t="s">
        <v>60</v>
      </c>
    </row>
    <row r="562" spans="1:14" x14ac:dyDescent="0.35">
      <c r="B562" s="87"/>
      <c r="C562" s="87"/>
      <c r="D562" s="87"/>
      <c r="E562" s="87"/>
      <c r="F562" s="87"/>
      <c r="G562" s="87"/>
      <c r="H562" s="87"/>
      <c r="I562" s="87"/>
      <c r="J562" s="87"/>
      <c r="K562" s="87"/>
    </row>
    <row r="563" spans="1:14" x14ac:dyDescent="0.35">
      <c r="A563" s="9" t="s">
        <v>62</v>
      </c>
    </row>
    <row r="564" spans="1:14" x14ac:dyDescent="0.35">
      <c r="A564" s="9">
        <v>35</v>
      </c>
    </row>
    <row r="565" spans="1:14" x14ac:dyDescent="0.35">
      <c r="A565" s="9">
        <v>28</v>
      </c>
    </row>
    <row r="566" spans="1:14" x14ac:dyDescent="0.35">
      <c r="A566" s="9">
        <v>32</v>
      </c>
      <c r="C566" s="52" t="s">
        <v>61</v>
      </c>
      <c r="D566" s="46"/>
      <c r="E566" s="46"/>
      <c r="F566" s="46"/>
      <c r="G566" s="46"/>
    </row>
    <row r="567" spans="1:14" x14ac:dyDescent="0.35">
      <c r="A567" s="20">
        <v>45</v>
      </c>
      <c r="B567" s="88"/>
      <c r="C567" s="88"/>
      <c r="D567" s="88"/>
      <c r="E567" s="88"/>
      <c r="F567" s="88"/>
      <c r="G567" s="88"/>
      <c r="H567" s="88"/>
      <c r="I567" s="88"/>
      <c r="J567" s="88"/>
      <c r="K567" s="88"/>
    </row>
    <row r="568" spans="1:14" x14ac:dyDescent="0.35">
      <c r="A568" s="9">
        <v>38</v>
      </c>
    </row>
    <row r="569" spans="1:14" x14ac:dyDescent="0.35">
      <c r="A569" s="9">
        <v>29</v>
      </c>
      <c r="D569" s="2" t="s">
        <v>37</v>
      </c>
      <c r="E569" s="25">
        <f>AVERAGE(A564:A613)</f>
        <v>36.14</v>
      </c>
    </row>
    <row r="570" spans="1:14" x14ac:dyDescent="0.35">
      <c r="A570" s="9">
        <v>42</v>
      </c>
    </row>
    <row r="571" spans="1:14" x14ac:dyDescent="0.35">
      <c r="A571" s="9">
        <v>30</v>
      </c>
      <c r="C571" s="37" t="s">
        <v>63</v>
      </c>
      <c r="D571" s="37"/>
      <c r="E571" s="37"/>
      <c r="F571" s="37"/>
      <c r="G571" s="37"/>
      <c r="H571" s="89"/>
    </row>
    <row r="572" spans="1:14" x14ac:dyDescent="0.35">
      <c r="A572" s="20">
        <v>36</v>
      </c>
      <c r="B572" s="88"/>
      <c r="C572" s="88"/>
      <c r="D572" s="88"/>
      <c r="E572" s="88"/>
      <c r="F572" s="88"/>
      <c r="G572" s="88"/>
      <c r="H572" s="88"/>
      <c r="I572" s="88"/>
      <c r="J572" s="88"/>
      <c r="K572" s="88"/>
      <c r="L572" s="65"/>
      <c r="M572" s="65"/>
      <c r="N572" s="65"/>
    </row>
    <row r="573" spans="1:14" x14ac:dyDescent="0.35">
      <c r="A573" s="9">
        <v>41</v>
      </c>
      <c r="C573" s="70" t="s">
        <v>194</v>
      </c>
      <c r="D573" s="70" t="s">
        <v>195</v>
      </c>
      <c r="E573" s="70" t="s">
        <v>191</v>
      </c>
    </row>
    <row r="574" spans="1:14" x14ac:dyDescent="0.35">
      <c r="A574" s="9">
        <v>47</v>
      </c>
      <c r="C574" s="70">
        <v>28</v>
      </c>
      <c r="D574" s="70">
        <v>30</v>
      </c>
      <c r="E574" s="70">
        <f t="array" ref="E574:E578">FREQUENCY(A564:A613,D574:D578)</f>
        <v>10</v>
      </c>
    </row>
    <row r="575" spans="1:14" x14ac:dyDescent="0.35">
      <c r="A575" s="9">
        <v>31</v>
      </c>
      <c r="C575" s="70">
        <v>30</v>
      </c>
      <c r="D575" s="70">
        <v>35</v>
      </c>
      <c r="E575" s="70">
        <v>13</v>
      </c>
    </row>
    <row r="576" spans="1:14" x14ac:dyDescent="0.35">
      <c r="A576" s="9">
        <v>39</v>
      </c>
      <c r="C576" s="70">
        <v>35</v>
      </c>
      <c r="D576" s="70">
        <v>40</v>
      </c>
      <c r="E576" s="70">
        <v>15</v>
      </c>
    </row>
    <row r="577" spans="1:5" x14ac:dyDescent="0.35">
      <c r="A577" s="9">
        <v>43</v>
      </c>
      <c r="C577" s="70">
        <v>40</v>
      </c>
      <c r="D577" s="70">
        <v>45</v>
      </c>
      <c r="E577" s="70">
        <v>10</v>
      </c>
    </row>
    <row r="578" spans="1:5" x14ac:dyDescent="0.35">
      <c r="A578" s="9">
        <v>37</v>
      </c>
      <c r="C578" s="70">
        <v>45</v>
      </c>
      <c r="D578" s="70">
        <v>47</v>
      </c>
      <c r="E578" s="70">
        <v>2</v>
      </c>
    </row>
    <row r="579" spans="1:5" x14ac:dyDescent="0.35">
      <c r="A579" s="9">
        <v>30</v>
      </c>
    </row>
    <row r="580" spans="1:5" x14ac:dyDescent="0.35">
      <c r="A580" s="9">
        <v>34</v>
      </c>
    </row>
    <row r="581" spans="1:5" x14ac:dyDescent="0.35">
      <c r="A581" s="9">
        <v>39</v>
      </c>
    </row>
    <row r="582" spans="1:5" x14ac:dyDescent="0.35">
      <c r="A582" s="9">
        <v>28</v>
      </c>
    </row>
    <row r="583" spans="1:5" x14ac:dyDescent="0.35">
      <c r="A583" s="9">
        <v>33</v>
      </c>
    </row>
    <row r="584" spans="1:5" x14ac:dyDescent="0.35">
      <c r="A584" s="9">
        <v>36</v>
      </c>
    </row>
    <row r="585" spans="1:5" x14ac:dyDescent="0.35">
      <c r="A585" s="9">
        <v>40</v>
      </c>
    </row>
    <row r="586" spans="1:5" x14ac:dyDescent="0.35">
      <c r="A586" s="9">
        <v>42</v>
      </c>
    </row>
    <row r="587" spans="1:5" x14ac:dyDescent="0.35">
      <c r="A587" s="9">
        <v>29</v>
      </c>
    </row>
    <row r="588" spans="1:5" x14ac:dyDescent="0.35">
      <c r="A588" s="9">
        <v>31</v>
      </c>
    </row>
    <row r="589" spans="1:5" x14ac:dyDescent="0.35">
      <c r="A589" s="9">
        <v>45</v>
      </c>
    </row>
    <row r="590" spans="1:5" x14ac:dyDescent="0.35">
      <c r="A590" s="9">
        <v>38</v>
      </c>
    </row>
    <row r="591" spans="1:5" x14ac:dyDescent="0.35">
      <c r="A591" s="9">
        <v>33</v>
      </c>
    </row>
    <row r="592" spans="1:5" x14ac:dyDescent="0.35">
      <c r="A592" s="9">
        <v>41</v>
      </c>
    </row>
    <row r="593" spans="1:1" x14ac:dyDescent="0.35">
      <c r="A593" s="9">
        <v>35</v>
      </c>
    </row>
    <row r="594" spans="1:1" x14ac:dyDescent="0.35">
      <c r="A594" s="9">
        <v>37</v>
      </c>
    </row>
    <row r="595" spans="1:1" x14ac:dyDescent="0.35">
      <c r="A595" s="9">
        <v>34</v>
      </c>
    </row>
    <row r="596" spans="1:1" x14ac:dyDescent="0.35">
      <c r="A596" s="9">
        <v>46</v>
      </c>
    </row>
    <row r="597" spans="1:1" x14ac:dyDescent="0.35">
      <c r="A597" s="9">
        <v>30</v>
      </c>
    </row>
    <row r="598" spans="1:1" x14ac:dyDescent="0.35">
      <c r="A598" s="9">
        <v>39</v>
      </c>
    </row>
    <row r="599" spans="1:1" x14ac:dyDescent="0.35">
      <c r="A599" s="9">
        <v>43</v>
      </c>
    </row>
    <row r="600" spans="1:1" x14ac:dyDescent="0.35">
      <c r="A600" s="9">
        <v>28</v>
      </c>
    </row>
    <row r="601" spans="1:1" x14ac:dyDescent="0.35">
      <c r="A601" s="9">
        <v>32</v>
      </c>
    </row>
    <row r="602" spans="1:1" x14ac:dyDescent="0.35">
      <c r="A602" s="9">
        <v>36</v>
      </c>
    </row>
    <row r="603" spans="1:1" x14ac:dyDescent="0.35">
      <c r="A603" s="9">
        <v>29</v>
      </c>
    </row>
    <row r="604" spans="1:1" x14ac:dyDescent="0.35">
      <c r="A604" s="9">
        <v>31</v>
      </c>
    </row>
    <row r="605" spans="1:1" x14ac:dyDescent="0.35">
      <c r="A605" s="9">
        <v>37</v>
      </c>
    </row>
    <row r="606" spans="1:1" x14ac:dyDescent="0.35">
      <c r="A606" s="9">
        <v>40</v>
      </c>
    </row>
    <row r="607" spans="1:1" x14ac:dyDescent="0.35">
      <c r="A607" s="9">
        <v>42</v>
      </c>
    </row>
    <row r="608" spans="1:1" x14ac:dyDescent="0.35">
      <c r="A608" s="9">
        <v>33</v>
      </c>
    </row>
    <row r="609" spans="1:11" x14ac:dyDescent="0.35">
      <c r="A609" s="9">
        <v>39</v>
      </c>
    </row>
    <row r="610" spans="1:11" x14ac:dyDescent="0.35">
      <c r="A610" s="9">
        <v>28</v>
      </c>
    </row>
    <row r="611" spans="1:11" x14ac:dyDescent="0.35">
      <c r="A611" s="9">
        <v>35</v>
      </c>
    </row>
    <row r="612" spans="1:11" x14ac:dyDescent="0.35">
      <c r="A612" s="9">
        <v>38</v>
      </c>
    </row>
    <row r="613" spans="1:11" x14ac:dyDescent="0.35">
      <c r="A613" s="9">
        <v>43</v>
      </c>
    </row>
    <row r="615" spans="1:11" x14ac:dyDescent="0.35">
      <c r="A615" t="s">
        <v>64</v>
      </c>
    </row>
    <row r="617" spans="1:11" x14ac:dyDescent="0.35">
      <c r="A617" s="90" t="s">
        <v>65</v>
      </c>
      <c r="B617" s="66"/>
      <c r="C617" s="66"/>
      <c r="D617" s="66"/>
      <c r="E617" s="66"/>
      <c r="F617" s="66"/>
      <c r="G617" s="66"/>
      <c r="H617" s="66"/>
      <c r="I617" s="66"/>
      <c r="J617" s="66"/>
      <c r="K617" s="66"/>
    </row>
    <row r="618" spans="1:11" x14ac:dyDescent="0.35">
      <c r="A618" s="9">
        <v>125</v>
      </c>
    </row>
    <row r="619" spans="1:11" x14ac:dyDescent="0.35">
      <c r="A619" s="9">
        <v>148</v>
      </c>
    </row>
    <row r="620" spans="1:11" x14ac:dyDescent="0.35">
      <c r="A620" s="9">
        <v>137</v>
      </c>
    </row>
    <row r="621" spans="1:11" x14ac:dyDescent="0.35">
      <c r="A621" s="9">
        <v>120</v>
      </c>
    </row>
    <row r="622" spans="1:11" x14ac:dyDescent="0.35">
      <c r="A622" s="9">
        <v>135</v>
      </c>
      <c r="B622" s="39" t="s">
        <v>66</v>
      </c>
      <c r="C622" s="40"/>
      <c r="D622" s="40"/>
      <c r="E622" s="40"/>
      <c r="F622" s="40"/>
      <c r="G622" s="40"/>
      <c r="H622" s="40"/>
      <c r="I622" s="40"/>
      <c r="J622" s="40"/>
      <c r="K622" s="41"/>
    </row>
    <row r="623" spans="1:11" x14ac:dyDescent="0.35">
      <c r="A623" s="9">
        <v>132</v>
      </c>
    </row>
    <row r="624" spans="1:11" x14ac:dyDescent="0.35">
      <c r="A624" s="9">
        <v>145</v>
      </c>
    </row>
    <row r="625" spans="1:11" x14ac:dyDescent="0.35">
      <c r="A625" s="9">
        <v>122</v>
      </c>
      <c r="C625" t="s">
        <v>41</v>
      </c>
      <c r="D625" s="22">
        <f>MEDIAN(A618:A717)</f>
        <v>130.5</v>
      </c>
    </row>
    <row r="626" spans="1:11" x14ac:dyDescent="0.35">
      <c r="A626" s="9">
        <v>130</v>
      </c>
    </row>
    <row r="627" spans="1:11" x14ac:dyDescent="0.35">
      <c r="A627" s="9">
        <v>141</v>
      </c>
    </row>
    <row r="628" spans="1:11" x14ac:dyDescent="0.35">
      <c r="A628" s="9">
        <v>118</v>
      </c>
      <c r="B628" s="39" t="s">
        <v>67</v>
      </c>
      <c r="C628" s="40"/>
      <c r="D628" s="40"/>
      <c r="E628" s="40"/>
      <c r="F628" s="40"/>
      <c r="G628" s="40"/>
      <c r="H628" s="40"/>
      <c r="I628" s="40"/>
      <c r="J628" s="40"/>
      <c r="K628" s="41"/>
    </row>
    <row r="629" spans="1:11" x14ac:dyDescent="0.35">
      <c r="A629" s="9">
        <v>125</v>
      </c>
    </row>
    <row r="630" spans="1:11" x14ac:dyDescent="0.35">
      <c r="A630" s="9">
        <v>132</v>
      </c>
      <c r="D630" s="92" t="s">
        <v>189</v>
      </c>
      <c r="E630" s="92" t="s">
        <v>190</v>
      </c>
      <c r="F630" s="92" t="s">
        <v>191</v>
      </c>
    </row>
    <row r="631" spans="1:11" x14ac:dyDescent="0.35">
      <c r="A631" s="9">
        <v>136</v>
      </c>
      <c r="D631" s="93">
        <v>118</v>
      </c>
      <c r="E631" s="93">
        <v>120</v>
      </c>
      <c r="F631" s="93">
        <f t="array" ref="F631:F634">FREQUENCY(A618:A717,E631:E634)</f>
        <v>6</v>
      </c>
    </row>
    <row r="632" spans="1:11" x14ac:dyDescent="0.35">
      <c r="A632" s="9">
        <v>128</v>
      </c>
      <c r="D632" s="93">
        <v>120</v>
      </c>
      <c r="E632" s="93">
        <v>130</v>
      </c>
      <c r="F632" s="93">
        <v>44</v>
      </c>
    </row>
    <row r="633" spans="1:11" x14ac:dyDescent="0.35">
      <c r="A633" s="9">
        <v>123</v>
      </c>
      <c r="D633" s="93">
        <v>130</v>
      </c>
      <c r="E633" s="93">
        <v>140</v>
      </c>
      <c r="F633" s="93">
        <v>43</v>
      </c>
    </row>
    <row r="634" spans="1:11" x14ac:dyDescent="0.35">
      <c r="A634" s="9">
        <v>132</v>
      </c>
      <c r="D634" s="93">
        <v>140</v>
      </c>
      <c r="E634" s="93">
        <v>148</v>
      </c>
      <c r="F634" s="93">
        <v>7</v>
      </c>
    </row>
    <row r="635" spans="1:11" x14ac:dyDescent="0.35">
      <c r="A635" s="9">
        <v>138</v>
      </c>
    </row>
    <row r="636" spans="1:11" x14ac:dyDescent="0.35">
      <c r="A636" s="9">
        <v>126</v>
      </c>
    </row>
    <row r="637" spans="1:11" x14ac:dyDescent="0.35">
      <c r="A637" s="9">
        <v>129</v>
      </c>
    </row>
    <row r="638" spans="1:11" x14ac:dyDescent="0.35">
      <c r="A638" s="9">
        <v>136</v>
      </c>
    </row>
    <row r="639" spans="1:11" x14ac:dyDescent="0.35">
      <c r="A639" s="9">
        <v>127</v>
      </c>
    </row>
    <row r="640" spans="1:11" x14ac:dyDescent="0.35">
      <c r="A640" s="9">
        <v>130</v>
      </c>
    </row>
    <row r="641" spans="1:1" x14ac:dyDescent="0.35">
      <c r="A641" s="9">
        <v>122</v>
      </c>
    </row>
    <row r="642" spans="1:1" x14ac:dyDescent="0.35">
      <c r="A642" s="9">
        <v>125</v>
      </c>
    </row>
    <row r="643" spans="1:1" x14ac:dyDescent="0.35">
      <c r="A643" s="9">
        <v>133</v>
      </c>
    </row>
    <row r="644" spans="1:1" x14ac:dyDescent="0.35">
      <c r="A644" s="9">
        <v>140</v>
      </c>
    </row>
    <row r="645" spans="1:1" x14ac:dyDescent="0.35">
      <c r="A645" s="9">
        <v>126</v>
      </c>
    </row>
    <row r="646" spans="1:1" x14ac:dyDescent="0.35">
      <c r="A646" s="9">
        <v>133</v>
      </c>
    </row>
    <row r="647" spans="1:1" x14ac:dyDescent="0.35">
      <c r="A647" s="9">
        <v>135</v>
      </c>
    </row>
    <row r="648" spans="1:1" x14ac:dyDescent="0.35">
      <c r="A648" s="9">
        <v>130</v>
      </c>
    </row>
    <row r="649" spans="1:1" x14ac:dyDescent="0.35">
      <c r="A649" s="9">
        <v>134</v>
      </c>
    </row>
    <row r="650" spans="1:1" x14ac:dyDescent="0.35">
      <c r="A650" s="9">
        <v>141</v>
      </c>
    </row>
    <row r="651" spans="1:1" x14ac:dyDescent="0.35">
      <c r="A651" s="9">
        <v>119</v>
      </c>
    </row>
    <row r="652" spans="1:1" x14ac:dyDescent="0.35">
      <c r="A652" s="9">
        <v>125</v>
      </c>
    </row>
    <row r="653" spans="1:1" x14ac:dyDescent="0.35">
      <c r="A653" s="9">
        <v>131</v>
      </c>
    </row>
    <row r="654" spans="1:1" x14ac:dyDescent="0.35">
      <c r="A654" s="9">
        <v>136</v>
      </c>
    </row>
    <row r="655" spans="1:1" x14ac:dyDescent="0.35">
      <c r="A655" s="9">
        <v>128</v>
      </c>
    </row>
    <row r="656" spans="1:1" x14ac:dyDescent="0.35">
      <c r="A656" s="9">
        <v>124</v>
      </c>
    </row>
    <row r="657" spans="1:1" x14ac:dyDescent="0.35">
      <c r="A657" s="9">
        <v>132</v>
      </c>
    </row>
    <row r="658" spans="1:1" x14ac:dyDescent="0.35">
      <c r="A658" s="9">
        <v>136</v>
      </c>
    </row>
    <row r="659" spans="1:1" x14ac:dyDescent="0.35">
      <c r="A659" s="9">
        <v>127</v>
      </c>
    </row>
    <row r="660" spans="1:1" x14ac:dyDescent="0.35">
      <c r="A660" s="9">
        <v>130</v>
      </c>
    </row>
    <row r="661" spans="1:1" x14ac:dyDescent="0.35">
      <c r="A661" s="9">
        <v>122</v>
      </c>
    </row>
    <row r="662" spans="1:1" x14ac:dyDescent="0.35">
      <c r="A662" s="9">
        <v>125</v>
      </c>
    </row>
    <row r="663" spans="1:1" x14ac:dyDescent="0.35">
      <c r="A663" s="9">
        <v>133</v>
      </c>
    </row>
    <row r="664" spans="1:1" x14ac:dyDescent="0.35">
      <c r="A664" s="9">
        <v>140</v>
      </c>
    </row>
    <row r="665" spans="1:1" x14ac:dyDescent="0.35">
      <c r="A665" s="9">
        <v>126</v>
      </c>
    </row>
    <row r="666" spans="1:1" x14ac:dyDescent="0.35">
      <c r="A666" s="9">
        <v>133</v>
      </c>
    </row>
    <row r="667" spans="1:1" x14ac:dyDescent="0.35">
      <c r="A667" s="9">
        <v>135</v>
      </c>
    </row>
    <row r="668" spans="1:1" x14ac:dyDescent="0.35">
      <c r="A668" s="9">
        <v>130</v>
      </c>
    </row>
    <row r="669" spans="1:1" x14ac:dyDescent="0.35">
      <c r="A669" s="9">
        <v>134</v>
      </c>
    </row>
    <row r="670" spans="1:1" x14ac:dyDescent="0.35">
      <c r="A670" s="9">
        <v>141</v>
      </c>
    </row>
    <row r="671" spans="1:1" x14ac:dyDescent="0.35">
      <c r="A671" s="9">
        <v>119</v>
      </c>
    </row>
    <row r="672" spans="1:1" x14ac:dyDescent="0.35">
      <c r="A672" s="9">
        <v>125</v>
      </c>
    </row>
    <row r="673" spans="1:1" x14ac:dyDescent="0.35">
      <c r="A673" s="9">
        <v>131</v>
      </c>
    </row>
    <row r="674" spans="1:1" x14ac:dyDescent="0.35">
      <c r="A674" s="9">
        <v>136</v>
      </c>
    </row>
    <row r="675" spans="1:1" x14ac:dyDescent="0.35">
      <c r="A675" s="9">
        <v>128</v>
      </c>
    </row>
    <row r="676" spans="1:1" x14ac:dyDescent="0.35">
      <c r="A676" s="9">
        <v>124</v>
      </c>
    </row>
    <row r="677" spans="1:1" x14ac:dyDescent="0.35">
      <c r="A677" s="9">
        <v>132</v>
      </c>
    </row>
    <row r="678" spans="1:1" x14ac:dyDescent="0.35">
      <c r="A678" s="9">
        <v>136</v>
      </c>
    </row>
    <row r="679" spans="1:1" x14ac:dyDescent="0.35">
      <c r="A679" s="9">
        <v>127</v>
      </c>
    </row>
    <row r="680" spans="1:1" x14ac:dyDescent="0.35">
      <c r="A680" s="9">
        <v>130</v>
      </c>
    </row>
    <row r="681" spans="1:1" x14ac:dyDescent="0.35">
      <c r="A681" s="9">
        <v>122</v>
      </c>
    </row>
    <row r="682" spans="1:1" x14ac:dyDescent="0.35">
      <c r="A682" s="9">
        <v>125</v>
      </c>
    </row>
    <row r="683" spans="1:1" x14ac:dyDescent="0.35">
      <c r="A683" s="9">
        <v>133</v>
      </c>
    </row>
    <row r="684" spans="1:1" x14ac:dyDescent="0.35">
      <c r="A684" s="9">
        <v>140</v>
      </c>
    </row>
    <row r="685" spans="1:1" x14ac:dyDescent="0.35">
      <c r="A685" s="9">
        <v>126</v>
      </c>
    </row>
    <row r="686" spans="1:1" x14ac:dyDescent="0.35">
      <c r="A686" s="9">
        <v>133</v>
      </c>
    </row>
    <row r="687" spans="1:1" x14ac:dyDescent="0.35">
      <c r="A687" s="9">
        <v>135</v>
      </c>
    </row>
    <row r="688" spans="1:1" x14ac:dyDescent="0.35">
      <c r="A688" s="9">
        <v>130</v>
      </c>
    </row>
    <row r="689" spans="1:1" x14ac:dyDescent="0.35">
      <c r="A689" s="9">
        <v>134</v>
      </c>
    </row>
    <row r="690" spans="1:1" x14ac:dyDescent="0.35">
      <c r="A690" s="9">
        <v>141</v>
      </c>
    </row>
    <row r="691" spans="1:1" x14ac:dyDescent="0.35">
      <c r="A691" s="9">
        <v>119</v>
      </c>
    </row>
    <row r="692" spans="1:1" x14ac:dyDescent="0.35">
      <c r="A692" s="9">
        <v>125</v>
      </c>
    </row>
    <row r="693" spans="1:1" x14ac:dyDescent="0.35">
      <c r="A693" s="9">
        <v>131</v>
      </c>
    </row>
    <row r="694" spans="1:1" x14ac:dyDescent="0.35">
      <c r="A694" s="9">
        <v>136</v>
      </c>
    </row>
    <row r="695" spans="1:1" x14ac:dyDescent="0.35">
      <c r="A695" s="9">
        <v>128</v>
      </c>
    </row>
    <row r="696" spans="1:1" x14ac:dyDescent="0.35">
      <c r="A696" s="9">
        <v>124</v>
      </c>
    </row>
    <row r="697" spans="1:1" x14ac:dyDescent="0.35">
      <c r="A697" s="9">
        <v>132</v>
      </c>
    </row>
    <row r="698" spans="1:1" x14ac:dyDescent="0.35">
      <c r="A698" s="9">
        <v>136</v>
      </c>
    </row>
    <row r="699" spans="1:1" x14ac:dyDescent="0.35">
      <c r="A699" s="9">
        <v>127</v>
      </c>
    </row>
    <row r="700" spans="1:1" x14ac:dyDescent="0.35">
      <c r="A700" s="9">
        <v>130</v>
      </c>
    </row>
    <row r="701" spans="1:1" x14ac:dyDescent="0.35">
      <c r="A701" s="9">
        <v>122</v>
      </c>
    </row>
    <row r="702" spans="1:1" x14ac:dyDescent="0.35">
      <c r="A702" s="9">
        <v>125</v>
      </c>
    </row>
    <row r="703" spans="1:1" x14ac:dyDescent="0.35">
      <c r="A703" s="9">
        <v>133</v>
      </c>
    </row>
    <row r="704" spans="1:1" x14ac:dyDescent="0.35">
      <c r="A704" s="9">
        <v>140</v>
      </c>
    </row>
    <row r="705" spans="1:1" x14ac:dyDescent="0.35">
      <c r="A705" s="9">
        <v>126</v>
      </c>
    </row>
    <row r="706" spans="1:1" x14ac:dyDescent="0.35">
      <c r="A706" s="9">
        <v>133</v>
      </c>
    </row>
    <row r="707" spans="1:1" x14ac:dyDescent="0.35">
      <c r="A707" s="9">
        <v>135</v>
      </c>
    </row>
    <row r="708" spans="1:1" x14ac:dyDescent="0.35">
      <c r="A708" s="9">
        <v>130</v>
      </c>
    </row>
    <row r="709" spans="1:1" x14ac:dyDescent="0.35">
      <c r="A709" s="9">
        <v>134</v>
      </c>
    </row>
    <row r="710" spans="1:1" x14ac:dyDescent="0.35">
      <c r="A710" s="9">
        <v>141</v>
      </c>
    </row>
    <row r="711" spans="1:1" x14ac:dyDescent="0.35">
      <c r="A711" s="9">
        <v>119</v>
      </c>
    </row>
    <row r="712" spans="1:1" x14ac:dyDescent="0.35">
      <c r="A712" s="9">
        <v>125</v>
      </c>
    </row>
    <row r="713" spans="1:1" x14ac:dyDescent="0.35">
      <c r="A713" s="9">
        <v>131</v>
      </c>
    </row>
    <row r="714" spans="1:1" x14ac:dyDescent="0.35">
      <c r="A714" s="9">
        <v>136</v>
      </c>
    </row>
    <row r="715" spans="1:1" x14ac:dyDescent="0.35">
      <c r="A715" s="9">
        <v>128</v>
      </c>
    </row>
    <row r="716" spans="1:1" x14ac:dyDescent="0.35">
      <c r="A716" s="9">
        <v>124</v>
      </c>
    </row>
    <row r="717" spans="1:1" x14ac:dyDescent="0.35">
      <c r="A717" s="9">
        <v>132</v>
      </c>
    </row>
    <row r="720" spans="1:1" x14ac:dyDescent="0.35">
      <c r="A720" t="s">
        <v>68</v>
      </c>
    </row>
    <row r="722" spans="1:11" x14ac:dyDescent="0.35">
      <c r="A722" s="91" t="s">
        <v>69</v>
      </c>
      <c r="B722" s="91" t="s">
        <v>70</v>
      </c>
      <c r="C722" s="91" t="s">
        <v>71</v>
      </c>
      <c r="D722" s="39" t="s">
        <v>72</v>
      </c>
      <c r="E722" s="40"/>
      <c r="F722" s="40"/>
      <c r="G722" s="40"/>
      <c r="H722" s="40"/>
      <c r="I722" s="40"/>
      <c r="J722" s="40"/>
      <c r="K722" s="41"/>
    </row>
    <row r="723" spans="1:11" x14ac:dyDescent="0.35">
      <c r="A723" s="91">
        <v>45</v>
      </c>
      <c r="B723" s="91">
        <v>32</v>
      </c>
      <c r="C723" s="91">
        <v>40</v>
      </c>
    </row>
    <row r="724" spans="1:11" x14ac:dyDescent="0.35">
      <c r="A724" s="91">
        <v>35</v>
      </c>
      <c r="B724" s="91">
        <v>28</v>
      </c>
      <c r="C724" s="91">
        <v>39</v>
      </c>
      <c r="D724" s="24"/>
      <c r="E724" s="4" t="s">
        <v>69</v>
      </c>
      <c r="F724" s="25">
        <f>AVERAGE(A723:A732)</f>
        <v>40.4</v>
      </c>
    </row>
    <row r="725" spans="1:11" x14ac:dyDescent="0.35">
      <c r="A725" s="91">
        <v>40</v>
      </c>
      <c r="B725" s="91">
        <v>30</v>
      </c>
      <c r="C725" s="91">
        <v>42</v>
      </c>
      <c r="E725" s="4" t="s">
        <v>70</v>
      </c>
      <c r="F725" s="25">
        <f>AVERAGE(B723:B732)</f>
        <v>32.5</v>
      </c>
    </row>
    <row r="726" spans="1:11" x14ac:dyDescent="0.35">
      <c r="A726" s="91">
        <v>38</v>
      </c>
      <c r="B726" s="91">
        <v>34</v>
      </c>
      <c r="C726" s="91">
        <v>41</v>
      </c>
      <c r="E726" s="13" t="s">
        <v>71</v>
      </c>
      <c r="F726" s="25">
        <f>AVERAGE(B723:B732)</f>
        <v>32.5</v>
      </c>
    </row>
    <row r="727" spans="1:11" x14ac:dyDescent="0.35">
      <c r="A727" s="91">
        <v>42</v>
      </c>
      <c r="B727" s="91">
        <v>33</v>
      </c>
      <c r="C727" s="91">
        <v>38</v>
      </c>
    </row>
    <row r="728" spans="1:11" x14ac:dyDescent="0.35">
      <c r="A728" s="91">
        <v>37</v>
      </c>
      <c r="B728" s="91">
        <v>35</v>
      </c>
      <c r="C728" s="91">
        <v>43</v>
      </c>
    </row>
    <row r="729" spans="1:11" x14ac:dyDescent="0.35">
      <c r="A729" s="91">
        <v>39</v>
      </c>
      <c r="B729" s="91">
        <v>31</v>
      </c>
      <c r="C729" s="91">
        <v>45</v>
      </c>
    </row>
    <row r="730" spans="1:11" x14ac:dyDescent="0.35">
      <c r="A730" s="91">
        <v>43</v>
      </c>
      <c r="B730" s="91">
        <v>29</v>
      </c>
      <c r="C730" s="91">
        <v>44</v>
      </c>
    </row>
    <row r="731" spans="1:11" x14ac:dyDescent="0.35">
      <c r="A731" s="91">
        <v>44</v>
      </c>
      <c r="B731" s="91">
        <v>36</v>
      </c>
      <c r="C731" s="91">
        <v>41</v>
      </c>
    </row>
    <row r="732" spans="1:11" x14ac:dyDescent="0.35">
      <c r="A732" s="91">
        <v>41</v>
      </c>
      <c r="B732" s="91">
        <v>37</v>
      </c>
      <c r="C732" s="91">
        <v>37</v>
      </c>
    </row>
    <row r="739" spans="4:11" x14ac:dyDescent="0.35">
      <c r="D739" s="76" t="s">
        <v>73</v>
      </c>
      <c r="E739" s="77"/>
      <c r="F739" s="77"/>
      <c r="G739" s="77"/>
      <c r="H739" s="77"/>
      <c r="I739" s="77"/>
      <c r="J739" s="77"/>
      <c r="K739" s="78"/>
    </row>
    <row r="741" spans="4:11" x14ac:dyDescent="0.35">
      <c r="E741" s="2"/>
      <c r="F741" s="2" t="s">
        <v>37</v>
      </c>
    </row>
    <row r="742" spans="4:11" x14ac:dyDescent="0.35">
      <c r="E742" s="4" t="s">
        <v>69</v>
      </c>
      <c r="F742" s="25">
        <f>AVERAGE(A723:A732)</f>
        <v>40.4</v>
      </c>
    </row>
    <row r="743" spans="4:11" x14ac:dyDescent="0.35">
      <c r="E743" s="4" t="s">
        <v>70</v>
      </c>
      <c r="F743" s="25">
        <f>AVERAGE(B723:B732)</f>
        <v>32.5</v>
      </c>
    </row>
    <row r="744" spans="4:11" x14ac:dyDescent="0.35">
      <c r="E744" s="13" t="s">
        <v>71</v>
      </c>
      <c r="F744" s="25">
        <f>AVERAGE(B723:B732)</f>
        <v>32.5</v>
      </c>
    </row>
    <row r="746" spans="4:11" ht="42" customHeight="1" x14ac:dyDescent="0.35">
      <c r="D746" s="43" t="s">
        <v>74</v>
      </c>
      <c r="E746" s="74"/>
      <c r="F746" s="74"/>
      <c r="G746" s="74"/>
      <c r="H746" s="74"/>
      <c r="I746" s="74"/>
      <c r="J746" s="74"/>
      <c r="K746" s="75"/>
    </row>
    <row r="748" spans="4:11" x14ac:dyDescent="0.35">
      <c r="E748" s="2"/>
      <c r="F748" s="2" t="s">
        <v>15</v>
      </c>
    </row>
    <row r="749" spans="4:11" x14ac:dyDescent="0.35">
      <c r="E749" s="4" t="s">
        <v>69</v>
      </c>
      <c r="F749" s="25">
        <f>MAX(A723:A732)-MIN(A723:A732)</f>
        <v>10</v>
      </c>
    </row>
    <row r="750" spans="4:11" x14ac:dyDescent="0.35">
      <c r="E750" s="4" t="s">
        <v>70</v>
      </c>
      <c r="F750" s="25">
        <f>MAX(B723:B732)-MIN(B723:B732)</f>
        <v>9</v>
      </c>
    </row>
    <row r="751" spans="4:11" x14ac:dyDescent="0.35">
      <c r="E751" s="13" t="s">
        <v>71</v>
      </c>
      <c r="F751" s="25">
        <f>MAX(B723:B732)-MIN(B723:B732)</f>
        <v>9</v>
      </c>
    </row>
  </sheetData>
  <mergeCells count="30">
    <mergeCell ref="C566:G566"/>
    <mergeCell ref="C571:G571"/>
    <mergeCell ref="D312:J312"/>
    <mergeCell ref="D394:I394"/>
    <mergeCell ref="D461:H461"/>
    <mergeCell ref="D465:G465"/>
    <mergeCell ref="D177:J177"/>
    <mergeCell ref="D286:J286"/>
    <mergeCell ref="D302:J302"/>
    <mergeCell ref="D307:J307"/>
    <mergeCell ref="D106:I106"/>
    <mergeCell ref="D117:I117"/>
    <mergeCell ref="D121:I121"/>
    <mergeCell ref="D169:J169"/>
    <mergeCell ref="D173:J173"/>
    <mergeCell ref="E26:K26"/>
    <mergeCell ref="E49:J49"/>
    <mergeCell ref="E53:J53"/>
    <mergeCell ref="E57:J57"/>
    <mergeCell ref="D102:I102"/>
    <mergeCell ref="E4:K4"/>
    <mergeCell ref="E8:K8"/>
    <mergeCell ref="E12:K12"/>
    <mergeCell ref="E18:K18"/>
    <mergeCell ref="E22:K22"/>
    <mergeCell ref="B628:K628"/>
    <mergeCell ref="D722:K722"/>
    <mergeCell ref="D739:K739"/>
    <mergeCell ref="D746:K746"/>
    <mergeCell ref="B622:K622"/>
  </mergeCells>
  <conditionalFormatting sqref="E724:E725">
    <cfRule type="duplicateValues" dxfId="3" priority="3"/>
  </conditionalFormatting>
  <conditionalFormatting sqref="E742:E743">
    <cfRule type="duplicateValues" dxfId="2" priority="2"/>
  </conditionalFormatting>
  <conditionalFormatting sqref="E749:E750">
    <cfRule type="duplicateValues" dxfId="1" priority="1"/>
  </conditionalFormatting>
  <conditionalFormatting sqref="A722:B722">
    <cfRule type="duplicateValues" dxfId="0" priority="6"/>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62"/>
  <sheetViews>
    <sheetView topLeftCell="A452" workbookViewId="0">
      <selection activeCell="F15" sqref="F15"/>
    </sheetView>
  </sheetViews>
  <sheetFormatPr defaultRowHeight="14.5" x14ac:dyDescent="0.35"/>
  <cols>
    <col min="1" max="1" width="6.08984375" bestFit="1" customWidth="1"/>
    <col min="2" max="2" width="13.453125" bestFit="1" customWidth="1"/>
    <col min="4" max="4" width="13.26953125" customWidth="1"/>
    <col min="5" max="5" width="11.453125" customWidth="1"/>
    <col min="6" max="6" width="12.08984375" customWidth="1"/>
    <col min="7" max="7" width="11.453125" customWidth="1"/>
    <col min="8" max="8" width="11.90625" customWidth="1"/>
    <col min="9" max="9" width="10.90625" customWidth="1"/>
    <col min="10" max="11" width="11.7265625" customWidth="1"/>
    <col min="12" max="12" width="10.6328125" customWidth="1"/>
  </cols>
  <sheetData>
    <row r="2" spans="1:12" x14ac:dyDescent="0.35">
      <c r="A2" t="s">
        <v>75</v>
      </c>
      <c r="G2" s="26"/>
    </row>
    <row r="4" spans="1:12" x14ac:dyDescent="0.35">
      <c r="B4" s="21" t="s">
        <v>76</v>
      </c>
      <c r="D4" s="37" t="s">
        <v>77</v>
      </c>
      <c r="E4" s="37"/>
      <c r="F4" s="37"/>
      <c r="G4" s="37"/>
      <c r="H4" s="37"/>
      <c r="I4" s="37"/>
      <c r="J4" s="37"/>
      <c r="K4" s="37"/>
      <c r="L4" s="37"/>
    </row>
    <row r="5" spans="1:12" x14ac:dyDescent="0.35">
      <c r="B5" s="9">
        <v>-2.5</v>
      </c>
    </row>
    <row r="6" spans="1:12" x14ac:dyDescent="0.35">
      <c r="B6" s="9">
        <v>1.3</v>
      </c>
      <c r="E6" s="2" t="s">
        <v>78</v>
      </c>
      <c r="F6" s="25">
        <f>SKEW(B5:B54)</f>
        <v>5.4546017084340551E-2</v>
      </c>
    </row>
    <row r="7" spans="1:12" x14ac:dyDescent="0.35">
      <c r="B7" s="9">
        <v>-0.8</v>
      </c>
    </row>
    <row r="8" spans="1:12" x14ac:dyDescent="0.35">
      <c r="B8" s="9">
        <v>-1.9</v>
      </c>
      <c r="D8" s="37" t="s">
        <v>79</v>
      </c>
      <c r="E8" s="37"/>
      <c r="F8" s="37"/>
      <c r="G8" s="37"/>
      <c r="H8" s="37"/>
      <c r="I8" s="37"/>
      <c r="J8" s="37"/>
      <c r="K8" s="37"/>
      <c r="L8" s="37"/>
    </row>
    <row r="9" spans="1:12" x14ac:dyDescent="0.35">
      <c r="B9" s="9">
        <v>2.1</v>
      </c>
    </row>
    <row r="10" spans="1:12" x14ac:dyDescent="0.35">
      <c r="B10" s="9">
        <v>0.5</v>
      </c>
      <c r="E10" s="2" t="s">
        <v>80</v>
      </c>
      <c r="F10" s="25">
        <f>KURT(B5:B54)</f>
        <v>-1.3042496425917365</v>
      </c>
    </row>
    <row r="11" spans="1:12" x14ac:dyDescent="0.35">
      <c r="B11" s="9">
        <v>-1.2</v>
      </c>
    </row>
    <row r="12" spans="1:12" x14ac:dyDescent="0.35">
      <c r="B12" s="9">
        <v>1.8</v>
      </c>
      <c r="D12" s="37" t="s">
        <v>81</v>
      </c>
      <c r="E12" s="37"/>
      <c r="F12" s="37"/>
      <c r="G12" s="37"/>
      <c r="H12" s="37"/>
      <c r="I12" s="37"/>
      <c r="J12" s="37"/>
      <c r="K12" s="37"/>
      <c r="L12" s="37"/>
    </row>
    <row r="13" spans="1:12" x14ac:dyDescent="0.35">
      <c r="B13" s="9">
        <v>-0.5</v>
      </c>
    </row>
    <row r="14" spans="1:12" x14ac:dyDescent="0.35">
      <c r="B14" s="9">
        <v>2.2999999999999998</v>
      </c>
      <c r="E14" s="58" t="s">
        <v>82</v>
      </c>
      <c r="F14" s="58"/>
      <c r="G14" s="58"/>
    </row>
    <row r="15" spans="1:12" x14ac:dyDescent="0.35">
      <c r="B15" s="9">
        <v>-0.7</v>
      </c>
    </row>
    <row r="16" spans="1:12" x14ac:dyDescent="0.35">
      <c r="B16" s="9">
        <v>1.2</v>
      </c>
    </row>
    <row r="17" spans="2:2" x14ac:dyDescent="0.35">
      <c r="B17" s="9">
        <v>-1.5</v>
      </c>
    </row>
    <row r="18" spans="2:2" x14ac:dyDescent="0.35">
      <c r="B18" s="9">
        <v>-0.3</v>
      </c>
    </row>
    <row r="19" spans="2:2" x14ac:dyDescent="0.35">
      <c r="B19" s="9">
        <v>2.6</v>
      </c>
    </row>
    <row r="20" spans="2:2" x14ac:dyDescent="0.35">
      <c r="B20" s="9">
        <v>1.1000000000000001</v>
      </c>
    </row>
    <row r="21" spans="2:2" x14ac:dyDescent="0.35">
      <c r="B21" s="9">
        <v>-1.7</v>
      </c>
    </row>
    <row r="22" spans="2:2" x14ac:dyDescent="0.35">
      <c r="B22" s="9">
        <v>0.9</v>
      </c>
    </row>
    <row r="23" spans="2:2" x14ac:dyDescent="0.35">
      <c r="B23" s="9">
        <v>-1.4</v>
      </c>
    </row>
    <row r="24" spans="2:2" x14ac:dyDescent="0.35">
      <c r="B24" s="9">
        <v>0.3</v>
      </c>
    </row>
    <row r="25" spans="2:2" x14ac:dyDescent="0.35">
      <c r="B25" s="9">
        <v>1.9</v>
      </c>
    </row>
    <row r="26" spans="2:2" x14ac:dyDescent="0.35">
      <c r="B26" s="9">
        <v>-1.1000000000000001</v>
      </c>
    </row>
    <row r="27" spans="2:2" x14ac:dyDescent="0.35">
      <c r="B27" s="9">
        <v>-0.4</v>
      </c>
    </row>
    <row r="28" spans="2:2" x14ac:dyDescent="0.35">
      <c r="B28" s="9">
        <v>2.2000000000000002</v>
      </c>
    </row>
    <row r="29" spans="2:2" x14ac:dyDescent="0.35">
      <c r="B29" s="9">
        <v>-0.9</v>
      </c>
    </row>
    <row r="30" spans="2:2" x14ac:dyDescent="0.35">
      <c r="B30" s="9">
        <v>1.6</v>
      </c>
    </row>
    <row r="31" spans="2:2" x14ac:dyDescent="0.35">
      <c r="B31" s="9">
        <v>-0.6</v>
      </c>
    </row>
    <row r="32" spans="2:2" x14ac:dyDescent="0.35">
      <c r="B32" s="9">
        <v>-1.3</v>
      </c>
    </row>
    <row r="33" spans="2:2" x14ac:dyDescent="0.35">
      <c r="B33" s="9">
        <v>2.4</v>
      </c>
    </row>
    <row r="34" spans="2:2" x14ac:dyDescent="0.35">
      <c r="B34" s="9">
        <v>0.7</v>
      </c>
    </row>
    <row r="35" spans="2:2" x14ac:dyDescent="0.35">
      <c r="B35" s="9">
        <v>-1.8</v>
      </c>
    </row>
    <row r="36" spans="2:2" x14ac:dyDescent="0.35">
      <c r="B36" s="9">
        <v>1.5</v>
      </c>
    </row>
    <row r="37" spans="2:2" x14ac:dyDescent="0.35">
      <c r="B37" s="9">
        <v>-0.2</v>
      </c>
    </row>
    <row r="38" spans="2:2" x14ac:dyDescent="0.35">
      <c r="B38" s="9">
        <v>-2.1</v>
      </c>
    </row>
    <row r="39" spans="2:2" x14ac:dyDescent="0.35">
      <c r="B39" s="9">
        <v>2.8</v>
      </c>
    </row>
    <row r="40" spans="2:2" x14ac:dyDescent="0.35">
      <c r="B40" s="9">
        <v>0.8</v>
      </c>
    </row>
    <row r="41" spans="2:2" x14ac:dyDescent="0.35">
      <c r="B41" s="9">
        <v>-1.6</v>
      </c>
    </row>
    <row r="42" spans="2:2" x14ac:dyDescent="0.35">
      <c r="B42" s="9">
        <v>1.4</v>
      </c>
    </row>
    <row r="43" spans="2:2" x14ac:dyDescent="0.35">
      <c r="B43" s="9">
        <v>-0.1</v>
      </c>
    </row>
    <row r="44" spans="2:2" x14ac:dyDescent="0.35">
      <c r="B44" s="9">
        <v>2.5</v>
      </c>
    </row>
    <row r="45" spans="2:2" x14ac:dyDescent="0.35">
      <c r="B45" s="9">
        <v>-1</v>
      </c>
    </row>
    <row r="46" spans="2:2" x14ac:dyDescent="0.35">
      <c r="B46" s="9">
        <v>1.7</v>
      </c>
    </row>
    <row r="47" spans="2:2" x14ac:dyDescent="0.35">
      <c r="B47" s="9">
        <v>-0.9</v>
      </c>
    </row>
    <row r="48" spans="2:2" x14ac:dyDescent="0.35">
      <c r="B48" s="9">
        <v>-2</v>
      </c>
    </row>
    <row r="49" spans="1:12" x14ac:dyDescent="0.35">
      <c r="B49" s="9">
        <v>2.7</v>
      </c>
    </row>
    <row r="50" spans="1:12" x14ac:dyDescent="0.35">
      <c r="B50" s="9">
        <v>0.6</v>
      </c>
    </row>
    <row r="51" spans="1:12" x14ac:dyDescent="0.35">
      <c r="B51" s="9">
        <v>-1.4</v>
      </c>
    </row>
    <row r="52" spans="1:12" x14ac:dyDescent="0.35">
      <c r="B52" s="9">
        <v>1.1000000000000001</v>
      </c>
    </row>
    <row r="53" spans="1:12" x14ac:dyDescent="0.35">
      <c r="B53" s="9">
        <v>-0.3</v>
      </c>
    </row>
    <row r="54" spans="1:12" x14ac:dyDescent="0.35">
      <c r="B54" s="9">
        <v>2</v>
      </c>
    </row>
    <row r="56" spans="1:12" x14ac:dyDescent="0.35">
      <c r="A56" t="s">
        <v>16</v>
      </c>
    </row>
    <row r="57" spans="1:12" x14ac:dyDescent="0.35">
      <c r="B57" s="27" t="s">
        <v>83</v>
      </c>
      <c r="D57" s="37" t="s">
        <v>84</v>
      </c>
      <c r="E57" s="37"/>
      <c r="F57" s="37"/>
      <c r="G57" s="37"/>
      <c r="H57" s="37"/>
      <c r="I57" s="37"/>
      <c r="J57" s="37"/>
      <c r="K57" s="37"/>
      <c r="L57" s="37"/>
    </row>
    <row r="58" spans="1:12" x14ac:dyDescent="0.35">
      <c r="B58" s="28">
        <v>2.5</v>
      </c>
    </row>
    <row r="59" spans="1:12" x14ac:dyDescent="0.35">
      <c r="B59" s="28">
        <v>4.8</v>
      </c>
      <c r="E59" s="2" t="s">
        <v>78</v>
      </c>
      <c r="F59" s="25">
        <f>SKEW(B58:B153)</f>
        <v>0.22402536454542335</v>
      </c>
    </row>
    <row r="60" spans="1:12" x14ac:dyDescent="0.35">
      <c r="B60" s="28">
        <v>3.2</v>
      </c>
    </row>
    <row r="61" spans="1:12" x14ac:dyDescent="0.35">
      <c r="B61" s="28">
        <v>2.1</v>
      </c>
      <c r="D61" s="37" t="s">
        <v>85</v>
      </c>
      <c r="E61" s="37"/>
      <c r="F61" s="37"/>
      <c r="G61" s="37"/>
      <c r="H61" s="37"/>
      <c r="I61" s="37"/>
      <c r="J61" s="37"/>
      <c r="K61" s="37"/>
      <c r="L61" s="37"/>
    </row>
    <row r="62" spans="1:12" x14ac:dyDescent="0.35">
      <c r="B62" s="28">
        <v>4.5</v>
      </c>
    </row>
    <row r="63" spans="1:12" x14ac:dyDescent="0.35">
      <c r="B63" s="28">
        <v>2.9</v>
      </c>
      <c r="E63" s="2" t="s">
        <v>80</v>
      </c>
      <c r="F63" s="25">
        <f>KURT(B58:B153)</f>
        <v>-0.93120912452529181</v>
      </c>
    </row>
    <row r="64" spans="1:12" x14ac:dyDescent="0.35">
      <c r="B64" s="28">
        <v>2.2999999999999998</v>
      </c>
    </row>
    <row r="65" spans="2:12" x14ac:dyDescent="0.35">
      <c r="B65" s="28">
        <v>3.1</v>
      </c>
      <c r="D65" s="37" t="s">
        <v>86</v>
      </c>
      <c r="E65" s="37"/>
      <c r="F65" s="37"/>
      <c r="G65" s="37"/>
      <c r="H65" s="37"/>
      <c r="I65" s="37"/>
      <c r="J65" s="37"/>
      <c r="K65" s="37"/>
      <c r="L65" s="37"/>
    </row>
    <row r="66" spans="2:12" x14ac:dyDescent="0.35">
      <c r="B66" s="28">
        <v>4.2</v>
      </c>
    </row>
    <row r="67" spans="2:12" x14ac:dyDescent="0.35">
      <c r="B67" s="28">
        <v>3.9</v>
      </c>
      <c r="F67" s="25" t="s">
        <v>111</v>
      </c>
    </row>
    <row r="68" spans="2:12" x14ac:dyDescent="0.35">
      <c r="B68" s="28">
        <v>2.8</v>
      </c>
    </row>
    <row r="69" spans="2:12" x14ac:dyDescent="0.35">
      <c r="B69" s="28">
        <v>4.0999999999999996</v>
      </c>
    </row>
    <row r="70" spans="2:12" x14ac:dyDescent="0.35">
      <c r="B70" s="28">
        <v>2.6</v>
      </c>
    </row>
    <row r="71" spans="2:12" x14ac:dyDescent="0.35">
      <c r="B71" s="28">
        <v>2.4</v>
      </c>
    </row>
    <row r="72" spans="2:12" x14ac:dyDescent="0.35">
      <c r="B72" s="28">
        <v>4.7</v>
      </c>
    </row>
    <row r="73" spans="2:12" x14ac:dyDescent="0.35">
      <c r="B73" s="28">
        <v>3.3</v>
      </c>
    </row>
    <row r="74" spans="2:12" x14ac:dyDescent="0.35">
      <c r="B74" s="28">
        <v>2.7</v>
      </c>
    </row>
    <row r="75" spans="2:12" x14ac:dyDescent="0.35">
      <c r="B75" s="28">
        <v>3</v>
      </c>
    </row>
    <row r="76" spans="2:12" x14ac:dyDescent="0.35">
      <c r="B76" s="28">
        <v>4.3</v>
      </c>
    </row>
    <row r="77" spans="2:12" x14ac:dyDescent="0.35">
      <c r="B77" s="28">
        <v>3.7</v>
      </c>
    </row>
    <row r="78" spans="2:12" x14ac:dyDescent="0.35">
      <c r="B78" s="28">
        <v>2.2000000000000002</v>
      </c>
    </row>
    <row r="79" spans="2:12" x14ac:dyDescent="0.35">
      <c r="B79" s="28">
        <v>3.6</v>
      </c>
    </row>
    <row r="80" spans="2:12" x14ac:dyDescent="0.35">
      <c r="B80" s="28">
        <v>4</v>
      </c>
    </row>
    <row r="81" spans="2:2" x14ac:dyDescent="0.35">
      <c r="B81" s="28">
        <v>2.7</v>
      </c>
    </row>
    <row r="82" spans="2:2" x14ac:dyDescent="0.35">
      <c r="B82" s="28">
        <v>3.8</v>
      </c>
    </row>
    <row r="83" spans="2:2" x14ac:dyDescent="0.35">
      <c r="B83" s="28">
        <v>3.5</v>
      </c>
    </row>
    <row r="84" spans="2:2" x14ac:dyDescent="0.35">
      <c r="B84" s="28">
        <v>3.2</v>
      </c>
    </row>
    <row r="85" spans="2:2" x14ac:dyDescent="0.35">
      <c r="B85" s="28">
        <v>4.4000000000000004</v>
      </c>
    </row>
    <row r="86" spans="2:2" x14ac:dyDescent="0.35">
      <c r="B86" s="28">
        <v>2</v>
      </c>
    </row>
    <row r="87" spans="2:2" x14ac:dyDescent="0.35">
      <c r="B87" s="28">
        <v>3.4</v>
      </c>
    </row>
    <row r="88" spans="2:2" x14ac:dyDescent="0.35">
      <c r="B88" s="28">
        <v>3.1</v>
      </c>
    </row>
    <row r="89" spans="2:2" x14ac:dyDescent="0.35">
      <c r="B89" s="28">
        <v>2.9</v>
      </c>
    </row>
    <row r="90" spans="2:2" x14ac:dyDescent="0.35">
      <c r="B90" s="28">
        <v>4.5999999999999996</v>
      </c>
    </row>
    <row r="91" spans="2:2" x14ac:dyDescent="0.35">
      <c r="B91" s="28">
        <v>3.3</v>
      </c>
    </row>
    <row r="92" spans="2:2" x14ac:dyDescent="0.35">
      <c r="B92" s="28">
        <v>2.5</v>
      </c>
    </row>
    <row r="93" spans="2:2" x14ac:dyDescent="0.35">
      <c r="B93" s="28">
        <v>4.9000000000000004</v>
      </c>
    </row>
    <row r="94" spans="2:2" x14ac:dyDescent="0.35">
      <c r="B94" s="28">
        <v>2.8</v>
      </c>
    </row>
    <row r="95" spans="2:2" x14ac:dyDescent="0.35">
      <c r="B95" s="28">
        <v>3</v>
      </c>
    </row>
    <row r="96" spans="2:2" x14ac:dyDescent="0.35">
      <c r="B96" s="28">
        <v>4.2</v>
      </c>
    </row>
    <row r="97" spans="2:2" x14ac:dyDescent="0.35">
      <c r="B97" s="28">
        <v>3.9</v>
      </c>
    </row>
    <row r="98" spans="2:2" x14ac:dyDescent="0.35">
      <c r="B98" s="28">
        <v>2.8</v>
      </c>
    </row>
    <row r="99" spans="2:2" x14ac:dyDescent="0.35">
      <c r="B99" s="28">
        <v>4.0999999999999996</v>
      </c>
    </row>
    <row r="100" spans="2:2" x14ac:dyDescent="0.35">
      <c r="B100" s="28">
        <v>2.6</v>
      </c>
    </row>
    <row r="101" spans="2:2" x14ac:dyDescent="0.35">
      <c r="B101" s="28">
        <v>2.4</v>
      </c>
    </row>
    <row r="102" spans="2:2" x14ac:dyDescent="0.35">
      <c r="B102" s="28">
        <v>4.7</v>
      </c>
    </row>
    <row r="103" spans="2:2" x14ac:dyDescent="0.35">
      <c r="B103" s="28">
        <v>3.3</v>
      </c>
    </row>
    <row r="104" spans="2:2" x14ac:dyDescent="0.35">
      <c r="B104" s="28">
        <v>2.7</v>
      </c>
    </row>
    <row r="105" spans="2:2" x14ac:dyDescent="0.35">
      <c r="B105" s="28">
        <v>3</v>
      </c>
    </row>
    <row r="106" spans="2:2" x14ac:dyDescent="0.35">
      <c r="B106" s="28">
        <v>4.3</v>
      </c>
    </row>
    <row r="107" spans="2:2" x14ac:dyDescent="0.35">
      <c r="B107" s="28">
        <v>3.7</v>
      </c>
    </row>
    <row r="108" spans="2:2" x14ac:dyDescent="0.35">
      <c r="B108" s="28">
        <v>2.2000000000000002</v>
      </c>
    </row>
    <row r="109" spans="2:2" x14ac:dyDescent="0.35">
      <c r="B109" s="28">
        <v>3.6</v>
      </c>
    </row>
    <row r="110" spans="2:2" x14ac:dyDescent="0.35">
      <c r="B110" s="28">
        <v>4</v>
      </c>
    </row>
    <row r="111" spans="2:2" x14ac:dyDescent="0.35">
      <c r="B111" s="28">
        <v>2.7</v>
      </c>
    </row>
    <row r="112" spans="2:2" x14ac:dyDescent="0.35">
      <c r="B112" s="28">
        <v>3.8</v>
      </c>
    </row>
    <row r="113" spans="2:2" x14ac:dyDescent="0.35">
      <c r="B113" s="28">
        <v>3.5</v>
      </c>
    </row>
    <row r="114" spans="2:2" x14ac:dyDescent="0.35">
      <c r="B114" s="28">
        <v>3.2</v>
      </c>
    </row>
    <row r="115" spans="2:2" x14ac:dyDescent="0.35">
      <c r="B115" s="28">
        <v>4.4000000000000004</v>
      </c>
    </row>
    <row r="116" spans="2:2" x14ac:dyDescent="0.35">
      <c r="B116" s="28">
        <v>2</v>
      </c>
    </row>
    <row r="117" spans="2:2" x14ac:dyDescent="0.35">
      <c r="B117" s="28">
        <v>3.4</v>
      </c>
    </row>
    <row r="118" spans="2:2" x14ac:dyDescent="0.35">
      <c r="B118" s="28">
        <v>3.1</v>
      </c>
    </row>
    <row r="119" spans="2:2" x14ac:dyDescent="0.35">
      <c r="B119" s="28">
        <v>2.9</v>
      </c>
    </row>
    <row r="120" spans="2:2" x14ac:dyDescent="0.35">
      <c r="B120" s="28">
        <v>4.5999999999999996</v>
      </c>
    </row>
    <row r="121" spans="2:2" x14ac:dyDescent="0.35">
      <c r="B121" s="28">
        <v>3.3</v>
      </c>
    </row>
    <row r="122" spans="2:2" x14ac:dyDescent="0.35">
      <c r="B122" s="28">
        <v>2.5</v>
      </c>
    </row>
    <row r="123" spans="2:2" x14ac:dyDescent="0.35">
      <c r="B123" s="28">
        <v>4.9000000000000004</v>
      </c>
    </row>
    <row r="124" spans="2:2" x14ac:dyDescent="0.35">
      <c r="B124" s="28">
        <v>2.8</v>
      </c>
    </row>
    <row r="125" spans="2:2" x14ac:dyDescent="0.35">
      <c r="B125" s="28">
        <v>3</v>
      </c>
    </row>
    <row r="126" spans="2:2" x14ac:dyDescent="0.35">
      <c r="B126" s="28">
        <v>4.2</v>
      </c>
    </row>
    <row r="127" spans="2:2" x14ac:dyDescent="0.35">
      <c r="B127" s="28">
        <v>3.9</v>
      </c>
    </row>
    <row r="128" spans="2:2" x14ac:dyDescent="0.35">
      <c r="B128" s="28">
        <v>2.8</v>
      </c>
    </row>
    <row r="129" spans="2:2" x14ac:dyDescent="0.35">
      <c r="B129" s="28">
        <v>4.0999999999999996</v>
      </c>
    </row>
    <row r="130" spans="2:2" x14ac:dyDescent="0.35">
      <c r="B130" s="28">
        <v>2.6</v>
      </c>
    </row>
    <row r="131" spans="2:2" x14ac:dyDescent="0.35">
      <c r="B131" s="28">
        <v>2.4</v>
      </c>
    </row>
    <row r="132" spans="2:2" x14ac:dyDescent="0.35">
      <c r="B132" s="28">
        <v>4.7</v>
      </c>
    </row>
    <row r="133" spans="2:2" x14ac:dyDescent="0.35">
      <c r="B133" s="28">
        <v>3.3</v>
      </c>
    </row>
    <row r="134" spans="2:2" x14ac:dyDescent="0.35">
      <c r="B134" s="28">
        <v>2.7</v>
      </c>
    </row>
    <row r="135" spans="2:2" x14ac:dyDescent="0.35">
      <c r="B135" s="28">
        <v>3</v>
      </c>
    </row>
    <row r="136" spans="2:2" x14ac:dyDescent="0.35">
      <c r="B136" s="28">
        <v>4.3</v>
      </c>
    </row>
    <row r="137" spans="2:2" x14ac:dyDescent="0.35">
      <c r="B137" s="28">
        <v>3.7</v>
      </c>
    </row>
    <row r="138" spans="2:2" x14ac:dyDescent="0.35">
      <c r="B138" s="28">
        <v>2.2000000000000002</v>
      </c>
    </row>
    <row r="139" spans="2:2" x14ac:dyDescent="0.35">
      <c r="B139" s="28">
        <v>3.6</v>
      </c>
    </row>
    <row r="140" spans="2:2" x14ac:dyDescent="0.35">
      <c r="B140" s="28">
        <v>4</v>
      </c>
    </row>
    <row r="141" spans="2:2" x14ac:dyDescent="0.35">
      <c r="B141" s="28">
        <v>2.7</v>
      </c>
    </row>
    <row r="142" spans="2:2" x14ac:dyDescent="0.35">
      <c r="B142" s="28">
        <v>3.8</v>
      </c>
    </row>
    <row r="143" spans="2:2" x14ac:dyDescent="0.35">
      <c r="B143" s="28">
        <v>3.5</v>
      </c>
    </row>
    <row r="144" spans="2:2" x14ac:dyDescent="0.35">
      <c r="B144" s="28">
        <v>3.2</v>
      </c>
    </row>
    <row r="145" spans="1:12" x14ac:dyDescent="0.35">
      <c r="B145" s="28">
        <v>4.4000000000000004</v>
      </c>
    </row>
    <row r="146" spans="1:12" x14ac:dyDescent="0.35">
      <c r="B146" s="28">
        <v>2</v>
      </c>
    </row>
    <row r="147" spans="1:12" x14ac:dyDescent="0.35">
      <c r="B147" s="28">
        <v>3.4</v>
      </c>
    </row>
    <row r="148" spans="1:12" x14ac:dyDescent="0.35">
      <c r="B148" s="28">
        <v>3.1</v>
      </c>
    </row>
    <row r="149" spans="1:12" x14ac:dyDescent="0.35">
      <c r="B149" s="28">
        <v>2.9</v>
      </c>
    </row>
    <row r="150" spans="1:12" x14ac:dyDescent="0.35">
      <c r="B150" s="28">
        <v>4.5999999999999996</v>
      </c>
    </row>
    <row r="151" spans="1:12" x14ac:dyDescent="0.35">
      <c r="B151" s="28">
        <v>3.3</v>
      </c>
    </row>
    <row r="152" spans="1:12" x14ac:dyDescent="0.35">
      <c r="B152" s="28">
        <v>2.5</v>
      </c>
    </row>
    <row r="153" spans="1:12" x14ac:dyDescent="0.35">
      <c r="B153" s="28">
        <v>4.9000000000000004</v>
      </c>
    </row>
    <row r="155" spans="1:12" x14ac:dyDescent="0.35">
      <c r="A155" t="s">
        <v>19</v>
      </c>
    </row>
    <row r="156" spans="1:12" x14ac:dyDescent="0.35">
      <c r="B156" s="29" t="s">
        <v>87</v>
      </c>
      <c r="D156" s="37" t="s">
        <v>88</v>
      </c>
      <c r="E156" s="37"/>
      <c r="F156" s="37"/>
      <c r="G156" s="37"/>
      <c r="H156" s="37"/>
      <c r="I156" s="37"/>
      <c r="J156" s="37"/>
      <c r="K156" s="37"/>
      <c r="L156" s="37"/>
    </row>
    <row r="157" spans="1:12" x14ac:dyDescent="0.35">
      <c r="B157" s="29">
        <v>4</v>
      </c>
    </row>
    <row r="158" spans="1:12" x14ac:dyDescent="0.35">
      <c r="B158" s="29">
        <v>5</v>
      </c>
      <c r="E158" s="2" t="s">
        <v>78</v>
      </c>
      <c r="F158" s="25">
        <f>SKEW(B157:B256)</f>
        <v>-0.21090973977304461</v>
      </c>
    </row>
    <row r="159" spans="1:12" x14ac:dyDescent="0.35">
      <c r="B159" s="29">
        <v>3</v>
      </c>
    </row>
    <row r="160" spans="1:12" x14ac:dyDescent="0.35">
      <c r="B160" s="29">
        <v>4</v>
      </c>
      <c r="D160" s="37" t="s">
        <v>89</v>
      </c>
      <c r="E160" s="37"/>
      <c r="F160" s="37"/>
      <c r="G160" s="37"/>
      <c r="H160" s="37"/>
      <c r="I160" s="37"/>
      <c r="J160" s="37"/>
      <c r="K160" s="37"/>
      <c r="L160" s="37"/>
    </row>
    <row r="161" spans="2:12" x14ac:dyDescent="0.35">
      <c r="B161" s="29">
        <v>4</v>
      </c>
    </row>
    <row r="162" spans="2:12" x14ac:dyDescent="0.35">
      <c r="B162" s="29">
        <v>3</v>
      </c>
      <c r="E162" s="2" t="s">
        <v>80</v>
      </c>
      <c r="F162" s="25">
        <f>KURT(B157:B256)</f>
        <v>-0.74525627211662515</v>
      </c>
    </row>
    <row r="163" spans="2:12" x14ac:dyDescent="0.35">
      <c r="B163" s="29">
        <v>2</v>
      </c>
    </row>
    <row r="164" spans="2:12" x14ac:dyDescent="0.35">
      <c r="B164" s="29">
        <v>5</v>
      </c>
      <c r="D164" s="37" t="s">
        <v>90</v>
      </c>
      <c r="E164" s="37"/>
      <c r="F164" s="37"/>
      <c r="G164" s="37"/>
      <c r="H164" s="37"/>
      <c r="I164" s="37"/>
      <c r="J164" s="37"/>
      <c r="K164" s="37"/>
      <c r="L164" s="37"/>
    </row>
    <row r="165" spans="2:12" x14ac:dyDescent="0.35">
      <c r="B165" s="29">
        <v>4</v>
      </c>
    </row>
    <row r="166" spans="2:12" x14ac:dyDescent="0.35">
      <c r="B166" s="29">
        <v>3</v>
      </c>
      <c r="E166" s="58" t="s">
        <v>91</v>
      </c>
      <c r="F166" s="58"/>
    </row>
    <row r="167" spans="2:12" x14ac:dyDescent="0.35">
      <c r="B167" s="29">
        <v>5</v>
      </c>
    </row>
    <row r="168" spans="2:12" x14ac:dyDescent="0.35">
      <c r="B168" s="29">
        <v>4</v>
      </c>
    </row>
    <row r="169" spans="2:12" x14ac:dyDescent="0.35">
      <c r="B169" s="29">
        <v>2</v>
      </c>
    </row>
    <row r="170" spans="2:12" x14ac:dyDescent="0.35">
      <c r="B170" s="29">
        <v>3</v>
      </c>
    </row>
    <row r="171" spans="2:12" x14ac:dyDescent="0.35">
      <c r="B171" s="29">
        <v>4</v>
      </c>
    </row>
    <row r="172" spans="2:12" x14ac:dyDescent="0.35">
      <c r="B172" s="29">
        <v>5</v>
      </c>
    </row>
    <row r="173" spans="2:12" x14ac:dyDescent="0.35">
      <c r="B173" s="29">
        <v>3</v>
      </c>
    </row>
    <row r="174" spans="2:12" x14ac:dyDescent="0.35">
      <c r="B174" s="29">
        <v>4</v>
      </c>
    </row>
    <row r="175" spans="2:12" x14ac:dyDescent="0.35">
      <c r="B175" s="29">
        <v>5</v>
      </c>
    </row>
    <row r="176" spans="2:12" x14ac:dyDescent="0.35">
      <c r="B176" s="29">
        <v>3</v>
      </c>
    </row>
    <row r="177" spans="2:2" x14ac:dyDescent="0.35">
      <c r="B177" s="29">
        <v>4</v>
      </c>
    </row>
    <row r="178" spans="2:2" x14ac:dyDescent="0.35">
      <c r="B178" s="29">
        <v>3</v>
      </c>
    </row>
    <row r="179" spans="2:2" x14ac:dyDescent="0.35">
      <c r="B179" s="29">
        <v>2</v>
      </c>
    </row>
    <row r="180" spans="2:2" x14ac:dyDescent="0.35">
      <c r="B180" s="29">
        <v>4</v>
      </c>
    </row>
    <row r="181" spans="2:2" x14ac:dyDescent="0.35">
      <c r="B181" s="29">
        <v>5</v>
      </c>
    </row>
    <row r="182" spans="2:2" x14ac:dyDescent="0.35">
      <c r="B182" s="29">
        <v>3</v>
      </c>
    </row>
    <row r="183" spans="2:2" x14ac:dyDescent="0.35">
      <c r="B183" s="29">
        <v>4</v>
      </c>
    </row>
    <row r="184" spans="2:2" x14ac:dyDescent="0.35">
      <c r="B184" s="29">
        <v>5</v>
      </c>
    </row>
    <row r="185" spans="2:2" x14ac:dyDescent="0.35">
      <c r="B185" s="29">
        <v>4</v>
      </c>
    </row>
    <row r="186" spans="2:2" x14ac:dyDescent="0.35">
      <c r="B186" s="29">
        <v>3</v>
      </c>
    </row>
    <row r="187" spans="2:2" x14ac:dyDescent="0.35">
      <c r="B187" s="29">
        <v>3</v>
      </c>
    </row>
    <row r="188" spans="2:2" x14ac:dyDescent="0.35">
      <c r="B188" s="29">
        <v>4</v>
      </c>
    </row>
    <row r="189" spans="2:2" x14ac:dyDescent="0.35">
      <c r="B189" s="29">
        <v>5</v>
      </c>
    </row>
    <row r="190" spans="2:2" x14ac:dyDescent="0.35">
      <c r="B190" s="29">
        <v>2</v>
      </c>
    </row>
    <row r="191" spans="2:2" x14ac:dyDescent="0.35">
      <c r="B191" s="29">
        <v>3</v>
      </c>
    </row>
    <row r="192" spans="2:2" x14ac:dyDescent="0.35">
      <c r="B192" s="29">
        <v>4</v>
      </c>
    </row>
    <row r="193" spans="2:2" x14ac:dyDescent="0.35">
      <c r="B193" s="29">
        <v>4</v>
      </c>
    </row>
    <row r="194" spans="2:2" x14ac:dyDescent="0.35">
      <c r="B194" s="29">
        <v>3</v>
      </c>
    </row>
    <row r="195" spans="2:2" x14ac:dyDescent="0.35">
      <c r="B195" s="29">
        <v>5</v>
      </c>
    </row>
    <row r="196" spans="2:2" x14ac:dyDescent="0.35">
      <c r="B196" s="29">
        <v>4</v>
      </c>
    </row>
    <row r="197" spans="2:2" x14ac:dyDescent="0.35">
      <c r="B197" s="29">
        <v>3</v>
      </c>
    </row>
    <row r="198" spans="2:2" x14ac:dyDescent="0.35">
      <c r="B198" s="29">
        <v>4</v>
      </c>
    </row>
    <row r="199" spans="2:2" x14ac:dyDescent="0.35">
      <c r="B199" s="29">
        <v>5</v>
      </c>
    </row>
    <row r="200" spans="2:2" x14ac:dyDescent="0.35">
      <c r="B200" s="29">
        <v>4</v>
      </c>
    </row>
    <row r="201" spans="2:2" x14ac:dyDescent="0.35">
      <c r="B201" s="29">
        <v>2</v>
      </c>
    </row>
    <row r="202" spans="2:2" x14ac:dyDescent="0.35">
      <c r="B202" s="29">
        <v>3</v>
      </c>
    </row>
    <row r="203" spans="2:2" x14ac:dyDescent="0.35">
      <c r="B203" s="29">
        <v>4</v>
      </c>
    </row>
    <row r="204" spans="2:2" x14ac:dyDescent="0.35">
      <c r="B204" s="29">
        <v>5</v>
      </c>
    </row>
    <row r="205" spans="2:2" x14ac:dyDescent="0.35">
      <c r="B205" s="29">
        <v>3</v>
      </c>
    </row>
    <row r="206" spans="2:2" x14ac:dyDescent="0.35">
      <c r="B206" s="29">
        <v>4</v>
      </c>
    </row>
    <row r="207" spans="2:2" x14ac:dyDescent="0.35">
      <c r="B207" s="29">
        <v>5</v>
      </c>
    </row>
    <row r="208" spans="2:2" x14ac:dyDescent="0.35">
      <c r="B208" s="29">
        <v>4</v>
      </c>
    </row>
    <row r="209" spans="2:2" x14ac:dyDescent="0.35">
      <c r="B209" s="29">
        <v>3</v>
      </c>
    </row>
    <row r="210" spans="2:2" x14ac:dyDescent="0.35">
      <c r="B210" s="29">
        <v>4</v>
      </c>
    </row>
    <row r="211" spans="2:2" x14ac:dyDescent="0.35">
      <c r="B211" s="29">
        <v>5</v>
      </c>
    </row>
    <row r="212" spans="2:2" x14ac:dyDescent="0.35">
      <c r="B212" s="29">
        <v>3</v>
      </c>
    </row>
    <row r="213" spans="2:2" x14ac:dyDescent="0.35">
      <c r="B213" s="29">
        <v>4</v>
      </c>
    </row>
    <row r="214" spans="2:2" x14ac:dyDescent="0.35">
      <c r="B214" s="29">
        <v>5</v>
      </c>
    </row>
    <row r="215" spans="2:2" x14ac:dyDescent="0.35">
      <c r="B215" s="29">
        <v>4</v>
      </c>
    </row>
    <row r="216" spans="2:2" x14ac:dyDescent="0.35">
      <c r="B216" s="29">
        <v>3</v>
      </c>
    </row>
    <row r="217" spans="2:2" x14ac:dyDescent="0.35">
      <c r="B217" s="29">
        <v>3</v>
      </c>
    </row>
    <row r="218" spans="2:2" x14ac:dyDescent="0.35">
      <c r="B218" s="29">
        <v>4</v>
      </c>
    </row>
    <row r="219" spans="2:2" x14ac:dyDescent="0.35">
      <c r="B219" s="29">
        <v>5</v>
      </c>
    </row>
    <row r="220" spans="2:2" x14ac:dyDescent="0.35">
      <c r="B220" s="29">
        <v>2</v>
      </c>
    </row>
    <row r="221" spans="2:2" x14ac:dyDescent="0.35">
      <c r="B221" s="29">
        <v>3</v>
      </c>
    </row>
    <row r="222" spans="2:2" x14ac:dyDescent="0.35">
      <c r="B222" s="29">
        <v>4</v>
      </c>
    </row>
    <row r="223" spans="2:2" x14ac:dyDescent="0.35">
      <c r="B223" s="29">
        <v>4</v>
      </c>
    </row>
    <row r="224" spans="2:2" x14ac:dyDescent="0.35">
      <c r="B224" s="29">
        <v>3</v>
      </c>
    </row>
    <row r="225" spans="2:2" x14ac:dyDescent="0.35">
      <c r="B225" s="29">
        <v>5</v>
      </c>
    </row>
    <row r="226" spans="2:2" x14ac:dyDescent="0.35">
      <c r="B226" s="29">
        <v>4</v>
      </c>
    </row>
    <row r="227" spans="2:2" x14ac:dyDescent="0.35">
      <c r="B227" s="29">
        <v>3</v>
      </c>
    </row>
    <row r="228" spans="2:2" x14ac:dyDescent="0.35">
      <c r="B228" s="29">
        <v>4</v>
      </c>
    </row>
    <row r="229" spans="2:2" x14ac:dyDescent="0.35">
      <c r="B229" s="29">
        <v>5</v>
      </c>
    </row>
    <row r="230" spans="2:2" x14ac:dyDescent="0.35">
      <c r="B230" s="29">
        <v>4</v>
      </c>
    </row>
    <row r="231" spans="2:2" x14ac:dyDescent="0.35">
      <c r="B231" s="29">
        <v>2</v>
      </c>
    </row>
    <row r="232" spans="2:2" x14ac:dyDescent="0.35">
      <c r="B232" s="29">
        <v>3</v>
      </c>
    </row>
    <row r="233" spans="2:2" x14ac:dyDescent="0.35">
      <c r="B233" s="29">
        <v>4</v>
      </c>
    </row>
    <row r="234" spans="2:2" x14ac:dyDescent="0.35">
      <c r="B234" s="29">
        <v>5</v>
      </c>
    </row>
    <row r="235" spans="2:2" x14ac:dyDescent="0.35">
      <c r="B235" s="29">
        <v>3</v>
      </c>
    </row>
    <row r="236" spans="2:2" x14ac:dyDescent="0.35">
      <c r="B236" s="29">
        <v>4</v>
      </c>
    </row>
    <row r="237" spans="2:2" x14ac:dyDescent="0.35">
      <c r="B237" s="29">
        <v>5</v>
      </c>
    </row>
    <row r="238" spans="2:2" x14ac:dyDescent="0.35">
      <c r="B238" s="29">
        <v>4</v>
      </c>
    </row>
    <row r="239" spans="2:2" x14ac:dyDescent="0.35">
      <c r="B239" s="29">
        <v>3</v>
      </c>
    </row>
    <row r="240" spans="2:2" x14ac:dyDescent="0.35">
      <c r="B240" s="29">
        <v>4</v>
      </c>
    </row>
    <row r="241" spans="2:2" x14ac:dyDescent="0.35">
      <c r="B241" s="29">
        <v>5</v>
      </c>
    </row>
    <row r="242" spans="2:2" x14ac:dyDescent="0.35">
      <c r="B242" s="29">
        <v>3</v>
      </c>
    </row>
    <row r="243" spans="2:2" x14ac:dyDescent="0.35">
      <c r="B243" s="29">
        <v>4</v>
      </c>
    </row>
    <row r="244" spans="2:2" x14ac:dyDescent="0.35">
      <c r="B244" s="29">
        <v>5</v>
      </c>
    </row>
    <row r="245" spans="2:2" x14ac:dyDescent="0.35">
      <c r="B245" s="29">
        <v>4</v>
      </c>
    </row>
    <row r="246" spans="2:2" x14ac:dyDescent="0.35">
      <c r="B246" s="29">
        <v>3</v>
      </c>
    </row>
    <row r="247" spans="2:2" x14ac:dyDescent="0.35">
      <c r="B247" s="29">
        <v>3</v>
      </c>
    </row>
    <row r="248" spans="2:2" x14ac:dyDescent="0.35">
      <c r="B248" s="29">
        <v>4</v>
      </c>
    </row>
    <row r="249" spans="2:2" x14ac:dyDescent="0.35">
      <c r="B249" s="29">
        <v>5</v>
      </c>
    </row>
    <row r="250" spans="2:2" x14ac:dyDescent="0.35">
      <c r="B250" s="29">
        <v>2</v>
      </c>
    </row>
    <row r="251" spans="2:2" x14ac:dyDescent="0.35">
      <c r="B251" s="29">
        <v>3</v>
      </c>
    </row>
    <row r="252" spans="2:2" x14ac:dyDescent="0.35">
      <c r="B252" s="29">
        <v>4</v>
      </c>
    </row>
    <row r="253" spans="2:2" x14ac:dyDescent="0.35">
      <c r="B253" s="29">
        <v>4</v>
      </c>
    </row>
    <row r="254" spans="2:2" x14ac:dyDescent="0.35">
      <c r="B254" s="29">
        <v>3</v>
      </c>
    </row>
    <row r="255" spans="2:2" x14ac:dyDescent="0.35">
      <c r="B255" s="29">
        <v>5</v>
      </c>
    </row>
    <row r="256" spans="2:2" x14ac:dyDescent="0.35">
      <c r="B256" s="29">
        <v>4</v>
      </c>
    </row>
    <row r="258" spans="1:12" x14ac:dyDescent="0.35">
      <c r="A258" t="s">
        <v>20</v>
      </c>
    </row>
    <row r="259" spans="1:12" x14ac:dyDescent="0.35">
      <c r="B259" s="27" t="s">
        <v>92</v>
      </c>
    </row>
    <row r="260" spans="1:12" x14ac:dyDescent="0.35">
      <c r="B260" s="29">
        <v>280</v>
      </c>
      <c r="D260" s="37" t="s">
        <v>93</v>
      </c>
      <c r="E260" s="37"/>
      <c r="F260" s="37"/>
      <c r="G260" s="37"/>
      <c r="H260" s="37"/>
      <c r="I260" s="37"/>
      <c r="J260" s="37"/>
      <c r="K260" s="37"/>
      <c r="L260" s="37"/>
    </row>
    <row r="261" spans="1:12" x14ac:dyDescent="0.35">
      <c r="B261" s="29">
        <v>350</v>
      </c>
    </row>
    <row r="262" spans="1:12" x14ac:dyDescent="0.35">
      <c r="B262" s="29">
        <v>310</v>
      </c>
      <c r="E262" s="2" t="s">
        <v>78</v>
      </c>
      <c r="F262" s="25">
        <f>SKEW(B260:B359)</f>
        <v>0.2092186247974063</v>
      </c>
    </row>
    <row r="263" spans="1:12" x14ac:dyDescent="0.35">
      <c r="B263" s="29">
        <v>270</v>
      </c>
    </row>
    <row r="264" spans="1:12" x14ac:dyDescent="0.35">
      <c r="B264" s="29">
        <v>390</v>
      </c>
      <c r="D264" s="37" t="s">
        <v>94</v>
      </c>
      <c r="E264" s="37"/>
      <c r="F264" s="37"/>
      <c r="G264" s="37"/>
      <c r="H264" s="37"/>
      <c r="I264" s="37"/>
      <c r="J264" s="37"/>
      <c r="K264" s="37"/>
      <c r="L264" s="37"/>
    </row>
    <row r="265" spans="1:12" x14ac:dyDescent="0.35">
      <c r="B265" s="29">
        <v>320</v>
      </c>
    </row>
    <row r="266" spans="1:12" x14ac:dyDescent="0.35">
      <c r="B266" s="29">
        <v>290</v>
      </c>
      <c r="E266" s="2" t="s">
        <v>80</v>
      </c>
      <c r="F266" s="25">
        <f>KURT(B260:B359)</f>
        <v>-1.0374244845101974</v>
      </c>
    </row>
    <row r="267" spans="1:12" x14ac:dyDescent="0.35">
      <c r="B267" s="29">
        <v>340</v>
      </c>
    </row>
    <row r="268" spans="1:12" x14ac:dyDescent="0.35">
      <c r="B268" s="29">
        <v>310</v>
      </c>
      <c r="D268" s="37" t="s">
        <v>95</v>
      </c>
      <c r="E268" s="37"/>
      <c r="F268" s="37"/>
      <c r="G268" s="37"/>
      <c r="H268" s="37"/>
      <c r="I268" s="37"/>
      <c r="J268" s="37"/>
      <c r="K268" s="37"/>
      <c r="L268" s="37"/>
    </row>
    <row r="269" spans="1:12" x14ac:dyDescent="0.35">
      <c r="B269" s="29">
        <v>380</v>
      </c>
    </row>
    <row r="270" spans="1:12" x14ac:dyDescent="0.35">
      <c r="B270" s="29">
        <v>270</v>
      </c>
      <c r="F270" s="58" t="s">
        <v>96</v>
      </c>
      <c r="G270" s="58"/>
    </row>
    <row r="271" spans="1:12" x14ac:dyDescent="0.35">
      <c r="B271" s="29">
        <v>350</v>
      </c>
    </row>
    <row r="272" spans="1:12" x14ac:dyDescent="0.35">
      <c r="B272" s="29">
        <v>300</v>
      </c>
    </row>
    <row r="273" spans="2:2" x14ac:dyDescent="0.35">
      <c r="B273" s="29">
        <v>330</v>
      </c>
    </row>
    <row r="274" spans="2:2" x14ac:dyDescent="0.35">
      <c r="B274" s="29">
        <v>370</v>
      </c>
    </row>
    <row r="275" spans="2:2" x14ac:dyDescent="0.35">
      <c r="B275" s="29">
        <v>310</v>
      </c>
    </row>
    <row r="276" spans="2:2" x14ac:dyDescent="0.35">
      <c r="B276" s="29">
        <v>280</v>
      </c>
    </row>
    <row r="277" spans="2:2" x14ac:dyDescent="0.35">
      <c r="B277" s="29">
        <v>320</v>
      </c>
    </row>
    <row r="278" spans="2:2" x14ac:dyDescent="0.35">
      <c r="B278" s="29">
        <v>350</v>
      </c>
    </row>
    <row r="279" spans="2:2" x14ac:dyDescent="0.35">
      <c r="B279" s="29">
        <v>290</v>
      </c>
    </row>
    <row r="280" spans="2:2" x14ac:dyDescent="0.35">
      <c r="B280" s="29">
        <v>270</v>
      </c>
    </row>
    <row r="281" spans="2:2" x14ac:dyDescent="0.35">
      <c r="B281" s="29">
        <v>350</v>
      </c>
    </row>
    <row r="282" spans="2:2" x14ac:dyDescent="0.35">
      <c r="B282" s="29">
        <v>300</v>
      </c>
    </row>
    <row r="283" spans="2:2" x14ac:dyDescent="0.35">
      <c r="B283" s="29">
        <v>330</v>
      </c>
    </row>
    <row r="284" spans="2:2" x14ac:dyDescent="0.35">
      <c r="B284" s="29">
        <v>370</v>
      </c>
    </row>
    <row r="285" spans="2:2" x14ac:dyDescent="0.35">
      <c r="B285" s="29">
        <v>310</v>
      </c>
    </row>
    <row r="286" spans="2:2" x14ac:dyDescent="0.35">
      <c r="B286" s="29">
        <v>280</v>
      </c>
    </row>
    <row r="287" spans="2:2" x14ac:dyDescent="0.35">
      <c r="B287" s="29">
        <v>320</v>
      </c>
    </row>
    <row r="288" spans="2:2" x14ac:dyDescent="0.35">
      <c r="B288" s="29">
        <v>350</v>
      </c>
    </row>
    <row r="289" spans="2:2" x14ac:dyDescent="0.35">
      <c r="B289" s="29">
        <v>290</v>
      </c>
    </row>
    <row r="290" spans="2:2" x14ac:dyDescent="0.35">
      <c r="B290" s="29">
        <v>270</v>
      </c>
    </row>
    <row r="291" spans="2:2" x14ac:dyDescent="0.35">
      <c r="B291" s="29">
        <v>350</v>
      </c>
    </row>
    <row r="292" spans="2:2" x14ac:dyDescent="0.35">
      <c r="B292" s="29">
        <v>300</v>
      </c>
    </row>
    <row r="293" spans="2:2" x14ac:dyDescent="0.35">
      <c r="B293" s="29">
        <v>330</v>
      </c>
    </row>
    <row r="294" spans="2:2" x14ac:dyDescent="0.35">
      <c r="B294" s="29">
        <v>370</v>
      </c>
    </row>
    <row r="295" spans="2:2" x14ac:dyDescent="0.35">
      <c r="B295" s="29">
        <v>310</v>
      </c>
    </row>
    <row r="296" spans="2:2" x14ac:dyDescent="0.35">
      <c r="B296" s="29">
        <v>280</v>
      </c>
    </row>
    <row r="297" spans="2:2" x14ac:dyDescent="0.35">
      <c r="B297" s="29">
        <v>320</v>
      </c>
    </row>
    <row r="298" spans="2:2" x14ac:dyDescent="0.35">
      <c r="B298" s="29">
        <v>350</v>
      </c>
    </row>
    <row r="299" spans="2:2" x14ac:dyDescent="0.35">
      <c r="B299" s="29">
        <v>290</v>
      </c>
    </row>
    <row r="300" spans="2:2" x14ac:dyDescent="0.35">
      <c r="B300" s="29">
        <v>270</v>
      </c>
    </row>
    <row r="301" spans="2:2" x14ac:dyDescent="0.35">
      <c r="B301" s="29">
        <v>350</v>
      </c>
    </row>
    <row r="302" spans="2:2" x14ac:dyDescent="0.35">
      <c r="B302" s="29">
        <v>300</v>
      </c>
    </row>
    <row r="303" spans="2:2" x14ac:dyDescent="0.35">
      <c r="B303" s="29">
        <v>330</v>
      </c>
    </row>
    <row r="304" spans="2:2" x14ac:dyDescent="0.35">
      <c r="B304" s="29">
        <v>370</v>
      </c>
    </row>
    <row r="305" spans="2:2" x14ac:dyDescent="0.35">
      <c r="B305" s="29">
        <v>310</v>
      </c>
    </row>
    <row r="306" spans="2:2" x14ac:dyDescent="0.35">
      <c r="B306" s="29">
        <v>280</v>
      </c>
    </row>
    <row r="307" spans="2:2" x14ac:dyDescent="0.35">
      <c r="B307" s="29">
        <v>320</v>
      </c>
    </row>
    <row r="308" spans="2:2" x14ac:dyDescent="0.35">
      <c r="B308" s="29">
        <v>350</v>
      </c>
    </row>
    <row r="309" spans="2:2" x14ac:dyDescent="0.35">
      <c r="B309" s="29">
        <v>290</v>
      </c>
    </row>
    <row r="310" spans="2:2" x14ac:dyDescent="0.35">
      <c r="B310" s="29">
        <v>270</v>
      </c>
    </row>
    <row r="311" spans="2:2" x14ac:dyDescent="0.35">
      <c r="B311" s="29">
        <v>350</v>
      </c>
    </row>
    <row r="312" spans="2:2" x14ac:dyDescent="0.35">
      <c r="B312" s="29">
        <v>300</v>
      </c>
    </row>
    <row r="313" spans="2:2" x14ac:dyDescent="0.35">
      <c r="B313" s="29">
        <v>330</v>
      </c>
    </row>
    <row r="314" spans="2:2" x14ac:dyDescent="0.35">
      <c r="B314" s="29">
        <v>370</v>
      </c>
    </row>
    <row r="315" spans="2:2" x14ac:dyDescent="0.35">
      <c r="B315" s="29">
        <v>310</v>
      </c>
    </row>
    <row r="316" spans="2:2" x14ac:dyDescent="0.35">
      <c r="B316" s="29">
        <v>280</v>
      </c>
    </row>
    <row r="317" spans="2:2" x14ac:dyDescent="0.35">
      <c r="B317" s="29">
        <v>320</v>
      </c>
    </row>
    <row r="318" spans="2:2" x14ac:dyDescent="0.35">
      <c r="B318" s="29">
        <v>350</v>
      </c>
    </row>
    <row r="319" spans="2:2" x14ac:dyDescent="0.35">
      <c r="B319" s="29">
        <v>290</v>
      </c>
    </row>
    <row r="320" spans="2:2" x14ac:dyDescent="0.35">
      <c r="B320" s="29">
        <v>270</v>
      </c>
    </row>
    <row r="321" spans="2:2" x14ac:dyDescent="0.35">
      <c r="B321" s="29">
        <v>350</v>
      </c>
    </row>
    <row r="322" spans="2:2" x14ac:dyDescent="0.35">
      <c r="B322" s="29">
        <v>300</v>
      </c>
    </row>
    <row r="323" spans="2:2" x14ac:dyDescent="0.35">
      <c r="B323" s="29">
        <v>330</v>
      </c>
    </row>
    <row r="324" spans="2:2" x14ac:dyDescent="0.35">
      <c r="B324" s="29">
        <v>370</v>
      </c>
    </row>
    <row r="325" spans="2:2" x14ac:dyDescent="0.35">
      <c r="B325" s="29">
        <v>310</v>
      </c>
    </row>
    <row r="326" spans="2:2" x14ac:dyDescent="0.35">
      <c r="B326" s="29">
        <v>280</v>
      </c>
    </row>
    <row r="327" spans="2:2" x14ac:dyDescent="0.35">
      <c r="B327" s="29">
        <v>320</v>
      </c>
    </row>
    <row r="328" spans="2:2" x14ac:dyDescent="0.35">
      <c r="B328" s="29">
        <v>350</v>
      </c>
    </row>
    <row r="329" spans="2:2" x14ac:dyDescent="0.35">
      <c r="B329" s="29">
        <v>290</v>
      </c>
    </row>
    <row r="330" spans="2:2" x14ac:dyDescent="0.35">
      <c r="B330" s="29">
        <v>270</v>
      </c>
    </row>
    <row r="331" spans="2:2" x14ac:dyDescent="0.35">
      <c r="B331" s="29">
        <v>350</v>
      </c>
    </row>
    <row r="332" spans="2:2" x14ac:dyDescent="0.35">
      <c r="B332" s="29">
        <v>300</v>
      </c>
    </row>
    <row r="333" spans="2:2" x14ac:dyDescent="0.35">
      <c r="B333" s="29">
        <v>330</v>
      </c>
    </row>
    <row r="334" spans="2:2" x14ac:dyDescent="0.35">
      <c r="B334" s="29">
        <v>370</v>
      </c>
    </row>
    <row r="335" spans="2:2" x14ac:dyDescent="0.35">
      <c r="B335" s="29">
        <v>310</v>
      </c>
    </row>
    <row r="336" spans="2:2" x14ac:dyDescent="0.35">
      <c r="B336" s="29">
        <v>280</v>
      </c>
    </row>
    <row r="337" spans="2:2" x14ac:dyDescent="0.35">
      <c r="B337" s="29">
        <v>320</v>
      </c>
    </row>
    <row r="338" spans="2:2" x14ac:dyDescent="0.35">
      <c r="B338" s="29">
        <v>350</v>
      </c>
    </row>
    <row r="339" spans="2:2" x14ac:dyDescent="0.35">
      <c r="B339" s="29">
        <v>290</v>
      </c>
    </row>
    <row r="340" spans="2:2" x14ac:dyDescent="0.35">
      <c r="B340" s="29">
        <v>270</v>
      </c>
    </row>
    <row r="341" spans="2:2" x14ac:dyDescent="0.35">
      <c r="B341" s="29">
        <v>350</v>
      </c>
    </row>
    <row r="342" spans="2:2" x14ac:dyDescent="0.35">
      <c r="B342" s="29">
        <v>300</v>
      </c>
    </row>
    <row r="343" spans="2:2" x14ac:dyDescent="0.35">
      <c r="B343" s="29">
        <v>330</v>
      </c>
    </row>
    <row r="344" spans="2:2" x14ac:dyDescent="0.35">
      <c r="B344" s="29">
        <v>370</v>
      </c>
    </row>
    <row r="345" spans="2:2" x14ac:dyDescent="0.35">
      <c r="B345" s="29">
        <v>310</v>
      </c>
    </row>
    <row r="346" spans="2:2" x14ac:dyDescent="0.35">
      <c r="B346" s="29">
        <v>280</v>
      </c>
    </row>
    <row r="347" spans="2:2" x14ac:dyDescent="0.35">
      <c r="B347" s="29">
        <v>320</v>
      </c>
    </row>
    <row r="348" spans="2:2" x14ac:dyDescent="0.35">
      <c r="B348" s="29">
        <v>350</v>
      </c>
    </row>
    <row r="349" spans="2:2" x14ac:dyDescent="0.35">
      <c r="B349" s="29">
        <v>290</v>
      </c>
    </row>
    <row r="350" spans="2:2" x14ac:dyDescent="0.35">
      <c r="B350" s="29">
        <v>270</v>
      </c>
    </row>
    <row r="351" spans="2:2" x14ac:dyDescent="0.35">
      <c r="B351" s="29">
        <v>350</v>
      </c>
    </row>
    <row r="352" spans="2:2" x14ac:dyDescent="0.35">
      <c r="B352" s="29">
        <v>300</v>
      </c>
    </row>
    <row r="353" spans="1:12" x14ac:dyDescent="0.35">
      <c r="B353" s="29">
        <v>330</v>
      </c>
    </row>
    <row r="354" spans="1:12" x14ac:dyDescent="0.35">
      <c r="B354" s="29">
        <v>370</v>
      </c>
    </row>
    <row r="355" spans="1:12" x14ac:dyDescent="0.35">
      <c r="B355" s="29">
        <v>310</v>
      </c>
    </row>
    <row r="356" spans="1:12" x14ac:dyDescent="0.35">
      <c r="B356" s="29">
        <v>280</v>
      </c>
    </row>
    <row r="357" spans="1:12" x14ac:dyDescent="0.35">
      <c r="B357" s="29">
        <v>320</v>
      </c>
    </row>
    <row r="358" spans="1:12" x14ac:dyDescent="0.35">
      <c r="B358" s="29">
        <v>350</v>
      </c>
    </row>
    <row r="359" spans="1:12" x14ac:dyDescent="0.35">
      <c r="B359" s="29">
        <v>290</v>
      </c>
    </row>
    <row r="361" spans="1:12" x14ac:dyDescent="0.35">
      <c r="A361" t="s">
        <v>22</v>
      </c>
    </row>
    <row r="362" spans="1:12" x14ac:dyDescent="0.35">
      <c r="B362" s="30" t="s">
        <v>97</v>
      </c>
    </row>
    <row r="363" spans="1:12" x14ac:dyDescent="0.35">
      <c r="B363" s="31">
        <v>12</v>
      </c>
      <c r="D363" s="37" t="s">
        <v>98</v>
      </c>
      <c r="E363" s="37"/>
      <c r="F363" s="37"/>
      <c r="G363" s="37"/>
      <c r="H363" s="37"/>
      <c r="I363" s="37"/>
      <c r="J363" s="37"/>
      <c r="K363" s="37"/>
      <c r="L363" s="37"/>
    </row>
    <row r="364" spans="1:12" x14ac:dyDescent="0.35">
      <c r="B364" s="31">
        <v>18</v>
      </c>
    </row>
    <row r="365" spans="1:12" x14ac:dyDescent="0.35">
      <c r="B365" s="31">
        <v>15</v>
      </c>
      <c r="E365" s="2" t="s">
        <v>78</v>
      </c>
      <c r="F365" s="25">
        <f>SKEW(B363:B462)</f>
        <v>-0.3350128722188207</v>
      </c>
    </row>
    <row r="366" spans="1:12" x14ac:dyDescent="0.35">
      <c r="B366" s="31">
        <v>22</v>
      </c>
    </row>
    <row r="367" spans="1:12" x14ac:dyDescent="0.35">
      <c r="B367" s="31">
        <v>20</v>
      </c>
      <c r="D367" s="44" t="s">
        <v>99</v>
      </c>
      <c r="E367" s="37"/>
      <c r="F367" s="37"/>
      <c r="G367" s="37"/>
      <c r="H367" s="37"/>
      <c r="I367" s="37"/>
      <c r="J367" s="37"/>
      <c r="K367" s="37"/>
      <c r="L367" s="37"/>
    </row>
    <row r="368" spans="1:12" x14ac:dyDescent="0.35">
      <c r="B368" s="31">
        <v>14</v>
      </c>
    </row>
    <row r="369" spans="2:12" x14ac:dyDescent="0.35">
      <c r="B369" s="31">
        <v>16</v>
      </c>
      <c r="E369" s="2" t="s">
        <v>80</v>
      </c>
      <c r="F369" s="25">
        <f>KURT(B363:B462)</f>
        <v>-0.88101144669010489</v>
      </c>
    </row>
    <row r="370" spans="2:12" x14ac:dyDescent="0.35">
      <c r="B370" s="31">
        <v>21</v>
      </c>
    </row>
    <row r="371" spans="2:12" x14ac:dyDescent="0.35">
      <c r="B371" s="31">
        <v>19</v>
      </c>
      <c r="D371" s="37" t="s">
        <v>100</v>
      </c>
      <c r="E371" s="37"/>
      <c r="F371" s="37"/>
      <c r="G371" s="37"/>
      <c r="H371" s="37"/>
      <c r="I371" s="37"/>
      <c r="J371" s="37"/>
      <c r="K371" s="37"/>
      <c r="L371" s="37"/>
    </row>
    <row r="372" spans="2:12" x14ac:dyDescent="0.35">
      <c r="B372" s="31">
        <v>17</v>
      </c>
    </row>
    <row r="373" spans="2:12" x14ac:dyDescent="0.35">
      <c r="B373" s="31">
        <v>22</v>
      </c>
      <c r="F373" s="58" t="s">
        <v>101</v>
      </c>
      <c r="G373" s="58"/>
    </row>
    <row r="374" spans="2:12" x14ac:dyDescent="0.35">
      <c r="B374" s="31">
        <v>19</v>
      </c>
    </row>
    <row r="375" spans="2:12" x14ac:dyDescent="0.35">
      <c r="B375" s="31">
        <v>13</v>
      </c>
    </row>
    <row r="376" spans="2:12" x14ac:dyDescent="0.35">
      <c r="B376" s="31">
        <v>16</v>
      </c>
    </row>
    <row r="377" spans="2:12" x14ac:dyDescent="0.35">
      <c r="B377" s="31">
        <v>21</v>
      </c>
    </row>
    <row r="378" spans="2:12" x14ac:dyDescent="0.35">
      <c r="B378" s="31">
        <v>22</v>
      </c>
    </row>
    <row r="379" spans="2:12" x14ac:dyDescent="0.35">
      <c r="B379" s="31">
        <v>17</v>
      </c>
    </row>
    <row r="380" spans="2:12" x14ac:dyDescent="0.35">
      <c r="B380" s="31">
        <v>19</v>
      </c>
    </row>
    <row r="381" spans="2:12" x14ac:dyDescent="0.35">
      <c r="B381" s="31">
        <v>22</v>
      </c>
    </row>
    <row r="382" spans="2:12" x14ac:dyDescent="0.35">
      <c r="B382" s="31">
        <v>18</v>
      </c>
    </row>
    <row r="383" spans="2:12" x14ac:dyDescent="0.35">
      <c r="B383" s="31">
        <v>14</v>
      </c>
    </row>
    <row r="384" spans="2:12" x14ac:dyDescent="0.35">
      <c r="B384" s="31">
        <v>20</v>
      </c>
    </row>
    <row r="385" spans="2:2" x14ac:dyDescent="0.35">
      <c r="B385" s="31">
        <v>19</v>
      </c>
    </row>
    <row r="386" spans="2:2" x14ac:dyDescent="0.35">
      <c r="B386" s="31">
        <v>17</v>
      </c>
    </row>
    <row r="387" spans="2:2" x14ac:dyDescent="0.35">
      <c r="B387" s="31">
        <v>22</v>
      </c>
    </row>
    <row r="388" spans="2:2" x14ac:dyDescent="0.35">
      <c r="B388" s="31">
        <v>18</v>
      </c>
    </row>
    <row r="389" spans="2:2" x14ac:dyDescent="0.35">
      <c r="B389" s="31">
        <v>15</v>
      </c>
    </row>
    <row r="390" spans="2:2" x14ac:dyDescent="0.35">
      <c r="B390" s="31">
        <v>21</v>
      </c>
    </row>
    <row r="391" spans="2:2" x14ac:dyDescent="0.35">
      <c r="B391" s="31">
        <v>20</v>
      </c>
    </row>
    <row r="392" spans="2:2" x14ac:dyDescent="0.35">
      <c r="B392" s="31">
        <v>16</v>
      </c>
    </row>
    <row r="393" spans="2:2" x14ac:dyDescent="0.35">
      <c r="B393" s="31">
        <v>12</v>
      </c>
    </row>
    <row r="394" spans="2:2" x14ac:dyDescent="0.35">
      <c r="B394" s="31">
        <v>18</v>
      </c>
    </row>
    <row r="395" spans="2:2" x14ac:dyDescent="0.35">
      <c r="B395" s="31">
        <v>15</v>
      </c>
    </row>
    <row r="396" spans="2:2" x14ac:dyDescent="0.35">
      <c r="B396" s="31">
        <v>22</v>
      </c>
    </row>
    <row r="397" spans="2:2" x14ac:dyDescent="0.35">
      <c r="B397" s="31">
        <v>20</v>
      </c>
    </row>
    <row r="398" spans="2:2" x14ac:dyDescent="0.35">
      <c r="B398" s="31">
        <v>14</v>
      </c>
    </row>
    <row r="399" spans="2:2" x14ac:dyDescent="0.35">
      <c r="B399" s="31">
        <v>16</v>
      </c>
    </row>
    <row r="400" spans="2:2" x14ac:dyDescent="0.35">
      <c r="B400" s="31">
        <v>21</v>
      </c>
    </row>
    <row r="401" spans="2:2" x14ac:dyDescent="0.35">
      <c r="B401" s="31">
        <v>19</v>
      </c>
    </row>
    <row r="402" spans="2:2" x14ac:dyDescent="0.35">
      <c r="B402" s="31">
        <v>17</v>
      </c>
    </row>
    <row r="403" spans="2:2" x14ac:dyDescent="0.35">
      <c r="B403" s="31">
        <v>22</v>
      </c>
    </row>
    <row r="404" spans="2:2" x14ac:dyDescent="0.35">
      <c r="B404" s="31">
        <v>19</v>
      </c>
    </row>
    <row r="405" spans="2:2" x14ac:dyDescent="0.35">
      <c r="B405" s="31">
        <v>13</v>
      </c>
    </row>
    <row r="406" spans="2:2" x14ac:dyDescent="0.35">
      <c r="B406" s="31">
        <v>16</v>
      </c>
    </row>
    <row r="407" spans="2:2" x14ac:dyDescent="0.35">
      <c r="B407" s="31">
        <v>21</v>
      </c>
    </row>
    <row r="408" spans="2:2" x14ac:dyDescent="0.35">
      <c r="B408" s="31">
        <v>22</v>
      </c>
    </row>
    <row r="409" spans="2:2" x14ac:dyDescent="0.35">
      <c r="B409" s="31">
        <v>17</v>
      </c>
    </row>
    <row r="410" spans="2:2" x14ac:dyDescent="0.35">
      <c r="B410" s="31">
        <v>19</v>
      </c>
    </row>
    <row r="411" spans="2:2" x14ac:dyDescent="0.35">
      <c r="B411" s="31">
        <v>22</v>
      </c>
    </row>
    <row r="412" spans="2:2" x14ac:dyDescent="0.35">
      <c r="B412" s="31">
        <v>18</v>
      </c>
    </row>
    <row r="413" spans="2:2" x14ac:dyDescent="0.35">
      <c r="B413" s="31">
        <v>14</v>
      </c>
    </row>
    <row r="414" spans="2:2" x14ac:dyDescent="0.35">
      <c r="B414" s="31">
        <v>20</v>
      </c>
    </row>
    <row r="415" spans="2:2" x14ac:dyDescent="0.35">
      <c r="B415" s="31">
        <v>19</v>
      </c>
    </row>
    <row r="416" spans="2:2" x14ac:dyDescent="0.35">
      <c r="B416" s="31">
        <v>17</v>
      </c>
    </row>
    <row r="417" spans="2:2" x14ac:dyDescent="0.35">
      <c r="B417" s="31">
        <v>22</v>
      </c>
    </row>
    <row r="418" spans="2:2" x14ac:dyDescent="0.35">
      <c r="B418" s="31">
        <v>18</v>
      </c>
    </row>
    <row r="419" spans="2:2" x14ac:dyDescent="0.35">
      <c r="B419" s="31">
        <v>15</v>
      </c>
    </row>
    <row r="420" spans="2:2" x14ac:dyDescent="0.35">
      <c r="B420" s="31">
        <v>21</v>
      </c>
    </row>
    <row r="421" spans="2:2" x14ac:dyDescent="0.35">
      <c r="B421" s="31">
        <v>20</v>
      </c>
    </row>
    <row r="422" spans="2:2" x14ac:dyDescent="0.35">
      <c r="B422" s="31">
        <v>16</v>
      </c>
    </row>
    <row r="423" spans="2:2" x14ac:dyDescent="0.35">
      <c r="B423" s="31">
        <v>12</v>
      </c>
    </row>
    <row r="424" spans="2:2" x14ac:dyDescent="0.35">
      <c r="B424" s="31">
        <v>18</v>
      </c>
    </row>
    <row r="425" spans="2:2" x14ac:dyDescent="0.35">
      <c r="B425" s="31">
        <v>15</v>
      </c>
    </row>
    <row r="426" spans="2:2" x14ac:dyDescent="0.35">
      <c r="B426" s="31">
        <v>22</v>
      </c>
    </row>
    <row r="427" spans="2:2" x14ac:dyDescent="0.35">
      <c r="B427" s="31">
        <v>20</v>
      </c>
    </row>
    <row r="428" spans="2:2" x14ac:dyDescent="0.35">
      <c r="B428" s="31">
        <v>14</v>
      </c>
    </row>
    <row r="429" spans="2:2" x14ac:dyDescent="0.35">
      <c r="B429" s="31">
        <v>16</v>
      </c>
    </row>
    <row r="430" spans="2:2" x14ac:dyDescent="0.35">
      <c r="B430" s="31">
        <v>21</v>
      </c>
    </row>
    <row r="431" spans="2:2" x14ac:dyDescent="0.35">
      <c r="B431" s="31">
        <v>19</v>
      </c>
    </row>
    <row r="432" spans="2:2" x14ac:dyDescent="0.35">
      <c r="B432" s="31">
        <v>17</v>
      </c>
    </row>
    <row r="433" spans="2:2" x14ac:dyDescent="0.35">
      <c r="B433" s="31">
        <v>22</v>
      </c>
    </row>
    <row r="434" spans="2:2" x14ac:dyDescent="0.35">
      <c r="B434" s="31">
        <v>19</v>
      </c>
    </row>
    <row r="435" spans="2:2" x14ac:dyDescent="0.35">
      <c r="B435" s="31">
        <v>13</v>
      </c>
    </row>
    <row r="436" spans="2:2" x14ac:dyDescent="0.35">
      <c r="B436" s="31">
        <v>16</v>
      </c>
    </row>
    <row r="437" spans="2:2" x14ac:dyDescent="0.35">
      <c r="B437" s="31">
        <v>21</v>
      </c>
    </row>
    <row r="438" spans="2:2" x14ac:dyDescent="0.35">
      <c r="B438" s="31">
        <v>22</v>
      </c>
    </row>
    <row r="439" spans="2:2" x14ac:dyDescent="0.35">
      <c r="B439" s="31">
        <v>17</v>
      </c>
    </row>
    <row r="440" spans="2:2" x14ac:dyDescent="0.35">
      <c r="B440" s="31">
        <v>19</v>
      </c>
    </row>
    <row r="441" spans="2:2" x14ac:dyDescent="0.35">
      <c r="B441" s="31">
        <v>22</v>
      </c>
    </row>
    <row r="442" spans="2:2" x14ac:dyDescent="0.35">
      <c r="B442" s="31">
        <v>18</v>
      </c>
    </row>
    <row r="443" spans="2:2" x14ac:dyDescent="0.35">
      <c r="B443" s="31">
        <v>14</v>
      </c>
    </row>
    <row r="444" spans="2:2" x14ac:dyDescent="0.35">
      <c r="B444" s="31">
        <v>20</v>
      </c>
    </row>
    <row r="445" spans="2:2" x14ac:dyDescent="0.35">
      <c r="B445" s="31">
        <v>19</v>
      </c>
    </row>
    <row r="446" spans="2:2" x14ac:dyDescent="0.35">
      <c r="B446" s="31">
        <v>17</v>
      </c>
    </row>
    <row r="447" spans="2:2" x14ac:dyDescent="0.35">
      <c r="B447" s="31">
        <v>22</v>
      </c>
    </row>
    <row r="448" spans="2:2" x14ac:dyDescent="0.35">
      <c r="B448" s="31">
        <v>18</v>
      </c>
    </row>
    <row r="449" spans="2:2" x14ac:dyDescent="0.35">
      <c r="B449" s="31">
        <v>15</v>
      </c>
    </row>
    <row r="450" spans="2:2" x14ac:dyDescent="0.35">
      <c r="B450" s="31">
        <v>21</v>
      </c>
    </row>
    <row r="451" spans="2:2" x14ac:dyDescent="0.35">
      <c r="B451" s="31">
        <v>20</v>
      </c>
    </row>
    <row r="452" spans="2:2" x14ac:dyDescent="0.35">
      <c r="B452" s="31">
        <v>16</v>
      </c>
    </row>
    <row r="453" spans="2:2" x14ac:dyDescent="0.35">
      <c r="B453" s="31">
        <v>12</v>
      </c>
    </row>
    <row r="454" spans="2:2" x14ac:dyDescent="0.35">
      <c r="B454" s="31">
        <v>18</v>
      </c>
    </row>
    <row r="455" spans="2:2" x14ac:dyDescent="0.35">
      <c r="B455" s="31">
        <v>15</v>
      </c>
    </row>
    <row r="456" spans="2:2" x14ac:dyDescent="0.35">
      <c r="B456" s="31">
        <v>22</v>
      </c>
    </row>
    <row r="457" spans="2:2" x14ac:dyDescent="0.35">
      <c r="B457" s="31">
        <v>20</v>
      </c>
    </row>
    <row r="458" spans="2:2" x14ac:dyDescent="0.35">
      <c r="B458" s="31">
        <v>14</v>
      </c>
    </row>
    <row r="459" spans="2:2" x14ac:dyDescent="0.35">
      <c r="B459" s="31">
        <v>16</v>
      </c>
    </row>
    <row r="460" spans="2:2" x14ac:dyDescent="0.35">
      <c r="B460" s="31">
        <v>21</v>
      </c>
    </row>
    <row r="461" spans="2:2" x14ac:dyDescent="0.35">
      <c r="B461" s="31">
        <v>19</v>
      </c>
    </row>
    <row r="462" spans="2:2" x14ac:dyDescent="0.35">
      <c r="B462" s="31">
        <v>17</v>
      </c>
    </row>
  </sheetData>
  <mergeCells count="19">
    <mergeCell ref="D4:L4"/>
    <mergeCell ref="D8:L8"/>
    <mergeCell ref="D12:L12"/>
    <mergeCell ref="E14:G14"/>
    <mergeCell ref="D57:L57"/>
    <mergeCell ref="D61:L61"/>
    <mergeCell ref="D65:L65"/>
    <mergeCell ref="D156:L156"/>
    <mergeCell ref="D160:L160"/>
    <mergeCell ref="D164:L164"/>
    <mergeCell ref="D363:L363"/>
    <mergeCell ref="D367:L367"/>
    <mergeCell ref="D371:L371"/>
    <mergeCell ref="F373:G373"/>
    <mergeCell ref="E166:F166"/>
    <mergeCell ref="D260:L260"/>
    <mergeCell ref="D264:L264"/>
    <mergeCell ref="D268:L268"/>
    <mergeCell ref="F270:G27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69"/>
  <sheetViews>
    <sheetView topLeftCell="A614" workbookViewId="0">
      <selection activeCell="F341" sqref="F341"/>
    </sheetView>
  </sheetViews>
  <sheetFormatPr defaultRowHeight="14.5" x14ac:dyDescent="0.35"/>
  <cols>
    <col min="2" max="2" width="17.453125" bestFit="1" customWidth="1"/>
    <col min="3" max="3" width="4.90625" customWidth="1"/>
    <col min="9" max="9" width="10.26953125" customWidth="1"/>
    <col min="10" max="10" width="12.90625" customWidth="1"/>
    <col min="11" max="11" width="12.453125" customWidth="1"/>
    <col min="12" max="12" width="11.36328125" customWidth="1"/>
    <col min="13" max="13" width="18.81640625" customWidth="1"/>
  </cols>
  <sheetData>
    <row r="2" spans="1:13" x14ac:dyDescent="0.35">
      <c r="A2" t="s">
        <v>75</v>
      </c>
    </row>
    <row r="4" spans="1:13" x14ac:dyDescent="0.35">
      <c r="B4" s="59" t="s">
        <v>112</v>
      </c>
      <c r="D4" s="49" t="s">
        <v>113</v>
      </c>
      <c r="E4" s="50"/>
      <c r="F4" s="50"/>
      <c r="G4" s="50"/>
      <c r="H4" s="50"/>
      <c r="I4" s="50"/>
      <c r="J4" s="50"/>
      <c r="K4" s="50"/>
      <c r="L4" s="51"/>
      <c r="M4" s="2"/>
    </row>
    <row r="5" spans="1:13" x14ac:dyDescent="0.35">
      <c r="B5" s="12">
        <v>40</v>
      </c>
    </row>
    <row r="6" spans="1:13" x14ac:dyDescent="0.35">
      <c r="B6" s="12">
        <v>45</v>
      </c>
      <c r="E6" s="2" t="s">
        <v>44</v>
      </c>
      <c r="F6" s="25">
        <f>QUARTILE(B5:B104,1)</f>
        <v>128.75</v>
      </c>
    </row>
    <row r="7" spans="1:13" x14ac:dyDescent="0.35">
      <c r="B7" s="12">
        <v>50</v>
      </c>
      <c r="E7" s="2" t="s">
        <v>114</v>
      </c>
      <c r="F7" s="25">
        <f>QUARTILE(B5:B104,2)</f>
        <v>252.5</v>
      </c>
    </row>
    <row r="8" spans="1:13" x14ac:dyDescent="0.35">
      <c r="B8" s="12">
        <v>55</v>
      </c>
      <c r="E8" s="2" t="s">
        <v>45</v>
      </c>
      <c r="F8" s="25">
        <f>QUARTILE(B5:B104,3)</f>
        <v>376.25</v>
      </c>
    </row>
    <row r="9" spans="1:13" x14ac:dyDescent="0.35">
      <c r="B9" s="12">
        <v>60</v>
      </c>
    </row>
    <row r="10" spans="1:13" x14ac:dyDescent="0.35">
      <c r="B10" s="12">
        <v>62</v>
      </c>
      <c r="D10" s="37" t="s">
        <v>115</v>
      </c>
      <c r="E10" s="37"/>
      <c r="F10" s="37"/>
      <c r="G10" s="37"/>
      <c r="H10" s="37"/>
      <c r="I10" s="37"/>
      <c r="J10" s="37"/>
      <c r="K10" s="37"/>
      <c r="L10" s="37"/>
      <c r="M10" s="37"/>
    </row>
    <row r="11" spans="1:13" x14ac:dyDescent="0.35">
      <c r="B11" s="12">
        <v>65</v>
      </c>
    </row>
    <row r="12" spans="1:13" x14ac:dyDescent="0.35">
      <c r="B12" s="12">
        <v>68</v>
      </c>
    </row>
    <row r="13" spans="1:13" x14ac:dyDescent="0.35">
      <c r="B13" s="12">
        <v>70</v>
      </c>
      <c r="E13" s="2" t="s">
        <v>116</v>
      </c>
      <c r="F13" s="25">
        <f>PERCENTILE(B5:B104,0.1)</f>
        <v>74.7</v>
      </c>
    </row>
    <row r="14" spans="1:13" x14ac:dyDescent="0.35">
      <c r="B14" s="12">
        <v>72</v>
      </c>
      <c r="E14" s="2" t="s">
        <v>117</v>
      </c>
      <c r="F14" s="25">
        <f>PERCENTILE(B5:B104,0.25)</f>
        <v>128.75</v>
      </c>
    </row>
    <row r="15" spans="1:13" x14ac:dyDescent="0.35">
      <c r="B15" s="12">
        <v>75</v>
      </c>
      <c r="E15" s="2" t="s">
        <v>118</v>
      </c>
      <c r="F15" s="25">
        <f>PERCENTILE(B5:B104,0.75)</f>
        <v>376.25</v>
      </c>
    </row>
    <row r="16" spans="1:13" x14ac:dyDescent="0.35">
      <c r="B16" s="12">
        <v>78</v>
      </c>
      <c r="E16" s="2" t="s">
        <v>119</v>
      </c>
      <c r="F16" s="25">
        <f>PERCENTILE(B5:B104,0.9)</f>
        <v>450.50000000000006</v>
      </c>
    </row>
    <row r="17" spans="2:13" x14ac:dyDescent="0.35">
      <c r="B17" s="12">
        <v>80</v>
      </c>
    </row>
    <row r="18" spans="2:13" x14ac:dyDescent="0.35">
      <c r="B18" s="12">
        <v>82</v>
      </c>
      <c r="D18" s="37" t="s">
        <v>120</v>
      </c>
      <c r="E18" s="37"/>
      <c r="F18" s="37"/>
      <c r="G18" s="37"/>
      <c r="H18" s="37"/>
      <c r="I18" s="37"/>
      <c r="J18" s="37"/>
      <c r="K18" s="37"/>
      <c r="L18" s="37"/>
      <c r="M18" s="37"/>
    </row>
    <row r="19" spans="2:13" x14ac:dyDescent="0.35">
      <c r="B19" s="12">
        <v>85</v>
      </c>
    </row>
    <row r="20" spans="2:13" x14ac:dyDescent="0.35">
      <c r="B20" s="12">
        <v>88</v>
      </c>
      <c r="E20" s="53" t="s">
        <v>121</v>
      </c>
      <c r="F20" s="45"/>
      <c r="G20" s="45"/>
    </row>
    <row r="21" spans="2:13" x14ac:dyDescent="0.35">
      <c r="B21" s="12">
        <v>90</v>
      </c>
    </row>
    <row r="22" spans="2:13" x14ac:dyDescent="0.35">
      <c r="B22" s="12">
        <v>92</v>
      </c>
    </row>
    <row r="23" spans="2:13" x14ac:dyDescent="0.35">
      <c r="B23" s="12">
        <v>95</v>
      </c>
    </row>
    <row r="24" spans="2:13" x14ac:dyDescent="0.35">
      <c r="B24" s="12">
        <v>100</v>
      </c>
    </row>
    <row r="25" spans="2:13" x14ac:dyDescent="0.35">
      <c r="B25" s="12">
        <v>105</v>
      </c>
    </row>
    <row r="26" spans="2:13" x14ac:dyDescent="0.35">
      <c r="B26" s="12">
        <v>110</v>
      </c>
    </row>
    <row r="27" spans="2:13" x14ac:dyDescent="0.35">
      <c r="B27" s="12">
        <v>115</v>
      </c>
    </row>
    <row r="28" spans="2:13" x14ac:dyDescent="0.35">
      <c r="B28" s="12">
        <v>120</v>
      </c>
    </row>
    <row r="29" spans="2:13" x14ac:dyDescent="0.35">
      <c r="B29" s="12">
        <v>125</v>
      </c>
    </row>
    <row r="30" spans="2:13" x14ac:dyDescent="0.35">
      <c r="B30" s="12">
        <v>130</v>
      </c>
    </row>
    <row r="31" spans="2:13" x14ac:dyDescent="0.35">
      <c r="B31" s="12">
        <v>135</v>
      </c>
    </row>
    <row r="32" spans="2:13" x14ac:dyDescent="0.35">
      <c r="B32" s="12">
        <v>140</v>
      </c>
    </row>
    <row r="33" spans="2:2" x14ac:dyDescent="0.35">
      <c r="B33" s="12">
        <v>145</v>
      </c>
    </row>
    <row r="34" spans="2:2" x14ac:dyDescent="0.35">
      <c r="B34" s="12">
        <v>150</v>
      </c>
    </row>
    <row r="35" spans="2:2" x14ac:dyDescent="0.35">
      <c r="B35" s="12">
        <v>155</v>
      </c>
    </row>
    <row r="36" spans="2:2" x14ac:dyDescent="0.35">
      <c r="B36" s="12">
        <v>160</v>
      </c>
    </row>
    <row r="37" spans="2:2" x14ac:dyDescent="0.35">
      <c r="B37" s="12">
        <v>165</v>
      </c>
    </row>
    <row r="38" spans="2:2" x14ac:dyDescent="0.35">
      <c r="B38" s="12">
        <v>170</v>
      </c>
    </row>
    <row r="39" spans="2:2" x14ac:dyDescent="0.35">
      <c r="B39" s="12">
        <v>175</v>
      </c>
    </row>
    <row r="40" spans="2:2" x14ac:dyDescent="0.35">
      <c r="B40" s="12">
        <v>180</v>
      </c>
    </row>
    <row r="41" spans="2:2" x14ac:dyDescent="0.35">
      <c r="B41" s="12">
        <v>185</v>
      </c>
    </row>
    <row r="42" spans="2:2" x14ac:dyDescent="0.35">
      <c r="B42" s="12">
        <v>190</v>
      </c>
    </row>
    <row r="43" spans="2:2" x14ac:dyDescent="0.35">
      <c r="B43" s="12">
        <v>195</v>
      </c>
    </row>
    <row r="44" spans="2:2" x14ac:dyDescent="0.35">
      <c r="B44" s="12">
        <v>200</v>
      </c>
    </row>
    <row r="45" spans="2:2" x14ac:dyDescent="0.35">
      <c r="B45" s="12">
        <v>205</v>
      </c>
    </row>
    <row r="46" spans="2:2" x14ac:dyDescent="0.35">
      <c r="B46" s="12">
        <v>210</v>
      </c>
    </row>
    <row r="47" spans="2:2" x14ac:dyDescent="0.35">
      <c r="B47" s="12">
        <v>215</v>
      </c>
    </row>
    <row r="48" spans="2:2" x14ac:dyDescent="0.35">
      <c r="B48" s="12">
        <v>220</v>
      </c>
    </row>
    <row r="49" spans="2:2" x14ac:dyDescent="0.35">
      <c r="B49" s="12">
        <v>225</v>
      </c>
    </row>
    <row r="50" spans="2:2" x14ac:dyDescent="0.35">
      <c r="B50" s="12">
        <v>230</v>
      </c>
    </row>
    <row r="51" spans="2:2" x14ac:dyDescent="0.35">
      <c r="B51" s="12">
        <v>235</v>
      </c>
    </row>
    <row r="52" spans="2:2" x14ac:dyDescent="0.35">
      <c r="B52" s="12">
        <v>240</v>
      </c>
    </row>
    <row r="53" spans="2:2" x14ac:dyDescent="0.35">
      <c r="B53" s="12">
        <v>245</v>
      </c>
    </row>
    <row r="54" spans="2:2" x14ac:dyDescent="0.35">
      <c r="B54" s="12">
        <v>250</v>
      </c>
    </row>
    <row r="55" spans="2:2" x14ac:dyDescent="0.35">
      <c r="B55" s="12">
        <v>255</v>
      </c>
    </row>
    <row r="56" spans="2:2" x14ac:dyDescent="0.35">
      <c r="B56" s="12">
        <v>260</v>
      </c>
    </row>
    <row r="57" spans="2:2" x14ac:dyDescent="0.35">
      <c r="B57" s="12">
        <v>265</v>
      </c>
    </row>
    <row r="58" spans="2:2" x14ac:dyDescent="0.35">
      <c r="B58" s="12">
        <v>270</v>
      </c>
    </row>
    <row r="59" spans="2:2" x14ac:dyDescent="0.35">
      <c r="B59" s="12">
        <v>275</v>
      </c>
    </row>
    <row r="60" spans="2:2" x14ac:dyDescent="0.35">
      <c r="B60" s="12">
        <v>280</v>
      </c>
    </row>
    <row r="61" spans="2:2" x14ac:dyDescent="0.35">
      <c r="B61" s="12">
        <v>285</v>
      </c>
    </row>
    <row r="62" spans="2:2" x14ac:dyDescent="0.35">
      <c r="B62" s="12">
        <v>290</v>
      </c>
    </row>
    <row r="63" spans="2:2" x14ac:dyDescent="0.35">
      <c r="B63" s="12">
        <v>295</v>
      </c>
    </row>
    <row r="64" spans="2:2" x14ac:dyDescent="0.35">
      <c r="B64" s="12">
        <v>300</v>
      </c>
    </row>
    <row r="65" spans="2:2" x14ac:dyDescent="0.35">
      <c r="B65" s="12">
        <v>305</v>
      </c>
    </row>
    <row r="66" spans="2:2" x14ac:dyDescent="0.35">
      <c r="B66" s="12">
        <v>310</v>
      </c>
    </row>
    <row r="67" spans="2:2" x14ac:dyDescent="0.35">
      <c r="B67" s="12">
        <v>315</v>
      </c>
    </row>
    <row r="68" spans="2:2" x14ac:dyDescent="0.35">
      <c r="B68" s="12">
        <v>320</v>
      </c>
    </row>
    <row r="69" spans="2:2" x14ac:dyDescent="0.35">
      <c r="B69" s="12">
        <v>325</v>
      </c>
    </row>
    <row r="70" spans="2:2" x14ac:dyDescent="0.35">
      <c r="B70" s="12">
        <v>330</v>
      </c>
    </row>
    <row r="71" spans="2:2" x14ac:dyDescent="0.35">
      <c r="B71" s="12">
        <v>335</v>
      </c>
    </row>
    <row r="72" spans="2:2" x14ac:dyDescent="0.35">
      <c r="B72" s="12">
        <v>340</v>
      </c>
    </row>
    <row r="73" spans="2:2" x14ac:dyDescent="0.35">
      <c r="B73" s="12">
        <v>345</v>
      </c>
    </row>
    <row r="74" spans="2:2" x14ac:dyDescent="0.35">
      <c r="B74" s="12">
        <v>350</v>
      </c>
    </row>
    <row r="75" spans="2:2" x14ac:dyDescent="0.35">
      <c r="B75" s="12">
        <v>355</v>
      </c>
    </row>
    <row r="76" spans="2:2" x14ac:dyDescent="0.35">
      <c r="B76" s="12">
        <v>360</v>
      </c>
    </row>
    <row r="77" spans="2:2" x14ac:dyDescent="0.35">
      <c r="B77" s="12">
        <v>365</v>
      </c>
    </row>
    <row r="78" spans="2:2" x14ac:dyDescent="0.35">
      <c r="B78" s="12">
        <v>370</v>
      </c>
    </row>
    <row r="79" spans="2:2" x14ac:dyDescent="0.35">
      <c r="B79" s="12">
        <v>375</v>
      </c>
    </row>
    <row r="80" spans="2:2" x14ac:dyDescent="0.35">
      <c r="B80" s="12">
        <v>380</v>
      </c>
    </row>
    <row r="81" spans="2:2" x14ac:dyDescent="0.35">
      <c r="B81" s="12">
        <v>385</v>
      </c>
    </row>
    <row r="82" spans="2:2" x14ac:dyDescent="0.35">
      <c r="B82" s="12">
        <v>390</v>
      </c>
    </row>
    <row r="83" spans="2:2" x14ac:dyDescent="0.35">
      <c r="B83" s="12">
        <v>395</v>
      </c>
    </row>
    <row r="84" spans="2:2" x14ac:dyDescent="0.35">
      <c r="B84" s="12">
        <v>400</v>
      </c>
    </row>
    <row r="85" spans="2:2" x14ac:dyDescent="0.35">
      <c r="B85" s="12">
        <v>405</v>
      </c>
    </row>
    <row r="86" spans="2:2" x14ac:dyDescent="0.35">
      <c r="B86" s="12">
        <v>410</v>
      </c>
    </row>
    <row r="87" spans="2:2" x14ac:dyDescent="0.35">
      <c r="B87" s="12">
        <v>415</v>
      </c>
    </row>
    <row r="88" spans="2:2" x14ac:dyDescent="0.35">
      <c r="B88" s="12">
        <v>420</v>
      </c>
    </row>
    <row r="89" spans="2:2" x14ac:dyDescent="0.35">
      <c r="B89" s="12">
        <v>425</v>
      </c>
    </row>
    <row r="90" spans="2:2" x14ac:dyDescent="0.35">
      <c r="B90" s="12">
        <v>430</v>
      </c>
    </row>
    <row r="91" spans="2:2" x14ac:dyDescent="0.35">
      <c r="B91" s="12">
        <v>435</v>
      </c>
    </row>
    <row r="92" spans="2:2" x14ac:dyDescent="0.35">
      <c r="B92" s="12">
        <v>440</v>
      </c>
    </row>
    <row r="93" spans="2:2" x14ac:dyDescent="0.35">
      <c r="B93" s="12">
        <v>445</v>
      </c>
    </row>
    <row r="94" spans="2:2" x14ac:dyDescent="0.35">
      <c r="B94" s="12">
        <v>450</v>
      </c>
    </row>
    <row r="95" spans="2:2" x14ac:dyDescent="0.35">
      <c r="B95" s="12">
        <v>455</v>
      </c>
    </row>
    <row r="96" spans="2:2" x14ac:dyDescent="0.35">
      <c r="B96" s="12">
        <v>460</v>
      </c>
    </row>
    <row r="97" spans="1:13" x14ac:dyDescent="0.35">
      <c r="B97" s="12">
        <v>465</v>
      </c>
    </row>
    <row r="98" spans="1:13" x14ac:dyDescent="0.35">
      <c r="B98" s="12">
        <v>470</v>
      </c>
    </row>
    <row r="99" spans="1:13" x14ac:dyDescent="0.35">
      <c r="B99" s="12">
        <v>475</v>
      </c>
    </row>
    <row r="100" spans="1:13" x14ac:dyDescent="0.35">
      <c r="B100" s="12">
        <v>480</v>
      </c>
    </row>
    <row r="101" spans="1:13" x14ac:dyDescent="0.35">
      <c r="B101" s="12">
        <v>485</v>
      </c>
    </row>
    <row r="102" spans="1:13" x14ac:dyDescent="0.35">
      <c r="B102" s="12">
        <v>490</v>
      </c>
    </row>
    <row r="103" spans="1:13" x14ac:dyDescent="0.35">
      <c r="B103" s="12">
        <v>495</v>
      </c>
    </row>
    <row r="104" spans="1:13" x14ac:dyDescent="0.35">
      <c r="B104" s="12">
        <v>500</v>
      </c>
    </row>
    <row r="106" spans="1:13" x14ac:dyDescent="0.35">
      <c r="A106" t="s">
        <v>16</v>
      </c>
    </row>
    <row r="108" spans="1:13" x14ac:dyDescent="0.35">
      <c r="B108" s="60" t="s">
        <v>122</v>
      </c>
    </row>
    <row r="109" spans="1:13" x14ac:dyDescent="0.35">
      <c r="B109" s="29">
        <v>55</v>
      </c>
      <c r="D109" s="37" t="s">
        <v>123</v>
      </c>
      <c r="E109" s="37"/>
      <c r="F109" s="37"/>
      <c r="G109" s="37"/>
      <c r="H109" s="37"/>
      <c r="I109" s="37"/>
      <c r="J109" s="37"/>
      <c r="K109" s="37"/>
      <c r="L109" s="37"/>
      <c r="M109" s="37"/>
    </row>
    <row r="110" spans="1:13" x14ac:dyDescent="0.35">
      <c r="B110" s="29">
        <v>60</v>
      </c>
    </row>
    <row r="111" spans="1:13" x14ac:dyDescent="0.35">
      <c r="B111" s="29">
        <v>62</v>
      </c>
      <c r="E111" s="2" t="s">
        <v>44</v>
      </c>
      <c r="F111" s="25">
        <f>QUARTILE(B109:B208,1)</f>
        <v>143.75</v>
      </c>
    </row>
    <row r="112" spans="1:13" x14ac:dyDescent="0.35">
      <c r="B112" s="29">
        <v>65</v>
      </c>
      <c r="E112" s="2" t="s">
        <v>114</v>
      </c>
      <c r="F112" s="25">
        <f>QUARTILE(B109:B208,2)</f>
        <v>267.5</v>
      </c>
    </row>
    <row r="113" spans="2:13" x14ac:dyDescent="0.35">
      <c r="B113" s="29">
        <v>68</v>
      </c>
      <c r="E113" s="2" t="s">
        <v>45</v>
      </c>
      <c r="F113" s="25">
        <f>QUARTILE(B109:B208,3)</f>
        <v>391.25</v>
      </c>
    </row>
    <row r="114" spans="2:13" x14ac:dyDescent="0.35">
      <c r="B114" s="29">
        <v>70</v>
      </c>
    </row>
    <row r="115" spans="2:13" x14ac:dyDescent="0.35">
      <c r="B115" s="29">
        <v>72</v>
      </c>
      <c r="D115" s="37" t="s">
        <v>124</v>
      </c>
      <c r="E115" s="37"/>
      <c r="F115" s="37"/>
      <c r="G115" s="37"/>
      <c r="H115" s="37"/>
      <c r="I115" s="37"/>
      <c r="J115" s="37"/>
      <c r="K115" s="37"/>
      <c r="L115" s="37"/>
      <c r="M115" s="37"/>
    </row>
    <row r="116" spans="2:13" x14ac:dyDescent="0.35">
      <c r="B116" s="29">
        <v>75</v>
      </c>
    </row>
    <row r="117" spans="2:13" x14ac:dyDescent="0.35">
      <c r="B117" s="29">
        <v>78</v>
      </c>
      <c r="E117" s="2" t="s">
        <v>125</v>
      </c>
      <c r="F117" s="57">
        <f>PERCENTILE(B109:B208,0.15)</f>
        <v>94.55</v>
      </c>
    </row>
    <row r="118" spans="2:13" x14ac:dyDescent="0.35">
      <c r="B118" s="29">
        <v>80</v>
      </c>
      <c r="E118" s="2" t="s">
        <v>126</v>
      </c>
      <c r="F118" s="57">
        <f>PERCENTILE(B109:B208,0.5)</f>
        <v>267.5</v>
      </c>
    </row>
    <row r="119" spans="2:13" x14ac:dyDescent="0.35">
      <c r="B119" s="29">
        <v>82</v>
      </c>
      <c r="E119" s="2" t="s">
        <v>127</v>
      </c>
      <c r="F119" s="57">
        <f>PERCENTILE(B109:B208,0.85)</f>
        <v>440.74999999999994</v>
      </c>
    </row>
    <row r="120" spans="2:13" x14ac:dyDescent="0.35">
      <c r="B120" s="29">
        <v>85</v>
      </c>
    </row>
    <row r="121" spans="2:13" x14ac:dyDescent="0.35">
      <c r="B121" s="29">
        <v>88</v>
      </c>
      <c r="D121" s="37" t="s">
        <v>128</v>
      </c>
      <c r="E121" s="37"/>
      <c r="F121" s="37"/>
      <c r="G121" s="37"/>
      <c r="H121" s="37"/>
      <c r="I121" s="37"/>
      <c r="J121" s="37"/>
      <c r="K121" s="37"/>
      <c r="L121" s="37"/>
      <c r="M121" s="37"/>
    </row>
    <row r="122" spans="2:13" x14ac:dyDescent="0.35">
      <c r="B122" s="29">
        <v>90</v>
      </c>
    </row>
    <row r="123" spans="2:13" x14ac:dyDescent="0.35">
      <c r="B123" s="29">
        <v>92</v>
      </c>
      <c r="E123" s="58" t="s">
        <v>129</v>
      </c>
      <c r="F123" s="58"/>
    </row>
    <row r="124" spans="2:13" x14ac:dyDescent="0.35">
      <c r="B124" s="29">
        <v>95</v>
      </c>
    </row>
    <row r="125" spans="2:13" x14ac:dyDescent="0.35">
      <c r="B125" s="29">
        <v>100</v>
      </c>
    </row>
    <row r="126" spans="2:13" x14ac:dyDescent="0.35">
      <c r="B126" s="29">
        <v>105</v>
      </c>
    </row>
    <row r="127" spans="2:13" x14ac:dyDescent="0.35">
      <c r="B127" s="29">
        <v>110</v>
      </c>
    </row>
    <row r="128" spans="2:13" x14ac:dyDescent="0.35">
      <c r="B128" s="29">
        <v>115</v>
      </c>
    </row>
    <row r="129" spans="2:2" x14ac:dyDescent="0.35">
      <c r="B129" s="29">
        <v>120</v>
      </c>
    </row>
    <row r="130" spans="2:2" x14ac:dyDescent="0.35">
      <c r="B130" s="29">
        <v>125</v>
      </c>
    </row>
    <row r="131" spans="2:2" x14ac:dyDescent="0.35">
      <c r="B131" s="29">
        <v>130</v>
      </c>
    </row>
    <row r="132" spans="2:2" x14ac:dyDescent="0.35">
      <c r="B132" s="29">
        <v>135</v>
      </c>
    </row>
    <row r="133" spans="2:2" x14ac:dyDescent="0.35">
      <c r="B133" s="29">
        <v>140</v>
      </c>
    </row>
    <row r="134" spans="2:2" x14ac:dyDescent="0.35">
      <c r="B134" s="29">
        <v>145</v>
      </c>
    </row>
    <row r="135" spans="2:2" x14ac:dyDescent="0.35">
      <c r="B135" s="29">
        <v>150</v>
      </c>
    </row>
    <row r="136" spans="2:2" x14ac:dyDescent="0.35">
      <c r="B136" s="29">
        <v>155</v>
      </c>
    </row>
    <row r="137" spans="2:2" x14ac:dyDescent="0.35">
      <c r="B137" s="29">
        <v>160</v>
      </c>
    </row>
    <row r="138" spans="2:2" x14ac:dyDescent="0.35">
      <c r="B138" s="29">
        <v>165</v>
      </c>
    </row>
    <row r="139" spans="2:2" x14ac:dyDescent="0.35">
      <c r="B139" s="29">
        <v>170</v>
      </c>
    </row>
    <row r="140" spans="2:2" x14ac:dyDescent="0.35">
      <c r="B140" s="29">
        <v>175</v>
      </c>
    </row>
    <row r="141" spans="2:2" x14ac:dyDescent="0.35">
      <c r="B141" s="29">
        <v>180</v>
      </c>
    </row>
    <row r="142" spans="2:2" x14ac:dyDescent="0.35">
      <c r="B142" s="29">
        <v>185</v>
      </c>
    </row>
    <row r="143" spans="2:2" x14ac:dyDescent="0.35">
      <c r="B143" s="29">
        <v>190</v>
      </c>
    </row>
    <row r="144" spans="2:2" x14ac:dyDescent="0.35">
      <c r="B144" s="29">
        <v>195</v>
      </c>
    </row>
    <row r="145" spans="2:2" x14ac:dyDescent="0.35">
      <c r="B145" s="29">
        <v>200</v>
      </c>
    </row>
    <row r="146" spans="2:2" x14ac:dyDescent="0.35">
      <c r="B146" s="29">
        <v>205</v>
      </c>
    </row>
    <row r="147" spans="2:2" x14ac:dyDescent="0.35">
      <c r="B147" s="29">
        <v>210</v>
      </c>
    </row>
    <row r="148" spans="2:2" x14ac:dyDescent="0.35">
      <c r="B148" s="29">
        <v>215</v>
      </c>
    </row>
    <row r="149" spans="2:2" x14ac:dyDescent="0.35">
      <c r="B149" s="29">
        <v>220</v>
      </c>
    </row>
    <row r="150" spans="2:2" x14ac:dyDescent="0.35">
      <c r="B150" s="29">
        <v>225</v>
      </c>
    </row>
    <row r="151" spans="2:2" x14ac:dyDescent="0.35">
      <c r="B151" s="29">
        <v>230</v>
      </c>
    </row>
    <row r="152" spans="2:2" x14ac:dyDescent="0.35">
      <c r="B152" s="29">
        <v>235</v>
      </c>
    </row>
    <row r="153" spans="2:2" x14ac:dyDescent="0.35">
      <c r="B153" s="29">
        <v>240</v>
      </c>
    </row>
    <row r="154" spans="2:2" x14ac:dyDescent="0.35">
      <c r="B154" s="29">
        <v>245</v>
      </c>
    </row>
    <row r="155" spans="2:2" x14ac:dyDescent="0.35">
      <c r="B155" s="29">
        <v>250</v>
      </c>
    </row>
    <row r="156" spans="2:2" x14ac:dyDescent="0.35">
      <c r="B156" s="29">
        <v>255</v>
      </c>
    </row>
    <row r="157" spans="2:2" x14ac:dyDescent="0.35">
      <c r="B157" s="29">
        <v>260</v>
      </c>
    </row>
    <row r="158" spans="2:2" x14ac:dyDescent="0.35">
      <c r="B158" s="29">
        <v>265</v>
      </c>
    </row>
    <row r="159" spans="2:2" x14ac:dyDescent="0.35">
      <c r="B159" s="29">
        <v>270</v>
      </c>
    </row>
    <row r="160" spans="2:2" x14ac:dyDescent="0.35">
      <c r="B160" s="29">
        <v>275</v>
      </c>
    </row>
    <row r="161" spans="2:2" x14ac:dyDescent="0.35">
      <c r="B161" s="29">
        <v>280</v>
      </c>
    </row>
    <row r="162" spans="2:2" x14ac:dyDescent="0.35">
      <c r="B162" s="29">
        <v>285</v>
      </c>
    </row>
    <row r="163" spans="2:2" x14ac:dyDescent="0.35">
      <c r="B163" s="29">
        <v>290</v>
      </c>
    </row>
    <row r="164" spans="2:2" x14ac:dyDescent="0.35">
      <c r="B164" s="29">
        <v>295</v>
      </c>
    </row>
    <row r="165" spans="2:2" x14ac:dyDescent="0.35">
      <c r="B165" s="29">
        <v>300</v>
      </c>
    </row>
    <row r="166" spans="2:2" x14ac:dyDescent="0.35">
      <c r="B166" s="29">
        <v>305</v>
      </c>
    </row>
    <row r="167" spans="2:2" x14ac:dyDescent="0.35">
      <c r="B167" s="29">
        <v>310</v>
      </c>
    </row>
    <row r="168" spans="2:2" x14ac:dyDescent="0.35">
      <c r="B168" s="29">
        <v>315</v>
      </c>
    </row>
    <row r="169" spans="2:2" x14ac:dyDescent="0.35">
      <c r="B169" s="29">
        <v>320</v>
      </c>
    </row>
    <row r="170" spans="2:2" x14ac:dyDescent="0.35">
      <c r="B170" s="29">
        <v>325</v>
      </c>
    </row>
    <row r="171" spans="2:2" x14ac:dyDescent="0.35">
      <c r="B171" s="29">
        <v>330</v>
      </c>
    </row>
    <row r="172" spans="2:2" x14ac:dyDescent="0.35">
      <c r="B172" s="29">
        <v>335</v>
      </c>
    </row>
    <row r="173" spans="2:2" x14ac:dyDescent="0.35">
      <c r="B173" s="29">
        <v>340</v>
      </c>
    </row>
    <row r="174" spans="2:2" x14ac:dyDescent="0.35">
      <c r="B174" s="29">
        <v>345</v>
      </c>
    </row>
    <row r="175" spans="2:2" x14ac:dyDescent="0.35">
      <c r="B175" s="29">
        <v>350</v>
      </c>
    </row>
    <row r="176" spans="2:2" x14ac:dyDescent="0.35">
      <c r="B176" s="29">
        <v>355</v>
      </c>
    </row>
    <row r="177" spans="2:2" x14ac:dyDescent="0.35">
      <c r="B177" s="29">
        <v>360</v>
      </c>
    </row>
    <row r="178" spans="2:2" x14ac:dyDescent="0.35">
      <c r="B178" s="29">
        <v>365</v>
      </c>
    </row>
    <row r="179" spans="2:2" x14ac:dyDescent="0.35">
      <c r="B179" s="29">
        <v>370</v>
      </c>
    </row>
    <row r="180" spans="2:2" x14ac:dyDescent="0.35">
      <c r="B180" s="29">
        <v>375</v>
      </c>
    </row>
    <row r="181" spans="2:2" x14ac:dyDescent="0.35">
      <c r="B181" s="29">
        <v>380</v>
      </c>
    </row>
    <row r="182" spans="2:2" x14ac:dyDescent="0.35">
      <c r="B182" s="29">
        <v>385</v>
      </c>
    </row>
    <row r="183" spans="2:2" x14ac:dyDescent="0.35">
      <c r="B183" s="29">
        <v>390</v>
      </c>
    </row>
    <row r="184" spans="2:2" x14ac:dyDescent="0.35">
      <c r="B184" s="29">
        <v>395</v>
      </c>
    </row>
    <row r="185" spans="2:2" x14ac:dyDescent="0.35">
      <c r="B185" s="29">
        <v>400</v>
      </c>
    </row>
    <row r="186" spans="2:2" x14ac:dyDescent="0.35">
      <c r="B186" s="29">
        <v>405</v>
      </c>
    </row>
    <row r="187" spans="2:2" x14ac:dyDescent="0.35">
      <c r="B187" s="29">
        <v>410</v>
      </c>
    </row>
    <row r="188" spans="2:2" x14ac:dyDescent="0.35">
      <c r="B188" s="29">
        <v>415</v>
      </c>
    </row>
    <row r="189" spans="2:2" x14ac:dyDescent="0.35">
      <c r="B189" s="29">
        <v>420</v>
      </c>
    </row>
    <row r="190" spans="2:2" x14ac:dyDescent="0.35">
      <c r="B190" s="29">
        <v>425</v>
      </c>
    </row>
    <row r="191" spans="2:2" x14ac:dyDescent="0.35">
      <c r="B191" s="29">
        <v>430</v>
      </c>
    </row>
    <row r="192" spans="2:2" x14ac:dyDescent="0.35">
      <c r="B192" s="29">
        <v>435</v>
      </c>
    </row>
    <row r="193" spans="2:2" x14ac:dyDescent="0.35">
      <c r="B193" s="29">
        <v>440</v>
      </c>
    </row>
    <row r="194" spans="2:2" x14ac:dyDescent="0.35">
      <c r="B194" s="29">
        <v>445</v>
      </c>
    </row>
    <row r="195" spans="2:2" x14ac:dyDescent="0.35">
      <c r="B195" s="29">
        <v>450</v>
      </c>
    </row>
    <row r="196" spans="2:2" x14ac:dyDescent="0.35">
      <c r="B196" s="29">
        <v>455</v>
      </c>
    </row>
    <row r="197" spans="2:2" x14ac:dyDescent="0.35">
      <c r="B197" s="29">
        <v>460</v>
      </c>
    </row>
    <row r="198" spans="2:2" x14ac:dyDescent="0.35">
      <c r="B198" s="29">
        <v>465</v>
      </c>
    </row>
    <row r="199" spans="2:2" x14ac:dyDescent="0.35">
      <c r="B199" s="29">
        <v>470</v>
      </c>
    </row>
    <row r="200" spans="2:2" x14ac:dyDescent="0.35">
      <c r="B200" s="29">
        <v>475</v>
      </c>
    </row>
    <row r="201" spans="2:2" x14ac:dyDescent="0.35">
      <c r="B201" s="29">
        <v>480</v>
      </c>
    </row>
    <row r="202" spans="2:2" x14ac:dyDescent="0.35">
      <c r="B202" s="29">
        <v>485</v>
      </c>
    </row>
    <row r="203" spans="2:2" x14ac:dyDescent="0.35">
      <c r="B203" s="29">
        <v>490</v>
      </c>
    </row>
    <row r="204" spans="2:2" x14ac:dyDescent="0.35">
      <c r="B204" s="29">
        <v>495</v>
      </c>
    </row>
    <row r="205" spans="2:2" x14ac:dyDescent="0.35">
      <c r="B205" s="29">
        <v>500</v>
      </c>
    </row>
    <row r="206" spans="2:2" x14ac:dyDescent="0.35">
      <c r="B206" s="29">
        <v>505</v>
      </c>
    </row>
    <row r="207" spans="2:2" x14ac:dyDescent="0.35">
      <c r="B207" s="29">
        <v>510</v>
      </c>
    </row>
    <row r="208" spans="2:2" x14ac:dyDescent="0.35">
      <c r="B208" s="29">
        <v>515</v>
      </c>
    </row>
    <row r="210" spans="1:13" x14ac:dyDescent="0.35">
      <c r="A210" t="s">
        <v>19</v>
      </c>
    </row>
    <row r="212" spans="1:13" x14ac:dyDescent="0.35">
      <c r="B212" s="60" t="s">
        <v>130</v>
      </c>
    </row>
    <row r="213" spans="1:13" x14ac:dyDescent="0.35">
      <c r="B213" s="29">
        <v>20</v>
      </c>
      <c r="D213" s="37" t="s">
        <v>131</v>
      </c>
      <c r="E213" s="37"/>
      <c r="F213" s="37"/>
      <c r="G213" s="37"/>
      <c r="H213" s="37"/>
      <c r="I213" s="37"/>
      <c r="J213" s="37"/>
      <c r="K213" s="37"/>
      <c r="L213" s="37"/>
      <c r="M213" s="37"/>
    </row>
    <row r="214" spans="1:13" x14ac:dyDescent="0.35">
      <c r="B214" s="29">
        <v>25</v>
      </c>
    </row>
    <row r="215" spans="1:13" x14ac:dyDescent="0.35">
      <c r="B215" s="29">
        <v>30</v>
      </c>
      <c r="E215" s="2" t="s">
        <v>44</v>
      </c>
      <c r="F215" s="25">
        <f>QUARTILE(B213:B322,1)</f>
        <v>156.25</v>
      </c>
    </row>
    <row r="216" spans="1:13" x14ac:dyDescent="0.35">
      <c r="B216" s="29">
        <v>35</v>
      </c>
      <c r="E216" s="2" t="s">
        <v>114</v>
      </c>
      <c r="F216" s="25">
        <f>QUARTILE(B213:B322,2)</f>
        <v>292.5</v>
      </c>
    </row>
    <row r="217" spans="1:13" x14ac:dyDescent="0.35">
      <c r="B217" s="29">
        <v>40</v>
      </c>
      <c r="E217" s="2" t="s">
        <v>45</v>
      </c>
      <c r="F217" s="25">
        <f>QUARTILE(B213:B322,3)</f>
        <v>428.75</v>
      </c>
    </row>
    <row r="218" spans="1:13" x14ac:dyDescent="0.35">
      <c r="B218" s="29">
        <v>45</v>
      </c>
    </row>
    <row r="219" spans="1:13" x14ac:dyDescent="0.35">
      <c r="B219" s="29">
        <v>50</v>
      </c>
      <c r="D219" s="37" t="s">
        <v>132</v>
      </c>
      <c r="E219" s="37"/>
      <c r="F219" s="37"/>
      <c r="G219" s="37"/>
      <c r="H219" s="37"/>
      <c r="I219" s="37"/>
      <c r="J219" s="37"/>
      <c r="K219" s="37"/>
      <c r="L219" s="37"/>
      <c r="M219" s="37"/>
    </row>
    <row r="220" spans="1:13" x14ac:dyDescent="0.35">
      <c r="B220" s="29">
        <v>55</v>
      </c>
    </row>
    <row r="221" spans="1:13" x14ac:dyDescent="0.35">
      <c r="B221" s="29">
        <v>60</v>
      </c>
      <c r="E221" s="2" t="s">
        <v>133</v>
      </c>
      <c r="F221" s="25">
        <f>PERCENTILE(B213:B322,0.2)</f>
        <v>129</v>
      </c>
    </row>
    <row r="222" spans="1:13" x14ac:dyDescent="0.35">
      <c r="B222" s="29">
        <v>65</v>
      </c>
      <c r="E222" s="2" t="s">
        <v>134</v>
      </c>
      <c r="F222" s="25">
        <f>PERCENTILE(B213:B322,0.4)</f>
        <v>238</v>
      </c>
    </row>
    <row r="223" spans="1:13" x14ac:dyDescent="0.35">
      <c r="B223" s="29">
        <v>70</v>
      </c>
      <c r="E223" s="2" t="s">
        <v>135</v>
      </c>
      <c r="F223" s="25">
        <f>PERCENTILE(B213:B322,0.8)</f>
        <v>456</v>
      </c>
    </row>
    <row r="224" spans="1:13" x14ac:dyDescent="0.35">
      <c r="B224" s="29">
        <v>75</v>
      </c>
    </row>
    <row r="225" spans="2:13" x14ac:dyDescent="0.35">
      <c r="B225" s="29">
        <v>80</v>
      </c>
      <c r="D225" s="42" t="s">
        <v>136</v>
      </c>
      <c r="E225" s="42"/>
      <c r="F225" s="42"/>
      <c r="G225" s="42"/>
      <c r="H225" s="42"/>
      <c r="I225" s="42"/>
      <c r="J225" s="42"/>
      <c r="K225" s="42"/>
      <c r="L225" s="42"/>
      <c r="M225" s="42"/>
    </row>
    <row r="226" spans="2:13" x14ac:dyDescent="0.35">
      <c r="B226" s="29">
        <v>85</v>
      </c>
    </row>
    <row r="227" spans="2:13" x14ac:dyDescent="0.35">
      <c r="B227" s="29">
        <v>90</v>
      </c>
      <c r="E227" s="64" t="s">
        <v>162</v>
      </c>
      <c r="F227" s="58"/>
      <c r="G227" s="58"/>
      <c r="H227" s="58"/>
      <c r="I227" s="58"/>
      <c r="J227" s="58"/>
      <c r="K227" s="58"/>
      <c r="L227" s="58"/>
      <c r="M227" s="58"/>
    </row>
    <row r="228" spans="2:13" x14ac:dyDescent="0.35">
      <c r="B228" s="29">
        <v>95</v>
      </c>
    </row>
    <row r="229" spans="2:13" x14ac:dyDescent="0.35">
      <c r="B229" s="29">
        <v>100</v>
      </c>
    </row>
    <row r="230" spans="2:13" x14ac:dyDescent="0.35">
      <c r="B230" s="29">
        <v>105</v>
      </c>
    </row>
    <row r="231" spans="2:13" x14ac:dyDescent="0.35">
      <c r="B231" s="29">
        <v>110</v>
      </c>
    </row>
    <row r="232" spans="2:13" x14ac:dyDescent="0.35">
      <c r="B232" s="29">
        <v>115</v>
      </c>
    </row>
    <row r="233" spans="2:13" x14ac:dyDescent="0.35">
      <c r="B233" s="29">
        <v>120</v>
      </c>
    </row>
    <row r="234" spans="2:13" x14ac:dyDescent="0.35">
      <c r="B234" s="29">
        <v>125</v>
      </c>
    </row>
    <row r="235" spans="2:13" x14ac:dyDescent="0.35">
      <c r="B235" s="29">
        <v>130</v>
      </c>
    </row>
    <row r="236" spans="2:13" x14ac:dyDescent="0.35">
      <c r="B236" s="29">
        <v>135</v>
      </c>
    </row>
    <row r="237" spans="2:13" x14ac:dyDescent="0.35">
      <c r="B237" s="29">
        <v>140</v>
      </c>
    </row>
    <row r="238" spans="2:13" x14ac:dyDescent="0.35">
      <c r="B238" s="29">
        <v>145</v>
      </c>
    </row>
    <row r="239" spans="2:13" x14ac:dyDescent="0.35">
      <c r="B239" s="29">
        <v>150</v>
      </c>
    </row>
    <row r="240" spans="2:13" x14ac:dyDescent="0.35">
      <c r="B240" s="29">
        <v>155</v>
      </c>
    </row>
    <row r="241" spans="2:2" x14ac:dyDescent="0.35">
      <c r="B241" s="29">
        <v>160</v>
      </c>
    </row>
    <row r="242" spans="2:2" x14ac:dyDescent="0.35">
      <c r="B242" s="29">
        <v>165</v>
      </c>
    </row>
    <row r="243" spans="2:2" x14ac:dyDescent="0.35">
      <c r="B243" s="29">
        <v>170</v>
      </c>
    </row>
    <row r="244" spans="2:2" x14ac:dyDescent="0.35">
      <c r="B244" s="29">
        <v>175</v>
      </c>
    </row>
    <row r="245" spans="2:2" x14ac:dyDescent="0.35">
      <c r="B245" s="29">
        <v>180</v>
      </c>
    </row>
    <row r="246" spans="2:2" x14ac:dyDescent="0.35">
      <c r="B246" s="29">
        <v>185</v>
      </c>
    </row>
    <row r="247" spans="2:2" x14ac:dyDescent="0.35">
      <c r="B247" s="29">
        <v>190</v>
      </c>
    </row>
    <row r="248" spans="2:2" x14ac:dyDescent="0.35">
      <c r="B248" s="29">
        <v>195</v>
      </c>
    </row>
    <row r="249" spans="2:2" x14ac:dyDescent="0.35">
      <c r="B249" s="29">
        <v>200</v>
      </c>
    </row>
    <row r="250" spans="2:2" x14ac:dyDescent="0.35">
      <c r="B250" s="29">
        <v>205</v>
      </c>
    </row>
    <row r="251" spans="2:2" x14ac:dyDescent="0.35">
      <c r="B251" s="29">
        <v>210</v>
      </c>
    </row>
    <row r="252" spans="2:2" x14ac:dyDescent="0.35">
      <c r="B252" s="29">
        <v>215</v>
      </c>
    </row>
    <row r="253" spans="2:2" x14ac:dyDescent="0.35">
      <c r="B253" s="29">
        <v>220</v>
      </c>
    </row>
    <row r="254" spans="2:2" x14ac:dyDescent="0.35">
      <c r="B254" s="29">
        <v>225</v>
      </c>
    </row>
    <row r="255" spans="2:2" x14ac:dyDescent="0.35">
      <c r="B255" s="29">
        <v>230</v>
      </c>
    </row>
    <row r="256" spans="2:2" x14ac:dyDescent="0.35">
      <c r="B256" s="29">
        <v>235</v>
      </c>
    </row>
    <row r="257" spans="2:2" x14ac:dyDescent="0.35">
      <c r="B257" s="29">
        <v>240</v>
      </c>
    </row>
    <row r="258" spans="2:2" x14ac:dyDescent="0.35">
      <c r="B258" s="29">
        <v>245</v>
      </c>
    </row>
    <row r="259" spans="2:2" x14ac:dyDescent="0.35">
      <c r="B259" s="29">
        <v>250</v>
      </c>
    </row>
    <row r="260" spans="2:2" x14ac:dyDescent="0.35">
      <c r="B260" s="29">
        <v>255</v>
      </c>
    </row>
    <row r="261" spans="2:2" x14ac:dyDescent="0.35">
      <c r="B261" s="29">
        <v>260</v>
      </c>
    </row>
    <row r="262" spans="2:2" x14ac:dyDescent="0.35">
      <c r="B262" s="29">
        <v>265</v>
      </c>
    </row>
    <row r="263" spans="2:2" x14ac:dyDescent="0.35">
      <c r="B263" s="29">
        <v>270</v>
      </c>
    </row>
    <row r="264" spans="2:2" x14ac:dyDescent="0.35">
      <c r="B264" s="29">
        <v>275</v>
      </c>
    </row>
    <row r="265" spans="2:2" x14ac:dyDescent="0.35">
      <c r="B265" s="29">
        <v>280</v>
      </c>
    </row>
    <row r="266" spans="2:2" x14ac:dyDescent="0.35">
      <c r="B266" s="29">
        <v>285</v>
      </c>
    </row>
    <row r="267" spans="2:2" x14ac:dyDescent="0.35">
      <c r="B267" s="29">
        <v>290</v>
      </c>
    </row>
    <row r="268" spans="2:2" x14ac:dyDescent="0.35">
      <c r="B268" s="29">
        <v>295</v>
      </c>
    </row>
    <row r="269" spans="2:2" x14ac:dyDescent="0.35">
      <c r="B269" s="29">
        <v>300</v>
      </c>
    </row>
    <row r="270" spans="2:2" x14ac:dyDescent="0.35">
      <c r="B270" s="29">
        <v>305</v>
      </c>
    </row>
    <row r="271" spans="2:2" x14ac:dyDescent="0.35">
      <c r="B271" s="29">
        <v>310</v>
      </c>
    </row>
    <row r="272" spans="2:2" x14ac:dyDescent="0.35">
      <c r="B272" s="29">
        <v>315</v>
      </c>
    </row>
    <row r="273" spans="2:2" x14ac:dyDescent="0.35">
      <c r="B273" s="29">
        <v>320</v>
      </c>
    </row>
    <row r="274" spans="2:2" x14ac:dyDescent="0.35">
      <c r="B274" s="29">
        <v>325</v>
      </c>
    </row>
    <row r="275" spans="2:2" x14ac:dyDescent="0.35">
      <c r="B275" s="29">
        <v>330</v>
      </c>
    </row>
    <row r="276" spans="2:2" x14ac:dyDescent="0.35">
      <c r="B276" s="29">
        <v>335</v>
      </c>
    </row>
    <row r="277" spans="2:2" x14ac:dyDescent="0.35">
      <c r="B277" s="29">
        <v>340</v>
      </c>
    </row>
    <row r="278" spans="2:2" x14ac:dyDescent="0.35">
      <c r="B278" s="29">
        <v>345</v>
      </c>
    </row>
    <row r="279" spans="2:2" x14ac:dyDescent="0.35">
      <c r="B279" s="29">
        <v>350</v>
      </c>
    </row>
    <row r="280" spans="2:2" x14ac:dyDescent="0.35">
      <c r="B280" s="29">
        <v>355</v>
      </c>
    </row>
    <row r="281" spans="2:2" x14ac:dyDescent="0.35">
      <c r="B281" s="29">
        <v>360</v>
      </c>
    </row>
    <row r="282" spans="2:2" x14ac:dyDescent="0.35">
      <c r="B282" s="29">
        <v>365</v>
      </c>
    </row>
    <row r="283" spans="2:2" x14ac:dyDescent="0.35">
      <c r="B283" s="29">
        <v>370</v>
      </c>
    </row>
    <row r="284" spans="2:2" x14ac:dyDescent="0.35">
      <c r="B284" s="29">
        <v>375</v>
      </c>
    </row>
    <row r="285" spans="2:2" x14ac:dyDescent="0.35">
      <c r="B285" s="29">
        <v>380</v>
      </c>
    </row>
    <row r="286" spans="2:2" x14ac:dyDescent="0.35">
      <c r="B286" s="29">
        <v>385</v>
      </c>
    </row>
    <row r="287" spans="2:2" x14ac:dyDescent="0.35">
      <c r="B287" s="29">
        <v>390</v>
      </c>
    </row>
    <row r="288" spans="2:2" x14ac:dyDescent="0.35">
      <c r="B288" s="29">
        <v>395</v>
      </c>
    </row>
    <row r="289" spans="2:2" x14ac:dyDescent="0.35">
      <c r="B289" s="29">
        <v>400</v>
      </c>
    </row>
    <row r="290" spans="2:2" x14ac:dyDescent="0.35">
      <c r="B290" s="29">
        <v>405</v>
      </c>
    </row>
    <row r="291" spans="2:2" x14ac:dyDescent="0.35">
      <c r="B291" s="29">
        <v>410</v>
      </c>
    </row>
    <row r="292" spans="2:2" x14ac:dyDescent="0.35">
      <c r="B292" s="29">
        <v>415</v>
      </c>
    </row>
    <row r="293" spans="2:2" x14ac:dyDescent="0.35">
      <c r="B293" s="29">
        <v>420</v>
      </c>
    </row>
    <row r="294" spans="2:2" x14ac:dyDescent="0.35">
      <c r="B294" s="29">
        <v>425</v>
      </c>
    </row>
    <row r="295" spans="2:2" x14ac:dyDescent="0.35">
      <c r="B295" s="29">
        <v>430</v>
      </c>
    </row>
    <row r="296" spans="2:2" x14ac:dyDescent="0.35">
      <c r="B296" s="29">
        <v>435</v>
      </c>
    </row>
    <row r="297" spans="2:2" x14ac:dyDescent="0.35">
      <c r="B297" s="29">
        <v>440</v>
      </c>
    </row>
    <row r="298" spans="2:2" x14ac:dyDescent="0.35">
      <c r="B298" s="29">
        <v>445</v>
      </c>
    </row>
    <row r="299" spans="2:2" x14ac:dyDescent="0.35">
      <c r="B299" s="29">
        <v>450</v>
      </c>
    </row>
    <row r="300" spans="2:2" x14ac:dyDescent="0.35">
      <c r="B300" s="29">
        <v>455</v>
      </c>
    </row>
    <row r="301" spans="2:2" x14ac:dyDescent="0.35">
      <c r="B301" s="29">
        <v>460</v>
      </c>
    </row>
    <row r="302" spans="2:2" x14ac:dyDescent="0.35">
      <c r="B302" s="29">
        <v>465</v>
      </c>
    </row>
    <row r="303" spans="2:2" x14ac:dyDescent="0.35">
      <c r="B303" s="29">
        <v>470</v>
      </c>
    </row>
    <row r="304" spans="2:2" x14ac:dyDescent="0.35">
      <c r="B304" s="29">
        <v>475</v>
      </c>
    </row>
    <row r="305" spans="2:2" x14ac:dyDescent="0.35">
      <c r="B305" s="29">
        <v>480</v>
      </c>
    </row>
    <row r="306" spans="2:2" x14ac:dyDescent="0.35">
      <c r="B306" s="29">
        <v>485</v>
      </c>
    </row>
    <row r="307" spans="2:2" x14ac:dyDescent="0.35">
      <c r="B307" s="29">
        <v>490</v>
      </c>
    </row>
    <row r="308" spans="2:2" x14ac:dyDescent="0.35">
      <c r="B308" s="29">
        <v>495</v>
      </c>
    </row>
    <row r="309" spans="2:2" x14ac:dyDescent="0.35">
      <c r="B309" s="29">
        <v>500</v>
      </c>
    </row>
    <row r="310" spans="2:2" x14ac:dyDescent="0.35">
      <c r="B310" s="29">
        <v>505</v>
      </c>
    </row>
    <row r="311" spans="2:2" x14ac:dyDescent="0.35">
      <c r="B311" s="29">
        <v>510</v>
      </c>
    </row>
    <row r="312" spans="2:2" x14ac:dyDescent="0.35">
      <c r="B312" s="29">
        <v>515</v>
      </c>
    </row>
    <row r="313" spans="2:2" x14ac:dyDescent="0.35">
      <c r="B313" s="29">
        <v>520</v>
      </c>
    </row>
    <row r="314" spans="2:2" x14ac:dyDescent="0.35">
      <c r="B314" s="29">
        <v>525</v>
      </c>
    </row>
    <row r="315" spans="2:2" x14ac:dyDescent="0.35">
      <c r="B315" s="29">
        <v>530</v>
      </c>
    </row>
    <row r="316" spans="2:2" x14ac:dyDescent="0.35">
      <c r="B316" s="29">
        <v>535</v>
      </c>
    </row>
    <row r="317" spans="2:2" x14ac:dyDescent="0.35">
      <c r="B317" s="29">
        <v>540</v>
      </c>
    </row>
    <row r="318" spans="2:2" x14ac:dyDescent="0.35">
      <c r="B318" s="29">
        <v>545</v>
      </c>
    </row>
    <row r="319" spans="2:2" x14ac:dyDescent="0.35">
      <c r="B319" s="29">
        <v>550</v>
      </c>
    </row>
    <row r="320" spans="2:2" x14ac:dyDescent="0.35">
      <c r="B320" s="29">
        <v>555</v>
      </c>
    </row>
    <row r="321" spans="1:13" x14ac:dyDescent="0.35">
      <c r="B321" s="29">
        <v>560</v>
      </c>
    </row>
    <row r="322" spans="1:13" x14ac:dyDescent="0.35">
      <c r="B322" s="29">
        <v>565</v>
      </c>
    </row>
    <row r="324" spans="1:13" x14ac:dyDescent="0.35">
      <c r="A324" t="s">
        <v>20</v>
      </c>
    </row>
    <row r="325" spans="1:13" x14ac:dyDescent="0.35">
      <c r="B325" s="54" t="s">
        <v>137</v>
      </c>
    </row>
    <row r="326" spans="1:13" x14ac:dyDescent="0.35">
      <c r="B326" s="55">
        <v>15</v>
      </c>
      <c r="D326" s="37" t="s">
        <v>138</v>
      </c>
      <c r="E326" s="37"/>
      <c r="F326" s="37"/>
      <c r="G326" s="37"/>
      <c r="H326" s="37"/>
      <c r="I326" s="37"/>
      <c r="J326" s="37"/>
      <c r="K326" s="37"/>
      <c r="L326" s="37"/>
      <c r="M326" s="37"/>
    </row>
    <row r="327" spans="1:13" x14ac:dyDescent="0.35">
      <c r="B327" s="55">
        <v>20</v>
      </c>
    </row>
    <row r="328" spans="1:13" x14ac:dyDescent="0.35">
      <c r="B328" s="55">
        <v>25</v>
      </c>
      <c r="E328" s="2" t="s">
        <v>44</v>
      </c>
      <c r="F328" s="25">
        <f>QUARTILE(B326:B445,1)</f>
        <v>163.75</v>
      </c>
    </row>
    <row r="329" spans="1:13" x14ac:dyDescent="0.35">
      <c r="B329" s="55">
        <v>30</v>
      </c>
      <c r="E329" s="2" t="s">
        <v>114</v>
      </c>
      <c r="F329" s="25">
        <f>QUARTILE(B326:B445,2)</f>
        <v>312.5</v>
      </c>
    </row>
    <row r="330" spans="1:13" x14ac:dyDescent="0.35">
      <c r="B330" s="55">
        <v>35</v>
      </c>
      <c r="E330" s="2" t="s">
        <v>45</v>
      </c>
      <c r="F330" s="25">
        <f>QUARTILE(B326:B445,3)</f>
        <v>461.25</v>
      </c>
    </row>
    <row r="331" spans="1:13" x14ac:dyDescent="0.35">
      <c r="B331" s="55">
        <v>40</v>
      </c>
    </row>
    <row r="332" spans="1:13" x14ac:dyDescent="0.35">
      <c r="B332" s="55">
        <v>45</v>
      </c>
      <c r="D332" s="37" t="s">
        <v>139</v>
      </c>
      <c r="E332" s="37"/>
      <c r="F332" s="37"/>
      <c r="G332" s="37"/>
      <c r="H332" s="37"/>
      <c r="I332" s="37"/>
      <c r="J332" s="37"/>
      <c r="K332" s="37"/>
      <c r="L332" s="37"/>
      <c r="M332" s="37"/>
    </row>
    <row r="333" spans="1:13" x14ac:dyDescent="0.35">
      <c r="B333" s="55">
        <v>50</v>
      </c>
    </row>
    <row r="334" spans="1:13" x14ac:dyDescent="0.35">
      <c r="B334" s="55">
        <v>55</v>
      </c>
      <c r="E334" s="2" t="s">
        <v>140</v>
      </c>
      <c r="F334" s="25">
        <f>PERCENTILE(B326:B445,0.3)</f>
        <v>193.49999999999997</v>
      </c>
    </row>
    <row r="335" spans="1:13" x14ac:dyDescent="0.35">
      <c r="B335" s="55">
        <v>60</v>
      </c>
      <c r="E335" s="2" t="s">
        <v>126</v>
      </c>
      <c r="F335" s="25">
        <f>PERCENTILE(B326:B445,0.5)</f>
        <v>312.5</v>
      </c>
    </row>
    <row r="336" spans="1:13" x14ac:dyDescent="0.35">
      <c r="B336" s="55">
        <v>65</v>
      </c>
      <c r="E336" s="2" t="s">
        <v>141</v>
      </c>
      <c r="F336" s="25">
        <f>PERCENTILE(B326:B445,0.7)</f>
        <v>431.5</v>
      </c>
    </row>
    <row r="337" spans="2:13" x14ac:dyDescent="0.35">
      <c r="B337" s="55">
        <v>70</v>
      </c>
    </row>
    <row r="338" spans="2:13" x14ac:dyDescent="0.35">
      <c r="B338" s="55">
        <v>75</v>
      </c>
      <c r="D338" s="37" t="s">
        <v>142</v>
      </c>
      <c r="E338" s="37"/>
      <c r="F338" s="37"/>
      <c r="G338" s="37"/>
      <c r="H338" s="37"/>
      <c r="I338" s="37"/>
      <c r="J338" s="37"/>
      <c r="K338" s="37"/>
      <c r="L338" s="37"/>
      <c r="M338" s="37"/>
    </row>
    <row r="339" spans="2:13" x14ac:dyDescent="0.35">
      <c r="B339" s="55">
        <v>80</v>
      </c>
    </row>
    <row r="340" spans="2:13" x14ac:dyDescent="0.35">
      <c r="B340" s="55">
        <v>85</v>
      </c>
      <c r="F340" s="58" t="s">
        <v>163</v>
      </c>
      <c r="G340" s="58"/>
      <c r="H340" s="58"/>
      <c r="I340" s="58"/>
      <c r="J340" s="58"/>
      <c r="K340" s="58"/>
    </row>
    <row r="341" spans="2:13" x14ac:dyDescent="0.35">
      <c r="B341" s="55">
        <v>90</v>
      </c>
    </row>
    <row r="342" spans="2:13" x14ac:dyDescent="0.35">
      <c r="B342" s="55">
        <v>95</v>
      </c>
    </row>
    <row r="343" spans="2:13" x14ac:dyDescent="0.35">
      <c r="B343" s="55">
        <v>100</v>
      </c>
    </row>
    <row r="344" spans="2:13" x14ac:dyDescent="0.35">
      <c r="B344" s="55">
        <v>105</v>
      </c>
    </row>
    <row r="345" spans="2:13" x14ac:dyDescent="0.35">
      <c r="B345" s="55">
        <v>110</v>
      </c>
    </row>
    <row r="346" spans="2:13" x14ac:dyDescent="0.35">
      <c r="B346" s="55">
        <v>115</v>
      </c>
    </row>
    <row r="347" spans="2:13" x14ac:dyDescent="0.35">
      <c r="B347" s="55">
        <v>120</v>
      </c>
    </row>
    <row r="348" spans="2:13" x14ac:dyDescent="0.35">
      <c r="B348" s="55">
        <v>125</v>
      </c>
    </row>
    <row r="349" spans="2:13" x14ac:dyDescent="0.35">
      <c r="B349" s="55">
        <v>130</v>
      </c>
    </row>
    <row r="350" spans="2:13" x14ac:dyDescent="0.35">
      <c r="B350" s="55">
        <v>135</v>
      </c>
    </row>
    <row r="351" spans="2:13" x14ac:dyDescent="0.35">
      <c r="B351" s="55">
        <v>140</v>
      </c>
    </row>
    <row r="352" spans="2:13" x14ac:dyDescent="0.35">
      <c r="B352" s="55">
        <v>145</v>
      </c>
    </row>
    <row r="353" spans="2:2" x14ac:dyDescent="0.35">
      <c r="B353" s="55">
        <v>150</v>
      </c>
    </row>
    <row r="354" spans="2:2" x14ac:dyDescent="0.35">
      <c r="B354" s="55">
        <v>155</v>
      </c>
    </row>
    <row r="355" spans="2:2" x14ac:dyDescent="0.35">
      <c r="B355" s="55">
        <v>160</v>
      </c>
    </row>
    <row r="356" spans="2:2" x14ac:dyDescent="0.35">
      <c r="B356" s="55">
        <v>165</v>
      </c>
    </row>
    <row r="357" spans="2:2" x14ac:dyDescent="0.35">
      <c r="B357" s="55">
        <v>170</v>
      </c>
    </row>
    <row r="358" spans="2:2" x14ac:dyDescent="0.35">
      <c r="B358" s="55">
        <v>175</v>
      </c>
    </row>
    <row r="359" spans="2:2" x14ac:dyDescent="0.35">
      <c r="B359" s="55">
        <v>180</v>
      </c>
    </row>
    <row r="360" spans="2:2" x14ac:dyDescent="0.35">
      <c r="B360" s="55">
        <v>185</v>
      </c>
    </row>
    <row r="361" spans="2:2" x14ac:dyDescent="0.35">
      <c r="B361" s="55">
        <v>190</v>
      </c>
    </row>
    <row r="362" spans="2:2" x14ac:dyDescent="0.35">
      <c r="B362" s="55">
        <v>195</v>
      </c>
    </row>
    <row r="363" spans="2:2" x14ac:dyDescent="0.35">
      <c r="B363" s="55">
        <v>200</v>
      </c>
    </row>
    <row r="364" spans="2:2" x14ac:dyDescent="0.35">
      <c r="B364" s="55">
        <v>205</v>
      </c>
    </row>
    <row r="365" spans="2:2" x14ac:dyDescent="0.35">
      <c r="B365" s="55">
        <v>210</v>
      </c>
    </row>
    <row r="366" spans="2:2" x14ac:dyDescent="0.35">
      <c r="B366" s="55">
        <v>215</v>
      </c>
    </row>
    <row r="367" spans="2:2" x14ac:dyDescent="0.35">
      <c r="B367" s="55">
        <v>220</v>
      </c>
    </row>
    <row r="368" spans="2:2" x14ac:dyDescent="0.35">
      <c r="B368" s="55">
        <v>225</v>
      </c>
    </row>
    <row r="369" spans="2:2" x14ac:dyDescent="0.35">
      <c r="B369" s="55">
        <v>230</v>
      </c>
    </row>
    <row r="370" spans="2:2" x14ac:dyDescent="0.35">
      <c r="B370" s="55">
        <v>235</v>
      </c>
    </row>
    <row r="371" spans="2:2" x14ac:dyDescent="0.35">
      <c r="B371" s="55">
        <v>240</v>
      </c>
    </row>
    <row r="372" spans="2:2" x14ac:dyDescent="0.35">
      <c r="B372" s="55">
        <v>245</v>
      </c>
    </row>
    <row r="373" spans="2:2" x14ac:dyDescent="0.35">
      <c r="B373" s="55">
        <v>250</v>
      </c>
    </row>
    <row r="374" spans="2:2" x14ac:dyDescent="0.35">
      <c r="B374" s="55">
        <v>255</v>
      </c>
    </row>
    <row r="375" spans="2:2" x14ac:dyDescent="0.35">
      <c r="B375" s="55">
        <v>260</v>
      </c>
    </row>
    <row r="376" spans="2:2" x14ac:dyDescent="0.35">
      <c r="B376" s="55">
        <v>265</v>
      </c>
    </row>
    <row r="377" spans="2:2" x14ac:dyDescent="0.35">
      <c r="B377" s="55">
        <v>270</v>
      </c>
    </row>
    <row r="378" spans="2:2" x14ac:dyDescent="0.35">
      <c r="B378" s="55">
        <v>275</v>
      </c>
    </row>
    <row r="379" spans="2:2" x14ac:dyDescent="0.35">
      <c r="B379" s="55">
        <v>280</v>
      </c>
    </row>
    <row r="380" spans="2:2" x14ac:dyDescent="0.35">
      <c r="B380" s="55">
        <v>285</v>
      </c>
    </row>
    <row r="381" spans="2:2" x14ac:dyDescent="0.35">
      <c r="B381" s="55">
        <v>290</v>
      </c>
    </row>
    <row r="382" spans="2:2" x14ac:dyDescent="0.35">
      <c r="B382" s="55">
        <v>295</v>
      </c>
    </row>
    <row r="383" spans="2:2" x14ac:dyDescent="0.35">
      <c r="B383" s="55">
        <v>300</v>
      </c>
    </row>
    <row r="384" spans="2:2" x14ac:dyDescent="0.35">
      <c r="B384" s="55">
        <v>305</v>
      </c>
    </row>
    <row r="385" spans="2:2" x14ac:dyDescent="0.35">
      <c r="B385" s="55">
        <v>310</v>
      </c>
    </row>
    <row r="386" spans="2:2" x14ac:dyDescent="0.35">
      <c r="B386" s="55">
        <v>315</v>
      </c>
    </row>
    <row r="387" spans="2:2" x14ac:dyDescent="0.35">
      <c r="B387" s="55">
        <v>320</v>
      </c>
    </row>
    <row r="388" spans="2:2" x14ac:dyDescent="0.35">
      <c r="B388" s="55">
        <v>325</v>
      </c>
    </row>
    <row r="389" spans="2:2" x14ac:dyDescent="0.35">
      <c r="B389" s="55">
        <v>330</v>
      </c>
    </row>
    <row r="390" spans="2:2" x14ac:dyDescent="0.35">
      <c r="B390" s="55">
        <v>335</v>
      </c>
    </row>
    <row r="391" spans="2:2" x14ac:dyDescent="0.35">
      <c r="B391" s="55">
        <v>340</v>
      </c>
    </row>
    <row r="392" spans="2:2" x14ac:dyDescent="0.35">
      <c r="B392" s="55">
        <v>345</v>
      </c>
    </row>
    <row r="393" spans="2:2" x14ac:dyDescent="0.35">
      <c r="B393" s="55">
        <v>350</v>
      </c>
    </row>
    <row r="394" spans="2:2" x14ac:dyDescent="0.35">
      <c r="B394" s="55">
        <v>355</v>
      </c>
    </row>
    <row r="395" spans="2:2" x14ac:dyDescent="0.35">
      <c r="B395" s="55">
        <v>360</v>
      </c>
    </row>
    <row r="396" spans="2:2" x14ac:dyDescent="0.35">
      <c r="B396" s="55">
        <v>365</v>
      </c>
    </row>
    <row r="397" spans="2:2" x14ac:dyDescent="0.35">
      <c r="B397" s="55">
        <v>370</v>
      </c>
    </row>
    <row r="398" spans="2:2" x14ac:dyDescent="0.35">
      <c r="B398" s="55">
        <v>375</v>
      </c>
    </row>
    <row r="399" spans="2:2" x14ac:dyDescent="0.35">
      <c r="B399" s="55">
        <v>380</v>
      </c>
    </row>
    <row r="400" spans="2:2" x14ac:dyDescent="0.35">
      <c r="B400" s="55">
        <v>385</v>
      </c>
    </row>
    <row r="401" spans="2:2" x14ac:dyDescent="0.35">
      <c r="B401" s="55">
        <v>390</v>
      </c>
    </row>
    <row r="402" spans="2:2" x14ac:dyDescent="0.35">
      <c r="B402" s="55">
        <v>395</v>
      </c>
    </row>
    <row r="403" spans="2:2" x14ac:dyDescent="0.35">
      <c r="B403" s="55">
        <v>400</v>
      </c>
    </row>
    <row r="404" spans="2:2" x14ac:dyDescent="0.35">
      <c r="B404" s="55">
        <v>405</v>
      </c>
    </row>
    <row r="405" spans="2:2" x14ac:dyDescent="0.35">
      <c r="B405" s="55">
        <v>410</v>
      </c>
    </row>
    <row r="406" spans="2:2" x14ac:dyDescent="0.35">
      <c r="B406" s="55">
        <v>415</v>
      </c>
    </row>
    <row r="407" spans="2:2" x14ac:dyDescent="0.35">
      <c r="B407" s="55">
        <v>420</v>
      </c>
    </row>
    <row r="408" spans="2:2" x14ac:dyDescent="0.35">
      <c r="B408" s="55">
        <v>425</v>
      </c>
    </row>
    <row r="409" spans="2:2" x14ac:dyDescent="0.35">
      <c r="B409" s="55">
        <v>430</v>
      </c>
    </row>
    <row r="410" spans="2:2" x14ac:dyDescent="0.35">
      <c r="B410" s="55">
        <v>435</v>
      </c>
    </row>
    <row r="411" spans="2:2" x14ac:dyDescent="0.35">
      <c r="B411" s="55">
        <v>440</v>
      </c>
    </row>
    <row r="412" spans="2:2" x14ac:dyDescent="0.35">
      <c r="B412" s="55">
        <v>445</v>
      </c>
    </row>
    <row r="413" spans="2:2" x14ac:dyDescent="0.35">
      <c r="B413" s="55">
        <v>450</v>
      </c>
    </row>
    <row r="414" spans="2:2" x14ac:dyDescent="0.35">
      <c r="B414" s="55">
        <v>455</v>
      </c>
    </row>
    <row r="415" spans="2:2" x14ac:dyDescent="0.35">
      <c r="B415" s="55">
        <v>460</v>
      </c>
    </row>
    <row r="416" spans="2:2" x14ac:dyDescent="0.35">
      <c r="B416" s="55">
        <v>465</v>
      </c>
    </row>
    <row r="417" spans="2:2" x14ac:dyDescent="0.35">
      <c r="B417" s="55">
        <v>470</v>
      </c>
    </row>
    <row r="418" spans="2:2" x14ac:dyDescent="0.35">
      <c r="B418" s="55">
        <v>475</v>
      </c>
    </row>
    <row r="419" spans="2:2" x14ac:dyDescent="0.35">
      <c r="B419" s="55">
        <v>480</v>
      </c>
    </row>
    <row r="420" spans="2:2" x14ac:dyDescent="0.35">
      <c r="B420" s="55">
        <v>485</v>
      </c>
    </row>
    <row r="421" spans="2:2" x14ac:dyDescent="0.35">
      <c r="B421" s="55">
        <v>490</v>
      </c>
    </row>
    <row r="422" spans="2:2" x14ac:dyDescent="0.35">
      <c r="B422" s="55">
        <v>495</v>
      </c>
    </row>
    <row r="423" spans="2:2" x14ac:dyDescent="0.35">
      <c r="B423" s="55">
        <v>500</v>
      </c>
    </row>
    <row r="424" spans="2:2" x14ac:dyDescent="0.35">
      <c r="B424" s="55">
        <v>505</v>
      </c>
    </row>
    <row r="425" spans="2:2" x14ac:dyDescent="0.35">
      <c r="B425" s="55">
        <v>510</v>
      </c>
    </row>
    <row r="426" spans="2:2" x14ac:dyDescent="0.35">
      <c r="B426" s="55">
        <v>515</v>
      </c>
    </row>
    <row r="427" spans="2:2" x14ac:dyDescent="0.35">
      <c r="B427" s="55">
        <v>520</v>
      </c>
    </row>
    <row r="428" spans="2:2" x14ac:dyDescent="0.35">
      <c r="B428" s="55">
        <v>525</v>
      </c>
    </row>
    <row r="429" spans="2:2" x14ac:dyDescent="0.35">
      <c r="B429" s="55">
        <v>530</v>
      </c>
    </row>
    <row r="430" spans="2:2" x14ac:dyDescent="0.35">
      <c r="B430" s="55">
        <v>535</v>
      </c>
    </row>
    <row r="431" spans="2:2" x14ac:dyDescent="0.35">
      <c r="B431" s="55">
        <v>540</v>
      </c>
    </row>
    <row r="432" spans="2:2" x14ac:dyDescent="0.35">
      <c r="B432" s="55">
        <v>545</v>
      </c>
    </row>
    <row r="433" spans="1:2" x14ac:dyDescent="0.35">
      <c r="B433" s="55">
        <v>550</v>
      </c>
    </row>
    <row r="434" spans="1:2" x14ac:dyDescent="0.35">
      <c r="B434" s="55">
        <v>555</v>
      </c>
    </row>
    <row r="435" spans="1:2" x14ac:dyDescent="0.35">
      <c r="B435" s="55">
        <v>560</v>
      </c>
    </row>
    <row r="436" spans="1:2" x14ac:dyDescent="0.35">
      <c r="B436" s="55">
        <v>565</v>
      </c>
    </row>
    <row r="437" spans="1:2" x14ac:dyDescent="0.35">
      <c r="B437" s="55">
        <v>570</v>
      </c>
    </row>
    <row r="438" spans="1:2" x14ac:dyDescent="0.35">
      <c r="B438" s="55">
        <v>575</v>
      </c>
    </row>
    <row r="439" spans="1:2" x14ac:dyDescent="0.35">
      <c r="B439" s="55">
        <v>580</v>
      </c>
    </row>
    <row r="440" spans="1:2" x14ac:dyDescent="0.35">
      <c r="B440" s="55">
        <v>585</v>
      </c>
    </row>
    <row r="441" spans="1:2" x14ac:dyDescent="0.35">
      <c r="B441" s="55">
        <v>590</v>
      </c>
    </row>
    <row r="442" spans="1:2" x14ac:dyDescent="0.35">
      <c r="B442" s="55">
        <v>595</v>
      </c>
    </row>
    <row r="443" spans="1:2" x14ac:dyDescent="0.35">
      <c r="B443" s="55">
        <v>600</v>
      </c>
    </row>
    <row r="444" spans="1:2" x14ac:dyDescent="0.35">
      <c r="B444" s="55">
        <v>605</v>
      </c>
    </row>
    <row r="445" spans="1:2" x14ac:dyDescent="0.35">
      <c r="B445" s="55">
        <v>610</v>
      </c>
    </row>
    <row r="447" spans="1:2" x14ac:dyDescent="0.35">
      <c r="A447" t="s">
        <v>22</v>
      </c>
    </row>
    <row r="448" spans="1:2" x14ac:dyDescent="0.35">
      <c r="B448" s="62" t="s">
        <v>143</v>
      </c>
    </row>
    <row r="449" spans="2:13" x14ac:dyDescent="0.35">
      <c r="B449" s="63">
        <v>0.5</v>
      </c>
      <c r="D449" s="37" t="s">
        <v>144</v>
      </c>
      <c r="E449" s="37"/>
      <c r="F449" s="37"/>
      <c r="G449" s="37"/>
      <c r="H449" s="37"/>
      <c r="I449" s="37"/>
      <c r="J449" s="37"/>
      <c r="K449" s="37"/>
      <c r="L449" s="37"/>
      <c r="M449" s="37"/>
    </row>
    <row r="450" spans="2:13" x14ac:dyDescent="0.35">
      <c r="B450" s="63">
        <v>1</v>
      </c>
    </row>
    <row r="451" spans="2:13" x14ac:dyDescent="0.35">
      <c r="B451" s="63">
        <v>0.2</v>
      </c>
      <c r="E451" s="2" t="s">
        <v>44</v>
      </c>
      <c r="F451" s="25">
        <f>QUARTILE(B449:B569,1)</f>
        <v>0.4</v>
      </c>
    </row>
    <row r="452" spans="2:13" x14ac:dyDescent="0.35">
      <c r="B452" s="63">
        <v>0.7</v>
      </c>
      <c r="E452" s="2" t="s">
        <v>114</v>
      </c>
      <c r="F452" s="25">
        <f>QUARTILE(B449:B569,2)</f>
        <v>0.7</v>
      </c>
    </row>
    <row r="453" spans="2:13" x14ac:dyDescent="0.35">
      <c r="B453" s="63">
        <v>0.3</v>
      </c>
      <c r="E453" s="2" t="s">
        <v>45</v>
      </c>
      <c r="F453" s="25">
        <f>QUARTILE(B449:B569,3)</f>
        <v>0.9</v>
      </c>
    </row>
    <row r="454" spans="2:13" x14ac:dyDescent="0.35">
      <c r="B454" s="63">
        <v>0.9</v>
      </c>
    </row>
    <row r="455" spans="2:13" x14ac:dyDescent="0.35">
      <c r="B455" s="63">
        <v>1.2</v>
      </c>
      <c r="D455" s="37" t="s">
        <v>145</v>
      </c>
      <c r="E455" s="37"/>
      <c r="F455" s="37"/>
      <c r="G455" s="37"/>
      <c r="H455" s="37"/>
      <c r="I455" s="37"/>
      <c r="J455" s="37"/>
      <c r="K455" s="37"/>
      <c r="L455" s="37"/>
      <c r="M455" s="37"/>
    </row>
    <row r="456" spans="2:13" x14ac:dyDescent="0.35">
      <c r="B456" s="63">
        <v>0.6</v>
      </c>
    </row>
    <row r="457" spans="2:13" x14ac:dyDescent="0.35">
      <c r="B457" s="63">
        <v>0.4</v>
      </c>
      <c r="E457" s="2" t="s">
        <v>117</v>
      </c>
      <c r="F457" s="57">
        <f>PERCENTILE(B449:B569,0.25)</f>
        <v>0.4</v>
      </c>
    </row>
    <row r="458" spans="2:13" x14ac:dyDescent="0.35">
      <c r="B458" s="63">
        <v>1.1000000000000001</v>
      </c>
      <c r="E458" s="2" t="s">
        <v>126</v>
      </c>
      <c r="F458" s="57">
        <f>PERCENTILE(B449:B569,0.5)</f>
        <v>0.7</v>
      </c>
    </row>
    <row r="459" spans="2:13" x14ac:dyDescent="0.35">
      <c r="B459" s="63">
        <v>0.8</v>
      </c>
      <c r="E459" s="2" t="s">
        <v>118</v>
      </c>
      <c r="F459" s="57">
        <f>PERCENTILE(B449:B569,0.75)</f>
        <v>0.9</v>
      </c>
    </row>
    <row r="460" spans="2:13" x14ac:dyDescent="0.35">
      <c r="B460" s="63">
        <v>0.5</v>
      </c>
    </row>
    <row r="461" spans="2:13" x14ac:dyDescent="0.35">
      <c r="B461" s="63">
        <v>0.3</v>
      </c>
      <c r="D461" s="37" t="s">
        <v>146</v>
      </c>
      <c r="E461" s="37"/>
      <c r="F461" s="37"/>
      <c r="G461" s="37"/>
      <c r="H461" s="37"/>
      <c r="I461" s="37"/>
      <c r="J461" s="37"/>
      <c r="K461" s="37"/>
      <c r="L461" s="37"/>
      <c r="M461" s="37"/>
    </row>
    <row r="462" spans="2:13" x14ac:dyDescent="0.35">
      <c r="B462" s="63">
        <v>0.6</v>
      </c>
    </row>
    <row r="463" spans="2:13" x14ac:dyDescent="0.35">
      <c r="B463" s="63">
        <v>1</v>
      </c>
      <c r="F463" s="64" t="s">
        <v>147</v>
      </c>
      <c r="G463" s="58"/>
      <c r="H463" s="58"/>
      <c r="I463" s="58"/>
      <c r="J463" s="58"/>
    </row>
    <row r="464" spans="2:13" x14ac:dyDescent="0.35">
      <c r="B464" s="63">
        <v>0.4</v>
      </c>
    </row>
    <row r="465" spans="2:2" x14ac:dyDescent="0.35">
      <c r="B465" s="63">
        <v>0.5</v>
      </c>
    </row>
    <row r="466" spans="2:2" x14ac:dyDescent="0.35">
      <c r="B466" s="63">
        <v>0.7</v>
      </c>
    </row>
    <row r="467" spans="2:2" x14ac:dyDescent="0.35">
      <c r="B467" s="63">
        <v>0.9</v>
      </c>
    </row>
    <row r="468" spans="2:2" x14ac:dyDescent="0.35">
      <c r="B468" s="63">
        <v>1.3</v>
      </c>
    </row>
    <row r="469" spans="2:2" x14ac:dyDescent="0.35">
      <c r="B469" s="63">
        <v>0.8</v>
      </c>
    </row>
    <row r="470" spans="2:2" x14ac:dyDescent="0.35">
      <c r="B470" s="63">
        <v>0.6</v>
      </c>
    </row>
    <row r="471" spans="2:2" x14ac:dyDescent="0.35">
      <c r="B471" s="63">
        <v>0.4</v>
      </c>
    </row>
    <row r="472" spans="2:2" x14ac:dyDescent="0.35">
      <c r="B472" s="63">
        <v>0.7</v>
      </c>
    </row>
    <row r="473" spans="2:2" x14ac:dyDescent="0.35">
      <c r="B473" s="63">
        <v>0.9</v>
      </c>
    </row>
    <row r="474" spans="2:2" x14ac:dyDescent="0.35">
      <c r="B474" s="63">
        <v>0.5</v>
      </c>
    </row>
    <row r="475" spans="2:2" x14ac:dyDescent="0.35">
      <c r="B475" s="63">
        <v>0.2</v>
      </c>
    </row>
    <row r="476" spans="2:2" x14ac:dyDescent="0.35">
      <c r="B476" s="63">
        <v>1</v>
      </c>
    </row>
    <row r="477" spans="2:2" x14ac:dyDescent="0.35">
      <c r="B477" s="63">
        <v>0.8</v>
      </c>
    </row>
    <row r="478" spans="2:2" x14ac:dyDescent="0.35">
      <c r="B478" s="63">
        <v>0.3</v>
      </c>
    </row>
    <row r="479" spans="2:2" x14ac:dyDescent="0.35">
      <c r="B479" s="63">
        <v>0.6</v>
      </c>
    </row>
    <row r="480" spans="2:2" x14ac:dyDescent="0.35">
      <c r="B480" s="63">
        <v>0.4</v>
      </c>
    </row>
    <row r="481" spans="2:2" x14ac:dyDescent="0.35">
      <c r="B481" s="63">
        <v>0.7</v>
      </c>
    </row>
    <row r="482" spans="2:2" x14ac:dyDescent="0.35">
      <c r="B482" s="63">
        <v>0.9</v>
      </c>
    </row>
    <row r="483" spans="2:2" x14ac:dyDescent="0.35">
      <c r="B483" s="63">
        <v>1.2</v>
      </c>
    </row>
    <row r="484" spans="2:2" x14ac:dyDescent="0.35">
      <c r="B484" s="63">
        <v>0.8</v>
      </c>
    </row>
    <row r="485" spans="2:2" x14ac:dyDescent="0.35">
      <c r="B485" s="63">
        <v>0.3</v>
      </c>
    </row>
    <row r="486" spans="2:2" x14ac:dyDescent="0.35">
      <c r="B486" s="63">
        <v>0.6</v>
      </c>
    </row>
    <row r="487" spans="2:2" x14ac:dyDescent="0.35">
      <c r="B487" s="63">
        <v>0.5</v>
      </c>
    </row>
    <row r="488" spans="2:2" x14ac:dyDescent="0.35">
      <c r="B488" s="63">
        <v>0.4</v>
      </c>
    </row>
    <row r="489" spans="2:2" x14ac:dyDescent="0.35">
      <c r="B489" s="63">
        <v>0.7</v>
      </c>
    </row>
    <row r="490" spans="2:2" x14ac:dyDescent="0.35">
      <c r="B490" s="63">
        <v>0.9</v>
      </c>
    </row>
    <row r="491" spans="2:2" x14ac:dyDescent="0.35">
      <c r="B491" s="63">
        <v>1.1000000000000001</v>
      </c>
    </row>
    <row r="492" spans="2:2" x14ac:dyDescent="0.35">
      <c r="B492" s="63">
        <v>0.3</v>
      </c>
    </row>
    <row r="493" spans="2:2" x14ac:dyDescent="0.35">
      <c r="B493" s="63">
        <v>1.4</v>
      </c>
    </row>
    <row r="494" spans="2:2" x14ac:dyDescent="0.35">
      <c r="B494" s="63">
        <v>0.9</v>
      </c>
    </row>
    <row r="495" spans="2:2" x14ac:dyDescent="0.35">
      <c r="B495" s="63">
        <v>0.6</v>
      </c>
    </row>
    <row r="496" spans="2:2" x14ac:dyDescent="0.35">
      <c r="B496" s="63">
        <v>0.2</v>
      </c>
    </row>
    <row r="497" spans="2:2" x14ac:dyDescent="0.35">
      <c r="B497" s="63">
        <v>1.5</v>
      </c>
    </row>
    <row r="498" spans="2:2" x14ac:dyDescent="0.35">
      <c r="B498" s="63">
        <v>1</v>
      </c>
    </row>
    <row r="499" spans="2:2" x14ac:dyDescent="0.35">
      <c r="B499" s="63">
        <v>0.6</v>
      </c>
    </row>
    <row r="500" spans="2:2" x14ac:dyDescent="0.35">
      <c r="B500" s="63">
        <v>0.4</v>
      </c>
    </row>
    <row r="501" spans="2:2" x14ac:dyDescent="0.35">
      <c r="B501" s="63">
        <v>0.7</v>
      </c>
    </row>
    <row r="502" spans="2:2" x14ac:dyDescent="0.35">
      <c r="B502" s="63">
        <v>1</v>
      </c>
    </row>
    <row r="503" spans="2:2" x14ac:dyDescent="0.35">
      <c r="B503" s="63">
        <v>0.8</v>
      </c>
    </row>
    <row r="504" spans="2:2" x14ac:dyDescent="0.35">
      <c r="B504" s="63">
        <v>0.3</v>
      </c>
    </row>
    <row r="505" spans="2:2" x14ac:dyDescent="0.35">
      <c r="B505" s="63">
        <v>0.5</v>
      </c>
    </row>
    <row r="506" spans="2:2" x14ac:dyDescent="0.35">
      <c r="B506" s="63">
        <v>0.8</v>
      </c>
    </row>
    <row r="507" spans="2:2" x14ac:dyDescent="0.35">
      <c r="B507" s="63">
        <v>0.6</v>
      </c>
    </row>
    <row r="508" spans="2:2" x14ac:dyDescent="0.35">
      <c r="B508" s="63">
        <v>0.3</v>
      </c>
    </row>
    <row r="509" spans="2:2" x14ac:dyDescent="0.35">
      <c r="B509" s="63">
        <v>0.9</v>
      </c>
    </row>
    <row r="510" spans="2:2" x14ac:dyDescent="0.35">
      <c r="B510" s="63">
        <v>0.4</v>
      </c>
    </row>
    <row r="511" spans="2:2" x14ac:dyDescent="0.35">
      <c r="B511" s="63">
        <v>0.7</v>
      </c>
    </row>
    <row r="512" spans="2:2" x14ac:dyDescent="0.35">
      <c r="B512" s="63">
        <v>0.9</v>
      </c>
    </row>
    <row r="513" spans="2:2" x14ac:dyDescent="0.35">
      <c r="B513" s="63">
        <v>1</v>
      </c>
    </row>
    <row r="514" spans="2:2" x14ac:dyDescent="0.35">
      <c r="B514" s="63">
        <v>0.8</v>
      </c>
    </row>
    <row r="515" spans="2:2" x14ac:dyDescent="0.35">
      <c r="B515" s="63">
        <v>0.3</v>
      </c>
    </row>
    <row r="516" spans="2:2" x14ac:dyDescent="0.35">
      <c r="B516" s="63">
        <v>0.5</v>
      </c>
    </row>
    <row r="517" spans="2:2" x14ac:dyDescent="0.35">
      <c r="B517" s="63">
        <v>0.6</v>
      </c>
    </row>
    <row r="518" spans="2:2" x14ac:dyDescent="0.35">
      <c r="B518" s="63">
        <v>0.4</v>
      </c>
    </row>
    <row r="519" spans="2:2" x14ac:dyDescent="0.35">
      <c r="B519" s="63">
        <v>0.7</v>
      </c>
    </row>
    <row r="520" spans="2:2" x14ac:dyDescent="0.35">
      <c r="B520" s="63">
        <v>0.9</v>
      </c>
    </row>
    <row r="521" spans="2:2" x14ac:dyDescent="0.35">
      <c r="B521" s="63">
        <v>1.1000000000000001</v>
      </c>
    </row>
    <row r="522" spans="2:2" x14ac:dyDescent="0.35">
      <c r="B522" s="63">
        <v>0.8</v>
      </c>
    </row>
    <row r="523" spans="2:2" x14ac:dyDescent="0.35">
      <c r="B523" s="63">
        <v>0.3</v>
      </c>
    </row>
    <row r="524" spans="2:2" x14ac:dyDescent="0.35">
      <c r="B524" s="63">
        <v>0.5</v>
      </c>
    </row>
    <row r="525" spans="2:2" x14ac:dyDescent="0.35">
      <c r="B525" s="63">
        <v>0.6</v>
      </c>
    </row>
    <row r="526" spans="2:2" x14ac:dyDescent="0.35">
      <c r="B526" s="63">
        <v>0.4</v>
      </c>
    </row>
    <row r="527" spans="2:2" x14ac:dyDescent="0.35">
      <c r="B527" s="63">
        <v>0.7</v>
      </c>
    </row>
    <row r="528" spans="2:2" x14ac:dyDescent="0.35">
      <c r="B528" s="63">
        <v>0.9</v>
      </c>
    </row>
    <row r="529" spans="2:2" x14ac:dyDescent="0.35">
      <c r="B529" s="63">
        <v>1</v>
      </c>
    </row>
    <row r="530" spans="2:2" x14ac:dyDescent="0.35">
      <c r="B530" s="63">
        <v>0.8</v>
      </c>
    </row>
    <row r="531" spans="2:2" x14ac:dyDescent="0.35">
      <c r="B531" s="63">
        <v>0.3</v>
      </c>
    </row>
    <row r="532" spans="2:2" x14ac:dyDescent="0.35">
      <c r="B532" s="63">
        <v>0.5</v>
      </c>
    </row>
    <row r="533" spans="2:2" x14ac:dyDescent="0.35">
      <c r="B533" s="63">
        <v>0.6</v>
      </c>
    </row>
    <row r="534" spans="2:2" x14ac:dyDescent="0.35">
      <c r="B534" s="63">
        <v>0.4</v>
      </c>
    </row>
    <row r="535" spans="2:2" x14ac:dyDescent="0.35">
      <c r="B535" s="63">
        <v>0.7</v>
      </c>
    </row>
    <row r="536" spans="2:2" x14ac:dyDescent="0.35">
      <c r="B536" s="63">
        <v>0.9</v>
      </c>
    </row>
    <row r="537" spans="2:2" x14ac:dyDescent="0.35">
      <c r="B537" s="63">
        <v>1.1000000000000001</v>
      </c>
    </row>
    <row r="538" spans="2:2" x14ac:dyDescent="0.35">
      <c r="B538" s="63">
        <v>0.8</v>
      </c>
    </row>
    <row r="539" spans="2:2" x14ac:dyDescent="0.35">
      <c r="B539" s="63">
        <v>0.3</v>
      </c>
    </row>
    <row r="540" spans="2:2" x14ac:dyDescent="0.35">
      <c r="B540" s="63">
        <v>0.5</v>
      </c>
    </row>
    <row r="541" spans="2:2" x14ac:dyDescent="0.35">
      <c r="B541" s="63">
        <v>0.6</v>
      </c>
    </row>
    <row r="542" spans="2:2" x14ac:dyDescent="0.35">
      <c r="B542" s="63">
        <v>0.4</v>
      </c>
    </row>
    <row r="543" spans="2:2" x14ac:dyDescent="0.35">
      <c r="B543" s="63">
        <v>0.7</v>
      </c>
    </row>
    <row r="544" spans="2:2" x14ac:dyDescent="0.35">
      <c r="B544" s="63">
        <v>0.9</v>
      </c>
    </row>
    <row r="545" spans="2:2" x14ac:dyDescent="0.35">
      <c r="B545" s="63">
        <v>1</v>
      </c>
    </row>
    <row r="546" spans="2:2" x14ac:dyDescent="0.35">
      <c r="B546" s="63">
        <v>0.8</v>
      </c>
    </row>
    <row r="547" spans="2:2" x14ac:dyDescent="0.35">
      <c r="B547" s="63">
        <v>0.3</v>
      </c>
    </row>
    <row r="548" spans="2:2" x14ac:dyDescent="0.35">
      <c r="B548" s="63">
        <v>0.5</v>
      </c>
    </row>
    <row r="549" spans="2:2" x14ac:dyDescent="0.35">
      <c r="B549" s="63">
        <v>0.6</v>
      </c>
    </row>
    <row r="550" spans="2:2" x14ac:dyDescent="0.35">
      <c r="B550" s="63">
        <v>0.4</v>
      </c>
    </row>
    <row r="551" spans="2:2" x14ac:dyDescent="0.35">
      <c r="B551" s="63">
        <v>0.7</v>
      </c>
    </row>
    <row r="552" spans="2:2" x14ac:dyDescent="0.35">
      <c r="B552" s="63">
        <v>0.9</v>
      </c>
    </row>
    <row r="553" spans="2:2" x14ac:dyDescent="0.35">
      <c r="B553" s="63">
        <v>1.1000000000000001</v>
      </c>
    </row>
    <row r="554" spans="2:2" x14ac:dyDescent="0.35">
      <c r="B554" s="63">
        <v>0.8</v>
      </c>
    </row>
    <row r="555" spans="2:2" x14ac:dyDescent="0.35">
      <c r="B555" s="63">
        <v>0.3</v>
      </c>
    </row>
    <row r="556" spans="2:2" x14ac:dyDescent="0.35">
      <c r="B556" s="63">
        <v>0.5</v>
      </c>
    </row>
    <row r="557" spans="2:2" x14ac:dyDescent="0.35">
      <c r="B557" s="63">
        <v>0.6</v>
      </c>
    </row>
    <row r="558" spans="2:2" x14ac:dyDescent="0.35">
      <c r="B558" s="63">
        <v>0.4</v>
      </c>
    </row>
    <row r="559" spans="2:2" x14ac:dyDescent="0.35">
      <c r="B559" s="63">
        <v>0.7</v>
      </c>
    </row>
    <row r="560" spans="2:2" x14ac:dyDescent="0.35">
      <c r="B560" s="63">
        <v>0.9</v>
      </c>
    </row>
    <row r="561" spans="2:2" x14ac:dyDescent="0.35">
      <c r="B561" s="63">
        <v>1</v>
      </c>
    </row>
    <row r="562" spans="2:2" x14ac:dyDescent="0.35">
      <c r="B562" s="63">
        <v>0.8</v>
      </c>
    </row>
    <row r="563" spans="2:2" x14ac:dyDescent="0.35">
      <c r="B563" s="63">
        <v>0.3</v>
      </c>
    </row>
    <row r="564" spans="2:2" x14ac:dyDescent="0.35">
      <c r="B564" s="63">
        <v>0.5</v>
      </c>
    </row>
    <row r="565" spans="2:2" x14ac:dyDescent="0.35">
      <c r="B565" s="63">
        <v>0.6</v>
      </c>
    </row>
    <row r="566" spans="2:2" x14ac:dyDescent="0.35">
      <c r="B566" s="63">
        <v>0.4</v>
      </c>
    </row>
    <row r="567" spans="2:2" x14ac:dyDescent="0.35">
      <c r="B567" s="63">
        <v>0.7</v>
      </c>
    </row>
    <row r="568" spans="2:2" x14ac:dyDescent="0.35">
      <c r="B568" s="63">
        <v>0.9</v>
      </c>
    </row>
    <row r="569" spans="2:2" x14ac:dyDescent="0.35">
      <c r="B569" s="63">
        <v>1.1000000000000001</v>
      </c>
    </row>
  </sheetData>
  <mergeCells count="19">
    <mergeCell ref="D455:M455"/>
    <mergeCell ref="D461:M461"/>
    <mergeCell ref="F463:J463"/>
    <mergeCell ref="E227:M227"/>
    <mergeCell ref="F340:K340"/>
    <mergeCell ref="D225:M225"/>
    <mergeCell ref="D326:M326"/>
    <mergeCell ref="D332:M332"/>
    <mergeCell ref="D338:M338"/>
    <mergeCell ref="D449:M449"/>
    <mergeCell ref="D115:M115"/>
    <mergeCell ref="D121:M121"/>
    <mergeCell ref="E123:F123"/>
    <mergeCell ref="D213:M213"/>
    <mergeCell ref="D219:M219"/>
    <mergeCell ref="D10:M10"/>
    <mergeCell ref="D18:M18"/>
    <mergeCell ref="E20:G20"/>
    <mergeCell ref="D109:M10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abSelected="1" workbookViewId="0">
      <selection activeCell="H17" sqref="H17"/>
    </sheetView>
  </sheetViews>
  <sheetFormatPr defaultRowHeight="14.5" x14ac:dyDescent="0.35"/>
  <cols>
    <col min="2" max="2" width="21.6328125" bestFit="1" customWidth="1"/>
    <col min="3" max="3" width="14.08984375" bestFit="1" customWidth="1"/>
    <col min="6" max="6" width="19.7265625" bestFit="1" customWidth="1"/>
    <col min="7" max="7" width="11.1796875" bestFit="1" customWidth="1"/>
    <col min="11" max="11" width="17.54296875" customWidth="1"/>
  </cols>
  <sheetData>
    <row r="2" spans="1:14" x14ac:dyDescent="0.35">
      <c r="A2" t="s">
        <v>75</v>
      </c>
    </row>
    <row r="4" spans="1:14" x14ac:dyDescent="0.35">
      <c r="B4" s="62" t="s">
        <v>148</v>
      </c>
      <c r="C4" s="62" t="s">
        <v>149</v>
      </c>
      <c r="E4" s="44" t="s">
        <v>150</v>
      </c>
      <c r="F4" s="44"/>
      <c r="G4" s="44"/>
      <c r="H4" s="44"/>
      <c r="I4" s="44"/>
      <c r="J4" s="44"/>
      <c r="K4" s="44"/>
      <c r="L4" s="44"/>
      <c r="M4" s="44"/>
      <c r="N4" s="44"/>
    </row>
    <row r="5" spans="1:14" x14ac:dyDescent="0.35">
      <c r="B5" s="63">
        <v>10</v>
      </c>
      <c r="C5" s="63">
        <v>50</v>
      </c>
      <c r="E5" s="44"/>
      <c r="F5" s="44"/>
      <c r="G5" s="44"/>
      <c r="H5" s="44"/>
      <c r="I5" s="44"/>
      <c r="J5" s="44"/>
      <c r="K5" s="44"/>
      <c r="L5" s="44"/>
      <c r="M5" s="44"/>
      <c r="N5" s="44"/>
    </row>
    <row r="6" spans="1:14" x14ac:dyDescent="0.35">
      <c r="B6" s="63">
        <v>12</v>
      </c>
      <c r="C6" s="63">
        <v>55</v>
      </c>
      <c r="E6" s="44"/>
      <c r="F6" s="44"/>
      <c r="G6" s="44"/>
      <c r="H6" s="44"/>
      <c r="I6" s="44"/>
      <c r="J6" s="44"/>
      <c r="K6" s="44"/>
      <c r="L6" s="44"/>
      <c r="M6" s="44"/>
      <c r="N6" s="44"/>
    </row>
    <row r="7" spans="1:14" x14ac:dyDescent="0.35">
      <c r="B7" s="63">
        <v>15</v>
      </c>
      <c r="C7" s="63">
        <v>60</v>
      </c>
      <c r="E7" s="44"/>
      <c r="F7" s="44"/>
      <c r="G7" s="44"/>
      <c r="H7" s="44"/>
      <c r="I7" s="44"/>
      <c r="J7" s="44"/>
      <c r="K7" s="44"/>
      <c r="L7" s="44"/>
      <c r="M7" s="44"/>
      <c r="N7" s="44"/>
    </row>
    <row r="8" spans="1:14" x14ac:dyDescent="0.35">
      <c r="B8" s="63">
        <v>18</v>
      </c>
      <c r="C8" s="63">
        <v>65</v>
      </c>
    </row>
    <row r="9" spans="1:14" x14ac:dyDescent="0.35">
      <c r="B9" s="63">
        <v>20</v>
      </c>
      <c r="C9" s="63">
        <v>70</v>
      </c>
    </row>
    <row r="10" spans="1:14" x14ac:dyDescent="0.35">
      <c r="B10" s="63">
        <v>22</v>
      </c>
      <c r="C10" s="63">
        <v>75</v>
      </c>
      <c r="F10" s="2" t="s">
        <v>151</v>
      </c>
      <c r="G10" s="67">
        <f>CORREL(B5:B16,C5:C16)</f>
        <v>0.99921031003664817</v>
      </c>
      <c r="H10" s="65"/>
      <c r="I10" s="65"/>
      <c r="J10" s="65"/>
      <c r="K10" s="65"/>
    </row>
    <row r="11" spans="1:14" x14ac:dyDescent="0.35">
      <c r="B11" s="63">
        <v>25</v>
      </c>
      <c r="C11" s="63">
        <v>80</v>
      </c>
      <c r="F11" s="64" t="s">
        <v>152</v>
      </c>
      <c r="G11" s="58"/>
      <c r="H11" s="71"/>
      <c r="I11" s="71"/>
      <c r="J11" s="71"/>
      <c r="K11" s="71"/>
    </row>
    <row r="12" spans="1:14" x14ac:dyDescent="0.35">
      <c r="B12" s="63">
        <v>28</v>
      </c>
      <c r="C12" s="63">
        <v>85</v>
      </c>
    </row>
    <row r="13" spans="1:14" x14ac:dyDescent="0.35">
      <c r="B13" s="63">
        <v>30</v>
      </c>
      <c r="C13" s="63">
        <v>90</v>
      </c>
    </row>
    <row r="14" spans="1:14" x14ac:dyDescent="0.35">
      <c r="B14" s="63">
        <v>32</v>
      </c>
      <c r="C14" s="63">
        <v>95</v>
      </c>
    </row>
    <row r="15" spans="1:14" x14ac:dyDescent="0.35">
      <c r="B15" s="63">
        <v>35</v>
      </c>
      <c r="C15" s="63">
        <v>100</v>
      </c>
    </row>
    <row r="16" spans="1:14" x14ac:dyDescent="0.35">
      <c r="B16" s="63">
        <v>38</v>
      </c>
      <c r="C16" s="63">
        <v>105</v>
      </c>
    </row>
    <row r="18" spans="1:11" x14ac:dyDescent="0.35">
      <c r="A18" t="s">
        <v>16</v>
      </c>
    </row>
    <row r="20" spans="1:11" x14ac:dyDescent="0.35">
      <c r="B20" s="62" t="s">
        <v>153</v>
      </c>
      <c r="C20" s="62" t="s">
        <v>154</v>
      </c>
      <c r="F20" s="61" t="s">
        <v>155</v>
      </c>
      <c r="G20" s="38"/>
      <c r="H20" s="38"/>
      <c r="I20" s="38"/>
      <c r="J20" s="38"/>
      <c r="K20" s="38"/>
    </row>
    <row r="21" spans="1:11" x14ac:dyDescent="0.35">
      <c r="B21" s="63">
        <v>45</v>
      </c>
      <c r="C21" s="63">
        <v>52</v>
      </c>
      <c r="F21" s="38"/>
      <c r="G21" s="38"/>
      <c r="H21" s="38"/>
      <c r="I21" s="38"/>
      <c r="J21" s="38"/>
      <c r="K21" s="38"/>
    </row>
    <row r="22" spans="1:11" x14ac:dyDescent="0.35">
      <c r="B22" s="63">
        <v>47</v>
      </c>
      <c r="C22" s="63">
        <v>54</v>
      </c>
      <c r="F22" s="38"/>
      <c r="G22" s="38"/>
      <c r="H22" s="38"/>
      <c r="I22" s="38"/>
      <c r="J22" s="38"/>
      <c r="K22" s="38"/>
    </row>
    <row r="23" spans="1:11" x14ac:dyDescent="0.35">
      <c r="B23" s="63">
        <v>48</v>
      </c>
      <c r="C23" s="63">
        <v>55</v>
      </c>
      <c r="F23" s="38"/>
      <c r="G23" s="38"/>
      <c r="H23" s="38"/>
      <c r="I23" s="38"/>
      <c r="J23" s="38"/>
      <c r="K23" s="38"/>
    </row>
    <row r="24" spans="1:11" x14ac:dyDescent="0.35">
      <c r="B24" s="63">
        <v>50</v>
      </c>
      <c r="C24" s="63">
        <v>57</v>
      </c>
    </row>
    <row r="25" spans="1:11" x14ac:dyDescent="0.35">
      <c r="B25" s="63">
        <v>52</v>
      </c>
      <c r="C25" s="63">
        <v>59</v>
      </c>
    </row>
    <row r="26" spans="1:11" x14ac:dyDescent="0.35">
      <c r="B26" s="63">
        <v>53</v>
      </c>
      <c r="C26" s="63">
        <v>60</v>
      </c>
      <c r="F26" s="62" t="s">
        <v>153</v>
      </c>
      <c r="G26" s="62" t="s">
        <v>154</v>
      </c>
    </row>
    <row r="27" spans="1:11" x14ac:dyDescent="0.35">
      <c r="B27" s="63">
        <v>55</v>
      </c>
      <c r="C27" s="63">
        <v>61</v>
      </c>
      <c r="F27">
        <f>VARP(B21:B40)</f>
        <v>96.8</v>
      </c>
      <c r="G27">
        <f>VARP(C21:C40)</f>
        <v>88.927499999999995</v>
      </c>
    </row>
    <row r="28" spans="1:11" x14ac:dyDescent="0.35">
      <c r="B28" s="63">
        <v>56</v>
      </c>
      <c r="C28" s="63">
        <v>62</v>
      </c>
    </row>
    <row r="29" spans="1:11" x14ac:dyDescent="0.35">
      <c r="B29" s="63">
        <v>58</v>
      </c>
      <c r="C29" s="63">
        <v>64</v>
      </c>
      <c r="F29" s="58" t="s">
        <v>161</v>
      </c>
      <c r="G29" s="58"/>
      <c r="H29" s="58"/>
      <c r="I29" s="58"/>
      <c r="J29" s="58"/>
      <c r="K29" s="58"/>
    </row>
    <row r="30" spans="1:11" x14ac:dyDescent="0.35">
      <c r="B30" s="63">
        <v>60</v>
      </c>
      <c r="C30" s="63">
        <v>66</v>
      </c>
    </row>
    <row r="31" spans="1:11" x14ac:dyDescent="0.35">
      <c r="B31" s="63">
        <v>62</v>
      </c>
      <c r="C31" s="63">
        <v>67</v>
      </c>
    </row>
    <row r="32" spans="1:11" x14ac:dyDescent="0.35">
      <c r="B32" s="63">
        <v>64</v>
      </c>
      <c r="C32" s="63">
        <v>69</v>
      </c>
    </row>
    <row r="33" spans="1:11" x14ac:dyDescent="0.35">
      <c r="B33" s="63">
        <v>65</v>
      </c>
      <c r="C33" s="63">
        <v>71</v>
      </c>
    </row>
    <row r="34" spans="1:11" x14ac:dyDescent="0.35">
      <c r="B34" s="63">
        <v>67</v>
      </c>
      <c r="C34" s="63">
        <v>73</v>
      </c>
    </row>
    <row r="35" spans="1:11" x14ac:dyDescent="0.35">
      <c r="B35" s="63">
        <v>69</v>
      </c>
      <c r="C35" s="63">
        <v>74</v>
      </c>
    </row>
    <row r="36" spans="1:11" x14ac:dyDescent="0.35">
      <c r="B36" s="63">
        <v>70</v>
      </c>
      <c r="C36" s="63">
        <v>76</v>
      </c>
    </row>
    <row r="37" spans="1:11" x14ac:dyDescent="0.35">
      <c r="B37" s="63">
        <v>72</v>
      </c>
      <c r="C37" s="63">
        <v>78</v>
      </c>
    </row>
    <row r="38" spans="1:11" x14ac:dyDescent="0.35">
      <c r="B38" s="63">
        <v>74</v>
      </c>
      <c r="C38" s="63">
        <v>80</v>
      </c>
    </row>
    <row r="39" spans="1:11" x14ac:dyDescent="0.35">
      <c r="B39" s="63">
        <v>76</v>
      </c>
      <c r="C39" s="63">
        <v>82</v>
      </c>
    </row>
    <row r="40" spans="1:11" x14ac:dyDescent="0.35">
      <c r="B40" s="63">
        <v>77</v>
      </c>
      <c r="C40" s="63">
        <v>83</v>
      </c>
    </row>
    <row r="42" spans="1:11" x14ac:dyDescent="0.35">
      <c r="A42" t="s">
        <v>19</v>
      </c>
    </row>
    <row r="43" spans="1:11" x14ac:dyDescent="0.35">
      <c r="B43" s="68" t="s">
        <v>156</v>
      </c>
      <c r="C43" s="68" t="s">
        <v>157</v>
      </c>
    </row>
    <row r="44" spans="1:11" x14ac:dyDescent="0.35">
      <c r="B44" s="70">
        <v>10</v>
      </c>
      <c r="C44" s="70">
        <v>60</v>
      </c>
      <c r="F44" s="44" t="s">
        <v>158</v>
      </c>
      <c r="G44" s="37"/>
      <c r="H44" s="37"/>
      <c r="I44" s="37"/>
      <c r="J44" s="37"/>
      <c r="K44" s="37"/>
    </row>
    <row r="45" spans="1:11" x14ac:dyDescent="0.35">
      <c r="B45" s="70">
        <v>12</v>
      </c>
      <c r="C45" s="70">
        <v>65</v>
      </c>
      <c r="F45" s="37"/>
      <c r="G45" s="37"/>
      <c r="H45" s="37"/>
      <c r="I45" s="37"/>
      <c r="J45" s="37"/>
      <c r="K45" s="37"/>
    </row>
    <row r="46" spans="1:11" x14ac:dyDescent="0.35">
      <c r="B46" s="70">
        <v>15</v>
      </c>
      <c r="C46" s="70">
        <v>70</v>
      </c>
      <c r="F46" s="37"/>
      <c r="G46" s="37"/>
      <c r="H46" s="37"/>
      <c r="I46" s="37"/>
      <c r="J46" s="37"/>
      <c r="K46" s="37"/>
    </row>
    <row r="47" spans="1:11" x14ac:dyDescent="0.35">
      <c r="B47" s="70">
        <v>18</v>
      </c>
      <c r="C47" s="70">
        <v>75</v>
      </c>
      <c r="F47" s="37"/>
      <c r="G47" s="37"/>
      <c r="H47" s="37"/>
      <c r="I47" s="37"/>
      <c r="J47" s="37"/>
      <c r="K47" s="37"/>
    </row>
    <row r="48" spans="1:11" x14ac:dyDescent="0.35">
      <c r="B48" s="70">
        <v>20</v>
      </c>
      <c r="C48" s="70">
        <v>80</v>
      </c>
    </row>
    <row r="49" spans="2:11" x14ac:dyDescent="0.35">
      <c r="B49" s="70">
        <v>22</v>
      </c>
      <c r="C49" s="70">
        <v>82</v>
      </c>
      <c r="F49" s="69" t="s">
        <v>159</v>
      </c>
      <c r="G49" s="23">
        <f>CORREL(B44:B70,C44:C70)</f>
        <v>0.97664193337879235</v>
      </c>
    </row>
    <row r="50" spans="2:11" x14ac:dyDescent="0.35">
      <c r="B50" s="70">
        <v>25</v>
      </c>
      <c r="C50" s="70">
        <v>85</v>
      </c>
      <c r="F50" s="58" t="s">
        <v>160</v>
      </c>
      <c r="G50" s="58"/>
      <c r="H50" s="58"/>
      <c r="I50" s="58"/>
      <c r="J50" s="58"/>
      <c r="K50" s="58"/>
    </row>
    <row r="51" spans="2:11" x14ac:dyDescent="0.35">
      <c r="B51" s="70">
        <v>28</v>
      </c>
      <c r="C51" s="70">
        <v>88</v>
      </c>
    </row>
    <row r="52" spans="2:11" x14ac:dyDescent="0.35">
      <c r="B52" s="70">
        <v>30</v>
      </c>
      <c r="C52" s="70">
        <v>90</v>
      </c>
    </row>
    <row r="53" spans="2:11" x14ac:dyDescent="0.35">
      <c r="B53" s="70">
        <v>32</v>
      </c>
      <c r="C53" s="70">
        <v>92</v>
      </c>
    </row>
    <row r="54" spans="2:11" x14ac:dyDescent="0.35">
      <c r="B54" s="70">
        <v>35</v>
      </c>
      <c r="C54" s="70">
        <v>93</v>
      </c>
    </row>
    <row r="55" spans="2:11" x14ac:dyDescent="0.35">
      <c r="B55" s="70">
        <v>38</v>
      </c>
      <c r="C55" s="70">
        <v>95</v>
      </c>
    </row>
    <row r="56" spans="2:11" x14ac:dyDescent="0.35">
      <c r="B56" s="70">
        <v>40</v>
      </c>
      <c r="C56" s="70">
        <v>96</v>
      </c>
    </row>
    <row r="57" spans="2:11" x14ac:dyDescent="0.35">
      <c r="B57" s="70">
        <v>42</v>
      </c>
      <c r="C57" s="70">
        <v>97</v>
      </c>
    </row>
    <row r="58" spans="2:11" x14ac:dyDescent="0.35">
      <c r="B58" s="70">
        <v>52</v>
      </c>
      <c r="C58" s="70">
        <v>98</v>
      </c>
    </row>
    <row r="59" spans="2:11" x14ac:dyDescent="0.35">
      <c r="B59" s="70">
        <v>55</v>
      </c>
      <c r="C59" s="70">
        <v>105</v>
      </c>
    </row>
    <row r="60" spans="2:11" x14ac:dyDescent="0.35">
      <c r="B60" s="70">
        <v>58</v>
      </c>
      <c r="C60" s="70">
        <v>106</v>
      </c>
    </row>
    <row r="61" spans="2:11" x14ac:dyDescent="0.35">
      <c r="B61" s="70">
        <v>60</v>
      </c>
      <c r="C61" s="70">
        <v>107</v>
      </c>
    </row>
    <row r="62" spans="2:11" x14ac:dyDescent="0.35">
      <c r="B62" s="70">
        <v>62</v>
      </c>
      <c r="C62" s="70">
        <v>108</v>
      </c>
    </row>
    <row r="63" spans="2:11" x14ac:dyDescent="0.35">
      <c r="B63" s="70">
        <v>65</v>
      </c>
      <c r="C63" s="70">
        <v>110</v>
      </c>
    </row>
    <row r="64" spans="2:11" x14ac:dyDescent="0.35">
      <c r="B64" s="70">
        <v>68</v>
      </c>
      <c r="C64" s="70">
        <v>112</v>
      </c>
    </row>
    <row r="65" spans="2:3" x14ac:dyDescent="0.35">
      <c r="B65" s="70">
        <v>70</v>
      </c>
      <c r="C65" s="70">
        <v>114</v>
      </c>
    </row>
    <row r="66" spans="2:3" x14ac:dyDescent="0.35">
      <c r="B66" s="70">
        <v>72</v>
      </c>
      <c r="C66" s="70">
        <v>115</v>
      </c>
    </row>
    <row r="67" spans="2:3" x14ac:dyDescent="0.35">
      <c r="B67" s="70">
        <v>75</v>
      </c>
      <c r="C67" s="70">
        <v>116</v>
      </c>
    </row>
    <row r="68" spans="2:3" x14ac:dyDescent="0.35">
      <c r="B68" s="70">
        <v>78</v>
      </c>
      <c r="C68" s="70">
        <v>118</v>
      </c>
    </row>
    <row r="69" spans="2:3" x14ac:dyDescent="0.35">
      <c r="B69" s="70">
        <v>80</v>
      </c>
      <c r="C69" s="70">
        <v>120</v>
      </c>
    </row>
    <row r="70" spans="2:3" x14ac:dyDescent="0.35">
      <c r="B70" s="70">
        <v>82</v>
      </c>
      <c r="C70" s="70">
        <v>122</v>
      </c>
    </row>
  </sheetData>
  <mergeCells count="6">
    <mergeCell ref="F44:K47"/>
    <mergeCell ref="F50:K50"/>
    <mergeCell ref="F29:K29"/>
    <mergeCell ref="E4:N7"/>
    <mergeCell ref="F11:K11"/>
    <mergeCell ref="F20:K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 of central tendency</vt:lpstr>
      <vt:lpstr>measure of dispersion</vt:lpstr>
      <vt:lpstr>measure of Skewness &amp; Kurtosis</vt:lpstr>
      <vt:lpstr>Percentile and Quartiles</vt:lpstr>
      <vt:lpstr>Correlation and Covariance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2024-03-15T17:39:41Z</dcterms:created>
  <dcterms:modified xsi:type="dcterms:W3CDTF">2024-03-20T19:08:45Z</dcterms:modified>
</cp:coreProperties>
</file>