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New folder\"/>
    </mc:Choice>
  </mc:AlternateContent>
  <xr:revisionPtr revIDLastSave="0" documentId="8_{2BEB30FA-D5B9-4766-8007-51A3DAD126C8}" xr6:coauthVersionLast="47" xr6:coauthVersionMax="47" xr10:uidLastSave="{00000000-0000-0000-0000-000000000000}"/>
  <bookViews>
    <workbookView xWindow="-110" yWindow="-110" windowWidth="19420" windowHeight="10420" activeTab="2" xr2:uid="{FFCEA9CA-9CDD-4985-9DFD-144F642382B6}"/>
  </bookViews>
  <sheets>
    <sheet name="Data Sheet" sheetId="1" r:id="rId1"/>
    <sheet name="CFS" sheetId="2" r:id="rId2"/>
    <sheet name="Comps Data" sheetId="4" r:id="rId3"/>
    <sheet name="Raw FS" sheetId="3" r:id="rId4"/>
  </sheets>
  <definedNames>
    <definedName name="UPDATE">'Data Sheet'!$E$1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7" i="4" l="1"/>
  <c r="J27" i="4" s="1"/>
  <c r="M27" i="4" s="1"/>
  <c r="G26" i="4"/>
  <c r="J26" i="4" s="1"/>
  <c r="M26" i="4" s="1"/>
  <c r="J25" i="4"/>
  <c r="M25" i="4" s="1"/>
  <c r="G25" i="4"/>
  <c r="G24" i="4"/>
  <c r="J24" i="4" s="1"/>
  <c r="M24" i="4" s="1"/>
  <c r="G23" i="4"/>
  <c r="J23" i="4" s="1"/>
  <c r="M23" i="4" s="1"/>
  <c r="F12" i="4"/>
  <c r="I12" i="4" s="1"/>
  <c r="K12" i="4" s="1"/>
  <c r="I11" i="4"/>
  <c r="K11" i="4" s="1"/>
  <c r="F11" i="4"/>
  <c r="F10" i="4"/>
  <c r="I10" i="4" s="1"/>
  <c r="K10" i="4" s="1"/>
  <c r="F9" i="4"/>
  <c r="I9" i="4" s="1"/>
  <c r="K9" i="4" s="1"/>
  <c r="F8" i="4"/>
  <c r="I8" i="4" s="1"/>
  <c r="K8" i="4" s="1"/>
  <c r="I7" i="4"/>
  <c r="K7" i="4" s="1"/>
  <c r="F7" i="4"/>
  <c r="F6" i="4"/>
  <c r="I6" i="4" s="1"/>
  <c r="K6" i="4" s="1"/>
  <c r="F5" i="4"/>
  <c r="I5" i="4" s="1"/>
  <c r="K5" i="4" s="1"/>
  <c r="F4" i="4"/>
  <c r="I4" i="4" s="1"/>
  <c r="K4" i="4" s="1"/>
  <c r="I3" i="4"/>
  <c r="K3" i="4" s="1"/>
  <c r="F3" i="4"/>
  <c r="I28" i="3"/>
  <c r="H28" i="3"/>
  <c r="G28" i="3"/>
  <c r="F28" i="3"/>
  <c r="E28" i="3"/>
  <c r="D28" i="3"/>
  <c r="C28" i="3"/>
  <c r="D93" i="1"/>
  <c r="C93" i="1"/>
  <c r="B93" i="1"/>
  <c r="B6" i="1"/>
  <c r="E1" i="1"/>
</calcChain>
</file>

<file path=xl/sharedStrings.xml><?xml version="1.0" encoding="utf-8"?>
<sst xmlns="http://schemas.openxmlformats.org/spreadsheetml/2006/main" count="175" uniqueCount="133">
  <si>
    <t>COMPANY NAME</t>
  </si>
  <si>
    <t>ZOMATO LTD</t>
  </si>
  <si>
    <t>LATEST VERSION</t>
  </si>
  <si>
    <t>PLEASE DO NOT MAKE ANY CHANGES TO THIS SHEET</t>
  </si>
  <si>
    <t>CURRENT VERSION</t>
  </si>
  <si>
    <t>META</t>
  </si>
  <si>
    <t>Number of shares</t>
  </si>
  <si>
    <t>Face Value</t>
  </si>
  <si>
    <t>Current Price</t>
  </si>
  <si>
    <t>Market Capitalization</t>
  </si>
  <si>
    <t>PROFIT &amp; LOSS</t>
  </si>
  <si>
    <t>Report Date</t>
  </si>
  <si>
    <t>Sales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</si>
  <si>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</si>
  <si>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</si>
  <si>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</si>
  <si>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</si>
  <si>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</si>
  <si>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</si>
  <si>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</si>
  <si>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Other Income</t>
  </si>
  <si>
    <t>Depreciation</t>
  </si>
  <si>
    <t>Interest</t>
  </si>
  <si>
    <t>Profit before tax</t>
  </si>
  <si>
    <t>Tax</t>
  </si>
  <si>
    <t>Net profit</t>
  </si>
  <si>
    <t>Dividend Amount</t>
  </si>
  <si>
    <t>Quarters</t>
  </si>
  <si>
    <t>Expenses</t>
  </si>
  <si>
    <t>Operating Profit</t>
  </si>
  <si>
    <t>BALANCE SHEET</t>
  </si>
  <si>
    <t>Equity Share Capital</t>
  </si>
  <si>
    <t>Reserves</t>
  </si>
  <si>
    <t>Borrowings</t>
  </si>
  <si>
    <t>Other Liabilities</t>
  </si>
  <si>
    <t>Total</t>
  </si>
  <si>
    <t>Net Block</t>
  </si>
  <si>
    <t>Capital Work in Progress</t>
  </si>
  <si>
    <t>Investments</t>
  </si>
  <si>
    <t>Other Assets</t>
  </si>
  <si>
    <t>Receivables</t>
  </si>
  <si>
    <t>Inventory</t>
  </si>
  <si>
    <t>Cash &amp; Bank</t>
  </si>
  <si>
    <t>No. of Equity Shares</t>
  </si>
  <si>
    <t>New Bonus Shares</t>
  </si>
  <si>
    <t>Face value</t>
  </si>
  <si>
    <t>CASH FLOW:</t>
  </si>
  <si>
    <t>Cash from Operating Activity</t>
  </si>
  <si>
    <t>Cash from Investing Activity</t>
  </si>
  <si>
    <t>Cash from Financing Activity</t>
  </si>
  <si>
    <t>Net Cash Flow</t>
  </si>
  <si>
    <t>PRICE:</t>
  </si>
  <si>
    <t>DERIVED:</t>
  </si>
  <si>
    <t>Adjusted Equity Shares in Cr</t>
  </si>
  <si>
    <t>Cash from Operating Activity -</t>
  </si>
  <si>
    <t>Profit from operations</t>
  </si>
  <si>
    <t>Payables</t>
  </si>
  <si>
    <t>Other WC items</t>
  </si>
  <si>
    <t>Working capital changes</t>
  </si>
  <si>
    <t>Direct taxes</t>
  </si>
  <si>
    <t>Cash from Investing Activity -</t>
  </si>
  <si>
    <t>Fixed assets purchased</t>
  </si>
  <si>
    <t>Fixed assets sold</t>
  </si>
  <si>
    <t>Investments purchased</t>
  </si>
  <si>
    <t>Investments sold</t>
  </si>
  <si>
    <t>Interest received</t>
  </si>
  <si>
    <t>Redemp n Canc of Shares</t>
  </si>
  <si>
    <t>Acquisition of companies</t>
  </si>
  <si>
    <t>Other investing items</t>
  </si>
  <si>
    <t>Cash from Financing Activity -</t>
  </si>
  <si>
    <t>Proceeds from shares</t>
  </si>
  <si>
    <t>Proceeds from borrowings</t>
  </si>
  <si>
    <t>Repayment of borrowings</t>
  </si>
  <si>
    <t>Interest paid fin</t>
  </si>
  <si>
    <t>Financial liabilities</t>
  </si>
  <si>
    <t>Other financing items</t>
  </si>
  <si>
    <t>Equity Capital</t>
  </si>
  <si>
    <t xml:space="preserve">Borrowings </t>
  </si>
  <si>
    <t>Long term Borrowings</t>
  </si>
  <si>
    <t>Short term Borrowings</t>
  </si>
  <si>
    <t>Lease Liabilities</t>
  </si>
  <si>
    <t>Other Borrowings</t>
  </si>
  <si>
    <t xml:space="preserve">Other Liabilities </t>
  </si>
  <si>
    <t>Non controlling int</t>
  </si>
  <si>
    <t>Trade Payables</t>
  </si>
  <si>
    <t>Advance from Customers</t>
  </si>
  <si>
    <t>Other liability items</t>
  </si>
  <si>
    <t>Total Liabilities</t>
  </si>
  <si>
    <t>Fixed Assets </t>
  </si>
  <si>
    <t>Building</t>
  </si>
  <si>
    <t>Plant Machinery</t>
  </si>
  <si>
    <t>Equipments</t>
  </si>
  <si>
    <t>Computers</t>
  </si>
  <si>
    <t>Furniture n fittings</t>
  </si>
  <si>
    <t>Vehicles</t>
  </si>
  <si>
    <t>Intangible Assets</t>
  </si>
  <si>
    <t>Other fixed assets</t>
  </si>
  <si>
    <t>Accumulated Depreciation</t>
  </si>
  <si>
    <t>Net Fixed Asset</t>
  </si>
  <si>
    <t>CWIP</t>
  </si>
  <si>
    <t>Inventories</t>
  </si>
  <si>
    <t>Trade receivables</t>
  </si>
  <si>
    <t>Cash Equivalents</t>
  </si>
  <si>
    <t>Loans n Advances</t>
  </si>
  <si>
    <t>Other asset items</t>
  </si>
  <si>
    <t>Total Assets</t>
  </si>
  <si>
    <t>S.No.</t>
  </si>
  <si>
    <t>Name</t>
  </si>
  <si>
    <t>CMP Rs.</t>
  </si>
  <si>
    <t>No. Eq. Shares Cr.</t>
  </si>
  <si>
    <t>Market Capitalisation</t>
  </si>
  <si>
    <t>Debt Rs.Cr.</t>
  </si>
  <si>
    <t>Cash End Rs.Cr.</t>
  </si>
  <si>
    <t>EV</t>
  </si>
  <si>
    <t>Sales Rs.Cr.</t>
  </si>
  <si>
    <t>EBITDA</t>
  </si>
  <si>
    <t>NP 12M Rs.Cr.</t>
  </si>
  <si>
    <t>EV / EBITDA</t>
  </si>
  <si>
    <t>Zomato Ltd</t>
  </si>
  <si>
    <t>Swiggy</t>
  </si>
  <si>
    <t>Info Edg.(India)</t>
  </si>
  <si>
    <t>One 97</t>
  </si>
  <si>
    <t>FSN E-Commerce</t>
  </si>
  <si>
    <t>TBO Tek</t>
  </si>
  <si>
    <t>Indiamart Inter.</t>
  </si>
  <si>
    <t>Just Dial</t>
  </si>
  <si>
    <t>Le Travenues</t>
  </si>
  <si>
    <t>Easy Trip Plann.</t>
  </si>
  <si>
    <t>MSTC</t>
  </si>
  <si>
    <t>One Mobikwik</t>
  </si>
  <si>
    <t>Yatra Online</t>
  </si>
  <si>
    <t>Creative Newtech</t>
  </si>
  <si>
    <t>Macfos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</si>
</sst>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 * #,##0.00_ ;_ * \-#,##0.00_ ;_ * &quot;-&quot;??_ ;_ @_ "/>
    <numFmt numFmtId="165" formatCode="[$-409]mmm\-yy;@"/>
    <numFmt numFmtId="166" formatCode="#,##0.0;\(#,##0.0\);\-"/>
  </numFmts>
  <fonts count="9" x14ac:knownFonts="1"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theme="0"/>
      <name val="Calibri"/>
      <family val="2"/>
    </font>
    <font>
      <u/>
      <sz val="11"/>
      <color theme="10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rgb="FF0275D8"/>
        <bgColor indexed="64"/>
      </patternFill>
    </fill>
    <fill>
      <patternFill patternType="solid">
        <fgColor rgb="FF00206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/>
      <right/>
      <top/>
      <bottom style="thick">
        <color rgb="FF002060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ck">
        <color auto="1"/>
      </bottom>
      <diagonal/>
    </border>
    <border>
      <left/>
      <right/>
      <top/>
      <bottom style="thin">
        <color rgb="FF002060"/>
      </bottom>
      <diagonal/>
    </border>
    <border>
      <left/>
      <right/>
      <top style="thin">
        <color rgb="FF002060"/>
      </top>
      <bottom style="thin">
        <color rgb="FF002060"/>
      </bottom>
      <diagonal/>
    </border>
    <border>
      <left/>
      <right/>
      <top style="thin">
        <color rgb="FF002060"/>
      </top>
      <bottom/>
      <diagonal/>
    </border>
  </borders>
  <cellStyleXfs count="5">
    <xf numFmtId="0" fontId="0" fillId="0" borderId="0"/>
    <xf numFmtId="164" fontId="4" fillId="0" borderId="0" applyFon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0" fontId="6" fillId="2" borderId="0" applyNumberFormat="0" applyBorder="0" applyAlignment="0" applyProtection="0"/>
    <xf numFmtId="0" fontId="4" fillId="0" borderId="0"/>
  </cellStyleXfs>
  <cellXfs count="35">
    <xf numFmtId="0" fontId="0" fillId="0" borderId="0" xfId="0"/>
    <xf numFmtId="164" fontId="5" fillId="0" borderId="0" xfId="1" applyFont="1" applyBorder="1"/>
    <xf numFmtId="164" fontId="3" fillId="0" borderId="0" xfId="2" applyNumberFormat="1" applyBorder="1" applyAlignment="1" applyProtection="1">
      <alignment horizontal="center"/>
    </xf>
    <xf numFmtId="164" fontId="0" fillId="0" borderId="0" xfId="1" applyFont="1" applyBorder="1"/>
    <xf numFmtId="164" fontId="7" fillId="2" borderId="0" xfId="3" applyNumberFormat="1" applyFont="1" applyBorder="1" applyAlignment="1">
      <alignment horizontal="center"/>
    </xf>
    <xf numFmtId="0" fontId="4" fillId="0" borderId="0" xfId="4"/>
    <xf numFmtId="165" fontId="7" fillId="3" borderId="0" xfId="1" applyNumberFormat="1" applyFont="1" applyFill="1" applyBorder="1"/>
    <xf numFmtId="165" fontId="7" fillId="3" borderId="0" xfId="4" applyNumberFormat="1" applyFont="1" applyFill="1" applyAlignment="1">
      <alignment horizontal="center"/>
    </xf>
    <xf numFmtId="165" fontId="8" fillId="0" borderId="0" xfId="1" applyNumberFormat="1" applyFont="1" applyFill="1" applyBorder="1"/>
    <xf numFmtId="164" fontId="4" fillId="0" borderId="0" xfId="1" applyFont="1" applyBorder="1"/>
    <xf numFmtId="43" fontId="0" fillId="0" borderId="0" xfId="1" applyNumberFormat="1" applyFont="1" applyBorder="1"/>
    <xf numFmtId="17" fontId="0" fillId="0" borderId="0" xfId="0" applyNumberFormat="1"/>
    <xf numFmtId="3" fontId="0" fillId="0" borderId="0" xfId="0" applyNumberFormat="1"/>
    <xf numFmtId="0" fontId="2" fillId="4" borderId="0" xfId="0" applyFont="1" applyFill="1"/>
    <xf numFmtId="17" fontId="2" fillId="4" borderId="0" xfId="0" applyNumberFormat="1" applyFont="1" applyFill="1"/>
    <xf numFmtId="0" fontId="1" fillId="0" borderId="0" xfId="0" applyFont="1"/>
    <xf numFmtId="166" fontId="0" fillId="0" borderId="1" xfId="0" applyNumberFormat="1" applyBorder="1"/>
    <xf numFmtId="166" fontId="0" fillId="0" borderId="2" xfId="0" applyNumberFormat="1" applyBorder="1"/>
    <xf numFmtId="0" fontId="1" fillId="0" borderId="3" xfId="0" applyFont="1" applyBorder="1"/>
    <xf numFmtId="166" fontId="1" fillId="0" borderId="3" xfId="0" applyNumberFormat="1" applyFont="1" applyBorder="1"/>
    <xf numFmtId="3" fontId="1" fillId="0" borderId="0" xfId="0" applyNumberFormat="1" applyFont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0" fillId="0" borderId="6" xfId="0" applyBorder="1"/>
    <xf numFmtId="0" fontId="0" fillId="0" borderId="7" xfId="0" applyBorder="1"/>
    <xf numFmtId="166" fontId="0" fillId="0" borderId="7" xfId="0" applyNumberFormat="1" applyBorder="1"/>
    <xf numFmtId="0" fontId="0" fillId="0" borderId="8" xfId="0" applyBorder="1"/>
    <xf numFmtId="3" fontId="0" fillId="0" borderId="8" xfId="0" applyNumberFormat="1" applyBorder="1"/>
    <xf numFmtId="0" fontId="1" fillId="0" borderId="2" xfId="0" applyFont="1" applyBorder="1"/>
    <xf numFmtId="0" fontId="0" fillId="0" borderId="0" xfId="0" applyAlignment="1">
      <alignment horizontal="righ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right"/>
    </xf>
  </cellXfs>
  <cellStyles count="5">
    <cellStyle name="Accent6 2" xfId="3" xr:uid="{DC4601A6-3ADD-4393-B9CE-E031873DEC57}"/>
    <cellStyle name="Comma 2" xfId="1" xr:uid="{4A72EF1D-486A-4CA1-B5AF-7B1D7206F121}"/>
    <cellStyle name="Hyperlink 2" xfId="2" xr:uid="{917C0435-BE84-4583-975C-3AA72539F84C}"/>
    <cellStyle name="Normal" xfId="0" builtinId="0"/>
    <cellStyle name="Normal 2" xfId="4" xr:uid="{EFE594C7-790D-4BA1-91BA-5CEC10079882}"/>
  </cellStyles>
  <dxfs count="1">
    <dxf>
      <font>
        <b/>
        <i val="0"/>
        <color theme="0"/>
      </font>
      <fill>
        <patternFill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4C4FC-0BED-40ED-9D42-8CB97F917A29}">
  <sheetPr>
    <tabColor rgb="FFC00000"/>
  </sheetPr>
  <dimension ref="A1:K93"/>
  <sheetViews>
    <sheetView zoomScale="120" zoomScaleNormal="120" zoomScalePageLayoutView="120" workbookViewId="0">
      <pane xSplit="1" ySplit="1" topLeftCell="B2" activePane="bottomRight" state="frozen"/>
      <selection activeCell="C4" sqref="C4"/>
      <selection pane="topRight" activeCell="C4" sqref="C4"/>
      <selection pane="bottomLeft" activeCell="C4" sqref="C4"/>
      <selection pane="bottomRight" activeCell="B65" sqref="B65"/>
    </sheetView>
  </sheetViews>
  <sheetFormatPr defaultColWidth="8.81640625" defaultRowHeight="14.5" x14ac:dyDescent="0.35"/>
  <cols>
    <col min="1" max="1" width="27.6328125" style="3" bestFit="1" customWidth="1"/>
    <col min="2" max="11" width="13.453125" style="3" bestFit="1" customWidth="1"/>
    <col min="12" max="16384" width="8.81640625" style="3"/>
  </cols>
  <sheetData>
    <row r="1" spans="1:11" s="1" customFormat="1" x14ac:dyDescent="0.35">
      <c r="A1" s="1" t="s">
        <v>0</v>
      </c>
      <c r="B1" s="1" t="s">
        <v>1</v>
      </c>
      <c r="E1" s="2" t="str">
        <f>IF(B2&lt;&gt;B3, "A NEW VERSION OF THE WORKSHEET IS AVAILABLE", "")</f>
        <v/>
      </c>
      <c r="F1" s="2"/>
      <c r="G1" s="2"/>
      <c r="H1" s="2"/>
      <c r="I1" s="2"/>
      <c r="J1" s="2"/>
      <c r="K1" s="2"/>
    </row>
    <row r="2" spans="1:11" x14ac:dyDescent="0.35">
      <c r="A2" s="1" t="s">
        <v>2</v>
      </c>
      <c r="B2" s="3">
        <v>2.1</v>
      </c>
      <c r="E2" s="4" t="s">
        <v>3</v>
      </c>
      <c r="F2" s="4"/>
      <c r="G2" s="4"/>
      <c r="H2" s="4"/>
      <c r="I2" s="4"/>
      <c r="J2" s="4"/>
      <c r="K2" s="4"/>
    </row>
    <row r="3" spans="1:11" x14ac:dyDescent="0.35">
      <c r="A3" s="1" t="s">
        <v>4</v>
      </c>
      <c r="B3" s="3">
        <v>2.1</v>
      </c>
    </row>
    <row r="4" spans="1:11" x14ac:dyDescent="0.35">
      <c r="A4" s="1"/>
    </row>
    <row r="5" spans="1:11" x14ac:dyDescent="0.35">
      <c r="A5" s="1" t="s">
        <v>5</v>
      </c>
    </row>
    <row r="6" spans="1:11" x14ac:dyDescent="0.35">
      <c r="A6" s="3" t="s">
        <v>6</v>
      </c>
      <c r="B6" s="3">
        <f>IF(B9&gt;0, B9/B8, 0)</f>
        <v>965.03506894422719</v>
      </c>
    </row>
    <row r="7" spans="1:11" x14ac:dyDescent="0.35">
      <c r="A7" s="3" t="s">
        <v>7</v>
      </c>
      <c r="B7" s="5">
        <v>1</v>
      </c>
    </row>
    <row r="8" spans="1:11" x14ac:dyDescent="0.35">
      <c r="A8" s="3" t="s">
        <v>8</v>
      </c>
      <c r="B8" s="5">
        <v>242.95</v>
      </c>
    </row>
    <row r="9" spans="1:11" x14ac:dyDescent="0.35">
      <c r="A9" s="3" t="s">
        <v>9</v>
      </c>
      <c r="B9" s="5">
        <v>234455.27</v>
      </c>
    </row>
    <row r="15" spans="1:11" x14ac:dyDescent="0.35">
      <c r="A15" s="1" t="s">
        <v>10</v>
      </c>
    </row>
    <row r="16" spans="1:11" s="8" customFormat="1" x14ac:dyDescent="0.35">
      <c r="A16" s="6" t="s">
        <v>11</v>
      </c>
      <c r="B16" s="7"/>
      <c r="C16" s="7"/>
      <c r="D16" s="7"/>
      <c r="E16" s="7">
        <v>43190</v>
      </c>
      <c r="F16" s="7">
        <v>43555</v>
      </c>
      <c r="G16" s="7">
        <v>43921</v>
      </c>
      <c r="H16" s="7">
        <v>44286</v>
      </c>
      <c r="I16" s="7">
        <v>44651</v>
      </c>
      <c r="J16" s="7">
        <v>45016</v>
      </c>
      <c r="K16" s="7">
        <v>45382</v>
      </c>
    </row>
    <row r="17" spans="1:11" s="9" customFormat="1" x14ac:dyDescent="0.35">
      <c r="A17" s="9" t="s">
        <v>12</v>
      </c>
      <c r="E17" s="5">
        <v>466.02</v>
      </c>
      <c r="F17" s="5">
        <v>1312.59</v>
      </c>
      <c r="G17" s="5">
        <v>2604.7399999999998</v>
      </c>
      <c r="H17" s="5">
        <v>1993.8</v>
      </c>
      <c r="I17" s="5">
        <v>4192.3999999999996</v>
      </c>
      <c r="J17" s="5">
        <v>7079</v>
      </c>
      <c r="K17" s="5">
        <v>12114</v>
      </c>
    </row>
    <row r="18" spans="1:11" s="9" customFormat="1" x14ac:dyDescent="0.35">
      <c r="A18" s="3" t="s">
        <v>13</v>
      </c>
      <c r="F18" s="5">
        <v>18.72</v>
      </c>
      <c r="G18" s="5">
        <v>110.52</v>
      </c>
      <c r="H18" s="5">
        <v>202.9</v>
      </c>
      <c r="I18" s="5">
        <v>552.4</v>
      </c>
      <c r="J18" s="5">
        <v>1438</v>
      </c>
      <c r="K18" s="5">
        <v>2887</v>
      </c>
    </row>
    <row r="19" spans="1:11" s="9" customFormat="1" x14ac:dyDescent="0.35">
      <c r="A19" s="3" t="s">
        <v>14</v>
      </c>
      <c r="F19" s="5">
        <v>2.13</v>
      </c>
      <c r="G19" s="5">
        <v>1.6</v>
      </c>
      <c r="H19" s="5">
        <v>11</v>
      </c>
      <c r="I19" s="5">
        <v>27.8</v>
      </c>
      <c r="J19" s="5">
        <v>43</v>
      </c>
      <c r="K19" s="5">
        <v>5</v>
      </c>
    </row>
    <row r="20" spans="1:11" s="9" customFormat="1" x14ac:dyDescent="0.35">
      <c r="A20" s="3" t="s">
        <v>15</v>
      </c>
      <c r="E20" s="5">
        <v>2.41</v>
      </c>
      <c r="F20" s="5">
        <v>3.17</v>
      </c>
      <c r="G20" s="5">
        <v>6.29</v>
      </c>
      <c r="H20" s="5">
        <v>1.9</v>
      </c>
      <c r="I20" s="5">
        <v>4</v>
      </c>
      <c r="J20" s="5">
        <v>23</v>
      </c>
      <c r="K20" s="5">
        <v>51</v>
      </c>
    </row>
    <row r="21" spans="1:11" s="9" customFormat="1" x14ac:dyDescent="0.35">
      <c r="A21" s="3" t="s">
        <v>16</v>
      </c>
      <c r="E21" s="5">
        <v>49.81</v>
      </c>
      <c r="F21" s="5">
        <v>1339.7</v>
      </c>
      <c r="G21" s="5">
        <v>2108.91</v>
      </c>
      <c r="H21" s="5">
        <v>74.5</v>
      </c>
      <c r="I21" s="5">
        <v>183.3</v>
      </c>
      <c r="J21" s="5">
        <v>384</v>
      </c>
      <c r="K21" s="5">
        <v>521</v>
      </c>
    </row>
    <row r="22" spans="1:11" s="9" customFormat="1" x14ac:dyDescent="0.35">
      <c r="A22" s="3" t="s">
        <v>17</v>
      </c>
      <c r="E22" s="5">
        <v>290.49</v>
      </c>
      <c r="F22" s="5">
        <v>600.79</v>
      </c>
      <c r="G22" s="5">
        <v>798.88</v>
      </c>
      <c r="H22" s="5">
        <v>740.8</v>
      </c>
      <c r="I22" s="5">
        <v>1633.1</v>
      </c>
      <c r="J22" s="5">
        <v>1465</v>
      </c>
      <c r="K22" s="5">
        <v>1659</v>
      </c>
    </row>
    <row r="23" spans="1:11" s="9" customFormat="1" x14ac:dyDescent="0.35">
      <c r="A23" s="3" t="s">
        <v>18</v>
      </c>
      <c r="E23" s="5">
        <v>182.17</v>
      </c>
      <c r="F23" s="5">
        <v>1514.3</v>
      </c>
      <c r="G23" s="5">
        <v>1756.34</v>
      </c>
      <c r="H23" s="5">
        <v>1435</v>
      </c>
      <c r="I23" s="5">
        <v>3654.4</v>
      </c>
      <c r="J23" s="5">
        <v>4961</v>
      </c>
      <c r="K23" s="5">
        <v>6882</v>
      </c>
    </row>
    <row r="24" spans="1:11" s="9" customFormat="1" x14ac:dyDescent="0.35">
      <c r="A24" s="3" t="s">
        <v>19</v>
      </c>
      <c r="E24" s="5">
        <v>33.590000000000003</v>
      </c>
      <c r="F24" s="5">
        <v>81.52</v>
      </c>
      <c r="G24" s="5">
        <v>130.1</v>
      </c>
      <c r="H24" s="5">
        <v>16.8</v>
      </c>
      <c r="I24" s="5">
        <v>43.8</v>
      </c>
      <c r="J24" s="5">
        <v>62</v>
      </c>
      <c r="K24" s="5">
        <v>76</v>
      </c>
    </row>
    <row r="25" spans="1:11" s="9" customFormat="1" x14ac:dyDescent="0.35">
      <c r="A25" s="9" t="s">
        <v>20</v>
      </c>
      <c r="E25" s="5">
        <v>21.03</v>
      </c>
      <c r="F25" s="5">
        <v>1285.05</v>
      </c>
      <c r="G25" s="5">
        <v>15.97</v>
      </c>
      <c r="H25" s="5">
        <v>-200.2</v>
      </c>
      <c r="I25" s="5">
        <v>792.6</v>
      </c>
      <c r="J25" s="5">
        <v>682</v>
      </c>
      <c r="K25" s="5">
        <v>846</v>
      </c>
    </row>
    <row r="26" spans="1:11" s="9" customFormat="1" x14ac:dyDescent="0.35">
      <c r="A26" s="9" t="s">
        <v>21</v>
      </c>
      <c r="E26" s="5">
        <v>29.15</v>
      </c>
      <c r="F26" s="5">
        <v>43.12</v>
      </c>
      <c r="G26" s="5">
        <v>84.24</v>
      </c>
      <c r="H26" s="5">
        <v>137.69999999999999</v>
      </c>
      <c r="I26" s="5">
        <v>150.30000000000001</v>
      </c>
      <c r="J26" s="5">
        <v>437</v>
      </c>
      <c r="K26" s="5">
        <v>526</v>
      </c>
    </row>
    <row r="27" spans="1:11" s="9" customFormat="1" x14ac:dyDescent="0.35">
      <c r="A27" s="9" t="s">
        <v>22</v>
      </c>
      <c r="E27" s="5">
        <v>6.35</v>
      </c>
      <c r="F27" s="5">
        <v>8.69</v>
      </c>
      <c r="G27" s="5">
        <v>12.64</v>
      </c>
      <c r="H27" s="5">
        <v>10.1</v>
      </c>
      <c r="I27" s="5">
        <v>12</v>
      </c>
      <c r="J27" s="5">
        <v>49</v>
      </c>
      <c r="K27" s="5">
        <v>72</v>
      </c>
    </row>
    <row r="28" spans="1:11" s="9" customFormat="1" x14ac:dyDescent="0.35">
      <c r="A28" s="9" t="s">
        <v>23</v>
      </c>
      <c r="E28" s="5">
        <v>-106.92</v>
      </c>
      <c r="F28" s="5">
        <v>-1010.24</v>
      </c>
      <c r="G28" s="5">
        <v>-2385.61</v>
      </c>
      <c r="H28" s="5">
        <v>-815.1</v>
      </c>
      <c r="I28" s="5">
        <v>-1220.5</v>
      </c>
      <c r="J28" s="5">
        <v>-1015</v>
      </c>
      <c r="K28" s="5">
        <v>291</v>
      </c>
    </row>
    <row r="29" spans="1:11" s="9" customFormat="1" x14ac:dyDescent="0.35">
      <c r="A29" s="9" t="s">
        <v>24</v>
      </c>
      <c r="H29" s="5">
        <v>1.3</v>
      </c>
      <c r="I29" s="5">
        <v>2</v>
      </c>
      <c r="J29" s="5">
        <v>-44</v>
      </c>
      <c r="K29" s="5">
        <v>-60</v>
      </c>
    </row>
    <row r="30" spans="1:11" s="9" customFormat="1" x14ac:dyDescent="0.35">
      <c r="A30" s="9" t="s">
        <v>25</v>
      </c>
      <c r="E30" s="5">
        <v>-103.68</v>
      </c>
      <c r="F30" s="5">
        <v>-964.95</v>
      </c>
      <c r="G30" s="5">
        <v>-2367.16</v>
      </c>
      <c r="H30" s="5">
        <v>-812.8</v>
      </c>
      <c r="I30" s="5">
        <v>-1208.7</v>
      </c>
      <c r="J30" s="5">
        <v>-971</v>
      </c>
      <c r="K30" s="5">
        <v>351</v>
      </c>
    </row>
    <row r="31" spans="1:11" s="9" customFormat="1" x14ac:dyDescent="0.35">
      <c r="A31" s="9" t="s">
        <v>26</v>
      </c>
    </row>
    <row r="32" spans="1:11" s="9" customFormat="1" x14ac:dyDescent="0.35"/>
    <row r="33" spans="1:11" x14ac:dyDescent="0.35">
      <c r="A33" s="9"/>
    </row>
    <row r="34" spans="1:11" x14ac:dyDescent="0.35">
      <c r="A34" s="9"/>
    </row>
    <row r="35" spans="1:11" x14ac:dyDescent="0.35">
      <c r="A35" s="9"/>
    </row>
    <row r="36" spans="1:11" x14ac:dyDescent="0.35">
      <c r="A36" s="9"/>
    </row>
    <row r="37" spans="1:11" x14ac:dyDescent="0.35">
      <c r="A37" s="9"/>
    </row>
    <row r="38" spans="1:11" x14ac:dyDescent="0.35">
      <c r="A38" s="9"/>
    </row>
    <row r="39" spans="1:11" x14ac:dyDescent="0.35">
      <c r="A39" s="9"/>
    </row>
    <row r="40" spans="1:11" x14ac:dyDescent="0.35">
      <c r="A40" s="1" t="s">
        <v>27</v>
      </c>
    </row>
    <row r="41" spans="1:11" s="8" customFormat="1" x14ac:dyDescent="0.35">
      <c r="A41" s="6" t="s">
        <v>11</v>
      </c>
      <c r="B41" s="7">
        <v>44742</v>
      </c>
      <c r="C41" s="7">
        <v>44834</v>
      </c>
      <c r="D41" s="7">
        <v>44926</v>
      </c>
      <c r="E41" s="7">
        <v>45016</v>
      </c>
      <c r="F41" s="7">
        <v>45107</v>
      </c>
      <c r="G41" s="7">
        <v>45199</v>
      </c>
      <c r="H41" s="7">
        <v>45291</v>
      </c>
      <c r="I41" s="7">
        <v>45382</v>
      </c>
      <c r="J41" s="7">
        <v>45473</v>
      </c>
      <c r="K41" s="7">
        <v>45565</v>
      </c>
    </row>
    <row r="42" spans="1:11" s="9" customFormat="1" x14ac:dyDescent="0.35">
      <c r="A42" s="9" t="s">
        <v>12</v>
      </c>
      <c r="B42" s="5">
        <v>1414</v>
      </c>
      <c r="C42" s="5">
        <v>1661</v>
      </c>
      <c r="D42" s="5">
        <v>1948.2</v>
      </c>
      <c r="E42" s="5">
        <v>2056</v>
      </c>
      <c r="F42" s="5">
        <v>2416</v>
      </c>
      <c r="G42" s="5">
        <v>2848</v>
      </c>
      <c r="H42" s="5">
        <v>3288</v>
      </c>
      <c r="I42" s="5">
        <v>3562</v>
      </c>
      <c r="J42" s="5">
        <v>4206</v>
      </c>
      <c r="K42" s="5">
        <v>4799</v>
      </c>
    </row>
    <row r="43" spans="1:11" s="9" customFormat="1" x14ac:dyDescent="0.35">
      <c r="A43" s="9" t="s">
        <v>28</v>
      </c>
      <c r="B43" s="5">
        <v>1721</v>
      </c>
      <c r="C43" s="5">
        <v>1973</v>
      </c>
      <c r="D43" s="5">
        <v>2314.4</v>
      </c>
      <c r="E43" s="5">
        <v>2282</v>
      </c>
      <c r="F43" s="5">
        <v>2464</v>
      </c>
      <c r="G43" s="5">
        <v>2895</v>
      </c>
      <c r="H43" s="5">
        <v>3237</v>
      </c>
      <c r="I43" s="5">
        <v>3476</v>
      </c>
      <c r="J43" s="5">
        <v>4029</v>
      </c>
      <c r="K43" s="5">
        <v>4573</v>
      </c>
    </row>
    <row r="44" spans="1:11" s="9" customFormat="1" x14ac:dyDescent="0.35">
      <c r="A44" s="9" t="s">
        <v>20</v>
      </c>
      <c r="B44" s="5">
        <v>168</v>
      </c>
      <c r="C44" s="5">
        <v>170</v>
      </c>
      <c r="D44" s="5">
        <v>173.4</v>
      </c>
      <c r="E44" s="5">
        <v>171</v>
      </c>
      <c r="F44" s="5">
        <v>181</v>
      </c>
      <c r="G44" s="5">
        <v>212</v>
      </c>
      <c r="H44" s="5">
        <v>219</v>
      </c>
      <c r="I44" s="5">
        <v>235</v>
      </c>
      <c r="J44" s="5">
        <v>236</v>
      </c>
      <c r="K44" s="5">
        <v>221</v>
      </c>
    </row>
    <row r="45" spans="1:11" s="9" customFormat="1" x14ac:dyDescent="0.35">
      <c r="A45" s="9" t="s">
        <v>21</v>
      </c>
      <c r="B45" s="5">
        <v>42</v>
      </c>
      <c r="C45" s="5">
        <v>107</v>
      </c>
      <c r="D45" s="5">
        <v>154.80000000000001</v>
      </c>
      <c r="E45" s="5">
        <v>134</v>
      </c>
      <c r="F45" s="5">
        <v>130</v>
      </c>
      <c r="G45" s="5">
        <v>128</v>
      </c>
      <c r="H45" s="5">
        <v>128</v>
      </c>
      <c r="I45" s="5">
        <v>140</v>
      </c>
      <c r="J45" s="5">
        <v>149</v>
      </c>
      <c r="K45" s="5">
        <v>180</v>
      </c>
    </row>
    <row r="46" spans="1:11" s="9" customFormat="1" x14ac:dyDescent="0.35">
      <c r="A46" s="9" t="s">
        <v>22</v>
      </c>
      <c r="B46" s="5">
        <v>5</v>
      </c>
      <c r="C46" s="5">
        <v>12</v>
      </c>
      <c r="D46" s="5">
        <v>16.100000000000001</v>
      </c>
      <c r="E46" s="5">
        <v>15</v>
      </c>
      <c r="F46" s="5">
        <v>18</v>
      </c>
      <c r="G46" s="5">
        <v>16</v>
      </c>
      <c r="H46" s="5">
        <v>18</v>
      </c>
      <c r="I46" s="5">
        <v>20</v>
      </c>
      <c r="J46" s="5">
        <v>25</v>
      </c>
      <c r="K46" s="5">
        <v>30</v>
      </c>
    </row>
    <row r="47" spans="1:11" s="9" customFormat="1" x14ac:dyDescent="0.35">
      <c r="A47" s="9" t="s">
        <v>23</v>
      </c>
      <c r="B47" s="5">
        <v>-186</v>
      </c>
      <c r="C47" s="5">
        <v>-261</v>
      </c>
      <c r="D47" s="5">
        <v>-363.7</v>
      </c>
      <c r="E47" s="5">
        <v>-204</v>
      </c>
      <c r="F47" s="5">
        <v>-15</v>
      </c>
      <c r="G47" s="5">
        <v>21</v>
      </c>
      <c r="H47" s="5">
        <v>124</v>
      </c>
      <c r="I47" s="5">
        <v>161</v>
      </c>
      <c r="J47" s="5">
        <v>239</v>
      </c>
      <c r="K47" s="5">
        <v>237</v>
      </c>
    </row>
    <row r="48" spans="1:11" s="9" customFormat="1" x14ac:dyDescent="0.35">
      <c r="A48" s="9" t="s">
        <v>24</v>
      </c>
      <c r="C48" s="5">
        <v>-10</v>
      </c>
      <c r="D48" s="5">
        <v>-17.100000000000001</v>
      </c>
      <c r="E48" s="5">
        <v>-16</v>
      </c>
      <c r="F48" s="5">
        <v>-17</v>
      </c>
      <c r="G48" s="5">
        <v>-15</v>
      </c>
      <c r="H48" s="5">
        <v>-14</v>
      </c>
      <c r="I48" s="5">
        <v>-14</v>
      </c>
      <c r="J48" s="5">
        <v>-14</v>
      </c>
      <c r="K48" s="5">
        <v>61</v>
      </c>
    </row>
    <row r="49" spans="1:11" s="9" customFormat="1" x14ac:dyDescent="0.35">
      <c r="A49" s="9" t="s">
        <v>25</v>
      </c>
      <c r="B49" s="5">
        <v>-186</v>
      </c>
      <c r="C49" s="5">
        <v>-251</v>
      </c>
      <c r="D49" s="5">
        <v>-346.6</v>
      </c>
      <c r="E49" s="5">
        <v>-189</v>
      </c>
      <c r="F49" s="5">
        <v>2</v>
      </c>
      <c r="G49" s="5">
        <v>36</v>
      </c>
      <c r="H49" s="5">
        <v>138</v>
      </c>
      <c r="I49" s="5">
        <v>175</v>
      </c>
      <c r="J49" s="5">
        <v>253</v>
      </c>
      <c r="K49" s="5">
        <v>176</v>
      </c>
    </row>
    <row r="50" spans="1:11" x14ac:dyDescent="0.35">
      <c r="A50" s="9" t="s">
        <v>29</v>
      </c>
      <c r="B50" s="5">
        <v>-307</v>
      </c>
      <c r="C50" s="5">
        <v>-312</v>
      </c>
      <c r="D50" s="5">
        <v>-366.2</v>
      </c>
      <c r="E50" s="5">
        <v>-226</v>
      </c>
      <c r="F50" s="5">
        <v>-48</v>
      </c>
      <c r="G50" s="5">
        <v>-47</v>
      </c>
      <c r="H50" s="5">
        <v>51</v>
      </c>
      <c r="I50" s="5">
        <v>86</v>
      </c>
      <c r="J50" s="5">
        <v>177</v>
      </c>
      <c r="K50" s="5">
        <v>226</v>
      </c>
    </row>
    <row r="51" spans="1:11" x14ac:dyDescent="0.35">
      <c r="A51" s="9"/>
    </row>
    <row r="52" spans="1:11" x14ac:dyDescent="0.35">
      <c r="A52" s="9"/>
    </row>
    <row r="53" spans="1:11" x14ac:dyDescent="0.35">
      <c r="A53" s="9"/>
    </row>
    <row r="54" spans="1:11" x14ac:dyDescent="0.35">
      <c r="A54" s="9"/>
    </row>
    <row r="55" spans="1:11" x14ac:dyDescent="0.35">
      <c r="A55" s="1" t="s">
        <v>30</v>
      </c>
    </row>
    <row r="56" spans="1:11" s="8" customFormat="1" x14ac:dyDescent="0.35">
      <c r="A56" s="6" t="s">
        <v>11</v>
      </c>
      <c r="B56" s="7"/>
      <c r="C56" s="7"/>
      <c r="D56" s="7"/>
      <c r="E56" s="7">
        <v>43190</v>
      </c>
      <c r="F56" s="7">
        <v>43555</v>
      </c>
      <c r="G56" s="7">
        <v>43921</v>
      </c>
      <c r="H56" s="7">
        <v>44286</v>
      </c>
      <c r="I56" s="7">
        <v>44651</v>
      </c>
      <c r="J56" s="7">
        <v>45016</v>
      </c>
      <c r="K56" s="7">
        <v>45382</v>
      </c>
    </row>
    <row r="57" spans="1:11" x14ac:dyDescent="0.35">
      <c r="A57" s="9" t="s">
        <v>31</v>
      </c>
      <c r="E57" s="5">
        <v>0.03</v>
      </c>
      <c r="F57" s="5">
        <v>0.03</v>
      </c>
      <c r="G57" s="5">
        <v>0.03</v>
      </c>
      <c r="I57" s="5">
        <v>764.3</v>
      </c>
      <c r="J57" s="5">
        <v>836</v>
      </c>
      <c r="K57" s="5">
        <v>868</v>
      </c>
    </row>
    <row r="58" spans="1:11" x14ac:dyDescent="0.35">
      <c r="A58" s="9" t="s">
        <v>32</v>
      </c>
      <c r="E58" s="5">
        <v>1036.06</v>
      </c>
      <c r="F58" s="5">
        <v>2355.61</v>
      </c>
      <c r="G58" s="5">
        <v>457.35</v>
      </c>
      <c r="H58" s="5">
        <v>7643.8</v>
      </c>
      <c r="I58" s="5">
        <v>15741.2</v>
      </c>
      <c r="J58" s="5">
        <v>18624</v>
      </c>
      <c r="K58" s="5">
        <v>19545</v>
      </c>
    </row>
    <row r="59" spans="1:11" x14ac:dyDescent="0.35">
      <c r="A59" s="9" t="s">
        <v>33</v>
      </c>
      <c r="E59" s="5">
        <v>186.23</v>
      </c>
      <c r="F59" s="5">
        <v>347.94</v>
      </c>
      <c r="G59" s="5">
        <v>325.58</v>
      </c>
      <c r="H59" s="5">
        <v>527.4</v>
      </c>
      <c r="I59" s="5">
        <v>70.3</v>
      </c>
      <c r="J59" s="5">
        <v>507</v>
      </c>
      <c r="K59" s="5">
        <v>749</v>
      </c>
    </row>
    <row r="60" spans="1:11" x14ac:dyDescent="0.35">
      <c r="A60" s="9" t="s">
        <v>34</v>
      </c>
      <c r="E60" s="5">
        <v>152.16999999999999</v>
      </c>
      <c r="F60" s="5">
        <v>709.3</v>
      </c>
      <c r="G60" s="5">
        <v>2117.4299999999998</v>
      </c>
      <c r="H60" s="5">
        <v>532.29999999999995</v>
      </c>
      <c r="I60" s="5">
        <v>751.2</v>
      </c>
      <c r="J60" s="5">
        <v>1632</v>
      </c>
      <c r="K60" s="5">
        <v>2194</v>
      </c>
    </row>
    <row r="61" spans="1:11" s="1" customFormat="1" x14ac:dyDescent="0.35">
      <c r="A61" s="1" t="s">
        <v>35</v>
      </c>
      <c r="E61" s="5">
        <v>1374.49</v>
      </c>
      <c r="F61" s="5">
        <v>3412.88</v>
      </c>
      <c r="G61" s="5">
        <v>2900.39</v>
      </c>
      <c r="H61" s="5">
        <v>8703.5</v>
      </c>
      <c r="I61" s="5">
        <v>17327</v>
      </c>
      <c r="J61" s="5">
        <v>21599</v>
      </c>
      <c r="K61" s="5">
        <v>23356</v>
      </c>
    </row>
    <row r="62" spans="1:11" x14ac:dyDescent="0.35">
      <c r="A62" s="9" t="s">
        <v>36</v>
      </c>
      <c r="E62" s="5">
        <v>189.8</v>
      </c>
      <c r="F62" s="5">
        <v>389.08</v>
      </c>
      <c r="G62" s="5">
        <v>1590.55</v>
      </c>
      <c r="H62" s="5">
        <v>1539</v>
      </c>
      <c r="I62" s="5">
        <v>1404.3</v>
      </c>
      <c r="J62" s="5">
        <v>6344</v>
      </c>
      <c r="K62" s="5">
        <v>6448</v>
      </c>
    </row>
    <row r="63" spans="1:11" x14ac:dyDescent="0.35">
      <c r="A63" s="9" t="s">
        <v>37</v>
      </c>
      <c r="E63" s="5">
        <v>1.29</v>
      </c>
      <c r="F63" s="5">
        <v>0.74</v>
      </c>
      <c r="G63" s="5">
        <v>0.96</v>
      </c>
      <c r="H63" s="5">
        <v>0.1</v>
      </c>
      <c r="I63" s="5">
        <v>0.6</v>
      </c>
      <c r="J63" s="5">
        <v>7</v>
      </c>
      <c r="K63" s="5">
        <v>18</v>
      </c>
    </row>
    <row r="64" spans="1:11" x14ac:dyDescent="0.35">
      <c r="A64" s="9" t="s">
        <v>38</v>
      </c>
      <c r="E64" s="5">
        <v>829.23</v>
      </c>
      <c r="F64" s="5">
        <v>2144.5500000000002</v>
      </c>
      <c r="G64" s="5">
        <v>323.92</v>
      </c>
      <c r="H64" s="5">
        <v>2205.1999999999998</v>
      </c>
      <c r="I64" s="5">
        <v>4717.7</v>
      </c>
      <c r="J64" s="5">
        <v>6765</v>
      </c>
      <c r="K64" s="5">
        <v>11645</v>
      </c>
    </row>
    <row r="65" spans="1:11" x14ac:dyDescent="0.35">
      <c r="A65" s="9" t="s">
        <v>39</v>
      </c>
      <c r="E65" s="5">
        <v>354.17</v>
      </c>
      <c r="F65" s="5">
        <v>878.51</v>
      </c>
      <c r="G65" s="5">
        <v>984.96</v>
      </c>
      <c r="H65" s="5">
        <v>4959.2</v>
      </c>
      <c r="I65" s="5">
        <v>11204.4</v>
      </c>
      <c r="J65" s="5">
        <v>8483</v>
      </c>
      <c r="K65" s="5">
        <v>5245</v>
      </c>
    </row>
    <row r="66" spans="1:11" s="1" customFormat="1" x14ac:dyDescent="0.35">
      <c r="A66" s="1" t="s">
        <v>35</v>
      </c>
      <c r="E66" s="5">
        <v>1374.49</v>
      </c>
      <c r="F66" s="5">
        <v>3412.88</v>
      </c>
      <c r="G66" s="5">
        <v>2900.39</v>
      </c>
      <c r="H66" s="5">
        <v>8703.5</v>
      </c>
      <c r="I66" s="5">
        <v>17327</v>
      </c>
      <c r="J66" s="5">
        <v>21599</v>
      </c>
      <c r="K66" s="5">
        <v>23356</v>
      </c>
    </row>
    <row r="67" spans="1:11" s="9" customFormat="1" x14ac:dyDescent="0.35">
      <c r="A67" s="9" t="s">
        <v>40</v>
      </c>
      <c r="E67" s="5">
        <v>26.08</v>
      </c>
      <c r="F67" s="5">
        <v>70.34</v>
      </c>
      <c r="G67" s="5">
        <v>123.12</v>
      </c>
      <c r="H67" s="5">
        <v>129.9</v>
      </c>
      <c r="I67" s="5">
        <v>159.9</v>
      </c>
      <c r="J67" s="5">
        <v>457</v>
      </c>
      <c r="K67" s="5">
        <v>794</v>
      </c>
    </row>
    <row r="68" spans="1:11" x14ac:dyDescent="0.35">
      <c r="A68" s="9" t="s">
        <v>41</v>
      </c>
      <c r="F68" s="5">
        <v>2.13</v>
      </c>
      <c r="G68" s="5">
        <v>3.73</v>
      </c>
      <c r="H68" s="5">
        <v>14.8</v>
      </c>
      <c r="I68" s="5">
        <v>39.700000000000003</v>
      </c>
      <c r="J68" s="5">
        <v>83</v>
      </c>
      <c r="K68" s="5">
        <v>88</v>
      </c>
    </row>
    <row r="69" spans="1:11" x14ac:dyDescent="0.35">
      <c r="A69" s="3" t="s">
        <v>42</v>
      </c>
      <c r="E69" s="5">
        <v>208.07</v>
      </c>
      <c r="F69" s="5">
        <v>238.69</v>
      </c>
      <c r="G69" s="5">
        <v>359.88</v>
      </c>
      <c r="H69" s="5">
        <v>903.6</v>
      </c>
      <c r="I69" s="5">
        <v>1575.5</v>
      </c>
      <c r="J69" s="5">
        <v>1017</v>
      </c>
      <c r="K69" s="5">
        <v>731</v>
      </c>
    </row>
    <row r="70" spans="1:11" x14ac:dyDescent="0.35">
      <c r="A70" s="3" t="s">
        <v>43</v>
      </c>
      <c r="E70" s="5">
        <v>337694</v>
      </c>
      <c r="F70" s="5">
        <v>337694</v>
      </c>
      <c r="G70" s="5">
        <v>337694</v>
      </c>
      <c r="H70" s="5">
        <v>309711</v>
      </c>
      <c r="I70" s="5">
        <v>7642940578</v>
      </c>
      <c r="J70" s="5">
        <v>8363975413</v>
      </c>
      <c r="K70" s="5">
        <v>8680255038</v>
      </c>
    </row>
    <row r="71" spans="1:11" x14ac:dyDescent="0.35">
      <c r="A71" s="3" t="s">
        <v>44</v>
      </c>
      <c r="K71" s="5">
        <v>32503548</v>
      </c>
    </row>
    <row r="72" spans="1:11" x14ac:dyDescent="0.35">
      <c r="A72" s="3" t="s">
        <v>45</v>
      </c>
      <c r="E72" s="5">
        <v>1</v>
      </c>
      <c r="F72" s="5">
        <v>1</v>
      </c>
      <c r="G72" s="5">
        <v>1</v>
      </c>
      <c r="I72" s="5">
        <v>1</v>
      </c>
      <c r="J72" s="5">
        <v>1</v>
      </c>
      <c r="K72" s="5">
        <v>1</v>
      </c>
    </row>
    <row r="74" spans="1:11" x14ac:dyDescent="0.35">
      <c r="A74" s="9"/>
    </row>
    <row r="75" spans="1:11" x14ac:dyDescent="0.35">
      <c r="A75" s="9"/>
    </row>
    <row r="76" spans="1:11" x14ac:dyDescent="0.35">
      <c r="A76" s="9"/>
    </row>
    <row r="77" spans="1:11" x14ac:dyDescent="0.35">
      <c r="A77" s="9"/>
    </row>
    <row r="78" spans="1:11" x14ac:dyDescent="0.35">
      <c r="A78" s="9"/>
    </row>
    <row r="79" spans="1:11" x14ac:dyDescent="0.35">
      <c r="A79" s="9"/>
    </row>
    <row r="80" spans="1:11" x14ac:dyDescent="0.35">
      <c r="A80" s="1" t="s">
        <v>46</v>
      </c>
    </row>
    <row r="81" spans="1:11" s="8" customFormat="1" x14ac:dyDescent="0.35">
      <c r="A81" s="6" t="s">
        <v>11</v>
      </c>
      <c r="B81" s="7"/>
      <c r="C81" s="7"/>
      <c r="D81" s="7"/>
      <c r="E81" s="7">
        <v>43190</v>
      </c>
      <c r="F81" s="7">
        <v>43555</v>
      </c>
      <c r="G81" s="7">
        <v>43921</v>
      </c>
      <c r="H81" s="7">
        <v>44286</v>
      </c>
      <c r="I81" s="7">
        <v>44651</v>
      </c>
      <c r="J81" s="7">
        <v>45016</v>
      </c>
      <c r="K81" s="7">
        <v>45382</v>
      </c>
    </row>
    <row r="82" spans="1:11" s="1" customFormat="1" x14ac:dyDescent="0.35">
      <c r="A82" s="9" t="s">
        <v>47</v>
      </c>
      <c r="G82" s="5">
        <v>-2143.63</v>
      </c>
      <c r="H82" s="5">
        <v>-1017.9</v>
      </c>
      <c r="I82" s="5">
        <v>-693</v>
      </c>
      <c r="J82" s="5">
        <v>-844</v>
      </c>
      <c r="K82" s="5">
        <v>646</v>
      </c>
    </row>
    <row r="83" spans="1:11" s="9" customFormat="1" x14ac:dyDescent="0.35">
      <c r="A83" s="9" t="s">
        <v>48</v>
      </c>
      <c r="G83" s="5">
        <v>1739.51</v>
      </c>
      <c r="H83" s="5">
        <v>-5244.6</v>
      </c>
      <c r="I83" s="5">
        <v>-7971</v>
      </c>
      <c r="J83" s="5">
        <v>797</v>
      </c>
      <c r="K83" s="5">
        <v>-348</v>
      </c>
    </row>
    <row r="84" spans="1:11" s="9" customFormat="1" x14ac:dyDescent="0.35">
      <c r="A84" s="9" t="s">
        <v>49</v>
      </c>
      <c r="G84" s="5">
        <v>358.91</v>
      </c>
      <c r="H84" s="5">
        <v>6401.9</v>
      </c>
      <c r="I84" s="5">
        <v>8749.7999999999993</v>
      </c>
      <c r="J84" s="5">
        <v>-127</v>
      </c>
      <c r="K84" s="5">
        <v>-207</v>
      </c>
    </row>
    <row r="85" spans="1:11" s="1" customFormat="1" x14ac:dyDescent="0.35">
      <c r="A85" s="9" t="s">
        <v>50</v>
      </c>
      <c r="G85" s="5">
        <v>-45.22</v>
      </c>
      <c r="H85" s="5">
        <v>139.4</v>
      </c>
      <c r="I85" s="5">
        <v>85.8</v>
      </c>
      <c r="J85" s="5">
        <v>-174</v>
      </c>
      <c r="K85" s="5">
        <v>91</v>
      </c>
    </row>
    <row r="86" spans="1:11" x14ac:dyDescent="0.35">
      <c r="A86" s="9"/>
    </row>
    <row r="87" spans="1:11" x14ac:dyDescent="0.35">
      <c r="A87" s="9"/>
    </row>
    <row r="88" spans="1:11" x14ac:dyDescent="0.35">
      <c r="A88" s="9"/>
    </row>
    <row r="89" spans="1:11" x14ac:dyDescent="0.35">
      <c r="A89" s="9"/>
    </row>
    <row r="90" spans="1:11" s="1" customFormat="1" x14ac:dyDescent="0.35">
      <c r="A90" s="1" t="s">
        <v>51</v>
      </c>
      <c r="I90" s="5">
        <v>82.3</v>
      </c>
      <c r="J90" s="5">
        <v>51</v>
      </c>
      <c r="K90" s="5">
        <v>182.1</v>
      </c>
    </row>
    <row r="92" spans="1:11" s="1" customFormat="1" x14ac:dyDescent="0.35">
      <c r="A92" s="1" t="s">
        <v>52</v>
      </c>
    </row>
    <row r="93" spans="1:11" x14ac:dyDescent="0.35">
      <c r="A93" s="3" t="s">
        <v>53</v>
      </c>
      <c r="B93" s="10">
        <f>IF($B7&gt;0,(B70*B72/$B7)+SUM(C71:$K71),0)/10000000</f>
        <v>3.2503548000000002</v>
      </c>
      <c r="C93" s="10">
        <f>IF($B7&gt;0,(C70*C72/$B7)+SUM(D71:$K71),0)/10000000</f>
        <v>3.2503548000000002</v>
      </c>
      <c r="D93" s="10">
        <f>IF($B7&gt;0,(D70*D72/$B7)+SUM(E71:$K71),0)/10000000</f>
        <v>3.2503548000000002</v>
      </c>
      <c r="E93" s="10">
        <v>0.03</v>
      </c>
      <c r="F93" s="10">
        <v>0.03</v>
      </c>
      <c r="G93" s="10">
        <v>0.03</v>
      </c>
      <c r="H93" s="10">
        <v>0.04</v>
      </c>
      <c r="I93" s="10">
        <v>787.19</v>
      </c>
      <c r="J93" s="10">
        <v>855.35</v>
      </c>
      <c r="K93" s="10">
        <v>881.98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2E6DE798-A044-4988-9BB8-C89BBD2EFD20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7C919-B690-4961-BBFD-D488D2BC15A2}">
  <sheetPr>
    <tabColor rgb="FF002060"/>
  </sheetPr>
  <dimension ref="B2:I27"/>
  <sheetViews>
    <sheetView workbookViewId="0">
      <selection activeCell="D22" sqref="D22"/>
    </sheetView>
  </sheetViews>
  <sheetFormatPr defaultRowHeight="14.5" x14ac:dyDescent="0.35"/>
  <cols>
    <col min="1" max="1" width="7.26953125" customWidth="1"/>
    <col min="2" max="2" width="26.08984375" customWidth="1"/>
  </cols>
  <sheetData>
    <row r="2" spans="2:9" x14ac:dyDescent="0.35">
      <c r="C2" s="11">
        <v>43160</v>
      </c>
      <c r="D2" s="11">
        <v>43525</v>
      </c>
      <c r="E2" s="11">
        <v>43891</v>
      </c>
      <c r="F2" s="11">
        <v>44256</v>
      </c>
      <c r="G2" s="11">
        <v>44621</v>
      </c>
      <c r="H2" s="11">
        <v>44986</v>
      </c>
      <c r="I2" s="11">
        <v>45352</v>
      </c>
    </row>
    <row r="3" spans="2:9" x14ac:dyDescent="0.35">
      <c r="B3" t="s">
        <v>54</v>
      </c>
      <c r="E3" s="12">
        <v>-2144</v>
      </c>
      <c r="F3" s="12">
        <v>-1018</v>
      </c>
      <c r="G3">
        <v>-693</v>
      </c>
      <c r="H3">
        <v>-844</v>
      </c>
      <c r="I3">
        <v>646</v>
      </c>
    </row>
    <row r="4" spans="2:9" x14ac:dyDescent="0.35">
      <c r="B4" t="s">
        <v>55</v>
      </c>
      <c r="E4" s="12">
        <v>-2127</v>
      </c>
      <c r="F4">
        <v>-280</v>
      </c>
      <c r="G4">
        <v>-922</v>
      </c>
      <c r="H4">
        <v>-637</v>
      </c>
      <c r="I4">
        <v>633</v>
      </c>
    </row>
    <row r="5" spans="2:9" x14ac:dyDescent="0.35">
      <c r="B5" t="s">
        <v>40</v>
      </c>
      <c r="E5">
        <v>-94</v>
      </c>
      <c r="F5">
        <v>-20</v>
      </c>
      <c r="G5">
        <v>-34</v>
      </c>
      <c r="H5">
        <v>-203</v>
      </c>
      <c r="I5">
        <v>-348</v>
      </c>
    </row>
    <row r="6" spans="2:9" x14ac:dyDescent="0.35">
      <c r="B6" t="s">
        <v>41</v>
      </c>
      <c r="E6">
        <v>-2</v>
      </c>
      <c r="F6">
        <v>-11</v>
      </c>
      <c r="G6">
        <v>-28</v>
      </c>
      <c r="H6">
        <v>-43</v>
      </c>
      <c r="I6">
        <v>-5</v>
      </c>
    </row>
    <row r="7" spans="2:9" x14ac:dyDescent="0.35">
      <c r="B7" t="s">
        <v>56</v>
      </c>
      <c r="E7">
        <v>-103</v>
      </c>
      <c r="F7">
        <v>36</v>
      </c>
      <c r="G7">
        <v>140</v>
      </c>
      <c r="H7">
        <v>-71</v>
      </c>
      <c r="I7">
        <v>211</v>
      </c>
    </row>
    <row r="8" spans="2:9" x14ac:dyDescent="0.35">
      <c r="B8" t="s">
        <v>57</v>
      </c>
      <c r="E8">
        <v>214</v>
      </c>
      <c r="F8">
        <v>-762</v>
      </c>
      <c r="G8">
        <v>170</v>
      </c>
      <c r="H8">
        <v>141</v>
      </c>
      <c r="I8">
        <v>260</v>
      </c>
    </row>
    <row r="9" spans="2:9" x14ac:dyDescent="0.35">
      <c r="B9" t="s">
        <v>58</v>
      </c>
      <c r="E9">
        <v>15</v>
      </c>
      <c r="F9">
        <v>-757</v>
      </c>
      <c r="G9">
        <v>248</v>
      </c>
      <c r="H9">
        <v>-176</v>
      </c>
      <c r="I9">
        <v>118</v>
      </c>
    </row>
    <row r="10" spans="2:9" x14ac:dyDescent="0.35">
      <c r="B10" t="s">
        <v>59</v>
      </c>
      <c r="E10">
        <v>-32</v>
      </c>
      <c r="F10">
        <v>19</v>
      </c>
      <c r="G10">
        <v>-19</v>
      </c>
      <c r="H10">
        <v>-31</v>
      </c>
      <c r="I10">
        <v>-105</v>
      </c>
    </row>
    <row r="11" spans="2:9" x14ac:dyDescent="0.35">
      <c r="B11" t="s">
        <v>60</v>
      </c>
      <c r="E11" s="12">
        <v>1740</v>
      </c>
      <c r="F11" s="12">
        <v>-5245</v>
      </c>
      <c r="G11" s="12">
        <v>-7971</v>
      </c>
      <c r="H11">
        <v>797</v>
      </c>
      <c r="I11">
        <v>-348</v>
      </c>
    </row>
    <row r="12" spans="2:9" x14ac:dyDescent="0.35">
      <c r="B12" t="s">
        <v>61</v>
      </c>
      <c r="E12">
        <v>-21</v>
      </c>
      <c r="F12">
        <v>-10</v>
      </c>
      <c r="G12">
        <v>-59</v>
      </c>
      <c r="H12">
        <v>-103</v>
      </c>
      <c r="I12">
        <v>-215</v>
      </c>
    </row>
    <row r="13" spans="2:9" x14ac:dyDescent="0.35">
      <c r="B13" t="s">
        <v>62</v>
      </c>
      <c r="E13">
        <v>0</v>
      </c>
      <c r="F13">
        <v>0</v>
      </c>
      <c r="G13">
        <v>2</v>
      </c>
      <c r="H13">
        <v>2</v>
      </c>
      <c r="I13">
        <v>13</v>
      </c>
    </row>
    <row r="14" spans="2:9" x14ac:dyDescent="0.35">
      <c r="B14" t="s">
        <v>63</v>
      </c>
      <c r="E14" s="12">
        <v>-2148</v>
      </c>
      <c r="F14" s="12">
        <v>-8341</v>
      </c>
      <c r="G14" s="12">
        <v>-7376</v>
      </c>
      <c r="H14" s="12">
        <v>-15058</v>
      </c>
      <c r="I14" s="12">
        <v>-35202</v>
      </c>
    </row>
    <row r="15" spans="2:9" x14ac:dyDescent="0.35">
      <c r="B15" t="s">
        <v>64</v>
      </c>
      <c r="E15" s="12">
        <v>4046</v>
      </c>
      <c r="F15" s="12">
        <v>6521</v>
      </c>
      <c r="G15" s="12">
        <v>5308</v>
      </c>
      <c r="H15" s="12">
        <v>12649</v>
      </c>
      <c r="I15" s="12">
        <v>30445</v>
      </c>
    </row>
    <row r="16" spans="2:9" x14ac:dyDescent="0.35">
      <c r="B16" t="s">
        <v>65</v>
      </c>
      <c r="E16">
        <v>25</v>
      </c>
      <c r="F16">
        <v>11</v>
      </c>
      <c r="G16">
        <v>113</v>
      </c>
      <c r="H16">
        <v>490</v>
      </c>
      <c r="I16">
        <v>618</v>
      </c>
    </row>
    <row r="17" spans="2:9" x14ac:dyDescent="0.35">
      <c r="B17" t="s">
        <v>66</v>
      </c>
      <c r="E17">
        <v>0</v>
      </c>
      <c r="F17">
        <v>0</v>
      </c>
      <c r="G17">
        <v>1</v>
      </c>
      <c r="H17">
        <v>0</v>
      </c>
      <c r="I17">
        <v>0</v>
      </c>
    </row>
    <row r="18" spans="2:9" x14ac:dyDescent="0.35">
      <c r="B18" t="s">
        <v>67</v>
      </c>
      <c r="E18">
        <v>0</v>
      </c>
      <c r="F18">
        <v>-20</v>
      </c>
      <c r="G18">
        <v>0</v>
      </c>
      <c r="H18">
        <v>0</v>
      </c>
      <c r="I18">
        <v>0</v>
      </c>
    </row>
    <row r="19" spans="2:9" x14ac:dyDescent="0.35">
      <c r="B19" t="s">
        <v>68</v>
      </c>
      <c r="E19">
        <v>-162</v>
      </c>
      <c r="F19" s="12">
        <v>-3405</v>
      </c>
      <c r="G19" s="12">
        <v>-5960</v>
      </c>
      <c r="H19" s="12">
        <v>2817</v>
      </c>
      <c r="I19" s="12">
        <v>3993</v>
      </c>
    </row>
    <row r="20" spans="2:9" x14ac:dyDescent="0.35">
      <c r="B20" t="s">
        <v>69</v>
      </c>
      <c r="E20">
        <v>359</v>
      </c>
      <c r="F20" s="12">
        <v>6402</v>
      </c>
      <c r="G20" s="12">
        <v>8750</v>
      </c>
      <c r="H20">
        <v>-127</v>
      </c>
      <c r="I20">
        <v>-207</v>
      </c>
    </row>
    <row r="21" spans="2:9" x14ac:dyDescent="0.35">
      <c r="B21" t="s">
        <v>70</v>
      </c>
      <c r="E21">
        <v>0</v>
      </c>
      <c r="F21" s="12">
        <v>6608</v>
      </c>
      <c r="G21" s="12">
        <v>9008</v>
      </c>
      <c r="H21">
        <v>11</v>
      </c>
      <c r="I21">
        <v>32</v>
      </c>
    </row>
    <row r="22" spans="2:9" x14ac:dyDescent="0.35">
      <c r="B22" t="s">
        <v>71</v>
      </c>
      <c r="E22">
        <v>0</v>
      </c>
      <c r="F22">
        <v>2</v>
      </c>
      <c r="G22">
        <v>0</v>
      </c>
      <c r="H22">
        <v>0</v>
      </c>
      <c r="I22">
        <v>0</v>
      </c>
    </row>
    <row r="23" spans="2:9" x14ac:dyDescent="0.35">
      <c r="B23" t="s">
        <v>72</v>
      </c>
      <c r="E23">
        <v>0</v>
      </c>
      <c r="F23">
        <v>-4</v>
      </c>
      <c r="G23">
        <v>-1</v>
      </c>
      <c r="H23">
        <v>-23</v>
      </c>
      <c r="I23">
        <v>-40</v>
      </c>
    </row>
    <row r="24" spans="2:9" x14ac:dyDescent="0.35">
      <c r="B24" t="s">
        <v>73</v>
      </c>
      <c r="E24">
        <v>-11</v>
      </c>
      <c r="F24">
        <v>-9</v>
      </c>
      <c r="G24">
        <v>-10</v>
      </c>
      <c r="H24">
        <v>-50</v>
      </c>
      <c r="I24">
        <v>-69</v>
      </c>
    </row>
    <row r="25" spans="2:9" x14ac:dyDescent="0.35">
      <c r="B25" t="s">
        <v>74</v>
      </c>
      <c r="E25">
        <v>-20</v>
      </c>
      <c r="F25">
        <v>-14</v>
      </c>
      <c r="G25">
        <v>-20</v>
      </c>
      <c r="H25">
        <v>-65</v>
      </c>
      <c r="I25">
        <v>-129</v>
      </c>
    </row>
    <row r="26" spans="2:9" x14ac:dyDescent="0.35">
      <c r="B26" t="s">
        <v>75</v>
      </c>
      <c r="E26">
        <v>390</v>
      </c>
      <c r="F26">
        <v>-181</v>
      </c>
      <c r="G26">
        <v>-226</v>
      </c>
      <c r="H26">
        <v>0</v>
      </c>
      <c r="I26">
        <v>-1</v>
      </c>
    </row>
    <row r="27" spans="2:9" x14ac:dyDescent="0.35">
      <c r="B27" t="s">
        <v>50</v>
      </c>
      <c r="E27">
        <v>-45</v>
      </c>
      <c r="F27">
        <v>139</v>
      </c>
      <c r="G27">
        <v>86</v>
      </c>
      <c r="H27">
        <v>-174</v>
      </c>
      <c r="I27">
        <v>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0E3E0-A7B9-426B-A37D-95CF7E7CCB4B}">
  <sheetPr>
    <tabColor rgb="FF002060"/>
  </sheetPr>
  <dimension ref="B1:M27"/>
  <sheetViews>
    <sheetView tabSelected="1" workbookViewId="0">
      <selection activeCell="C14" sqref="C14"/>
    </sheetView>
  </sheetViews>
  <sheetFormatPr defaultRowHeight="14.5" x14ac:dyDescent="0.35"/>
  <cols>
    <col min="3" max="3" width="15.54296875" customWidth="1"/>
    <col min="4" max="4" width="9.1796875" customWidth="1"/>
    <col min="5" max="5" width="15.36328125" customWidth="1"/>
    <col min="6" max="6" width="19.54296875" customWidth="1"/>
    <col min="7" max="7" width="11.453125" customWidth="1"/>
    <col min="8" max="11" width="13.7265625" customWidth="1"/>
    <col min="12" max="12" width="14" customWidth="1"/>
    <col min="13" max="13" width="16.90625" customWidth="1"/>
  </cols>
  <sheetData>
    <row r="1" spans="2:13" x14ac:dyDescent="0.35">
      <c r="D1" s="30"/>
      <c r="E1" s="30"/>
      <c r="F1" s="30"/>
      <c r="G1" s="30"/>
      <c r="H1" s="30"/>
      <c r="I1" s="30"/>
      <c r="J1" s="30"/>
      <c r="K1" s="30"/>
      <c r="L1" s="30"/>
      <c r="M1" s="30"/>
    </row>
    <row r="2" spans="2:13" x14ac:dyDescent="0.35">
      <c r="B2" s="31" t="s">
        <v>106</v>
      </c>
      <c r="C2" s="15" t="s">
        <v>107</v>
      </c>
      <c r="D2" s="32" t="s">
        <v>108</v>
      </c>
      <c r="E2" s="32" t="s">
        <v>109</v>
      </c>
      <c r="F2" s="32" t="s">
        <v>110</v>
      </c>
      <c r="G2" s="32" t="s">
        <v>111</v>
      </c>
      <c r="H2" s="32" t="s">
        <v>112</v>
      </c>
      <c r="I2" s="32" t="s">
        <v>113</v>
      </c>
      <c r="J2" s="32" t="s">
        <v>114</v>
      </c>
      <c r="K2" s="32" t="s">
        <v>115</v>
      </c>
      <c r="L2" s="32" t="s">
        <v>116</v>
      </c>
      <c r="M2" s="32" t="s">
        <v>117</v>
      </c>
    </row>
    <row r="3" spans="2:13" x14ac:dyDescent="0.35">
      <c r="B3" s="33">
        <v>1</v>
      </c>
      <c r="C3" t="s">
        <v>118</v>
      </c>
      <c r="D3" s="34">
        <v>215.6</v>
      </c>
      <c r="E3" s="34">
        <v>965.04</v>
      </c>
      <c r="F3" s="34">
        <f>D3*E3</f>
        <v>208062.62399999998</v>
      </c>
      <c r="G3" s="34">
        <v>1159</v>
      </c>
      <c r="H3" s="34">
        <v>731</v>
      </c>
      <c r="I3" s="34">
        <f>(F3+G3)-H3</f>
        <v>208490.62399999998</v>
      </c>
      <c r="J3" s="34">
        <v>17972</v>
      </c>
      <c r="K3" s="34">
        <f t="shared" ref="K3:K12" si="0">I3/M3</f>
        <v>1593.2341739263331</v>
      </c>
      <c r="L3" s="34">
        <v>663</v>
      </c>
      <c r="M3" s="34">
        <v>130.86000000000001</v>
      </c>
    </row>
    <row r="4" spans="2:13" x14ac:dyDescent="0.35">
      <c r="B4" s="33">
        <v>2</v>
      </c>
      <c r="C4" t="s">
        <v>119</v>
      </c>
      <c r="D4" s="34">
        <v>449.05</v>
      </c>
      <c r="E4" s="34">
        <v>223.84</v>
      </c>
      <c r="F4" s="34">
        <f t="shared" ref="F4:F12" si="1">D4*E4</f>
        <v>100515.352</v>
      </c>
      <c r="G4" s="34">
        <v>1043.6500000000001</v>
      </c>
      <c r="H4" s="34">
        <v>890.85</v>
      </c>
      <c r="I4" s="34">
        <f t="shared" ref="I4:I12" si="2">(F4+G4)-H4</f>
        <v>100668.15199999999</v>
      </c>
      <c r="J4" s="34">
        <v>11247.39</v>
      </c>
      <c r="K4" s="34">
        <f t="shared" si="0"/>
        <v>-1807.0032669179677</v>
      </c>
      <c r="L4" s="34">
        <v>-2350.2399999999998</v>
      </c>
      <c r="M4" s="34">
        <v>-55.71</v>
      </c>
    </row>
    <row r="5" spans="2:13" x14ac:dyDescent="0.35">
      <c r="B5" s="33">
        <v>3</v>
      </c>
      <c r="C5" t="s">
        <v>120</v>
      </c>
      <c r="D5" s="34">
        <v>7447.05</v>
      </c>
      <c r="E5" s="34">
        <v>12.96</v>
      </c>
      <c r="F5" s="34">
        <f t="shared" si="1"/>
        <v>96513.768000000011</v>
      </c>
      <c r="G5" s="34">
        <v>255.64</v>
      </c>
      <c r="H5" s="34">
        <v>1192.98</v>
      </c>
      <c r="I5" s="34">
        <f t="shared" si="2"/>
        <v>95576.428000000014</v>
      </c>
      <c r="J5" s="34">
        <v>2662.07</v>
      </c>
      <c r="K5" s="34">
        <f t="shared" si="0"/>
        <v>1290.178563714903</v>
      </c>
      <c r="L5" s="34">
        <v>551</v>
      </c>
      <c r="M5" s="34">
        <v>74.08</v>
      </c>
    </row>
    <row r="6" spans="2:13" x14ac:dyDescent="0.35">
      <c r="B6" s="33">
        <v>4</v>
      </c>
      <c r="C6" t="s">
        <v>121</v>
      </c>
      <c r="D6" s="34">
        <v>807.45</v>
      </c>
      <c r="E6" s="34">
        <v>63.75</v>
      </c>
      <c r="F6" s="34">
        <f t="shared" si="1"/>
        <v>51474.9375</v>
      </c>
      <c r="G6" s="34">
        <v>165.9</v>
      </c>
      <c r="H6" s="34">
        <v>5246.2</v>
      </c>
      <c r="I6" s="34">
        <f t="shared" si="2"/>
        <v>46394.637500000004</v>
      </c>
      <c r="J6" s="34">
        <v>7256</v>
      </c>
      <c r="K6" s="34">
        <f t="shared" si="0"/>
        <v>-1244.1576159828373</v>
      </c>
      <c r="L6" s="34">
        <v>-669.1</v>
      </c>
      <c r="M6" s="34">
        <v>-37.29</v>
      </c>
    </row>
    <row r="7" spans="2:13" x14ac:dyDescent="0.35">
      <c r="B7" s="33">
        <v>5</v>
      </c>
      <c r="C7" t="s">
        <v>122</v>
      </c>
      <c r="D7" s="34">
        <v>167.37</v>
      </c>
      <c r="E7" s="34">
        <v>285.89999999999998</v>
      </c>
      <c r="F7" s="34">
        <f t="shared" si="1"/>
        <v>47851.082999999999</v>
      </c>
      <c r="G7" s="34">
        <v>1306.29</v>
      </c>
      <c r="H7" s="34">
        <v>239.86</v>
      </c>
      <c r="I7" s="34">
        <f t="shared" si="2"/>
        <v>48917.512999999999</v>
      </c>
      <c r="J7" s="34">
        <v>7077.63</v>
      </c>
      <c r="K7" s="34">
        <f t="shared" si="0"/>
        <v>418.88605069361194</v>
      </c>
      <c r="L7" s="34">
        <v>53.14</v>
      </c>
      <c r="M7" s="34">
        <v>116.78</v>
      </c>
    </row>
    <row r="8" spans="2:13" x14ac:dyDescent="0.35">
      <c r="B8" s="33">
        <v>6</v>
      </c>
      <c r="C8" t="s">
        <v>123</v>
      </c>
      <c r="D8" s="34">
        <v>1597.75</v>
      </c>
      <c r="E8" s="34">
        <v>10.86</v>
      </c>
      <c r="F8" s="34">
        <f t="shared" si="1"/>
        <v>17351.564999999999</v>
      </c>
      <c r="G8" s="34">
        <v>210.45</v>
      </c>
      <c r="H8" s="34">
        <v>854.08</v>
      </c>
      <c r="I8" s="34">
        <f t="shared" si="2"/>
        <v>16707.934999999998</v>
      </c>
      <c r="J8" s="34">
        <v>1565.08</v>
      </c>
      <c r="K8" s="34">
        <f t="shared" si="0"/>
        <v>334.7612702865157</v>
      </c>
      <c r="L8" s="34">
        <v>218.21</v>
      </c>
      <c r="M8" s="34">
        <v>49.91</v>
      </c>
    </row>
    <row r="9" spans="2:13" x14ac:dyDescent="0.35">
      <c r="B9" s="33">
        <v>7</v>
      </c>
      <c r="C9" t="s">
        <v>124</v>
      </c>
      <c r="D9" s="34">
        <v>2083.4</v>
      </c>
      <c r="E9" s="34">
        <v>6</v>
      </c>
      <c r="F9" s="34">
        <f t="shared" si="1"/>
        <v>12500.400000000001</v>
      </c>
      <c r="G9" s="34">
        <v>38.4</v>
      </c>
      <c r="H9" s="34">
        <v>101.2</v>
      </c>
      <c r="I9" s="34">
        <f t="shared" si="2"/>
        <v>12437.6</v>
      </c>
      <c r="J9" s="34">
        <v>1348</v>
      </c>
      <c r="K9" s="34">
        <f t="shared" si="0"/>
        <v>668.32885545405702</v>
      </c>
      <c r="L9" s="34">
        <v>469.7</v>
      </c>
      <c r="M9" s="34">
        <v>18.61</v>
      </c>
    </row>
    <row r="10" spans="2:13" x14ac:dyDescent="0.35">
      <c r="B10" s="33">
        <v>8</v>
      </c>
      <c r="C10" t="s">
        <v>125</v>
      </c>
      <c r="D10" s="34">
        <v>903.1</v>
      </c>
      <c r="E10" s="34">
        <v>8.5</v>
      </c>
      <c r="F10" s="34">
        <f t="shared" si="1"/>
        <v>7676.35</v>
      </c>
      <c r="G10" s="34">
        <v>93.49</v>
      </c>
      <c r="H10" s="34">
        <v>17.690000000000001</v>
      </c>
      <c r="I10" s="34">
        <f t="shared" si="2"/>
        <v>7752.1500000000005</v>
      </c>
      <c r="J10" s="34">
        <v>1123</v>
      </c>
      <c r="K10" s="34">
        <f t="shared" si="0"/>
        <v>532.42788461538464</v>
      </c>
      <c r="L10" s="34">
        <v>542.25</v>
      </c>
      <c r="M10" s="34">
        <v>14.56</v>
      </c>
    </row>
    <row r="11" spans="2:13" x14ac:dyDescent="0.35">
      <c r="B11" s="33">
        <v>9</v>
      </c>
      <c r="C11" t="s">
        <v>126</v>
      </c>
      <c r="D11" s="34">
        <v>137.62</v>
      </c>
      <c r="E11" s="34">
        <v>38.869999999999997</v>
      </c>
      <c r="F11" s="34">
        <f t="shared" si="1"/>
        <v>5349.2893999999997</v>
      </c>
      <c r="G11" s="34">
        <v>11.58</v>
      </c>
      <c r="H11" s="34">
        <v>79.88</v>
      </c>
      <c r="I11" s="34">
        <f t="shared" si="2"/>
        <v>5280.9893999999995</v>
      </c>
      <c r="J11" s="34">
        <v>723.75</v>
      </c>
      <c r="K11" s="34">
        <f t="shared" si="0"/>
        <v>71.635775908844266</v>
      </c>
      <c r="L11" s="34">
        <v>65.95</v>
      </c>
      <c r="M11" s="34">
        <v>73.72</v>
      </c>
    </row>
    <row r="12" spans="2:13" x14ac:dyDescent="0.35">
      <c r="B12" s="33">
        <v>10</v>
      </c>
      <c r="C12" t="s">
        <v>127</v>
      </c>
      <c r="D12" s="34">
        <v>14.45</v>
      </c>
      <c r="E12" s="34">
        <v>354.41</v>
      </c>
      <c r="F12" s="34">
        <f t="shared" si="1"/>
        <v>5121.2245000000003</v>
      </c>
      <c r="G12" s="34">
        <v>0</v>
      </c>
      <c r="H12" s="34">
        <v>74.72</v>
      </c>
      <c r="I12" s="34">
        <f t="shared" si="2"/>
        <v>5046.5045</v>
      </c>
      <c r="J12" s="34">
        <v>468.19</v>
      </c>
      <c r="K12" s="34">
        <f t="shared" si="0"/>
        <v>218.2744160899654</v>
      </c>
      <c r="L12" s="34">
        <v>103.63</v>
      </c>
      <c r="M12" s="34">
        <v>23.12</v>
      </c>
    </row>
    <row r="13" spans="2:13" x14ac:dyDescent="0.35">
      <c r="B13" s="33"/>
      <c r="D13" s="34"/>
      <c r="E13" s="34"/>
      <c r="F13" s="34"/>
      <c r="G13" s="34"/>
      <c r="H13" s="34"/>
      <c r="I13" s="34"/>
      <c r="J13" s="34"/>
      <c r="K13" s="34"/>
      <c r="L13" s="34"/>
      <c r="M13" s="34"/>
    </row>
    <row r="14" spans="2:13" x14ac:dyDescent="0.35">
      <c r="B14" s="33"/>
      <c r="D14" s="34"/>
      <c r="E14" s="34"/>
      <c r="F14" s="34"/>
      <c r="G14" s="34"/>
      <c r="H14" s="34"/>
      <c r="I14" s="34"/>
      <c r="J14" s="34"/>
      <c r="K14" s="34"/>
      <c r="L14" s="34"/>
      <c r="M14" s="34"/>
    </row>
    <row r="15" spans="2:13" x14ac:dyDescent="0.35">
      <c r="B15" s="33"/>
      <c r="D15" s="34"/>
      <c r="E15" s="34"/>
      <c r="F15" s="34"/>
      <c r="G15" s="34"/>
      <c r="H15" s="34"/>
      <c r="I15" s="34"/>
      <c r="J15" s="34"/>
      <c r="K15" s="34"/>
      <c r="L15" s="34"/>
      <c r="M15" s="34"/>
    </row>
    <row r="16" spans="2:13" x14ac:dyDescent="0.35">
      <c r="B16" s="33"/>
      <c r="D16" s="34"/>
      <c r="E16" s="34"/>
      <c r="F16" s="34"/>
      <c r="G16" s="34"/>
      <c r="H16" s="34"/>
      <c r="I16" s="34"/>
      <c r="J16" s="34"/>
      <c r="K16" s="34"/>
      <c r="L16" s="34"/>
      <c r="M16" s="34"/>
    </row>
    <row r="17" spans="2:13" x14ac:dyDescent="0.35">
      <c r="B17" s="33"/>
      <c r="D17" s="34"/>
      <c r="E17" s="34"/>
      <c r="F17" s="34"/>
      <c r="G17" s="34"/>
      <c r="H17" s="34"/>
      <c r="I17" s="34"/>
      <c r="J17" s="34"/>
      <c r="K17" s="34"/>
      <c r="L17" s="34"/>
      <c r="M17" s="34"/>
    </row>
    <row r="18" spans="2:13" x14ac:dyDescent="0.35">
      <c r="B18" s="33"/>
      <c r="D18" s="34"/>
      <c r="E18" s="34"/>
      <c r="F18" s="34"/>
      <c r="G18" s="34"/>
      <c r="H18" s="34"/>
      <c r="I18" s="34"/>
      <c r="J18" s="34"/>
      <c r="K18" s="34"/>
      <c r="L18" s="34"/>
      <c r="M18" s="34"/>
    </row>
    <row r="19" spans="2:13" x14ac:dyDescent="0.35">
      <c r="B19" s="33"/>
      <c r="D19" s="34"/>
      <c r="E19" s="34"/>
      <c r="F19" s="34"/>
      <c r="G19" s="34"/>
      <c r="H19" s="34"/>
      <c r="I19" s="34"/>
      <c r="J19" s="34"/>
      <c r="K19" s="34"/>
      <c r="L19" s="34"/>
      <c r="M19" s="34"/>
    </row>
    <row r="20" spans="2:13" x14ac:dyDescent="0.35">
      <c r="B20" s="33"/>
      <c r="D20" s="34"/>
      <c r="E20" s="34"/>
      <c r="F20" s="34"/>
      <c r="G20" s="34"/>
      <c r="H20" s="34"/>
      <c r="I20" s="34"/>
      <c r="J20" s="34"/>
      <c r="K20" s="34"/>
      <c r="L20" s="34"/>
      <c r="M20" s="34"/>
    </row>
    <row r="21" spans="2:13" x14ac:dyDescent="0.35">
      <c r="B21" s="33"/>
      <c r="D21" s="34"/>
      <c r="E21" s="34"/>
      <c r="F21" s="34"/>
      <c r="G21" s="34"/>
      <c r="H21" s="34"/>
      <c r="I21" s="34"/>
      <c r="J21" s="34"/>
      <c r="K21" s="34"/>
      <c r="L21" s="34"/>
      <c r="M21" s="34"/>
    </row>
    <row r="22" spans="2:13" x14ac:dyDescent="0.35">
      <c r="B22" s="33"/>
      <c r="D22" s="34"/>
      <c r="E22" s="34"/>
      <c r="F22" s="34"/>
      <c r="G22" s="34"/>
      <c r="H22" s="34"/>
      <c r="I22" s="34"/>
      <c r="J22" s="34"/>
      <c r="K22" s="34"/>
      <c r="L22" s="34"/>
      <c r="M22" s="34"/>
    </row>
    <row r="23" spans="2:13" x14ac:dyDescent="0.35">
      <c r="B23" s="33">
        <v>11</v>
      </c>
      <c r="C23" t="s">
        <v>128</v>
      </c>
      <c r="D23" s="34">
        <v>602.35</v>
      </c>
      <c r="E23" s="34">
        <v>7.04</v>
      </c>
      <c r="F23" s="34"/>
      <c r="G23" s="34">
        <f>D23*E23</f>
        <v>4240.5439999999999</v>
      </c>
      <c r="H23" s="34">
        <v>145</v>
      </c>
      <c r="I23" s="34"/>
      <c r="J23" s="34" t="e">
        <f>(G23+H23)-#REF!</f>
        <v>#REF!</v>
      </c>
      <c r="K23" s="34"/>
      <c r="L23" s="34">
        <v>525.01</v>
      </c>
      <c r="M23" s="34" t="e">
        <f>J23/#REF!</f>
        <v>#REF!</v>
      </c>
    </row>
    <row r="24" spans="2:13" x14ac:dyDescent="0.35">
      <c r="B24" s="33">
        <v>12</v>
      </c>
      <c r="C24" t="s">
        <v>129</v>
      </c>
      <c r="D24" s="34">
        <v>398.1</v>
      </c>
      <c r="E24" s="34">
        <v>7.77</v>
      </c>
      <c r="F24" s="34"/>
      <c r="G24" s="34">
        <f>D24*E24</f>
        <v>3093.2370000000001</v>
      </c>
      <c r="H24" s="34">
        <v>236.85</v>
      </c>
      <c r="I24" s="34"/>
      <c r="J24" s="34" t="e">
        <f>(G24+H24)-#REF!</f>
        <v>#REF!</v>
      </c>
      <c r="K24" s="34"/>
      <c r="L24" s="34">
        <v>875</v>
      </c>
      <c r="M24" s="34" t="e">
        <f>J24/#REF!</f>
        <v>#REF!</v>
      </c>
    </row>
    <row r="25" spans="2:13" x14ac:dyDescent="0.35">
      <c r="B25" s="33">
        <v>13</v>
      </c>
      <c r="C25" t="s">
        <v>130</v>
      </c>
      <c r="D25" s="34">
        <v>104.02</v>
      </c>
      <c r="E25" s="34">
        <v>15.69</v>
      </c>
      <c r="F25" s="34"/>
      <c r="G25" s="34">
        <f>D25*E25</f>
        <v>1632.0737999999999</v>
      </c>
      <c r="H25" s="34">
        <v>52.49</v>
      </c>
      <c r="I25" s="34"/>
      <c r="J25" s="34" t="e">
        <f>(G25+H25)-#REF!</f>
        <v>#REF!</v>
      </c>
      <c r="K25" s="34"/>
      <c r="L25" s="34">
        <v>555.22</v>
      </c>
      <c r="M25" s="34" t="e">
        <f>J25/#REF!</f>
        <v>#REF!</v>
      </c>
    </row>
    <row r="26" spans="2:13" x14ac:dyDescent="0.35">
      <c r="B26" s="33">
        <v>14</v>
      </c>
      <c r="C26" t="s">
        <v>131</v>
      </c>
      <c r="D26" s="34">
        <v>957.9</v>
      </c>
      <c r="E26" s="34">
        <v>1.41</v>
      </c>
      <c r="F26" s="34"/>
      <c r="G26" s="34">
        <f>D26*E26</f>
        <v>1350.6389999999999</v>
      </c>
      <c r="H26" s="34">
        <v>74.66</v>
      </c>
      <c r="I26" s="34"/>
      <c r="J26" s="34" t="e">
        <f>(G26+H26)-#REF!</f>
        <v>#REF!</v>
      </c>
      <c r="K26" s="34"/>
      <c r="L26" s="34">
        <v>1527.38</v>
      </c>
      <c r="M26" s="34" t="e">
        <f>J26/#REF!</f>
        <v>#REF!</v>
      </c>
    </row>
    <row r="27" spans="2:13" x14ac:dyDescent="0.35">
      <c r="B27" s="33">
        <v>15</v>
      </c>
      <c r="C27" t="s">
        <v>132</v>
      </c>
      <c r="D27" s="34">
        <v>1141.1500000000001</v>
      </c>
      <c r="E27" s="34">
        <v>0.94</v>
      </c>
      <c r="F27" s="34"/>
      <c r="G27" s="34">
        <f>D27*E27</f>
        <v>1072.681</v>
      </c>
      <c r="H27" s="34">
        <v>37.700000000000003</v>
      </c>
      <c r="I27" s="34"/>
      <c r="J27" s="34" t="e">
        <f>(G27+H27)-#REF!</f>
        <v>#REF!</v>
      </c>
      <c r="K27" s="34"/>
      <c r="L27" s="34">
        <v>218.84</v>
      </c>
      <c r="M27" s="34" t="e">
        <f>J27/#REF!</f>
        <v>#REF!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F9BA6-23E1-4307-BB78-872F432B3B47}">
  <sheetPr>
    <tabColor rgb="FF002060"/>
  </sheetPr>
  <dimension ref="B2:I68"/>
  <sheetViews>
    <sheetView showGridLines="0" workbookViewId="0">
      <pane ySplit="2" topLeftCell="A3" activePane="bottomLeft" state="frozen"/>
      <selection pane="bottomLeft" activeCell="K61" sqref="K61"/>
    </sheetView>
  </sheetViews>
  <sheetFormatPr defaultRowHeight="14.5" x14ac:dyDescent="0.35"/>
  <cols>
    <col min="1" max="1" width="1.90625" customWidth="1"/>
    <col min="2" max="2" width="23" bestFit="1" customWidth="1"/>
    <col min="5" max="5" width="9.08984375" bestFit="1" customWidth="1"/>
    <col min="6" max="7" width="8.81640625" bestFit="1" customWidth="1"/>
    <col min="8" max="8" width="10.08984375" customWidth="1"/>
    <col min="9" max="9" width="10" customWidth="1"/>
  </cols>
  <sheetData>
    <row r="2" spans="2:9" x14ac:dyDescent="0.35">
      <c r="B2" s="13"/>
      <c r="C2" s="14">
        <v>43160</v>
      </c>
      <c r="D2" s="14">
        <v>43525</v>
      </c>
      <c r="E2" s="14">
        <v>43891</v>
      </c>
      <c r="F2" s="14">
        <v>44256</v>
      </c>
      <c r="G2" s="14">
        <v>44621</v>
      </c>
      <c r="H2" s="14">
        <v>44986</v>
      </c>
      <c r="I2" s="14">
        <v>45352</v>
      </c>
    </row>
    <row r="3" spans="2:9" x14ac:dyDescent="0.35">
      <c r="C3" s="11"/>
      <c r="D3" s="11"/>
      <c r="E3" s="11"/>
      <c r="F3" s="11"/>
      <c r="G3" s="11"/>
      <c r="H3" s="11"/>
      <c r="I3" s="11"/>
    </row>
    <row r="4" spans="2:9" ht="15" thickBot="1" x14ac:dyDescent="0.4">
      <c r="B4" s="15" t="s">
        <v>76</v>
      </c>
      <c r="C4" s="16">
        <v>0.03</v>
      </c>
      <c r="D4" s="16">
        <v>0.03</v>
      </c>
      <c r="E4" s="16">
        <v>0.03</v>
      </c>
      <c r="F4" s="16">
        <v>0</v>
      </c>
      <c r="G4" s="16">
        <v>764</v>
      </c>
      <c r="H4" s="16">
        <v>836</v>
      </c>
      <c r="I4" s="16">
        <v>868</v>
      </c>
    </row>
    <row r="5" spans="2:9" ht="15" thickBot="1" x14ac:dyDescent="0.4">
      <c r="B5" s="15" t="s">
        <v>32</v>
      </c>
      <c r="C5" s="17">
        <v>1036</v>
      </c>
      <c r="D5" s="17">
        <v>2356</v>
      </c>
      <c r="E5" s="17">
        <v>457</v>
      </c>
      <c r="F5" s="17">
        <v>7644</v>
      </c>
      <c r="G5" s="17">
        <v>15741</v>
      </c>
      <c r="H5" s="17">
        <v>18624</v>
      </c>
      <c r="I5" s="17">
        <v>19545</v>
      </c>
    </row>
    <row r="6" spans="2:9" ht="15" thickBot="1" x14ac:dyDescent="0.4">
      <c r="B6" s="15" t="s">
        <v>77</v>
      </c>
      <c r="C6" s="17"/>
      <c r="D6" s="17"/>
      <c r="E6" s="17"/>
      <c r="F6" s="17"/>
      <c r="G6" s="17"/>
      <c r="H6" s="17"/>
      <c r="I6" s="17"/>
    </row>
    <row r="7" spans="2:9" ht="15" thickBot="1" x14ac:dyDescent="0.4">
      <c r="B7" t="s">
        <v>78</v>
      </c>
      <c r="C7" s="17">
        <v>1</v>
      </c>
      <c r="D7" s="17">
        <v>1</v>
      </c>
      <c r="E7" s="17">
        <v>1</v>
      </c>
      <c r="F7" s="17">
        <v>0</v>
      </c>
      <c r="G7" s="17">
        <v>0</v>
      </c>
      <c r="H7" s="17">
        <v>6</v>
      </c>
      <c r="I7" s="17">
        <v>0</v>
      </c>
    </row>
    <row r="8" spans="2:9" ht="15" thickBot="1" x14ac:dyDescent="0.4">
      <c r="B8" t="s">
        <v>79</v>
      </c>
      <c r="C8" s="17">
        <v>0</v>
      </c>
      <c r="D8" s="17">
        <v>0</v>
      </c>
      <c r="E8" s="17">
        <v>0</v>
      </c>
      <c r="F8" s="17">
        <v>1</v>
      </c>
      <c r="G8" s="17">
        <v>0</v>
      </c>
      <c r="H8" s="17">
        <v>35</v>
      </c>
      <c r="I8" s="17">
        <v>0</v>
      </c>
    </row>
    <row r="9" spans="2:9" ht="15" thickBot="1" x14ac:dyDescent="0.4">
      <c r="B9" t="s">
        <v>80</v>
      </c>
      <c r="C9" s="17">
        <v>29</v>
      </c>
      <c r="D9" s="17">
        <v>103</v>
      </c>
      <c r="E9" s="17">
        <v>72</v>
      </c>
      <c r="F9" s="17">
        <v>71</v>
      </c>
      <c r="G9" s="17">
        <v>70</v>
      </c>
      <c r="H9" s="17">
        <v>466</v>
      </c>
      <c r="I9" s="17">
        <v>749</v>
      </c>
    </row>
    <row r="10" spans="2:9" ht="15" thickBot="1" x14ac:dyDescent="0.4">
      <c r="B10" t="s">
        <v>81</v>
      </c>
      <c r="C10" s="17">
        <v>156</v>
      </c>
      <c r="D10" s="17">
        <v>244</v>
      </c>
      <c r="E10" s="17">
        <v>252</v>
      </c>
      <c r="F10" s="17">
        <v>455</v>
      </c>
      <c r="G10" s="17">
        <v>0</v>
      </c>
      <c r="H10" s="17">
        <v>0</v>
      </c>
      <c r="I10" s="17">
        <v>0</v>
      </c>
    </row>
    <row r="11" spans="2:9" ht="15" thickBot="1" x14ac:dyDescent="0.4">
      <c r="B11" s="15" t="s">
        <v>82</v>
      </c>
      <c r="C11" s="17"/>
      <c r="D11" s="17"/>
      <c r="E11" s="17"/>
      <c r="F11" s="17"/>
      <c r="G11" s="17"/>
      <c r="H11" s="17"/>
      <c r="I11" s="17"/>
    </row>
    <row r="12" spans="2:9" ht="15" thickBot="1" x14ac:dyDescent="0.4">
      <c r="B12" t="s">
        <v>83</v>
      </c>
      <c r="C12" s="17">
        <v>8</v>
      </c>
      <c r="D12" s="17">
        <v>-31</v>
      </c>
      <c r="E12" s="17">
        <v>-6</v>
      </c>
      <c r="F12" s="17">
        <v>-6</v>
      </c>
      <c r="G12" s="17">
        <v>-7</v>
      </c>
      <c r="H12" s="17">
        <v>-7</v>
      </c>
      <c r="I12" s="17">
        <v>-7</v>
      </c>
    </row>
    <row r="13" spans="2:9" ht="15" thickBot="1" x14ac:dyDescent="0.4">
      <c r="B13" t="s">
        <v>84</v>
      </c>
      <c r="C13" s="17">
        <v>67</v>
      </c>
      <c r="D13" s="17">
        <v>376</v>
      </c>
      <c r="E13" s="17">
        <v>269</v>
      </c>
      <c r="F13" s="17">
        <v>297</v>
      </c>
      <c r="G13" s="17">
        <v>429</v>
      </c>
      <c r="H13" s="17">
        <v>679</v>
      </c>
      <c r="I13" s="17">
        <v>886</v>
      </c>
    </row>
    <row r="14" spans="2:9" ht="15" thickBot="1" x14ac:dyDescent="0.4">
      <c r="B14" t="s">
        <v>85</v>
      </c>
      <c r="C14" s="17">
        <v>7</v>
      </c>
      <c r="D14" s="17">
        <v>28</v>
      </c>
      <c r="E14" s="17">
        <v>30</v>
      </c>
      <c r="F14" s="17">
        <v>29</v>
      </c>
      <c r="G14" s="17">
        <v>18</v>
      </c>
      <c r="H14" s="17">
        <v>17</v>
      </c>
      <c r="I14" s="17">
        <v>17</v>
      </c>
    </row>
    <row r="15" spans="2:9" ht="15" thickBot="1" x14ac:dyDescent="0.4">
      <c r="B15" t="s">
        <v>86</v>
      </c>
      <c r="C15" s="17">
        <v>69</v>
      </c>
      <c r="D15" s="17">
        <v>336</v>
      </c>
      <c r="E15" s="17">
        <v>1825</v>
      </c>
      <c r="F15" s="17">
        <v>212</v>
      </c>
      <c r="G15" s="17">
        <v>311</v>
      </c>
      <c r="H15" s="17">
        <v>943</v>
      </c>
      <c r="I15" s="17">
        <v>1298</v>
      </c>
    </row>
    <row r="16" spans="2:9" ht="15" thickBot="1" x14ac:dyDescent="0.4">
      <c r="B16" s="18" t="s">
        <v>87</v>
      </c>
      <c r="C16" s="19">
        <v>1374</v>
      </c>
      <c r="D16" s="19">
        <v>3413</v>
      </c>
      <c r="E16" s="19">
        <v>2900</v>
      </c>
      <c r="F16" s="19">
        <v>8704</v>
      </c>
      <c r="G16" s="19">
        <v>17327</v>
      </c>
      <c r="H16" s="19">
        <v>21599</v>
      </c>
      <c r="I16" s="19">
        <v>23356</v>
      </c>
    </row>
    <row r="17" spans="2:9" ht="15" thickTop="1" x14ac:dyDescent="0.35">
      <c r="B17" s="15"/>
      <c r="C17" s="20"/>
      <c r="D17" s="20"/>
      <c r="E17" s="20"/>
      <c r="F17" s="20"/>
      <c r="G17" s="20"/>
      <c r="H17" s="20"/>
      <c r="I17" s="20"/>
    </row>
    <row r="18" spans="2:9" ht="15" thickBot="1" x14ac:dyDescent="0.4">
      <c r="B18" s="15" t="s">
        <v>88</v>
      </c>
    </row>
    <row r="19" spans="2:9" ht="15" thickBot="1" x14ac:dyDescent="0.4">
      <c r="B19" t="s">
        <v>89</v>
      </c>
      <c r="C19" s="17">
        <v>10</v>
      </c>
      <c r="D19" s="17">
        <v>29</v>
      </c>
      <c r="E19" s="17">
        <v>37</v>
      </c>
      <c r="F19" s="17">
        <v>38</v>
      </c>
      <c r="G19" s="17">
        <v>40</v>
      </c>
      <c r="H19" s="17">
        <v>606</v>
      </c>
      <c r="I19" s="17">
        <v>964</v>
      </c>
    </row>
    <row r="20" spans="2:9" ht="15" thickBot="1" x14ac:dyDescent="0.4">
      <c r="B20" t="s">
        <v>90</v>
      </c>
      <c r="C20" s="17">
        <v>0</v>
      </c>
      <c r="D20" s="17">
        <v>1</v>
      </c>
      <c r="E20" s="17">
        <v>1</v>
      </c>
      <c r="F20" s="17">
        <v>3</v>
      </c>
      <c r="G20" s="17">
        <v>13</v>
      </c>
      <c r="H20" s="17">
        <v>122</v>
      </c>
      <c r="I20" s="17">
        <v>192</v>
      </c>
    </row>
    <row r="21" spans="2:9" ht="15" thickBot="1" x14ac:dyDescent="0.4">
      <c r="B21" t="s">
        <v>91</v>
      </c>
      <c r="C21" s="17">
        <v>12</v>
      </c>
      <c r="D21" s="17">
        <v>12</v>
      </c>
      <c r="E21" s="17">
        <v>13</v>
      </c>
      <c r="F21" s="17">
        <v>13</v>
      </c>
      <c r="G21" s="17">
        <v>4</v>
      </c>
      <c r="H21" s="17">
        <v>3</v>
      </c>
      <c r="I21" s="17">
        <v>4</v>
      </c>
    </row>
    <row r="22" spans="2:9" ht="15" thickBot="1" x14ac:dyDescent="0.4">
      <c r="B22" t="s">
        <v>92</v>
      </c>
      <c r="C22" s="17">
        <v>22</v>
      </c>
      <c r="D22" s="17">
        <v>43</v>
      </c>
      <c r="E22" s="17">
        <v>46</v>
      </c>
      <c r="F22" s="17">
        <v>47</v>
      </c>
      <c r="G22" s="17">
        <v>71</v>
      </c>
      <c r="H22" s="17">
        <v>95</v>
      </c>
      <c r="I22" s="17">
        <v>120</v>
      </c>
    </row>
    <row r="23" spans="2:9" ht="15" thickBot="1" x14ac:dyDescent="0.4">
      <c r="B23" t="s">
        <v>93</v>
      </c>
      <c r="C23" s="17">
        <v>5</v>
      </c>
      <c r="D23" s="17">
        <v>10</v>
      </c>
      <c r="E23" s="17">
        <v>13</v>
      </c>
      <c r="F23" s="17">
        <v>12</v>
      </c>
      <c r="G23" s="17">
        <v>9</v>
      </c>
      <c r="H23" s="17">
        <v>56</v>
      </c>
      <c r="I23" s="17">
        <v>97</v>
      </c>
    </row>
    <row r="24" spans="2:9" ht="15" thickBot="1" x14ac:dyDescent="0.4">
      <c r="B24" t="s">
        <v>94</v>
      </c>
      <c r="C24" s="17">
        <v>1</v>
      </c>
      <c r="D24" s="17">
        <v>1</v>
      </c>
      <c r="E24" s="17">
        <v>1</v>
      </c>
      <c r="F24" s="17">
        <v>1</v>
      </c>
      <c r="G24" s="17">
        <v>1</v>
      </c>
      <c r="H24" s="17">
        <v>1</v>
      </c>
      <c r="I24" s="17">
        <v>1</v>
      </c>
    </row>
    <row r="25" spans="2:9" ht="15" thickBot="1" x14ac:dyDescent="0.4">
      <c r="B25" t="s">
        <v>95</v>
      </c>
      <c r="C25" s="17">
        <v>471</v>
      </c>
      <c r="D25" s="17">
        <v>574</v>
      </c>
      <c r="E25" s="17">
        <v>1839</v>
      </c>
      <c r="F25" s="17">
        <v>1878</v>
      </c>
      <c r="G25" s="17">
        <v>1843</v>
      </c>
      <c r="H25" s="17">
        <v>6054</v>
      </c>
      <c r="I25" s="17">
        <v>6054</v>
      </c>
    </row>
    <row r="26" spans="2:9" ht="15" thickBot="1" x14ac:dyDescent="0.4">
      <c r="B26" t="s">
        <v>96</v>
      </c>
      <c r="C26" s="17">
        <v>143</v>
      </c>
      <c r="D26" s="17">
        <v>244</v>
      </c>
      <c r="E26" s="17">
        <v>359</v>
      </c>
      <c r="F26" s="17">
        <v>374</v>
      </c>
      <c r="G26" s="17">
        <v>363</v>
      </c>
      <c r="H26" s="17">
        <v>538</v>
      </c>
      <c r="I26" s="17">
        <v>543</v>
      </c>
    </row>
    <row r="27" spans="2:9" ht="15" thickBot="1" x14ac:dyDescent="0.4">
      <c r="B27" s="21" t="s">
        <v>97</v>
      </c>
      <c r="C27" s="17">
        <v>185</v>
      </c>
      <c r="D27" s="17">
        <v>211</v>
      </c>
      <c r="E27" s="17">
        <v>263</v>
      </c>
      <c r="F27" s="17">
        <v>380</v>
      </c>
      <c r="G27" s="17">
        <v>482</v>
      </c>
      <c r="H27" s="17">
        <v>719</v>
      </c>
      <c r="I27" s="17">
        <v>1115</v>
      </c>
    </row>
    <row r="28" spans="2:9" ht="15" thickBot="1" x14ac:dyDescent="0.4">
      <c r="B28" s="15" t="s">
        <v>98</v>
      </c>
      <c r="C28" s="17">
        <f t="shared" ref="C28:I28" si="0">IFERROR(SUM(C19:C26)-C27,0)</f>
        <v>479</v>
      </c>
      <c r="D28" s="17">
        <f t="shared" si="0"/>
        <v>703</v>
      </c>
      <c r="E28" s="17">
        <f t="shared" si="0"/>
        <v>2046</v>
      </c>
      <c r="F28" s="17">
        <f t="shared" si="0"/>
        <v>1986</v>
      </c>
      <c r="G28" s="17">
        <f t="shared" si="0"/>
        <v>1862</v>
      </c>
      <c r="H28" s="17">
        <f t="shared" si="0"/>
        <v>6756</v>
      </c>
      <c r="I28" s="17">
        <f t="shared" si="0"/>
        <v>6860</v>
      </c>
    </row>
    <row r="29" spans="2:9" ht="15" thickBot="1" x14ac:dyDescent="0.4">
      <c r="I29" s="12"/>
    </row>
    <row r="30" spans="2:9" ht="15" thickBot="1" x14ac:dyDescent="0.4">
      <c r="B30" s="15" t="s">
        <v>99</v>
      </c>
      <c r="C30" s="17">
        <v>1</v>
      </c>
      <c r="D30" s="17">
        <v>1</v>
      </c>
      <c r="E30" s="17">
        <v>1</v>
      </c>
      <c r="F30" s="17">
        <v>0</v>
      </c>
      <c r="G30" s="17">
        <v>1</v>
      </c>
      <c r="H30" s="17">
        <v>7</v>
      </c>
      <c r="I30" s="17">
        <v>18</v>
      </c>
    </row>
    <row r="31" spans="2:9" ht="15" thickBot="1" x14ac:dyDescent="0.4">
      <c r="B31" s="15" t="s">
        <v>38</v>
      </c>
      <c r="C31" s="17">
        <v>829</v>
      </c>
      <c r="D31" s="17">
        <v>2145</v>
      </c>
      <c r="E31" s="17">
        <v>324</v>
      </c>
      <c r="F31" s="17">
        <v>2205</v>
      </c>
      <c r="G31" s="17">
        <v>4718</v>
      </c>
      <c r="H31" s="17">
        <v>6765</v>
      </c>
      <c r="I31" s="17">
        <v>11645</v>
      </c>
    </row>
    <row r="32" spans="2:9" ht="15" thickBot="1" x14ac:dyDescent="0.4">
      <c r="B32" s="15"/>
      <c r="C32" s="17"/>
      <c r="D32" s="17"/>
      <c r="E32" s="17"/>
      <c r="F32" s="17"/>
      <c r="G32" s="17"/>
      <c r="H32" s="17"/>
      <c r="I32" s="17"/>
    </row>
    <row r="33" spans="2:9" ht="15" thickBot="1" x14ac:dyDescent="0.4">
      <c r="B33" s="15" t="s">
        <v>39</v>
      </c>
      <c r="C33" s="17"/>
      <c r="D33" s="17"/>
      <c r="E33" s="17"/>
      <c r="F33" s="17"/>
      <c r="G33" s="17"/>
      <c r="H33" s="17"/>
      <c r="I33" s="17"/>
    </row>
    <row r="34" spans="2:9" ht="15" thickBot="1" x14ac:dyDescent="0.4">
      <c r="B34" t="s">
        <v>100</v>
      </c>
      <c r="C34" s="17">
        <v>0</v>
      </c>
      <c r="D34" s="17">
        <v>2</v>
      </c>
      <c r="E34" s="17">
        <v>4</v>
      </c>
      <c r="F34" s="17">
        <v>15</v>
      </c>
      <c r="G34" s="17">
        <v>40</v>
      </c>
      <c r="H34" s="17">
        <v>83</v>
      </c>
      <c r="I34" s="17">
        <v>88</v>
      </c>
    </row>
    <row r="35" spans="2:9" ht="15" thickBot="1" x14ac:dyDescent="0.4">
      <c r="B35" t="s">
        <v>101</v>
      </c>
      <c r="C35" s="17">
        <v>26</v>
      </c>
      <c r="D35" s="17">
        <v>70</v>
      </c>
      <c r="E35" s="17">
        <v>123</v>
      </c>
      <c r="F35" s="17">
        <v>130</v>
      </c>
      <c r="G35" s="17">
        <v>160</v>
      </c>
      <c r="H35" s="17">
        <v>457</v>
      </c>
      <c r="I35" s="17">
        <v>794</v>
      </c>
    </row>
    <row r="36" spans="2:9" ht="15" thickBot="1" x14ac:dyDescent="0.4">
      <c r="B36" t="s">
        <v>102</v>
      </c>
      <c r="C36" s="17">
        <v>208</v>
      </c>
      <c r="D36" s="17">
        <v>239</v>
      </c>
      <c r="E36" s="17">
        <v>360</v>
      </c>
      <c r="F36" s="17">
        <v>904</v>
      </c>
      <c r="G36" s="17">
        <v>1576</v>
      </c>
      <c r="H36" s="17">
        <v>1017</v>
      </c>
      <c r="I36" s="17">
        <v>731</v>
      </c>
    </row>
    <row r="37" spans="2:9" ht="15" thickBot="1" x14ac:dyDescent="0.4">
      <c r="B37" t="s">
        <v>103</v>
      </c>
      <c r="C37" s="17">
        <v>14</v>
      </c>
      <c r="D37" s="17">
        <v>37</v>
      </c>
      <c r="E37" s="17">
        <v>71</v>
      </c>
      <c r="F37" s="17">
        <v>75</v>
      </c>
      <c r="G37" s="17">
        <v>374</v>
      </c>
      <c r="H37" s="17">
        <v>41</v>
      </c>
      <c r="I37" s="17">
        <v>0</v>
      </c>
    </row>
    <row r="38" spans="2:9" ht="15" thickBot="1" x14ac:dyDescent="0.4">
      <c r="B38" t="s">
        <v>104</v>
      </c>
      <c r="C38" s="17">
        <v>106</v>
      </c>
      <c r="D38" s="17">
        <v>530</v>
      </c>
      <c r="E38" s="17">
        <v>428</v>
      </c>
      <c r="F38" s="17">
        <v>3836</v>
      </c>
      <c r="G38" s="17">
        <v>9056</v>
      </c>
      <c r="H38" s="17">
        <v>6885</v>
      </c>
      <c r="I38" s="17">
        <v>3632</v>
      </c>
    </row>
    <row r="39" spans="2:9" ht="15" thickBot="1" x14ac:dyDescent="0.4">
      <c r="B39" s="22" t="s">
        <v>105</v>
      </c>
      <c r="C39" s="17">
        <v>1374</v>
      </c>
      <c r="D39" s="17">
        <v>3413</v>
      </c>
      <c r="E39" s="17">
        <v>2900</v>
      </c>
      <c r="F39" s="17">
        <v>8704</v>
      </c>
      <c r="G39" s="17">
        <v>17327</v>
      </c>
      <c r="H39" s="17">
        <v>21599</v>
      </c>
      <c r="I39" s="17">
        <v>23356</v>
      </c>
    </row>
    <row r="40" spans="2:9" ht="15" thickTop="1" x14ac:dyDescent="0.35"/>
    <row r="42" spans="2:9" x14ac:dyDescent="0.35">
      <c r="B42" s="23" t="s">
        <v>54</v>
      </c>
      <c r="C42" s="24"/>
      <c r="D42" s="24"/>
      <c r="E42" s="24"/>
      <c r="F42" s="24"/>
      <c r="G42" s="24"/>
      <c r="H42" s="24"/>
      <c r="I42" s="24"/>
    </row>
    <row r="43" spans="2:9" x14ac:dyDescent="0.35">
      <c r="B43" s="25" t="s">
        <v>55</v>
      </c>
      <c r="C43" s="25"/>
      <c r="D43" s="25"/>
      <c r="E43" s="26">
        <v>-2127</v>
      </c>
      <c r="F43" s="26">
        <v>-280</v>
      </c>
      <c r="G43" s="26">
        <v>-922</v>
      </c>
      <c r="H43" s="26">
        <v>-637</v>
      </c>
      <c r="I43" s="26">
        <v>633</v>
      </c>
    </row>
    <row r="44" spans="2:9" x14ac:dyDescent="0.35">
      <c r="B44" s="25" t="s">
        <v>40</v>
      </c>
      <c r="C44" s="25"/>
      <c r="D44" s="25"/>
      <c r="E44" s="26">
        <v>-94</v>
      </c>
      <c r="F44" s="26">
        <v>-20</v>
      </c>
      <c r="G44" s="26">
        <v>-34</v>
      </c>
      <c r="H44" s="26">
        <v>-203</v>
      </c>
      <c r="I44" s="26">
        <v>-348</v>
      </c>
    </row>
    <row r="45" spans="2:9" x14ac:dyDescent="0.35">
      <c r="B45" s="25" t="s">
        <v>41</v>
      </c>
      <c r="C45" s="25"/>
      <c r="D45" s="25"/>
      <c r="E45" s="26">
        <v>-2</v>
      </c>
      <c r="F45" s="26">
        <v>-11</v>
      </c>
      <c r="G45" s="26">
        <v>-28</v>
      </c>
      <c r="H45" s="26">
        <v>-43</v>
      </c>
      <c r="I45" s="26">
        <v>-5</v>
      </c>
    </row>
    <row r="46" spans="2:9" x14ac:dyDescent="0.35">
      <c r="B46" s="25" t="s">
        <v>56</v>
      </c>
      <c r="C46" s="25"/>
      <c r="D46" s="25"/>
      <c r="E46" s="26">
        <v>-103</v>
      </c>
      <c r="F46" s="26">
        <v>36</v>
      </c>
      <c r="G46" s="26">
        <v>140</v>
      </c>
      <c r="H46" s="26">
        <v>-71</v>
      </c>
      <c r="I46" s="26">
        <v>211</v>
      </c>
    </row>
    <row r="47" spans="2:9" x14ac:dyDescent="0.35">
      <c r="B47" s="25" t="s">
        <v>57</v>
      </c>
      <c r="C47" s="25"/>
      <c r="D47" s="25"/>
      <c r="E47" s="26">
        <v>214</v>
      </c>
      <c r="F47" s="26">
        <v>-762</v>
      </c>
      <c r="G47" s="26">
        <v>170</v>
      </c>
      <c r="H47" s="26">
        <v>141</v>
      </c>
      <c r="I47" s="26">
        <v>260</v>
      </c>
    </row>
    <row r="48" spans="2:9" x14ac:dyDescent="0.35">
      <c r="B48" s="25" t="s">
        <v>58</v>
      </c>
      <c r="C48" s="25"/>
      <c r="D48" s="25"/>
      <c r="E48" s="26">
        <v>15</v>
      </c>
      <c r="F48" s="26">
        <v>-757</v>
      </c>
      <c r="G48" s="26">
        <v>248</v>
      </c>
      <c r="H48" s="26">
        <v>-176</v>
      </c>
      <c r="I48" s="26">
        <v>118</v>
      </c>
    </row>
    <row r="49" spans="2:9" x14ac:dyDescent="0.35">
      <c r="B49" s="25" t="s">
        <v>59</v>
      </c>
      <c r="C49" s="25"/>
      <c r="D49" s="25"/>
      <c r="E49" s="26">
        <v>-32</v>
      </c>
      <c r="F49" s="26">
        <v>19</v>
      </c>
      <c r="G49" s="26">
        <v>-19</v>
      </c>
      <c r="H49" s="26">
        <v>-31</v>
      </c>
      <c r="I49" s="26">
        <v>-105</v>
      </c>
    </row>
    <row r="50" spans="2:9" x14ac:dyDescent="0.35">
      <c r="B50" s="27"/>
      <c r="C50" s="27"/>
      <c r="D50" s="27"/>
      <c r="E50" s="27"/>
      <c r="F50" s="27"/>
      <c r="G50" s="27"/>
      <c r="H50" s="27"/>
      <c r="I50" s="27"/>
    </row>
    <row r="51" spans="2:9" x14ac:dyDescent="0.35">
      <c r="B51" s="23" t="s">
        <v>60</v>
      </c>
      <c r="C51" s="24"/>
      <c r="D51" s="24"/>
      <c r="E51" s="24"/>
      <c r="F51" s="24"/>
      <c r="G51" s="24"/>
      <c r="H51" s="24"/>
      <c r="I51" s="24"/>
    </row>
    <row r="52" spans="2:9" x14ac:dyDescent="0.35">
      <c r="B52" s="25" t="s">
        <v>61</v>
      </c>
      <c r="C52" s="25"/>
      <c r="D52" s="25"/>
      <c r="E52" s="26">
        <v>-21</v>
      </c>
      <c r="F52" s="26">
        <v>-10</v>
      </c>
      <c r="G52" s="26">
        <v>-59</v>
      </c>
      <c r="H52" s="26">
        <v>-103</v>
      </c>
      <c r="I52" s="26">
        <v>-215</v>
      </c>
    </row>
    <row r="53" spans="2:9" x14ac:dyDescent="0.35">
      <c r="B53" s="25" t="s">
        <v>62</v>
      </c>
      <c r="C53" s="25"/>
      <c r="D53" s="25"/>
      <c r="E53" s="26">
        <v>0</v>
      </c>
      <c r="F53" s="26">
        <v>0</v>
      </c>
      <c r="G53" s="26">
        <v>2</v>
      </c>
      <c r="H53" s="26">
        <v>2</v>
      </c>
      <c r="I53" s="26">
        <v>13</v>
      </c>
    </row>
    <row r="54" spans="2:9" x14ac:dyDescent="0.35">
      <c r="B54" s="25" t="s">
        <v>63</v>
      </c>
      <c r="C54" s="25"/>
      <c r="D54" s="25"/>
      <c r="E54" s="26">
        <v>-2148</v>
      </c>
      <c r="F54" s="26">
        <v>-8341</v>
      </c>
      <c r="G54" s="26">
        <v>-7376</v>
      </c>
      <c r="H54" s="26">
        <v>-15058</v>
      </c>
      <c r="I54" s="26">
        <v>-35202</v>
      </c>
    </row>
    <row r="55" spans="2:9" x14ac:dyDescent="0.35">
      <c r="B55" s="25" t="s">
        <v>64</v>
      </c>
      <c r="C55" s="25"/>
      <c r="D55" s="25"/>
      <c r="E55" s="26">
        <v>4046</v>
      </c>
      <c r="F55" s="26">
        <v>6521</v>
      </c>
      <c r="G55" s="26">
        <v>5308</v>
      </c>
      <c r="H55" s="26">
        <v>12649</v>
      </c>
      <c r="I55" s="26">
        <v>30445</v>
      </c>
    </row>
    <row r="56" spans="2:9" x14ac:dyDescent="0.35">
      <c r="B56" s="25" t="s">
        <v>65</v>
      </c>
      <c r="C56" s="25"/>
      <c r="D56" s="25"/>
      <c r="E56" s="26">
        <v>25</v>
      </c>
      <c r="F56" s="26">
        <v>11</v>
      </c>
      <c r="G56" s="26">
        <v>113</v>
      </c>
      <c r="H56" s="26">
        <v>490</v>
      </c>
      <c r="I56" s="26">
        <v>618</v>
      </c>
    </row>
    <row r="57" spans="2:9" x14ac:dyDescent="0.35">
      <c r="B57" s="25" t="s">
        <v>66</v>
      </c>
      <c r="C57" s="25"/>
      <c r="D57" s="25"/>
      <c r="E57" s="26">
        <v>0</v>
      </c>
      <c r="F57" s="26">
        <v>0</v>
      </c>
      <c r="G57" s="26">
        <v>1</v>
      </c>
      <c r="H57" s="26">
        <v>0</v>
      </c>
      <c r="I57" s="26">
        <v>0</v>
      </c>
    </row>
    <row r="58" spans="2:9" x14ac:dyDescent="0.35">
      <c r="B58" s="25" t="s">
        <v>67</v>
      </c>
      <c r="C58" s="25"/>
      <c r="D58" s="25"/>
      <c r="E58" s="26">
        <v>0</v>
      </c>
      <c r="F58" s="26">
        <v>-20</v>
      </c>
      <c r="G58" s="26">
        <v>0</v>
      </c>
      <c r="H58" s="26">
        <v>0</v>
      </c>
      <c r="I58" s="26">
        <v>0</v>
      </c>
    </row>
    <row r="59" spans="2:9" x14ac:dyDescent="0.35">
      <c r="B59" s="25" t="s">
        <v>68</v>
      </c>
      <c r="C59" s="25"/>
      <c r="D59" s="25"/>
      <c r="E59" s="26">
        <v>-162</v>
      </c>
      <c r="F59" s="26">
        <v>-3405</v>
      </c>
      <c r="G59" s="26">
        <v>-5960</v>
      </c>
      <c r="H59" s="26">
        <v>2817</v>
      </c>
      <c r="I59" s="26">
        <v>3993</v>
      </c>
    </row>
    <row r="60" spans="2:9" x14ac:dyDescent="0.35">
      <c r="B60" s="27"/>
      <c r="C60" s="27"/>
      <c r="D60" s="27"/>
      <c r="E60" s="27"/>
      <c r="F60" s="28"/>
      <c r="G60" s="28"/>
      <c r="H60" s="28"/>
      <c r="I60" s="28"/>
    </row>
    <row r="61" spans="2:9" x14ac:dyDescent="0.35">
      <c r="B61" s="23" t="s">
        <v>69</v>
      </c>
      <c r="C61" s="24"/>
      <c r="D61" s="24"/>
      <c r="E61" s="24"/>
      <c r="F61" s="24"/>
      <c r="G61" s="24"/>
      <c r="H61" s="24"/>
      <c r="I61" s="24"/>
    </row>
    <row r="62" spans="2:9" x14ac:dyDescent="0.35">
      <c r="B62" s="25" t="s">
        <v>70</v>
      </c>
      <c r="C62" s="25"/>
      <c r="D62" s="25"/>
      <c r="E62" s="26">
        <v>0</v>
      </c>
      <c r="F62" s="26">
        <v>6608</v>
      </c>
      <c r="G62" s="26">
        <v>9008</v>
      </c>
      <c r="H62" s="26">
        <v>11</v>
      </c>
      <c r="I62" s="26">
        <v>32</v>
      </c>
    </row>
    <row r="63" spans="2:9" x14ac:dyDescent="0.35">
      <c r="B63" s="25" t="s">
        <v>71</v>
      </c>
      <c r="C63" s="25"/>
      <c r="D63" s="25"/>
      <c r="E63" s="26">
        <v>0</v>
      </c>
      <c r="F63" s="26">
        <v>2</v>
      </c>
      <c r="G63" s="26">
        <v>0</v>
      </c>
      <c r="H63" s="26">
        <v>0</v>
      </c>
      <c r="I63" s="26">
        <v>0</v>
      </c>
    </row>
    <row r="64" spans="2:9" x14ac:dyDescent="0.35">
      <c r="B64" s="25" t="s">
        <v>72</v>
      </c>
      <c r="C64" s="25"/>
      <c r="D64" s="25"/>
      <c r="E64" s="26">
        <v>0</v>
      </c>
      <c r="F64" s="26">
        <v>-4</v>
      </c>
      <c r="G64" s="26">
        <v>-1</v>
      </c>
      <c r="H64" s="26">
        <v>-23</v>
      </c>
      <c r="I64" s="26">
        <v>-40</v>
      </c>
    </row>
    <row r="65" spans="2:9" x14ac:dyDescent="0.35">
      <c r="B65" s="25" t="s">
        <v>73</v>
      </c>
      <c r="C65" s="25"/>
      <c r="D65" s="25"/>
      <c r="E65" s="26">
        <v>-11</v>
      </c>
      <c r="F65" s="26">
        <v>-9</v>
      </c>
      <c r="G65" s="26">
        <v>-10</v>
      </c>
      <c r="H65" s="26">
        <v>-50</v>
      </c>
      <c r="I65" s="26">
        <v>-69</v>
      </c>
    </row>
    <row r="66" spans="2:9" x14ac:dyDescent="0.35">
      <c r="B66" s="25" t="s">
        <v>74</v>
      </c>
      <c r="C66" s="25"/>
      <c r="D66" s="25"/>
      <c r="E66" s="26">
        <v>-20</v>
      </c>
      <c r="F66" s="26">
        <v>-14</v>
      </c>
      <c r="G66" s="26">
        <v>-20</v>
      </c>
      <c r="H66" s="26">
        <v>-65</v>
      </c>
      <c r="I66" s="26">
        <v>-129</v>
      </c>
    </row>
    <row r="67" spans="2:9" ht="15" thickBot="1" x14ac:dyDescent="0.4">
      <c r="B67" t="s">
        <v>75</v>
      </c>
      <c r="E67" s="26">
        <v>390</v>
      </c>
      <c r="F67" s="26">
        <v>-181</v>
      </c>
      <c r="G67" s="26">
        <v>-226</v>
      </c>
      <c r="H67" s="26">
        <v>0</v>
      </c>
      <c r="I67" s="26">
        <v>-1</v>
      </c>
    </row>
    <row r="68" spans="2:9" ht="15" thickBot="1" x14ac:dyDescent="0.4">
      <c r="B68" s="29" t="s">
        <v>50</v>
      </c>
      <c r="C68" s="29"/>
      <c r="D68" s="29"/>
      <c r="E68" s="26">
        <v>-45</v>
      </c>
      <c r="F68" s="26">
        <v>139</v>
      </c>
      <c r="G68" s="26">
        <v>86</v>
      </c>
      <c r="H68" s="26">
        <v>-174</v>
      </c>
      <c r="I68" s="26">
        <v>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Data Sheet</vt:lpstr>
      <vt:lpstr>CFS</vt:lpstr>
      <vt:lpstr>Comps Data</vt:lpstr>
      <vt:lpstr>Raw FS</vt:lpstr>
      <vt:lpstr>UPDATE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jainanjali2220@outlook.com</dc:creator>
  <cp:lastModifiedBy>jainanjali2220@outlook.com</cp:lastModifiedBy>
  <dcterms:created xsi:type="dcterms:W3CDTF">2025-04-08T07:23:07Z</dcterms:created>
  <dcterms:modified xsi:type="dcterms:W3CDTF">2025-04-08T07:24:38Z</dcterms:modified>
</cp:coreProperties>
</file>