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idend History" sheetId="1" r:id="rId4"/>
    <sheet state="visible" name="Fair Share" sheetId="2" r:id="rId5"/>
    <sheet state="visible" name="Cost Equity" sheetId="3" r:id="rId6"/>
  </sheets>
  <definedNames/>
  <calcPr/>
</workbook>
</file>

<file path=xl/sharedStrings.xml><?xml version="1.0" encoding="utf-8"?>
<sst xmlns="http://schemas.openxmlformats.org/spreadsheetml/2006/main" count="28" uniqueCount="18">
  <si>
    <t>Year</t>
  </si>
  <si>
    <t>Payment Date</t>
  </si>
  <si>
    <t>Record Date</t>
  </si>
  <si>
    <t>Amount</t>
  </si>
  <si>
    <t>Stock Split Adjustment</t>
  </si>
  <si>
    <t>Adjusted Dividend Yield</t>
  </si>
  <si>
    <t>Dividend Growth Rate</t>
  </si>
  <si>
    <t>nil</t>
  </si>
  <si>
    <t>Last Dividend</t>
  </si>
  <si>
    <t>Future Dividend</t>
  </si>
  <si>
    <t>Cost of Equity</t>
  </si>
  <si>
    <t>Fair Share Price</t>
  </si>
  <si>
    <t>Cureent Share Price</t>
  </si>
  <si>
    <t>Upside Potential</t>
  </si>
  <si>
    <t>Risk-free Rate</t>
  </si>
  <si>
    <t>Market Return</t>
  </si>
  <si>
    <t>Beta</t>
  </si>
  <si>
    <t>COE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</si>
</sst>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"/>
    <numFmt numFmtId="165" formatCode="&quot;$&quot;#,##0.00"/>
    <numFmt numFmtId="166" formatCode="m-d-yy"/>
  </numFmts>
  <fonts count="8">
    <font>
      <sz val="10.0"/>
      <color rgb="FF000000"/>
      <name val="Arial"/>
      <scheme val="minor"/>
    </font>
    <font>
      <color rgb="FF191919"/>
      <name val="&quot;ATTAleckSans Bold&quot;"/>
    </font>
    <font>
      <color theme="1"/>
      <name val="Arial"/>
      <scheme val="minor"/>
    </font>
    <font>
      <sz val="12.0"/>
      <color rgb="FF191919"/>
      <name val="&quot;ATTAleckSans Bold&quot;"/>
    </font>
    <font>
      <sz val="12.0"/>
      <color rgb="FF191919"/>
      <name val="&quot;ATTAleckSans Regular&quot;"/>
    </font>
    <font/>
    <font>
      <sz val="9.0"/>
      <color rgb="FF000000"/>
      <name val="&quot;Google Sans Mono&quot;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medium">
        <color rgb="FFD2D2D2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1" fillId="2" fontId="4" numFmtId="164" xfId="0" applyAlignment="1" applyBorder="1" applyFont="1" applyNumberFormat="1">
      <alignment readingOrder="0" vertical="top"/>
    </xf>
    <xf borderId="1" fillId="2" fontId="4" numFmtId="165" xfId="0" applyAlignment="1" applyBorder="1" applyFont="1" applyNumberFormat="1">
      <alignment readingOrder="0" vertical="top"/>
    </xf>
    <xf borderId="0" fillId="0" fontId="2" numFmtId="165" xfId="0" applyFont="1" applyNumberFormat="1"/>
    <xf borderId="0" fillId="0" fontId="2" numFmtId="0" xfId="0" applyAlignment="1" applyFont="1">
      <alignment horizontal="right" readingOrder="0"/>
    </xf>
    <xf borderId="0" fillId="0" fontId="2" numFmtId="10" xfId="0" applyFont="1" applyNumberFormat="1"/>
    <xf borderId="1" fillId="0" fontId="5" numFmtId="0" xfId="0" applyBorder="1" applyFont="1"/>
    <xf borderId="1" fillId="2" fontId="4" numFmtId="166" xfId="0" applyAlignment="1" applyBorder="1" applyFont="1" applyNumberFormat="1">
      <alignment readingOrder="0" vertical="top"/>
    </xf>
    <xf borderId="0" fillId="2" fontId="6" numFmtId="165" xfId="0" applyFont="1" applyNumberFormat="1"/>
    <xf borderId="0" fillId="2" fontId="4" numFmtId="0" xfId="0" applyAlignment="1" applyFont="1">
      <alignment readingOrder="0" vertical="top"/>
    </xf>
    <xf borderId="0" fillId="2" fontId="6" numFmtId="165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5" xfId="0" applyFont="1" applyNumberFormat="1"/>
    <xf borderId="0" fillId="0" fontId="7" numFmtId="165" xfId="0" applyFont="1" applyNumberFormat="1"/>
    <xf borderId="0" fillId="0" fontId="7" numFmtId="10" xfId="0" applyFont="1" applyNumberFormat="1"/>
    <xf borderId="0" fillId="0" fontId="2" numFmtId="9" xfId="0" applyFont="1" applyNumberFormat="1"/>
    <xf borderId="0" fillId="0" fontId="2" numFmtId="9" xfId="0" applyAlignment="1" applyFont="1" applyNumberFormat="1">
      <alignment readingOrder="0"/>
    </xf>
    <xf borderId="0" fillId="0" fontId="2" numFmtId="2" xfId="0" applyFont="1" applyNumberFormat="1"/>
    <xf borderId="0" fillId="0" fontId="2" numFmtId="4" xfId="0" applyAlignment="1" applyFont="1" applyNumberForma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4" width="12.63"/>
    <col customWidth="1" min="5" max="5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0</v>
      </c>
      <c r="G1" s="2" t="s">
        <v>5</v>
      </c>
      <c r="H1" s="2" t="s">
        <v>6</v>
      </c>
    </row>
    <row r="2">
      <c r="A2" s="3">
        <v>2024.0</v>
      </c>
      <c r="B2" s="4">
        <v>45413.0</v>
      </c>
      <c r="C2" s="4">
        <v>45392.0</v>
      </c>
      <c r="D2" s="5">
        <v>0.2775</v>
      </c>
      <c r="E2" s="5">
        <f t="shared" ref="E2:E3" si="1">D2*3*2*2</f>
        <v>3.33</v>
      </c>
      <c r="F2" s="2">
        <v>2024.0</v>
      </c>
      <c r="G2" s="6">
        <f>SUM(E2:E3)</f>
        <v>6.66</v>
      </c>
      <c r="H2" s="7" t="s">
        <v>7</v>
      </c>
      <c r="J2" s="2" t="s">
        <v>6</v>
      </c>
      <c r="K2" s="8">
        <f>MEDIAN(H3:H42)</f>
        <v>0.02968827313</v>
      </c>
    </row>
    <row r="3">
      <c r="A3" s="9"/>
      <c r="B3" s="4">
        <v>45323.0</v>
      </c>
      <c r="C3" s="4">
        <v>45301.0</v>
      </c>
      <c r="D3" s="5">
        <v>0.2775</v>
      </c>
      <c r="E3" s="5">
        <f t="shared" si="1"/>
        <v>3.33</v>
      </c>
      <c r="F3" s="2">
        <v>2023.0</v>
      </c>
      <c r="G3" s="6">
        <f>SUM(E5:E8)</f>
        <v>13.32</v>
      </c>
      <c r="H3" s="8">
        <f t="shared" ref="H3:H42" si="2">G2/G3-1</f>
        <v>-0.5</v>
      </c>
    </row>
    <row r="4">
      <c r="E4" s="5"/>
      <c r="F4" s="2">
        <v>2022.0</v>
      </c>
      <c r="G4" s="6">
        <f>SUM(E9:E12)</f>
        <v>16.23</v>
      </c>
      <c r="H4" s="8">
        <f t="shared" si="2"/>
        <v>-0.179297597</v>
      </c>
    </row>
    <row r="5">
      <c r="A5" s="3">
        <v>2023.0</v>
      </c>
      <c r="B5" s="4">
        <v>45231.0</v>
      </c>
      <c r="C5" s="10">
        <v>45209.0</v>
      </c>
      <c r="D5" s="5">
        <v>0.2775</v>
      </c>
      <c r="E5" s="5">
        <f t="shared" ref="E5:E110" si="3">D5*3*2*2</f>
        <v>3.33</v>
      </c>
      <c r="F5" s="2">
        <v>2021.0</v>
      </c>
      <c r="G5" s="6">
        <f>SUM(E13:E16)</f>
        <v>24.96</v>
      </c>
      <c r="H5" s="8">
        <f t="shared" si="2"/>
        <v>-0.3497596154</v>
      </c>
    </row>
    <row r="6">
      <c r="B6" s="4">
        <v>45139.0</v>
      </c>
      <c r="C6" s="4">
        <v>45117.0</v>
      </c>
      <c r="D6" s="5">
        <v>0.2775</v>
      </c>
      <c r="E6" s="5">
        <f t="shared" si="3"/>
        <v>3.33</v>
      </c>
      <c r="F6" s="2">
        <v>2020.0</v>
      </c>
      <c r="G6" s="6">
        <f>SUM(E17:E20)</f>
        <v>24.96</v>
      </c>
      <c r="H6" s="8">
        <f t="shared" si="2"/>
        <v>0</v>
      </c>
    </row>
    <row r="7">
      <c r="B7" s="4">
        <v>45047.0</v>
      </c>
      <c r="C7" s="4">
        <v>45026.0</v>
      </c>
      <c r="D7" s="5">
        <v>0.2775</v>
      </c>
      <c r="E7" s="5">
        <f t="shared" si="3"/>
        <v>3.33</v>
      </c>
      <c r="F7" s="2">
        <v>2019.0</v>
      </c>
      <c r="G7" s="6">
        <f>SUM(E21:E24)</f>
        <v>24.48</v>
      </c>
      <c r="H7" s="8">
        <f t="shared" si="2"/>
        <v>0.01960784314</v>
      </c>
    </row>
    <row r="8">
      <c r="A8" s="9"/>
      <c r="B8" s="4">
        <v>44958.0</v>
      </c>
      <c r="C8" s="4">
        <v>44936.0</v>
      </c>
      <c r="D8" s="5">
        <v>0.2775</v>
      </c>
      <c r="E8" s="5">
        <f t="shared" si="3"/>
        <v>3.33</v>
      </c>
      <c r="F8" s="2">
        <v>2018.0</v>
      </c>
      <c r="G8" s="6">
        <f>SUM(E25:E28)</f>
        <v>24</v>
      </c>
      <c r="H8" s="8">
        <f t="shared" si="2"/>
        <v>0.02</v>
      </c>
    </row>
    <row r="9">
      <c r="A9" s="3">
        <v>2022.0</v>
      </c>
      <c r="B9" s="4">
        <v>44866.0</v>
      </c>
      <c r="C9" s="10">
        <v>44844.0</v>
      </c>
      <c r="D9" s="5">
        <v>0.2775</v>
      </c>
      <c r="E9" s="5">
        <f t="shared" si="3"/>
        <v>3.33</v>
      </c>
      <c r="F9" s="2">
        <v>2017.0</v>
      </c>
      <c r="G9" s="6">
        <f>SUM(E29:E32)</f>
        <v>23.52</v>
      </c>
      <c r="H9" s="8">
        <f t="shared" si="2"/>
        <v>0.02040816327</v>
      </c>
    </row>
    <row r="10">
      <c r="B10" s="4">
        <v>44774.0</v>
      </c>
      <c r="C10" s="4">
        <v>44753.0</v>
      </c>
      <c r="D10" s="5">
        <v>0.2775</v>
      </c>
      <c r="E10" s="5">
        <f t="shared" si="3"/>
        <v>3.33</v>
      </c>
      <c r="F10" s="2">
        <v>2016.0</v>
      </c>
      <c r="G10" s="6">
        <f>SUM(E33:E36)</f>
        <v>23.04</v>
      </c>
      <c r="H10" s="8">
        <f t="shared" si="2"/>
        <v>0.02083333333</v>
      </c>
    </row>
    <row r="11">
      <c r="B11" s="4">
        <v>44683.0</v>
      </c>
      <c r="C11" s="4">
        <v>44665.0</v>
      </c>
      <c r="D11" s="5">
        <v>0.2775</v>
      </c>
      <c r="E11" s="5">
        <f t="shared" si="3"/>
        <v>3.33</v>
      </c>
      <c r="F11" s="2">
        <v>2015.0</v>
      </c>
      <c r="G11" s="11">
        <f>SUM(E37:E40)</f>
        <v>22.56</v>
      </c>
      <c r="H11" s="8">
        <f t="shared" si="2"/>
        <v>0.02127659574</v>
      </c>
    </row>
    <row r="12">
      <c r="A12" s="9"/>
      <c r="B12" s="4">
        <v>44593.0</v>
      </c>
      <c r="C12" s="4">
        <v>44571.0</v>
      </c>
      <c r="D12" s="5">
        <v>0.52</v>
      </c>
      <c r="E12" s="5">
        <f t="shared" si="3"/>
        <v>6.24</v>
      </c>
      <c r="F12" s="2">
        <v>2014.0</v>
      </c>
      <c r="G12" s="11">
        <f t="shared" ref="G12:G13" si="4">SUM(E41:E44)</f>
        <v>22.08</v>
      </c>
      <c r="H12" s="8">
        <f t="shared" si="2"/>
        <v>0.02173913043</v>
      </c>
    </row>
    <row r="13">
      <c r="A13" s="3">
        <v>2021.0</v>
      </c>
      <c r="B13" s="4">
        <v>44501.0</v>
      </c>
      <c r="C13" s="10">
        <v>44480.0</v>
      </c>
      <c r="D13" s="5">
        <v>0.52</v>
      </c>
      <c r="E13" s="5">
        <f t="shared" si="3"/>
        <v>6.24</v>
      </c>
      <c r="F13" s="2">
        <v>2013.0</v>
      </c>
      <c r="G13" s="11">
        <f t="shared" si="4"/>
        <v>21.96</v>
      </c>
      <c r="H13" s="8">
        <f t="shared" si="2"/>
        <v>0.005464480874</v>
      </c>
    </row>
    <row r="14">
      <c r="B14" s="4">
        <v>44410.0</v>
      </c>
      <c r="C14" s="4">
        <v>44386.0</v>
      </c>
      <c r="D14" s="5">
        <v>0.52</v>
      </c>
      <c r="E14" s="5">
        <f t="shared" si="3"/>
        <v>6.24</v>
      </c>
      <c r="F14" s="2">
        <v>2012.0</v>
      </c>
      <c r="G14" s="11">
        <f>SUM(E49:E52)</f>
        <v>21.12</v>
      </c>
      <c r="H14" s="8">
        <f t="shared" si="2"/>
        <v>0.03977272727</v>
      </c>
    </row>
    <row r="15">
      <c r="B15" s="4">
        <v>44319.0</v>
      </c>
      <c r="C15" s="4">
        <v>44295.0</v>
      </c>
      <c r="D15" s="5">
        <v>0.52</v>
      </c>
      <c r="E15" s="5">
        <f t="shared" si="3"/>
        <v>6.24</v>
      </c>
      <c r="F15" s="2">
        <v>2011.0</v>
      </c>
      <c r="G15" s="11">
        <f>SUM(E53:E56)</f>
        <v>20.64</v>
      </c>
      <c r="H15" s="8">
        <f t="shared" si="2"/>
        <v>0.02325581395</v>
      </c>
    </row>
    <row r="16">
      <c r="A16" s="9"/>
      <c r="B16" s="4">
        <v>44228.0</v>
      </c>
      <c r="C16" s="4">
        <v>44207.0</v>
      </c>
      <c r="D16" s="5">
        <v>0.52</v>
      </c>
      <c r="E16" s="5">
        <f t="shared" si="3"/>
        <v>6.24</v>
      </c>
      <c r="F16" s="2">
        <v>2010.0</v>
      </c>
      <c r="G16" s="11">
        <f>SUM(E57:E60)</f>
        <v>20.16</v>
      </c>
      <c r="H16" s="8">
        <f t="shared" si="2"/>
        <v>0.02380952381</v>
      </c>
    </row>
    <row r="17">
      <c r="A17" s="12">
        <v>2020.0</v>
      </c>
      <c r="B17" s="4">
        <v>44137.0</v>
      </c>
      <c r="C17" s="10">
        <v>44116.0</v>
      </c>
      <c r="D17" s="5">
        <v>0.52</v>
      </c>
      <c r="E17" s="5">
        <f t="shared" si="3"/>
        <v>6.24</v>
      </c>
      <c r="F17" s="2">
        <v>2009.0</v>
      </c>
      <c r="G17" s="11">
        <f>SUM(E61:E64)</f>
        <v>19.68</v>
      </c>
      <c r="H17" s="8">
        <f t="shared" si="2"/>
        <v>0.0243902439</v>
      </c>
    </row>
    <row r="18">
      <c r="B18" s="4">
        <v>44046.0</v>
      </c>
      <c r="C18" s="4">
        <v>44022.0</v>
      </c>
      <c r="D18" s="5">
        <v>0.52</v>
      </c>
      <c r="E18" s="5">
        <f t="shared" si="3"/>
        <v>6.24</v>
      </c>
      <c r="F18" s="2">
        <v>2008.0</v>
      </c>
      <c r="G18" s="11">
        <f>SUM(E65:E68)</f>
        <v>19.2</v>
      </c>
      <c r="H18" s="8">
        <f t="shared" si="2"/>
        <v>0.025</v>
      </c>
    </row>
    <row r="19">
      <c r="B19" s="4">
        <v>43952.0</v>
      </c>
      <c r="C19" s="4">
        <v>43930.0</v>
      </c>
      <c r="D19" s="5">
        <v>0.52</v>
      </c>
      <c r="E19" s="5">
        <f t="shared" si="3"/>
        <v>6.24</v>
      </c>
      <c r="F19" s="2">
        <v>2007.0</v>
      </c>
      <c r="G19" s="11">
        <f>SUM(E69:E72)</f>
        <v>17.04</v>
      </c>
      <c r="H19" s="8">
        <f t="shared" si="2"/>
        <v>0.1267605634</v>
      </c>
    </row>
    <row r="20">
      <c r="A20" s="9"/>
      <c r="B20" s="4">
        <v>43864.0</v>
      </c>
      <c r="C20" s="4">
        <v>43840.0</v>
      </c>
      <c r="D20" s="5">
        <v>0.52</v>
      </c>
      <c r="E20" s="5">
        <f t="shared" si="3"/>
        <v>6.24</v>
      </c>
      <c r="F20" s="2">
        <v>2006.0</v>
      </c>
      <c r="G20" s="11">
        <f>SUM(E73:E76)</f>
        <v>15.96</v>
      </c>
      <c r="H20" s="8">
        <f t="shared" si="2"/>
        <v>0.06766917293</v>
      </c>
    </row>
    <row r="21">
      <c r="A21" s="12">
        <v>2019.0</v>
      </c>
      <c r="B21" s="4">
        <v>43770.0</v>
      </c>
      <c r="C21" s="10">
        <v>43748.0</v>
      </c>
      <c r="D21" s="5">
        <v>0.51</v>
      </c>
      <c r="E21" s="5">
        <f t="shared" si="3"/>
        <v>6.12</v>
      </c>
      <c r="F21" s="2">
        <v>2005.0</v>
      </c>
      <c r="G21" s="11">
        <f>SUM(E77:E80)</f>
        <v>15.48</v>
      </c>
      <c r="H21" s="8">
        <f t="shared" si="2"/>
        <v>0.03100775194</v>
      </c>
    </row>
    <row r="22">
      <c r="B22" s="4">
        <v>43678.0</v>
      </c>
      <c r="C22" s="4">
        <v>43656.0</v>
      </c>
      <c r="D22" s="5">
        <v>0.51</v>
      </c>
      <c r="E22" s="5">
        <f t="shared" si="3"/>
        <v>6.12</v>
      </c>
      <c r="F22" s="2">
        <v>2004.0</v>
      </c>
      <c r="G22" s="11">
        <f>SUM(E81:E84)</f>
        <v>15</v>
      </c>
      <c r="H22" s="8">
        <f t="shared" si="2"/>
        <v>0.032</v>
      </c>
    </row>
    <row r="23">
      <c r="B23" s="4">
        <v>43586.0</v>
      </c>
      <c r="C23" s="4">
        <v>43565.0</v>
      </c>
      <c r="D23" s="5">
        <v>0.51</v>
      </c>
      <c r="E23" s="5">
        <f t="shared" si="3"/>
        <v>6.12</v>
      </c>
      <c r="F23" s="2">
        <v>2003.0</v>
      </c>
      <c r="G23" s="11">
        <f>SUM(E85:E91)</f>
        <v>16.41</v>
      </c>
      <c r="H23" s="8">
        <f t="shared" si="2"/>
        <v>-0.08592321755</v>
      </c>
    </row>
    <row r="24">
      <c r="A24" s="9"/>
      <c r="B24" s="4">
        <v>43497.0</v>
      </c>
      <c r="C24" s="4">
        <v>43475.0</v>
      </c>
      <c r="D24" s="5">
        <v>0.51</v>
      </c>
      <c r="E24" s="5">
        <f t="shared" si="3"/>
        <v>6.12</v>
      </c>
      <c r="F24" s="2">
        <v>2002.0</v>
      </c>
      <c r="G24" s="11">
        <f>SUM(E92:E95)</f>
        <v>12.795</v>
      </c>
      <c r="H24" s="8">
        <f t="shared" si="2"/>
        <v>0.2825322392</v>
      </c>
    </row>
    <row r="25">
      <c r="A25" s="3">
        <v>2018.0</v>
      </c>
      <c r="B25" s="4">
        <v>43405.0</v>
      </c>
      <c r="C25" s="10">
        <v>43383.0</v>
      </c>
      <c r="D25" s="5">
        <v>0.5</v>
      </c>
      <c r="E25" s="5">
        <f t="shared" si="3"/>
        <v>6</v>
      </c>
      <c r="F25" s="2">
        <v>2001.0</v>
      </c>
      <c r="G25" s="11">
        <f>SUM(E96:E99)</f>
        <v>12.27</v>
      </c>
      <c r="H25" s="8">
        <f t="shared" si="2"/>
        <v>0.04278728606</v>
      </c>
    </row>
    <row r="26">
      <c r="B26" s="4">
        <v>43313.0</v>
      </c>
      <c r="C26" s="4">
        <v>43291.0</v>
      </c>
      <c r="D26" s="5">
        <v>0.5</v>
      </c>
      <c r="E26" s="5">
        <f t="shared" si="3"/>
        <v>6</v>
      </c>
      <c r="F26" s="2">
        <v>2000.0</v>
      </c>
      <c r="G26" s="11">
        <f>SUM(E100:E103)</f>
        <v>12.06</v>
      </c>
      <c r="H26" s="8">
        <f t="shared" si="2"/>
        <v>0.01741293532</v>
      </c>
    </row>
    <row r="27">
      <c r="B27" s="4">
        <v>43221.0</v>
      </c>
      <c r="C27" s="4">
        <v>43200.0</v>
      </c>
      <c r="D27" s="5">
        <v>0.5</v>
      </c>
      <c r="E27" s="5">
        <f t="shared" si="3"/>
        <v>6</v>
      </c>
      <c r="F27" s="2">
        <v>1999.0</v>
      </c>
      <c r="G27" s="11">
        <f>SUM(E104:E106)</f>
        <v>8.775</v>
      </c>
      <c r="H27" s="8">
        <f t="shared" si="2"/>
        <v>0.3743589744</v>
      </c>
    </row>
    <row r="28">
      <c r="A28" s="9"/>
      <c r="B28" s="4">
        <v>43132.0</v>
      </c>
      <c r="C28" s="4">
        <v>43110.0</v>
      </c>
      <c r="D28" s="5">
        <v>0.5</v>
      </c>
      <c r="E28" s="5">
        <f t="shared" si="3"/>
        <v>6</v>
      </c>
      <c r="F28" s="2">
        <v>1998.0</v>
      </c>
      <c r="G28" s="11">
        <f>SUM(E108:E110)</f>
        <v>8.415</v>
      </c>
      <c r="H28" s="8">
        <f t="shared" si="2"/>
        <v>0.04278074866</v>
      </c>
    </row>
    <row r="29">
      <c r="A29" s="3">
        <v>2017.0</v>
      </c>
      <c r="B29" s="4">
        <v>43040.0</v>
      </c>
      <c r="C29" s="10">
        <v>43018.0</v>
      </c>
      <c r="D29" s="5">
        <v>0.49</v>
      </c>
      <c r="E29" s="5">
        <f t="shared" si="3"/>
        <v>5.88</v>
      </c>
      <c r="F29" s="2">
        <v>1997.0</v>
      </c>
      <c r="G29" s="11">
        <f>SUM(E112:E115)</f>
        <v>10.635</v>
      </c>
      <c r="H29" s="8">
        <f t="shared" si="2"/>
        <v>-0.2087447109</v>
      </c>
    </row>
    <row r="30">
      <c r="B30" s="4">
        <v>42948.0</v>
      </c>
      <c r="C30" s="4">
        <v>42926.0</v>
      </c>
      <c r="D30" s="5">
        <v>0.49</v>
      </c>
      <c r="E30" s="5">
        <f t="shared" si="3"/>
        <v>5.88</v>
      </c>
      <c r="F30" s="2">
        <v>1996.0</v>
      </c>
      <c r="G30" s="11">
        <f>SUM(E116:E119)</f>
        <v>10.215</v>
      </c>
      <c r="H30" s="8">
        <f t="shared" si="2"/>
        <v>0.04111600587</v>
      </c>
    </row>
    <row r="31">
      <c r="B31" s="4">
        <v>42856.0</v>
      </c>
      <c r="C31" s="4">
        <v>42835.0</v>
      </c>
      <c r="D31" s="5">
        <v>0.49</v>
      </c>
      <c r="E31" s="5">
        <f t="shared" si="3"/>
        <v>5.88</v>
      </c>
      <c r="F31" s="2">
        <v>1995.0</v>
      </c>
      <c r="G31" s="11">
        <f>SUM(E120:E123)</f>
        <v>9.795</v>
      </c>
      <c r="H31" s="8">
        <f t="shared" si="2"/>
        <v>0.04287901991</v>
      </c>
    </row>
    <row r="32">
      <c r="A32" s="9"/>
      <c r="B32" s="4">
        <v>42767.0</v>
      </c>
      <c r="C32" s="4">
        <v>42745.0</v>
      </c>
      <c r="D32" s="5">
        <v>0.49</v>
      </c>
      <c r="E32" s="5">
        <f t="shared" si="3"/>
        <v>5.88</v>
      </c>
      <c r="F32" s="2">
        <v>1994.0</v>
      </c>
      <c r="G32" s="11">
        <f>SUM(E124:E127)</f>
        <v>9.375</v>
      </c>
      <c r="H32" s="8">
        <f t="shared" si="2"/>
        <v>0.0448</v>
      </c>
    </row>
    <row r="33">
      <c r="A33" s="3">
        <v>2016.0</v>
      </c>
      <c r="B33" s="4">
        <v>42675.0</v>
      </c>
      <c r="C33" s="10">
        <v>42653.0</v>
      </c>
      <c r="D33" s="5">
        <v>0.48</v>
      </c>
      <c r="E33" s="5">
        <f t="shared" si="3"/>
        <v>5.76</v>
      </c>
      <c r="F33" s="2">
        <v>1993.0</v>
      </c>
      <c r="G33" s="11">
        <f>SUM(E128:E131)</f>
        <v>7.8525</v>
      </c>
      <c r="H33" s="8">
        <f t="shared" si="2"/>
        <v>0.193887297</v>
      </c>
    </row>
    <row r="34">
      <c r="B34" s="4">
        <v>42583.0</v>
      </c>
      <c r="C34" s="4">
        <v>42559.0</v>
      </c>
      <c r="D34" s="5">
        <v>0.48</v>
      </c>
      <c r="E34" s="5">
        <f t="shared" si="3"/>
        <v>5.76</v>
      </c>
      <c r="F34" s="2">
        <v>1992.0</v>
      </c>
      <c r="G34" s="11">
        <f>SUM(E132:E135)</f>
        <v>8.7</v>
      </c>
      <c r="H34" s="8">
        <f t="shared" si="2"/>
        <v>-0.0974137931</v>
      </c>
    </row>
    <row r="35">
      <c r="B35" s="4">
        <v>42492.0</v>
      </c>
      <c r="C35" s="4">
        <v>42468.0</v>
      </c>
      <c r="D35" s="5">
        <v>0.48</v>
      </c>
      <c r="E35" s="5">
        <f t="shared" si="3"/>
        <v>5.76</v>
      </c>
      <c r="F35" s="2">
        <v>1991.0</v>
      </c>
      <c r="G35" s="11">
        <f>SUM(E136:E139)</f>
        <v>8.46</v>
      </c>
      <c r="H35" s="8">
        <f t="shared" si="2"/>
        <v>0.02836879433</v>
      </c>
    </row>
    <row r="36">
      <c r="A36" s="9"/>
      <c r="B36" s="4">
        <v>42401.0</v>
      </c>
      <c r="C36" s="4">
        <v>42377.0</v>
      </c>
      <c r="D36" s="5">
        <v>0.48</v>
      </c>
      <c r="E36" s="5">
        <f t="shared" si="3"/>
        <v>5.76</v>
      </c>
      <c r="F36" s="2">
        <v>1990.0</v>
      </c>
      <c r="G36" s="13">
        <f>SUM(E140:E143)</f>
        <v>8.16</v>
      </c>
      <c r="H36" s="8">
        <f t="shared" si="2"/>
        <v>0.03676470588</v>
      </c>
    </row>
    <row r="37">
      <c r="A37" s="3">
        <v>2015.0</v>
      </c>
      <c r="B37" s="4">
        <v>42310.0</v>
      </c>
      <c r="C37" s="4">
        <v>42286.0</v>
      </c>
      <c r="D37" s="5">
        <v>0.47</v>
      </c>
      <c r="E37" s="5">
        <f t="shared" si="3"/>
        <v>5.64</v>
      </c>
      <c r="F37" s="2">
        <v>1989.0</v>
      </c>
      <c r="G37" s="11">
        <f>SUM(E144:E147)</f>
        <v>7.71</v>
      </c>
      <c r="H37" s="8">
        <f t="shared" si="2"/>
        <v>0.05836575875</v>
      </c>
    </row>
    <row r="38">
      <c r="B38" s="4">
        <v>42219.0</v>
      </c>
      <c r="C38" s="4">
        <v>42195.0</v>
      </c>
      <c r="D38" s="5">
        <v>0.47</v>
      </c>
      <c r="E38" s="5">
        <f t="shared" si="3"/>
        <v>5.64</v>
      </c>
      <c r="F38" s="2">
        <v>1988.0</v>
      </c>
      <c r="G38" s="11">
        <f>SUM(E148:E151)</f>
        <v>7.32</v>
      </c>
      <c r="H38" s="8">
        <f t="shared" si="2"/>
        <v>0.05327868852</v>
      </c>
    </row>
    <row r="39">
      <c r="B39" s="4">
        <v>42125.0</v>
      </c>
      <c r="C39" s="4">
        <v>42104.0</v>
      </c>
      <c r="D39" s="5">
        <v>0.47</v>
      </c>
      <c r="E39" s="5">
        <f t="shared" si="3"/>
        <v>5.64</v>
      </c>
      <c r="F39" s="2">
        <v>1987.0</v>
      </c>
      <c r="G39" s="11">
        <f>SUM(E152:E155)</f>
        <v>6.82</v>
      </c>
      <c r="H39" s="8">
        <f t="shared" si="2"/>
        <v>0.07331378299</v>
      </c>
    </row>
    <row r="40">
      <c r="A40" s="9"/>
      <c r="B40" s="4">
        <v>42037.0</v>
      </c>
      <c r="C40" s="4">
        <v>42013.0</v>
      </c>
      <c r="D40" s="5">
        <v>0.47</v>
      </c>
      <c r="E40" s="5">
        <f t="shared" si="3"/>
        <v>5.64</v>
      </c>
      <c r="F40" s="2">
        <v>1986.0</v>
      </c>
      <c r="G40" s="11">
        <f>SUM(E156:E159)</f>
        <v>6.3</v>
      </c>
      <c r="H40" s="8">
        <f t="shared" si="2"/>
        <v>0.08253968254</v>
      </c>
    </row>
    <row r="41">
      <c r="A41" s="3">
        <v>2014.0</v>
      </c>
      <c r="B41" s="4">
        <v>41946.0</v>
      </c>
      <c r="C41" s="10">
        <v>41922.0</v>
      </c>
      <c r="D41" s="5">
        <v>0.46</v>
      </c>
      <c r="E41" s="5">
        <f t="shared" si="3"/>
        <v>5.52</v>
      </c>
      <c r="F41" s="2">
        <v>1985.0</v>
      </c>
      <c r="G41" s="11">
        <f>SUM(E160:E163)</f>
        <v>5.9</v>
      </c>
      <c r="H41" s="8">
        <f t="shared" si="2"/>
        <v>0.06779661017</v>
      </c>
    </row>
    <row r="42">
      <c r="B42" s="4">
        <v>41852.0</v>
      </c>
      <c r="C42" s="4">
        <v>41830.0</v>
      </c>
      <c r="D42" s="5">
        <v>0.46</v>
      </c>
      <c r="E42" s="5">
        <f t="shared" si="3"/>
        <v>5.52</v>
      </c>
      <c r="F42" s="2">
        <v>1984.0</v>
      </c>
      <c r="G42" s="11">
        <f>SUM(D164:D166)</f>
        <v>4.2</v>
      </c>
      <c r="H42" s="8">
        <f t="shared" si="2"/>
        <v>0.4047619048</v>
      </c>
    </row>
    <row r="43">
      <c r="B43" s="4">
        <v>41760.0</v>
      </c>
      <c r="C43" s="4">
        <v>41739.0</v>
      </c>
      <c r="D43" s="5">
        <v>0.46</v>
      </c>
      <c r="E43" s="5">
        <f t="shared" si="3"/>
        <v>5.52</v>
      </c>
    </row>
    <row r="44">
      <c r="A44" s="9"/>
      <c r="B44" s="4">
        <v>41673.0</v>
      </c>
      <c r="C44" s="4">
        <v>41649.0</v>
      </c>
      <c r="D44" s="5">
        <v>0.46</v>
      </c>
      <c r="E44" s="5">
        <f t="shared" si="3"/>
        <v>5.52</v>
      </c>
    </row>
    <row r="45">
      <c r="A45" s="3">
        <v>2013.0</v>
      </c>
      <c r="B45" s="4">
        <v>41579.0</v>
      </c>
      <c r="C45" s="10">
        <v>41557.0</v>
      </c>
      <c r="D45" s="5">
        <v>0.45</v>
      </c>
      <c r="E45" s="5">
        <f t="shared" si="3"/>
        <v>5.4</v>
      </c>
    </row>
    <row r="46">
      <c r="B46" s="4">
        <v>41487.0</v>
      </c>
      <c r="C46" s="4">
        <v>41465.0</v>
      </c>
      <c r="D46" s="5">
        <v>0.45</v>
      </c>
      <c r="E46" s="5">
        <f t="shared" si="3"/>
        <v>5.4</v>
      </c>
    </row>
    <row r="47">
      <c r="B47" s="4">
        <v>41395.0</v>
      </c>
      <c r="C47" s="4">
        <v>41374.0</v>
      </c>
      <c r="D47" s="5">
        <v>0.45</v>
      </c>
      <c r="E47" s="5">
        <f t="shared" si="3"/>
        <v>5.4</v>
      </c>
    </row>
    <row r="48">
      <c r="A48" s="9"/>
      <c r="B48" s="4">
        <v>41306.0</v>
      </c>
      <c r="C48" s="4">
        <v>41284.0</v>
      </c>
      <c r="D48" s="5">
        <v>0.45</v>
      </c>
      <c r="E48" s="5">
        <f t="shared" si="3"/>
        <v>5.4</v>
      </c>
    </row>
    <row r="49">
      <c r="A49" s="3">
        <v>2012.0</v>
      </c>
      <c r="B49" s="4">
        <v>41214.0</v>
      </c>
      <c r="C49" s="10">
        <v>41192.0</v>
      </c>
      <c r="D49" s="5">
        <v>0.44</v>
      </c>
      <c r="E49" s="5">
        <f t="shared" si="3"/>
        <v>5.28</v>
      </c>
    </row>
    <row r="50">
      <c r="B50" s="4">
        <v>41122.0</v>
      </c>
      <c r="C50" s="4">
        <v>41100.0</v>
      </c>
      <c r="D50" s="5">
        <v>0.44</v>
      </c>
      <c r="E50" s="5">
        <f t="shared" si="3"/>
        <v>5.28</v>
      </c>
    </row>
    <row r="51">
      <c r="B51" s="4">
        <v>41030.0</v>
      </c>
      <c r="C51" s="4">
        <v>41009.0</v>
      </c>
      <c r="D51" s="5">
        <v>0.44</v>
      </c>
      <c r="E51" s="5">
        <f t="shared" si="3"/>
        <v>5.28</v>
      </c>
    </row>
    <row r="52">
      <c r="A52" s="9"/>
      <c r="B52" s="4">
        <v>40940.0</v>
      </c>
      <c r="C52" s="4">
        <v>40918.0</v>
      </c>
      <c r="D52" s="5">
        <v>0.44</v>
      </c>
      <c r="E52" s="5">
        <f t="shared" si="3"/>
        <v>5.28</v>
      </c>
    </row>
    <row r="53">
      <c r="A53" s="3">
        <v>2011.0</v>
      </c>
      <c r="B53" s="4">
        <v>40848.0</v>
      </c>
      <c r="C53" s="10">
        <v>40826.0</v>
      </c>
      <c r="D53" s="5">
        <v>0.43</v>
      </c>
      <c r="E53" s="5">
        <f t="shared" si="3"/>
        <v>5.16</v>
      </c>
    </row>
    <row r="54">
      <c r="B54" s="4">
        <v>40756.0</v>
      </c>
      <c r="C54" s="4">
        <v>40732.0</v>
      </c>
      <c r="D54" s="5">
        <v>0.43</v>
      </c>
      <c r="E54" s="5">
        <f t="shared" si="3"/>
        <v>5.16</v>
      </c>
    </row>
    <row r="55">
      <c r="B55" s="4">
        <v>40665.0</v>
      </c>
      <c r="C55" s="4">
        <v>40641.0</v>
      </c>
      <c r="D55" s="5">
        <v>0.43</v>
      </c>
      <c r="E55" s="5">
        <f t="shared" si="3"/>
        <v>5.16</v>
      </c>
    </row>
    <row r="56">
      <c r="A56" s="9"/>
      <c r="B56" s="4">
        <v>40575.0</v>
      </c>
      <c r="C56" s="4">
        <v>40553.0</v>
      </c>
      <c r="D56" s="5">
        <v>0.43</v>
      </c>
      <c r="E56" s="5">
        <f t="shared" si="3"/>
        <v>5.16</v>
      </c>
    </row>
    <row r="57">
      <c r="A57" s="3">
        <v>2010.0</v>
      </c>
      <c r="B57" s="4">
        <v>40483.0</v>
      </c>
      <c r="C57" s="4">
        <v>40459.0</v>
      </c>
      <c r="D57" s="5">
        <v>0.42</v>
      </c>
      <c r="E57" s="5">
        <f t="shared" si="3"/>
        <v>5.04</v>
      </c>
    </row>
    <row r="58">
      <c r="B58" s="4">
        <v>40392.0</v>
      </c>
      <c r="C58" s="4">
        <v>40368.0</v>
      </c>
      <c r="D58" s="5">
        <v>0.42</v>
      </c>
      <c r="E58" s="5">
        <f t="shared" si="3"/>
        <v>5.04</v>
      </c>
    </row>
    <row r="59">
      <c r="B59" s="4">
        <v>40301.0</v>
      </c>
      <c r="C59" s="4">
        <v>40277.0</v>
      </c>
      <c r="D59" s="5">
        <v>0.42</v>
      </c>
      <c r="E59" s="5">
        <f t="shared" si="3"/>
        <v>5.04</v>
      </c>
    </row>
    <row r="60">
      <c r="A60" s="9"/>
      <c r="B60" s="4">
        <v>40210.0</v>
      </c>
      <c r="C60" s="4">
        <v>40186.0</v>
      </c>
      <c r="D60" s="5">
        <v>0.42</v>
      </c>
      <c r="E60" s="5">
        <f t="shared" si="3"/>
        <v>5.04</v>
      </c>
    </row>
    <row r="61">
      <c r="A61" s="3">
        <v>2009.0</v>
      </c>
      <c r="B61" s="4">
        <v>40119.0</v>
      </c>
      <c r="C61" s="4">
        <v>40095.0</v>
      </c>
      <c r="D61" s="5">
        <v>0.41</v>
      </c>
      <c r="E61" s="5">
        <f t="shared" si="3"/>
        <v>4.92</v>
      </c>
    </row>
    <row r="62">
      <c r="B62" s="4">
        <v>40028.0</v>
      </c>
      <c r="C62" s="4">
        <v>40004.0</v>
      </c>
      <c r="D62" s="5">
        <v>0.41</v>
      </c>
      <c r="E62" s="5">
        <f t="shared" si="3"/>
        <v>4.92</v>
      </c>
    </row>
    <row r="63">
      <c r="B63" s="4">
        <v>39934.0</v>
      </c>
      <c r="C63" s="4">
        <v>39912.0</v>
      </c>
      <c r="D63" s="5">
        <v>0.41</v>
      </c>
      <c r="E63" s="5">
        <f t="shared" si="3"/>
        <v>4.92</v>
      </c>
    </row>
    <row r="64">
      <c r="A64" s="9"/>
      <c r="B64" s="4">
        <v>39846.0</v>
      </c>
      <c r="C64" s="4">
        <v>39822.0</v>
      </c>
      <c r="D64" s="5">
        <v>0.41</v>
      </c>
      <c r="E64" s="5">
        <f t="shared" si="3"/>
        <v>4.92</v>
      </c>
    </row>
    <row r="65">
      <c r="A65" s="3">
        <v>2008.0</v>
      </c>
      <c r="B65" s="4">
        <v>39755.0</v>
      </c>
      <c r="C65" s="10">
        <v>39731.0</v>
      </c>
      <c r="D65" s="5">
        <v>0.4</v>
      </c>
      <c r="E65" s="5">
        <f t="shared" si="3"/>
        <v>4.8</v>
      </c>
    </row>
    <row r="66">
      <c r="B66" s="4">
        <v>39661.0</v>
      </c>
      <c r="C66" s="4">
        <v>39639.0</v>
      </c>
      <c r="D66" s="5">
        <v>0.4</v>
      </c>
      <c r="E66" s="5">
        <f t="shared" si="3"/>
        <v>4.8</v>
      </c>
    </row>
    <row r="67">
      <c r="B67" s="4">
        <v>39569.0</v>
      </c>
      <c r="C67" s="4">
        <v>39548.0</v>
      </c>
      <c r="D67" s="5">
        <v>0.4</v>
      </c>
      <c r="E67" s="5">
        <f t="shared" si="3"/>
        <v>4.8</v>
      </c>
    </row>
    <row r="68">
      <c r="A68" s="9"/>
      <c r="B68" s="4">
        <v>39479.0</v>
      </c>
      <c r="C68" s="4">
        <v>39457.0</v>
      </c>
      <c r="D68" s="5">
        <v>0.4</v>
      </c>
      <c r="E68" s="5">
        <f t="shared" si="3"/>
        <v>4.8</v>
      </c>
    </row>
    <row r="69">
      <c r="A69" s="3">
        <v>2007.0</v>
      </c>
      <c r="B69" s="4">
        <v>39387.0</v>
      </c>
      <c r="C69" s="10">
        <v>39365.0</v>
      </c>
      <c r="D69" s="5">
        <v>0.355</v>
      </c>
      <c r="E69" s="5">
        <f t="shared" si="3"/>
        <v>4.26</v>
      </c>
    </row>
    <row r="70">
      <c r="B70" s="4">
        <v>39295.0</v>
      </c>
      <c r="C70" s="4">
        <v>39273.0</v>
      </c>
      <c r="D70" s="5">
        <v>0.355</v>
      </c>
      <c r="E70" s="5">
        <f t="shared" si="3"/>
        <v>4.26</v>
      </c>
    </row>
    <row r="71">
      <c r="B71" s="4">
        <v>39203.0</v>
      </c>
      <c r="C71" s="4">
        <v>39182.0</v>
      </c>
      <c r="D71" s="5">
        <v>0.355</v>
      </c>
      <c r="E71" s="5">
        <f t="shared" si="3"/>
        <v>4.26</v>
      </c>
    </row>
    <row r="72">
      <c r="A72" s="9"/>
      <c r="B72" s="4">
        <v>39114.0</v>
      </c>
      <c r="C72" s="4">
        <v>39092.0</v>
      </c>
      <c r="D72" s="5">
        <v>0.355</v>
      </c>
      <c r="E72" s="5">
        <f t="shared" si="3"/>
        <v>4.26</v>
      </c>
    </row>
    <row r="73">
      <c r="A73" s="3">
        <v>2006.0</v>
      </c>
      <c r="B73" s="4">
        <v>39022.0</v>
      </c>
      <c r="C73" s="10">
        <v>39000.0</v>
      </c>
      <c r="D73" s="5">
        <v>0.3325</v>
      </c>
      <c r="E73" s="5">
        <f t="shared" si="3"/>
        <v>3.99</v>
      </c>
    </row>
    <row r="74">
      <c r="B74" s="4">
        <v>38930.0</v>
      </c>
      <c r="C74" s="4">
        <v>38908.0</v>
      </c>
      <c r="D74" s="5">
        <v>0.3325</v>
      </c>
      <c r="E74" s="5">
        <f t="shared" si="3"/>
        <v>3.99</v>
      </c>
    </row>
    <row r="75">
      <c r="B75" s="4">
        <v>38838.0</v>
      </c>
      <c r="C75" s="4">
        <v>38817.0</v>
      </c>
      <c r="D75" s="5">
        <v>0.3325</v>
      </c>
      <c r="E75" s="5">
        <f t="shared" si="3"/>
        <v>3.99</v>
      </c>
    </row>
    <row r="76">
      <c r="A76" s="9"/>
      <c r="B76" s="4">
        <v>38749.0</v>
      </c>
      <c r="C76" s="4">
        <v>38727.0</v>
      </c>
      <c r="D76" s="5">
        <v>0.3325</v>
      </c>
      <c r="E76" s="5">
        <f t="shared" si="3"/>
        <v>3.99</v>
      </c>
    </row>
    <row r="77">
      <c r="A77" s="3">
        <v>2005.0</v>
      </c>
      <c r="B77" s="4">
        <v>38657.0</v>
      </c>
      <c r="C77" s="10">
        <v>38635.0</v>
      </c>
      <c r="D77" s="5">
        <v>0.3225</v>
      </c>
      <c r="E77" s="5">
        <f t="shared" si="3"/>
        <v>3.87</v>
      </c>
    </row>
    <row r="78">
      <c r="B78" s="4">
        <v>38565.0</v>
      </c>
      <c r="C78" s="4">
        <v>38541.0</v>
      </c>
      <c r="D78" s="5">
        <v>0.3225</v>
      </c>
      <c r="E78" s="5">
        <f t="shared" si="3"/>
        <v>3.87</v>
      </c>
    </row>
    <row r="79">
      <c r="B79" s="4">
        <v>38474.0</v>
      </c>
      <c r="C79" s="4">
        <v>38450.0</v>
      </c>
      <c r="D79" s="5">
        <v>0.3225</v>
      </c>
      <c r="E79" s="5">
        <f t="shared" si="3"/>
        <v>3.87</v>
      </c>
    </row>
    <row r="80">
      <c r="A80" s="9"/>
      <c r="B80" s="4">
        <v>38384.0</v>
      </c>
      <c r="C80" s="4">
        <v>38362.0</v>
      </c>
      <c r="D80" s="5">
        <v>0.3225</v>
      </c>
      <c r="E80" s="5">
        <f t="shared" si="3"/>
        <v>3.87</v>
      </c>
    </row>
    <row r="81">
      <c r="A81" s="3">
        <v>2004.0</v>
      </c>
      <c r="B81" s="4">
        <v>38292.0</v>
      </c>
      <c r="C81" s="4">
        <v>38268.0</v>
      </c>
      <c r="D81" s="5">
        <v>0.3125</v>
      </c>
      <c r="E81" s="5">
        <f t="shared" si="3"/>
        <v>3.75</v>
      </c>
    </row>
    <row r="82">
      <c r="B82" s="4">
        <v>38201.0</v>
      </c>
      <c r="C82" s="4">
        <v>38178.0</v>
      </c>
      <c r="D82" s="5">
        <v>0.3125</v>
      </c>
      <c r="E82" s="5">
        <f t="shared" si="3"/>
        <v>3.75</v>
      </c>
    </row>
    <row r="83">
      <c r="B83" s="4">
        <v>38110.0</v>
      </c>
      <c r="C83" s="4">
        <v>38087.0</v>
      </c>
      <c r="D83" s="5">
        <v>0.3125</v>
      </c>
      <c r="E83" s="5">
        <f t="shared" si="3"/>
        <v>3.75</v>
      </c>
    </row>
    <row r="84">
      <c r="A84" s="9"/>
      <c r="B84" s="4">
        <v>38019.0</v>
      </c>
      <c r="C84" s="4">
        <v>37996.0</v>
      </c>
      <c r="D84" s="5">
        <v>0.3125</v>
      </c>
      <c r="E84" s="5">
        <f t="shared" si="3"/>
        <v>3.75</v>
      </c>
    </row>
    <row r="85">
      <c r="A85" s="3">
        <v>2003.0</v>
      </c>
      <c r="B85" s="4">
        <v>37928.0</v>
      </c>
      <c r="C85" s="10">
        <v>37904.0</v>
      </c>
      <c r="D85" s="5">
        <v>0.2825</v>
      </c>
      <c r="E85" s="5">
        <f t="shared" si="3"/>
        <v>3.39</v>
      </c>
    </row>
    <row r="86">
      <c r="B86" s="4">
        <v>37928.0</v>
      </c>
      <c r="C86" s="10">
        <v>37904.0</v>
      </c>
      <c r="D86" s="5">
        <v>0.1</v>
      </c>
      <c r="E86" s="5">
        <f t="shared" si="3"/>
        <v>1.2</v>
      </c>
    </row>
    <row r="87">
      <c r="B87" s="4">
        <v>37834.0</v>
      </c>
      <c r="C87" s="4">
        <v>37812.0</v>
      </c>
      <c r="D87" s="5">
        <v>0.2825</v>
      </c>
      <c r="E87" s="5">
        <f t="shared" si="3"/>
        <v>3.39</v>
      </c>
    </row>
    <row r="88">
      <c r="B88" s="4">
        <v>37834.0</v>
      </c>
      <c r="C88" s="4">
        <v>37812.0</v>
      </c>
      <c r="D88" s="5">
        <v>0.1</v>
      </c>
      <c r="E88" s="5">
        <f t="shared" si="3"/>
        <v>1.2</v>
      </c>
    </row>
    <row r="89">
      <c r="B89" s="4">
        <v>37742.0</v>
      </c>
      <c r="C89" s="4">
        <v>37721.0</v>
      </c>
      <c r="D89" s="5">
        <v>0.2825</v>
      </c>
      <c r="E89" s="5">
        <f t="shared" si="3"/>
        <v>3.39</v>
      </c>
    </row>
    <row r="90">
      <c r="B90" s="4">
        <v>37742.0</v>
      </c>
      <c r="C90" s="4">
        <v>37721.0</v>
      </c>
      <c r="D90" s="5">
        <v>0.05</v>
      </c>
      <c r="E90" s="5">
        <f t="shared" si="3"/>
        <v>0.6</v>
      </c>
    </row>
    <row r="91">
      <c r="A91" s="9"/>
      <c r="B91" s="4">
        <v>37655.0</v>
      </c>
      <c r="C91" s="4">
        <v>37631.0</v>
      </c>
      <c r="D91" s="5">
        <v>0.27</v>
      </c>
      <c r="E91" s="5">
        <f t="shared" si="3"/>
        <v>3.24</v>
      </c>
    </row>
    <row r="92">
      <c r="A92" s="3">
        <v>2002.0</v>
      </c>
      <c r="B92" s="4">
        <v>37561.0</v>
      </c>
      <c r="C92" s="10">
        <v>37539.0</v>
      </c>
      <c r="D92" s="5">
        <v>0.27</v>
      </c>
      <c r="E92" s="5">
        <f t="shared" si="3"/>
        <v>3.24</v>
      </c>
    </row>
    <row r="93">
      <c r="B93" s="4">
        <v>37469.0</v>
      </c>
      <c r="C93" s="4">
        <v>37447.0</v>
      </c>
      <c r="D93" s="5">
        <v>0.27</v>
      </c>
      <c r="E93" s="5">
        <f t="shared" si="3"/>
        <v>3.24</v>
      </c>
    </row>
    <row r="94">
      <c r="B94" s="4">
        <v>37377.0</v>
      </c>
      <c r="C94" s="4">
        <v>37356.0</v>
      </c>
      <c r="D94" s="5">
        <v>0.27</v>
      </c>
      <c r="E94" s="5">
        <f t="shared" si="3"/>
        <v>3.24</v>
      </c>
    </row>
    <row r="95">
      <c r="A95" s="9"/>
      <c r="B95" s="4">
        <v>37288.0</v>
      </c>
      <c r="C95" s="4">
        <v>37266.0</v>
      </c>
      <c r="D95" s="5">
        <v>0.25625</v>
      </c>
      <c r="E95" s="5">
        <f t="shared" si="3"/>
        <v>3.075</v>
      </c>
    </row>
    <row r="96">
      <c r="A96" s="3">
        <v>2001.0</v>
      </c>
      <c r="B96" s="4">
        <v>37196.0</v>
      </c>
      <c r="C96" s="10">
        <v>37174.0</v>
      </c>
      <c r="D96" s="5">
        <v>0.25625</v>
      </c>
      <c r="E96" s="5">
        <f t="shared" si="3"/>
        <v>3.075</v>
      </c>
    </row>
    <row r="97">
      <c r="B97" s="4">
        <v>37104.0</v>
      </c>
      <c r="C97" s="4">
        <v>37082.0</v>
      </c>
      <c r="D97" s="5">
        <v>0.25625</v>
      </c>
      <c r="E97" s="5">
        <f t="shared" si="3"/>
        <v>3.075</v>
      </c>
    </row>
    <row r="98">
      <c r="B98" s="4">
        <v>37012.0</v>
      </c>
      <c r="C98" s="4">
        <v>36991.0</v>
      </c>
      <c r="D98" s="5">
        <v>0.25625</v>
      </c>
      <c r="E98" s="5">
        <f t="shared" si="3"/>
        <v>3.075</v>
      </c>
    </row>
    <row r="99">
      <c r="A99" s="9"/>
      <c r="B99" s="4">
        <v>36923.0</v>
      </c>
      <c r="C99" s="4">
        <v>36901.0</v>
      </c>
      <c r="D99" s="5">
        <v>0.25375</v>
      </c>
      <c r="E99" s="5">
        <f t="shared" si="3"/>
        <v>3.045</v>
      </c>
    </row>
    <row r="100">
      <c r="A100" s="3">
        <v>2000.0</v>
      </c>
      <c r="B100" s="4">
        <v>36831.0</v>
      </c>
      <c r="C100" s="10">
        <v>36809.0</v>
      </c>
      <c r="D100" s="5">
        <v>0.25375</v>
      </c>
      <c r="E100" s="5">
        <f t="shared" si="3"/>
        <v>3.045</v>
      </c>
    </row>
    <row r="101">
      <c r="B101" s="4">
        <v>36739.0</v>
      </c>
      <c r="C101" s="4">
        <v>36717.0</v>
      </c>
      <c r="D101" s="5">
        <v>0.25375</v>
      </c>
      <c r="E101" s="5">
        <f t="shared" si="3"/>
        <v>3.045</v>
      </c>
    </row>
    <row r="102">
      <c r="B102" s="4">
        <v>36647.0</v>
      </c>
      <c r="C102" s="4">
        <v>36626.0</v>
      </c>
      <c r="D102" s="5">
        <v>0.25375</v>
      </c>
      <c r="E102" s="5">
        <f t="shared" si="3"/>
        <v>3.045</v>
      </c>
    </row>
    <row r="103">
      <c r="A103" s="9"/>
      <c r="B103" s="4">
        <v>36557.0</v>
      </c>
      <c r="C103" s="4">
        <v>36535.0</v>
      </c>
      <c r="D103" s="5">
        <v>0.24375</v>
      </c>
      <c r="E103" s="5">
        <f t="shared" si="3"/>
        <v>2.925</v>
      </c>
    </row>
    <row r="104">
      <c r="A104" s="3">
        <v>1999.0</v>
      </c>
      <c r="B104" s="4">
        <v>36465.0</v>
      </c>
      <c r="C104" s="4">
        <v>36412.0</v>
      </c>
      <c r="D104" s="5">
        <v>0.24375</v>
      </c>
      <c r="E104" s="5">
        <f t="shared" si="3"/>
        <v>2.925</v>
      </c>
    </row>
    <row r="105">
      <c r="B105" s="4">
        <v>36374.0</v>
      </c>
      <c r="C105" s="4">
        <v>36351.0</v>
      </c>
      <c r="D105" s="5">
        <v>0.24375</v>
      </c>
      <c r="E105" s="5">
        <f t="shared" si="3"/>
        <v>2.925</v>
      </c>
    </row>
    <row r="106">
      <c r="B106" s="4">
        <v>36283.0</v>
      </c>
      <c r="C106" s="4">
        <v>36260.0</v>
      </c>
      <c r="D106" s="5">
        <v>0.24375</v>
      </c>
      <c r="E106" s="5">
        <f t="shared" si="3"/>
        <v>2.925</v>
      </c>
    </row>
    <row r="107">
      <c r="A107" s="9"/>
      <c r="B107" s="4">
        <v>36192.0</v>
      </c>
      <c r="C107" s="4">
        <v>36170.0</v>
      </c>
      <c r="D107" s="5">
        <v>0.23375</v>
      </c>
      <c r="E107" s="5">
        <f t="shared" si="3"/>
        <v>2.805</v>
      </c>
    </row>
    <row r="108">
      <c r="A108" s="3">
        <v>1998.0</v>
      </c>
      <c r="B108" s="4">
        <v>36101.0</v>
      </c>
      <c r="C108" s="10">
        <v>36078.0</v>
      </c>
      <c r="D108" s="5">
        <v>0.23375</v>
      </c>
      <c r="E108" s="5">
        <f t="shared" si="3"/>
        <v>2.805</v>
      </c>
    </row>
    <row r="109">
      <c r="B109" s="4">
        <v>36010.0</v>
      </c>
      <c r="C109" s="4">
        <v>35986.0</v>
      </c>
      <c r="D109" s="5">
        <v>0.23375</v>
      </c>
      <c r="E109" s="5">
        <f t="shared" si="3"/>
        <v>2.805</v>
      </c>
    </row>
    <row r="110">
      <c r="B110" s="4">
        <v>35916.0</v>
      </c>
      <c r="C110" s="4">
        <v>35895.0</v>
      </c>
      <c r="D110" s="5">
        <v>0.23375</v>
      </c>
      <c r="E110" s="5">
        <f t="shared" si="3"/>
        <v>2.805</v>
      </c>
    </row>
    <row r="111">
      <c r="A111" s="9"/>
      <c r="B111" s="4">
        <v>35828.0</v>
      </c>
      <c r="C111" s="4">
        <v>35805.0</v>
      </c>
      <c r="D111" s="5">
        <v>0.4475</v>
      </c>
      <c r="E111" s="5">
        <f t="shared" ref="E111:E129" si="5">D111*3*2</f>
        <v>2.685</v>
      </c>
    </row>
    <row r="112">
      <c r="A112" s="3">
        <v>1997.0</v>
      </c>
      <c r="B112" s="4">
        <v>35737.0</v>
      </c>
      <c r="C112" s="10">
        <v>35713.0</v>
      </c>
      <c r="D112" s="5">
        <v>0.4475</v>
      </c>
      <c r="E112" s="5">
        <f t="shared" si="5"/>
        <v>2.685</v>
      </c>
    </row>
    <row r="113">
      <c r="B113" s="4">
        <v>35643.0</v>
      </c>
      <c r="C113" s="4">
        <v>35621.0</v>
      </c>
      <c r="D113" s="5">
        <v>0.4475</v>
      </c>
      <c r="E113" s="5">
        <f t="shared" si="5"/>
        <v>2.685</v>
      </c>
    </row>
    <row r="114">
      <c r="B114" s="4">
        <v>35551.0</v>
      </c>
      <c r="C114" s="4">
        <v>35517.0</v>
      </c>
      <c r="D114" s="5">
        <v>0.4475</v>
      </c>
      <c r="E114" s="5">
        <f t="shared" si="5"/>
        <v>2.685</v>
      </c>
    </row>
    <row r="115">
      <c r="A115" s="9"/>
      <c r="B115" s="4">
        <v>35464.0</v>
      </c>
      <c r="C115" s="4">
        <v>35440.0</v>
      </c>
      <c r="D115" s="5">
        <v>0.43</v>
      </c>
      <c r="E115" s="5">
        <f t="shared" si="5"/>
        <v>2.58</v>
      </c>
    </row>
    <row r="116">
      <c r="A116" s="3">
        <v>1996.0</v>
      </c>
      <c r="B116" s="4">
        <v>35370.0</v>
      </c>
      <c r="C116" s="10">
        <v>35348.0</v>
      </c>
      <c r="D116" s="5">
        <v>0.43</v>
      </c>
      <c r="E116" s="5">
        <f t="shared" si="5"/>
        <v>2.58</v>
      </c>
    </row>
    <row r="117">
      <c r="B117" s="4">
        <v>35278.0</v>
      </c>
      <c r="C117" s="4">
        <v>35256.0</v>
      </c>
      <c r="D117" s="5">
        <v>0.43</v>
      </c>
      <c r="E117" s="5">
        <f t="shared" si="5"/>
        <v>2.58</v>
      </c>
    </row>
    <row r="118">
      <c r="B118" s="4">
        <v>35186.0</v>
      </c>
      <c r="C118" s="4">
        <v>35165.0</v>
      </c>
      <c r="D118" s="5">
        <v>0.43</v>
      </c>
      <c r="E118" s="5">
        <f t="shared" si="5"/>
        <v>2.58</v>
      </c>
    </row>
    <row r="119">
      <c r="A119" s="9"/>
      <c r="B119" s="4">
        <v>35096.0</v>
      </c>
      <c r="C119" s="4">
        <v>35074.0</v>
      </c>
      <c r="D119" s="5">
        <v>0.4125</v>
      </c>
      <c r="E119" s="5">
        <f t="shared" si="5"/>
        <v>2.475</v>
      </c>
    </row>
    <row r="120">
      <c r="A120" s="3">
        <v>1995.0</v>
      </c>
      <c r="B120" s="4">
        <v>35004.0</v>
      </c>
      <c r="C120" s="10">
        <v>34982.0</v>
      </c>
      <c r="D120" s="5">
        <v>0.4125</v>
      </c>
      <c r="E120" s="5">
        <f t="shared" si="5"/>
        <v>2.475</v>
      </c>
    </row>
    <row r="121">
      <c r="B121" s="4">
        <v>34912.0</v>
      </c>
      <c r="C121" s="4">
        <v>34890.0</v>
      </c>
      <c r="D121" s="5">
        <v>0.4125</v>
      </c>
      <c r="E121" s="5">
        <f t="shared" si="5"/>
        <v>2.475</v>
      </c>
    </row>
    <row r="122">
      <c r="B122" s="4">
        <v>34820.0</v>
      </c>
      <c r="C122" s="4">
        <v>34799.0</v>
      </c>
      <c r="D122" s="5">
        <v>0.4125</v>
      </c>
      <c r="E122" s="5">
        <f t="shared" si="5"/>
        <v>2.475</v>
      </c>
    </row>
    <row r="123">
      <c r="A123" s="9"/>
      <c r="B123" s="4">
        <v>34731.0</v>
      </c>
      <c r="C123" s="4">
        <v>34709.0</v>
      </c>
      <c r="D123" s="5">
        <v>0.395</v>
      </c>
      <c r="E123" s="5">
        <f t="shared" si="5"/>
        <v>2.37</v>
      </c>
    </row>
    <row r="124">
      <c r="A124" s="3">
        <v>1994.0</v>
      </c>
      <c r="B124" s="4">
        <v>34639.0</v>
      </c>
      <c r="C124" s="10">
        <v>34618.0</v>
      </c>
      <c r="D124" s="5">
        <v>0.395</v>
      </c>
      <c r="E124" s="5">
        <f t="shared" si="5"/>
        <v>2.37</v>
      </c>
    </row>
    <row r="125">
      <c r="B125" s="4">
        <v>34547.0</v>
      </c>
      <c r="C125" s="4">
        <v>34525.0</v>
      </c>
      <c r="D125" s="5">
        <v>0.395</v>
      </c>
      <c r="E125" s="5">
        <f t="shared" si="5"/>
        <v>2.37</v>
      </c>
    </row>
    <row r="126">
      <c r="B126" s="4">
        <v>34456.0</v>
      </c>
      <c r="C126" s="4">
        <v>34434.0</v>
      </c>
      <c r="D126" s="5">
        <v>0.395</v>
      </c>
      <c r="E126" s="5">
        <f t="shared" si="5"/>
        <v>2.37</v>
      </c>
    </row>
    <row r="127">
      <c r="A127" s="9"/>
      <c r="B127" s="4">
        <v>34366.0</v>
      </c>
      <c r="C127" s="4">
        <v>34344.0</v>
      </c>
      <c r="D127" s="5">
        <v>0.3775</v>
      </c>
      <c r="E127" s="5">
        <f t="shared" si="5"/>
        <v>2.265</v>
      </c>
    </row>
    <row r="128">
      <c r="A128" s="3">
        <v>1993.0</v>
      </c>
      <c r="B128" s="4">
        <v>34274.0</v>
      </c>
      <c r="C128" s="10">
        <v>34252.0</v>
      </c>
      <c r="D128" s="5">
        <v>0.3775</v>
      </c>
      <c r="E128" s="5">
        <f t="shared" si="5"/>
        <v>2.265</v>
      </c>
    </row>
    <row r="129">
      <c r="B129" s="4">
        <v>34183.0</v>
      </c>
      <c r="C129" s="4">
        <v>34160.0</v>
      </c>
      <c r="D129" s="5">
        <v>0.3775</v>
      </c>
      <c r="E129" s="5">
        <f t="shared" si="5"/>
        <v>2.265</v>
      </c>
    </row>
    <row r="130">
      <c r="B130" s="4">
        <v>34092.0</v>
      </c>
      <c r="C130" s="4">
        <v>34069.0</v>
      </c>
      <c r="D130" s="5">
        <v>0.3775</v>
      </c>
      <c r="E130" s="5">
        <f t="shared" ref="E130:E153" si="6">D130*3</f>
        <v>1.1325</v>
      </c>
    </row>
    <row r="131">
      <c r="A131" s="9"/>
      <c r="B131" s="4">
        <v>34001.0</v>
      </c>
      <c r="C131" s="4">
        <v>33979.0</v>
      </c>
      <c r="D131" s="5">
        <v>0.73</v>
      </c>
      <c r="E131" s="5">
        <f t="shared" si="6"/>
        <v>2.19</v>
      </c>
    </row>
    <row r="132">
      <c r="A132" s="3">
        <v>1992.0</v>
      </c>
      <c r="B132" s="4">
        <v>33910.0</v>
      </c>
      <c r="C132" s="10">
        <v>33888.0</v>
      </c>
      <c r="D132" s="5">
        <v>0.73</v>
      </c>
      <c r="E132" s="5">
        <f t="shared" si="6"/>
        <v>2.19</v>
      </c>
    </row>
    <row r="133">
      <c r="B133" s="4">
        <v>33819.0</v>
      </c>
      <c r="C133" s="4">
        <v>33795.0</v>
      </c>
      <c r="D133" s="5">
        <v>0.73</v>
      </c>
      <c r="E133" s="5">
        <f t="shared" si="6"/>
        <v>2.19</v>
      </c>
    </row>
    <row r="134">
      <c r="B134" s="4">
        <v>33725.0</v>
      </c>
      <c r="C134" s="4">
        <v>33704.0</v>
      </c>
      <c r="D134" s="5">
        <v>0.73</v>
      </c>
      <c r="E134" s="5">
        <f t="shared" si="6"/>
        <v>2.19</v>
      </c>
    </row>
    <row r="135">
      <c r="A135" s="9"/>
      <c r="B135" s="4">
        <v>33637.0</v>
      </c>
      <c r="C135" s="4">
        <v>33613.0</v>
      </c>
      <c r="D135" s="5">
        <v>0.71</v>
      </c>
      <c r="E135" s="5">
        <f t="shared" si="6"/>
        <v>2.13</v>
      </c>
    </row>
    <row r="136">
      <c r="A136" s="3">
        <v>1991.0</v>
      </c>
      <c r="B136" s="4">
        <v>33543.0</v>
      </c>
      <c r="C136" s="10">
        <v>33521.0</v>
      </c>
      <c r="D136" s="5">
        <v>0.71</v>
      </c>
      <c r="E136" s="5">
        <f t="shared" si="6"/>
        <v>2.13</v>
      </c>
    </row>
    <row r="137">
      <c r="B137" s="4">
        <v>33451.0</v>
      </c>
      <c r="C137" s="4">
        <v>33429.0</v>
      </c>
      <c r="D137" s="5">
        <v>0.71</v>
      </c>
      <c r="E137" s="5">
        <f t="shared" si="6"/>
        <v>2.13</v>
      </c>
    </row>
    <row r="138">
      <c r="B138" s="4">
        <v>33359.0</v>
      </c>
      <c r="C138" s="4">
        <v>33338.0</v>
      </c>
      <c r="D138" s="5">
        <v>0.71</v>
      </c>
      <c r="E138" s="5">
        <f t="shared" si="6"/>
        <v>2.13</v>
      </c>
    </row>
    <row r="139">
      <c r="A139" s="9"/>
      <c r="B139" s="4">
        <v>33270.0</v>
      </c>
      <c r="C139" s="4">
        <v>33248.0</v>
      </c>
      <c r="D139" s="5">
        <v>0.69</v>
      </c>
      <c r="E139" s="5">
        <f t="shared" si="6"/>
        <v>2.07</v>
      </c>
    </row>
    <row r="140">
      <c r="A140" s="3">
        <v>1990.0</v>
      </c>
      <c r="B140" s="4">
        <v>33178.0</v>
      </c>
      <c r="C140" s="10">
        <v>33156.0</v>
      </c>
      <c r="D140" s="5">
        <v>0.69</v>
      </c>
      <c r="E140" s="5">
        <f t="shared" si="6"/>
        <v>2.07</v>
      </c>
    </row>
    <row r="141">
      <c r="B141" s="4">
        <v>33086.0</v>
      </c>
      <c r="C141" s="4">
        <v>33064.0</v>
      </c>
      <c r="D141" s="5">
        <v>0.69</v>
      </c>
      <c r="E141" s="5">
        <f t="shared" si="6"/>
        <v>2.07</v>
      </c>
    </row>
    <row r="142">
      <c r="B142" s="4">
        <v>32994.0</v>
      </c>
      <c r="C142" s="4">
        <v>32973.0</v>
      </c>
      <c r="D142" s="5">
        <v>0.69</v>
      </c>
      <c r="E142" s="5">
        <f t="shared" si="6"/>
        <v>2.07</v>
      </c>
    </row>
    <row r="143">
      <c r="A143" s="9"/>
      <c r="B143" s="4">
        <v>32905.0</v>
      </c>
      <c r="C143" s="4">
        <v>32883.0</v>
      </c>
      <c r="D143" s="5">
        <v>0.65</v>
      </c>
      <c r="E143" s="5">
        <f t="shared" si="6"/>
        <v>1.95</v>
      </c>
    </row>
    <row r="144">
      <c r="A144" s="3">
        <v>1989.0</v>
      </c>
      <c r="B144" s="4">
        <v>32813.0</v>
      </c>
      <c r="C144" s="10">
        <v>32791.0</v>
      </c>
      <c r="D144" s="5">
        <v>0.65</v>
      </c>
      <c r="E144" s="5">
        <f t="shared" si="6"/>
        <v>1.95</v>
      </c>
    </row>
    <row r="145">
      <c r="B145" s="4">
        <v>32721.0</v>
      </c>
      <c r="C145" s="4">
        <v>32700.0</v>
      </c>
      <c r="D145" s="5">
        <v>0.65</v>
      </c>
      <c r="E145" s="5">
        <f t="shared" si="6"/>
        <v>1.95</v>
      </c>
    </row>
    <row r="146">
      <c r="B146" s="4">
        <v>32629.0</v>
      </c>
      <c r="C146" s="4">
        <v>32608.0</v>
      </c>
      <c r="D146" s="5">
        <v>0.65</v>
      </c>
      <c r="E146" s="5">
        <f t="shared" si="6"/>
        <v>1.95</v>
      </c>
    </row>
    <row r="147">
      <c r="A147" s="9"/>
      <c r="B147" s="4">
        <v>32540.0</v>
      </c>
      <c r="C147" s="4">
        <v>32518.0</v>
      </c>
      <c r="D147" s="5">
        <v>0.62</v>
      </c>
      <c r="E147" s="5">
        <f t="shared" si="6"/>
        <v>1.86</v>
      </c>
    </row>
    <row r="148">
      <c r="A148" s="3">
        <v>1988.0</v>
      </c>
      <c r="B148" s="4">
        <v>32448.0</v>
      </c>
      <c r="C148" s="10">
        <v>32427.0</v>
      </c>
      <c r="D148" s="5">
        <v>0.62</v>
      </c>
      <c r="E148" s="5">
        <f t="shared" si="6"/>
        <v>1.86</v>
      </c>
    </row>
    <row r="149">
      <c r="B149" s="4">
        <v>32356.0</v>
      </c>
      <c r="C149" s="4">
        <v>32332.0</v>
      </c>
      <c r="D149" s="5">
        <v>0.62</v>
      </c>
      <c r="E149" s="5">
        <f t="shared" si="6"/>
        <v>1.86</v>
      </c>
    </row>
    <row r="150">
      <c r="B150" s="4">
        <v>32265.0</v>
      </c>
      <c r="C150" s="4">
        <v>32241.0</v>
      </c>
      <c r="D150" s="5">
        <v>0.62</v>
      </c>
      <c r="E150" s="5">
        <f t="shared" si="6"/>
        <v>1.86</v>
      </c>
    </row>
    <row r="151">
      <c r="A151" s="9"/>
      <c r="B151" s="4">
        <v>32174.0</v>
      </c>
      <c r="C151" s="4">
        <v>32150.0</v>
      </c>
      <c r="D151" s="5">
        <v>0.58</v>
      </c>
      <c r="E151" s="5">
        <f t="shared" si="6"/>
        <v>1.74</v>
      </c>
    </row>
    <row r="152">
      <c r="A152" s="3">
        <v>1987.0</v>
      </c>
      <c r="B152" s="4">
        <v>32082.0</v>
      </c>
      <c r="C152" s="4">
        <v>32059.0</v>
      </c>
      <c r="D152" s="5">
        <v>0.58</v>
      </c>
      <c r="E152" s="5">
        <f t="shared" si="6"/>
        <v>1.74</v>
      </c>
    </row>
    <row r="153">
      <c r="B153" s="4">
        <v>31990.0</v>
      </c>
      <c r="C153" s="4">
        <v>31968.0</v>
      </c>
      <c r="D153" s="5">
        <v>0.58</v>
      </c>
      <c r="E153" s="5">
        <f t="shared" si="6"/>
        <v>1.74</v>
      </c>
    </row>
    <row r="154">
      <c r="B154" s="4">
        <v>31898.0</v>
      </c>
      <c r="C154" s="4">
        <v>31877.0</v>
      </c>
      <c r="D154" s="5">
        <v>1.74</v>
      </c>
      <c r="E154" s="5">
        <v>1.74</v>
      </c>
    </row>
    <row r="155">
      <c r="A155" s="9"/>
      <c r="B155" s="4">
        <v>31809.0</v>
      </c>
      <c r="C155" s="4">
        <v>31786.0</v>
      </c>
      <c r="D155" s="5">
        <v>1.6</v>
      </c>
      <c r="E155" s="5">
        <v>1.6</v>
      </c>
    </row>
    <row r="156">
      <c r="A156" s="3">
        <v>1986.0</v>
      </c>
      <c r="B156" s="4">
        <v>31717.0</v>
      </c>
      <c r="C156" s="10">
        <v>31695.0</v>
      </c>
      <c r="D156" s="5">
        <v>1.6</v>
      </c>
      <c r="E156" s="5">
        <v>1.6</v>
      </c>
    </row>
    <row r="157">
      <c r="B157" s="4">
        <v>31625.0</v>
      </c>
      <c r="C157" s="4">
        <v>31603.0</v>
      </c>
      <c r="D157" s="5">
        <v>1.6</v>
      </c>
      <c r="E157" s="5">
        <v>1.6</v>
      </c>
    </row>
    <row r="158">
      <c r="B158" s="4">
        <v>31533.0</v>
      </c>
      <c r="C158" s="4">
        <v>31512.0</v>
      </c>
      <c r="D158" s="5">
        <v>1.6</v>
      </c>
      <c r="E158" s="5">
        <v>1.6</v>
      </c>
    </row>
    <row r="159">
      <c r="A159" s="9"/>
      <c r="B159" s="4">
        <v>31444.0</v>
      </c>
      <c r="C159" s="4">
        <v>31422.0</v>
      </c>
      <c r="D159" s="5">
        <v>1.5</v>
      </c>
      <c r="E159" s="5">
        <v>1.5</v>
      </c>
    </row>
    <row r="160">
      <c r="A160" s="3">
        <v>1985.0</v>
      </c>
      <c r="B160" s="4">
        <v>31352.0</v>
      </c>
      <c r="C160" s="10">
        <v>31330.0</v>
      </c>
      <c r="D160" s="5">
        <v>1.5</v>
      </c>
      <c r="E160" s="5">
        <v>1.5</v>
      </c>
    </row>
    <row r="161">
      <c r="B161" s="4">
        <v>31260.0</v>
      </c>
      <c r="C161" s="4">
        <v>31238.0</v>
      </c>
      <c r="D161" s="5">
        <v>1.5</v>
      </c>
      <c r="E161" s="5">
        <v>1.5</v>
      </c>
    </row>
    <row r="162">
      <c r="B162" s="4">
        <v>31168.0</v>
      </c>
      <c r="C162" s="4">
        <v>31147.0</v>
      </c>
      <c r="D162" s="5">
        <v>1.5</v>
      </c>
      <c r="E162" s="5">
        <v>1.5</v>
      </c>
    </row>
    <row r="163">
      <c r="A163" s="9"/>
      <c r="B163" s="4">
        <v>31079.0</v>
      </c>
      <c r="C163" s="4">
        <v>31057.0</v>
      </c>
      <c r="D163" s="5">
        <v>1.4</v>
      </c>
      <c r="E163" s="5">
        <v>1.4</v>
      </c>
    </row>
    <row r="164">
      <c r="A164" s="3">
        <v>1984.0</v>
      </c>
      <c r="B164" s="4">
        <v>30987.0</v>
      </c>
      <c r="C164" s="4">
        <v>30953.0</v>
      </c>
      <c r="D164" s="5">
        <v>1.4</v>
      </c>
      <c r="E164" s="5">
        <v>1.4</v>
      </c>
    </row>
    <row r="165">
      <c r="B165" s="4">
        <v>30895.0</v>
      </c>
      <c r="C165" s="4">
        <v>30862.0</v>
      </c>
      <c r="D165" s="5">
        <v>1.4</v>
      </c>
      <c r="E165" s="5">
        <v>1.4</v>
      </c>
    </row>
    <row r="166">
      <c r="A166" s="9"/>
      <c r="B166" s="4">
        <v>30803.0</v>
      </c>
      <c r="C166" s="4">
        <v>30771.0</v>
      </c>
      <c r="D166" s="5">
        <v>1.4</v>
      </c>
      <c r="E166" s="5">
        <v>1.4</v>
      </c>
    </row>
  </sheetData>
  <mergeCells count="41">
    <mergeCell ref="A2:A3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91"/>
    <mergeCell ref="A92:A95"/>
    <mergeCell ref="A96:A99"/>
    <mergeCell ref="A100:A103"/>
    <mergeCell ref="A104:A107"/>
    <mergeCell ref="A108:A111"/>
    <mergeCell ref="A112:A115"/>
    <mergeCell ref="A144:A147"/>
    <mergeCell ref="A148:A151"/>
    <mergeCell ref="A152:A155"/>
    <mergeCell ref="A156:A159"/>
    <mergeCell ref="A160:A163"/>
    <mergeCell ref="A164:A166"/>
    <mergeCell ref="A116:A119"/>
    <mergeCell ref="A120:A123"/>
    <mergeCell ref="A124:A127"/>
    <mergeCell ref="A128:A131"/>
    <mergeCell ref="A132:A135"/>
    <mergeCell ref="A136:A139"/>
    <mergeCell ref="A140:A1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 ht="81.0" customHeight="1"/>
    <row r="3">
      <c r="A3" s="2" t="s">
        <v>8</v>
      </c>
      <c r="B3" s="6">
        <f>SUM('Dividend History'!E2:E3)</f>
        <v>6.66</v>
      </c>
      <c r="C3" s="14"/>
    </row>
    <row r="4">
      <c r="A4" s="2" t="s">
        <v>9</v>
      </c>
      <c r="B4" s="6">
        <f>(B3*(1+'Dividend History'!K2))</f>
        <v>6.857723899</v>
      </c>
      <c r="C4" s="14"/>
    </row>
    <row r="5">
      <c r="A5" s="2" t="s">
        <v>6</v>
      </c>
      <c r="B5" s="8">
        <v>0.029688273132112863</v>
      </c>
      <c r="C5" s="15"/>
    </row>
    <row r="6">
      <c r="A6" s="2" t="s">
        <v>10</v>
      </c>
      <c r="B6" s="8">
        <f>'Cost Equity'!B5</f>
        <v>0.078</v>
      </c>
      <c r="C6" s="15"/>
    </row>
    <row r="7">
      <c r="A7" s="16" t="s">
        <v>11</v>
      </c>
      <c r="B7" s="17">
        <f>(B4/(B6-B5))</f>
        <v>141.9473975</v>
      </c>
    </row>
    <row r="8">
      <c r="A8" s="16" t="s">
        <v>12</v>
      </c>
      <c r="B8" s="18">
        <f>IFERROR(__xludf.DUMMYFUNCTION("GOOGLEFINANCE(""NYSE:T"",""price"")"),17.86)</f>
        <v>17.86</v>
      </c>
    </row>
    <row r="9">
      <c r="A9" s="16" t="s">
        <v>13</v>
      </c>
      <c r="B9" s="19">
        <f>(B7/B8-1)</f>
        <v>6.947782616</v>
      </c>
    </row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0"/>
    </row>
    <row r="2">
      <c r="A2" s="2" t="s">
        <v>14</v>
      </c>
      <c r="B2" s="21">
        <v>0.03</v>
      </c>
      <c r="D2" s="2" t="s">
        <v>8</v>
      </c>
      <c r="E2" s="2">
        <v>10.0</v>
      </c>
    </row>
    <row r="3">
      <c r="A3" s="2" t="s">
        <v>15</v>
      </c>
      <c r="B3" s="21">
        <v>0.11</v>
      </c>
      <c r="D3" s="2" t="s">
        <v>9</v>
      </c>
      <c r="E3" s="2">
        <v>5.0</v>
      </c>
      <c r="F3" s="2">
        <f>10*(1+E4)</f>
        <v>60</v>
      </c>
    </row>
    <row r="4">
      <c r="A4" s="2" t="s">
        <v>16</v>
      </c>
      <c r="B4" s="22">
        <f>IFERROR(__xludf.DUMMYFUNCTION("GOOGLEFINANCE(""NYSE:T"",""beta"")"),0.6)</f>
        <v>0.6</v>
      </c>
      <c r="D4" s="2" t="s">
        <v>6</v>
      </c>
      <c r="E4" s="23">
        <v>5.0</v>
      </c>
    </row>
    <row r="5">
      <c r="A5" s="2" t="s">
        <v>17</v>
      </c>
      <c r="B5" s="8">
        <f>(B2+B4*(B3-B2))</f>
        <v>0.078</v>
      </c>
      <c r="D5" s="2" t="s">
        <v>10</v>
      </c>
      <c r="E5" s="23">
        <v>10.0</v>
      </c>
    </row>
    <row r="6">
      <c r="B6" s="20"/>
      <c r="D6" s="16" t="s">
        <v>11</v>
      </c>
      <c r="E6" s="24">
        <f>(E3/(E5-E4))</f>
        <v>1</v>
      </c>
    </row>
    <row r="7">
      <c r="B7" s="20"/>
      <c r="D7" s="16" t="s">
        <v>12</v>
      </c>
      <c r="E7" s="18">
        <f>IFERROR(__xludf.DUMMYFUNCTION("GOOGLEFINANCE(""NYSE:T"",""price"")"),17.86)</f>
        <v>17.86</v>
      </c>
    </row>
    <row r="8">
      <c r="B8" s="20"/>
      <c r="D8" s="16" t="s">
        <v>13</v>
      </c>
      <c r="E8" s="19">
        <f>(E6/E7-1)</f>
        <v>-0.9440089586</v>
      </c>
    </row>
    <row r="9">
      <c r="B9" s="20"/>
    </row>
    <row r="10">
      <c r="B10" s="20"/>
    </row>
    <row r="11">
      <c r="B11" s="20"/>
    </row>
    <row r="12">
      <c r="B12" s="20"/>
    </row>
    <row r="13">
      <c r="B13" s="20"/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</sheetData>
  <drawing r:id="rId1"/>
</worksheet>
</file>