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21k690\Documents\HOI_project\Anjaney\analysis\"/>
    </mc:Choice>
  </mc:AlternateContent>
  <xr:revisionPtr revIDLastSave="0" documentId="13_ncr:1_{C6B5AB23-11E8-4A62-B3DA-BF1BA21532A1}" xr6:coauthVersionLast="47" xr6:coauthVersionMax="47" xr10:uidLastSave="{00000000-0000-0000-0000-000000000000}"/>
  <bookViews>
    <workbookView xWindow="-110" yWindow="-110" windowWidth="19420" windowHeight="10420" activeTab="1" xr2:uid="{7A991AE1-FF81-40EE-BB12-9DE05A8EFEA8}"/>
  </bookViews>
  <sheets>
    <sheet name="inocula" sheetId="1" r:id="rId1"/>
    <sheet name="Temp_surviv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1" i="2" l="1"/>
  <c r="F190" i="2"/>
  <c r="F189" i="2"/>
  <c r="G188" i="2"/>
  <c r="G187" i="2"/>
  <c r="G186" i="2"/>
  <c r="F187" i="2"/>
  <c r="F188" i="2"/>
  <c r="F186" i="2"/>
  <c r="C191" i="2"/>
  <c r="C190" i="2"/>
  <c r="C189" i="2"/>
  <c r="C186" i="2"/>
  <c r="I191" i="2"/>
  <c r="I190" i="2"/>
  <c r="I189" i="2"/>
  <c r="I188" i="2"/>
  <c r="I187" i="2"/>
  <c r="I186" i="2"/>
  <c r="C188" i="2"/>
  <c r="C187" i="2"/>
  <c r="F184" i="2"/>
  <c r="F185" i="2"/>
  <c r="F183" i="2"/>
  <c r="F178" i="2"/>
  <c r="F179" i="2"/>
  <c r="F177" i="2"/>
  <c r="F172" i="2"/>
  <c r="F173" i="2"/>
  <c r="F171" i="2"/>
  <c r="F166" i="2"/>
  <c r="F167" i="2"/>
  <c r="F165" i="2"/>
  <c r="F160" i="2"/>
  <c r="F161" i="2"/>
  <c r="F159" i="2"/>
  <c r="F154" i="2"/>
  <c r="F155" i="2"/>
  <c r="F153" i="2"/>
  <c r="F148" i="2"/>
  <c r="F149" i="2"/>
  <c r="F147" i="2"/>
  <c r="F142" i="2"/>
  <c r="F143" i="2"/>
  <c r="F141" i="2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I173" i="2"/>
  <c r="I172" i="2"/>
  <c r="I171" i="2"/>
  <c r="I170" i="2"/>
  <c r="I169" i="2"/>
  <c r="I168" i="2"/>
  <c r="I167" i="2"/>
  <c r="I166" i="2"/>
  <c r="I165" i="2"/>
  <c r="I164" i="2"/>
  <c r="I163" i="2"/>
  <c r="I162" i="2"/>
  <c r="I179" i="2"/>
  <c r="I178" i="2"/>
  <c r="I177" i="2"/>
  <c r="I176" i="2"/>
  <c r="I175" i="2"/>
  <c r="I174" i="2"/>
  <c r="I184" i="2"/>
  <c r="I183" i="2"/>
  <c r="I182" i="2"/>
  <c r="I181" i="2"/>
  <c r="I180" i="2"/>
  <c r="I185" i="2"/>
  <c r="J182" i="2"/>
  <c r="J181" i="2"/>
  <c r="J180" i="2"/>
  <c r="J176" i="2"/>
  <c r="J175" i="2"/>
  <c r="J174" i="2"/>
  <c r="J170" i="2"/>
  <c r="J169" i="2"/>
  <c r="J168" i="2"/>
  <c r="J164" i="2"/>
  <c r="J163" i="2"/>
  <c r="J162" i="2"/>
  <c r="C182" i="2"/>
  <c r="C181" i="2"/>
  <c r="C180" i="2"/>
  <c r="C176" i="2"/>
  <c r="C175" i="2"/>
  <c r="C174" i="2"/>
  <c r="C170" i="2"/>
  <c r="C169" i="2"/>
  <c r="C168" i="2"/>
  <c r="C164" i="2"/>
  <c r="C163" i="2"/>
  <c r="C162" i="2"/>
  <c r="J158" i="2"/>
  <c r="J157" i="2"/>
  <c r="J156" i="2"/>
  <c r="J152" i="2"/>
  <c r="J151" i="2"/>
  <c r="J150" i="2"/>
  <c r="J146" i="2"/>
  <c r="J145" i="2"/>
  <c r="J144" i="2"/>
  <c r="J140" i="2"/>
  <c r="J139" i="2"/>
  <c r="J138" i="2"/>
  <c r="I158" i="2"/>
  <c r="I157" i="2"/>
  <c r="I156" i="2"/>
  <c r="I152" i="2"/>
  <c r="I151" i="2"/>
  <c r="I150" i="2"/>
  <c r="I146" i="2"/>
  <c r="I145" i="2"/>
  <c r="I144" i="2"/>
  <c r="I140" i="2"/>
  <c r="I139" i="2"/>
  <c r="I138" i="2"/>
  <c r="C158" i="2"/>
  <c r="C157" i="2"/>
  <c r="C156" i="2"/>
  <c r="C152" i="2"/>
  <c r="C151" i="2"/>
  <c r="C150" i="2"/>
  <c r="C146" i="2"/>
  <c r="C145" i="2"/>
  <c r="C144" i="2"/>
  <c r="C140" i="2"/>
  <c r="C139" i="2"/>
  <c r="C138" i="2"/>
  <c r="I137" i="2"/>
  <c r="I136" i="2"/>
  <c r="I135" i="2"/>
  <c r="I134" i="2"/>
  <c r="I133" i="2"/>
  <c r="I132" i="2"/>
  <c r="J137" i="2"/>
  <c r="J136" i="2"/>
  <c r="J135" i="2"/>
  <c r="J134" i="2"/>
  <c r="J133" i="2"/>
  <c r="J132" i="2"/>
  <c r="F137" i="2"/>
  <c r="F136" i="2"/>
  <c r="F135" i="2"/>
  <c r="C137" i="2"/>
  <c r="C136" i="2"/>
  <c r="C135" i="2"/>
  <c r="C133" i="2"/>
  <c r="C134" i="2"/>
  <c r="C132" i="2"/>
  <c r="F128" i="2"/>
  <c r="F127" i="2"/>
  <c r="F126" i="2"/>
  <c r="C128" i="2"/>
  <c r="C127" i="2"/>
  <c r="C126" i="2"/>
  <c r="C131" i="2"/>
  <c r="C130" i="2"/>
  <c r="C129" i="2"/>
  <c r="J131" i="2"/>
  <c r="J130" i="2"/>
  <c r="J126" i="2"/>
  <c r="J127" i="2"/>
  <c r="J129" i="2"/>
  <c r="J128" i="2"/>
  <c r="J120" i="2"/>
  <c r="J121" i="2"/>
  <c r="J122" i="2"/>
  <c r="C125" i="2"/>
  <c r="C124" i="2"/>
  <c r="J125" i="2"/>
  <c r="J124" i="2"/>
  <c r="J123" i="2"/>
  <c r="F122" i="2"/>
  <c r="F121" i="2"/>
  <c r="F120" i="2"/>
  <c r="C123" i="2"/>
  <c r="C122" i="2"/>
  <c r="C121" i="2"/>
  <c r="C120" i="2"/>
  <c r="C118" i="2"/>
  <c r="C119" i="2"/>
  <c r="C117" i="2"/>
  <c r="J119" i="2"/>
  <c r="J118" i="2"/>
  <c r="J117" i="2"/>
  <c r="C85" i="2"/>
  <c r="C84" i="2"/>
  <c r="C83" i="2"/>
  <c r="C91" i="2"/>
  <c r="C90" i="2"/>
  <c r="C89" i="2"/>
  <c r="C95" i="2"/>
  <c r="C113" i="2"/>
  <c r="C111" i="2"/>
  <c r="C112" i="2"/>
  <c r="J113" i="2"/>
  <c r="J112" i="2"/>
  <c r="J111" i="2"/>
  <c r="J107" i="2"/>
  <c r="J106" i="2"/>
  <c r="J105" i="2"/>
  <c r="C107" i="2"/>
  <c r="C106" i="2"/>
  <c r="C105" i="2"/>
  <c r="J101" i="2"/>
  <c r="J100" i="2"/>
  <c r="J99" i="2"/>
  <c r="F101" i="2"/>
  <c r="F100" i="2"/>
  <c r="F99" i="2"/>
  <c r="C101" i="2"/>
  <c r="C100" i="2"/>
  <c r="C99" i="2"/>
  <c r="J95" i="2"/>
  <c r="J91" i="2"/>
  <c r="J90" i="2"/>
  <c r="J89" i="2"/>
  <c r="J85" i="2"/>
  <c r="J84" i="2"/>
  <c r="J83" i="2"/>
  <c r="J25" i="2"/>
  <c r="J24" i="2"/>
  <c r="J23" i="2"/>
  <c r="I25" i="2"/>
  <c r="I24" i="2"/>
  <c r="I23" i="2"/>
  <c r="J22" i="2"/>
  <c r="I22" i="2"/>
  <c r="J20" i="2"/>
  <c r="I20" i="2"/>
  <c r="J21" i="2"/>
  <c r="I21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4" i="2"/>
  <c r="I4" i="2"/>
  <c r="J3" i="2"/>
  <c r="I3" i="2"/>
  <c r="I2" i="2"/>
  <c r="J7" i="2"/>
  <c r="J6" i="2"/>
  <c r="I7" i="2"/>
  <c r="I6" i="2"/>
  <c r="I5" i="2"/>
  <c r="J5" i="2"/>
  <c r="J2" i="2"/>
  <c r="C88" i="2"/>
  <c r="C87" i="2"/>
  <c r="C86" i="2"/>
  <c r="F88" i="2"/>
  <c r="F87" i="2"/>
  <c r="F86" i="2"/>
  <c r="C82" i="2"/>
  <c r="C81" i="2"/>
  <c r="C80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7" i="2"/>
  <c r="I118" i="2"/>
  <c r="I116" i="2"/>
  <c r="I114" i="2"/>
  <c r="I115" i="2"/>
  <c r="J110" i="2"/>
  <c r="J109" i="2"/>
  <c r="J108" i="2"/>
  <c r="J104" i="2"/>
  <c r="J103" i="2"/>
  <c r="J102" i="2"/>
  <c r="I113" i="2"/>
  <c r="I112" i="2"/>
  <c r="I111" i="2"/>
  <c r="I110" i="2"/>
  <c r="I109" i="2"/>
  <c r="I108" i="2"/>
  <c r="I107" i="2"/>
  <c r="I105" i="2"/>
  <c r="I106" i="2"/>
  <c r="I104" i="2"/>
  <c r="I103" i="2"/>
  <c r="I102" i="2"/>
  <c r="J98" i="2"/>
  <c r="J97" i="2"/>
  <c r="J96" i="2"/>
  <c r="I101" i="2"/>
  <c r="I100" i="2"/>
  <c r="I98" i="2"/>
  <c r="I97" i="2"/>
  <c r="I96" i="2"/>
  <c r="J94" i="2"/>
  <c r="J93" i="2"/>
  <c r="J92" i="2"/>
  <c r="I95" i="2"/>
  <c r="I94" i="2"/>
  <c r="I93" i="2"/>
  <c r="I92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J79" i="2"/>
  <c r="J77" i="2"/>
  <c r="J78" i="2"/>
  <c r="J76" i="2"/>
  <c r="J74" i="2"/>
  <c r="J75" i="2"/>
  <c r="J31" i="2"/>
  <c r="J30" i="2"/>
  <c r="J29" i="2"/>
  <c r="J28" i="2"/>
  <c r="J27" i="2"/>
  <c r="J26" i="2"/>
  <c r="J37" i="2"/>
  <c r="J36" i="2"/>
  <c r="J35" i="2"/>
  <c r="J34" i="2"/>
  <c r="J33" i="2"/>
  <c r="J32" i="2"/>
  <c r="J43" i="2"/>
  <c r="J42" i="2"/>
  <c r="J41" i="2"/>
  <c r="J40" i="2"/>
  <c r="J39" i="2"/>
  <c r="J38" i="2"/>
  <c r="J49" i="2"/>
  <c r="J48" i="2"/>
  <c r="J47" i="2"/>
  <c r="J46" i="2"/>
  <c r="J45" i="2"/>
  <c r="J44" i="2"/>
  <c r="J55" i="2"/>
  <c r="J54" i="2"/>
  <c r="J53" i="2"/>
  <c r="J52" i="2"/>
  <c r="J51" i="2"/>
  <c r="J50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H106" i="1"/>
  <c r="H105" i="1"/>
  <c r="H104" i="1"/>
  <c r="H103" i="1"/>
  <c r="H102" i="1"/>
  <c r="H101" i="1"/>
  <c r="H100" i="1"/>
  <c r="H99" i="1"/>
  <c r="H98" i="1"/>
  <c r="H109" i="1"/>
  <c r="H108" i="1"/>
  <c r="H107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4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49" i="1"/>
  <c r="H48" i="1"/>
  <c r="H47" i="1"/>
  <c r="H38" i="1"/>
  <c r="H40" i="1"/>
  <c r="H39" i="1"/>
  <c r="H36" i="1"/>
  <c r="H34" i="1"/>
  <c r="H33" i="1"/>
  <c r="H32" i="1"/>
  <c r="H31" i="1"/>
  <c r="H29" i="1"/>
  <c r="H30" i="1"/>
  <c r="H28" i="1"/>
  <c r="H27" i="1"/>
  <c r="H26" i="1"/>
  <c r="H22" i="1"/>
  <c r="H21" i="1"/>
  <c r="H20" i="1"/>
  <c r="H25" i="1"/>
  <c r="H24" i="1"/>
  <c r="H2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116" i="2"/>
  <c r="C115" i="2"/>
  <c r="C114" i="2"/>
  <c r="C104" i="2"/>
  <c r="C110" i="2"/>
  <c r="C109" i="2"/>
  <c r="C108" i="2"/>
  <c r="C102" i="2"/>
  <c r="C103" i="2"/>
  <c r="C96" i="2"/>
  <c r="C98" i="2"/>
  <c r="C97" i="2"/>
  <c r="C94" i="2"/>
  <c r="C93" i="2"/>
  <c r="C92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3" i="2"/>
  <c r="C41" i="2"/>
  <c r="C42" i="2"/>
  <c r="C39" i="2"/>
  <c r="C46" i="2"/>
  <c r="C45" i="2"/>
  <c r="C44" i="2"/>
  <c r="C40" i="2"/>
  <c r="C38" i="2"/>
  <c r="C36" i="2"/>
  <c r="C37" i="2"/>
  <c r="C35" i="2"/>
  <c r="C32" i="2"/>
  <c r="C34" i="2"/>
  <c r="C33" i="2"/>
  <c r="C31" i="2"/>
  <c r="C30" i="2"/>
  <c r="C29" i="2"/>
  <c r="C28" i="2"/>
  <c r="C27" i="2"/>
  <c r="C26" i="2"/>
  <c r="C25" i="2"/>
  <c r="C24" i="2"/>
  <c r="C23" i="2"/>
  <c r="C22" i="2"/>
  <c r="C21" i="2"/>
  <c r="C20" i="2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1" i="1"/>
  <c r="D60" i="1"/>
  <c r="D59" i="1"/>
  <c r="D64" i="1"/>
  <c r="D63" i="1"/>
  <c r="D62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8" i="1"/>
  <c r="D39" i="1"/>
  <c r="D40" i="1"/>
</calcChain>
</file>

<file path=xl/sharedStrings.xml><?xml version="1.0" encoding="utf-8"?>
<sst xmlns="http://schemas.openxmlformats.org/spreadsheetml/2006/main" count="764" uniqueCount="37">
  <si>
    <t>Temp</t>
  </si>
  <si>
    <t>Replicate</t>
  </si>
  <si>
    <t>Dilution_Counted</t>
  </si>
  <si>
    <t>CFU</t>
  </si>
  <si>
    <t>BSC001</t>
  </si>
  <si>
    <t>BSC002</t>
  </si>
  <si>
    <t>BSC003</t>
  </si>
  <si>
    <t>BSC004</t>
  </si>
  <si>
    <t>BSC005</t>
  </si>
  <si>
    <t>BSC006</t>
  </si>
  <si>
    <t>BSC007</t>
  </si>
  <si>
    <t>BSC008</t>
  </si>
  <si>
    <t>BSC009</t>
  </si>
  <si>
    <t>BSC010</t>
  </si>
  <si>
    <t>Inoculum</t>
  </si>
  <si>
    <t>Exponential</t>
  </si>
  <si>
    <t>BSC015</t>
  </si>
  <si>
    <t>BSC019</t>
  </si>
  <si>
    <t>Stationary</t>
  </si>
  <si>
    <t>Vol_Plated_mL</t>
  </si>
  <si>
    <t>Sample</t>
  </si>
  <si>
    <t>Stress_Temp</t>
  </si>
  <si>
    <t>CFU_at_stress</t>
  </si>
  <si>
    <t>Plate dried out after ~36h</t>
  </si>
  <si>
    <t>Plate dried out after ~24h</t>
  </si>
  <si>
    <t>Incubation time (days)</t>
  </si>
  <si>
    <t>Notes</t>
  </si>
  <si>
    <t>Stress Incubation time (days)</t>
  </si>
  <si>
    <t>Incubation time_29 (days)</t>
  </si>
  <si>
    <t>no growth observed on entire plate</t>
  </si>
  <si>
    <t>CK101</t>
  </si>
  <si>
    <t>CK102</t>
  </si>
  <si>
    <t>CK103</t>
  </si>
  <si>
    <t>CK104</t>
  </si>
  <si>
    <t>CFU_at_28</t>
  </si>
  <si>
    <t>28*C CFU counted at 1 dilution lower (this has already been adjusted in count)</t>
  </si>
  <si>
    <t>28*C CFU counted at 2 dilutions lower (this has already been adjusted in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</si>
</sst>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9F71-B96F-4BDD-91F3-6FBBF05339CA}">
  <dimension ref="A1:I145"/>
  <sheetViews>
    <sheetView workbookViewId="0">
      <selection activeCell="E120" sqref="E120"/>
    </sheetView>
  </sheetViews>
  <sheetFormatPr defaultRowHeight="14.5" x14ac:dyDescent="0.35"/>
  <cols>
    <col min="3" max="3" width="10.81640625" customWidth="1"/>
    <col min="4" max="4" width="17.08984375" customWidth="1"/>
    <col min="5" max="5" width="18.26953125" customWidth="1"/>
    <col min="7" max="7" width="11.81640625" customWidth="1"/>
    <col min="8" max="8" width="22.36328125" customWidth="1"/>
    <col min="9" max="9" width="27.6328125" customWidth="1"/>
  </cols>
  <sheetData>
    <row r="1" spans="1:9" x14ac:dyDescent="0.35">
      <c r="A1" t="s">
        <v>20</v>
      </c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14</v>
      </c>
      <c r="H1" t="s">
        <v>25</v>
      </c>
      <c r="I1" t="s">
        <v>26</v>
      </c>
    </row>
    <row r="2" spans="1:9" s="1" customFormat="1" x14ac:dyDescent="0.35">
      <c r="A2" s="1" t="s">
        <v>4</v>
      </c>
      <c r="B2" s="1">
        <v>28</v>
      </c>
      <c r="C2" s="1">
        <v>1</v>
      </c>
      <c r="D2" s="1">
        <v>1E-3</v>
      </c>
      <c r="E2" s="1">
        <v>0.03</v>
      </c>
      <c r="F2" s="1">
        <v>26</v>
      </c>
      <c r="G2" s="1" t="s">
        <v>15</v>
      </c>
      <c r="H2" s="1">
        <f t="shared" ref="H2:H28" si="0">16/24</f>
        <v>0.66666666666666663</v>
      </c>
    </row>
    <row r="3" spans="1:9" s="1" customFormat="1" x14ac:dyDescent="0.35">
      <c r="A3" s="1" t="s">
        <v>4</v>
      </c>
      <c r="B3" s="1">
        <v>28</v>
      </c>
      <c r="C3" s="1">
        <v>2</v>
      </c>
      <c r="D3" s="1">
        <v>1E-3</v>
      </c>
      <c r="E3" s="1">
        <v>0.03</v>
      </c>
      <c r="F3" s="1">
        <v>82</v>
      </c>
      <c r="G3" s="1" t="s">
        <v>15</v>
      </c>
      <c r="H3" s="1">
        <f t="shared" si="0"/>
        <v>0.66666666666666663</v>
      </c>
    </row>
    <row r="4" spans="1:9" s="1" customFormat="1" x14ac:dyDescent="0.35">
      <c r="A4" s="1" t="s">
        <v>4</v>
      </c>
      <c r="B4" s="1">
        <v>28</v>
      </c>
      <c r="C4" s="1">
        <v>3</v>
      </c>
      <c r="D4" s="1">
        <v>1E-3</v>
      </c>
      <c r="E4" s="1">
        <v>0.03</v>
      </c>
      <c r="F4" s="1">
        <v>32</v>
      </c>
      <c r="G4" s="1" t="s">
        <v>15</v>
      </c>
      <c r="H4" s="1">
        <f t="shared" si="0"/>
        <v>0.66666666666666663</v>
      </c>
    </row>
    <row r="5" spans="1:9" x14ac:dyDescent="0.35">
      <c r="A5" t="s">
        <v>4</v>
      </c>
      <c r="B5">
        <v>35</v>
      </c>
      <c r="C5">
        <v>1</v>
      </c>
      <c r="D5">
        <v>1E-3</v>
      </c>
      <c r="E5">
        <v>0.03</v>
      </c>
      <c r="F5">
        <v>41</v>
      </c>
      <c r="G5" t="s">
        <v>15</v>
      </c>
      <c r="H5">
        <f t="shared" si="0"/>
        <v>0.66666666666666663</v>
      </c>
    </row>
    <row r="6" spans="1:9" x14ac:dyDescent="0.35">
      <c r="A6" t="s">
        <v>4</v>
      </c>
      <c r="B6">
        <v>35</v>
      </c>
      <c r="C6">
        <v>2</v>
      </c>
      <c r="D6">
        <v>1E-3</v>
      </c>
      <c r="E6">
        <v>0.03</v>
      </c>
      <c r="F6">
        <v>77</v>
      </c>
      <c r="G6" t="s">
        <v>15</v>
      </c>
      <c r="H6">
        <f t="shared" si="0"/>
        <v>0.66666666666666663</v>
      </c>
    </row>
    <row r="7" spans="1:9" x14ac:dyDescent="0.35">
      <c r="A7" t="s">
        <v>4</v>
      </c>
      <c r="B7">
        <v>35</v>
      </c>
      <c r="C7">
        <v>3</v>
      </c>
      <c r="D7">
        <v>1E-3</v>
      </c>
      <c r="E7">
        <v>0.03</v>
      </c>
      <c r="F7">
        <v>38</v>
      </c>
      <c r="G7" t="s">
        <v>15</v>
      </c>
      <c r="H7">
        <f t="shared" si="0"/>
        <v>0.66666666666666663</v>
      </c>
    </row>
    <row r="8" spans="1:9" s="1" customFormat="1" x14ac:dyDescent="0.35">
      <c r="A8" s="1" t="s">
        <v>4</v>
      </c>
      <c r="B8" s="1">
        <v>40</v>
      </c>
      <c r="C8" s="1">
        <v>1</v>
      </c>
      <c r="D8" s="1">
        <v>1E-3</v>
      </c>
      <c r="E8" s="1">
        <v>0.03</v>
      </c>
      <c r="F8" s="1">
        <v>21</v>
      </c>
      <c r="G8" s="1" t="s">
        <v>15</v>
      </c>
      <c r="H8" s="1">
        <f t="shared" si="0"/>
        <v>0.66666666666666663</v>
      </c>
    </row>
    <row r="9" spans="1:9" s="1" customFormat="1" x14ac:dyDescent="0.35">
      <c r="A9" s="1" t="s">
        <v>4</v>
      </c>
      <c r="B9" s="1">
        <v>40</v>
      </c>
      <c r="C9" s="1">
        <v>2</v>
      </c>
      <c r="D9" s="1">
        <v>1E-3</v>
      </c>
      <c r="E9" s="1">
        <v>0.03</v>
      </c>
      <c r="F9" s="1">
        <v>72</v>
      </c>
      <c r="G9" s="1" t="s">
        <v>15</v>
      </c>
      <c r="H9" s="1">
        <f t="shared" si="0"/>
        <v>0.66666666666666663</v>
      </c>
    </row>
    <row r="10" spans="1:9" s="1" customFormat="1" x14ac:dyDescent="0.35">
      <c r="A10" s="1" t="s">
        <v>4</v>
      </c>
      <c r="B10" s="1">
        <v>40</v>
      </c>
      <c r="C10" s="1">
        <v>3</v>
      </c>
      <c r="D10" s="1">
        <v>1E-3</v>
      </c>
      <c r="E10" s="1">
        <v>0.03</v>
      </c>
      <c r="F10" s="1">
        <v>42</v>
      </c>
      <c r="G10" s="1" t="s">
        <v>15</v>
      </c>
      <c r="H10" s="1">
        <f t="shared" si="0"/>
        <v>0.66666666666666663</v>
      </c>
    </row>
    <row r="11" spans="1:9" x14ac:dyDescent="0.35">
      <c r="A11" t="s">
        <v>5</v>
      </c>
      <c r="B11">
        <v>28</v>
      </c>
      <c r="C11">
        <v>1</v>
      </c>
      <c r="D11">
        <v>1E-4</v>
      </c>
      <c r="E11">
        <v>0.03</v>
      </c>
      <c r="F11">
        <v>19</v>
      </c>
      <c r="G11" t="s">
        <v>15</v>
      </c>
      <c r="H11">
        <f t="shared" si="0"/>
        <v>0.66666666666666663</v>
      </c>
    </row>
    <row r="12" spans="1:9" x14ac:dyDescent="0.35">
      <c r="A12" t="s">
        <v>5</v>
      </c>
      <c r="B12">
        <v>28</v>
      </c>
      <c r="C12">
        <v>2</v>
      </c>
      <c r="D12">
        <v>1E-4</v>
      </c>
      <c r="E12">
        <v>0.03</v>
      </c>
      <c r="F12">
        <v>25</v>
      </c>
      <c r="G12" t="s">
        <v>15</v>
      </c>
      <c r="H12">
        <f t="shared" si="0"/>
        <v>0.66666666666666663</v>
      </c>
    </row>
    <row r="13" spans="1:9" x14ac:dyDescent="0.35">
      <c r="A13" t="s">
        <v>5</v>
      </c>
      <c r="B13">
        <v>28</v>
      </c>
      <c r="C13">
        <v>3</v>
      </c>
      <c r="D13">
        <v>1E-4</v>
      </c>
      <c r="E13">
        <v>0.03</v>
      </c>
      <c r="F13">
        <v>16</v>
      </c>
      <c r="G13" t="s">
        <v>15</v>
      </c>
      <c r="H13">
        <f t="shared" si="0"/>
        <v>0.66666666666666663</v>
      </c>
    </row>
    <row r="14" spans="1:9" s="1" customFormat="1" x14ac:dyDescent="0.35">
      <c r="A14" s="1" t="s">
        <v>5</v>
      </c>
      <c r="B14" s="1">
        <v>35</v>
      </c>
      <c r="C14" s="1">
        <v>1</v>
      </c>
      <c r="D14" s="1">
        <v>1E-4</v>
      </c>
      <c r="E14" s="1">
        <v>0.03</v>
      </c>
      <c r="F14" s="1">
        <v>23</v>
      </c>
      <c r="G14" s="1" t="s">
        <v>15</v>
      </c>
      <c r="H14" s="1">
        <f t="shared" si="0"/>
        <v>0.66666666666666663</v>
      </c>
    </row>
    <row r="15" spans="1:9" s="1" customFormat="1" x14ac:dyDescent="0.35">
      <c r="A15" s="1" t="s">
        <v>5</v>
      </c>
      <c r="B15" s="1">
        <v>35</v>
      </c>
      <c r="C15" s="1">
        <v>2</v>
      </c>
      <c r="D15" s="1">
        <v>1E-4</v>
      </c>
      <c r="E15" s="1">
        <v>0.03</v>
      </c>
      <c r="F15" s="1">
        <v>21</v>
      </c>
      <c r="G15" s="1" t="s">
        <v>15</v>
      </c>
      <c r="H15" s="1">
        <f t="shared" si="0"/>
        <v>0.66666666666666663</v>
      </c>
    </row>
    <row r="16" spans="1:9" s="1" customFormat="1" x14ac:dyDescent="0.35">
      <c r="A16" s="1" t="s">
        <v>5</v>
      </c>
      <c r="B16" s="1">
        <v>35</v>
      </c>
      <c r="C16" s="1">
        <v>3</v>
      </c>
      <c r="D16" s="1">
        <v>1E-4</v>
      </c>
      <c r="E16" s="1">
        <v>0.03</v>
      </c>
      <c r="F16" s="1">
        <v>26</v>
      </c>
      <c r="G16" s="1" t="s">
        <v>15</v>
      </c>
      <c r="H16" s="1">
        <f t="shared" si="0"/>
        <v>0.66666666666666663</v>
      </c>
    </row>
    <row r="17" spans="1:8" x14ac:dyDescent="0.35">
      <c r="A17" t="s">
        <v>5</v>
      </c>
      <c r="B17">
        <v>40</v>
      </c>
      <c r="C17">
        <v>1</v>
      </c>
      <c r="D17">
        <v>1E-4</v>
      </c>
      <c r="E17">
        <v>0.03</v>
      </c>
      <c r="F17">
        <v>20</v>
      </c>
      <c r="G17" t="s">
        <v>15</v>
      </c>
      <c r="H17">
        <f t="shared" si="0"/>
        <v>0.66666666666666663</v>
      </c>
    </row>
    <row r="18" spans="1:8" x14ac:dyDescent="0.35">
      <c r="A18" t="s">
        <v>5</v>
      </c>
      <c r="B18">
        <v>40</v>
      </c>
      <c r="C18">
        <v>2</v>
      </c>
      <c r="D18">
        <v>1E-4</v>
      </c>
      <c r="E18">
        <v>0.03</v>
      </c>
      <c r="F18">
        <v>16</v>
      </c>
      <c r="G18" t="s">
        <v>15</v>
      </c>
      <c r="H18">
        <f t="shared" si="0"/>
        <v>0.66666666666666663</v>
      </c>
    </row>
    <row r="19" spans="1:8" x14ac:dyDescent="0.35">
      <c r="A19" t="s">
        <v>5</v>
      </c>
      <c r="B19">
        <v>40</v>
      </c>
      <c r="C19">
        <v>3</v>
      </c>
      <c r="D19">
        <v>1E-4</v>
      </c>
      <c r="E19">
        <v>0.03</v>
      </c>
      <c r="F19">
        <v>28</v>
      </c>
      <c r="G19" t="s">
        <v>15</v>
      </c>
      <c r="H19">
        <f t="shared" si="0"/>
        <v>0.66666666666666663</v>
      </c>
    </row>
    <row r="20" spans="1:8" s="1" customFormat="1" x14ac:dyDescent="0.35">
      <c r="A20" s="1" t="s">
        <v>6</v>
      </c>
      <c r="B20" s="1">
        <v>28</v>
      </c>
      <c r="C20" s="1">
        <v>1</v>
      </c>
      <c r="D20" s="1">
        <v>1E-3</v>
      </c>
      <c r="E20" s="1">
        <v>0.03</v>
      </c>
      <c r="F20" s="1">
        <v>119</v>
      </c>
      <c r="G20" s="1" t="s">
        <v>15</v>
      </c>
      <c r="H20" s="1">
        <f t="shared" si="0"/>
        <v>0.66666666666666663</v>
      </c>
    </row>
    <row r="21" spans="1:8" s="1" customFormat="1" x14ac:dyDescent="0.35">
      <c r="A21" s="1" t="s">
        <v>6</v>
      </c>
      <c r="B21" s="1">
        <v>28</v>
      </c>
      <c r="C21" s="1">
        <v>2</v>
      </c>
      <c r="D21" s="1">
        <v>1E-3</v>
      </c>
      <c r="E21" s="1">
        <v>0.03</v>
      </c>
      <c r="F21" s="1">
        <v>125</v>
      </c>
      <c r="G21" s="1" t="s">
        <v>15</v>
      </c>
      <c r="H21" s="1">
        <f t="shared" si="0"/>
        <v>0.66666666666666663</v>
      </c>
    </row>
    <row r="22" spans="1:8" s="1" customFormat="1" x14ac:dyDescent="0.35">
      <c r="A22" s="1" t="s">
        <v>6</v>
      </c>
      <c r="B22" s="1">
        <v>28</v>
      </c>
      <c r="C22" s="1">
        <v>3</v>
      </c>
      <c r="D22" s="1">
        <v>1E-3</v>
      </c>
      <c r="E22" s="1">
        <v>0.03</v>
      </c>
      <c r="F22" s="1">
        <v>123</v>
      </c>
      <c r="G22" s="1" t="s">
        <v>15</v>
      </c>
      <c r="H22" s="1">
        <f t="shared" si="0"/>
        <v>0.66666666666666663</v>
      </c>
    </row>
    <row r="23" spans="1:8" x14ac:dyDescent="0.35">
      <c r="A23" t="s">
        <v>6</v>
      </c>
      <c r="B23">
        <v>35</v>
      </c>
      <c r="C23">
        <v>1</v>
      </c>
      <c r="D23">
        <v>1E-3</v>
      </c>
      <c r="E23">
        <v>0.03</v>
      </c>
      <c r="F23">
        <v>117</v>
      </c>
      <c r="G23" t="s">
        <v>15</v>
      </c>
      <c r="H23">
        <f t="shared" si="0"/>
        <v>0.66666666666666663</v>
      </c>
    </row>
    <row r="24" spans="1:8" x14ac:dyDescent="0.35">
      <c r="A24" t="s">
        <v>6</v>
      </c>
      <c r="B24">
        <v>35</v>
      </c>
      <c r="C24">
        <v>2</v>
      </c>
      <c r="D24">
        <v>1E-3</v>
      </c>
      <c r="E24">
        <v>0.03</v>
      </c>
      <c r="F24">
        <v>118</v>
      </c>
      <c r="G24" t="s">
        <v>15</v>
      </c>
      <c r="H24">
        <f t="shared" si="0"/>
        <v>0.66666666666666663</v>
      </c>
    </row>
    <row r="25" spans="1:8" x14ac:dyDescent="0.35">
      <c r="A25" t="s">
        <v>6</v>
      </c>
      <c r="B25">
        <v>35</v>
      </c>
      <c r="C25">
        <v>3</v>
      </c>
      <c r="D25">
        <v>1E-3</v>
      </c>
      <c r="E25">
        <v>0.03</v>
      </c>
      <c r="F25">
        <v>119</v>
      </c>
      <c r="G25" t="s">
        <v>15</v>
      </c>
      <c r="H25">
        <f t="shared" si="0"/>
        <v>0.66666666666666663</v>
      </c>
    </row>
    <row r="26" spans="1:8" s="1" customFormat="1" x14ac:dyDescent="0.35">
      <c r="A26" s="1" t="s">
        <v>6</v>
      </c>
      <c r="B26" s="1">
        <v>40</v>
      </c>
      <c r="C26" s="1">
        <v>1</v>
      </c>
      <c r="D26" s="1">
        <v>1E-3</v>
      </c>
      <c r="E26" s="1">
        <v>0.03</v>
      </c>
      <c r="F26" s="1">
        <v>108</v>
      </c>
      <c r="G26" s="1" t="s">
        <v>15</v>
      </c>
      <c r="H26" s="1">
        <f t="shared" si="0"/>
        <v>0.66666666666666663</v>
      </c>
    </row>
    <row r="27" spans="1:8" s="1" customFormat="1" x14ac:dyDescent="0.35">
      <c r="A27" s="1" t="s">
        <v>6</v>
      </c>
      <c r="B27" s="1">
        <v>40</v>
      </c>
      <c r="C27" s="1">
        <v>2</v>
      </c>
      <c r="D27" s="1">
        <v>1E-3</v>
      </c>
      <c r="E27" s="1">
        <v>0.03</v>
      </c>
      <c r="F27" s="1">
        <v>99</v>
      </c>
      <c r="G27" s="1" t="s">
        <v>15</v>
      </c>
      <c r="H27" s="1">
        <f t="shared" si="0"/>
        <v>0.66666666666666663</v>
      </c>
    </row>
    <row r="28" spans="1:8" s="1" customFormat="1" x14ac:dyDescent="0.35">
      <c r="A28" s="1" t="s">
        <v>6</v>
      </c>
      <c r="B28" s="1">
        <v>40</v>
      </c>
      <c r="C28" s="1">
        <v>3</v>
      </c>
      <c r="D28" s="1">
        <v>1E-3</v>
      </c>
      <c r="E28" s="1">
        <v>0.03</v>
      </c>
      <c r="F28" s="1">
        <v>111</v>
      </c>
      <c r="G28" s="1" t="s">
        <v>15</v>
      </c>
      <c r="H28" s="1">
        <f t="shared" si="0"/>
        <v>0.66666666666666663</v>
      </c>
    </row>
    <row r="29" spans="1:8" x14ac:dyDescent="0.35">
      <c r="A29" t="s">
        <v>7</v>
      </c>
      <c r="B29">
        <v>28</v>
      </c>
      <c r="C29">
        <v>1</v>
      </c>
      <c r="D29">
        <v>1E-3</v>
      </c>
      <c r="E29">
        <v>0.03</v>
      </c>
      <c r="F29">
        <v>78</v>
      </c>
      <c r="G29" t="s">
        <v>15</v>
      </c>
      <c r="H29">
        <f>20/24</f>
        <v>0.83333333333333337</v>
      </c>
    </row>
    <row r="30" spans="1:8" x14ac:dyDescent="0.35">
      <c r="A30" t="s">
        <v>7</v>
      </c>
      <c r="B30">
        <v>28</v>
      </c>
      <c r="C30">
        <v>2</v>
      </c>
      <c r="D30">
        <v>1E-3</v>
      </c>
      <c r="E30">
        <v>0.03</v>
      </c>
      <c r="F30">
        <v>82</v>
      </c>
      <c r="G30" t="s">
        <v>15</v>
      </c>
      <c r="H30">
        <f>20/24</f>
        <v>0.83333333333333337</v>
      </c>
    </row>
    <row r="31" spans="1:8" x14ac:dyDescent="0.35">
      <c r="A31" t="s">
        <v>7</v>
      </c>
      <c r="B31">
        <v>28</v>
      </c>
      <c r="C31">
        <v>3</v>
      </c>
      <c r="D31">
        <v>1E-3</v>
      </c>
      <c r="E31">
        <v>0.03</v>
      </c>
      <c r="F31">
        <v>73</v>
      </c>
      <c r="G31" t="s">
        <v>15</v>
      </c>
      <c r="H31">
        <f>20/24</f>
        <v>0.83333333333333337</v>
      </c>
    </row>
    <row r="32" spans="1:8" s="1" customFormat="1" x14ac:dyDescent="0.35">
      <c r="A32" s="1" t="s">
        <v>7</v>
      </c>
      <c r="B32" s="1">
        <v>35</v>
      </c>
      <c r="C32" s="1">
        <v>1</v>
      </c>
      <c r="D32" s="1">
        <v>1E-3</v>
      </c>
      <c r="E32" s="1">
        <v>0.03</v>
      </c>
      <c r="F32" s="1">
        <v>72</v>
      </c>
      <c r="G32" s="1" t="s">
        <v>15</v>
      </c>
      <c r="H32" s="1">
        <f>(24*3+14)/24</f>
        <v>3.5833333333333335</v>
      </c>
    </row>
    <row r="33" spans="1:9" s="1" customFormat="1" x14ac:dyDescent="0.35">
      <c r="A33" s="1" t="s">
        <v>7</v>
      </c>
      <c r="B33" s="1">
        <v>35</v>
      </c>
      <c r="C33" s="1">
        <v>2</v>
      </c>
      <c r="D33" s="1">
        <v>1E-3</v>
      </c>
      <c r="E33" s="1">
        <v>0.03</v>
      </c>
      <c r="F33" s="1">
        <v>67</v>
      </c>
      <c r="G33" s="1" t="s">
        <v>15</v>
      </c>
      <c r="H33" s="1">
        <f>(24*3+14)/24</f>
        <v>3.5833333333333335</v>
      </c>
    </row>
    <row r="34" spans="1:9" s="1" customFormat="1" x14ac:dyDescent="0.35">
      <c r="A34" s="1" t="s">
        <v>7</v>
      </c>
      <c r="B34" s="1">
        <v>35</v>
      </c>
      <c r="C34" s="1">
        <v>3</v>
      </c>
      <c r="D34" s="1">
        <v>1E-3</v>
      </c>
      <c r="E34" s="1">
        <v>0.03</v>
      </c>
      <c r="F34" s="1">
        <v>67</v>
      </c>
      <c r="G34" s="1" t="s">
        <v>15</v>
      </c>
      <c r="H34" s="1">
        <f>(24*3+14)/24</f>
        <v>3.5833333333333335</v>
      </c>
    </row>
    <row r="35" spans="1:9" x14ac:dyDescent="0.35">
      <c r="A35" t="s">
        <v>7</v>
      </c>
      <c r="B35">
        <v>40</v>
      </c>
      <c r="C35">
        <v>1</v>
      </c>
      <c r="D35">
        <v>0.1</v>
      </c>
      <c r="E35">
        <v>0.03</v>
      </c>
      <c r="F35">
        <v>0</v>
      </c>
      <c r="G35" t="s">
        <v>15</v>
      </c>
      <c r="H35">
        <v>1.5</v>
      </c>
      <c r="I35" t="s">
        <v>23</v>
      </c>
    </row>
    <row r="36" spans="1:9" x14ac:dyDescent="0.35">
      <c r="A36" t="s">
        <v>7</v>
      </c>
      <c r="B36">
        <v>40</v>
      </c>
      <c r="C36">
        <v>2</v>
      </c>
      <c r="D36">
        <v>0.1</v>
      </c>
      <c r="E36">
        <v>0.03</v>
      </c>
      <c r="F36">
        <v>0</v>
      </c>
      <c r="G36" t="s">
        <v>15</v>
      </c>
      <c r="H36">
        <f>36/24</f>
        <v>1.5</v>
      </c>
      <c r="I36" t="s">
        <v>23</v>
      </c>
    </row>
    <row r="37" spans="1:9" x14ac:dyDescent="0.35">
      <c r="A37" t="s">
        <v>7</v>
      </c>
      <c r="B37">
        <v>40</v>
      </c>
      <c r="C37">
        <v>3</v>
      </c>
      <c r="D37">
        <v>0.1</v>
      </c>
      <c r="E37">
        <v>0.03</v>
      </c>
      <c r="F37">
        <v>0</v>
      </c>
      <c r="G37" t="s">
        <v>15</v>
      </c>
      <c r="H37">
        <v>1.5</v>
      </c>
      <c r="I37" t="s">
        <v>23</v>
      </c>
    </row>
    <row r="38" spans="1:9" s="1" customFormat="1" x14ac:dyDescent="0.35">
      <c r="A38" s="1" t="s">
        <v>8</v>
      </c>
      <c r="B38" s="1">
        <v>28</v>
      </c>
      <c r="C38" s="1">
        <v>1</v>
      </c>
      <c r="D38" s="1">
        <f>(1/8)^(1+3)</f>
        <v>2.44140625E-4</v>
      </c>
      <c r="E38" s="1">
        <v>0.03</v>
      </c>
      <c r="F38" s="1">
        <v>49</v>
      </c>
      <c r="G38" s="1" t="s">
        <v>15</v>
      </c>
      <c r="H38" s="1">
        <f>22/24</f>
        <v>0.91666666666666663</v>
      </c>
    </row>
    <row r="39" spans="1:9" s="1" customFormat="1" x14ac:dyDescent="0.35">
      <c r="A39" s="1" t="s">
        <v>8</v>
      </c>
      <c r="B39" s="1">
        <v>28</v>
      </c>
      <c r="C39" s="1">
        <v>2</v>
      </c>
      <c r="D39" s="1">
        <f>(1/8)^(1+3)</f>
        <v>2.44140625E-4</v>
      </c>
      <c r="E39" s="1">
        <v>0.03</v>
      </c>
      <c r="F39" s="1">
        <v>55</v>
      </c>
      <c r="G39" s="1" t="s">
        <v>15</v>
      </c>
      <c r="H39" s="1">
        <f>22/24</f>
        <v>0.91666666666666663</v>
      </c>
    </row>
    <row r="40" spans="1:9" s="1" customFormat="1" x14ac:dyDescent="0.35">
      <c r="A40" s="1" t="s">
        <v>8</v>
      </c>
      <c r="B40" s="1">
        <v>28</v>
      </c>
      <c r="C40" s="1">
        <v>3</v>
      </c>
      <c r="D40" s="1">
        <f>(1/8)^(1+3)</f>
        <v>2.44140625E-4</v>
      </c>
      <c r="E40" s="1">
        <v>0.03</v>
      </c>
      <c r="F40" s="1">
        <v>32</v>
      </c>
      <c r="G40" s="1" t="s">
        <v>15</v>
      </c>
      <c r="H40" s="1">
        <f>22/24</f>
        <v>0.91666666666666663</v>
      </c>
    </row>
    <row r="41" spans="1:9" x14ac:dyDescent="0.35">
      <c r="A41" t="s">
        <v>8</v>
      </c>
      <c r="B41">
        <v>35</v>
      </c>
      <c r="C41">
        <v>1</v>
      </c>
      <c r="D41">
        <f>(1/8)^(1+2)</f>
        <v>1.953125E-3</v>
      </c>
      <c r="E41">
        <v>0.03</v>
      </c>
      <c r="F41">
        <v>15</v>
      </c>
      <c r="G41" t="s">
        <v>15</v>
      </c>
      <c r="H41">
        <v>5.5</v>
      </c>
    </row>
    <row r="42" spans="1:9" x14ac:dyDescent="0.35">
      <c r="A42" t="s">
        <v>8</v>
      </c>
      <c r="B42">
        <v>35</v>
      </c>
      <c r="C42">
        <v>2</v>
      </c>
      <c r="D42">
        <f>(1/8)^(1+2)</f>
        <v>1.953125E-3</v>
      </c>
      <c r="E42">
        <v>0.03</v>
      </c>
      <c r="F42">
        <v>17</v>
      </c>
      <c r="G42" t="s">
        <v>15</v>
      </c>
      <c r="H42">
        <v>5.5</v>
      </c>
    </row>
    <row r="43" spans="1:9" x14ac:dyDescent="0.35">
      <c r="A43" t="s">
        <v>8</v>
      </c>
      <c r="B43">
        <v>35</v>
      </c>
      <c r="C43">
        <v>3</v>
      </c>
      <c r="D43">
        <f>(1/8)^(1+2)</f>
        <v>1.953125E-3</v>
      </c>
      <c r="E43">
        <v>0.03</v>
      </c>
      <c r="F43">
        <v>7</v>
      </c>
      <c r="G43" t="s">
        <v>15</v>
      </c>
      <c r="H43">
        <v>5.5</v>
      </c>
    </row>
    <row r="44" spans="1:9" s="1" customFormat="1" x14ac:dyDescent="0.35">
      <c r="A44" s="1" t="s">
        <v>8</v>
      </c>
      <c r="B44" s="1">
        <v>40</v>
      </c>
      <c r="C44" s="1">
        <v>1</v>
      </c>
      <c r="D44" s="1">
        <f>(1/8)^(1+1)</f>
        <v>1.5625E-2</v>
      </c>
      <c r="E44" s="1">
        <v>0.03</v>
      </c>
      <c r="F44" s="1">
        <v>0</v>
      </c>
      <c r="G44" s="1" t="s">
        <v>15</v>
      </c>
      <c r="H44" s="1">
        <v>5.5</v>
      </c>
      <c r="I44" s="1" t="s">
        <v>24</v>
      </c>
    </row>
    <row r="45" spans="1:9" s="1" customFormat="1" x14ac:dyDescent="0.35">
      <c r="A45" s="1" t="s">
        <v>8</v>
      </c>
      <c r="B45" s="1">
        <v>40</v>
      </c>
      <c r="C45" s="1">
        <v>2</v>
      </c>
      <c r="D45" s="1">
        <f>(1/8)^(1+1)</f>
        <v>1.5625E-2</v>
      </c>
      <c r="E45" s="1">
        <v>0.03</v>
      </c>
      <c r="F45" s="1">
        <v>0</v>
      </c>
      <c r="G45" s="1" t="s">
        <v>15</v>
      </c>
      <c r="H45" s="1">
        <v>5.5</v>
      </c>
      <c r="I45" s="1" t="s">
        <v>24</v>
      </c>
    </row>
    <row r="46" spans="1:9" s="1" customFormat="1" x14ac:dyDescent="0.35">
      <c r="A46" s="1" t="s">
        <v>8</v>
      </c>
      <c r="B46" s="1">
        <v>40</v>
      </c>
      <c r="C46" s="1">
        <v>3</v>
      </c>
      <c r="D46" s="1">
        <f>(1/8)^(1+1)</f>
        <v>1.5625E-2</v>
      </c>
      <c r="E46" s="1">
        <v>0.03</v>
      </c>
      <c r="F46" s="1">
        <v>0</v>
      </c>
      <c r="G46" s="1" t="s">
        <v>15</v>
      </c>
      <c r="H46" s="1">
        <v>5.5</v>
      </c>
      <c r="I46" s="1" t="s">
        <v>24</v>
      </c>
    </row>
    <row r="47" spans="1:9" x14ac:dyDescent="0.35">
      <c r="A47" t="s">
        <v>9</v>
      </c>
      <c r="B47">
        <v>28</v>
      </c>
      <c r="C47">
        <v>1</v>
      </c>
      <c r="D47">
        <f>(1/8)^(1+3)</f>
        <v>2.44140625E-4</v>
      </c>
      <c r="E47">
        <v>0.03</v>
      </c>
      <c r="F47">
        <v>77</v>
      </c>
      <c r="G47" t="s">
        <v>15</v>
      </c>
      <c r="H47">
        <f>22/24</f>
        <v>0.91666666666666663</v>
      </c>
    </row>
    <row r="48" spans="1:9" x14ac:dyDescent="0.35">
      <c r="A48" t="s">
        <v>9</v>
      </c>
      <c r="B48">
        <v>28</v>
      </c>
      <c r="C48">
        <v>2</v>
      </c>
      <c r="D48">
        <f>(1/8)^(1+3)</f>
        <v>2.44140625E-4</v>
      </c>
      <c r="E48">
        <v>0.03</v>
      </c>
      <c r="F48">
        <v>79</v>
      </c>
      <c r="G48" t="s">
        <v>15</v>
      </c>
      <c r="H48">
        <f>22/24</f>
        <v>0.91666666666666663</v>
      </c>
    </row>
    <row r="49" spans="1:9" x14ac:dyDescent="0.35">
      <c r="A49" t="s">
        <v>9</v>
      </c>
      <c r="B49">
        <v>28</v>
      </c>
      <c r="C49">
        <v>3</v>
      </c>
      <c r="D49">
        <f>(1/8)^(1+3)</f>
        <v>2.44140625E-4</v>
      </c>
      <c r="E49">
        <v>0.03</v>
      </c>
      <c r="F49">
        <v>73</v>
      </c>
      <c r="G49" t="s">
        <v>15</v>
      </c>
      <c r="H49">
        <f>22/24</f>
        <v>0.91666666666666663</v>
      </c>
    </row>
    <row r="50" spans="1:9" s="1" customFormat="1" x14ac:dyDescent="0.35">
      <c r="A50" s="1" t="s">
        <v>9</v>
      </c>
      <c r="B50" s="1">
        <v>35</v>
      </c>
      <c r="C50" s="1">
        <v>1</v>
      </c>
      <c r="D50" s="1">
        <f t="shared" ref="D50:D55" si="1">(1/8)^(1+1)</f>
        <v>1.5625E-2</v>
      </c>
      <c r="E50" s="1">
        <v>0.03</v>
      </c>
      <c r="F50" s="1">
        <v>8</v>
      </c>
      <c r="G50" s="1" t="s">
        <v>15</v>
      </c>
      <c r="H50" s="1">
        <v>5.5</v>
      </c>
    </row>
    <row r="51" spans="1:9" s="1" customFormat="1" x14ac:dyDescent="0.35">
      <c r="A51" s="1" t="s">
        <v>9</v>
      </c>
      <c r="B51" s="1">
        <v>35</v>
      </c>
      <c r="C51" s="1">
        <v>2</v>
      </c>
      <c r="D51" s="1">
        <f t="shared" si="1"/>
        <v>1.5625E-2</v>
      </c>
      <c r="E51" s="1">
        <v>0.03</v>
      </c>
      <c r="F51" s="1">
        <v>13</v>
      </c>
      <c r="G51" s="1" t="s">
        <v>15</v>
      </c>
      <c r="H51" s="1">
        <v>5.5</v>
      </c>
    </row>
    <row r="52" spans="1:9" s="1" customFormat="1" x14ac:dyDescent="0.35">
      <c r="A52" s="1" t="s">
        <v>9</v>
      </c>
      <c r="B52" s="1">
        <v>35</v>
      </c>
      <c r="C52" s="1">
        <v>3</v>
      </c>
      <c r="D52" s="1">
        <f t="shared" si="1"/>
        <v>1.5625E-2</v>
      </c>
      <c r="E52" s="1">
        <v>0.03</v>
      </c>
      <c r="F52" s="1">
        <v>6</v>
      </c>
      <c r="G52" s="1" t="s">
        <v>15</v>
      </c>
      <c r="H52" s="1">
        <v>5.5</v>
      </c>
    </row>
    <row r="53" spans="1:9" x14ac:dyDescent="0.35">
      <c r="A53" t="s">
        <v>9</v>
      </c>
      <c r="B53">
        <v>40</v>
      </c>
      <c r="C53">
        <v>1</v>
      </c>
      <c r="D53">
        <f t="shared" si="1"/>
        <v>1.5625E-2</v>
      </c>
      <c r="E53">
        <v>0.03</v>
      </c>
      <c r="F53">
        <v>0</v>
      </c>
      <c r="G53" t="s">
        <v>15</v>
      </c>
      <c r="H53">
        <v>5.5</v>
      </c>
      <c r="I53" t="s">
        <v>24</v>
      </c>
    </row>
    <row r="54" spans="1:9" x14ac:dyDescent="0.35">
      <c r="A54" t="s">
        <v>9</v>
      </c>
      <c r="B54">
        <v>40</v>
      </c>
      <c r="C54">
        <v>2</v>
      </c>
      <c r="D54">
        <f t="shared" si="1"/>
        <v>1.5625E-2</v>
      </c>
      <c r="E54">
        <v>0.03</v>
      </c>
      <c r="F54">
        <v>0</v>
      </c>
      <c r="G54" t="s">
        <v>15</v>
      </c>
      <c r="H54">
        <v>5.5</v>
      </c>
      <c r="I54" t="s">
        <v>24</v>
      </c>
    </row>
    <row r="55" spans="1:9" x14ac:dyDescent="0.35">
      <c r="A55" t="s">
        <v>9</v>
      </c>
      <c r="B55">
        <v>40</v>
      </c>
      <c r="C55">
        <v>3</v>
      </c>
      <c r="D55">
        <f t="shared" si="1"/>
        <v>1.5625E-2</v>
      </c>
      <c r="E55">
        <v>0.03</v>
      </c>
      <c r="F55">
        <v>0</v>
      </c>
      <c r="G55" t="s">
        <v>15</v>
      </c>
      <c r="H55">
        <v>5.5</v>
      </c>
      <c r="I55" t="s">
        <v>24</v>
      </c>
    </row>
    <row r="56" spans="1:9" s="1" customFormat="1" x14ac:dyDescent="0.35">
      <c r="A56" s="1" t="s">
        <v>10</v>
      </c>
      <c r="B56" s="1">
        <v>28</v>
      </c>
      <c r="C56" s="1">
        <v>1</v>
      </c>
      <c r="D56" s="1">
        <f t="shared" ref="D56:D67" si="2">(1/8)^(1+2)</f>
        <v>1.953125E-3</v>
      </c>
      <c r="E56" s="1">
        <v>0.03</v>
      </c>
      <c r="F56" s="1">
        <v>49</v>
      </c>
      <c r="G56" s="1" t="s">
        <v>15</v>
      </c>
      <c r="H56" s="1">
        <f t="shared" ref="H56:H67" si="3">22/24</f>
        <v>0.91666666666666663</v>
      </c>
    </row>
    <row r="57" spans="1:9" s="1" customFormat="1" x14ac:dyDescent="0.35">
      <c r="A57" s="1" t="s">
        <v>10</v>
      </c>
      <c r="B57" s="1">
        <v>28</v>
      </c>
      <c r="C57" s="1">
        <v>2</v>
      </c>
      <c r="D57" s="1">
        <f t="shared" si="2"/>
        <v>1.953125E-3</v>
      </c>
      <c r="E57" s="1">
        <v>0.03</v>
      </c>
      <c r="F57" s="1">
        <v>64</v>
      </c>
      <c r="G57" s="1" t="s">
        <v>15</v>
      </c>
      <c r="H57" s="1">
        <f t="shared" si="3"/>
        <v>0.91666666666666663</v>
      </c>
    </row>
    <row r="58" spans="1:9" s="1" customFormat="1" x14ac:dyDescent="0.35">
      <c r="A58" s="1" t="s">
        <v>10</v>
      </c>
      <c r="B58" s="1">
        <v>28</v>
      </c>
      <c r="C58" s="1">
        <v>3</v>
      </c>
      <c r="D58" s="1">
        <f t="shared" si="2"/>
        <v>1.953125E-3</v>
      </c>
      <c r="E58" s="1">
        <v>0.03</v>
      </c>
      <c r="F58" s="1">
        <v>50</v>
      </c>
      <c r="G58" s="1" t="s">
        <v>15</v>
      </c>
      <c r="H58" s="1">
        <f t="shared" si="3"/>
        <v>0.91666666666666663</v>
      </c>
    </row>
    <row r="59" spans="1:9" x14ac:dyDescent="0.35">
      <c r="A59" t="s">
        <v>10</v>
      </c>
      <c r="B59">
        <v>35</v>
      </c>
      <c r="C59">
        <v>1</v>
      </c>
      <c r="D59">
        <f t="shared" si="2"/>
        <v>1.953125E-3</v>
      </c>
      <c r="E59">
        <v>0.03</v>
      </c>
      <c r="F59">
        <v>39</v>
      </c>
      <c r="G59" t="s">
        <v>15</v>
      </c>
      <c r="H59">
        <f t="shared" si="3"/>
        <v>0.91666666666666663</v>
      </c>
    </row>
    <row r="60" spans="1:9" x14ac:dyDescent="0.35">
      <c r="A60" t="s">
        <v>10</v>
      </c>
      <c r="B60">
        <v>35</v>
      </c>
      <c r="C60">
        <v>2</v>
      </c>
      <c r="D60">
        <f t="shared" si="2"/>
        <v>1.953125E-3</v>
      </c>
      <c r="E60">
        <v>0.03</v>
      </c>
      <c r="F60">
        <v>52</v>
      </c>
      <c r="G60" t="s">
        <v>15</v>
      </c>
      <c r="H60">
        <f t="shared" si="3"/>
        <v>0.91666666666666663</v>
      </c>
    </row>
    <row r="61" spans="1:9" x14ac:dyDescent="0.35">
      <c r="A61" t="s">
        <v>10</v>
      </c>
      <c r="B61">
        <v>35</v>
      </c>
      <c r="C61">
        <v>3</v>
      </c>
      <c r="D61">
        <f t="shared" si="2"/>
        <v>1.953125E-3</v>
      </c>
      <c r="E61">
        <v>0.03</v>
      </c>
      <c r="F61">
        <v>46</v>
      </c>
      <c r="G61" t="s">
        <v>15</v>
      </c>
      <c r="H61">
        <f t="shared" si="3"/>
        <v>0.91666666666666663</v>
      </c>
    </row>
    <row r="62" spans="1:9" s="1" customFormat="1" x14ac:dyDescent="0.35">
      <c r="A62" s="1" t="s">
        <v>10</v>
      </c>
      <c r="B62" s="1">
        <v>40</v>
      </c>
      <c r="C62" s="1">
        <v>1</v>
      </c>
      <c r="D62" s="1">
        <f t="shared" si="2"/>
        <v>1.953125E-3</v>
      </c>
      <c r="E62" s="1">
        <v>0.03</v>
      </c>
      <c r="F62" s="1">
        <v>20</v>
      </c>
      <c r="G62" s="1" t="s">
        <v>15</v>
      </c>
      <c r="H62" s="1">
        <f t="shared" si="3"/>
        <v>0.91666666666666663</v>
      </c>
    </row>
    <row r="63" spans="1:9" s="1" customFormat="1" x14ac:dyDescent="0.35">
      <c r="A63" s="1" t="s">
        <v>10</v>
      </c>
      <c r="B63" s="1">
        <v>40</v>
      </c>
      <c r="C63" s="1">
        <v>2</v>
      </c>
      <c r="D63" s="1">
        <f t="shared" si="2"/>
        <v>1.953125E-3</v>
      </c>
      <c r="E63" s="1">
        <v>0.03</v>
      </c>
      <c r="F63" s="1">
        <v>30</v>
      </c>
      <c r="G63" s="1" t="s">
        <v>15</v>
      </c>
      <c r="H63" s="1">
        <f t="shared" si="3"/>
        <v>0.91666666666666663</v>
      </c>
    </row>
    <row r="64" spans="1:9" s="1" customFormat="1" x14ac:dyDescent="0.35">
      <c r="A64" s="1" t="s">
        <v>10</v>
      </c>
      <c r="B64" s="1">
        <v>40</v>
      </c>
      <c r="C64" s="1">
        <v>3</v>
      </c>
      <c r="D64" s="1">
        <f t="shared" si="2"/>
        <v>1.953125E-3</v>
      </c>
      <c r="E64" s="1">
        <v>0.03</v>
      </c>
      <c r="F64" s="1">
        <v>39</v>
      </c>
      <c r="G64" s="1" t="s">
        <v>15</v>
      </c>
      <c r="H64" s="1">
        <f t="shared" si="3"/>
        <v>0.91666666666666663</v>
      </c>
    </row>
    <row r="65" spans="1:9" x14ac:dyDescent="0.35">
      <c r="A65" t="s">
        <v>11</v>
      </c>
      <c r="B65">
        <v>28</v>
      </c>
      <c r="C65">
        <v>1</v>
      </c>
      <c r="D65">
        <f t="shared" si="2"/>
        <v>1.953125E-3</v>
      </c>
      <c r="E65">
        <v>0.03</v>
      </c>
      <c r="F65">
        <v>5</v>
      </c>
      <c r="G65" t="s">
        <v>15</v>
      </c>
      <c r="H65">
        <f t="shared" si="3"/>
        <v>0.91666666666666663</v>
      </c>
    </row>
    <row r="66" spans="1:9" x14ac:dyDescent="0.35">
      <c r="A66" t="s">
        <v>11</v>
      </c>
      <c r="B66">
        <v>28</v>
      </c>
      <c r="C66">
        <v>2</v>
      </c>
      <c r="D66">
        <f t="shared" si="2"/>
        <v>1.953125E-3</v>
      </c>
      <c r="E66">
        <v>0.03</v>
      </c>
      <c r="F66">
        <v>3</v>
      </c>
      <c r="G66" t="s">
        <v>15</v>
      </c>
      <c r="H66">
        <f t="shared" si="3"/>
        <v>0.91666666666666663</v>
      </c>
    </row>
    <row r="67" spans="1:9" x14ac:dyDescent="0.35">
      <c r="A67" t="s">
        <v>11</v>
      </c>
      <c r="B67">
        <v>28</v>
      </c>
      <c r="C67">
        <v>3</v>
      </c>
      <c r="D67">
        <f t="shared" si="2"/>
        <v>1.953125E-3</v>
      </c>
      <c r="E67">
        <v>0.03</v>
      </c>
      <c r="F67">
        <v>6</v>
      </c>
      <c r="G67" t="s">
        <v>15</v>
      </c>
      <c r="H67">
        <f t="shared" si="3"/>
        <v>0.91666666666666663</v>
      </c>
    </row>
    <row r="68" spans="1:9" s="1" customFormat="1" x14ac:dyDescent="0.35">
      <c r="A68" s="1" t="s">
        <v>11</v>
      </c>
      <c r="B68" s="1">
        <v>35</v>
      </c>
      <c r="C68" s="1">
        <v>1</v>
      </c>
      <c r="D68" s="1">
        <f t="shared" ref="D68:D73" si="4">(1/8)^(1+1)</f>
        <v>1.5625E-2</v>
      </c>
      <c r="E68" s="1">
        <v>0.03</v>
      </c>
      <c r="F68" s="1">
        <v>6</v>
      </c>
      <c r="G68" s="1" t="s">
        <v>15</v>
      </c>
      <c r="H68" s="1">
        <f t="shared" ref="H68:H73" si="5">(24+12+4)/24</f>
        <v>1.6666666666666667</v>
      </c>
    </row>
    <row r="69" spans="1:9" s="1" customFormat="1" x14ac:dyDescent="0.35">
      <c r="A69" s="1" t="s">
        <v>11</v>
      </c>
      <c r="B69" s="1">
        <v>35</v>
      </c>
      <c r="C69" s="1">
        <v>2</v>
      </c>
      <c r="D69" s="1">
        <f t="shared" si="4"/>
        <v>1.5625E-2</v>
      </c>
      <c r="E69" s="1">
        <v>0.03</v>
      </c>
      <c r="F69" s="1">
        <v>3</v>
      </c>
      <c r="G69" s="1" t="s">
        <v>15</v>
      </c>
      <c r="H69" s="1">
        <f t="shared" si="5"/>
        <v>1.6666666666666667</v>
      </c>
    </row>
    <row r="70" spans="1:9" s="1" customFormat="1" x14ac:dyDescent="0.35">
      <c r="A70" s="1" t="s">
        <v>11</v>
      </c>
      <c r="B70" s="1">
        <v>35</v>
      </c>
      <c r="C70" s="1">
        <v>3</v>
      </c>
      <c r="D70" s="1">
        <f t="shared" si="4"/>
        <v>1.5625E-2</v>
      </c>
      <c r="E70" s="1">
        <v>0.03</v>
      </c>
      <c r="F70" s="1">
        <v>2</v>
      </c>
      <c r="G70" s="1" t="s">
        <v>15</v>
      </c>
      <c r="H70" s="1">
        <f t="shared" si="5"/>
        <v>1.6666666666666667</v>
      </c>
    </row>
    <row r="71" spans="1:9" x14ac:dyDescent="0.35">
      <c r="A71" t="s">
        <v>11</v>
      </c>
      <c r="B71">
        <v>40</v>
      </c>
      <c r="C71">
        <v>1</v>
      </c>
      <c r="D71">
        <f t="shared" si="4"/>
        <v>1.5625E-2</v>
      </c>
      <c r="E71">
        <v>0.03</v>
      </c>
      <c r="F71">
        <v>4</v>
      </c>
      <c r="G71" t="s">
        <v>15</v>
      </c>
      <c r="H71">
        <f t="shared" si="5"/>
        <v>1.6666666666666667</v>
      </c>
      <c r="I71" t="s">
        <v>24</v>
      </c>
    </row>
    <row r="72" spans="1:9" x14ac:dyDescent="0.35">
      <c r="A72" t="s">
        <v>11</v>
      </c>
      <c r="B72">
        <v>40</v>
      </c>
      <c r="C72">
        <v>2</v>
      </c>
      <c r="D72">
        <f t="shared" si="4"/>
        <v>1.5625E-2</v>
      </c>
      <c r="E72">
        <v>0.03</v>
      </c>
      <c r="F72">
        <v>4</v>
      </c>
      <c r="G72" t="s">
        <v>15</v>
      </c>
      <c r="H72">
        <f t="shared" si="5"/>
        <v>1.6666666666666667</v>
      </c>
      <c r="I72" t="s">
        <v>24</v>
      </c>
    </row>
    <row r="73" spans="1:9" x14ac:dyDescent="0.35">
      <c r="A73" t="s">
        <v>11</v>
      </c>
      <c r="B73">
        <v>40</v>
      </c>
      <c r="C73">
        <v>3</v>
      </c>
      <c r="D73">
        <f t="shared" si="4"/>
        <v>1.5625E-2</v>
      </c>
      <c r="E73">
        <v>0.03</v>
      </c>
      <c r="F73">
        <v>0</v>
      </c>
      <c r="G73" t="s">
        <v>15</v>
      </c>
      <c r="H73">
        <f t="shared" si="5"/>
        <v>1.6666666666666667</v>
      </c>
      <c r="I73" t="s">
        <v>24</v>
      </c>
    </row>
    <row r="74" spans="1:9" s="1" customFormat="1" x14ac:dyDescent="0.35">
      <c r="A74" s="1" t="s">
        <v>12</v>
      </c>
      <c r="B74" s="1">
        <v>28</v>
      </c>
      <c r="C74" s="1">
        <v>1</v>
      </c>
      <c r="D74" s="1">
        <f t="shared" ref="D74:D79" si="6">(1/8)^(1+2)</f>
        <v>1.953125E-3</v>
      </c>
      <c r="E74" s="1">
        <v>0.03</v>
      </c>
      <c r="F74" s="1">
        <v>105</v>
      </c>
      <c r="G74" s="1" t="s">
        <v>15</v>
      </c>
      <c r="H74" s="1">
        <f t="shared" ref="H74:H85" si="7">25/24</f>
        <v>1.0416666666666667</v>
      </c>
    </row>
    <row r="75" spans="1:9" s="1" customFormat="1" x14ac:dyDescent="0.35">
      <c r="A75" s="1" t="s">
        <v>12</v>
      </c>
      <c r="B75" s="1">
        <v>28</v>
      </c>
      <c r="C75" s="1">
        <v>2</v>
      </c>
      <c r="D75" s="1">
        <f t="shared" si="6"/>
        <v>1.953125E-3</v>
      </c>
      <c r="E75" s="1">
        <v>0.03</v>
      </c>
      <c r="F75" s="1">
        <v>106</v>
      </c>
      <c r="G75" s="1" t="s">
        <v>15</v>
      </c>
      <c r="H75" s="1">
        <f t="shared" si="7"/>
        <v>1.0416666666666667</v>
      </c>
    </row>
    <row r="76" spans="1:9" s="1" customFormat="1" x14ac:dyDescent="0.35">
      <c r="A76" s="1" t="s">
        <v>12</v>
      </c>
      <c r="B76" s="1">
        <v>28</v>
      </c>
      <c r="C76" s="1">
        <v>3</v>
      </c>
      <c r="D76" s="1">
        <f t="shared" si="6"/>
        <v>1.953125E-3</v>
      </c>
      <c r="E76" s="1">
        <v>0.03</v>
      </c>
      <c r="F76" s="1">
        <v>103</v>
      </c>
      <c r="G76" s="1" t="s">
        <v>15</v>
      </c>
      <c r="H76" s="1">
        <f t="shared" si="7"/>
        <v>1.0416666666666667</v>
      </c>
    </row>
    <row r="77" spans="1:9" x14ac:dyDescent="0.35">
      <c r="A77" t="s">
        <v>13</v>
      </c>
      <c r="B77">
        <v>28</v>
      </c>
      <c r="C77">
        <v>1</v>
      </c>
      <c r="D77">
        <f t="shared" si="6"/>
        <v>1.953125E-3</v>
      </c>
      <c r="E77">
        <v>0.03</v>
      </c>
      <c r="F77">
        <v>92</v>
      </c>
      <c r="G77" t="s">
        <v>15</v>
      </c>
      <c r="H77">
        <f t="shared" si="7"/>
        <v>1.0416666666666667</v>
      </c>
    </row>
    <row r="78" spans="1:9" x14ac:dyDescent="0.35">
      <c r="A78" t="s">
        <v>13</v>
      </c>
      <c r="B78">
        <v>28</v>
      </c>
      <c r="C78">
        <v>2</v>
      </c>
      <c r="D78">
        <f t="shared" si="6"/>
        <v>1.953125E-3</v>
      </c>
      <c r="E78">
        <v>0.03</v>
      </c>
      <c r="F78">
        <v>86</v>
      </c>
      <c r="G78" t="s">
        <v>15</v>
      </c>
      <c r="H78">
        <f t="shared" si="7"/>
        <v>1.0416666666666667</v>
      </c>
    </row>
    <row r="79" spans="1:9" x14ac:dyDescent="0.35">
      <c r="A79" t="s">
        <v>13</v>
      </c>
      <c r="B79">
        <v>28</v>
      </c>
      <c r="C79">
        <v>3</v>
      </c>
      <c r="D79">
        <f t="shared" si="6"/>
        <v>1.953125E-3</v>
      </c>
      <c r="E79">
        <v>0.03</v>
      </c>
      <c r="F79">
        <v>75</v>
      </c>
      <c r="G79" t="s">
        <v>15</v>
      </c>
      <c r="H79">
        <f t="shared" si="7"/>
        <v>1.0416666666666667</v>
      </c>
    </row>
    <row r="80" spans="1:9" s="1" customFormat="1" x14ac:dyDescent="0.35">
      <c r="A80" s="1" t="s">
        <v>16</v>
      </c>
      <c r="B80" s="1">
        <v>28</v>
      </c>
      <c r="C80" s="1">
        <v>1</v>
      </c>
      <c r="D80" s="1">
        <f t="shared" ref="D80:D94" si="8">(1/8)^(1+3)</f>
        <v>2.44140625E-4</v>
      </c>
      <c r="E80" s="1">
        <v>0.03</v>
      </c>
      <c r="F80" s="1">
        <v>23</v>
      </c>
      <c r="G80" s="1" t="s">
        <v>15</v>
      </c>
      <c r="H80" s="1">
        <f t="shared" si="7"/>
        <v>1.0416666666666667</v>
      </c>
    </row>
    <row r="81" spans="1:8" s="1" customFormat="1" x14ac:dyDescent="0.35">
      <c r="A81" s="1" t="s">
        <v>16</v>
      </c>
      <c r="B81" s="1">
        <v>28</v>
      </c>
      <c r="C81" s="1">
        <v>2</v>
      </c>
      <c r="D81" s="1">
        <f t="shared" si="8"/>
        <v>2.44140625E-4</v>
      </c>
      <c r="E81" s="1">
        <v>0.03</v>
      </c>
      <c r="F81" s="1">
        <v>20</v>
      </c>
      <c r="G81" s="1" t="s">
        <v>15</v>
      </c>
      <c r="H81" s="1">
        <f t="shared" si="7"/>
        <v>1.0416666666666667</v>
      </c>
    </row>
    <row r="82" spans="1:8" s="1" customFormat="1" x14ac:dyDescent="0.35">
      <c r="A82" s="1" t="s">
        <v>16</v>
      </c>
      <c r="B82" s="1">
        <v>28</v>
      </c>
      <c r="C82" s="1">
        <v>3</v>
      </c>
      <c r="D82" s="1">
        <f t="shared" si="8"/>
        <v>2.44140625E-4</v>
      </c>
      <c r="E82" s="1">
        <v>0.03</v>
      </c>
      <c r="F82" s="1">
        <v>21</v>
      </c>
      <c r="G82" s="1" t="s">
        <v>15</v>
      </c>
      <c r="H82" s="1">
        <f t="shared" si="7"/>
        <v>1.0416666666666667</v>
      </c>
    </row>
    <row r="83" spans="1:8" x14ac:dyDescent="0.35">
      <c r="A83" t="s">
        <v>17</v>
      </c>
      <c r="B83">
        <v>28</v>
      </c>
      <c r="C83">
        <v>1</v>
      </c>
      <c r="D83">
        <f t="shared" si="8"/>
        <v>2.44140625E-4</v>
      </c>
      <c r="E83">
        <v>0.03</v>
      </c>
      <c r="F83">
        <v>10</v>
      </c>
      <c r="G83" t="s">
        <v>15</v>
      </c>
      <c r="H83">
        <f t="shared" si="7"/>
        <v>1.0416666666666667</v>
      </c>
    </row>
    <row r="84" spans="1:8" x14ac:dyDescent="0.35">
      <c r="A84" t="s">
        <v>17</v>
      </c>
      <c r="B84">
        <v>28</v>
      </c>
      <c r="C84">
        <v>2</v>
      </c>
      <c r="D84">
        <f t="shared" si="8"/>
        <v>2.44140625E-4</v>
      </c>
      <c r="E84">
        <v>0.03</v>
      </c>
      <c r="F84">
        <v>5</v>
      </c>
      <c r="G84" t="s">
        <v>15</v>
      </c>
      <c r="H84">
        <f t="shared" si="7"/>
        <v>1.0416666666666667</v>
      </c>
    </row>
    <row r="85" spans="1:8" x14ac:dyDescent="0.35">
      <c r="A85" t="s">
        <v>17</v>
      </c>
      <c r="B85">
        <v>28</v>
      </c>
      <c r="C85">
        <v>3</v>
      </c>
      <c r="D85">
        <f t="shared" si="8"/>
        <v>2.44140625E-4</v>
      </c>
      <c r="E85">
        <v>0.03</v>
      </c>
      <c r="F85">
        <v>17</v>
      </c>
      <c r="G85" t="s">
        <v>15</v>
      </c>
      <c r="H85">
        <f t="shared" si="7"/>
        <v>1.0416666666666667</v>
      </c>
    </row>
    <row r="86" spans="1:8" s="1" customFormat="1" x14ac:dyDescent="0.35">
      <c r="A86" s="1" t="s">
        <v>4</v>
      </c>
      <c r="B86" s="1">
        <v>28</v>
      </c>
      <c r="C86" s="1">
        <v>1</v>
      </c>
      <c r="D86" s="1">
        <f t="shared" si="8"/>
        <v>2.44140625E-4</v>
      </c>
      <c r="E86" s="1">
        <v>0.03</v>
      </c>
      <c r="F86" s="1">
        <v>65</v>
      </c>
      <c r="G86" s="1" t="s">
        <v>18</v>
      </c>
      <c r="H86" s="1">
        <f t="shared" ref="H86:H97" si="9">22/24</f>
        <v>0.91666666666666663</v>
      </c>
    </row>
    <row r="87" spans="1:8" s="1" customFormat="1" x14ac:dyDescent="0.35">
      <c r="A87" s="1" t="s">
        <v>4</v>
      </c>
      <c r="B87" s="1">
        <v>28</v>
      </c>
      <c r="C87" s="1">
        <v>2</v>
      </c>
      <c r="D87" s="1">
        <f t="shared" si="8"/>
        <v>2.44140625E-4</v>
      </c>
      <c r="E87" s="1">
        <v>0.03</v>
      </c>
      <c r="F87" s="1">
        <v>77</v>
      </c>
      <c r="G87" s="1" t="s">
        <v>18</v>
      </c>
      <c r="H87" s="1">
        <f t="shared" si="9"/>
        <v>0.91666666666666663</v>
      </c>
    </row>
    <row r="88" spans="1:8" s="1" customFormat="1" x14ac:dyDescent="0.35">
      <c r="A88" s="1" t="s">
        <v>4</v>
      </c>
      <c r="B88" s="1">
        <v>28</v>
      </c>
      <c r="C88" s="1">
        <v>3</v>
      </c>
      <c r="D88" s="1">
        <f t="shared" si="8"/>
        <v>2.44140625E-4</v>
      </c>
      <c r="E88" s="1">
        <v>0.03</v>
      </c>
      <c r="F88" s="1">
        <v>69</v>
      </c>
      <c r="G88" s="1" t="s">
        <v>18</v>
      </c>
      <c r="H88" s="1">
        <f t="shared" si="9"/>
        <v>0.91666666666666663</v>
      </c>
    </row>
    <row r="89" spans="1:8" x14ac:dyDescent="0.35">
      <c r="A89" t="s">
        <v>5</v>
      </c>
      <c r="B89">
        <v>28</v>
      </c>
      <c r="C89">
        <v>1</v>
      </c>
      <c r="D89">
        <f t="shared" si="8"/>
        <v>2.44140625E-4</v>
      </c>
      <c r="E89">
        <v>0.03</v>
      </c>
      <c r="F89">
        <v>60</v>
      </c>
      <c r="G89" t="s">
        <v>18</v>
      </c>
      <c r="H89">
        <f t="shared" si="9"/>
        <v>0.91666666666666663</v>
      </c>
    </row>
    <row r="90" spans="1:8" x14ac:dyDescent="0.35">
      <c r="A90" t="s">
        <v>5</v>
      </c>
      <c r="B90">
        <v>28</v>
      </c>
      <c r="C90">
        <v>2</v>
      </c>
      <c r="D90">
        <f t="shared" si="8"/>
        <v>2.44140625E-4</v>
      </c>
      <c r="E90">
        <v>0.03</v>
      </c>
      <c r="F90">
        <v>56</v>
      </c>
      <c r="G90" t="s">
        <v>18</v>
      </c>
      <c r="H90">
        <f t="shared" si="9"/>
        <v>0.91666666666666663</v>
      </c>
    </row>
    <row r="91" spans="1:8" x14ac:dyDescent="0.35">
      <c r="A91" t="s">
        <v>5</v>
      </c>
      <c r="B91">
        <v>28</v>
      </c>
      <c r="C91">
        <v>3</v>
      </c>
      <c r="D91">
        <f t="shared" si="8"/>
        <v>2.44140625E-4</v>
      </c>
      <c r="E91">
        <v>0.03</v>
      </c>
      <c r="F91">
        <v>58</v>
      </c>
      <c r="G91" t="s">
        <v>18</v>
      </c>
      <c r="H91">
        <f t="shared" si="9"/>
        <v>0.91666666666666663</v>
      </c>
    </row>
    <row r="92" spans="1:8" s="1" customFormat="1" x14ac:dyDescent="0.35">
      <c r="A92" s="1" t="s">
        <v>6</v>
      </c>
      <c r="B92" s="1">
        <v>28</v>
      </c>
      <c r="C92" s="1">
        <v>1</v>
      </c>
      <c r="D92" s="1">
        <f t="shared" si="8"/>
        <v>2.44140625E-4</v>
      </c>
      <c r="E92" s="1">
        <v>0.03</v>
      </c>
      <c r="F92" s="1">
        <v>54</v>
      </c>
      <c r="G92" s="1" t="s">
        <v>18</v>
      </c>
      <c r="H92" s="1">
        <f t="shared" si="9"/>
        <v>0.91666666666666663</v>
      </c>
    </row>
    <row r="93" spans="1:8" s="1" customFormat="1" x14ac:dyDescent="0.35">
      <c r="A93" s="1" t="s">
        <v>6</v>
      </c>
      <c r="B93" s="1">
        <v>28</v>
      </c>
      <c r="C93" s="1">
        <v>2</v>
      </c>
      <c r="D93" s="1">
        <f t="shared" si="8"/>
        <v>2.44140625E-4</v>
      </c>
      <c r="E93" s="1">
        <v>0.03</v>
      </c>
      <c r="F93" s="1">
        <v>40</v>
      </c>
      <c r="G93" s="1" t="s">
        <v>18</v>
      </c>
      <c r="H93" s="1">
        <f t="shared" si="9"/>
        <v>0.91666666666666663</v>
      </c>
    </row>
    <row r="94" spans="1:8" s="1" customFormat="1" x14ac:dyDescent="0.35">
      <c r="A94" s="1" t="s">
        <v>6</v>
      </c>
      <c r="B94" s="1">
        <v>28</v>
      </c>
      <c r="C94" s="1">
        <v>3</v>
      </c>
      <c r="D94" s="1">
        <f t="shared" si="8"/>
        <v>2.44140625E-4</v>
      </c>
      <c r="E94" s="1">
        <v>0.03</v>
      </c>
      <c r="F94" s="1">
        <v>52</v>
      </c>
      <c r="G94" s="1" t="s">
        <v>18</v>
      </c>
      <c r="H94" s="1">
        <f t="shared" si="9"/>
        <v>0.91666666666666663</v>
      </c>
    </row>
    <row r="95" spans="1:8" x14ac:dyDescent="0.35">
      <c r="A95" t="s">
        <v>7</v>
      </c>
      <c r="B95">
        <v>28</v>
      </c>
      <c r="C95">
        <v>1</v>
      </c>
      <c r="D95">
        <f t="shared" ref="D95:D103" si="10">(1/8)^(1+2)</f>
        <v>1.953125E-3</v>
      </c>
      <c r="E95">
        <v>0.03</v>
      </c>
      <c r="F95">
        <v>46</v>
      </c>
      <c r="G95" t="s">
        <v>18</v>
      </c>
      <c r="H95">
        <f t="shared" si="9"/>
        <v>0.91666666666666663</v>
      </c>
    </row>
    <row r="96" spans="1:8" x14ac:dyDescent="0.35">
      <c r="A96" t="s">
        <v>7</v>
      </c>
      <c r="B96">
        <v>28</v>
      </c>
      <c r="C96">
        <v>2</v>
      </c>
      <c r="D96">
        <f t="shared" si="10"/>
        <v>1.953125E-3</v>
      </c>
      <c r="E96">
        <v>0.03</v>
      </c>
      <c r="F96">
        <v>45</v>
      </c>
      <c r="G96" t="s">
        <v>18</v>
      </c>
      <c r="H96">
        <f t="shared" si="9"/>
        <v>0.91666666666666663</v>
      </c>
    </row>
    <row r="97" spans="1:8" x14ac:dyDescent="0.35">
      <c r="A97" t="s">
        <v>7</v>
      </c>
      <c r="B97">
        <v>28</v>
      </c>
      <c r="C97">
        <v>3</v>
      </c>
      <c r="D97">
        <f t="shared" si="10"/>
        <v>1.953125E-3</v>
      </c>
      <c r="E97">
        <v>0.03</v>
      </c>
      <c r="F97">
        <v>55</v>
      </c>
      <c r="G97" t="s">
        <v>18</v>
      </c>
      <c r="H97">
        <f t="shared" si="9"/>
        <v>0.91666666666666663</v>
      </c>
    </row>
    <row r="98" spans="1:8" s="1" customFormat="1" x14ac:dyDescent="0.35">
      <c r="A98" s="1" t="s">
        <v>8</v>
      </c>
      <c r="B98" s="1">
        <v>28</v>
      </c>
      <c r="C98" s="1">
        <v>1</v>
      </c>
      <c r="D98" s="1">
        <f t="shared" si="10"/>
        <v>1.953125E-3</v>
      </c>
      <c r="E98" s="1">
        <v>0.03</v>
      </c>
      <c r="F98" s="1">
        <v>91</v>
      </c>
      <c r="G98" s="1" t="s">
        <v>18</v>
      </c>
      <c r="H98" s="1">
        <f t="shared" ref="H98:H106" si="11">(24+12+4)/24</f>
        <v>1.6666666666666667</v>
      </c>
    </row>
    <row r="99" spans="1:8" s="1" customFormat="1" x14ac:dyDescent="0.35">
      <c r="A99" s="1" t="s">
        <v>8</v>
      </c>
      <c r="B99" s="1">
        <v>28</v>
      </c>
      <c r="C99" s="1">
        <v>2</v>
      </c>
      <c r="D99" s="1">
        <f t="shared" si="10"/>
        <v>1.953125E-3</v>
      </c>
      <c r="E99" s="1">
        <v>0.03</v>
      </c>
      <c r="F99" s="1">
        <v>91</v>
      </c>
      <c r="G99" s="1" t="s">
        <v>18</v>
      </c>
      <c r="H99" s="1">
        <f t="shared" si="11"/>
        <v>1.6666666666666667</v>
      </c>
    </row>
    <row r="100" spans="1:8" s="1" customFormat="1" x14ac:dyDescent="0.35">
      <c r="A100" s="1" t="s">
        <v>8</v>
      </c>
      <c r="B100" s="1">
        <v>28</v>
      </c>
      <c r="C100" s="1">
        <v>3</v>
      </c>
      <c r="D100" s="1">
        <f t="shared" si="10"/>
        <v>1.953125E-3</v>
      </c>
      <c r="E100" s="1">
        <v>0.03</v>
      </c>
      <c r="F100" s="1">
        <v>108</v>
      </c>
      <c r="G100" s="1" t="s">
        <v>18</v>
      </c>
      <c r="H100" s="1">
        <f t="shared" si="11"/>
        <v>1.6666666666666667</v>
      </c>
    </row>
    <row r="101" spans="1:8" x14ac:dyDescent="0.35">
      <c r="A101" t="s">
        <v>9</v>
      </c>
      <c r="B101">
        <v>28</v>
      </c>
      <c r="C101">
        <v>1</v>
      </c>
      <c r="D101">
        <f t="shared" si="10"/>
        <v>1.953125E-3</v>
      </c>
      <c r="E101">
        <v>0.03</v>
      </c>
      <c r="F101">
        <v>44</v>
      </c>
      <c r="G101" t="s">
        <v>18</v>
      </c>
      <c r="H101">
        <f t="shared" si="11"/>
        <v>1.6666666666666667</v>
      </c>
    </row>
    <row r="102" spans="1:8" x14ac:dyDescent="0.35">
      <c r="A102" t="s">
        <v>9</v>
      </c>
      <c r="B102">
        <v>28</v>
      </c>
      <c r="C102">
        <v>2</v>
      </c>
      <c r="D102">
        <f t="shared" si="10"/>
        <v>1.953125E-3</v>
      </c>
      <c r="E102">
        <v>0.03</v>
      </c>
      <c r="F102">
        <v>44</v>
      </c>
      <c r="G102" t="s">
        <v>18</v>
      </c>
      <c r="H102">
        <f t="shared" si="11"/>
        <v>1.6666666666666667</v>
      </c>
    </row>
    <row r="103" spans="1:8" x14ac:dyDescent="0.35">
      <c r="A103" t="s">
        <v>9</v>
      </c>
      <c r="B103">
        <v>28</v>
      </c>
      <c r="C103">
        <v>3</v>
      </c>
      <c r="D103">
        <f t="shared" si="10"/>
        <v>1.953125E-3</v>
      </c>
      <c r="E103">
        <v>0.03</v>
      </c>
      <c r="F103">
        <v>46</v>
      </c>
      <c r="G103" t="s">
        <v>18</v>
      </c>
      <c r="H103">
        <f t="shared" si="11"/>
        <v>1.6666666666666667</v>
      </c>
    </row>
    <row r="104" spans="1:8" s="1" customFormat="1" x14ac:dyDescent="0.35">
      <c r="A104" s="1" t="s">
        <v>10</v>
      </c>
      <c r="B104" s="1">
        <v>28</v>
      </c>
      <c r="C104" s="1">
        <v>1</v>
      </c>
      <c r="D104" s="1">
        <f>(1/8)^(1+1)</f>
        <v>1.5625E-2</v>
      </c>
      <c r="E104" s="1">
        <v>0.03</v>
      </c>
      <c r="F104" s="1">
        <v>72</v>
      </c>
      <c r="G104" s="1" t="s">
        <v>18</v>
      </c>
      <c r="H104" s="1">
        <f t="shared" si="11"/>
        <v>1.6666666666666667</v>
      </c>
    </row>
    <row r="105" spans="1:8" s="1" customFormat="1" x14ac:dyDescent="0.35">
      <c r="A105" s="1" t="s">
        <v>10</v>
      </c>
      <c r="B105" s="1">
        <v>28</v>
      </c>
      <c r="C105" s="1">
        <v>2</v>
      </c>
      <c r="D105" s="1">
        <f>(1/8)^(1+1)</f>
        <v>1.5625E-2</v>
      </c>
      <c r="E105" s="1">
        <v>0.03</v>
      </c>
      <c r="F105" s="1">
        <v>66</v>
      </c>
      <c r="G105" s="1" t="s">
        <v>18</v>
      </c>
      <c r="H105" s="1">
        <f t="shared" si="11"/>
        <v>1.6666666666666667</v>
      </c>
    </row>
    <row r="106" spans="1:8" s="1" customFormat="1" x14ac:dyDescent="0.35">
      <c r="A106" s="1" t="s">
        <v>10</v>
      </c>
      <c r="B106" s="1">
        <v>28</v>
      </c>
      <c r="C106" s="1">
        <v>3</v>
      </c>
      <c r="D106" s="1">
        <f>(1/8)^(1+1)</f>
        <v>1.5625E-2</v>
      </c>
      <c r="E106" s="1">
        <v>0.03</v>
      </c>
      <c r="F106" s="1">
        <v>61</v>
      </c>
      <c r="G106" s="1" t="s">
        <v>18</v>
      </c>
      <c r="H106" s="1">
        <f t="shared" si="11"/>
        <v>1.6666666666666667</v>
      </c>
    </row>
    <row r="107" spans="1:8" x14ac:dyDescent="0.35">
      <c r="A107" t="s">
        <v>11</v>
      </c>
      <c r="B107">
        <v>28</v>
      </c>
      <c r="C107">
        <v>1</v>
      </c>
      <c r="D107">
        <f>(1/8)^(1+3)</f>
        <v>2.44140625E-4</v>
      </c>
      <c r="E107">
        <v>0.03</v>
      </c>
      <c r="F107">
        <v>72</v>
      </c>
      <c r="G107" t="s">
        <v>18</v>
      </c>
      <c r="H107">
        <f>21/24</f>
        <v>0.875</v>
      </c>
    </row>
    <row r="108" spans="1:8" x14ac:dyDescent="0.35">
      <c r="A108" t="s">
        <v>11</v>
      </c>
      <c r="B108">
        <v>28</v>
      </c>
      <c r="C108">
        <v>2</v>
      </c>
      <c r="D108">
        <f>(1/8)^(1+3)</f>
        <v>2.44140625E-4</v>
      </c>
      <c r="E108">
        <v>0.03</v>
      </c>
      <c r="F108">
        <v>82</v>
      </c>
      <c r="G108" t="s">
        <v>18</v>
      </c>
      <c r="H108">
        <f>21/24</f>
        <v>0.875</v>
      </c>
    </row>
    <row r="109" spans="1:8" x14ac:dyDescent="0.35">
      <c r="A109" t="s">
        <v>11</v>
      </c>
      <c r="B109">
        <v>28</v>
      </c>
      <c r="C109">
        <v>3</v>
      </c>
      <c r="D109">
        <f>(1/8)^(1+3)</f>
        <v>2.44140625E-4</v>
      </c>
      <c r="E109">
        <v>0.03</v>
      </c>
      <c r="F109">
        <v>81</v>
      </c>
      <c r="G109" t="s">
        <v>18</v>
      </c>
      <c r="H109">
        <f>21/24</f>
        <v>0.875</v>
      </c>
    </row>
    <row r="110" spans="1:8" s="1" customFormat="1" x14ac:dyDescent="0.35">
      <c r="A110" s="1" t="s">
        <v>12</v>
      </c>
      <c r="B110" s="1">
        <v>28</v>
      </c>
      <c r="C110" s="1">
        <v>1</v>
      </c>
      <c r="D110" s="1">
        <f>(1/8)^(1+4)</f>
        <v>3.0517578125E-5</v>
      </c>
      <c r="E110" s="1">
        <v>0.03</v>
      </c>
      <c r="F110" s="1">
        <v>31</v>
      </c>
      <c r="G110" s="1" t="s">
        <v>18</v>
      </c>
      <c r="H110" s="1">
        <f t="shared" ref="H110:H121" si="12">17/24</f>
        <v>0.70833333333333337</v>
      </c>
    </row>
    <row r="111" spans="1:8" s="1" customFormat="1" x14ac:dyDescent="0.35">
      <c r="A111" s="1" t="s">
        <v>12</v>
      </c>
      <c r="B111" s="1">
        <v>28</v>
      </c>
      <c r="C111" s="1">
        <v>2</v>
      </c>
      <c r="D111" s="1">
        <f>(1/8)^(1+4)</f>
        <v>3.0517578125E-5</v>
      </c>
      <c r="E111" s="1">
        <v>0.03</v>
      </c>
      <c r="F111" s="1">
        <v>20</v>
      </c>
      <c r="G111" s="1" t="s">
        <v>18</v>
      </c>
      <c r="H111" s="1">
        <f t="shared" si="12"/>
        <v>0.70833333333333337</v>
      </c>
    </row>
    <row r="112" spans="1:8" s="1" customFormat="1" x14ac:dyDescent="0.35">
      <c r="A112" s="1" t="s">
        <v>12</v>
      </c>
      <c r="B112" s="1">
        <v>28</v>
      </c>
      <c r="C112" s="1">
        <v>3</v>
      </c>
      <c r="D112" s="1">
        <f>(1/8)^(1+4)</f>
        <v>3.0517578125E-5</v>
      </c>
      <c r="E112" s="1">
        <v>0.03</v>
      </c>
      <c r="F112" s="1">
        <v>24</v>
      </c>
      <c r="G112" s="1" t="s">
        <v>18</v>
      </c>
      <c r="H112" s="1">
        <f t="shared" si="12"/>
        <v>0.70833333333333337</v>
      </c>
    </row>
    <row r="113" spans="1:8" x14ac:dyDescent="0.35">
      <c r="A113" t="s">
        <v>13</v>
      </c>
      <c r="B113">
        <v>28</v>
      </c>
      <c r="C113">
        <v>1</v>
      </c>
      <c r="D113">
        <f t="shared" ref="D113:D118" si="13">(1/8)^(1+3)</f>
        <v>2.44140625E-4</v>
      </c>
      <c r="E113">
        <v>0.03</v>
      </c>
      <c r="F113">
        <v>91</v>
      </c>
      <c r="G113" t="s">
        <v>18</v>
      </c>
      <c r="H113">
        <f t="shared" si="12"/>
        <v>0.70833333333333337</v>
      </c>
    </row>
    <row r="114" spans="1:8" x14ac:dyDescent="0.35">
      <c r="A114" t="s">
        <v>13</v>
      </c>
      <c r="B114">
        <v>28</v>
      </c>
      <c r="C114">
        <v>2</v>
      </c>
      <c r="D114">
        <f t="shared" si="13"/>
        <v>2.44140625E-4</v>
      </c>
      <c r="E114">
        <v>0.03</v>
      </c>
      <c r="F114">
        <v>114</v>
      </c>
      <c r="G114" t="s">
        <v>18</v>
      </c>
      <c r="H114">
        <f t="shared" si="12"/>
        <v>0.70833333333333337</v>
      </c>
    </row>
    <row r="115" spans="1:8" x14ac:dyDescent="0.35">
      <c r="A115" t="s">
        <v>13</v>
      </c>
      <c r="B115">
        <v>28</v>
      </c>
      <c r="C115">
        <v>3</v>
      </c>
      <c r="D115">
        <f t="shared" si="13"/>
        <v>2.44140625E-4</v>
      </c>
      <c r="E115">
        <v>0.03</v>
      </c>
      <c r="F115">
        <v>121</v>
      </c>
      <c r="G115" t="s">
        <v>18</v>
      </c>
      <c r="H115">
        <f t="shared" si="12"/>
        <v>0.70833333333333337</v>
      </c>
    </row>
    <row r="116" spans="1:8" s="1" customFormat="1" x14ac:dyDescent="0.35">
      <c r="A116" s="1" t="s">
        <v>16</v>
      </c>
      <c r="B116" s="1">
        <v>28</v>
      </c>
      <c r="C116" s="1">
        <v>1</v>
      </c>
      <c r="D116" s="1">
        <f t="shared" si="13"/>
        <v>2.44140625E-4</v>
      </c>
      <c r="E116" s="1">
        <v>0.03</v>
      </c>
      <c r="F116" s="1">
        <v>87</v>
      </c>
      <c r="G116" s="1" t="s">
        <v>18</v>
      </c>
      <c r="H116" s="1">
        <f t="shared" si="12"/>
        <v>0.70833333333333337</v>
      </c>
    </row>
    <row r="117" spans="1:8" s="1" customFormat="1" x14ac:dyDescent="0.35">
      <c r="A117" s="1" t="s">
        <v>16</v>
      </c>
      <c r="B117" s="1">
        <v>28</v>
      </c>
      <c r="C117" s="1">
        <v>2</v>
      </c>
      <c r="D117" s="1">
        <f t="shared" si="13"/>
        <v>2.44140625E-4</v>
      </c>
      <c r="E117" s="1">
        <v>0.03</v>
      </c>
      <c r="F117" s="1">
        <v>102</v>
      </c>
      <c r="G117" s="1" t="s">
        <v>18</v>
      </c>
      <c r="H117" s="1">
        <f t="shared" si="12"/>
        <v>0.70833333333333337</v>
      </c>
    </row>
    <row r="118" spans="1:8" s="1" customFormat="1" x14ac:dyDescent="0.35">
      <c r="A118" s="1" t="s">
        <v>16</v>
      </c>
      <c r="B118" s="1">
        <v>28</v>
      </c>
      <c r="C118" s="1">
        <v>3</v>
      </c>
      <c r="D118" s="1">
        <f t="shared" si="13"/>
        <v>2.44140625E-4</v>
      </c>
      <c r="E118" s="1">
        <v>0.03</v>
      </c>
      <c r="F118" s="1">
        <v>86</v>
      </c>
      <c r="G118" s="1" t="s">
        <v>18</v>
      </c>
      <c r="H118" s="1">
        <f t="shared" si="12"/>
        <v>0.70833333333333337</v>
      </c>
    </row>
    <row r="119" spans="1:8" x14ac:dyDescent="0.35">
      <c r="A119" t="s">
        <v>17</v>
      </c>
      <c r="B119">
        <v>28</v>
      </c>
      <c r="C119">
        <v>1</v>
      </c>
      <c r="D119">
        <f>(1/8)^(1+4)</f>
        <v>3.0517578125E-5</v>
      </c>
      <c r="E119">
        <v>0.03</v>
      </c>
      <c r="F119">
        <v>28</v>
      </c>
      <c r="G119" t="s">
        <v>18</v>
      </c>
      <c r="H119">
        <f t="shared" si="12"/>
        <v>0.70833333333333337</v>
      </c>
    </row>
    <row r="120" spans="1:8" x14ac:dyDescent="0.35">
      <c r="A120" t="s">
        <v>17</v>
      </c>
      <c r="B120">
        <v>28</v>
      </c>
      <c r="C120">
        <v>2</v>
      </c>
      <c r="D120">
        <f>(1/8)^(1+4)</f>
        <v>3.0517578125E-5</v>
      </c>
      <c r="E120">
        <v>0.03</v>
      </c>
      <c r="F120">
        <v>40</v>
      </c>
      <c r="G120" t="s">
        <v>18</v>
      </c>
      <c r="H120">
        <f t="shared" si="12"/>
        <v>0.70833333333333337</v>
      </c>
    </row>
    <row r="121" spans="1:8" x14ac:dyDescent="0.35">
      <c r="A121" t="s">
        <v>17</v>
      </c>
      <c r="B121">
        <v>28</v>
      </c>
      <c r="C121">
        <v>3</v>
      </c>
      <c r="D121">
        <f>(1/8)^(1+4)</f>
        <v>3.0517578125E-5</v>
      </c>
      <c r="E121">
        <v>0.03</v>
      </c>
      <c r="F121">
        <v>29</v>
      </c>
      <c r="G121" t="s">
        <v>18</v>
      </c>
      <c r="H121">
        <f t="shared" si="12"/>
        <v>0.70833333333333337</v>
      </c>
    </row>
    <row r="122" spans="1:8" x14ac:dyDescent="0.35">
      <c r="A122" t="s">
        <v>30</v>
      </c>
      <c r="B122">
        <v>28</v>
      </c>
      <c r="C122">
        <v>1</v>
      </c>
      <c r="D122">
        <f t="shared" ref="D122:D133" si="14">(1/10)^3</f>
        <v>1.0000000000000002E-3</v>
      </c>
      <c r="E122">
        <v>0.03</v>
      </c>
      <c r="F122">
        <v>158</v>
      </c>
      <c r="G122" t="s">
        <v>15</v>
      </c>
      <c r="H122">
        <f t="shared" ref="H122:H133" si="15">18/24</f>
        <v>0.75</v>
      </c>
    </row>
    <row r="123" spans="1:8" x14ac:dyDescent="0.35">
      <c r="A123" t="s">
        <v>30</v>
      </c>
      <c r="B123">
        <v>28</v>
      </c>
      <c r="C123">
        <v>2</v>
      </c>
      <c r="D123">
        <f t="shared" si="14"/>
        <v>1.0000000000000002E-3</v>
      </c>
      <c r="E123">
        <v>0.03</v>
      </c>
      <c r="F123">
        <v>155</v>
      </c>
      <c r="G123" t="s">
        <v>15</v>
      </c>
      <c r="H123">
        <f t="shared" si="15"/>
        <v>0.75</v>
      </c>
    </row>
    <row r="124" spans="1:8" x14ac:dyDescent="0.35">
      <c r="A124" t="s">
        <v>30</v>
      </c>
      <c r="B124">
        <v>28</v>
      </c>
      <c r="C124">
        <v>3</v>
      </c>
      <c r="D124">
        <f t="shared" si="14"/>
        <v>1.0000000000000002E-3</v>
      </c>
      <c r="E124">
        <v>0.03</v>
      </c>
      <c r="F124">
        <v>153</v>
      </c>
      <c r="G124" t="s">
        <v>15</v>
      </c>
      <c r="H124">
        <f t="shared" si="15"/>
        <v>0.75</v>
      </c>
    </row>
    <row r="125" spans="1:8" s="1" customFormat="1" x14ac:dyDescent="0.35">
      <c r="A125" s="1" t="s">
        <v>31</v>
      </c>
      <c r="B125" s="1">
        <v>28</v>
      </c>
      <c r="C125" s="1">
        <v>1</v>
      </c>
      <c r="D125" s="1">
        <f t="shared" si="14"/>
        <v>1.0000000000000002E-3</v>
      </c>
      <c r="E125" s="1">
        <v>0.03</v>
      </c>
      <c r="F125" s="1">
        <v>160</v>
      </c>
      <c r="G125" s="1" t="s">
        <v>15</v>
      </c>
      <c r="H125" s="1">
        <f t="shared" si="15"/>
        <v>0.75</v>
      </c>
    </row>
    <row r="126" spans="1:8" s="1" customFormat="1" x14ac:dyDescent="0.35">
      <c r="A126" s="1" t="s">
        <v>31</v>
      </c>
      <c r="B126" s="1">
        <v>28</v>
      </c>
      <c r="C126" s="1">
        <v>2</v>
      </c>
      <c r="D126" s="1">
        <f t="shared" si="14"/>
        <v>1.0000000000000002E-3</v>
      </c>
      <c r="E126" s="1">
        <v>0.03</v>
      </c>
      <c r="F126" s="1">
        <v>204</v>
      </c>
      <c r="G126" s="1" t="s">
        <v>15</v>
      </c>
      <c r="H126" s="1">
        <f t="shared" si="15"/>
        <v>0.75</v>
      </c>
    </row>
    <row r="127" spans="1:8" s="1" customFormat="1" x14ac:dyDescent="0.35">
      <c r="A127" s="1" t="s">
        <v>31</v>
      </c>
      <c r="B127" s="1">
        <v>28</v>
      </c>
      <c r="C127" s="1">
        <v>3</v>
      </c>
      <c r="D127" s="1">
        <f t="shared" si="14"/>
        <v>1.0000000000000002E-3</v>
      </c>
      <c r="E127" s="1">
        <v>0.03</v>
      </c>
      <c r="F127" s="1">
        <v>156</v>
      </c>
      <c r="G127" s="1" t="s">
        <v>15</v>
      </c>
      <c r="H127" s="1">
        <f t="shared" si="15"/>
        <v>0.75</v>
      </c>
    </row>
    <row r="128" spans="1:8" x14ac:dyDescent="0.35">
      <c r="A128" t="s">
        <v>32</v>
      </c>
      <c r="B128">
        <v>28</v>
      </c>
      <c r="C128">
        <v>1</v>
      </c>
      <c r="D128">
        <f t="shared" si="14"/>
        <v>1.0000000000000002E-3</v>
      </c>
      <c r="E128">
        <v>0.03</v>
      </c>
      <c r="F128">
        <v>120</v>
      </c>
      <c r="G128" t="s">
        <v>15</v>
      </c>
      <c r="H128">
        <f t="shared" si="15"/>
        <v>0.75</v>
      </c>
    </row>
    <row r="129" spans="1:8" x14ac:dyDescent="0.35">
      <c r="A129" t="s">
        <v>32</v>
      </c>
      <c r="B129">
        <v>28</v>
      </c>
      <c r="C129">
        <v>2</v>
      </c>
      <c r="D129">
        <f t="shared" si="14"/>
        <v>1.0000000000000002E-3</v>
      </c>
      <c r="E129">
        <v>0.03</v>
      </c>
      <c r="F129">
        <v>118</v>
      </c>
      <c r="G129" t="s">
        <v>15</v>
      </c>
      <c r="H129">
        <f t="shared" si="15"/>
        <v>0.75</v>
      </c>
    </row>
    <row r="130" spans="1:8" x14ac:dyDescent="0.35">
      <c r="A130" t="s">
        <v>32</v>
      </c>
      <c r="B130">
        <v>28</v>
      </c>
      <c r="C130">
        <v>3</v>
      </c>
      <c r="D130">
        <f t="shared" si="14"/>
        <v>1.0000000000000002E-3</v>
      </c>
      <c r="E130">
        <v>0.03</v>
      </c>
      <c r="F130">
        <v>109</v>
      </c>
      <c r="G130" t="s">
        <v>15</v>
      </c>
      <c r="H130">
        <f t="shared" si="15"/>
        <v>0.75</v>
      </c>
    </row>
    <row r="131" spans="1:8" s="1" customFormat="1" x14ac:dyDescent="0.35">
      <c r="A131" s="1" t="s">
        <v>33</v>
      </c>
      <c r="B131" s="1">
        <v>28</v>
      </c>
      <c r="C131" s="1">
        <v>1</v>
      </c>
      <c r="D131" s="1">
        <f t="shared" si="14"/>
        <v>1.0000000000000002E-3</v>
      </c>
      <c r="E131" s="1">
        <v>0.03</v>
      </c>
      <c r="F131" s="1">
        <v>187</v>
      </c>
      <c r="G131" s="1" t="s">
        <v>15</v>
      </c>
      <c r="H131" s="1">
        <f t="shared" si="15"/>
        <v>0.75</v>
      </c>
    </row>
    <row r="132" spans="1:8" s="1" customFormat="1" x14ac:dyDescent="0.35">
      <c r="A132" s="1" t="s">
        <v>33</v>
      </c>
      <c r="B132" s="1">
        <v>28</v>
      </c>
      <c r="C132" s="1">
        <v>2</v>
      </c>
      <c r="D132" s="1">
        <f t="shared" si="14"/>
        <v>1.0000000000000002E-3</v>
      </c>
      <c r="E132" s="1">
        <v>0.03</v>
      </c>
      <c r="F132" s="1">
        <v>154</v>
      </c>
      <c r="G132" s="1" t="s">
        <v>15</v>
      </c>
      <c r="H132" s="1">
        <f t="shared" si="15"/>
        <v>0.75</v>
      </c>
    </row>
    <row r="133" spans="1:8" s="1" customFormat="1" x14ac:dyDescent="0.35">
      <c r="A133" s="1" t="s">
        <v>33</v>
      </c>
      <c r="B133" s="1">
        <v>28</v>
      </c>
      <c r="C133" s="1">
        <v>3</v>
      </c>
      <c r="D133" s="1">
        <f t="shared" si="14"/>
        <v>1.0000000000000002E-3</v>
      </c>
      <c r="E133" s="1">
        <v>0.03</v>
      </c>
      <c r="F133" s="1">
        <v>176</v>
      </c>
      <c r="G133" s="1" t="s">
        <v>15</v>
      </c>
      <c r="H133" s="1">
        <f t="shared" si="15"/>
        <v>0.75</v>
      </c>
    </row>
    <row r="134" spans="1:8" x14ac:dyDescent="0.35">
      <c r="A134" t="s">
        <v>30</v>
      </c>
      <c r="B134">
        <v>28</v>
      </c>
      <c r="C134">
        <v>1</v>
      </c>
      <c r="D134">
        <f t="shared" ref="D134:D145" si="16">(1/10)^5</f>
        <v>1.0000000000000006E-5</v>
      </c>
      <c r="E134">
        <v>0.03</v>
      </c>
      <c r="F134">
        <v>64</v>
      </c>
      <c r="G134" t="s">
        <v>18</v>
      </c>
      <c r="H134">
        <f t="shared" ref="H134:H145" si="17">(12+6+5)/24</f>
        <v>0.95833333333333337</v>
      </c>
    </row>
    <row r="135" spans="1:8" x14ac:dyDescent="0.35">
      <c r="A135" t="s">
        <v>30</v>
      </c>
      <c r="B135">
        <v>28</v>
      </c>
      <c r="C135">
        <v>2</v>
      </c>
      <c r="D135">
        <f t="shared" si="16"/>
        <v>1.0000000000000006E-5</v>
      </c>
      <c r="E135">
        <v>0.03</v>
      </c>
      <c r="F135">
        <v>39</v>
      </c>
      <c r="G135" t="s">
        <v>18</v>
      </c>
      <c r="H135">
        <f t="shared" si="17"/>
        <v>0.95833333333333337</v>
      </c>
    </row>
    <row r="136" spans="1:8" x14ac:dyDescent="0.35">
      <c r="A136" t="s">
        <v>30</v>
      </c>
      <c r="B136">
        <v>28</v>
      </c>
      <c r="C136">
        <v>3</v>
      </c>
      <c r="D136">
        <f t="shared" si="16"/>
        <v>1.0000000000000006E-5</v>
      </c>
      <c r="E136">
        <v>0.03</v>
      </c>
      <c r="F136">
        <v>43</v>
      </c>
      <c r="G136" t="s">
        <v>18</v>
      </c>
      <c r="H136">
        <f t="shared" si="17"/>
        <v>0.95833333333333337</v>
      </c>
    </row>
    <row r="137" spans="1:8" s="1" customFormat="1" x14ac:dyDescent="0.35">
      <c r="A137" s="1" t="s">
        <v>31</v>
      </c>
      <c r="B137" s="1">
        <v>28</v>
      </c>
      <c r="C137" s="1">
        <v>1</v>
      </c>
      <c r="D137" s="1">
        <f t="shared" si="16"/>
        <v>1.0000000000000006E-5</v>
      </c>
      <c r="E137" s="1">
        <v>0.03</v>
      </c>
      <c r="F137" s="1">
        <v>109</v>
      </c>
      <c r="G137" s="1" t="s">
        <v>18</v>
      </c>
      <c r="H137" s="1">
        <f t="shared" si="17"/>
        <v>0.95833333333333337</v>
      </c>
    </row>
    <row r="138" spans="1:8" s="1" customFormat="1" x14ac:dyDescent="0.35">
      <c r="A138" s="1" t="s">
        <v>31</v>
      </c>
      <c r="B138" s="1">
        <v>28</v>
      </c>
      <c r="C138" s="1">
        <v>2</v>
      </c>
      <c r="D138" s="1">
        <f t="shared" si="16"/>
        <v>1.0000000000000006E-5</v>
      </c>
      <c r="E138" s="1">
        <v>0.03</v>
      </c>
      <c r="F138" s="1">
        <v>132</v>
      </c>
      <c r="G138" s="1" t="s">
        <v>18</v>
      </c>
      <c r="H138" s="1">
        <f t="shared" si="17"/>
        <v>0.95833333333333337</v>
      </c>
    </row>
    <row r="139" spans="1:8" s="1" customFormat="1" x14ac:dyDescent="0.35">
      <c r="A139" s="1" t="s">
        <v>31</v>
      </c>
      <c r="B139" s="1">
        <v>28</v>
      </c>
      <c r="C139" s="1">
        <v>3</v>
      </c>
      <c r="D139" s="1">
        <f t="shared" si="16"/>
        <v>1.0000000000000006E-5</v>
      </c>
      <c r="E139" s="1">
        <v>0.03</v>
      </c>
      <c r="F139" s="1">
        <v>110</v>
      </c>
      <c r="G139" s="1" t="s">
        <v>18</v>
      </c>
      <c r="H139" s="1">
        <f t="shared" si="17"/>
        <v>0.95833333333333337</v>
      </c>
    </row>
    <row r="140" spans="1:8" x14ac:dyDescent="0.35">
      <c r="A140" t="s">
        <v>32</v>
      </c>
      <c r="B140">
        <v>28</v>
      </c>
      <c r="C140">
        <v>1</v>
      </c>
      <c r="D140">
        <f t="shared" si="16"/>
        <v>1.0000000000000006E-5</v>
      </c>
      <c r="E140">
        <v>0.03</v>
      </c>
      <c r="F140">
        <v>85</v>
      </c>
      <c r="G140" t="s">
        <v>18</v>
      </c>
      <c r="H140">
        <f t="shared" si="17"/>
        <v>0.95833333333333337</v>
      </c>
    </row>
    <row r="141" spans="1:8" x14ac:dyDescent="0.35">
      <c r="A141" t="s">
        <v>32</v>
      </c>
      <c r="B141">
        <v>28</v>
      </c>
      <c r="C141">
        <v>2</v>
      </c>
      <c r="D141">
        <f t="shared" si="16"/>
        <v>1.0000000000000006E-5</v>
      </c>
      <c r="E141">
        <v>0.03</v>
      </c>
      <c r="F141">
        <v>45</v>
      </c>
      <c r="G141" t="s">
        <v>18</v>
      </c>
      <c r="H141">
        <f t="shared" si="17"/>
        <v>0.95833333333333337</v>
      </c>
    </row>
    <row r="142" spans="1:8" x14ac:dyDescent="0.35">
      <c r="A142" t="s">
        <v>32</v>
      </c>
      <c r="B142">
        <v>28</v>
      </c>
      <c r="C142">
        <v>3</v>
      </c>
      <c r="D142">
        <f t="shared" si="16"/>
        <v>1.0000000000000006E-5</v>
      </c>
      <c r="E142">
        <v>0.03</v>
      </c>
      <c r="F142">
        <v>47</v>
      </c>
      <c r="G142" t="s">
        <v>18</v>
      </c>
      <c r="H142">
        <f t="shared" si="17"/>
        <v>0.95833333333333337</v>
      </c>
    </row>
    <row r="143" spans="1:8" s="1" customFormat="1" x14ac:dyDescent="0.35">
      <c r="A143" s="1" t="s">
        <v>33</v>
      </c>
      <c r="B143" s="1">
        <v>28</v>
      </c>
      <c r="C143" s="1">
        <v>1</v>
      </c>
      <c r="D143" s="1">
        <f t="shared" si="16"/>
        <v>1.0000000000000006E-5</v>
      </c>
      <c r="E143" s="1">
        <v>0.03</v>
      </c>
      <c r="F143" s="1">
        <v>101</v>
      </c>
      <c r="G143" s="1" t="s">
        <v>18</v>
      </c>
      <c r="H143" s="1">
        <f t="shared" si="17"/>
        <v>0.95833333333333337</v>
      </c>
    </row>
    <row r="144" spans="1:8" s="1" customFormat="1" x14ac:dyDescent="0.35">
      <c r="A144" s="1" t="s">
        <v>33</v>
      </c>
      <c r="B144" s="1">
        <v>28</v>
      </c>
      <c r="C144" s="1">
        <v>2</v>
      </c>
      <c r="D144" s="1">
        <f t="shared" si="16"/>
        <v>1.0000000000000006E-5</v>
      </c>
      <c r="E144" s="1">
        <v>0.03</v>
      </c>
      <c r="F144" s="1">
        <v>53</v>
      </c>
      <c r="G144" s="1" t="s">
        <v>18</v>
      </c>
      <c r="H144" s="1">
        <f t="shared" si="17"/>
        <v>0.95833333333333337</v>
      </c>
    </row>
    <row r="145" spans="1:8" s="1" customFormat="1" x14ac:dyDescent="0.35">
      <c r="A145" s="1" t="s">
        <v>33</v>
      </c>
      <c r="B145" s="1">
        <v>28</v>
      </c>
      <c r="C145" s="1">
        <v>3</v>
      </c>
      <c r="D145" s="1">
        <f t="shared" si="16"/>
        <v>1.0000000000000006E-5</v>
      </c>
      <c r="E145" s="1">
        <v>0.03</v>
      </c>
      <c r="F145" s="1">
        <v>71</v>
      </c>
      <c r="G145" s="1" t="s">
        <v>18</v>
      </c>
      <c r="H145" s="1">
        <f t="shared" si="17"/>
        <v>0.95833333333333337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3465-FE24-4051-8B7F-C11455CE17DA}">
  <dimension ref="A1:K191"/>
  <sheetViews>
    <sheetView tabSelected="1" topLeftCell="A173" zoomScale="90" zoomScaleNormal="90" workbookViewId="0">
      <selection activeCell="A192" sqref="A192"/>
    </sheetView>
  </sheetViews>
  <sheetFormatPr defaultRowHeight="14.5" x14ac:dyDescent="0.35"/>
  <cols>
    <col min="2" max="2" width="12.54296875" customWidth="1"/>
    <col min="3" max="3" width="18.6328125" customWidth="1"/>
    <col min="4" max="4" width="15.36328125" customWidth="1"/>
    <col min="5" max="5" width="12.90625" customWidth="1"/>
    <col min="6" max="6" width="12.81640625" customWidth="1"/>
    <col min="7" max="7" width="14.90625" customWidth="1"/>
    <col min="8" max="8" width="14.1796875" customWidth="1"/>
    <col min="9" max="9" width="23.26953125" customWidth="1"/>
    <col min="10" max="10" width="25.36328125" customWidth="1"/>
    <col min="11" max="11" width="14.6328125" customWidth="1"/>
  </cols>
  <sheetData>
    <row r="1" spans="1:11" x14ac:dyDescent="0.35">
      <c r="A1" t="s">
        <v>20</v>
      </c>
      <c r="B1" t="s">
        <v>1</v>
      </c>
      <c r="C1" t="s">
        <v>2</v>
      </c>
      <c r="D1" t="s">
        <v>19</v>
      </c>
      <c r="E1" t="s">
        <v>21</v>
      </c>
      <c r="F1" t="s">
        <v>34</v>
      </c>
      <c r="G1" t="s">
        <v>22</v>
      </c>
      <c r="H1" t="s">
        <v>14</v>
      </c>
      <c r="I1" t="s">
        <v>28</v>
      </c>
      <c r="J1" t="s">
        <v>27</v>
      </c>
      <c r="K1" t="s">
        <v>26</v>
      </c>
    </row>
    <row r="2" spans="1:11" x14ac:dyDescent="0.35">
      <c r="A2" t="s">
        <v>4</v>
      </c>
      <c r="B2">
        <v>1</v>
      </c>
      <c r="C2">
        <v>1E-3</v>
      </c>
      <c r="D2">
        <v>0.03</v>
      </c>
      <c r="E2">
        <v>35</v>
      </c>
      <c r="F2">
        <v>26</v>
      </c>
      <c r="G2">
        <v>41</v>
      </c>
      <c r="H2" t="s">
        <v>15</v>
      </c>
      <c r="I2">
        <f t="shared" ref="I2:J19" si="0">16/24</f>
        <v>0.66666666666666663</v>
      </c>
      <c r="J2">
        <f t="shared" si="0"/>
        <v>0.66666666666666663</v>
      </c>
    </row>
    <row r="3" spans="1:11" x14ac:dyDescent="0.35">
      <c r="A3" t="s">
        <v>4</v>
      </c>
      <c r="B3">
        <v>2</v>
      </c>
      <c r="C3">
        <v>1E-3</v>
      </c>
      <c r="D3">
        <v>0.03</v>
      </c>
      <c r="E3">
        <v>35</v>
      </c>
      <c r="F3">
        <v>82</v>
      </c>
      <c r="G3">
        <v>77</v>
      </c>
      <c r="H3" t="s">
        <v>15</v>
      </c>
      <c r="I3">
        <f t="shared" si="0"/>
        <v>0.66666666666666663</v>
      </c>
      <c r="J3">
        <f t="shared" si="0"/>
        <v>0.66666666666666663</v>
      </c>
    </row>
    <row r="4" spans="1:11" x14ac:dyDescent="0.35">
      <c r="A4" t="s">
        <v>4</v>
      </c>
      <c r="B4">
        <v>3</v>
      </c>
      <c r="C4">
        <v>1E-3</v>
      </c>
      <c r="D4">
        <v>0.03</v>
      </c>
      <c r="E4">
        <v>35</v>
      </c>
      <c r="F4">
        <v>32</v>
      </c>
      <c r="G4">
        <v>38</v>
      </c>
      <c r="H4" t="s">
        <v>15</v>
      </c>
      <c r="I4">
        <f t="shared" si="0"/>
        <v>0.66666666666666663</v>
      </c>
      <c r="J4">
        <f t="shared" si="0"/>
        <v>0.66666666666666663</v>
      </c>
    </row>
    <row r="5" spans="1:11" s="1" customFormat="1" x14ac:dyDescent="0.35">
      <c r="A5" s="1" t="s">
        <v>4</v>
      </c>
      <c r="B5" s="1">
        <v>1</v>
      </c>
      <c r="C5" s="1">
        <v>1E-3</v>
      </c>
      <c r="D5" s="1">
        <v>0.03</v>
      </c>
      <c r="E5" s="1">
        <v>40</v>
      </c>
      <c r="F5" s="1">
        <v>26</v>
      </c>
      <c r="G5" s="1">
        <v>21</v>
      </c>
      <c r="H5" s="1" t="s">
        <v>15</v>
      </c>
      <c r="I5" s="1">
        <f t="shared" si="0"/>
        <v>0.66666666666666663</v>
      </c>
      <c r="J5" s="1">
        <f t="shared" si="0"/>
        <v>0.66666666666666663</v>
      </c>
    </row>
    <row r="6" spans="1:11" s="1" customFormat="1" x14ac:dyDescent="0.35">
      <c r="A6" s="1" t="s">
        <v>4</v>
      </c>
      <c r="B6" s="1">
        <v>2</v>
      </c>
      <c r="C6" s="1">
        <v>1E-3</v>
      </c>
      <c r="D6" s="1">
        <v>0.03</v>
      </c>
      <c r="E6" s="1">
        <v>40</v>
      </c>
      <c r="F6" s="1">
        <v>82</v>
      </c>
      <c r="G6" s="1">
        <v>72</v>
      </c>
      <c r="H6" s="1" t="s">
        <v>15</v>
      </c>
      <c r="I6" s="1">
        <f t="shared" si="0"/>
        <v>0.66666666666666663</v>
      </c>
      <c r="J6" s="1">
        <f t="shared" si="0"/>
        <v>0.66666666666666663</v>
      </c>
    </row>
    <row r="7" spans="1:11" s="1" customFormat="1" x14ac:dyDescent="0.35">
      <c r="A7" s="1" t="s">
        <v>4</v>
      </c>
      <c r="B7" s="1">
        <v>3</v>
      </c>
      <c r="C7" s="1">
        <v>1E-3</v>
      </c>
      <c r="D7" s="1">
        <v>0.03</v>
      </c>
      <c r="E7" s="1">
        <v>40</v>
      </c>
      <c r="F7" s="1">
        <v>32</v>
      </c>
      <c r="G7" s="1">
        <v>42</v>
      </c>
      <c r="H7" s="1" t="s">
        <v>15</v>
      </c>
      <c r="I7" s="1">
        <f t="shared" si="0"/>
        <v>0.66666666666666663</v>
      </c>
      <c r="J7" s="1">
        <f t="shared" si="0"/>
        <v>0.66666666666666663</v>
      </c>
    </row>
    <row r="8" spans="1:11" x14ac:dyDescent="0.35">
      <c r="A8" t="s">
        <v>5</v>
      </c>
      <c r="B8">
        <v>1</v>
      </c>
      <c r="C8">
        <v>1E-4</v>
      </c>
      <c r="D8">
        <v>0.03</v>
      </c>
      <c r="E8">
        <v>35</v>
      </c>
      <c r="F8">
        <v>19</v>
      </c>
      <c r="G8">
        <v>23</v>
      </c>
      <c r="H8" t="s">
        <v>15</v>
      </c>
      <c r="I8">
        <f t="shared" si="0"/>
        <v>0.66666666666666663</v>
      </c>
      <c r="J8">
        <f t="shared" si="0"/>
        <v>0.66666666666666663</v>
      </c>
    </row>
    <row r="9" spans="1:11" x14ac:dyDescent="0.35">
      <c r="A9" t="s">
        <v>5</v>
      </c>
      <c r="B9">
        <v>2</v>
      </c>
      <c r="C9">
        <v>1E-4</v>
      </c>
      <c r="D9">
        <v>0.03</v>
      </c>
      <c r="E9">
        <v>35</v>
      </c>
      <c r="F9">
        <v>25</v>
      </c>
      <c r="G9">
        <v>21</v>
      </c>
      <c r="H9" t="s">
        <v>15</v>
      </c>
      <c r="I9">
        <f t="shared" si="0"/>
        <v>0.66666666666666663</v>
      </c>
      <c r="J9">
        <f t="shared" si="0"/>
        <v>0.66666666666666663</v>
      </c>
    </row>
    <row r="10" spans="1:11" x14ac:dyDescent="0.35">
      <c r="A10" t="s">
        <v>5</v>
      </c>
      <c r="B10">
        <v>3</v>
      </c>
      <c r="C10">
        <v>1E-4</v>
      </c>
      <c r="D10">
        <v>0.03</v>
      </c>
      <c r="E10">
        <v>35</v>
      </c>
      <c r="F10">
        <v>16</v>
      </c>
      <c r="G10">
        <v>26</v>
      </c>
      <c r="H10" t="s">
        <v>15</v>
      </c>
      <c r="I10">
        <f t="shared" si="0"/>
        <v>0.66666666666666663</v>
      </c>
      <c r="J10">
        <f t="shared" si="0"/>
        <v>0.66666666666666663</v>
      </c>
    </row>
    <row r="11" spans="1:11" s="1" customFormat="1" x14ac:dyDescent="0.35">
      <c r="A11" s="1" t="s">
        <v>5</v>
      </c>
      <c r="B11" s="1">
        <v>1</v>
      </c>
      <c r="C11" s="1">
        <v>1E-4</v>
      </c>
      <c r="D11" s="1">
        <v>0.03</v>
      </c>
      <c r="E11" s="1">
        <v>40</v>
      </c>
      <c r="F11" s="1">
        <v>19</v>
      </c>
      <c r="G11" s="1">
        <v>20</v>
      </c>
      <c r="H11" s="1" t="s">
        <v>15</v>
      </c>
      <c r="I11" s="1">
        <f t="shared" si="0"/>
        <v>0.66666666666666663</v>
      </c>
      <c r="J11" s="1">
        <f t="shared" si="0"/>
        <v>0.66666666666666663</v>
      </c>
    </row>
    <row r="12" spans="1:11" s="1" customFormat="1" x14ac:dyDescent="0.35">
      <c r="A12" s="1" t="s">
        <v>5</v>
      </c>
      <c r="B12" s="1">
        <v>2</v>
      </c>
      <c r="C12" s="1">
        <v>1E-4</v>
      </c>
      <c r="D12" s="1">
        <v>0.03</v>
      </c>
      <c r="E12" s="1">
        <v>40</v>
      </c>
      <c r="F12" s="1">
        <v>25</v>
      </c>
      <c r="G12" s="1">
        <v>16</v>
      </c>
      <c r="H12" s="1" t="s">
        <v>15</v>
      </c>
      <c r="I12" s="1">
        <f t="shared" si="0"/>
        <v>0.66666666666666663</v>
      </c>
      <c r="J12" s="1">
        <f t="shared" si="0"/>
        <v>0.66666666666666663</v>
      </c>
    </row>
    <row r="13" spans="1:11" s="1" customFormat="1" x14ac:dyDescent="0.35">
      <c r="A13" s="1" t="s">
        <v>5</v>
      </c>
      <c r="B13" s="1">
        <v>3</v>
      </c>
      <c r="C13" s="1">
        <v>1E-4</v>
      </c>
      <c r="D13" s="1">
        <v>0.03</v>
      </c>
      <c r="E13" s="1">
        <v>40</v>
      </c>
      <c r="F13" s="1">
        <v>16</v>
      </c>
      <c r="G13" s="1">
        <v>28</v>
      </c>
      <c r="H13" s="1" t="s">
        <v>15</v>
      </c>
      <c r="I13" s="1">
        <f t="shared" si="0"/>
        <v>0.66666666666666663</v>
      </c>
      <c r="J13" s="1">
        <f t="shared" si="0"/>
        <v>0.66666666666666663</v>
      </c>
    </row>
    <row r="14" spans="1:11" x14ac:dyDescent="0.35">
      <c r="A14" t="s">
        <v>6</v>
      </c>
      <c r="B14">
        <v>1</v>
      </c>
      <c r="C14">
        <v>1E-3</v>
      </c>
      <c r="D14">
        <v>0.03</v>
      </c>
      <c r="E14">
        <v>35</v>
      </c>
      <c r="F14">
        <v>119</v>
      </c>
      <c r="G14">
        <v>117</v>
      </c>
      <c r="H14" t="s">
        <v>15</v>
      </c>
      <c r="I14">
        <f t="shared" si="0"/>
        <v>0.66666666666666663</v>
      </c>
      <c r="J14">
        <f t="shared" si="0"/>
        <v>0.66666666666666663</v>
      </c>
    </row>
    <row r="15" spans="1:11" x14ac:dyDescent="0.35">
      <c r="A15" t="s">
        <v>6</v>
      </c>
      <c r="B15">
        <v>2</v>
      </c>
      <c r="C15">
        <v>1E-3</v>
      </c>
      <c r="D15">
        <v>0.03</v>
      </c>
      <c r="E15">
        <v>35</v>
      </c>
      <c r="F15">
        <v>125</v>
      </c>
      <c r="G15">
        <v>118</v>
      </c>
      <c r="H15" t="s">
        <v>15</v>
      </c>
      <c r="I15">
        <f t="shared" si="0"/>
        <v>0.66666666666666663</v>
      </c>
      <c r="J15">
        <f t="shared" si="0"/>
        <v>0.66666666666666663</v>
      </c>
    </row>
    <row r="16" spans="1:11" x14ac:dyDescent="0.35">
      <c r="A16" t="s">
        <v>6</v>
      </c>
      <c r="B16">
        <v>3</v>
      </c>
      <c r="C16">
        <v>1E-3</v>
      </c>
      <c r="D16">
        <v>0.03</v>
      </c>
      <c r="E16">
        <v>35</v>
      </c>
      <c r="F16">
        <v>123</v>
      </c>
      <c r="G16">
        <v>119</v>
      </c>
      <c r="H16" t="s">
        <v>15</v>
      </c>
      <c r="I16">
        <f t="shared" si="0"/>
        <v>0.66666666666666663</v>
      </c>
      <c r="J16">
        <f t="shared" si="0"/>
        <v>0.66666666666666663</v>
      </c>
    </row>
    <row r="17" spans="1:10" s="1" customFormat="1" x14ac:dyDescent="0.35">
      <c r="A17" s="1" t="s">
        <v>6</v>
      </c>
      <c r="B17" s="1">
        <v>1</v>
      </c>
      <c r="C17" s="1">
        <v>1E-3</v>
      </c>
      <c r="D17" s="1">
        <v>0.03</v>
      </c>
      <c r="E17" s="1">
        <v>40</v>
      </c>
      <c r="F17" s="1">
        <v>119</v>
      </c>
      <c r="G17" s="1">
        <v>108</v>
      </c>
      <c r="H17" s="1" t="s">
        <v>15</v>
      </c>
      <c r="I17" s="1">
        <f t="shared" si="0"/>
        <v>0.66666666666666663</v>
      </c>
      <c r="J17" s="1">
        <f t="shared" si="0"/>
        <v>0.66666666666666663</v>
      </c>
    </row>
    <row r="18" spans="1:10" s="1" customFormat="1" x14ac:dyDescent="0.35">
      <c r="A18" s="1" t="s">
        <v>6</v>
      </c>
      <c r="B18" s="1">
        <v>2</v>
      </c>
      <c r="C18" s="1">
        <v>1E-3</v>
      </c>
      <c r="D18" s="1">
        <v>0.03</v>
      </c>
      <c r="E18" s="1">
        <v>40</v>
      </c>
      <c r="F18" s="1">
        <v>125</v>
      </c>
      <c r="G18" s="1">
        <v>99</v>
      </c>
      <c r="H18" s="1" t="s">
        <v>15</v>
      </c>
      <c r="I18" s="1">
        <f t="shared" si="0"/>
        <v>0.66666666666666663</v>
      </c>
      <c r="J18" s="1">
        <f t="shared" si="0"/>
        <v>0.66666666666666663</v>
      </c>
    </row>
    <row r="19" spans="1:10" s="1" customFormat="1" x14ac:dyDescent="0.35">
      <c r="A19" s="1" t="s">
        <v>6</v>
      </c>
      <c r="B19" s="1">
        <v>3</v>
      </c>
      <c r="C19" s="1">
        <v>1E-3</v>
      </c>
      <c r="D19" s="1">
        <v>0.03</v>
      </c>
      <c r="E19" s="1">
        <v>40</v>
      </c>
      <c r="F19" s="1">
        <v>123</v>
      </c>
      <c r="G19" s="1">
        <v>111</v>
      </c>
      <c r="H19" s="1" t="s">
        <v>15</v>
      </c>
      <c r="I19" s="1">
        <f t="shared" si="0"/>
        <v>0.66666666666666663</v>
      </c>
      <c r="J19" s="1">
        <f t="shared" si="0"/>
        <v>0.66666666666666663</v>
      </c>
    </row>
    <row r="20" spans="1:10" x14ac:dyDescent="0.35">
      <c r="A20" t="s">
        <v>10</v>
      </c>
      <c r="B20">
        <v>1</v>
      </c>
      <c r="C20">
        <f t="shared" ref="C20:C25" si="1">(1/8)^(1+2)</f>
        <v>1.953125E-3</v>
      </c>
      <c r="D20">
        <v>0.03</v>
      </c>
      <c r="E20">
        <v>35</v>
      </c>
      <c r="F20">
        <v>49</v>
      </c>
      <c r="G20">
        <v>39</v>
      </c>
      <c r="H20" t="s">
        <v>15</v>
      </c>
      <c r="I20">
        <f t="shared" ref="I20:I25" si="2">22/24</f>
        <v>0.91666666666666663</v>
      </c>
      <c r="J20">
        <f t="shared" ref="J20:J25" si="3">22/24</f>
        <v>0.91666666666666663</v>
      </c>
    </row>
    <row r="21" spans="1:10" x14ac:dyDescent="0.35">
      <c r="A21" t="s">
        <v>10</v>
      </c>
      <c r="B21">
        <v>2</v>
      </c>
      <c r="C21">
        <f t="shared" si="1"/>
        <v>1.953125E-3</v>
      </c>
      <c r="D21">
        <v>0.03</v>
      </c>
      <c r="E21">
        <v>35</v>
      </c>
      <c r="F21">
        <v>64</v>
      </c>
      <c r="G21">
        <v>52</v>
      </c>
      <c r="H21" t="s">
        <v>15</v>
      </c>
      <c r="I21">
        <f t="shared" si="2"/>
        <v>0.91666666666666663</v>
      </c>
      <c r="J21">
        <f t="shared" si="3"/>
        <v>0.91666666666666663</v>
      </c>
    </row>
    <row r="22" spans="1:10" x14ac:dyDescent="0.35">
      <c r="A22" t="s">
        <v>10</v>
      </c>
      <c r="B22">
        <v>3</v>
      </c>
      <c r="C22">
        <f t="shared" si="1"/>
        <v>1.953125E-3</v>
      </c>
      <c r="D22">
        <v>0.03</v>
      </c>
      <c r="E22">
        <v>35</v>
      </c>
      <c r="F22">
        <v>50</v>
      </c>
      <c r="G22">
        <v>46</v>
      </c>
      <c r="H22" t="s">
        <v>15</v>
      </c>
      <c r="I22">
        <f t="shared" si="2"/>
        <v>0.91666666666666663</v>
      </c>
      <c r="J22">
        <f t="shared" si="3"/>
        <v>0.91666666666666663</v>
      </c>
    </row>
    <row r="23" spans="1:10" s="1" customFormat="1" x14ac:dyDescent="0.35">
      <c r="A23" s="1" t="s">
        <v>10</v>
      </c>
      <c r="B23" s="1">
        <v>1</v>
      </c>
      <c r="C23" s="1">
        <f t="shared" si="1"/>
        <v>1.953125E-3</v>
      </c>
      <c r="D23" s="1">
        <v>0.03</v>
      </c>
      <c r="E23" s="1">
        <v>40</v>
      </c>
      <c r="F23" s="1">
        <v>49</v>
      </c>
      <c r="G23" s="1">
        <v>20</v>
      </c>
      <c r="H23" s="1" t="s">
        <v>15</v>
      </c>
      <c r="I23" s="1">
        <f t="shared" si="2"/>
        <v>0.91666666666666663</v>
      </c>
      <c r="J23" s="1">
        <f t="shared" si="3"/>
        <v>0.91666666666666663</v>
      </c>
    </row>
    <row r="24" spans="1:10" s="1" customFormat="1" x14ac:dyDescent="0.35">
      <c r="A24" s="1" t="s">
        <v>10</v>
      </c>
      <c r="B24" s="1">
        <v>2</v>
      </c>
      <c r="C24" s="1">
        <f t="shared" si="1"/>
        <v>1.953125E-3</v>
      </c>
      <c r="D24" s="1">
        <v>0.03</v>
      </c>
      <c r="E24" s="1">
        <v>40</v>
      </c>
      <c r="F24" s="1">
        <v>64</v>
      </c>
      <c r="G24" s="1">
        <v>30</v>
      </c>
      <c r="H24" s="1" t="s">
        <v>15</v>
      </c>
      <c r="I24" s="1">
        <f t="shared" si="2"/>
        <v>0.91666666666666663</v>
      </c>
      <c r="J24" s="1">
        <f t="shared" si="3"/>
        <v>0.91666666666666663</v>
      </c>
    </row>
    <row r="25" spans="1:10" s="1" customFormat="1" x14ac:dyDescent="0.35">
      <c r="A25" s="1" t="s">
        <v>10</v>
      </c>
      <c r="B25" s="1">
        <v>3</v>
      </c>
      <c r="C25" s="1">
        <f t="shared" si="1"/>
        <v>1.953125E-3</v>
      </c>
      <c r="D25" s="1">
        <v>0.03</v>
      </c>
      <c r="E25" s="1">
        <v>40</v>
      </c>
      <c r="F25" s="1">
        <v>50</v>
      </c>
      <c r="G25" s="1">
        <v>39</v>
      </c>
      <c r="H25" s="1" t="s">
        <v>15</v>
      </c>
      <c r="I25" s="1">
        <f t="shared" si="2"/>
        <v>0.91666666666666663</v>
      </c>
      <c r="J25" s="1">
        <f t="shared" si="3"/>
        <v>0.91666666666666663</v>
      </c>
    </row>
    <row r="26" spans="1:10" x14ac:dyDescent="0.35">
      <c r="A26" t="s">
        <v>13</v>
      </c>
      <c r="B26">
        <v>1</v>
      </c>
      <c r="C26">
        <f t="shared" ref="C26:C31" si="4">0.1*(1/8)^2</f>
        <v>1.5625000000000001E-3</v>
      </c>
      <c r="D26">
        <v>0.03</v>
      </c>
      <c r="E26">
        <v>35</v>
      </c>
      <c r="F26">
        <v>102</v>
      </c>
      <c r="G26">
        <v>91</v>
      </c>
      <c r="H26" t="s">
        <v>15</v>
      </c>
      <c r="I26">
        <f t="shared" ref="I26:J49" si="5">20/24</f>
        <v>0.83333333333333337</v>
      </c>
      <c r="J26">
        <f t="shared" si="5"/>
        <v>0.83333333333333337</v>
      </c>
    </row>
    <row r="27" spans="1:10" x14ac:dyDescent="0.35">
      <c r="A27" t="s">
        <v>13</v>
      </c>
      <c r="B27">
        <v>2</v>
      </c>
      <c r="C27">
        <f t="shared" si="4"/>
        <v>1.5625000000000001E-3</v>
      </c>
      <c r="D27">
        <v>0.03</v>
      </c>
      <c r="E27">
        <v>35</v>
      </c>
      <c r="F27">
        <v>97</v>
      </c>
      <c r="G27">
        <v>96</v>
      </c>
      <c r="H27" t="s">
        <v>15</v>
      </c>
      <c r="I27">
        <f t="shared" si="5"/>
        <v>0.83333333333333337</v>
      </c>
      <c r="J27">
        <f t="shared" si="5"/>
        <v>0.83333333333333337</v>
      </c>
    </row>
    <row r="28" spans="1:10" x14ac:dyDescent="0.35">
      <c r="A28" t="s">
        <v>13</v>
      </c>
      <c r="B28">
        <v>3</v>
      </c>
      <c r="C28">
        <f t="shared" si="4"/>
        <v>1.5625000000000001E-3</v>
      </c>
      <c r="D28">
        <v>0.03</v>
      </c>
      <c r="E28">
        <v>35</v>
      </c>
      <c r="F28">
        <v>104</v>
      </c>
      <c r="G28">
        <v>98</v>
      </c>
      <c r="H28" t="s">
        <v>15</v>
      </c>
      <c r="I28">
        <f t="shared" si="5"/>
        <v>0.83333333333333337</v>
      </c>
      <c r="J28">
        <f t="shared" si="5"/>
        <v>0.83333333333333337</v>
      </c>
    </row>
    <row r="29" spans="1:10" s="1" customFormat="1" x14ac:dyDescent="0.35">
      <c r="A29" s="1" t="s">
        <v>13</v>
      </c>
      <c r="B29" s="1">
        <v>1</v>
      </c>
      <c r="C29" s="1">
        <f t="shared" si="4"/>
        <v>1.5625000000000001E-3</v>
      </c>
      <c r="D29" s="1">
        <v>0.03</v>
      </c>
      <c r="E29" s="1">
        <v>40</v>
      </c>
      <c r="F29" s="1">
        <v>102</v>
      </c>
      <c r="G29" s="1">
        <v>89</v>
      </c>
      <c r="H29" s="1" t="s">
        <v>15</v>
      </c>
      <c r="I29" s="1">
        <f t="shared" si="5"/>
        <v>0.83333333333333337</v>
      </c>
      <c r="J29" s="1">
        <f t="shared" si="5"/>
        <v>0.83333333333333337</v>
      </c>
    </row>
    <row r="30" spans="1:10" s="1" customFormat="1" x14ac:dyDescent="0.35">
      <c r="A30" s="1" t="s">
        <v>13</v>
      </c>
      <c r="B30" s="1">
        <v>2</v>
      </c>
      <c r="C30" s="1">
        <f t="shared" si="4"/>
        <v>1.5625000000000001E-3</v>
      </c>
      <c r="D30" s="1">
        <v>0.03</v>
      </c>
      <c r="E30" s="1">
        <v>40</v>
      </c>
      <c r="F30" s="1">
        <v>97</v>
      </c>
      <c r="G30" s="1">
        <v>87</v>
      </c>
      <c r="H30" s="1" t="s">
        <v>15</v>
      </c>
      <c r="I30" s="1">
        <f t="shared" si="5"/>
        <v>0.83333333333333337</v>
      </c>
      <c r="J30" s="1">
        <f t="shared" si="5"/>
        <v>0.83333333333333337</v>
      </c>
    </row>
    <row r="31" spans="1:10" s="1" customFormat="1" x14ac:dyDescent="0.35">
      <c r="A31" s="1" t="s">
        <v>13</v>
      </c>
      <c r="B31" s="1">
        <v>3</v>
      </c>
      <c r="C31" s="1">
        <f t="shared" si="4"/>
        <v>1.5625000000000001E-3</v>
      </c>
      <c r="D31" s="1">
        <v>0.03</v>
      </c>
      <c r="E31" s="1">
        <v>40</v>
      </c>
      <c r="F31" s="1">
        <v>104</v>
      </c>
      <c r="G31" s="1">
        <v>78</v>
      </c>
      <c r="H31" s="1" t="s">
        <v>15</v>
      </c>
      <c r="I31" s="1">
        <f t="shared" si="5"/>
        <v>0.83333333333333337</v>
      </c>
      <c r="J31" s="1">
        <f t="shared" si="5"/>
        <v>0.83333333333333337</v>
      </c>
    </row>
    <row r="32" spans="1:10" x14ac:dyDescent="0.35">
      <c r="A32" t="s">
        <v>16</v>
      </c>
      <c r="B32">
        <v>1</v>
      </c>
      <c r="C32">
        <f t="shared" ref="C32:C37" si="6">0.1*0.1^2</f>
        <v>1.0000000000000002E-3</v>
      </c>
      <c r="D32">
        <v>0.03</v>
      </c>
      <c r="E32">
        <v>35</v>
      </c>
      <c r="F32">
        <v>93</v>
      </c>
      <c r="G32">
        <v>101</v>
      </c>
      <c r="H32" t="s">
        <v>15</v>
      </c>
      <c r="I32">
        <f t="shared" si="5"/>
        <v>0.83333333333333337</v>
      </c>
      <c r="J32">
        <f t="shared" si="5"/>
        <v>0.83333333333333337</v>
      </c>
    </row>
    <row r="33" spans="1:10" x14ac:dyDescent="0.35">
      <c r="A33" t="s">
        <v>16</v>
      </c>
      <c r="B33">
        <v>2</v>
      </c>
      <c r="C33">
        <f t="shared" si="6"/>
        <v>1.0000000000000002E-3</v>
      </c>
      <c r="D33">
        <v>0.03</v>
      </c>
      <c r="E33">
        <v>35</v>
      </c>
      <c r="F33">
        <v>86</v>
      </c>
      <c r="G33">
        <v>100</v>
      </c>
      <c r="H33" t="s">
        <v>15</v>
      </c>
      <c r="I33">
        <f t="shared" si="5"/>
        <v>0.83333333333333337</v>
      </c>
      <c r="J33">
        <f t="shared" si="5"/>
        <v>0.83333333333333337</v>
      </c>
    </row>
    <row r="34" spans="1:10" x14ac:dyDescent="0.35">
      <c r="A34" t="s">
        <v>16</v>
      </c>
      <c r="B34">
        <v>3</v>
      </c>
      <c r="C34">
        <f t="shared" si="6"/>
        <v>1.0000000000000002E-3</v>
      </c>
      <c r="D34">
        <v>0.03</v>
      </c>
      <c r="E34">
        <v>35</v>
      </c>
      <c r="F34">
        <v>106</v>
      </c>
      <c r="G34">
        <v>70</v>
      </c>
      <c r="H34" t="s">
        <v>15</v>
      </c>
      <c r="I34">
        <f t="shared" si="5"/>
        <v>0.83333333333333337</v>
      </c>
      <c r="J34">
        <f t="shared" si="5"/>
        <v>0.83333333333333337</v>
      </c>
    </row>
    <row r="35" spans="1:10" s="1" customFormat="1" x14ac:dyDescent="0.35">
      <c r="A35" s="1" t="s">
        <v>16</v>
      </c>
      <c r="B35" s="1">
        <v>1</v>
      </c>
      <c r="C35" s="1">
        <f t="shared" si="6"/>
        <v>1.0000000000000002E-3</v>
      </c>
      <c r="D35" s="1">
        <v>0.03</v>
      </c>
      <c r="E35" s="1">
        <v>40</v>
      </c>
      <c r="F35" s="1">
        <v>93</v>
      </c>
      <c r="G35" s="1">
        <v>78</v>
      </c>
      <c r="H35" s="1" t="s">
        <v>15</v>
      </c>
      <c r="I35" s="1">
        <f t="shared" si="5"/>
        <v>0.83333333333333337</v>
      </c>
      <c r="J35" s="1">
        <f t="shared" si="5"/>
        <v>0.83333333333333337</v>
      </c>
    </row>
    <row r="36" spans="1:10" s="1" customFormat="1" x14ac:dyDescent="0.35">
      <c r="A36" s="1" t="s">
        <v>16</v>
      </c>
      <c r="B36" s="1">
        <v>2</v>
      </c>
      <c r="C36" s="1">
        <f t="shared" si="6"/>
        <v>1.0000000000000002E-3</v>
      </c>
      <c r="D36" s="1">
        <v>0.03</v>
      </c>
      <c r="E36" s="1">
        <v>40</v>
      </c>
      <c r="F36" s="1">
        <v>86</v>
      </c>
      <c r="G36" s="1">
        <v>81</v>
      </c>
      <c r="H36" s="1" t="s">
        <v>15</v>
      </c>
      <c r="I36" s="1">
        <f t="shared" si="5"/>
        <v>0.83333333333333337</v>
      </c>
      <c r="J36" s="1">
        <f t="shared" si="5"/>
        <v>0.83333333333333337</v>
      </c>
    </row>
    <row r="37" spans="1:10" s="1" customFormat="1" x14ac:dyDescent="0.35">
      <c r="A37" s="1" t="s">
        <v>16</v>
      </c>
      <c r="B37" s="1">
        <v>3</v>
      </c>
      <c r="C37" s="1">
        <f t="shared" si="6"/>
        <v>1.0000000000000002E-3</v>
      </c>
      <c r="D37" s="1">
        <v>0.03</v>
      </c>
      <c r="E37" s="1">
        <v>40</v>
      </c>
      <c r="F37" s="1">
        <v>106</v>
      </c>
      <c r="G37" s="1">
        <v>85</v>
      </c>
      <c r="H37" s="1" t="s">
        <v>15</v>
      </c>
      <c r="I37" s="1">
        <f t="shared" si="5"/>
        <v>0.83333333333333337</v>
      </c>
      <c r="J37" s="1">
        <f t="shared" si="5"/>
        <v>0.83333333333333337</v>
      </c>
    </row>
    <row r="38" spans="1:10" x14ac:dyDescent="0.35">
      <c r="A38" t="s">
        <v>4</v>
      </c>
      <c r="B38">
        <v>1</v>
      </c>
      <c r="C38">
        <f t="shared" ref="C38:C49" si="7">0.1*0.1^3</f>
        <v>1.0000000000000003E-4</v>
      </c>
      <c r="D38">
        <v>0.03</v>
      </c>
      <c r="E38">
        <v>35</v>
      </c>
      <c r="F38">
        <v>33</v>
      </c>
      <c r="G38">
        <v>29</v>
      </c>
      <c r="H38" t="s">
        <v>18</v>
      </c>
      <c r="I38">
        <f t="shared" si="5"/>
        <v>0.83333333333333337</v>
      </c>
      <c r="J38">
        <f t="shared" si="5"/>
        <v>0.83333333333333337</v>
      </c>
    </row>
    <row r="39" spans="1:10" x14ac:dyDescent="0.35">
      <c r="A39" t="s">
        <v>4</v>
      </c>
      <c r="B39">
        <v>2</v>
      </c>
      <c r="C39">
        <f t="shared" si="7"/>
        <v>1.0000000000000003E-4</v>
      </c>
      <c r="D39">
        <v>0.03</v>
      </c>
      <c r="E39">
        <v>35</v>
      </c>
      <c r="F39">
        <v>38</v>
      </c>
      <c r="G39">
        <v>38</v>
      </c>
      <c r="H39" t="s">
        <v>18</v>
      </c>
      <c r="I39">
        <f t="shared" si="5"/>
        <v>0.83333333333333337</v>
      </c>
      <c r="J39">
        <f t="shared" si="5"/>
        <v>0.83333333333333337</v>
      </c>
    </row>
    <row r="40" spans="1:10" x14ac:dyDescent="0.35">
      <c r="A40" t="s">
        <v>4</v>
      </c>
      <c r="B40">
        <v>3</v>
      </c>
      <c r="C40">
        <f t="shared" si="7"/>
        <v>1.0000000000000003E-4</v>
      </c>
      <c r="D40">
        <v>0.03</v>
      </c>
      <c r="E40">
        <v>35</v>
      </c>
      <c r="F40">
        <v>45</v>
      </c>
      <c r="G40">
        <v>26</v>
      </c>
      <c r="H40" t="s">
        <v>18</v>
      </c>
      <c r="I40">
        <f t="shared" si="5"/>
        <v>0.83333333333333337</v>
      </c>
      <c r="J40">
        <f t="shared" si="5"/>
        <v>0.83333333333333337</v>
      </c>
    </row>
    <row r="41" spans="1:10" s="1" customFormat="1" x14ac:dyDescent="0.35">
      <c r="A41" s="1" t="s">
        <v>4</v>
      </c>
      <c r="B41" s="1">
        <v>1</v>
      </c>
      <c r="C41" s="1">
        <f t="shared" si="7"/>
        <v>1.0000000000000003E-4</v>
      </c>
      <c r="D41" s="1">
        <v>0.03</v>
      </c>
      <c r="E41" s="1">
        <v>40</v>
      </c>
      <c r="F41" s="1">
        <v>33</v>
      </c>
      <c r="G41" s="1">
        <v>35</v>
      </c>
      <c r="H41" s="1" t="s">
        <v>18</v>
      </c>
      <c r="I41" s="1">
        <f t="shared" si="5"/>
        <v>0.83333333333333337</v>
      </c>
      <c r="J41" s="1">
        <f t="shared" si="5"/>
        <v>0.83333333333333337</v>
      </c>
    </row>
    <row r="42" spans="1:10" s="1" customFormat="1" x14ac:dyDescent="0.35">
      <c r="A42" s="1" t="s">
        <v>4</v>
      </c>
      <c r="B42" s="1">
        <v>2</v>
      </c>
      <c r="C42" s="1">
        <f t="shared" si="7"/>
        <v>1.0000000000000003E-4</v>
      </c>
      <c r="D42" s="1">
        <v>0.03</v>
      </c>
      <c r="E42" s="1">
        <v>40</v>
      </c>
      <c r="F42" s="1">
        <v>38</v>
      </c>
      <c r="G42" s="1">
        <v>29</v>
      </c>
      <c r="H42" s="1" t="s">
        <v>18</v>
      </c>
      <c r="I42" s="1">
        <f t="shared" si="5"/>
        <v>0.83333333333333337</v>
      </c>
      <c r="J42" s="1">
        <f t="shared" si="5"/>
        <v>0.83333333333333337</v>
      </c>
    </row>
    <row r="43" spans="1:10" s="1" customFormat="1" x14ac:dyDescent="0.35">
      <c r="A43" s="1" t="s">
        <v>4</v>
      </c>
      <c r="B43" s="1">
        <v>3</v>
      </c>
      <c r="C43" s="1">
        <f t="shared" si="7"/>
        <v>1.0000000000000003E-4</v>
      </c>
      <c r="D43" s="1">
        <v>0.03</v>
      </c>
      <c r="E43" s="1">
        <v>40</v>
      </c>
      <c r="F43" s="1">
        <v>45</v>
      </c>
      <c r="G43" s="1">
        <v>27</v>
      </c>
      <c r="H43" s="1" t="s">
        <v>18</v>
      </c>
      <c r="I43" s="1">
        <f t="shared" si="5"/>
        <v>0.83333333333333337</v>
      </c>
      <c r="J43" s="1">
        <f t="shared" si="5"/>
        <v>0.83333333333333337</v>
      </c>
    </row>
    <row r="44" spans="1:10" x14ac:dyDescent="0.35">
      <c r="A44" t="s">
        <v>5</v>
      </c>
      <c r="B44">
        <v>1</v>
      </c>
      <c r="C44">
        <f t="shared" si="7"/>
        <v>1.0000000000000003E-4</v>
      </c>
      <c r="D44">
        <v>0.03</v>
      </c>
      <c r="E44">
        <v>35</v>
      </c>
      <c r="F44">
        <v>21</v>
      </c>
      <c r="G44">
        <v>19</v>
      </c>
      <c r="H44" t="s">
        <v>18</v>
      </c>
      <c r="I44">
        <f t="shared" si="5"/>
        <v>0.83333333333333337</v>
      </c>
      <c r="J44">
        <f t="shared" si="5"/>
        <v>0.83333333333333337</v>
      </c>
    </row>
    <row r="45" spans="1:10" x14ac:dyDescent="0.35">
      <c r="A45" t="s">
        <v>5</v>
      </c>
      <c r="B45">
        <v>2</v>
      </c>
      <c r="C45">
        <f t="shared" si="7"/>
        <v>1.0000000000000003E-4</v>
      </c>
      <c r="D45">
        <v>0.03</v>
      </c>
      <c r="E45">
        <v>35</v>
      </c>
      <c r="F45">
        <v>13</v>
      </c>
      <c r="G45">
        <v>16</v>
      </c>
      <c r="H45" t="s">
        <v>18</v>
      </c>
      <c r="I45">
        <f t="shared" si="5"/>
        <v>0.83333333333333337</v>
      </c>
      <c r="J45">
        <f t="shared" si="5"/>
        <v>0.83333333333333337</v>
      </c>
    </row>
    <row r="46" spans="1:10" x14ac:dyDescent="0.35">
      <c r="A46" t="s">
        <v>5</v>
      </c>
      <c r="B46">
        <v>3</v>
      </c>
      <c r="C46">
        <f t="shared" si="7"/>
        <v>1.0000000000000003E-4</v>
      </c>
      <c r="D46">
        <v>0.03</v>
      </c>
      <c r="E46">
        <v>35</v>
      </c>
      <c r="F46">
        <v>18</v>
      </c>
      <c r="G46">
        <v>24</v>
      </c>
      <c r="H46" t="s">
        <v>18</v>
      </c>
      <c r="I46">
        <f t="shared" si="5"/>
        <v>0.83333333333333337</v>
      </c>
      <c r="J46">
        <f t="shared" si="5"/>
        <v>0.83333333333333337</v>
      </c>
    </row>
    <row r="47" spans="1:10" s="1" customFormat="1" x14ac:dyDescent="0.35">
      <c r="A47" s="1" t="s">
        <v>5</v>
      </c>
      <c r="B47" s="1">
        <v>1</v>
      </c>
      <c r="C47" s="1">
        <f t="shared" si="7"/>
        <v>1.0000000000000003E-4</v>
      </c>
      <c r="D47" s="1">
        <v>0.03</v>
      </c>
      <c r="E47" s="1">
        <v>40</v>
      </c>
      <c r="F47" s="1">
        <v>21</v>
      </c>
      <c r="G47" s="1">
        <v>8</v>
      </c>
      <c r="H47" s="1" t="s">
        <v>18</v>
      </c>
      <c r="I47" s="1">
        <f t="shared" si="5"/>
        <v>0.83333333333333337</v>
      </c>
      <c r="J47" s="1">
        <f t="shared" si="5"/>
        <v>0.83333333333333337</v>
      </c>
    </row>
    <row r="48" spans="1:10" s="1" customFormat="1" x14ac:dyDescent="0.35">
      <c r="A48" s="1" t="s">
        <v>5</v>
      </c>
      <c r="B48" s="1">
        <v>2</v>
      </c>
      <c r="C48" s="1">
        <f t="shared" si="7"/>
        <v>1.0000000000000003E-4</v>
      </c>
      <c r="D48" s="1">
        <v>0.03</v>
      </c>
      <c r="E48" s="1">
        <v>40</v>
      </c>
      <c r="F48" s="1">
        <v>13</v>
      </c>
      <c r="G48" s="1">
        <v>11</v>
      </c>
      <c r="H48" s="1" t="s">
        <v>18</v>
      </c>
      <c r="I48" s="1">
        <f t="shared" si="5"/>
        <v>0.83333333333333337</v>
      </c>
      <c r="J48" s="1">
        <f t="shared" si="5"/>
        <v>0.83333333333333337</v>
      </c>
    </row>
    <row r="49" spans="1:10" s="1" customFormat="1" x14ac:dyDescent="0.35">
      <c r="A49" s="1" t="s">
        <v>5</v>
      </c>
      <c r="B49" s="1">
        <v>3</v>
      </c>
      <c r="C49" s="1">
        <f t="shared" si="7"/>
        <v>1.0000000000000003E-4</v>
      </c>
      <c r="D49" s="1">
        <v>0.03</v>
      </c>
      <c r="E49" s="1">
        <v>40</v>
      </c>
      <c r="F49" s="1">
        <v>18</v>
      </c>
      <c r="G49" s="1">
        <v>14</v>
      </c>
      <c r="H49" s="1" t="s">
        <v>18</v>
      </c>
      <c r="I49" s="1">
        <f t="shared" si="5"/>
        <v>0.83333333333333337</v>
      </c>
      <c r="J49" s="1">
        <f t="shared" si="5"/>
        <v>0.83333333333333337</v>
      </c>
    </row>
    <row r="50" spans="1:10" x14ac:dyDescent="0.35">
      <c r="A50" t="s">
        <v>10</v>
      </c>
      <c r="B50">
        <v>1</v>
      </c>
      <c r="C50">
        <f t="shared" ref="C50:C55" si="8">0.1*(1/8)^1</f>
        <v>1.2500000000000001E-2</v>
      </c>
      <c r="D50">
        <v>0.03</v>
      </c>
      <c r="E50">
        <v>35</v>
      </c>
      <c r="F50">
        <v>102</v>
      </c>
      <c r="G50">
        <v>116</v>
      </c>
      <c r="H50" t="s">
        <v>18</v>
      </c>
      <c r="I50">
        <f t="shared" ref="I50:I73" si="9">21/24</f>
        <v>0.875</v>
      </c>
      <c r="J50">
        <f t="shared" ref="J50:J55" si="10">(21+24)/24</f>
        <v>1.875</v>
      </c>
    </row>
    <row r="51" spans="1:10" x14ac:dyDescent="0.35">
      <c r="A51" t="s">
        <v>10</v>
      </c>
      <c r="B51">
        <v>2</v>
      </c>
      <c r="C51">
        <f t="shared" si="8"/>
        <v>1.2500000000000001E-2</v>
      </c>
      <c r="D51">
        <v>0.03</v>
      </c>
      <c r="E51">
        <v>35</v>
      </c>
      <c r="F51">
        <v>114</v>
      </c>
      <c r="G51">
        <v>119</v>
      </c>
      <c r="H51" t="s">
        <v>18</v>
      </c>
      <c r="I51">
        <f t="shared" si="9"/>
        <v>0.875</v>
      </c>
      <c r="J51">
        <f t="shared" si="10"/>
        <v>1.875</v>
      </c>
    </row>
    <row r="52" spans="1:10" x14ac:dyDescent="0.35">
      <c r="A52" t="s">
        <v>10</v>
      </c>
      <c r="B52">
        <v>3</v>
      </c>
      <c r="C52">
        <f t="shared" si="8"/>
        <v>1.2500000000000001E-2</v>
      </c>
      <c r="D52">
        <v>0.03</v>
      </c>
      <c r="E52">
        <v>35</v>
      </c>
      <c r="F52">
        <v>80</v>
      </c>
      <c r="G52">
        <v>122</v>
      </c>
      <c r="H52" t="s">
        <v>18</v>
      </c>
      <c r="I52">
        <f t="shared" si="9"/>
        <v>0.875</v>
      </c>
      <c r="J52">
        <f t="shared" si="10"/>
        <v>1.875</v>
      </c>
    </row>
    <row r="53" spans="1:10" s="1" customFormat="1" x14ac:dyDescent="0.35">
      <c r="A53" s="1" t="s">
        <v>10</v>
      </c>
      <c r="B53" s="1">
        <v>1</v>
      </c>
      <c r="C53" s="1">
        <f t="shared" si="8"/>
        <v>1.2500000000000001E-2</v>
      </c>
      <c r="D53" s="1">
        <v>0.03</v>
      </c>
      <c r="E53" s="1">
        <v>40</v>
      </c>
      <c r="F53" s="1">
        <v>102</v>
      </c>
      <c r="G53" s="1">
        <v>117</v>
      </c>
      <c r="H53" s="1" t="s">
        <v>18</v>
      </c>
      <c r="I53" s="1">
        <f t="shared" si="9"/>
        <v>0.875</v>
      </c>
      <c r="J53" s="1">
        <f t="shared" si="10"/>
        <v>1.875</v>
      </c>
    </row>
    <row r="54" spans="1:10" s="1" customFormat="1" x14ac:dyDescent="0.35">
      <c r="A54" s="1" t="s">
        <v>10</v>
      </c>
      <c r="B54" s="1">
        <v>2</v>
      </c>
      <c r="C54" s="1">
        <f t="shared" si="8"/>
        <v>1.2500000000000001E-2</v>
      </c>
      <c r="D54" s="1">
        <v>0.03</v>
      </c>
      <c r="E54" s="1">
        <v>40</v>
      </c>
      <c r="F54" s="1">
        <v>114</v>
      </c>
      <c r="G54" s="1">
        <v>131</v>
      </c>
      <c r="H54" s="1" t="s">
        <v>18</v>
      </c>
      <c r="I54" s="1">
        <f t="shared" si="9"/>
        <v>0.875</v>
      </c>
      <c r="J54" s="1">
        <f t="shared" si="10"/>
        <v>1.875</v>
      </c>
    </row>
    <row r="55" spans="1:10" s="1" customFormat="1" x14ac:dyDescent="0.35">
      <c r="A55" s="1" t="s">
        <v>10</v>
      </c>
      <c r="B55" s="1">
        <v>3</v>
      </c>
      <c r="C55" s="1">
        <f t="shared" si="8"/>
        <v>1.2500000000000001E-2</v>
      </c>
      <c r="D55" s="1">
        <v>0.03</v>
      </c>
      <c r="E55" s="1">
        <v>40</v>
      </c>
      <c r="F55" s="1">
        <v>80</v>
      </c>
      <c r="G55" s="1">
        <v>116</v>
      </c>
      <c r="H55" s="1" t="s">
        <v>18</v>
      </c>
      <c r="I55" s="1">
        <f t="shared" si="9"/>
        <v>0.875</v>
      </c>
      <c r="J55" s="1">
        <f t="shared" si="10"/>
        <v>1.875</v>
      </c>
    </row>
    <row r="56" spans="1:10" x14ac:dyDescent="0.35">
      <c r="A56" t="s">
        <v>11</v>
      </c>
      <c r="B56">
        <v>1</v>
      </c>
      <c r="C56">
        <f t="shared" ref="C56:C79" si="11">0.1*(1/8)^3</f>
        <v>1.9531250000000001E-4</v>
      </c>
      <c r="D56">
        <v>0.03</v>
      </c>
      <c r="E56">
        <v>35</v>
      </c>
      <c r="F56">
        <v>41</v>
      </c>
      <c r="G56">
        <v>41</v>
      </c>
      <c r="H56" t="s">
        <v>18</v>
      </c>
      <c r="I56">
        <f t="shared" si="9"/>
        <v>0.875</v>
      </c>
      <c r="J56">
        <f t="shared" ref="J56:J73" si="12">21/24</f>
        <v>0.875</v>
      </c>
    </row>
    <row r="57" spans="1:10" x14ac:dyDescent="0.35">
      <c r="A57" t="s">
        <v>11</v>
      </c>
      <c r="B57">
        <v>2</v>
      </c>
      <c r="C57">
        <f t="shared" si="11"/>
        <v>1.9531250000000001E-4</v>
      </c>
      <c r="D57">
        <v>0.03</v>
      </c>
      <c r="E57">
        <v>35</v>
      </c>
      <c r="F57">
        <v>43</v>
      </c>
      <c r="G57">
        <v>50</v>
      </c>
      <c r="H57" t="s">
        <v>18</v>
      </c>
      <c r="I57">
        <f t="shared" si="9"/>
        <v>0.875</v>
      </c>
      <c r="J57">
        <f t="shared" si="12"/>
        <v>0.875</v>
      </c>
    </row>
    <row r="58" spans="1:10" x14ac:dyDescent="0.35">
      <c r="A58" t="s">
        <v>11</v>
      </c>
      <c r="B58">
        <v>3</v>
      </c>
      <c r="C58">
        <f t="shared" si="11"/>
        <v>1.9531250000000001E-4</v>
      </c>
      <c r="D58">
        <v>0.03</v>
      </c>
      <c r="E58">
        <v>35</v>
      </c>
      <c r="F58">
        <v>42</v>
      </c>
      <c r="G58">
        <v>49</v>
      </c>
      <c r="H58" t="s">
        <v>18</v>
      </c>
      <c r="I58">
        <f t="shared" si="9"/>
        <v>0.875</v>
      </c>
      <c r="J58">
        <f t="shared" si="12"/>
        <v>0.875</v>
      </c>
    </row>
    <row r="59" spans="1:10" s="1" customFormat="1" x14ac:dyDescent="0.35">
      <c r="A59" s="1" t="s">
        <v>11</v>
      </c>
      <c r="B59" s="1">
        <v>1</v>
      </c>
      <c r="C59" s="1">
        <f t="shared" si="11"/>
        <v>1.9531250000000001E-4</v>
      </c>
      <c r="D59" s="1">
        <v>0.03</v>
      </c>
      <c r="E59" s="1">
        <v>40</v>
      </c>
      <c r="F59" s="1">
        <v>41</v>
      </c>
      <c r="G59" s="1">
        <v>58</v>
      </c>
      <c r="H59" s="1" t="s">
        <v>18</v>
      </c>
      <c r="I59" s="1">
        <f t="shared" si="9"/>
        <v>0.875</v>
      </c>
      <c r="J59" s="1">
        <f t="shared" si="12"/>
        <v>0.875</v>
      </c>
    </row>
    <row r="60" spans="1:10" s="1" customFormat="1" x14ac:dyDescent="0.35">
      <c r="A60" s="1" t="s">
        <v>11</v>
      </c>
      <c r="B60" s="1">
        <v>2</v>
      </c>
      <c r="C60" s="1">
        <f t="shared" si="11"/>
        <v>1.9531250000000001E-4</v>
      </c>
      <c r="D60" s="1">
        <v>0.03</v>
      </c>
      <c r="E60" s="1">
        <v>40</v>
      </c>
      <c r="F60" s="1">
        <v>43</v>
      </c>
      <c r="G60" s="1">
        <v>48</v>
      </c>
      <c r="H60" s="1" t="s">
        <v>18</v>
      </c>
      <c r="I60" s="1">
        <f t="shared" si="9"/>
        <v>0.875</v>
      </c>
      <c r="J60" s="1">
        <f t="shared" si="12"/>
        <v>0.875</v>
      </c>
    </row>
    <row r="61" spans="1:10" s="1" customFormat="1" x14ac:dyDescent="0.35">
      <c r="A61" s="1" t="s">
        <v>11</v>
      </c>
      <c r="B61" s="1">
        <v>3</v>
      </c>
      <c r="C61" s="1">
        <f t="shared" si="11"/>
        <v>1.9531250000000001E-4</v>
      </c>
      <c r="D61" s="1">
        <v>0.03</v>
      </c>
      <c r="E61" s="1">
        <v>40</v>
      </c>
      <c r="F61" s="1">
        <v>42</v>
      </c>
      <c r="G61" s="1">
        <v>61</v>
      </c>
      <c r="H61" s="1" t="s">
        <v>18</v>
      </c>
      <c r="I61" s="1">
        <f t="shared" si="9"/>
        <v>0.875</v>
      </c>
      <c r="J61" s="1">
        <f t="shared" si="12"/>
        <v>0.875</v>
      </c>
    </row>
    <row r="62" spans="1:10" x14ac:dyDescent="0.35">
      <c r="A62" t="s">
        <v>13</v>
      </c>
      <c r="B62">
        <v>1</v>
      </c>
      <c r="C62">
        <f t="shared" si="11"/>
        <v>1.9531250000000001E-4</v>
      </c>
      <c r="D62">
        <v>0.03</v>
      </c>
      <c r="E62">
        <v>35</v>
      </c>
      <c r="F62">
        <v>107</v>
      </c>
      <c r="G62">
        <v>97</v>
      </c>
      <c r="H62" t="s">
        <v>18</v>
      </c>
      <c r="I62">
        <f t="shared" si="9"/>
        <v>0.875</v>
      </c>
      <c r="J62">
        <f t="shared" si="12"/>
        <v>0.875</v>
      </c>
    </row>
    <row r="63" spans="1:10" x14ac:dyDescent="0.35">
      <c r="A63" t="s">
        <v>13</v>
      </c>
      <c r="B63">
        <v>2</v>
      </c>
      <c r="C63">
        <f t="shared" si="11"/>
        <v>1.9531250000000001E-4</v>
      </c>
      <c r="D63">
        <v>0.03</v>
      </c>
      <c r="E63">
        <v>35</v>
      </c>
      <c r="F63">
        <v>91</v>
      </c>
      <c r="G63">
        <v>102</v>
      </c>
      <c r="H63" t="s">
        <v>18</v>
      </c>
      <c r="I63">
        <f t="shared" si="9"/>
        <v>0.875</v>
      </c>
      <c r="J63">
        <f t="shared" si="12"/>
        <v>0.875</v>
      </c>
    </row>
    <row r="64" spans="1:10" x14ac:dyDescent="0.35">
      <c r="A64" t="s">
        <v>13</v>
      </c>
      <c r="B64">
        <v>3</v>
      </c>
      <c r="C64">
        <f t="shared" si="11"/>
        <v>1.9531250000000001E-4</v>
      </c>
      <c r="D64">
        <v>0.03</v>
      </c>
      <c r="E64">
        <v>35</v>
      </c>
      <c r="F64">
        <v>87</v>
      </c>
      <c r="G64">
        <v>90</v>
      </c>
      <c r="H64" t="s">
        <v>18</v>
      </c>
      <c r="I64">
        <f t="shared" si="9"/>
        <v>0.875</v>
      </c>
      <c r="J64">
        <f t="shared" si="12"/>
        <v>0.875</v>
      </c>
    </row>
    <row r="65" spans="1:10" s="1" customFormat="1" x14ac:dyDescent="0.35">
      <c r="A65" s="1" t="s">
        <v>13</v>
      </c>
      <c r="B65" s="1">
        <v>1</v>
      </c>
      <c r="C65" s="1">
        <f t="shared" si="11"/>
        <v>1.9531250000000001E-4</v>
      </c>
      <c r="D65" s="1">
        <v>0.03</v>
      </c>
      <c r="E65" s="1">
        <v>40</v>
      </c>
      <c r="F65" s="1">
        <v>107</v>
      </c>
      <c r="G65" s="1">
        <v>89</v>
      </c>
      <c r="H65" s="1" t="s">
        <v>18</v>
      </c>
      <c r="I65" s="1">
        <f t="shared" si="9"/>
        <v>0.875</v>
      </c>
      <c r="J65" s="1">
        <f t="shared" si="12"/>
        <v>0.875</v>
      </c>
    </row>
    <row r="66" spans="1:10" s="1" customFormat="1" x14ac:dyDescent="0.35">
      <c r="A66" s="1" t="s">
        <v>13</v>
      </c>
      <c r="B66" s="1">
        <v>2</v>
      </c>
      <c r="C66" s="1">
        <f t="shared" si="11"/>
        <v>1.9531250000000001E-4</v>
      </c>
      <c r="D66" s="1">
        <v>0.03</v>
      </c>
      <c r="E66" s="1">
        <v>40</v>
      </c>
      <c r="F66" s="1">
        <v>91</v>
      </c>
      <c r="G66" s="1">
        <v>86</v>
      </c>
      <c r="H66" s="1" t="s">
        <v>18</v>
      </c>
      <c r="I66" s="1">
        <f t="shared" si="9"/>
        <v>0.875</v>
      </c>
      <c r="J66" s="1">
        <f t="shared" si="12"/>
        <v>0.875</v>
      </c>
    </row>
    <row r="67" spans="1:10" s="1" customFormat="1" x14ac:dyDescent="0.35">
      <c r="A67" s="1" t="s">
        <v>13</v>
      </c>
      <c r="B67" s="1">
        <v>3</v>
      </c>
      <c r="C67" s="1">
        <f t="shared" si="11"/>
        <v>1.9531250000000001E-4</v>
      </c>
      <c r="D67" s="1">
        <v>0.03</v>
      </c>
      <c r="E67" s="1">
        <v>40</v>
      </c>
      <c r="F67" s="1">
        <v>87</v>
      </c>
      <c r="G67" s="1">
        <v>93</v>
      </c>
      <c r="H67" s="1" t="s">
        <v>18</v>
      </c>
      <c r="I67" s="1">
        <f t="shared" si="9"/>
        <v>0.875</v>
      </c>
      <c r="J67" s="1">
        <f t="shared" si="12"/>
        <v>0.875</v>
      </c>
    </row>
    <row r="68" spans="1:10" x14ac:dyDescent="0.35">
      <c r="A68" t="s">
        <v>16</v>
      </c>
      <c r="B68">
        <v>1</v>
      </c>
      <c r="C68">
        <f t="shared" si="11"/>
        <v>1.9531250000000001E-4</v>
      </c>
      <c r="D68">
        <v>0.03</v>
      </c>
      <c r="E68">
        <v>35</v>
      </c>
      <c r="F68">
        <v>79</v>
      </c>
      <c r="G68">
        <v>67</v>
      </c>
      <c r="H68" t="s">
        <v>18</v>
      </c>
      <c r="I68">
        <f t="shared" si="9"/>
        <v>0.875</v>
      </c>
      <c r="J68">
        <f t="shared" si="12"/>
        <v>0.875</v>
      </c>
    </row>
    <row r="69" spans="1:10" x14ac:dyDescent="0.35">
      <c r="A69" t="s">
        <v>16</v>
      </c>
      <c r="B69">
        <v>2</v>
      </c>
      <c r="C69">
        <f t="shared" si="11"/>
        <v>1.9531250000000001E-4</v>
      </c>
      <c r="D69">
        <v>0.03</v>
      </c>
      <c r="E69">
        <v>35</v>
      </c>
      <c r="F69">
        <v>86</v>
      </c>
      <c r="G69">
        <v>89</v>
      </c>
      <c r="H69" t="s">
        <v>18</v>
      </c>
      <c r="I69">
        <f t="shared" si="9"/>
        <v>0.875</v>
      </c>
      <c r="J69">
        <f t="shared" si="12"/>
        <v>0.875</v>
      </c>
    </row>
    <row r="70" spans="1:10" x14ac:dyDescent="0.35">
      <c r="A70" t="s">
        <v>16</v>
      </c>
      <c r="B70">
        <v>3</v>
      </c>
      <c r="C70">
        <f t="shared" si="11"/>
        <v>1.9531250000000001E-4</v>
      </c>
      <c r="D70">
        <v>0.03</v>
      </c>
      <c r="E70">
        <v>35</v>
      </c>
      <c r="F70">
        <v>81</v>
      </c>
      <c r="G70">
        <v>77</v>
      </c>
      <c r="H70" t="s">
        <v>18</v>
      </c>
      <c r="I70">
        <f t="shared" si="9"/>
        <v>0.875</v>
      </c>
      <c r="J70">
        <f t="shared" si="12"/>
        <v>0.875</v>
      </c>
    </row>
    <row r="71" spans="1:10" s="1" customFormat="1" x14ac:dyDescent="0.35">
      <c r="A71" s="1" t="s">
        <v>16</v>
      </c>
      <c r="B71" s="1">
        <v>1</v>
      </c>
      <c r="C71" s="1">
        <f t="shared" si="11"/>
        <v>1.9531250000000001E-4</v>
      </c>
      <c r="D71" s="1">
        <v>0.03</v>
      </c>
      <c r="E71" s="1">
        <v>40</v>
      </c>
      <c r="F71" s="1">
        <v>79</v>
      </c>
      <c r="G71" s="1">
        <v>80</v>
      </c>
      <c r="H71" s="1" t="s">
        <v>18</v>
      </c>
      <c r="I71" s="1">
        <f t="shared" si="9"/>
        <v>0.875</v>
      </c>
      <c r="J71" s="1">
        <f t="shared" si="12"/>
        <v>0.875</v>
      </c>
    </row>
    <row r="72" spans="1:10" s="1" customFormat="1" x14ac:dyDescent="0.35">
      <c r="A72" s="1" t="s">
        <v>16</v>
      </c>
      <c r="B72" s="1">
        <v>2</v>
      </c>
      <c r="C72" s="1">
        <f t="shared" si="11"/>
        <v>1.9531250000000001E-4</v>
      </c>
      <c r="D72" s="1">
        <v>0.03</v>
      </c>
      <c r="E72" s="1">
        <v>40</v>
      </c>
      <c r="F72" s="1">
        <v>86</v>
      </c>
      <c r="G72" s="1">
        <v>57</v>
      </c>
      <c r="H72" s="1" t="s">
        <v>18</v>
      </c>
      <c r="I72" s="1">
        <f t="shared" si="9"/>
        <v>0.875</v>
      </c>
      <c r="J72" s="1">
        <f t="shared" si="12"/>
        <v>0.875</v>
      </c>
    </row>
    <row r="73" spans="1:10" s="1" customFormat="1" x14ac:dyDescent="0.35">
      <c r="A73" s="1" t="s">
        <v>16</v>
      </c>
      <c r="B73" s="1">
        <v>3</v>
      </c>
      <c r="C73" s="1">
        <f t="shared" si="11"/>
        <v>1.9531250000000001E-4</v>
      </c>
      <c r="D73" s="1">
        <v>0.03</v>
      </c>
      <c r="E73" s="1">
        <v>40</v>
      </c>
      <c r="F73" s="1">
        <v>81</v>
      </c>
      <c r="G73" s="1">
        <v>63</v>
      </c>
      <c r="H73" s="1" t="s">
        <v>18</v>
      </c>
      <c r="I73" s="1">
        <f t="shared" si="9"/>
        <v>0.875</v>
      </c>
      <c r="J73" s="1">
        <f t="shared" si="12"/>
        <v>0.875</v>
      </c>
    </row>
    <row r="74" spans="1:10" x14ac:dyDescent="0.35">
      <c r="A74" t="s">
        <v>6</v>
      </c>
      <c r="B74">
        <v>1</v>
      </c>
      <c r="C74">
        <f t="shared" si="11"/>
        <v>1.9531250000000001E-4</v>
      </c>
      <c r="D74">
        <v>0.03</v>
      </c>
      <c r="E74">
        <v>35</v>
      </c>
      <c r="F74">
        <v>66</v>
      </c>
      <c r="G74">
        <v>67</v>
      </c>
      <c r="H74" t="s">
        <v>18</v>
      </c>
      <c r="I74">
        <f t="shared" ref="I74:J79" si="13">17/24</f>
        <v>0.70833333333333337</v>
      </c>
      <c r="J74">
        <f t="shared" si="13"/>
        <v>0.70833333333333337</v>
      </c>
    </row>
    <row r="75" spans="1:10" x14ac:dyDescent="0.35">
      <c r="A75" t="s">
        <v>6</v>
      </c>
      <c r="B75">
        <v>2</v>
      </c>
      <c r="C75">
        <f t="shared" si="11"/>
        <v>1.9531250000000001E-4</v>
      </c>
      <c r="D75">
        <v>0.03</v>
      </c>
      <c r="E75">
        <v>35</v>
      </c>
      <c r="F75">
        <v>77</v>
      </c>
      <c r="G75">
        <v>59</v>
      </c>
      <c r="H75" t="s">
        <v>18</v>
      </c>
      <c r="I75">
        <f t="shared" si="13"/>
        <v>0.70833333333333337</v>
      </c>
      <c r="J75">
        <f t="shared" si="13"/>
        <v>0.70833333333333337</v>
      </c>
    </row>
    <row r="76" spans="1:10" x14ac:dyDescent="0.35">
      <c r="A76" t="s">
        <v>6</v>
      </c>
      <c r="B76">
        <v>3</v>
      </c>
      <c r="C76">
        <f t="shared" si="11"/>
        <v>1.9531250000000001E-4</v>
      </c>
      <c r="D76">
        <v>0.03</v>
      </c>
      <c r="E76">
        <v>35</v>
      </c>
      <c r="F76">
        <v>60</v>
      </c>
      <c r="G76">
        <v>72</v>
      </c>
      <c r="H76" t="s">
        <v>18</v>
      </c>
      <c r="I76">
        <f t="shared" si="13"/>
        <v>0.70833333333333337</v>
      </c>
      <c r="J76">
        <f t="shared" si="13"/>
        <v>0.70833333333333337</v>
      </c>
    </row>
    <row r="77" spans="1:10" s="1" customFormat="1" x14ac:dyDescent="0.35">
      <c r="A77" s="1" t="s">
        <v>6</v>
      </c>
      <c r="B77" s="1">
        <v>1</v>
      </c>
      <c r="C77" s="1">
        <f t="shared" si="11"/>
        <v>1.9531250000000001E-4</v>
      </c>
      <c r="D77" s="1">
        <v>0.03</v>
      </c>
      <c r="E77" s="1">
        <v>40</v>
      </c>
      <c r="F77" s="1">
        <v>66</v>
      </c>
      <c r="G77" s="1">
        <v>65</v>
      </c>
      <c r="H77" s="1" t="s">
        <v>18</v>
      </c>
      <c r="I77" s="1">
        <f t="shared" si="13"/>
        <v>0.70833333333333337</v>
      </c>
      <c r="J77" s="1">
        <f t="shared" si="13"/>
        <v>0.70833333333333337</v>
      </c>
    </row>
    <row r="78" spans="1:10" s="1" customFormat="1" x14ac:dyDescent="0.35">
      <c r="A78" s="1" t="s">
        <v>6</v>
      </c>
      <c r="B78" s="1">
        <v>2</v>
      </c>
      <c r="C78" s="1">
        <f t="shared" si="11"/>
        <v>1.9531250000000001E-4</v>
      </c>
      <c r="D78" s="1">
        <v>0.03</v>
      </c>
      <c r="E78" s="1">
        <v>40</v>
      </c>
      <c r="F78" s="1">
        <v>77</v>
      </c>
      <c r="G78" s="1">
        <v>52</v>
      </c>
      <c r="H78" s="1" t="s">
        <v>18</v>
      </c>
      <c r="I78" s="1">
        <f t="shared" si="13"/>
        <v>0.70833333333333337</v>
      </c>
      <c r="J78" s="1">
        <f t="shared" si="13"/>
        <v>0.70833333333333337</v>
      </c>
    </row>
    <row r="79" spans="1:10" s="1" customFormat="1" x14ac:dyDescent="0.35">
      <c r="A79" s="1" t="s">
        <v>6</v>
      </c>
      <c r="B79" s="1">
        <v>3</v>
      </c>
      <c r="C79" s="1">
        <f t="shared" si="11"/>
        <v>1.9531250000000001E-4</v>
      </c>
      <c r="D79" s="1">
        <v>0.03</v>
      </c>
      <c r="E79" s="1">
        <v>40</v>
      </c>
      <c r="F79" s="1">
        <v>60</v>
      </c>
      <c r="G79" s="1">
        <v>67</v>
      </c>
      <c r="H79" s="1" t="s">
        <v>18</v>
      </c>
      <c r="I79" s="1">
        <f t="shared" si="13"/>
        <v>0.70833333333333337</v>
      </c>
      <c r="J79" s="1">
        <f t="shared" si="13"/>
        <v>0.70833333333333337</v>
      </c>
    </row>
    <row r="80" spans="1:10" x14ac:dyDescent="0.35">
      <c r="A80" t="s">
        <v>7</v>
      </c>
      <c r="B80">
        <v>1</v>
      </c>
      <c r="C80">
        <f t="shared" ref="C80:C85" si="14">0.1*(1/8)^2</f>
        <v>1.5625000000000001E-3</v>
      </c>
      <c r="D80">
        <v>0.03</v>
      </c>
      <c r="E80">
        <v>35</v>
      </c>
      <c r="F80">
        <v>36</v>
      </c>
      <c r="G80">
        <v>28</v>
      </c>
      <c r="H80" t="s">
        <v>18</v>
      </c>
      <c r="I80">
        <v>1</v>
      </c>
      <c r="J80">
        <v>4</v>
      </c>
    </row>
    <row r="81" spans="1:11" x14ac:dyDescent="0.35">
      <c r="A81" t="s">
        <v>7</v>
      </c>
      <c r="B81">
        <v>2</v>
      </c>
      <c r="C81">
        <f t="shared" si="14"/>
        <v>1.5625000000000001E-3</v>
      </c>
      <c r="D81">
        <v>0.03</v>
      </c>
      <c r="E81">
        <v>35</v>
      </c>
      <c r="F81">
        <v>30</v>
      </c>
      <c r="G81">
        <v>38</v>
      </c>
      <c r="H81" t="s">
        <v>18</v>
      </c>
      <c r="I81">
        <v>1</v>
      </c>
      <c r="J81">
        <v>4</v>
      </c>
    </row>
    <row r="82" spans="1:11" x14ac:dyDescent="0.35">
      <c r="A82" t="s">
        <v>7</v>
      </c>
      <c r="B82">
        <v>3</v>
      </c>
      <c r="C82">
        <f t="shared" si="14"/>
        <v>1.5625000000000001E-3</v>
      </c>
      <c r="D82">
        <v>0.03</v>
      </c>
      <c r="E82">
        <v>35</v>
      </c>
      <c r="F82">
        <v>39</v>
      </c>
      <c r="G82">
        <v>38</v>
      </c>
      <c r="H82" t="s">
        <v>18</v>
      </c>
      <c r="I82">
        <v>1</v>
      </c>
      <c r="J82">
        <v>4</v>
      </c>
    </row>
    <row r="83" spans="1:11" s="1" customFormat="1" x14ac:dyDescent="0.35">
      <c r="A83" s="1" t="s">
        <v>7</v>
      </c>
      <c r="B83" s="1">
        <v>1</v>
      </c>
      <c r="C83" s="1">
        <f t="shared" si="14"/>
        <v>1.5625000000000001E-3</v>
      </c>
      <c r="D83" s="1">
        <v>0.03</v>
      </c>
      <c r="E83" s="1">
        <v>40</v>
      </c>
      <c r="F83" s="1">
        <v>36</v>
      </c>
      <c r="G83" s="1">
        <v>0</v>
      </c>
      <c r="H83" s="1" t="s">
        <v>18</v>
      </c>
      <c r="I83" s="1">
        <v>1</v>
      </c>
      <c r="J83" s="1">
        <f>6+20/24</f>
        <v>6.833333333333333</v>
      </c>
      <c r="K83" s="1" t="s">
        <v>29</v>
      </c>
    </row>
    <row r="84" spans="1:11" s="1" customFormat="1" x14ac:dyDescent="0.35">
      <c r="A84" s="1" t="s">
        <v>7</v>
      </c>
      <c r="B84" s="1">
        <v>2</v>
      </c>
      <c r="C84" s="1">
        <f t="shared" si="14"/>
        <v>1.5625000000000001E-3</v>
      </c>
      <c r="D84" s="1">
        <v>0.03</v>
      </c>
      <c r="E84" s="1">
        <v>40</v>
      </c>
      <c r="F84" s="1">
        <v>30</v>
      </c>
      <c r="G84" s="1">
        <v>0</v>
      </c>
      <c r="H84" s="1" t="s">
        <v>18</v>
      </c>
      <c r="I84" s="1">
        <v>1</v>
      </c>
      <c r="J84" s="1">
        <f>6+20/24</f>
        <v>6.833333333333333</v>
      </c>
      <c r="K84" s="1" t="s">
        <v>29</v>
      </c>
    </row>
    <row r="85" spans="1:11" s="1" customFormat="1" x14ac:dyDescent="0.35">
      <c r="A85" s="1" t="s">
        <v>7</v>
      </c>
      <c r="B85" s="1">
        <v>3</v>
      </c>
      <c r="C85" s="1">
        <f t="shared" si="14"/>
        <v>1.5625000000000001E-3</v>
      </c>
      <c r="D85" s="1">
        <v>0.03</v>
      </c>
      <c r="E85" s="1">
        <v>40</v>
      </c>
      <c r="F85" s="1">
        <v>39</v>
      </c>
      <c r="G85" s="1">
        <v>0</v>
      </c>
      <c r="H85" s="1" t="s">
        <v>18</v>
      </c>
      <c r="I85" s="1">
        <v>1</v>
      </c>
      <c r="J85" s="1">
        <f>6+20/24</f>
        <v>6.833333333333333</v>
      </c>
      <c r="K85" s="1" t="s">
        <v>29</v>
      </c>
    </row>
    <row r="86" spans="1:11" x14ac:dyDescent="0.35">
      <c r="A86" t="s">
        <v>9</v>
      </c>
      <c r="B86">
        <v>1</v>
      </c>
      <c r="C86">
        <f>0.1*(1/8)^1</f>
        <v>1.2500000000000001E-2</v>
      </c>
      <c r="D86">
        <v>0.03</v>
      </c>
      <c r="E86">
        <v>35</v>
      </c>
      <c r="F86">
        <f>47*8</f>
        <v>376</v>
      </c>
      <c r="G86">
        <v>25</v>
      </c>
      <c r="H86" t="s">
        <v>18</v>
      </c>
      <c r="I86">
        <v>1</v>
      </c>
      <c r="J86">
        <v>4</v>
      </c>
      <c r="K86" t="s">
        <v>35</v>
      </c>
    </row>
    <row r="87" spans="1:11" x14ac:dyDescent="0.35">
      <c r="A87" t="s">
        <v>9</v>
      </c>
      <c r="B87">
        <v>2</v>
      </c>
      <c r="C87">
        <f>0.1*(1/8)^1</f>
        <v>1.2500000000000001E-2</v>
      </c>
      <c r="D87">
        <v>0.03</v>
      </c>
      <c r="E87">
        <v>35</v>
      </c>
      <c r="F87">
        <f>32*8</f>
        <v>256</v>
      </c>
      <c r="G87">
        <v>28</v>
      </c>
      <c r="H87" t="s">
        <v>18</v>
      </c>
      <c r="I87">
        <v>1</v>
      </c>
      <c r="J87">
        <v>4</v>
      </c>
      <c r="K87" t="s">
        <v>35</v>
      </c>
    </row>
    <row r="88" spans="1:11" x14ac:dyDescent="0.35">
      <c r="A88" t="s">
        <v>9</v>
      </c>
      <c r="B88">
        <v>3</v>
      </c>
      <c r="C88">
        <f>0.1*(1/8)^1</f>
        <v>1.2500000000000001E-2</v>
      </c>
      <c r="D88">
        <v>0.03</v>
      </c>
      <c r="E88">
        <v>35</v>
      </c>
      <c r="F88">
        <f>42*8</f>
        <v>336</v>
      </c>
      <c r="G88">
        <v>28</v>
      </c>
      <c r="H88" t="s">
        <v>18</v>
      </c>
      <c r="I88">
        <v>1</v>
      </c>
      <c r="J88">
        <v>4</v>
      </c>
      <c r="K88" t="s">
        <v>35</v>
      </c>
    </row>
    <row r="89" spans="1:11" s="1" customFormat="1" x14ac:dyDescent="0.35">
      <c r="A89" s="1" t="s">
        <v>9</v>
      </c>
      <c r="B89" s="1">
        <v>1</v>
      </c>
      <c r="C89" s="1">
        <f t="shared" ref="C89:C95" si="15">0.1*(1/8)^2</f>
        <v>1.5625000000000001E-3</v>
      </c>
      <c r="D89" s="1">
        <v>0.03</v>
      </c>
      <c r="E89" s="1">
        <v>40</v>
      </c>
      <c r="F89" s="1">
        <v>47</v>
      </c>
      <c r="G89" s="1">
        <v>0</v>
      </c>
      <c r="H89" s="1" t="s">
        <v>18</v>
      </c>
      <c r="I89" s="1">
        <v>1</v>
      </c>
      <c r="J89" s="1">
        <f>6+20/24</f>
        <v>6.833333333333333</v>
      </c>
      <c r="K89" s="1" t="s">
        <v>29</v>
      </c>
    </row>
    <row r="90" spans="1:11" s="1" customFormat="1" x14ac:dyDescent="0.35">
      <c r="A90" s="1" t="s">
        <v>9</v>
      </c>
      <c r="B90" s="1">
        <v>2</v>
      </c>
      <c r="C90" s="1">
        <f t="shared" si="15"/>
        <v>1.5625000000000001E-3</v>
      </c>
      <c r="D90" s="1">
        <v>0.03</v>
      </c>
      <c r="E90" s="1">
        <v>40</v>
      </c>
      <c r="F90" s="1">
        <v>32</v>
      </c>
      <c r="G90" s="1">
        <v>0</v>
      </c>
      <c r="H90" s="1" t="s">
        <v>18</v>
      </c>
      <c r="I90" s="1">
        <v>1</v>
      </c>
      <c r="J90" s="1">
        <f>6+20/24</f>
        <v>6.833333333333333</v>
      </c>
      <c r="K90" s="1" t="s">
        <v>29</v>
      </c>
    </row>
    <row r="91" spans="1:11" s="1" customFormat="1" x14ac:dyDescent="0.35">
      <c r="A91" s="1" t="s">
        <v>9</v>
      </c>
      <c r="B91" s="1">
        <v>3</v>
      </c>
      <c r="C91" s="1">
        <f t="shared" si="15"/>
        <v>1.5625000000000001E-3</v>
      </c>
      <c r="D91" s="1">
        <v>0.03</v>
      </c>
      <c r="E91" s="1">
        <v>40</v>
      </c>
      <c r="F91" s="1">
        <v>42</v>
      </c>
      <c r="G91" s="1">
        <v>0</v>
      </c>
      <c r="H91" s="1" t="s">
        <v>18</v>
      </c>
      <c r="I91" s="1">
        <v>1</v>
      </c>
      <c r="J91" s="1">
        <f>6+20/24</f>
        <v>6.833333333333333</v>
      </c>
      <c r="K91" s="1" t="s">
        <v>29</v>
      </c>
    </row>
    <row r="92" spans="1:11" x14ac:dyDescent="0.35">
      <c r="A92" t="s">
        <v>12</v>
      </c>
      <c r="B92">
        <v>1</v>
      </c>
      <c r="C92">
        <f t="shared" si="15"/>
        <v>1.5625000000000001E-3</v>
      </c>
      <c r="D92">
        <v>0.03</v>
      </c>
      <c r="E92">
        <v>35</v>
      </c>
      <c r="F92">
        <v>154</v>
      </c>
      <c r="G92">
        <v>166</v>
      </c>
      <c r="H92" t="s">
        <v>15</v>
      </c>
      <c r="I92">
        <f t="shared" ref="I92:J94" si="16">15.5/24</f>
        <v>0.64583333333333337</v>
      </c>
      <c r="J92">
        <f t="shared" si="16"/>
        <v>0.64583333333333337</v>
      </c>
    </row>
    <row r="93" spans="1:11" x14ac:dyDescent="0.35">
      <c r="A93" t="s">
        <v>12</v>
      </c>
      <c r="B93">
        <v>2</v>
      </c>
      <c r="C93">
        <f t="shared" si="15"/>
        <v>1.5625000000000001E-3</v>
      </c>
      <c r="D93">
        <v>0.03</v>
      </c>
      <c r="E93">
        <v>35</v>
      </c>
      <c r="F93">
        <v>153</v>
      </c>
      <c r="G93">
        <v>156</v>
      </c>
      <c r="H93" t="s">
        <v>15</v>
      </c>
      <c r="I93">
        <f t="shared" si="16"/>
        <v>0.64583333333333337</v>
      </c>
      <c r="J93">
        <f t="shared" si="16"/>
        <v>0.64583333333333337</v>
      </c>
    </row>
    <row r="94" spans="1:11" x14ac:dyDescent="0.35">
      <c r="A94" t="s">
        <v>12</v>
      </c>
      <c r="B94">
        <v>3</v>
      </c>
      <c r="C94">
        <f t="shared" si="15"/>
        <v>1.5625000000000001E-3</v>
      </c>
      <c r="D94">
        <v>0.03</v>
      </c>
      <c r="E94">
        <v>35</v>
      </c>
      <c r="F94">
        <v>159</v>
      </c>
      <c r="G94">
        <v>142</v>
      </c>
      <c r="H94" t="s">
        <v>15</v>
      </c>
      <c r="I94">
        <f t="shared" si="16"/>
        <v>0.64583333333333337</v>
      </c>
      <c r="J94">
        <f t="shared" si="16"/>
        <v>0.64583333333333337</v>
      </c>
    </row>
    <row r="95" spans="1:11" s="1" customFormat="1" x14ac:dyDescent="0.35">
      <c r="A95" s="1" t="s">
        <v>12</v>
      </c>
      <c r="B95" s="1">
        <v>1</v>
      </c>
      <c r="C95" s="1">
        <f t="shared" si="15"/>
        <v>1.5625000000000001E-3</v>
      </c>
      <c r="D95" s="1">
        <v>0.03</v>
      </c>
      <c r="E95" s="1">
        <v>40</v>
      </c>
      <c r="F95" s="1">
        <v>154</v>
      </c>
      <c r="G95" s="1">
        <v>0</v>
      </c>
      <c r="H95" s="1" t="s">
        <v>15</v>
      </c>
      <c r="I95" s="1">
        <f>15.5/24</f>
        <v>0.64583333333333337</v>
      </c>
      <c r="J95" s="1">
        <f>6+20/24</f>
        <v>6.833333333333333</v>
      </c>
      <c r="K95" s="1" t="s">
        <v>29</v>
      </c>
    </row>
    <row r="96" spans="1:11" x14ac:dyDescent="0.35">
      <c r="A96" t="s">
        <v>12</v>
      </c>
      <c r="B96">
        <v>1</v>
      </c>
      <c r="C96">
        <f>0.1*(1/8)^3</f>
        <v>1.9531250000000001E-4</v>
      </c>
      <c r="D96">
        <v>0.03</v>
      </c>
      <c r="E96">
        <v>35</v>
      </c>
      <c r="F96">
        <v>136</v>
      </c>
      <c r="G96">
        <v>102</v>
      </c>
      <c r="H96" t="s">
        <v>18</v>
      </c>
      <c r="I96">
        <f>15.5/24</f>
        <v>0.64583333333333337</v>
      </c>
      <c r="J96">
        <f>23/24</f>
        <v>0.95833333333333337</v>
      </c>
    </row>
    <row r="97" spans="1:11" x14ac:dyDescent="0.35">
      <c r="A97" t="s">
        <v>12</v>
      </c>
      <c r="B97">
        <v>2</v>
      </c>
      <c r="C97">
        <f>0.1*(1/8)^3</f>
        <v>1.9531250000000001E-4</v>
      </c>
      <c r="D97">
        <v>0.03</v>
      </c>
      <c r="E97">
        <v>35</v>
      </c>
      <c r="F97">
        <v>128</v>
      </c>
      <c r="G97">
        <v>136</v>
      </c>
      <c r="H97" t="s">
        <v>18</v>
      </c>
      <c r="I97">
        <f>15.5/24</f>
        <v>0.64583333333333337</v>
      </c>
      <c r="J97">
        <f>23/24</f>
        <v>0.95833333333333337</v>
      </c>
    </row>
    <row r="98" spans="1:11" x14ac:dyDescent="0.35">
      <c r="A98" t="s">
        <v>12</v>
      </c>
      <c r="B98">
        <v>3</v>
      </c>
      <c r="C98">
        <f>0.1*(1/8)^3</f>
        <v>1.9531250000000001E-4</v>
      </c>
      <c r="D98">
        <v>0.03</v>
      </c>
      <c r="E98">
        <v>35</v>
      </c>
      <c r="F98">
        <v>137</v>
      </c>
      <c r="G98">
        <v>119</v>
      </c>
      <c r="H98" t="s">
        <v>18</v>
      </c>
      <c r="I98">
        <f>15.5/24</f>
        <v>0.64583333333333337</v>
      </c>
      <c r="J98">
        <f>23/24</f>
        <v>0.95833333333333337</v>
      </c>
    </row>
    <row r="99" spans="1:11" s="1" customFormat="1" x14ac:dyDescent="0.35">
      <c r="A99" s="1" t="s">
        <v>12</v>
      </c>
      <c r="B99" s="1">
        <v>1</v>
      </c>
      <c r="C99" s="1">
        <f t="shared" ref="C99:C107" si="17">0.1*(1/8)^1</f>
        <v>1.2500000000000001E-2</v>
      </c>
      <c r="D99" s="1">
        <v>0.03</v>
      </c>
      <c r="E99" s="1">
        <v>40</v>
      </c>
      <c r="F99" s="1">
        <f>136*8^2</f>
        <v>8704</v>
      </c>
      <c r="G99" s="1">
        <v>0</v>
      </c>
      <c r="H99" s="1" t="s">
        <v>18</v>
      </c>
      <c r="I99" s="1">
        <v>0.64583333333333337</v>
      </c>
      <c r="J99" s="1">
        <f>6+20/24</f>
        <v>6.833333333333333</v>
      </c>
      <c r="K99" s="1" t="s">
        <v>36</v>
      </c>
    </row>
    <row r="100" spans="1:11" s="1" customFormat="1" x14ac:dyDescent="0.35">
      <c r="A100" s="1" t="s">
        <v>12</v>
      </c>
      <c r="B100" s="1">
        <v>2</v>
      </c>
      <c r="C100" s="1">
        <f t="shared" si="17"/>
        <v>1.2500000000000001E-2</v>
      </c>
      <c r="D100" s="1">
        <v>0.03</v>
      </c>
      <c r="E100" s="1">
        <v>40</v>
      </c>
      <c r="F100" s="1">
        <f>128*8^2</f>
        <v>8192</v>
      </c>
      <c r="G100" s="1">
        <v>5</v>
      </c>
      <c r="H100" s="1" t="s">
        <v>18</v>
      </c>
      <c r="I100" s="1">
        <f>15.5/24</f>
        <v>0.64583333333333337</v>
      </c>
      <c r="J100" s="1">
        <f>6+20/24</f>
        <v>6.833333333333333</v>
      </c>
      <c r="K100" s="1" t="s">
        <v>36</v>
      </c>
    </row>
    <row r="101" spans="1:11" s="1" customFormat="1" x14ac:dyDescent="0.35">
      <c r="A101" s="1" t="s">
        <v>12</v>
      </c>
      <c r="B101" s="1">
        <v>3</v>
      </c>
      <c r="C101" s="1">
        <f t="shared" si="17"/>
        <v>1.2500000000000001E-2</v>
      </c>
      <c r="D101" s="1">
        <v>0.03</v>
      </c>
      <c r="E101" s="1">
        <v>40</v>
      </c>
      <c r="F101" s="1">
        <f>137*8^2</f>
        <v>8768</v>
      </c>
      <c r="G101" s="1">
        <v>0</v>
      </c>
      <c r="H101" s="1" t="s">
        <v>18</v>
      </c>
      <c r="I101" s="1">
        <f>15.5/24</f>
        <v>0.64583333333333337</v>
      </c>
      <c r="J101" s="1">
        <f>6+20/24</f>
        <v>6.833333333333333</v>
      </c>
      <c r="K101" s="1" t="s">
        <v>36</v>
      </c>
    </row>
    <row r="102" spans="1:11" x14ac:dyDescent="0.35">
      <c r="A102" t="s">
        <v>17</v>
      </c>
      <c r="B102">
        <v>1</v>
      </c>
      <c r="C102">
        <f t="shared" si="17"/>
        <v>1.2500000000000001E-2</v>
      </c>
      <c r="D102">
        <v>0.03</v>
      </c>
      <c r="E102">
        <v>35</v>
      </c>
      <c r="F102">
        <v>143</v>
      </c>
      <c r="G102">
        <v>44</v>
      </c>
      <c r="H102" t="s">
        <v>15</v>
      </c>
      <c r="I102">
        <f t="shared" ref="I102:I113" si="18">18.5/24</f>
        <v>0.77083333333333337</v>
      </c>
      <c r="J102">
        <f>(48-3)/24</f>
        <v>1.875</v>
      </c>
    </row>
    <row r="103" spans="1:11" x14ac:dyDescent="0.35">
      <c r="A103" t="s">
        <v>17</v>
      </c>
      <c r="B103">
        <v>2</v>
      </c>
      <c r="C103">
        <f t="shared" si="17"/>
        <v>1.2500000000000001E-2</v>
      </c>
      <c r="D103">
        <v>0.03</v>
      </c>
      <c r="E103">
        <v>35</v>
      </c>
      <c r="F103">
        <v>125</v>
      </c>
      <c r="G103">
        <v>75</v>
      </c>
      <c r="H103" t="s">
        <v>15</v>
      </c>
      <c r="I103">
        <f t="shared" si="18"/>
        <v>0.77083333333333337</v>
      </c>
      <c r="J103">
        <f>(48-3)/24</f>
        <v>1.875</v>
      </c>
    </row>
    <row r="104" spans="1:11" x14ac:dyDescent="0.35">
      <c r="A104" t="s">
        <v>17</v>
      </c>
      <c r="B104">
        <v>3</v>
      </c>
      <c r="C104">
        <f t="shared" si="17"/>
        <v>1.2500000000000001E-2</v>
      </c>
      <c r="D104">
        <v>0.03</v>
      </c>
      <c r="E104">
        <v>35</v>
      </c>
      <c r="F104">
        <v>133</v>
      </c>
      <c r="G104">
        <v>50</v>
      </c>
      <c r="H104" t="s">
        <v>15</v>
      </c>
      <c r="I104">
        <f t="shared" si="18"/>
        <v>0.77083333333333337</v>
      </c>
      <c r="J104">
        <f>(48-3)/24</f>
        <v>1.875</v>
      </c>
    </row>
    <row r="105" spans="1:11" s="1" customFormat="1" x14ac:dyDescent="0.35">
      <c r="A105" s="1" t="s">
        <v>17</v>
      </c>
      <c r="B105" s="1">
        <v>1</v>
      </c>
      <c r="C105" s="1">
        <f t="shared" si="17"/>
        <v>1.2500000000000001E-2</v>
      </c>
      <c r="D105" s="1">
        <v>0.03</v>
      </c>
      <c r="E105" s="1">
        <v>40</v>
      </c>
      <c r="F105" s="1">
        <v>143</v>
      </c>
      <c r="G105" s="1">
        <v>1</v>
      </c>
      <c r="H105" s="1" t="s">
        <v>15</v>
      </c>
      <c r="I105" s="1">
        <f t="shared" si="18"/>
        <v>0.77083333333333337</v>
      </c>
      <c r="J105" s="1">
        <f>6+20/24</f>
        <v>6.833333333333333</v>
      </c>
    </row>
    <row r="106" spans="1:11" s="1" customFormat="1" x14ac:dyDescent="0.35">
      <c r="A106" s="1" t="s">
        <v>17</v>
      </c>
      <c r="B106" s="1">
        <v>2</v>
      </c>
      <c r="C106" s="1">
        <f t="shared" si="17"/>
        <v>1.2500000000000001E-2</v>
      </c>
      <c r="D106" s="1">
        <v>0.03</v>
      </c>
      <c r="E106" s="1">
        <v>40</v>
      </c>
      <c r="F106" s="1">
        <v>125</v>
      </c>
      <c r="G106" s="1">
        <v>0</v>
      </c>
      <c r="H106" s="1" t="s">
        <v>15</v>
      </c>
      <c r="I106" s="1">
        <f t="shared" si="18"/>
        <v>0.77083333333333337</v>
      </c>
      <c r="J106" s="1">
        <f>6+20/24</f>
        <v>6.833333333333333</v>
      </c>
    </row>
    <row r="107" spans="1:11" s="1" customFormat="1" x14ac:dyDescent="0.35">
      <c r="A107" s="1" t="s">
        <v>17</v>
      </c>
      <c r="B107" s="1">
        <v>3</v>
      </c>
      <c r="C107" s="1">
        <f t="shared" si="17"/>
        <v>1.2500000000000001E-2</v>
      </c>
      <c r="D107" s="1">
        <v>0.03</v>
      </c>
      <c r="E107" s="1">
        <v>40</v>
      </c>
      <c r="F107" s="1">
        <v>133</v>
      </c>
      <c r="G107" s="1">
        <v>0</v>
      </c>
      <c r="H107" s="1" t="s">
        <v>15</v>
      </c>
      <c r="I107" s="1">
        <f t="shared" si="18"/>
        <v>0.77083333333333337</v>
      </c>
      <c r="J107" s="1">
        <f>6+20/24</f>
        <v>6.833333333333333</v>
      </c>
    </row>
    <row r="108" spans="1:11" x14ac:dyDescent="0.35">
      <c r="A108" t="s">
        <v>17</v>
      </c>
      <c r="B108">
        <v>1</v>
      </c>
      <c r="C108">
        <f t="shared" ref="C108:C113" si="19">0.1*(1/8)^4</f>
        <v>2.4414062500000001E-5</v>
      </c>
      <c r="D108">
        <v>0.03</v>
      </c>
      <c r="E108">
        <v>35</v>
      </c>
      <c r="F108">
        <v>29</v>
      </c>
      <c r="G108">
        <v>24</v>
      </c>
      <c r="H108" t="s">
        <v>18</v>
      </c>
      <c r="I108">
        <f t="shared" si="18"/>
        <v>0.77083333333333337</v>
      </c>
      <c r="J108">
        <f>(24+11.5)/24</f>
        <v>1.4791666666666667</v>
      </c>
    </row>
    <row r="109" spans="1:11" x14ac:dyDescent="0.35">
      <c r="A109" t="s">
        <v>17</v>
      </c>
      <c r="B109">
        <v>2</v>
      </c>
      <c r="C109">
        <f t="shared" si="19"/>
        <v>2.4414062500000001E-5</v>
      </c>
      <c r="D109">
        <v>0.03</v>
      </c>
      <c r="E109">
        <v>35</v>
      </c>
      <c r="F109">
        <v>31</v>
      </c>
      <c r="G109">
        <v>33</v>
      </c>
      <c r="H109" t="s">
        <v>18</v>
      </c>
      <c r="I109">
        <f t="shared" si="18"/>
        <v>0.77083333333333337</v>
      </c>
      <c r="J109">
        <f>(24+11.5)/24</f>
        <v>1.4791666666666667</v>
      </c>
    </row>
    <row r="110" spans="1:11" x14ac:dyDescent="0.35">
      <c r="A110" t="s">
        <v>17</v>
      </c>
      <c r="B110">
        <v>3</v>
      </c>
      <c r="C110">
        <f t="shared" si="19"/>
        <v>2.4414062500000001E-5</v>
      </c>
      <c r="D110">
        <v>0.03</v>
      </c>
      <c r="E110">
        <v>35</v>
      </c>
      <c r="F110">
        <v>28</v>
      </c>
      <c r="G110">
        <v>26</v>
      </c>
      <c r="H110" t="s">
        <v>18</v>
      </c>
      <c r="I110">
        <f t="shared" si="18"/>
        <v>0.77083333333333337</v>
      </c>
      <c r="J110">
        <f>(24+11.5)/24</f>
        <v>1.4791666666666667</v>
      </c>
    </row>
    <row r="111" spans="1:11" s="1" customFormat="1" x14ac:dyDescent="0.35">
      <c r="A111" s="1" t="s">
        <v>17</v>
      </c>
      <c r="B111" s="1">
        <v>1</v>
      </c>
      <c r="C111" s="1">
        <f t="shared" si="19"/>
        <v>2.4414062500000001E-5</v>
      </c>
      <c r="D111" s="1">
        <v>0.03</v>
      </c>
      <c r="E111" s="1">
        <v>40</v>
      </c>
      <c r="F111" s="1">
        <v>29</v>
      </c>
      <c r="G111" s="1">
        <v>0</v>
      </c>
      <c r="H111" s="1" t="s">
        <v>18</v>
      </c>
      <c r="I111" s="1">
        <f t="shared" si="18"/>
        <v>0.77083333333333337</v>
      </c>
      <c r="J111" s="1">
        <f>6+20/24</f>
        <v>6.833333333333333</v>
      </c>
      <c r="K111" s="1" t="s">
        <v>29</v>
      </c>
    </row>
    <row r="112" spans="1:11" s="1" customFormat="1" x14ac:dyDescent="0.35">
      <c r="A112" s="1" t="s">
        <v>17</v>
      </c>
      <c r="B112" s="1">
        <v>2</v>
      </c>
      <c r="C112" s="1">
        <f t="shared" si="19"/>
        <v>2.4414062500000001E-5</v>
      </c>
      <c r="D112" s="1">
        <v>0.03</v>
      </c>
      <c r="E112" s="1">
        <v>40</v>
      </c>
      <c r="F112" s="1">
        <v>31</v>
      </c>
      <c r="G112" s="1">
        <v>0</v>
      </c>
      <c r="H112" s="1" t="s">
        <v>18</v>
      </c>
      <c r="I112" s="1">
        <f t="shared" si="18"/>
        <v>0.77083333333333337</v>
      </c>
      <c r="J112" s="1">
        <f>6+20/24</f>
        <v>6.833333333333333</v>
      </c>
      <c r="K112" s="1" t="s">
        <v>29</v>
      </c>
    </row>
    <row r="113" spans="1:11" s="1" customFormat="1" x14ac:dyDescent="0.35">
      <c r="A113" s="1" t="s">
        <v>17</v>
      </c>
      <c r="B113" s="1">
        <v>3</v>
      </c>
      <c r="C113" s="1">
        <f t="shared" si="19"/>
        <v>2.4414062500000001E-5</v>
      </c>
      <c r="D113" s="1">
        <v>0.03</v>
      </c>
      <c r="E113" s="1">
        <v>40</v>
      </c>
      <c r="F113" s="1">
        <v>28</v>
      </c>
      <c r="G113" s="1">
        <v>0</v>
      </c>
      <c r="H113" s="1" t="s">
        <v>18</v>
      </c>
      <c r="I113" s="1">
        <f t="shared" si="18"/>
        <v>0.77083333333333337</v>
      </c>
      <c r="J113" s="1">
        <f>6+20/24</f>
        <v>6.833333333333333</v>
      </c>
      <c r="K113" s="1" t="s">
        <v>29</v>
      </c>
    </row>
    <row r="114" spans="1:11" x14ac:dyDescent="0.35">
      <c r="A114" t="s">
        <v>7</v>
      </c>
      <c r="B114">
        <v>1</v>
      </c>
      <c r="C114">
        <f t="shared" ref="C114:C119" si="20">0.1*(1/8)^2</f>
        <v>1.5625000000000001E-3</v>
      </c>
      <c r="D114">
        <v>0.03</v>
      </c>
      <c r="E114">
        <v>35</v>
      </c>
      <c r="F114">
        <v>75</v>
      </c>
      <c r="G114">
        <v>43</v>
      </c>
      <c r="H114" t="s">
        <v>15</v>
      </c>
      <c r="I114">
        <f t="shared" ref="I114:I131" si="21">(24-2.5)/24</f>
        <v>0.89583333333333337</v>
      </c>
      <c r="J114">
        <v>3</v>
      </c>
    </row>
    <row r="115" spans="1:11" x14ac:dyDescent="0.35">
      <c r="A115" t="s">
        <v>7</v>
      </c>
      <c r="B115">
        <v>2</v>
      </c>
      <c r="C115">
        <f t="shared" si="20"/>
        <v>1.5625000000000001E-3</v>
      </c>
      <c r="D115">
        <v>0.03</v>
      </c>
      <c r="E115">
        <v>35</v>
      </c>
      <c r="F115">
        <v>57</v>
      </c>
      <c r="G115">
        <v>34</v>
      </c>
      <c r="H115" t="s">
        <v>15</v>
      </c>
      <c r="I115">
        <f t="shared" si="21"/>
        <v>0.89583333333333337</v>
      </c>
      <c r="J115">
        <v>3</v>
      </c>
    </row>
    <row r="116" spans="1:11" x14ac:dyDescent="0.35">
      <c r="A116" t="s">
        <v>7</v>
      </c>
      <c r="B116">
        <v>3</v>
      </c>
      <c r="C116">
        <f t="shared" si="20"/>
        <v>1.5625000000000001E-3</v>
      </c>
      <c r="D116">
        <v>0.03</v>
      </c>
      <c r="E116">
        <v>35</v>
      </c>
      <c r="F116">
        <v>48</v>
      </c>
      <c r="G116">
        <v>28</v>
      </c>
      <c r="H116" t="s">
        <v>15</v>
      </c>
      <c r="I116">
        <f t="shared" si="21"/>
        <v>0.89583333333333337</v>
      </c>
      <c r="J116">
        <v>3</v>
      </c>
    </row>
    <row r="117" spans="1:11" s="1" customFormat="1" x14ac:dyDescent="0.35">
      <c r="A117" s="1" t="s">
        <v>7</v>
      </c>
      <c r="B117" s="1">
        <v>1</v>
      </c>
      <c r="C117" s="1">
        <f t="shared" si="20"/>
        <v>1.5625000000000001E-3</v>
      </c>
      <c r="D117" s="1">
        <v>0.03</v>
      </c>
      <c r="E117" s="1">
        <v>40</v>
      </c>
      <c r="F117" s="1">
        <v>75</v>
      </c>
      <c r="G117" s="1">
        <v>0</v>
      </c>
      <c r="H117" s="1" t="s">
        <v>15</v>
      </c>
      <c r="I117" s="1">
        <f t="shared" si="21"/>
        <v>0.89583333333333337</v>
      </c>
      <c r="J117" s="1">
        <f t="shared" ref="J117:J131" si="22">6+20/24</f>
        <v>6.833333333333333</v>
      </c>
      <c r="K117" s="1" t="s">
        <v>29</v>
      </c>
    </row>
    <row r="118" spans="1:11" s="1" customFormat="1" x14ac:dyDescent="0.35">
      <c r="A118" s="1" t="s">
        <v>7</v>
      </c>
      <c r="B118" s="1">
        <v>2</v>
      </c>
      <c r="C118" s="1">
        <f t="shared" si="20"/>
        <v>1.5625000000000001E-3</v>
      </c>
      <c r="D118" s="1">
        <v>0.03</v>
      </c>
      <c r="E118" s="1">
        <v>40</v>
      </c>
      <c r="F118" s="1">
        <v>57</v>
      </c>
      <c r="G118" s="1">
        <v>0</v>
      </c>
      <c r="H118" s="1" t="s">
        <v>15</v>
      </c>
      <c r="I118" s="1">
        <f t="shared" si="21"/>
        <v>0.89583333333333337</v>
      </c>
      <c r="J118" s="1">
        <f t="shared" si="22"/>
        <v>6.833333333333333</v>
      </c>
      <c r="K118" s="1" t="s">
        <v>29</v>
      </c>
    </row>
    <row r="119" spans="1:11" s="1" customFormat="1" x14ac:dyDescent="0.35">
      <c r="A119" s="1" t="s">
        <v>7</v>
      </c>
      <c r="B119" s="1">
        <v>3</v>
      </c>
      <c r="C119" s="1">
        <f t="shared" si="20"/>
        <v>1.5625000000000001E-3</v>
      </c>
      <c r="D119" s="1">
        <v>0.03</v>
      </c>
      <c r="E119" s="1">
        <v>40</v>
      </c>
      <c r="F119" s="1">
        <v>48</v>
      </c>
      <c r="G119" s="1">
        <v>0</v>
      </c>
      <c r="H119" s="1" t="s">
        <v>15</v>
      </c>
      <c r="I119" s="1">
        <f t="shared" si="21"/>
        <v>0.89583333333333337</v>
      </c>
      <c r="J119" s="1">
        <f t="shared" si="22"/>
        <v>6.833333333333333</v>
      </c>
      <c r="K119" s="1" t="s">
        <v>29</v>
      </c>
    </row>
    <row r="120" spans="1:11" x14ac:dyDescent="0.35">
      <c r="A120" t="s">
        <v>8</v>
      </c>
      <c r="B120">
        <v>1</v>
      </c>
      <c r="C120">
        <f>0.1*(1/8)^1</f>
        <v>1.2500000000000001E-2</v>
      </c>
      <c r="D120">
        <v>0.03</v>
      </c>
      <c r="E120">
        <v>35</v>
      </c>
      <c r="F120">
        <f>27*8</f>
        <v>216</v>
      </c>
      <c r="G120">
        <v>5</v>
      </c>
      <c r="H120" t="s">
        <v>15</v>
      </c>
      <c r="I120">
        <f t="shared" si="21"/>
        <v>0.89583333333333337</v>
      </c>
      <c r="J120">
        <f t="shared" si="22"/>
        <v>6.833333333333333</v>
      </c>
      <c r="K120" t="s">
        <v>35</v>
      </c>
    </row>
    <row r="121" spans="1:11" x14ac:dyDescent="0.35">
      <c r="A121" t="s">
        <v>8</v>
      </c>
      <c r="B121">
        <v>2</v>
      </c>
      <c r="C121">
        <f>0.1*(1/8)^1</f>
        <v>1.2500000000000001E-2</v>
      </c>
      <c r="D121">
        <v>0.03</v>
      </c>
      <c r="E121">
        <v>35</v>
      </c>
      <c r="F121">
        <f>29*8</f>
        <v>232</v>
      </c>
      <c r="G121">
        <v>5</v>
      </c>
      <c r="H121" t="s">
        <v>15</v>
      </c>
      <c r="I121">
        <f t="shared" si="21"/>
        <v>0.89583333333333337</v>
      </c>
      <c r="J121">
        <f t="shared" si="22"/>
        <v>6.833333333333333</v>
      </c>
      <c r="K121" t="s">
        <v>35</v>
      </c>
    </row>
    <row r="122" spans="1:11" x14ac:dyDescent="0.35">
      <c r="A122" t="s">
        <v>8</v>
      </c>
      <c r="B122">
        <v>3</v>
      </c>
      <c r="C122">
        <f>0.1*(1/8)^1</f>
        <v>1.2500000000000001E-2</v>
      </c>
      <c r="D122">
        <v>0.03</v>
      </c>
      <c r="E122">
        <v>35</v>
      </c>
      <c r="F122">
        <f>27*8</f>
        <v>216</v>
      </c>
      <c r="G122">
        <v>1</v>
      </c>
      <c r="H122" t="s">
        <v>15</v>
      </c>
      <c r="I122">
        <f t="shared" si="21"/>
        <v>0.89583333333333337</v>
      </c>
      <c r="J122">
        <f t="shared" si="22"/>
        <v>6.833333333333333</v>
      </c>
      <c r="K122" t="s">
        <v>35</v>
      </c>
    </row>
    <row r="123" spans="1:11" s="1" customFormat="1" x14ac:dyDescent="0.35">
      <c r="A123" s="1" t="s">
        <v>8</v>
      </c>
      <c r="B123" s="1">
        <v>1</v>
      </c>
      <c r="C123" s="1">
        <f>0.1*(1/8)^2</f>
        <v>1.5625000000000001E-3</v>
      </c>
      <c r="D123" s="1">
        <v>0.03</v>
      </c>
      <c r="E123" s="1">
        <v>40</v>
      </c>
      <c r="F123" s="1">
        <v>27</v>
      </c>
      <c r="G123" s="1">
        <v>0</v>
      </c>
      <c r="H123" s="1" t="s">
        <v>15</v>
      </c>
      <c r="I123" s="1">
        <f t="shared" si="21"/>
        <v>0.89583333333333337</v>
      </c>
      <c r="J123" s="1">
        <f t="shared" si="22"/>
        <v>6.833333333333333</v>
      </c>
      <c r="K123" s="1" t="s">
        <v>29</v>
      </c>
    </row>
    <row r="124" spans="1:11" s="1" customFormat="1" x14ac:dyDescent="0.35">
      <c r="A124" s="1" t="s">
        <v>8</v>
      </c>
      <c r="B124" s="1">
        <v>2</v>
      </c>
      <c r="C124" s="1">
        <f>0.1*(1/8)^2</f>
        <v>1.5625000000000001E-3</v>
      </c>
      <c r="D124" s="1">
        <v>0.03</v>
      </c>
      <c r="E124" s="1">
        <v>40</v>
      </c>
      <c r="F124" s="1">
        <v>29</v>
      </c>
      <c r="G124" s="1">
        <v>0</v>
      </c>
      <c r="H124" s="1" t="s">
        <v>15</v>
      </c>
      <c r="I124" s="1">
        <f t="shared" si="21"/>
        <v>0.89583333333333337</v>
      </c>
      <c r="J124" s="1">
        <f t="shared" si="22"/>
        <v>6.833333333333333</v>
      </c>
      <c r="K124" s="1" t="s">
        <v>29</v>
      </c>
    </row>
    <row r="125" spans="1:11" s="1" customFormat="1" x14ac:dyDescent="0.35">
      <c r="A125" s="1" t="s">
        <v>8</v>
      </c>
      <c r="B125" s="1">
        <v>3</v>
      </c>
      <c r="C125" s="1">
        <f>0.1*(1/8)^2</f>
        <v>1.5625000000000001E-3</v>
      </c>
      <c r="D125" s="1">
        <v>0.03</v>
      </c>
      <c r="E125" s="1">
        <v>40</v>
      </c>
      <c r="F125" s="1">
        <v>27</v>
      </c>
      <c r="G125" s="1">
        <v>0</v>
      </c>
      <c r="H125" s="1" t="s">
        <v>15</v>
      </c>
      <c r="I125" s="1">
        <f t="shared" si="21"/>
        <v>0.89583333333333337</v>
      </c>
      <c r="J125" s="1">
        <f t="shared" si="22"/>
        <v>6.833333333333333</v>
      </c>
      <c r="K125" s="1" t="s">
        <v>29</v>
      </c>
    </row>
    <row r="126" spans="1:11" x14ac:dyDescent="0.35">
      <c r="A126" t="s">
        <v>9</v>
      </c>
      <c r="B126">
        <v>1</v>
      </c>
      <c r="C126">
        <f>0.1*(1/8)^1</f>
        <v>1.2500000000000001E-2</v>
      </c>
      <c r="D126">
        <v>0.03</v>
      </c>
      <c r="E126">
        <v>35</v>
      </c>
      <c r="F126">
        <f>53*8</f>
        <v>424</v>
      </c>
      <c r="G126">
        <v>4</v>
      </c>
      <c r="H126" t="s">
        <v>15</v>
      </c>
      <c r="I126">
        <f t="shared" si="21"/>
        <v>0.89583333333333337</v>
      </c>
      <c r="J126">
        <f t="shared" si="22"/>
        <v>6.833333333333333</v>
      </c>
      <c r="K126" t="s">
        <v>35</v>
      </c>
    </row>
    <row r="127" spans="1:11" x14ac:dyDescent="0.35">
      <c r="A127" t="s">
        <v>9</v>
      </c>
      <c r="B127">
        <v>2</v>
      </c>
      <c r="C127">
        <f>0.1*(1/8)^1</f>
        <v>1.2500000000000001E-2</v>
      </c>
      <c r="D127">
        <v>0.03</v>
      </c>
      <c r="E127">
        <v>35</v>
      </c>
      <c r="F127">
        <f>47*8</f>
        <v>376</v>
      </c>
      <c r="G127">
        <v>4</v>
      </c>
      <c r="H127" t="s">
        <v>15</v>
      </c>
      <c r="I127">
        <f t="shared" si="21"/>
        <v>0.89583333333333337</v>
      </c>
      <c r="J127">
        <f t="shared" si="22"/>
        <v>6.833333333333333</v>
      </c>
      <c r="K127" t="s">
        <v>35</v>
      </c>
    </row>
    <row r="128" spans="1:11" x14ac:dyDescent="0.35">
      <c r="A128" t="s">
        <v>9</v>
      </c>
      <c r="B128">
        <v>3</v>
      </c>
      <c r="C128">
        <f>0.1*(1/8)^1</f>
        <v>1.2500000000000001E-2</v>
      </c>
      <c r="D128">
        <v>0.03</v>
      </c>
      <c r="E128">
        <v>35</v>
      </c>
      <c r="F128">
        <f>61*8</f>
        <v>488</v>
      </c>
      <c r="G128">
        <v>6</v>
      </c>
      <c r="H128" t="s">
        <v>15</v>
      </c>
      <c r="I128">
        <f t="shared" si="21"/>
        <v>0.89583333333333337</v>
      </c>
      <c r="J128">
        <f t="shared" si="22"/>
        <v>6.833333333333333</v>
      </c>
      <c r="K128" t="s">
        <v>35</v>
      </c>
    </row>
    <row r="129" spans="1:11" s="1" customFormat="1" x14ac:dyDescent="0.35">
      <c r="A129" s="1" t="s">
        <v>9</v>
      </c>
      <c r="B129" s="1">
        <v>1</v>
      </c>
      <c r="C129" s="1">
        <f t="shared" ref="C129:C134" si="23">0.1*(1/8)^2</f>
        <v>1.5625000000000001E-3</v>
      </c>
      <c r="D129" s="1">
        <v>0.03</v>
      </c>
      <c r="E129" s="1">
        <v>40</v>
      </c>
      <c r="F129" s="1">
        <v>53</v>
      </c>
      <c r="G129" s="1">
        <v>0</v>
      </c>
      <c r="H129" s="1" t="s">
        <v>15</v>
      </c>
      <c r="I129" s="1">
        <f t="shared" si="21"/>
        <v>0.89583333333333337</v>
      </c>
      <c r="J129" s="1">
        <f t="shared" si="22"/>
        <v>6.833333333333333</v>
      </c>
      <c r="K129" s="1" t="s">
        <v>29</v>
      </c>
    </row>
    <row r="130" spans="1:11" s="1" customFormat="1" x14ac:dyDescent="0.35">
      <c r="A130" s="1" t="s">
        <v>9</v>
      </c>
      <c r="B130" s="1">
        <v>2</v>
      </c>
      <c r="C130" s="1">
        <f t="shared" si="23"/>
        <v>1.5625000000000001E-3</v>
      </c>
      <c r="D130" s="1">
        <v>0.03</v>
      </c>
      <c r="E130" s="1">
        <v>40</v>
      </c>
      <c r="F130" s="1">
        <v>47</v>
      </c>
      <c r="G130" s="1">
        <v>0</v>
      </c>
      <c r="H130" s="1" t="s">
        <v>15</v>
      </c>
      <c r="I130" s="1">
        <f t="shared" si="21"/>
        <v>0.89583333333333337</v>
      </c>
      <c r="J130" s="1">
        <f t="shared" si="22"/>
        <v>6.833333333333333</v>
      </c>
      <c r="K130" s="1" t="s">
        <v>29</v>
      </c>
    </row>
    <row r="131" spans="1:11" s="1" customFormat="1" x14ac:dyDescent="0.35">
      <c r="A131" s="1" t="s">
        <v>9</v>
      </c>
      <c r="B131" s="1">
        <v>3</v>
      </c>
      <c r="C131" s="1">
        <f t="shared" si="23"/>
        <v>1.5625000000000001E-3</v>
      </c>
      <c r="D131" s="1">
        <v>0.03</v>
      </c>
      <c r="E131" s="1">
        <v>40</v>
      </c>
      <c r="F131" s="1">
        <v>61</v>
      </c>
      <c r="G131" s="1">
        <v>0</v>
      </c>
      <c r="H131" s="1" t="s">
        <v>15</v>
      </c>
      <c r="I131" s="1">
        <f t="shared" si="21"/>
        <v>0.89583333333333337</v>
      </c>
      <c r="J131" s="1">
        <f t="shared" si="22"/>
        <v>6.833333333333333</v>
      </c>
      <c r="K131" s="1" t="s">
        <v>29</v>
      </c>
    </row>
    <row r="132" spans="1:11" x14ac:dyDescent="0.35">
      <c r="A132" t="s">
        <v>11</v>
      </c>
      <c r="B132">
        <v>1</v>
      </c>
      <c r="C132">
        <f t="shared" si="23"/>
        <v>1.5625000000000001E-3</v>
      </c>
      <c r="D132">
        <v>0.03</v>
      </c>
      <c r="E132">
        <v>35</v>
      </c>
      <c r="F132">
        <v>49</v>
      </c>
      <c r="G132">
        <v>33</v>
      </c>
      <c r="H132" t="s">
        <v>15</v>
      </c>
      <c r="I132">
        <f t="shared" ref="I132:I137" si="24">(24+12+7)/24</f>
        <v>1.7916666666666667</v>
      </c>
      <c r="J132">
        <f t="shared" ref="J132:J137" si="25">26/24</f>
        <v>1.0833333333333333</v>
      </c>
    </row>
    <row r="133" spans="1:11" x14ac:dyDescent="0.35">
      <c r="A133" t="s">
        <v>11</v>
      </c>
      <c r="B133">
        <v>2</v>
      </c>
      <c r="C133">
        <f t="shared" si="23"/>
        <v>1.5625000000000001E-3</v>
      </c>
      <c r="D133">
        <v>0.03</v>
      </c>
      <c r="E133">
        <v>35</v>
      </c>
      <c r="F133">
        <v>49</v>
      </c>
      <c r="G133">
        <v>40</v>
      </c>
      <c r="H133" t="s">
        <v>15</v>
      </c>
      <c r="I133">
        <f t="shared" si="24"/>
        <v>1.7916666666666667</v>
      </c>
      <c r="J133">
        <f t="shared" si="25"/>
        <v>1.0833333333333333</v>
      </c>
    </row>
    <row r="134" spans="1:11" x14ac:dyDescent="0.35">
      <c r="A134" t="s">
        <v>11</v>
      </c>
      <c r="B134">
        <v>3</v>
      </c>
      <c r="C134">
        <f t="shared" si="23"/>
        <v>1.5625000000000001E-3</v>
      </c>
      <c r="D134">
        <v>0.03</v>
      </c>
      <c r="E134">
        <v>35</v>
      </c>
      <c r="F134">
        <v>51</v>
      </c>
      <c r="G134">
        <v>22</v>
      </c>
      <c r="H134" t="s">
        <v>15</v>
      </c>
      <c r="I134">
        <f t="shared" si="24"/>
        <v>1.7916666666666667</v>
      </c>
      <c r="J134">
        <f t="shared" si="25"/>
        <v>1.0833333333333333</v>
      </c>
    </row>
    <row r="135" spans="1:11" x14ac:dyDescent="0.35">
      <c r="A135" s="1" t="s">
        <v>11</v>
      </c>
      <c r="B135" s="1">
        <v>1</v>
      </c>
      <c r="C135" s="1">
        <f>0.1*(1/8)^1</f>
        <v>1.2500000000000001E-2</v>
      </c>
      <c r="D135" s="1">
        <v>0.03</v>
      </c>
      <c r="E135" s="1">
        <v>40</v>
      </c>
      <c r="F135" s="1">
        <f>49*8</f>
        <v>392</v>
      </c>
      <c r="G135" s="1">
        <v>7</v>
      </c>
      <c r="H135" s="1" t="s">
        <v>15</v>
      </c>
      <c r="I135" s="1">
        <f t="shared" si="24"/>
        <v>1.7916666666666667</v>
      </c>
      <c r="J135" s="1">
        <f t="shared" si="25"/>
        <v>1.0833333333333333</v>
      </c>
      <c r="K135" s="1" t="s">
        <v>35</v>
      </c>
    </row>
    <row r="136" spans="1:11" x14ac:dyDescent="0.35">
      <c r="A136" s="1" t="s">
        <v>11</v>
      </c>
      <c r="B136" s="1">
        <v>2</v>
      </c>
      <c r="C136" s="1">
        <f>0.1*(1/8)^1</f>
        <v>1.2500000000000001E-2</v>
      </c>
      <c r="D136" s="1">
        <v>0.03</v>
      </c>
      <c r="E136" s="1">
        <v>40</v>
      </c>
      <c r="F136" s="1">
        <f>49*8</f>
        <v>392</v>
      </c>
      <c r="G136" s="1">
        <v>19</v>
      </c>
      <c r="H136" s="1" t="s">
        <v>15</v>
      </c>
      <c r="I136" s="1">
        <f t="shared" si="24"/>
        <v>1.7916666666666667</v>
      </c>
      <c r="J136" s="1">
        <f t="shared" si="25"/>
        <v>1.0833333333333333</v>
      </c>
      <c r="K136" s="1" t="s">
        <v>35</v>
      </c>
    </row>
    <row r="137" spans="1:11" x14ac:dyDescent="0.35">
      <c r="A137" s="1" t="s">
        <v>11</v>
      </c>
      <c r="B137" s="1">
        <v>3</v>
      </c>
      <c r="C137" s="1">
        <f>0.1*(1/8)^1</f>
        <v>1.2500000000000001E-2</v>
      </c>
      <c r="D137" s="1">
        <v>0.03</v>
      </c>
      <c r="E137" s="1">
        <v>40</v>
      </c>
      <c r="F137" s="1">
        <f>51*8</f>
        <v>408</v>
      </c>
      <c r="G137" s="1">
        <v>6</v>
      </c>
      <c r="H137" s="1" t="s">
        <v>15</v>
      </c>
      <c r="I137" s="1">
        <f t="shared" si="24"/>
        <v>1.7916666666666667</v>
      </c>
      <c r="J137" s="1">
        <f t="shared" si="25"/>
        <v>1.0833333333333333</v>
      </c>
      <c r="K137" s="1" t="s">
        <v>35</v>
      </c>
    </row>
    <row r="138" spans="1:11" x14ac:dyDescent="0.35">
      <c r="A138" t="s">
        <v>30</v>
      </c>
      <c r="B138">
        <v>1</v>
      </c>
      <c r="C138">
        <f>(1/10)^3</f>
        <v>1.0000000000000002E-3</v>
      </c>
      <c r="D138">
        <v>0.03</v>
      </c>
      <c r="E138">
        <v>35</v>
      </c>
      <c r="F138">
        <v>158</v>
      </c>
      <c r="G138">
        <v>142</v>
      </c>
      <c r="H138" t="s">
        <v>15</v>
      </c>
      <c r="I138">
        <f>18/24</f>
        <v>0.75</v>
      </c>
      <c r="J138">
        <f>19/24</f>
        <v>0.79166666666666663</v>
      </c>
    </row>
    <row r="139" spans="1:11" x14ac:dyDescent="0.35">
      <c r="A139" t="s">
        <v>30</v>
      </c>
      <c r="B139">
        <v>2</v>
      </c>
      <c r="C139">
        <f>(1/10)^3</f>
        <v>1.0000000000000002E-3</v>
      </c>
      <c r="D139">
        <v>0.03</v>
      </c>
      <c r="E139">
        <v>35</v>
      </c>
      <c r="F139">
        <v>155</v>
      </c>
      <c r="G139">
        <v>136</v>
      </c>
      <c r="H139" t="s">
        <v>15</v>
      </c>
      <c r="I139">
        <f>18/24</f>
        <v>0.75</v>
      </c>
      <c r="J139">
        <f>19/24</f>
        <v>0.79166666666666663</v>
      </c>
    </row>
    <row r="140" spans="1:11" x14ac:dyDescent="0.35">
      <c r="A140" t="s">
        <v>30</v>
      </c>
      <c r="B140">
        <v>3</v>
      </c>
      <c r="C140">
        <f>(1/10)^3</f>
        <v>1.0000000000000002E-3</v>
      </c>
      <c r="D140">
        <v>0.03</v>
      </c>
      <c r="E140">
        <v>35</v>
      </c>
      <c r="F140">
        <v>153</v>
      </c>
      <c r="G140">
        <v>146</v>
      </c>
      <c r="H140" t="s">
        <v>15</v>
      </c>
      <c r="I140">
        <f>18/24</f>
        <v>0.75</v>
      </c>
      <c r="J140">
        <f>19/24</f>
        <v>0.79166666666666663</v>
      </c>
    </row>
    <row r="141" spans="1:11" s="1" customFormat="1" x14ac:dyDescent="0.35">
      <c r="A141" s="1" t="s">
        <v>30</v>
      </c>
      <c r="B141" s="1">
        <v>1</v>
      </c>
      <c r="C141" s="1">
        <v>0.1</v>
      </c>
      <c r="D141" s="1">
        <v>0.03</v>
      </c>
      <c r="E141" s="1">
        <v>40</v>
      </c>
      <c r="F141" s="1">
        <f>F138*10^2</f>
        <v>15800</v>
      </c>
      <c r="G141" s="1">
        <v>0</v>
      </c>
      <c r="H141" s="1" t="s">
        <v>15</v>
      </c>
      <c r="I141" s="1">
        <v>0.75</v>
      </c>
      <c r="J141" s="1">
        <v>7.5</v>
      </c>
      <c r="K141" s="1" t="s">
        <v>29</v>
      </c>
    </row>
    <row r="142" spans="1:11" s="1" customFormat="1" x14ac:dyDescent="0.35">
      <c r="A142" s="1" t="s">
        <v>30</v>
      </c>
      <c r="B142" s="1">
        <v>2</v>
      </c>
      <c r="C142" s="1">
        <v>0.1</v>
      </c>
      <c r="D142" s="1">
        <v>0.03</v>
      </c>
      <c r="E142" s="1">
        <v>40</v>
      </c>
      <c r="F142" s="1">
        <f t="shared" ref="F142:F143" si="26">F139*10^2</f>
        <v>15500</v>
      </c>
      <c r="G142" s="1">
        <v>0</v>
      </c>
      <c r="H142" s="1" t="s">
        <v>15</v>
      </c>
      <c r="I142" s="1">
        <v>0.75</v>
      </c>
      <c r="J142" s="1">
        <v>7.5</v>
      </c>
      <c r="K142" s="1" t="s">
        <v>29</v>
      </c>
    </row>
    <row r="143" spans="1:11" s="1" customFormat="1" x14ac:dyDescent="0.35">
      <c r="A143" s="1" t="s">
        <v>30</v>
      </c>
      <c r="B143" s="1">
        <v>3</v>
      </c>
      <c r="C143" s="1">
        <v>0.1</v>
      </c>
      <c r="D143" s="1">
        <v>0.03</v>
      </c>
      <c r="E143" s="1">
        <v>40</v>
      </c>
      <c r="F143" s="1">
        <f t="shared" si="26"/>
        <v>15300</v>
      </c>
      <c r="G143" s="1">
        <v>0</v>
      </c>
      <c r="H143" s="1" t="s">
        <v>15</v>
      </c>
      <c r="I143" s="1">
        <v>0.75</v>
      </c>
      <c r="J143" s="1">
        <v>7.5</v>
      </c>
      <c r="K143" s="1" t="s">
        <v>29</v>
      </c>
    </row>
    <row r="144" spans="1:11" x14ac:dyDescent="0.35">
      <c r="A144" t="s">
        <v>31</v>
      </c>
      <c r="B144">
        <v>1</v>
      </c>
      <c r="C144">
        <f>(1/10)^3</f>
        <v>1.0000000000000002E-3</v>
      </c>
      <c r="D144">
        <v>0.03</v>
      </c>
      <c r="E144">
        <v>35</v>
      </c>
      <c r="F144">
        <v>160</v>
      </c>
      <c r="G144">
        <v>139</v>
      </c>
      <c r="H144" t="s">
        <v>15</v>
      </c>
      <c r="I144">
        <f>18/24</f>
        <v>0.75</v>
      </c>
      <c r="J144">
        <f>19/24</f>
        <v>0.79166666666666663</v>
      </c>
    </row>
    <row r="145" spans="1:11" x14ac:dyDescent="0.35">
      <c r="A145" t="s">
        <v>31</v>
      </c>
      <c r="B145">
        <v>2</v>
      </c>
      <c r="C145">
        <f>(1/10)^3</f>
        <v>1.0000000000000002E-3</v>
      </c>
      <c r="D145">
        <v>0.03</v>
      </c>
      <c r="E145">
        <v>35</v>
      </c>
      <c r="F145">
        <v>204</v>
      </c>
      <c r="G145">
        <v>130</v>
      </c>
      <c r="H145" t="s">
        <v>15</v>
      </c>
      <c r="I145">
        <f>18/24</f>
        <v>0.75</v>
      </c>
      <c r="J145">
        <f>19/24</f>
        <v>0.79166666666666663</v>
      </c>
    </row>
    <row r="146" spans="1:11" x14ac:dyDescent="0.35">
      <c r="A146" t="s">
        <v>31</v>
      </c>
      <c r="B146">
        <v>3</v>
      </c>
      <c r="C146">
        <f>(1/10)^3</f>
        <v>1.0000000000000002E-3</v>
      </c>
      <c r="D146">
        <v>0.03</v>
      </c>
      <c r="E146">
        <v>35</v>
      </c>
      <c r="F146">
        <v>156</v>
      </c>
      <c r="G146">
        <v>150</v>
      </c>
      <c r="H146" t="s">
        <v>15</v>
      </c>
      <c r="I146">
        <f>18/24</f>
        <v>0.75</v>
      </c>
      <c r="J146">
        <f>19/24</f>
        <v>0.79166666666666663</v>
      </c>
    </row>
    <row r="147" spans="1:11" s="1" customFormat="1" x14ac:dyDescent="0.35">
      <c r="A147" s="1" t="s">
        <v>31</v>
      </c>
      <c r="B147" s="1">
        <v>1</v>
      </c>
      <c r="C147" s="1">
        <v>0.1</v>
      </c>
      <c r="D147" s="1">
        <v>0.03</v>
      </c>
      <c r="E147" s="1">
        <v>40</v>
      </c>
      <c r="F147" s="1">
        <f>F144*10^2</f>
        <v>16000</v>
      </c>
      <c r="G147" s="1">
        <v>0</v>
      </c>
      <c r="H147" s="1" t="s">
        <v>15</v>
      </c>
      <c r="I147" s="1">
        <v>0.75</v>
      </c>
      <c r="J147" s="1">
        <v>7.5</v>
      </c>
      <c r="K147" s="1" t="s">
        <v>29</v>
      </c>
    </row>
    <row r="148" spans="1:11" s="1" customFormat="1" x14ac:dyDescent="0.35">
      <c r="A148" s="1" t="s">
        <v>31</v>
      </c>
      <c r="B148" s="1">
        <v>2</v>
      </c>
      <c r="C148" s="1">
        <v>0.1</v>
      </c>
      <c r="D148" s="1">
        <v>0.03</v>
      </c>
      <c r="E148" s="1">
        <v>40</v>
      </c>
      <c r="F148" s="1">
        <f t="shared" ref="F148:F149" si="27">F145*10^2</f>
        <v>20400</v>
      </c>
      <c r="G148" s="1">
        <v>0</v>
      </c>
      <c r="H148" s="1" t="s">
        <v>15</v>
      </c>
      <c r="I148" s="1">
        <v>0.75</v>
      </c>
      <c r="J148" s="1">
        <v>7.5</v>
      </c>
      <c r="K148" s="1" t="s">
        <v>29</v>
      </c>
    </row>
    <row r="149" spans="1:11" s="1" customFormat="1" x14ac:dyDescent="0.35">
      <c r="A149" s="1" t="s">
        <v>31</v>
      </c>
      <c r="B149" s="1">
        <v>3</v>
      </c>
      <c r="C149" s="1">
        <v>0.1</v>
      </c>
      <c r="D149" s="1">
        <v>0.03</v>
      </c>
      <c r="E149" s="1">
        <v>40</v>
      </c>
      <c r="F149" s="1">
        <f t="shared" si="27"/>
        <v>15600</v>
      </c>
      <c r="G149" s="1">
        <v>0</v>
      </c>
      <c r="H149" s="1" t="s">
        <v>15</v>
      </c>
      <c r="I149" s="1">
        <v>0.75</v>
      </c>
      <c r="J149" s="1">
        <v>7.5</v>
      </c>
      <c r="K149" s="1" t="s">
        <v>29</v>
      </c>
    </row>
    <row r="150" spans="1:11" x14ac:dyDescent="0.35">
      <c r="A150" t="s">
        <v>32</v>
      </c>
      <c r="B150">
        <v>1</v>
      </c>
      <c r="C150">
        <f>(1/10)^3</f>
        <v>1.0000000000000002E-3</v>
      </c>
      <c r="D150">
        <v>0.03</v>
      </c>
      <c r="E150">
        <v>35</v>
      </c>
      <c r="F150">
        <v>120</v>
      </c>
      <c r="G150">
        <v>106</v>
      </c>
      <c r="H150" t="s">
        <v>15</v>
      </c>
      <c r="I150">
        <f>18/24</f>
        <v>0.75</v>
      </c>
      <c r="J150">
        <f>19/24</f>
        <v>0.79166666666666663</v>
      </c>
    </row>
    <row r="151" spans="1:11" x14ac:dyDescent="0.35">
      <c r="A151" t="s">
        <v>32</v>
      </c>
      <c r="B151">
        <v>2</v>
      </c>
      <c r="C151">
        <f>(1/10)^3</f>
        <v>1.0000000000000002E-3</v>
      </c>
      <c r="D151">
        <v>0.03</v>
      </c>
      <c r="E151">
        <v>35</v>
      </c>
      <c r="F151">
        <v>118</v>
      </c>
      <c r="G151">
        <v>130</v>
      </c>
      <c r="H151" t="s">
        <v>15</v>
      </c>
      <c r="I151">
        <f>18/24</f>
        <v>0.75</v>
      </c>
      <c r="J151">
        <f>19/24</f>
        <v>0.79166666666666663</v>
      </c>
    </row>
    <row r="152" spans="1:11" x14ac:dyDescent="0.35">
      <c r="A152" t="s">
        <v>32</v>
      </c>
      <c r="B152">
        <v>3</v>
      </c>
      <c r="C152">
        <f>(1/10)^3</f>
        <v>1.0000000000000002E-3</v>
      </c>
      <c r="D152">
        <v>0.03</v>
      </c>
      <c r="E152">
        <v>35</v>
      </c>
      <c r="F152">
        <v>109</v>
      </c>
      <c r="G152">
        <v>94</v>
      </c>
      <c r="H152" t="s">
        <v>15</v>
      </c>
      <c r="I152">
        <f>18/24</f>
        <v>0.75</v>
      </c>
      <c r="J152">
        <f>19/24</f>
        <v>0.79166666666666663</v>
      </c>
    </row>
    <row r="153" spans="1:11" s="1" customFormat="1" x14ac:dyDescent="0.35">
      <c r="A153" s="1" t="s">
        <v>32</v>
      </c>
      <c r="B153" s="1">
        <v>1</v>
      </c>
      <c r="C153" s="1">
        <v>0.1</v>
      </c>
      <c r="D153" s="1">
        <v>0.03</v>
      </c>
      <c r="E153" s="1">
        <v>40</v>
      </c>
      <c r="F153" s="1">
        <f>F150*10^2</f>
        <v>12000</v>
      </c>
      <c r="G153" s="1">
        <v>0</v>
      </c>
      <c r="H153" s="1" t="s">
        <v>15</v>
      </c>
      <c r="I153" s="1">
        <v>0.75</v>
      </c>
      <c r="J153" s="1">
        <v>7.5</v>
      </c>
      <c r="K153" s="1" t="s">
        <v>29</v>
      </c>
    </row>
    <row r="154" spans="1:11" s="1" customFormat="1" x14ac:dyDescent="0.35">
      <c r="A154" s="1" t="s">
        <v>32</v>
      </c>
      <c r="B154" s="1">
        <v>2</v>
      </c>
      <c r="C154" s="1">
        <v>0.1</v>
      </c>
      <c r="D154" s="1">
        <v>0.03</v>
      </c>
      <c r="E154" s="1">
        <v>40</v>
      </c>
      <c r="F154" s="1">
        <f t="shared" ref="F154:F155" si="28">F151*10^2</f>
        <v>11800</v>
      </c>
      <c r="G154" s="1">
        <v>0</v>
      </c>
      <c r="H154" s="1" t="s">
        <v>15</v>
      </c>
      <c r="I154" s="1">
        <v>0.75</v>
      </c>
      <c r="J154" s="1">
        <v>7.5</v>
      </c>
      <c r="K154" s="1" t="s">
        <v>29</v>
      </c>
    </row>
    <row r="155" spans="1:11" s="1" customFormat="1" x14ac:dyDescent="0.35">
      <c r="A155" s="1" t="s">
        <v>32</v>
      </c>
      <c r="B155" s="1">
        <v>3</v>
      </c>
      <c r="C155" s="1">
        <v>0.1</v>
      </c>
      <c r="D155" s="1">
        <v>0.03</v>
      </c>
      <c r="E155" s="1">
        <v>40</v>
      </c>
      <c r="F155" s="1">
        <f t="shared" si="28"/>
        <v>10900</v>
      </c>
      <c r="G155" s="1">
        <v>0</v>
      </c>
      <c r="H155" s="1" t="s">
        <v>15</v>
      </c>
      <c r="I155" s="1">
        <v>0.75</v>
      </c>
      <c r="J155" s="1">
        <v>7.5</v>
      </c>
      <c r="K155" s="1" t="s">
        <v>29</v>
      </c>
    </row>
    <row r="156" spans="1:11" x14ac:dyDescent="0.35">
      <c r="A156" t="s">
        <v>33</v>
      </c>
      <c r="B156">
        <v>1</v>
      </c>
      <c r="C156">
        <f>(1/10)^3</f>
        <v>1.0000000000000002E-3</v>
      </c>
      <c r="D156">
        <v>0.03</v>
      </c>
      <c r="E156">
        <v>35</v>
      </c>
      <c r="F156">
        <v>187</v>
      </c>
      <c r="G156">
        <v>178</v>
      </c>
      <c r="H156" t="s">
        <v>15</v>
      </c>
      <c r="I156">
        <f>18/24</f>
        <v>0.75</v>
      </c>
      <c r="J156">
        <f>19/24</f>
        <v>0.79166666666666663</v>
      </c>
    </row>
    <row r="157" spans="1:11" x14ac:dyDescent="0.35">
      <c r="A157" t="s">
        <v>33</v>
      </c>
      <c r="B157">
        <v>2</v>
      </c>
      <c r="C157">
        <f>(1/10)^3</f>
        <v>1.0000000000000002E-3</v>
      </c>
      <c r="D157">
        <v>0.03</v>
      </c>
      <c r="E157">
        <v>35</v>
      </c>
      <c r="F157">
        <v>154</v>
      </c>
      <c r="G157">
        <v>145</v>
      </c>
      <c r="H157" t="s">
        <v>15</v>
      </c>
      <c r="I157">
        <f>18/24</f>
        <v>0.75</v>
      </c>
      <c r="J157">
        <f>19/24</f>
        <v>0.79166666666666663</v>
      </c>
    </row>
    <row r="158" spans="1:11" x14ac:dyDescent="0.35">
      <c r="A158" t="s">
        <v>33</v>
      </c>
      <c r="B158">
        <v>3</v>
      </c>
      <c r="C158">
        <f>(1/10)^3</f>
        <v>1.0000000000000002E-3</v>
      </c>
      <c r="D158">
        <v>0.03</v>
      </c>
      <c r="E158">
        <v>35</v>
      </c>
      <c r="F158">
        <v>176</v>
      </c>
      <c r="G158">
        <v>171</v>
      </c>
      <c r="H158" t="s">
        <v>15</v>
      </c>
      <c r="I158">
        <f>18/24</f>
        <v>0.75</v>
      </c>
      <c r="J158">
        <f>19/24</f>
        <v>0.79166666666666663</v>
      </c>
    </row>
    <row r="159" spans="1:11" s="1" customFormat="1" x14ac:dyDescent="0.35">
      <c r="A159" s="1" t="s">
        <v>33</v>
      </c>
      <c r="B159" s="1">
        <v>1</v>
      </c>
      <c r="C159" s="1">
        <v>0.1</v>
      </c>
      <c r="D159" s="1">
        <v>0.03</v>
      </c>
      <c r="E159" s="1">
        <v>40</v>
      </c>
      <c r="F159" s="1">
        <f>F156*10^2</f>
        <v>18700</v>
      </c>
      <c r="G159" s="1">
        <v>0</v>
      </c>
      <c r="H159" s="1" t="s">
        <v>15</v>
      </c>
      <c r="I159" s="1">
        <v>0.75</v>
      </c>
      <c r="J159" s="1">
        <v>7.5</v>
      </c>
      <c r="K159" s="1" t="s">
        <v>29</v>
      </c>
    </row>
    <row r="160" spans="1:11" s="1" customFormat="1" x14ac:dyDescent="0.35">
      <c r="A160" s="1" t="s">
        <v>33</v>
      </c>
      <c r="B160" s="1">
        <v>2</v>
      </c>
      <c r="C160" s="1">
        <v>0.1</v>
      </c>
      <c r="D160" s="1">
        <v>0.03</v>
      </c>
      <c r="E160" s="1">
        <v>40</v>
      </c>
      <c r="F160" s="1">
        <f t="shared" ref="F160:F161" si="29">F157*10^2</f>
        <v>15400</v>
      </c>
      <c r="G160" s="1">
        <v>0</v>
      </c>
      <c r="H160" s="1" t="s">
        <v>15</v>
      </c>
      <c r="I160" s="1">
        <v>0.75</v>
      </c>
      <c r="J160" s="1">
        <v>7.5</v>
      </c>
      <c r="K160" s="1" t="s">
        <v>29</v>
      </c>
    </row>
    <row r="161" spans="1:11" s="1" customFormat="1" x14ac:dyDescent="0.35">
      <c r="A161" s="1" t="s">
        <v>33</v>
      </c>
      <c r="B161" s="1">
        <v>3</v>
      </c>
      <c r="C161" s="1">
        <v>0.1</v>
      </c>
      <c r="D161" s="1">
        <v>0.03</v>
      </c>
      <c r="E161" s="1">
        <v>40</v>
      </c>
      <c r="F161" s="1">
        <f t="shared" si="29"/>
        <v>17600</v>
      </c>
      <c r="G161" s="1">
        <v>0</v>
      </c>
      <c r="H161" s="1" t="s">
        <v>15</v>
      </c>
      <c r="I161" s="1">
        <v>0.75</v>
      </c>
      <c r="J161" s="1">
        <v>7.5</v>
      </c>
      <c r="K161" s="1" t="s">
        <v>29</v>
      </c>
    </row>
    <row r="162" spans="1:11" x14ac:dyDescent="0.35">
      <c r="A162" t="s">
        <v>30</v>
      </c>
      <c r="B162">
        <v>1</v>
      </c>
      <c r="C162">
        <f>(1/10)^5</f>
        <v>1.0000000000000006E-5</v>
      </c>
      <c r="D162">
        <v>0.03</v>
      </c>
      <c r="E162">
        <v>35</v>
      </c>
      <c r="F162">
        <v>64</v>
      </c>
      <c r="G162">
        <v>55</v>
      </c>
      <c r="H162" t="s">
        <v>18</v>
      </c>
      <c r="I162">
        <f t="shared" ref="I162:I191" si="30">(12+6+5)/24</f>
        <v>0.95833333333333337</v>
      </c>
      <c r="J162">
        <f>(12+6)/24</f>
        <v>0.75</v>
      </c>
    </row>
    <row r="163" spans="1:11" x14ac:dyDescent="0.35">
      <c r="A163" t="s">
        <v>30</v>
      </c>
      <c r="B163">
        <v>2</v>
      </c>
      <c r="C163">
        <f>(1/10)^5</f>
        <v>1.0000000000000006E-5</v>
      </c>
      <c r="D163">
        <v>0.03</v>
      </c>
      <c r="E163">
        <v>35</v>
      </c>
      <c r="F163">
        <v>39</v>
      </c>
      <c r="G163">
        <v>32</v>
      </c>
      <c r="H163" t="s">
        <v>18</v>
      </c>
      <c r="I163">
        <f t="shared" si="30"/>
        <v>0.95833333333333337</v>
      </c>
      <c r="J163">
        <f>(12+6)/24</f>
        <v>0.75</v>
      </c>
    </row>
    <row r="164" spans="1:11" x14ac:dyDescent="0.35">
      <c r="A164" t="s">
        <v>30</v>
      </c>
      <c r="B164">
        <v>3</v>
      </c>
      <c r="C164">
        <f>(1/10)^5</f>
        <v>1.0000000000000006E-5</v>
      </c>
      <c r="D164">
        <v>0.03</v>
      </c>
      <c r="E164">
        <v>35</v>
      </c>
      <c r="F164">
        <v>43</v>
      </c>
      <c r="G164">
        <v>40</v>
      </c>
      <c r="H164" t="s">
        <v>18</v>
      </c>
      <c r="I164">
        <f t="shared" si="30"/>
        <v>0.95833333333333337</v>
      </c>
      <c r="J164">
        <f>(12+6)/24</f>
        <v>0.75</v>
      </c>
    </row>
    <row r="165" spans="1:11" s="1" customFormat="1" x14ac:dyDescent="0.35">
      <c r="A165" s="1" t="s">
        <v>30</v>
      </c>
      <c r="B165" s="1">
        <v>1</v>
      </c>
      <c r="C165" s="1">
        <v>0.1</v>
      </c>
      <c r="D165" s="1">
        <v>0.03</v>
      </c>
      <c r="E165" s="1">
        <v>40</v>
      </c>
      <c r="F165" s="1">
        <f>F162*10^4</f>
        <v>640000</v>
      </c>
      <c r="G165" s="1">
        <v>0</v>
      </c>
      <c r="H165" s="1" t="s">
        <v>18</v>
      </c>
      <c r="I165" s="1">
        <f t="shared" si="30"/>
        <v>0.95833333333333337</v>
      </c>
      <c r="J165" s="1">
        <v>7.5</v>
      </c>
      <c r="K165" s="1" t="s">
        <v>29</v>
      </c>
    </row>
    <row r="166" spans="1:11" s="1" customFormat="1" x14ac:dyDescent="0.35">
      <c r="A166" s="1" t="s">
        <v>30</v>
      </c>
      <c r="B166" s="1">
        <v>2</v>
      </c>
      <c r="C166" s="1">
        <v>0.1</v>
      </c>
      <c r="D166" s="1">
        <v>0.03</v>
      </c>
      <c r="E166" s="1">
        <v>40</v>
      </c>
      <c r="F166" s="1">
        <f t="shared" ref="F166:F167" si="31">F163*10^4</f>
        <v>390000</v>
      </c>
      <c r="G166" s="1">
        <v>0</v>
      </c>
      <c r="H166" s="1" t="s">
        <v>18</v>
      </c>
      <c r="I166" s="1">
        <f t="shared" si="30"/>
        <v>0.95833333333333337</v>
      </c>
      <c r="J166" s="1">
        <v>7.5</v>
      </c>
      <c r="K166" s="1" t="s">
        <v>29</v>
      </c>
    </row>
    <row r="167" spans="1:11" s="1" customFormat="1" x14ac:dyDescent="0.35">
      <c r="A167" s="1" t="s">
        <v>30</v>
      </c>
      <c r="B167" s="1">
        <v>3</v>
      </c>
      <c r="C167" s="1">
        <v>0.1</v>
      </c>
      <c r="D167" s="1">
        <v>0.03</v>
      </c>
      <c r="E167" s="1">
        <v>40</v>
      </c>
      <c r="F167" s="1">
        <f t="shared" si="31"/>
        <v>430000</v>
      </c>
      <c r="G167" s="1">
        <v>0</v>
      </c>
      <c r="H167" s="1" t="s">
        <v>18</v>
      </c>
      <c r="I167" s="1">
        <f t="shared" si="30"/>
        <v>0.95833333333333337</v>
      </c>
      <c r="J167" s="1">
        <v>7.5</v>
      </c>
      <c r="K167" s="1" t="s">
        <v>29</v>
      </c>
    </row>
    <row r="168" spans="1:11" x14ac:dyDescent="0.35">
      <c r="A168" t="s">
        <v>31</v>
      </c>
      <c r="B168">
        <v>1</v>
      </c>
      <c r="C168">
        <f>(1/10)^5</f>
        <v>1.0000000000000006E-5</v>
      </c>
      <c r="D168">
        <v>0.03</v>
      </c>
      <c r="E168">
        <v>35</v>
      </c>
      <c r="F168">
        <v>109</v>
      </c>
      <c r="G168">
        <v>68</v>
      </c>
      <c r="H168" t="s">
        <v>18</v>
      </c>
      <c r="I168">
        <f t="shared" si="30"/>
        <v>0.95833333333333337</v>
      </c>
      <c r="J168">
        <f>(12+6)/24</f>
        <v>0.75</v>
      </c>
    </row>
    <row r="169" spans="1:11" x14ac:dyDescent="0.35">
      <c r="A169" t="s">
        <v>31</v>
      </c>
      <c r="B169">
        <v>2</v>
      </c>
      <c r="C169">
        <f>(1/10)^5</f>
        <v>1.0000000000000006E-5</v>
      </c>
      <c r="D169">
        <v>0.03</v>
      </c>
      <c r="E169">
        <v>35</v>
      </c>
      <c r="F169">
        <v>132</v>
      </c>
      <c r="G169">
        <v>134</v>
      </c>
      <c r="H169" t="s">
        <v>18</v>
      </c>
      <c r="I169">
        <f t="shared" si="30"/>
        <v>0.95833333333333337</v>
      </c>
      <c r="J169">
        <f>(12+6)/24</f>
        <v>0.75</v>
      </c>
    </row>
    <row r="170" spans="1:11" x14ac:dyDescent="0.35">
      <c r="A170" t="s">
        <v>31</v>
      </c>
      <c r="B170">
        <v>3</v>
      </c>
      <c r="C170">
        <f>(1/10)^5</f>
        <v>1.0000000000000006E-5</v>
      </c>
      <c r="D170">
        <v>0.03</v>
      </c>
      <c r="E170">
        <v>35</v>
      </c>
      <c r="F170">
        <v>110</v>
      </c>
      <c r="G170">
        <v>98</v>
      </c>
      <c r="H170" t="s">
        <v>18</v>
      </c>
      <c r="I170">
        <f t="shared" si="30"/>
        <v>0.95833333333333337</v>
      </c>
      <c r="J170">
        <f>(12+6)/24</f>
        <v>0.75</v>
      </c>
    </row>
    <row r="171" spans="1:11" s="1" customFormat="1" x14ac:dyDescent="0.35">
      <c r="A171" s="1" t="s">
        <v>31</v>
      </c>
      <c r="B171" s="1">
        <v>1</v>
      </c>
      <c r="C171" s="1">
        <v>0.1</v>
      </c>
      <c r="D171" s="1">
        <v>0.03</v>
      </c>
      <c r="E171" s="1">
        <v>40</v>
      </c>
      <c r="F171" s="1">
        <f>F168*10^4</f>
        <v>1090000</v>
      </c>
      <c r="G171" s="1">
        <v>0</v>
      </c>
      <c r="H171" s="1" t="s">
        <v>18</v>
      </c>
      <c r="I171" s="1">
        <f t="shared" si="30"/>
        <v>0.95833333333333337</v>
      </c>
      <c r="J171" s="1">
        <v>7.5</v>
      </c>
      <c r="K171" s="1" t="s">
        <v>29</v>
      </c>
    </row>
    <row r="172" spans="1:11" s="1" customFormat="1" x14ac:dyDescent="0.35">
      <c r="A172" s="1" t="s">
        <v>31</v>
      </c>
      <c r="B172" s="1">
        <v>2</v>
      </c>
      <c r="C172" s="1">
        <v>0.1</v>
      </c>
      <c r="D172" s="1">
        <v>0.03</v>
      </c>
      <c r="E172" s="1">
        <v>40</v>
      </c>
      <c r="F172" s="1">
        <f t="shared" ref="F172:F173" si="32">F169*10^4</f>
        <v>1320000</v>
      </c>
      <c r="G172" s="1">
        <v>0</v>
      </c>
      <c r="H172" s="1" t="s">
        <v>18</v>
      </c>
      <c r="I172" s="1">
        <f t="shared" si="30"/>
        <v>0.95833333333333337</v>
      </c>
      <c r="J172" s="1">
        <v>7.5</v>
      </c>
      <c r="K172" s="1" t="s">
        <v>29</v>
      </c>
    </row>
    <row r="173" spans="1:11" s="1" customFormat="1" x14ac:dyDescent="0.35">
      <c r="A173" s="1" t="s">
        <v>31</v>
      </c>
      <c r="B173" s="1">
        <v>3</v>
      </c>
      <c r="C173" s="1">
        <v>0.1</v>
      </c>
      <c r="D173" s="1">
        <v>0.03</v>
      </c>
      <c r="E173" s="1">
        <v>40</v>
      </c>
      <c r="F173" s="1">
        <f t="shared" si="32"/>
        <v>1100000</v>
      </c>
      <c r="G173" s="1">
        <v>0</v>
      </c>
      <c r="H173" s="1" t="s">
        <v>18</v>
      </c>
      <c r="I173" s="1">
        <f t="shared" si="30"/>
        <v>0.95833333333333337</v>
      </c>
      <c r="J173" s="1">
        <v>7.5</v>
      </c>
      <c r="K173" s="1" t="s">
        <v>29</v>
      </c>
    </row>
    <row r="174" spans="1:11" x14ac:dyDescent="0.35">
      <c r="A174" t="s">
        <v>32</v>
      </c>
      <c r="B174">
        <v>1</v>
      </c>
      <c r="C174">
        <f>(1/10)^5</f>
        <v>1.0000000000000006E-5</v>
      </c>
      <c r="D174">
        <v>0.03</v>
      </c>
      <c r="E174">
        <v>35</v>
      </c>
      <c r="F174">
        <v>85</v>
      </c>
      <c r="G174">
        <v>67</v>
      </c>
      <c r="H174" t="s">
        <v>18</v>
      </c>
      <c r="I174">
        <f t="shared" si="30"/>
        <v>0.95833333333333337</v>
      </c>
      <c r="J174">
        <f>(12+6)/24</f>
        <v>0.75</v>
      </c>
    </row>
    <row r="175" spans="1:11" x14ac:dyDescent="0.35">
      <c r="A175" t="s">
        <v>32</v>
      </c>
      <c r="B175">
        <v>2</v>
      </c>
      <c r="C175">
        <f>(1/10)^5</f>
        <v>1.0000000000000006E-5</v>
      </c>
      <c r="D175">
        <v>0.03</v>
      </c>
      <c r="E175">
        <v>35</v>
      </c>
      <c r="F175">
        <v>45</v>
      </c>
      <c r="G175">
        <v>62</v>
      </c>
      <c r="H175" t="s">
        <v>18</v>
      </c>
      <c r="I175">
        <f t="shared" si="30"/>
        <v>0.95833333333333337</v>
      </c>
      <c r="J175">
        <f>(12+6)/24</f>
        <v>0.75</v>
      </c>
    </row>
    <row r="176" spans="1:11" x14ac:dyDescent="0.35">
      <c r="A176" t="s">
        <v>32</v>
      </c>
      <c r="B176">
        <v>3</v>
      </c>
      <c r="C176">
        <f>(1/10)^5</f>
        <v>1.0000000000000006E-5</v>
      </c>
      <c r="D176">
        <v>0.03</v>
      </c>
      <c r="E176">
        <v>35</v>
      </c>
      <c r="F176">
        <v>47</v>
      </c>
      <c r="G176">
        <v>43</v>
      </c>
      <c r="H176" t="s">
        <v>18</v>
      </c>
      <c r="I176">
        <f t="shared" si="30"/>
        <v>0.95833333333333337</v>
      </c>
      <c r="J176">
        <f>(12+6)/24</f>
        <v>0.75</v>
      </c>
    </row>
    <row r="177" spans="1:11" s="1" customFormat="1" x14ac:dyDescent="0.35">
      <c r="A177" s="1" t="s">
        <v>32</v>
      </c>
      <c r="B177" s="1">
        <v>1</v>
      </c>
      <c r="C177" s="1">
        <v>0.1</v>
      </c>
      <c r="D177" s="1">
        <v>0.03</v>
      </c>
      <c r="E177" s="1">
        <v>40</v>
      </c>
      <c r="F177" s="1">
        <f>F174*10^4</f>
        <v>850000</v>
      </c>
      <c r="G177" s="1">
        <v>0</v>
      </c>
      <c r="H177" s="1" t="s">
        <v>18</v>
      </c>
      <c r="I177" s="1">
        <f t="shared" si="30"/>
        <v>0.95833333333333337</v>
      </c>
      <c r="J177" s="1">
        <v>7.5</v>
      </c>
      <c r="K177" s="1" t="s">
        <v>29</v>
      </c>
    </row>
    <row r="178" spans="1:11" s="1" customFormat="1" x14ac:dyDescent="0.35">
      <c r="A178" s="1" t="s">
        <v>32</v>
      </c>
      <c r="B178" s="1">
        <v>2</v>
      </c>
      <c r="C178" s="1">
        <v>0.1</v>
      </c>
      <c r="D178" s="1">
        <v>0.03</v>
      </c>
      <c r="E178" s="1">
        <v>40</v>
      </c>
      <c r="F178" s="1">
        <f t="shared" ref="F178:F179" si="33">F175*10^4</f>
        <v>450000</v>
      </c>
      <c r="G178" s="1">
        <v>0</v>
      </c>
      <c r="H178" s="1" t="s">
        <v>18</v>
      </c>
      <c r="I178" s="1">
        <f t="shared" si="30"/>
        <v>0.95833333333333337</v>
      </c>
      <c r="J178" s="1">
        <v>7.5</v>
      </c>
      <c r="K178" s="1" t="s">
        <v>29</v>
      </c>
    </row>
    <row r="179" spans="1:11" s="1" customFormat="1" x14ac:dyDescent="0.35">
      <c r="A179" s="1" t="s">
        <v>32</v>
      </c>
      <c r="B179" s="1">
        <v>3</v>
      </c>
      <c r="C179" s="1">
        <v>0.1</v>
      </c>
      <c r="D179" s="1">
        <v>0.03</v>
      </c>
      <c r="E179" s="1">
        <v>40</v>
      </c>
      <c r="F179" s="1">
        <f t="shared" si="33"/>
        <v>470000</v>
      </c>
      <c r="G179" s="1">
        <v>0</v>
      </c>
      <c r="H179" s="1" t="s">
        <v>18</v>
      </c>
      <c r="I179" s="1">
        <f t="shared" si="30"/>
        <v>0.95833333333333337</v>
      </c>
      <c r="J179" s="1">
        <v>7.5</v>
      </c>
      <c r="K179" s="1" t="s">
        <v>29</v>
      </c>
    </row>
    <row r="180" spans="1:11" x14ac:dyDescent="0.35">
      <c r="A180" t="s">
        <v>33</v>
      </c>
      <c r="B180">
        <v>1</v>
      </c>
      <c r="C180">
        <f>(1/10)^5</f>
        <v>1.0000000000000006E-5</v>
      </c>
      <c r="D180">
        <v>0.03</v>
      </c>
      <c r="E180">
        <v>35</v>
      </c>
      <c r="F180">
        <v>101</v>
      </c>
      <c r="G180">
        <v>105</v>
      </c>
      <c r="H180" t="s">
        <v>18</v>
      </c>
      <c r="I180">
        <f t="shared" si="30"/>
        <v>0.95833333333333337</v>
      </c>
      <c r="J180">
        <f>(12+6)/24</f>
        <v>0.75</v>
      </c>
    </row>
    <row r="181" spans="1:11" x14ac:dyDescent="0.35">
      <c r="A181" t="s">
        <v>33</v>
      </c>
      <c r="B181">
        <v>2</v>
      </c>
      <c r="C181">
        <f>(1/10)^5</f>
        <v>1.0000000000000006E-5</v>
      </c>
      <c r="D181">
        <v>0.03</v>
      </c>
      <c r="E181">
        <v>35</v>
      </c>
      <c r="F181">
        <v>53</v>
      </c>
      <c r="G181">
        <v>83</v>
      </c>
      <c r="H181" t="s">
        <v>18</v>
      </c>
      <c r="I181">
        <f t="shared" si="30"/>
        <v>0.95833333333333337</v>
      </c>
      <c r="J181">
        <f>(12+6)/24</f>
        <v>0.75</v>
      </c>
    </row>
    <row r="182" spans="1:11" x14ac:dyDescent="0.35">
      <c r="A182" t="s">
        <v>33</v>
      </c>
      <c r="B182">
        <v>3</v>
      </c>
      <c r="C182">
        <f>(1/10)^5</f>
        <v>1.0000000000000006E-5</v>
      </c>
      <c r="D182">
        <v>0.03</v>
      </c>
      <c r="E182">
        <v>35</v>
      </c>
      <c r="F182">
        <v>71</v>
      </c>
      <c r="G182">
        <v>70</v>
      </c>
      <c r="H182" t="s">
        <v>18</v>
      </c>
      <c r="I182">
        <f t="shared" si="30"/>
        <v>0.95833333333333337</v>
      </c>
      <c r="J182">
        <f>(12+6)/24</f>
        <v>0.75</v>
      </c>
    </row>
    <row r="183" spans="1:11" s="1" customFormat="1" x14ac:dyDescent="0.35">
      <c r="A183" s="1" t="s">
        <v>33</v>
      </c>
      <c r="B183" s="1">
        <v>1</v>
      </c>
      <c r="C183" s="1">
        <v>0.1</v>
      </c>
      <c r="D183" s="1">
        <v>0.03</v>
      </c>
      <c r="E183" s="1">
        <v>40</v>
      </c>
      <c r="F183" s="1">
        <f>F180*10^4</f>
        <v>1010000</v>
      </c>
      <c r="G183" s="1">
        <v>0</v>
      </c>
      <c r="H183" s="1" t="s">
        <v>18</v>
      </c>
      <c r="I183" s="1">
        <f t="shared" si="30"/>
        <v>0.95833333333333337</v>
      </c>
      <c r="J183" s="1">
        <v>7.5</v>
      </c>
      <c r="K183" s="1" t="s">
        <v>29</v>
      </c>
    </row>
    <row r="184" spans="1:11" s="1" customFormat="1" x14ac:dyDescent="0.35">
      <c r="A184" s="1" t="s">
        <v>33</v>
      </c>
      <c r="B184" s="1">
        <v>2</v>
      </c>
      <c r="C184" s="1">
        <v>0.1</v>
      </c>
      <c r="D184" s="1">
        <v>0.03</v>
      </c>
      <c r="E184" s="1">
        <v>40</v>
      </c>
      <c r="F184" s="1">
        <f t="shared" ref="F184:F185" si="34">F181*10^4</f>
        <v>530000</v>
      </c>
      <c r="G184" s="1">
        <v>0</v>
      </c>
      <c r="H184" s="1" t="s">
        <v>18</v>
      </c>
      <c r="I184" s="1">
        <f t="shared" si="30"/>
        <v>0.95833333333333337</v>
      </c>
      <c r="J184" s="1">
        <v>7.5</v>
      </c>
      <c r="K184" s="1" t="s">
        <v>29</v>
      </c>
    </row>
    <row r="185" spans="1:11" s="1" customFormat="1" x14ac:dyDescent="0.35">
      <c r="A185" s="1" t="s">
        <v>33</v>
      </c>
      <c r="B185" s="1">
        <v>3</v>
      </c>
      <c r="C185" s="1">
        <v>0.1</v>
      </c>
      <c r="D185" s="1">
        <v>0.03</v>
      </c>
      <c r="E185" s="1">
        <v>40</v>
      </c>
      <c r="F185" s="1">
        <f t="shared" si="34"/>
        <v>710000</v>
      </c>
      <c r="G185" s="1">
        <v>0</v>
      </c>
      <c r="H185" s="1" t="s">
        <v>18</v>
      </c>
      <c r="I185" s="1">
        <f t="shared" si="30"/>
        <v>0.95833333333333337</v>
      </c>
      <c r="J185" s="1">
        <v>7.5</v>
      </c>
      <c r="K185" s="1" t="s">
        <v>29</v>
      </c>
    </row>
    <row r="186" spans="1:11" x14ac:dyDescent="0.35">
      <c r="A186" t="s">
        <v>8</v>
      </c>
      <c r="B186">
        <v>1</v>
      </c>
      <c r="C186">
        <f>0.1*(1/8)^2</f>
        <v>1.5625000000000001E-3</v>
      </c>
      <c r="D186">
        <v>0.03</v>
      </c>
      <c r="E186">
        <v>35</v>
      </c>
      <c r="F186">
        <f>62*8</f>
        <v>496</v>
      </c>
      <c r="G186">
        <f>15+6</f>
        <v>21</v>
      </c>
      <c r="H186" t="s">
        <v>18</v>
      </c>
      <c r="I186">
        <f>(24-1.5)/24</f>
        <v>0.9375</v>
      </c>
      <c r="J186">
        <v>4.5</v>
      </c>
      <c r="K186" t="s">
        <v>35</v>
      </c>
    </row>
    <row r="187" spans="1:11" x14ac:dyDescent="0.35">
      <c r="A187" t="s">
        <v>8</v>
      </c>
      <c r="B187">
        <v>2</v>
      </c>
      <c r="C187">
        <f t="shared" ref="C186:C188" si="35">0.1*(1/8)^2</f>
        <v>1.5625000000000001E-3</v>
      </c>
      <c r="D187">
        <v>0.03</v>
      </c>
      <c r="E187">
        <v>35</v>
      </c>
      <c r="F187">
        <f>59*8</f>
        <v>472</v>
      </c>
      <c r="G187">
        <f>17+18</f>
        <v>35</v>
      </c>
      <c r="H187" t="s">
        <v>18</v>
      </c>
      <c r="I187">
        <f>(24-1.5)/24</f>
        <v>0.9375</v>
      </c>
      <c r="J187">
        <v>4.5</v>
      </c>
      <c r="K187" t="s">
        <v>35</v>
      </c>
    </row>
    <row r="188" spans="1:11" x14ac:dyDescent="0.35">
      <c r="A188" t="s">
        <v>8</v>
      </c>
      <c r="B188">
        <v>3</v>
      </c>
      <c r="C188">
        <f>0.1*(1/8)^2</f>
        <v>1.5625000000000001E-3</v>
      </c>
      <c r="D188">
        <v>0.03</v>
      </c>
      <c r="E188">
        <v>35</v>
      </c>
      <c r="F188">
        <f>79*8</f>
        <v>632</v>
      </c>
      <c r="G188">
        <f>18+20</f>
        <v>38</v>
      </c>
      <c r="H188" t="s">
        <v>18</v>
      </c>
      <c r="I188">
        <f>(24-1.5)/24</f>
        <v>0.9375</v>
      </c>
      <c r="J188">
        <v>4.5</v>
      </c>
      <c r="K188" t="s">
        <v>35</v>
      </c>
    </row>
    <row r="189" spans="1:11" x14ac:dyDescent="0.35">
      <c r="A189" s="1" t="s">
        <v>8</v>
      </c>
      <c r="B189" s="1">
        <v>1</v>
      </c>
      <c r="C189" s="1">
        <f>0.1*(1/8)^1</f>
        <v>1.2500000000000001E-2</v>
      </c>
      <c r="D189" s="1">
        <v>0.03</v>
      </c>
      <c r="E189" s="1">
        <v>40</v>
      </c>
      <c r="F189" s="1">
        <f>62*8^2</f>
        <v>3968</v>
      </c>
      <c r="G189" s="1">
        <v>0</v>
      </c>
      <c r="H189" s="1" t="s">
        <v>18</v>
      </c>
      <c r="I189" s="1">
        <f>(24-1.5)/24</f>
        <v>0.9375</v>
      </c>
      <c r="J189" s="1">
        <v>7.7</v>
      </c>
      <c r="K189" s="1" t="s">
        <v>29</v>
      </c>
    </row>
    <row r="190" spans="1:11" x14ac:dyDescent="0.35">
      <c r="A190" s="1" t="s">
        <v>8</v>
      </c>
      <c r="B190" s="1">
        <v>2</v>
      </c>
      <c r="C190" s="1">
        <f>0.1*(1/8)^1</f>
        <v>1.2500000000000001E-2</v>
      </c>
      <c r="D190" s="1">
        <v>0.03</v>
      </c>
      <c r="E190" s="1">
        <v>40</v>
      </c>
      <c r="F190" s="1">
        <f>59*8^2</f>
        <v>3776</v>
      </c>
      <c r="G190" s="1">
        <v>0</v>
      </c>
      <c r="H190" s="1" t="s">
        <v>18</v>
      </c>
      <c r="I190" s="1">
        <f>(24-1.5)/24</f>
        <v>0.9375</v>
      </c>
      <c r="J190" s="1">
        <v>7.7</v>
      </c>
      <c r="K190" s="1" t="s">
        <v>29</v>
      </c>
    </row>
    <row r="191" spans="1:11" x14ac:dyDescent="0.35">
      <c r="A191" s="1" t="s">
        <v>8</v>
      </c>
      <c r="B191" s="1">
        <v>3</v>
      </c>
      <c r="C191" s="1">
        <f>0.1*(1/8)^1</f>
        <v>1.2500000000000001E-2</v>
      </c>
      <c r="D191" s="1">
        <v>0.03</v>
      </c>
      <c r="E191" s="1">
        <v>40</v>
      </c>
      <c r="F191" s="1">
        <f>79*8^2</f>
        <v>5056</v>
      </c>
      <c r="G191" s="1">
        <v>0</v>
      </c>
      <c r="H191" s="1" t="s">
        <v>18</v>
      </c>
      <c r="I191" s="1">
        <f>(24-1.5)/24</f>
        <v>0.9375</v>
      </c>
      <c r="J191" s="1">
        <v>7.7</v>
      </c>
      <c r="K191" s="1" t="s">
        <v>29</v>
      </c>
    </row>
  </sheetData>
  <pageMargins left="0.7" right="0.7" top="0.75" bottom="0.75" header="0.3" footer="0.3"/>
  <ignoredErrors>
    <ignoredError sqref="F1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inocula</vt:lpstr>
      <vt:lpstr>Temp_survival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Ghenu, Ana-Hermina (IEE)</dc:creator>
  <cp:lastModifiedBy>Ghenu, Ana-Hermina (IEE)</cp:lastModifiedBy>
  <dcterms:created xsi:type="dcterms:W3CDTF">2023-12-21T18:53:19Z</dcterms:created>
  <dcterms:modified xsi:type="dcterms:W3CDTF">2024-05-03T14:56:48Z</dcterms:modified>
</cp:coreProperties>
</file>