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Percent_in_Housing_Stress_NSW" sheetId="1" r:id="rId1"/>
  </sheets>
  <calcPr calcId="145621"/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1" i="1"/>
  <c r="D32" i="1"/>
  <c r="D33" i="1"/>
  <c r="D34" i="1"/>
  <c r="D35" i="1"/>
  <c r="D36" i="1"/>
  <c r="D31" i="1"/>
  <c r="M29" i="1" l="1"/>
  <c r="M24" i="1"/>
  <c r="L24" i="1" s="1"/>
  <c r="O24" i="1"/>
  <c r="N24" i="1" s="1"/>
  <c r="Q24" i="1"/>
  <c r="P24" i="1" s="1"/>
  <c r="M25" i="1"/>
  <c r="L25" i="1" s="1"/>
  <c r="O25" i="1"/>
  <c r="N25" i="1" s="1"/>
  <c r="Q25" i="1"/>
  <c r="P25" i="1" s="1"/>
  <c r="M26" i="1"/>
  <c r="L26" i="1" s="1"/>
  <c r="O26" i="1"/>
  <c r="N26" i="1" s="1"/>
  <c r="Q26" i="1"/>
  <c r="P26" i="1" s="1"/>
  <c r="M27" i="1"/>
  <c r="L27" i="1" s="1"/>
  <c r="O27" i="1"/>
  <c r="N27" i="1" s="1"/>
  <c r="Q27" i="1"/>
  <c r="P27" i="1" s="1"/>
  <c r="M28" i="1"/>
  <c r="L28" i="1" s="1"/>
  <c r="O28" i="1"/>
  <c r="N28" i="1" s="1"/>
  <c r="Q28" i="1"/>
  <c r="P28" i="1" s="1"/>
  <c r="L29" i="1"/>
  <c r="O29" i="1"/>
  <c r="N29" i="1" s="1"/>
  <c r="Q29" i="1"/>
  <c r="P29" i="1" s="1"/>
  <c r="M30" i="1"/>
  <c r="L30" i="1" s="1"/>
  <c r="O30" i="1"/>
  <c r="N30" i="1" s="1"/>
  <c r="Q30" i="1"/>
  <c r="P30" i="1" s="1"/>
  <c r="G24" i="1"/>
  <c r="F24" i="1" s="1"/>
  <c r="I24" i="1"/>
  <c r="H24" i="1" s="1"/>
  <c r="K24" i="1"/>
  <c r="J24" i="1" s="1"/>
  <c r="G25" i="1"/>
  <c r="F25" i="1" s="1"/>
  <c r="I25" i="1"/>
  <c r="H25" i="1" s="1"/>
  <c r="K25" i="1"/>
  <c r="J25" i="1" s="1"/>
  <c r="G26" i="1"/>
  <c r="F26" i="1" s="1"/>
  <c r="I26" i="1"/>
  <c r="H26" i="1" s="1"/>
  <c r="K26" i="1"/>
  <c r="J26" i="1" s="1"/>
  <c r="G27" i="1"/>
  <c r="F27" i="1" s="1"/>
  <c r="I27" i="1"/>
  <c r="H27" i="1" s="1"/>
  <c r="K27" i="1"/>
  <c r="J27" i="1" s="1"/>
  <c r="G28" i="1"/>
  <c r="F28" i="1" s="1"/>
  <c r="I28" i="1"/>
  <c r="H28" i="1" s="1"/>
  <c r="K28" i="1"/>
  <c r="J28" i="1" s="1"/>
  <c r="G29" i="1"/>
  <c r="F29" i="1" s="1"/>
  <c r="I29" i="1"/>
  <c r="H29" i="1" s="1"/>
  <c r="K29" i="1"/>
  <c r="J29" i="1" s="1"/>
  <c r="G30" i="1"/>
  <c r="F30" i="1" s="1"/>
  <c r="I30" i="1"/>
  <c r="H30" i="1" s="1"/>
  <c r="K30" i="1"/>
  <c r="J30" i="1" s="1"/>
  <c r="D25" i="1"/>
  <c r="D26" i="1"/>
  <c r="D27" i="1"/>
  <c r="D28" i="1"/>
  <c r="D29" i="1"/>
  <c r="D30" i="1"/>
  <c r="D24" i="1"/>
  <c r="E25" i="1"/>
  <c r="E26" i="1"/>
  <c r="E27" i="1"/>
  <c r="E28" i="1"/>
  <c r="E29" i="1"/>
  <c r="E30" i="1"/>
  <c r="E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3" i="1"/>
  <c r="D13" i="1" l="1"/>
  <c r="F13" i="1"/>
  <c r="H13" i="1"/>
  <c r="J13" i="1"/>
  <c r="L13" i="1"/>
  <c r="N13" i="1"/>
  <c r="P13" i="1"/>
  <c r="D14" i="1"/>
  <c r="F14" i="1"/>
  <c r="H14" i="1"/>
  <c r="J14" i="1"/>
  <c r="L14" i="1"/>
  <c r="N14" i="1"/>
  <c r="P14" i="1"/>
  <c r="L12" i="1"/>
  <c r="N12" i="1"/>
  <c r="P12" i="1"/>
  <c r="J12" i="1"/>
  <c r="F12" i="1"/>
  <c r="H12" i="1"/>
  <c r="E9" i="1"/>
  <c r="F9" i="1"/>
  <c r="G9" i="1"/>
  <c r="H9" i="1"/>
  <c r="I9" i="1"/>
  <c r="J9" i="1"/>
  <c r="K9" i="1"/>
  <c r="L9" i="1"/>
  <c r="M9" i="1"/>
  <c r="N9" i="1"/>
  <c r="O9" i="1"/>
  <c r="P9" i="1"/>
  <c r="Q9" i="1"/>
  <c r="D9" i="1"/>
  <c r="D12" i="1" l="1"/>
</calcChain>
</file>

<file path=xl/sharedStrings.xml><?xml version="1.0" encoding="utf-8"?>
<sst xmlns="http://schemas.openxmlformats.org/spreadsheetml/2006/main" count="78" uniqueCount="42">
  <si>
    <t>Index_Score</t>
  </si>
  <si>
    <t>Income_Share</t>
  </si>
  <si>
    <t>Relative_Unaffordability</t>
  </si>
  <si>
    <t>age.pension_Single</t>
  </si>
  <si>
    <t>age.pension_Percent_Single</t>
  </si>
  <si>
    <t>widowBpension_Single</t>
  </si>
  <si>
    <t>widowBpension_Percent_Single</t>
  </si>
  <si>
    <t>disability_Single</t>
  </si>
  <si>
    <t>disability_Percent_Single</t>
  </si>
  <si>
    <t>age.pension_Couple</t>
  </si>
  <si>
    <t>age.pension_Percent_Couple</t>
  </si>
  <si>
    <t>wifepension_partneragepension_Couple</t>
  </si>
  <si>
    <t>wifepension_partneragepension_Percent_Couple</t>
  </si>
  <si>
    <t>wifepension_partnerdisability_Couple</t>
  </si>
  <si>
    <t>wifepension_partnerdisability_Percent_Couple</t>
  </si>
  <si>
    <t>disability_Couple</t>
  </si>
  <si>
    <t>disability_Percent_Couple</t>
  </si>
  <si>
    <t>&lt;50</t>
  </si>
  <si>
    <t xml:space="preserve">60% or more </t>
  </si>
  <si>
    <t>Extremely unaffordable rents</t>
  </si>
  <si>
    <t>50-80</t>
  </si>
  <si>
    <t>38-60%</t>
  </si>
  <si>
    <t>Severely unaffordable rents</t>
  </si>
  <si>
    <t>80-100</t>
  </si>
  <si>
    <t>30-38%</t>
  </si>
  <si>
    <t>Unaffordable rents</t>
  </si>
  <si>
    <t>100-120</t>
  </si>
  <si>
    <t>25-30%</t>
  </si>
  <si>
    <t>Moderately unaffordable rents</t>
  </si>
  <si>
    <t>120-150</t>
  </si>
  <si>
    <t>20-25%</t>
  </si>
  <si>
    <t>Acceptable rents</t>
  </si>
  <si>
    <t>&gt;150</t>
  </si>
  <si>
    <t>15% or less</t>
  </si>
  <si>
    <t>Affordable rents</t>
  </si>
  <si>
    <t>No Index</t>
  </si>
  <si>
    <t>Not in any other index bracket</t>
  </si>
  <si>
    <t>Total</t>
  </si>
  <si>
    <t>Cost-max</t>
  </si>
  <si>
    <t>New #/%</t>
  </si>
  <si>
    <t>Simple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</si>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</sst>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9" fontId="0" fillId="0" borderId="0" xfId="43" applyFon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9" fontId="0" fillId="0" borderId="10" xfId="43" applyFont="1" applyBorder="1"/>
    <xf numFmtId="164" fontId="0" fillId="0" borderId="10" xfId="43" applyNumberFormat="1" applyFont="1" applyBorder="1"/>
    <xf numFmtId="164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M8" workbookViewId="0">
      <selection activeCell="Q29" sqref="Q29"/>
    </sheetView>
  </sheetViews>
  <sheetFormatPr defaultRowHeight="15" x14ac:dyDescent="0.25"/>
  <cols>
    <col min="3" max="3" width="28.5703125" customWidth="1"/>
    <col min="4" max="4" width="22" customWidth="1"/>
    <col min="6" max="6" width="10.42578125" customWidth="1"/>
    <col min="8" max="8" width="16.28515625" customWidth="1"/>
    <col min="9" max="9" width="7.140625" customWidth="1"/>
    <col min="10" max="10" width="15" customWidth="1"/>
    <col min="12" max="12" width="38.140625" customWidth="1"/>
    <col min="14" max="14" width="13.140625" customWidth="1"/>
    <col min="16" max="16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202768</v>
      </c>
      <c r="E2">
        <v>24</v>
      </c>
      <c r="F2">
        <v>5</v>
      </c>
      <c r="G2">
        <v>14</v>
      </c>
      <c r="H2">
        <v>55024</v>
      </c>
      <c r="I2">
        <v>21</v>
      </c>
      <c r="J2">
        <v>103209</v>
      </c>
      <c r="K2">
        <v>12</v>
      </c>
      <c r="L2">
        <v>230</v>
      </c>
      <c r="M2">
        <v>9</v>
      </c>
      <c r="N2">
        <v>160</v>
      </c>
      <c r="O2">
        <v>7</v>
      </c>
      <c r="P2">
        <v>24298</v>
      </c>
      <c r="Q2">
        <v>9</v>
      </c>
    </row>
    <row r="3" spans="1:17" x14ac:dyDescent="0.25">
      <c r="A3" t="s">
        <v>20</v>
      </c>
      <c r="B3" t="s">
        <v>21</v>
      </c>
      <c r="C3" t="s">
        <v>22</v>
      </c>
      <c r="D3">
        <v>286060</v>
      </c>
      <c r="E3">
        <v>34</v>
      </c>
      <c r="F3">
        <v>10</v>
      </c>
      <c r="G3">
        <v>29</v>
      </c>
      <c r="H3">
        <v>95858</v>
      </c>
      <c r="I3">
        <v>37</v>
      </c>
      <c r="J3">
        <v>379854</v>
      </c>
      <c r="K3">
        <v>45</v>
      </c>
      <c r="L3">
        <v>1202</v>
      </c>
      <c r="M3">
        <v>49</v>
      </c>
      <c r="N3">
        <v>860</v>
      </c>
      <c r="O3">
        <v>38</v>
      </c>
      <c r="P3">
        <v>115857</v>
      </c>
      <c r="Q3">
        <v>45</v>
      </c>
    </row>
    <row r="4" spans="1:17" x14ac:dyDescent="0.25">
      <c r="A4" t="s">
        <v>23</v>
      </c>
      <c r="B4" t="s">
        <v>24</v>
      </c>
      <c r="C4" t="s">
        <v>25</v>
      </c>
      <c r="D4">
        <v>38011</v>
      </c>
      <c r="E4">
        <v>4</v>
      </c>
      <c r="F4">
        <v>0</v>
      </c>
      <c r="G4">
        <v>0</v>
      </c>
      <c r="H4">
        <v>13759</v>
      </c>
      <c r="I4">
        <v>5</v>
      </c>
      <c r="J4">
        <v>156884</v>
      </c>
      <c r="K4">
        <v>18</v>
      </c>
      <c r="L4">
        <v>332</v>
      </c>
      <c r="M4">
        <v>13</v>
      </c>
      <c r="N4">
        <v>422</v>
      </c>
      <c r="O4">
        <v>19</v>
      </c>
      <c r="P4">
        <v>52155</v>
      </c>
      <c r="Q4">
        <v>20</v>
      </c>
    </row>
    <row r="5" spans="1:17" x14ac:dyDescent="0.25">
      <c r="A5" t="s">
        <v>26</v>
      </c>
      <c r="B5" t="s">
        <v>27</v>
      </c>
      <c r="C5" t="s">
        <v>28</v>
      </c>
      <c r="D5">
        <v>3960</v>
      </c>
      <c r="E5">
        <v>0</v>
      </c>
      <c r="F5">
        <v>0</v>
      </c>
      <c r="G5">
        <v>0</v>
      </c>
      <c r="H5">
        <v>1706</v>
      </c>
      <c r="I5">
        <v>1</v>
      </c>
      <c r="J5">
        <v>78497</v>
      </c>
      <c r="K5">
        <v>9</v>
      </c>
      <c r="L5">
        <v>182</v>
      </c>
      <c r="M5">
        <v>7</v>
      </c>
      <c r="N5">
        <v>223</v>
      </c>
      <c r="O5">
        <v>10</v>
      </c>
      <c r="P5">
        <v>28175</v>
      </c>
      <c r="Q5">
        <v>11</v>
      </c>
    </row>
    <row r="6" spans="1:17" x14ac:dyDescent="0.25">
      <c r="A6" t="s">
        <v>29</v>
      </c>
      <c r="B6" t="s">
        <v>30</v>
      </c>
      <c r="C6" t="s">
        <v>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31251</v>
      </c>
      <c r="K6">
        <v>4</v>
      </c>
      <c r="L6">
        <v>117</v>
      </c>
      <c r="M6">
        <v>5</v>
      </c>
      <c r="N6">
        <v>115</v>
      </c>
      <c r="O6">
        <v>5</v>
      </c>
      <c r="P6">
        <v>10450</v>
      </c>
      <c r="Q6">
        <v>4</v>
      </c>
    </row>
    <row r="7" spans="1:17" x14ac:dyDescent="0.25">
      <c r="A7" t="s">
        <v>32</v>
      </c>
      <c r="B7" t="s">
        <v>33</v>
      </c>
      <c r="C7" t="s">
        <v>34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11214</v>
      </c>
      <c r="K7">
        <v>1</v>
      </c>
      <c r="L7">
        <v>28</v>
      </c>
      <c r="M7">
        <v>1</v>
      </c>
      <c r="N7">
        <v>35</v>
      </c>
      <c r="O7">
        <v>2</v>
      </c>
      <c r="P7">
        <v>3792</v>
      </c>
      <c r="Q7">
        <v>1</v>
      </c>
    </row>
    <row r="8" spans="1:17" x14ac:dyDescent="0.25">
      <c r="A8">
        <v>0</v>
      </c>
      <c r="B8" t="s">
        <v>35</v>
      </c>
      <c r="C8" t="s">
        <v>36</v>
      </c>
      <c r="D8">
        <v>321023</v>
      </c>
      <c r="E8">
        <v>38</v>
      </c>
      <c r="F8">
        <v>20</v>
      </c>
      <c r="G8">
        <v>57</v>
      </c>
      <c r="H8">
        <v>93376</v>
      </c>
      <c r="I8">
        <v>36</v>
      </c>
      <c r="J8">
        <v>90913</v>
      </c>
      <c r="K8">
        <v>11</v>
      </c>
      <c r="L8">
        <v>376</v>
      </c>
      <c r="M8">
        <v>15</v>
      </c>
      <c r="N8">
        <v>435</v>
      </c>
      <c r="O8">
        <v>19</v>
      </c>
      <c r="P8">
        <v>24996</v>
      </c>
      <c r="Q8">
        <v>10</v>
      </c>
    </row>
    <row r="9" spans="1:17" x14ac:dyDescent="0.25">
      <c r="C9" t="s">
        <v>37</v>
      </c>
      <c r="D9">
        <f>SUM(D2:D8)</f>
        <v>851822</v>
      </c>
      <c r="E9">
        <f t="shared" ref="E9:Q9" si="0">SUM(E2:E8)</f>
        <v>100</v>
      </c>
      <c r="F9">
        <f t="shared" si="0"/>
        <v>35</v>
      </c>
      <c r="G9">
        <f t="shared" si="0"/>
        <v>100</v>
      </c>
      <c r="H9">
        <f t="shared" si="0"/>
        <v>259723</v>
      </c>
      <c r="I9">
        <f t="shared" si="0"/>
        <v>100</v>
      </c>
      <c r="J9">
        <f t="shared" si="0"/>
        <v>851822</v>
      </c>
      <c r="K9">
        <f t="shared" si="0"/>
        <v>100</v>
      </c>
      <c r="L9">
        <f t="shared" si="0"/>
        <v>2467</v>
      </c>
      <c r="M9">
        <f t="shared" si="0"/>
        <v>99</v>
      </c>
      <c r="N9">
        <f t="shared" si="0"/>
        <v>2250</v>
      </c>
      <c r="O9">
        <f t="shared" si="0"/>
        <v>100</v>
      </c>
      <c r="P9">
        <f t="shared" si="0"/>
        <v>259723</v>
      </c>
      <c r="Q9">
        <f t="shared" si="0"/>
        <v>100</v>
      </c>
    </row>
    <row r="12" spans="1:17" x14ac:dyDescent="0.25">
      <c r="C12" t="s">
        <v>38</v>
      </c>
      <c r="D12" s="1">
        <f>D2*132.2</f>
        <v>26805929.599999998</v>
      </c>
      <c r="E12" s="1"/>
      <c r="F12" s="1">
        <f t="shared" ref="F12:H12" si="1">F2*132.2</f>
        <v>661</v>
      </c>
      <c r="G12" s="1"/>
      <c r="H12" s="1">
        <f t="shared" si="1"/>
        <v>7274172.7999999998</v>
      </c>
      <c r="I12" s="1"/>
      <c r="J12" s="1">
        <f>J2*124.6</f>
        <v>12859841.399999999</v>
      </c>
      <c r="K12" s="1"/>
      <c r="L12" s="1">
        <f t="shared" ref="L12:P12" si="2">L2*124.6</f>
        <v>28658</v>
      </c>
      <c r="M12" s="1"/>
      <c r="N12" s="1">
        <f t="shared" si="2"/>
        <v>19936</v>
      </c>
      <c r="O12" s="1"/>
      <c r="P12" s="1">
        <f t="shared" si="2"/>
        <v>3027530.8</v>
      </c>
    </row>
    <row r="13" spans="1:17" x14ac:dyDescent="0.25">
      <c r="D13" s="1">
        <f t="shared" ref="D13:D14" si="3">D3*132.2</f>
        <v>37817132</v>
      </c>
      <c r="E13" s="1"/>
      <c r="F13" s="1">
        <f t="shared" ref="F13" si="4">F3*132.2</f>
        <v>1322</v>
      </c>
      <c r="G13" s="1"/>
      <c r="H13" s="1">
        <f t="shared" ref="H13" si="5">H3*132.2</f>
        <v>12672427.6</v>
      </c>
      <c r="I13" s="1"/>
      <c r="J13" s="1">
        <f t="shared" ref="J13:J14" si="6">J3*124.6</f>
        <v>47329808.399999999</v>
      </c>
      <c r="K13" s="1"/>
      <c r="L13" s="1">
        <f t="shared" ref="L13" si="7">L3*124.6</f>
        <v>149769.19999999998</v>
      </c>
      <c r="M13" s="1"/>
      <c r="N13" s="1">
        <f t="shared" ref="N13" si="8">N3*124.6</f>
        <v>107156</v>
      </c>
      <c r="O13" s="1"/>
      <c r="P13" s="1">
        <f t="shared" ref="P13" si="9">P3*124.6</f>
        <v>14435782.199999999</v>
      </c>
    </row>
    <row r="14" spans="1:17" x14ac:dyDescent="0.25">
      <c r="D14" s="1">
        <f t="shared" si="3"/>
        <v>5025054.1999999993</v>
      </c>
      <c r="E14" s="1"/>
      <c r="F14" s="1">
        <f t="shared" ref="F14" si="10">F4*132.2</f>
        <v>0</v>
      </c>
      <c r="G14" s="1"/>
      <c r="H14" s="1">
        <f t="shared" ref="H14" si="11">H4*132.2</f>
        <v>1818939.7999999998</v>
      </c>
      <c r="I14" s="1"/>
      <c r="J14" s="1">
        <f t="shared" si="6"/>
        <v>19547746.399999999</v>
      </c>
      <c r="K14" s="1"/>
      <c r="L14" s="1">
        <f t="shared" ref="L14" si="12">L4*124.6</f>
        <v>41367.199999999997</v>
      </c>
      <c r="M14" s="1"/>
      <c r="N14" s="1">
        <f t="shared" ref="N14" si="13">N4*124.6</f>
        <v>52581.2</v>
      </c>
      <c r="O14" s="1"/>
      <c r="P14" s="1">
        <f t="shared" ref="P14" si="14">P4*124.6</f>
        <v>6498513</v>
      </c>
    </row>
    <row r="16" spans="1:17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</row>
    <row r="17" spans="1:17" x14ac:dyDescent="0.25">
      <c r="A17" t="s">
        <v>17</v>
      </c>
      <c r="B17" t="s">
        <v>18</v>
      </c>
      <c r="C17" t="s">
        <v>19</v>
      </c>
      <c r="D17">
        <v>202768</v>
      </c>
      <c r="E17">
        <v>24</v>
      </c>
      <c r="F17">
        <v>5</v>
      </c>
      <c r="G17">
        <v>14</v>
      </c>
      <c r="H17">
        <v>55024</v>
      </c>
      <c r="I17">
        <v>21</v>
      </c>
      <c r="J17">
        <v>103209</v>
      </c>
      <c r="K17">
        <v>12</v>
      </c>
      <c r="L17">
        <v>230</v>
      </c>
      <c r="M17">
        <v>9</v>
      </c>
      <c r="N17">
        <v>160</v>
      </c>
      <c r="O17">
        <v>7</v>
      </c>
      <c r="P17">
        <v>24298</v>
      </c>
      <c r="Q17">
        <v>9</v>
      </c>
    </row>
    <row r="18" spans="1:17" x14ac:dyDescent="0.25">
      <c r="A18" t="s">
        <v>20</v>
      </c>
      <c r="B18" t="s">
        <v>21</v>
      </c>
      <c r="C18" t="s">
        <v>22</v>
      </c>
      <c r="D18">
        <v>286060</v>
      </c>
      <c r="E18">
        <v>34</v>
      </c>
      <c r="F18">
        <v>10</v>
      </c>
      <c r="G18">
        <v>29</v>
      </c>
      <c r="H18">
        <v>95858</v>
      </c>
      <c r="I18">
        <v>37</v>
      </c>
      <c r="J18">
        <v>379854</v>
      </c>
      <c r="K18">
        <v>45</v>
      </c>
      <c r="L18">
        <v>1202</v>
      </c>
      <c r="M18">
        <v>49</v>
      </c>
      <c r="N18">
        <v>860</v>
      </c>
      <c r="O18">
        <v>38</v>
      </c>
      <c r="P18">
        <v>115857</v>
      </c>
      <c r="Q18">
        <v>45</v>
      </c>
    </row>
    <row r="19" spans="1:17" x14ac:dyDescent="0.25">
      <c r="A19" t="s">
        <v>23</v>
      </c>
      <c r="B19" t="s">
        <v>24</v>
      </c>
      <c r="C19" t="s">
        <v>25</v>
      </c>
      <c r="D19">
        <v>38011</v>
      </c>
      <c r="E19">
        <v>4</v>
      </c>
      <c r="F19">
        <v>0</v>
      </c>
      <c r="G19">
        <v>0</v>
      </c>
      <c r="H19">
        <v>13759</v>
      </c>
      <c r="I19">
        <v>5</v>
      </c>
      <c r="J19">
        <v>156884</v>
      </c>
      <c r="K19">
        <v>18</v>
      </c>
      <c r="L19">
        <v>332</v>
      </c>
      <c r="M19">
        <v>13</v>
      </c>
      <c r="N19">
        <v>422</v>
      </c>
      <c r="O19">
        <v>19</v>
      </c>
      <c r="P19">
        <v>52155</v>
      </c>
      <c r="Q19">
        <v>20</v>
      </c>
    </row>
    <row r="20" spans="1:17" x14ac:dyDescent="0.25">
      <c r="A20" t="s">
        <v>26</v>
      </c>
      <c r="B20" t="s">
        <v>27</v>
      </c>
      <c r="C20" t="s">
        <v>28</v>
      </c>
      <c r="D20">
        <v>3960</v>
      </c>
      <c r="E20">
        <v>0</v>
      </c>
      <c r="F20">
        <v>0</v>
      </c>
      <c r="G20">
        <v>0</v>
      </c>
      <c r="H20">
        <v>1706</v>
      </c>
      <c r="I20">
        <v>1</v>
      </c>
      <c r="J20">
        <v>78497</v>
      </c>
      <c r="K20">
        <v>9</v>
      </c>
      <c r="L20">
        <v>182</v>
      </c>
      <c r="M20">
        <v>7</v>
      </c>
      <c r="N20">
        <v>223</v>
      </c>
      <c r="O20">
        <v>10</v>
      </c>
      <c r="P20">
        <v>28175</v>
      </c>
      <c r="Q20">
        <v>11</v>
      </c>
    </row>
    <row r="21" spans="1:17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31251</v>
      </c>
      <c r="K21">
        <v>4</v>
      </c>
      <c r="L21">
        <v>117</v>
      </c>
      <c r="M21">
        <v>5</v>
      </c>
      <c r="N21">
        <v>115</v>
      </c>
      <c r="O21">
        <v>5</v>
      </c>
      <c r="P21">
        <v>10450</v>
      </c>
      <c r="Q21">
        <v>4</v>
      </c>
    </row>
    <row r="22" spans="1:17" x14ac:dyDescent="0.25">
      <c r="A22" t="s">
        <v>32</v>
      </c>
      <c r="B22" t="s">
        <v>33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11214</v>
      </c>
      <c r="K22">
        <v>1</v>
      </c>
      <c r="L22">
        <v>28</v>
      </c>
      <c r="M22">
        <v>1</v>
      </c>
      <c r="N22">
        <v>35</v>
      </c>
      <c r="O22">
        <v>2</v>
      </c>
      <c r="P22">
        <v>3792</v>
      </c>
      <c r="Q22">
        <v>1</v>
      </c>
    </row>
    <row r="23" spans="1:17" x14ac:dyDescent="0.25">
      <c r="C23" t="s">
        <v>37</v>
      </c>
      <c r="D23">
        <f>SUM(D17:D22)</f>
        <v>530799</v>
      </c>
      <c r="E23">
        <f t="shared" ref="E23:Q23" si="15">SUM(E17:E22)</f>
        <v>62</v>
      </c>
      <c r="F23">
        <f t="shared" si="15"/>
        <v>15</v>
      </c>
      <c r="G23">
        <f t="shared" si="15"/>
        <v>43</v>
      </c>
      <c r="H23">
        <f t="shared" si="15"/>
        <v>166347</v>
      </c>
      <c r="I23">
        <f t="shared" si="15"/>
        <v>64</v>
      </c>
      <c r="J23">
        <f t="shared" si="15"/>
        <v>760909</v>
      </c>
      <c r="K23">
        <f t="shared" si="15"/>
        <v>89</v>
      </c>
      <c r="L23">
        <f t="shared" si="15"/>
        <v>2091</v>
      </c>
      <c r="M23">
        <f t="shared" si="15"/>
        <v>84</v>
      </c>
      <c r="N23">
        <f t="shared" si="15"/>
        <v>1815</v>
      </c>
      <c r="O23">
        <f t="shared" si="15"/>
        <v>81</v>
      </c>
      <c r="P23">
        <f t="shared" si="15"/>
        <v>234727</v>
      </c>
      <c r="Q23">
        <f t="shared" si="15"/>
        <v>90</v>
      </c>
    </row>
    <row r="24" spans="1:17" s="4" customFormat="1" x14ac:dyDescent="0.25">
      <c r="C24" s="4" t="s">
        <v>39</v>
      </c>
      <c r="D24" s="5">
        <f>E24*D$9</f>
        <v>325400.46853140264</v>
      </c>
      <c r="E24" s="6">
        <f>D17/D$23</f>
        <v>0.38200524115531492</v>
      </c>
      <c r="F24" s="5">
        <f t="shared" ref="F24" si="16">G24*F$9</f>
        <v>11.666666666666666</v>
      </c>
      <c r="G24" s="6">
        <f t="shared" ref="G24" si="17">F17/F$23</f>
        <v>0.33333333333333331</v>
      </c>
      <c r="H24" s="5">
        <f t="shared" ref="H24" si="18">I24*H$9</f>
        <v>85910.766963035101</v>
      </c>
      <c r="I24" s="6">
        <f t="shared" ref="I24" si="19">H17/H$23</f>
        <v>0.33077843303456028</v>
      </c>
      <c r="J24" s="5">
        <f t="shared" ref="J24" si="20">K24*J$9</f>
        <v>115540.35607148818</v>
      </c>
      <c r="K24" s="6">
        <f t="shared" ref="K24" si="21">J17/J$23</f>
        <v>0.13563908430574484</v>
      </c>
      <c r="L24" s="5">
        <f>M24*L$9</f>
        <v>271.35820181731231</v>
      </c>
      <c r="M24" s="6">
        <f>L17/L$23</f>
        <v>0.10999521759923482</v>
      </c>
      <c r="N24" s="5">
        <f t="shared" ref="N24" si="22">O24*N$9</f>
        <v>198.34710743801654</v>
      </c>
      <c r="O24" s="6">
        <f t="shared" ref="O24" si="23">N17/N$23</f>
        <v>8.8154269972451793E-2</v>
      </c>
      <c r="P24" s="5">
        <f t="shared" ref="P24" si="24">Q24*P$9</f>
        <v>26885.485921943364</v>
      </c>
      <c r="Q24" s="7">
        <f t="shared" ref="Q24" si="25">P17/P$23</f>
        <v>0.10351599943764458</v>
      </c>
    </row>
    <row r="25" spans="1:17" x14ac:dyDescent="0.25">
      <c r="D25" s="3">
        <f t="shared" ref="D25:J30" si="26">E25*D$9</f>
        <v>459066.80555163068</v>
      </c>
      <c r="E25" s="2">
        <f t="shared" ref="E25:K30" si="27">D18/D$23</f>
        <v>0.53892339661529132</v>
      </c>
      <c r="F25" s="3">
        <f t="shared" si="26"/>
        <v>23.333333333333332</v>
      </c>
      <c r="G25" s="2">
        <f t="shared" si="27"/>
        <v>0.66666666666666663</v>
      </c>
      <c r="H25" s="3">
        <f t="shared" si="26"/>
        <v>149666.22382128923</v>
      </c>
      <c r="I25" s="2">
        <f t="shared" si="27"/>
        <v>0.5762532537406746</v>
      </c>
      <c r="J25" s="3">
        <f t="shared" si="26"/>
        <v>425238.75258145196</v>
      </c>
      <c r="K25" s="2">
        <f t="shared" si="27"/>
        <v>0.49921081233104092</v>
      </c>
      <c r="L25" s="3">
        <f t="shared" ref="L25" si="28">M25*L$9</f>
        <v>1418.1415590626493</v>
      </c>
      <c r="M25" s="2">
        <f t="shared" ref="M25" si="29">L18/L$23</f>
        <v>0.5748445719751315</v>
      </c>
      <c r="N25" s="3">
        <f t="shared" ref="N25" si="30">O25*N$9</f>
        <v>1066.1157024793388</v>
      </c>
      <c r="O25" s="2">
        <f t="shared" ref="O25" si="31">N18/N$23</f>
        <v>0.47382920110192839</v>
      </c>
      <c r="P25" s="3">
        <f t="shared" ref="P25" si="32">Q25*P$9</f>
        <v>128194.5733170875</v>
      </c>
      <c r="Q25" s="8">
        <f t="shared" ref="Q25" si="33">P18/P$23</f>
        <v>0.49358190578842653</v>
      </c>
    </row>
    <row r="26" spans="1:17" x14ac:dyDescent="0.25">
      <c r="D26" s="3">
        <f t="shared" si="26"/>
        <v>60999.749513469316</v>
      </c>
      <c r="E26" s="2">
        <f t="shared" si="27"/>
        <v>7.1610911098174634E-2</v>
      </c>
      <c r="F26" s="3">
        <f t="shared" si="26"/>
        <v>0</v>
      </c>
      <c r="G26" s="2">
        <f t="shared" si="27"/>
        <v>0</v>
      </c>
      <c r="H26" s="3">
        <f t="shared" si="26"/>
        <v>21482.375738666764</v>
      </c>
      <c r="I26" s="2">
        <f t="shared" si="27"/>
        <v>8.2712642848984358E-2</v>
      </c>
      <c r="J26" s="3">
        <f t="shared" si="26"/>
        <v>175628.41633887889</v>
      </c>
      <c r="K26" s="2">
        <f t="shared" si="27"/>
        <v>0.20617971399996582</v>
      </c>
      <c r="L26" s="3">
        <f t="shared" ref="L26" si="34">M26*L$9</f>
        <v>391.69966523194643</v>
      </c>
      <c r="M26" s="2">
        <f t="shared" ref="M26" si="35">L19/L$23</f>
        <v>0.15877570540411287</v>
      </c>
      <c r="N26" s="3">
        <f t="shared" ref="N26" si="36">O26*N$9</f>
        <v>523.14049586776855</v>
      </c>
      <c r="O26" s="2">
        <f t="shared" ref="O26" si="37">N19/N$23</f>
        <v>0.2325068870523416</v>
      </c>
      <c r="P26" s="3">
        <f t="shared" ref="P26" si="38">Q26*P$9</f>
        <v>57708.968567740398</v>
      </c>
      <c r="Q26" s="8">
        <f t="shared" ref="Q26" si="39">P19/P$23</f>
        <v>0.22219429379662331</v>
      </c>
    </row>
    <row r="27" spans="1:17" x14ac:dyDescent="0.25">
      <c r="D27" s="3">
        <f t="shared" si="26"/>
        <v>6354.9764034973696</v>
      </c>
      <c r="E27" s="2">
        <f t="shared" si="27"/>
        <v>7.4604511312191622E-3</v>
      </c>
      <c r="F27" s="3">
        <f t="shared" si="26"/>
        <v>0</v>
      </c>
      <c r="G27" s="2">
        <f t="shared" si="27"/>
        <v>0</v>
      </c>
      <c r="H27" s="3">
        <f t="shared" si="26"/>
        <v>2663.6334770089034</v>
      </c>
      <c r="I27" s="2">
        <f t="shared" si="27"/>
        <v>1.0255670375780748E-2</v>
      </c>
      <c r="J27" s="3">
        <f t="shared" si="26"/>
        <v>87875.779539997558</v>
      </c>
      <c r="K27" s="2">
        <f t="shared" si="27"/>
        <v>0.10316213896799749</v>
      </c>
      <c r="L27" s="3">
        <f t="shared" ref="L27" si="40">M27*L$9</f>
        <v>214.72692491630798</v>
      </c>
      <c r="M27" s="2">
        <f t="shared" ref="M27" si="41">L20/L$23</f>
        <v>8.7039693926351025E-2</v>
      </c>
      <c r="N27" s="3">
        <f t="shared" ref="N27" si="42">O27*N$9</f>
        <v>276.44628099173553</v>
      </c>
      <c r="O27" s="2">
        <f t="shared" ref="O27" si="43">N20/N$23</f>
        <v>0.12286501377410468</v>
      </c>
      <c r="P27" s="3">
        <f t="shared" ref="P27" si="44">Q27*P$9</f>
        <v>31175.346359813742</v>
      </c>
      <c r="Q27" s="8">
        <f t="shared" ref="Q27" si="45">P20/P$23</f>
        <v>0.12003305968209878</v>
      </c>
    </row>
    <row r="28" spans="1:17" x14ac:dyDescent="0.25">
      <c r="D28" s="3">
        <f t="shared" si="26"/>
        <v>0</v>
      </c>
      <c r="E28" s="2">
        <f t="shared" si="27"/>
        <v>0</v>
      </c>
      <c r="F28" s="3">
        <f t="shared" si="26"/>
        <v>0</v>
      </c>
      <c r="G28" s="2">
        <f t="shared" si="27"/>
        <v>0</v>
      </c>
      <c r="H28" s="3">
        <f t="shared" si="26"/>
        <v>0</v>
      </c>
      <c r="I28" s="2">
        <f t="shared" si="27"/>
        <v>0</v>
      </c>
      <c r="J28" s="3">
        <f t="shared" si="26"/>
        <v>34984.852751117411</v>
      </c>
      <c r="K28" s="2">
        <f t="shared" si="27"/>
        <v>4.1070614225879834E-2</v>
      </c>
      <c r="L28" s="3">
        <f t="shared" ref="L28" si="46">M28*L$9</f>
        <v>138.03873744619798</v>
      </c>
      <c r="M28" s="2">
        <f t="shared" ref="M28" si="47">L21/L$23</f>
        <v>5.5954088952654232E-2</v>
      </c>
      <c r="N28" s="3">
        <f t="shared" ref="N28" si="48">O28*N$9</f>
        <v>142.56198347107437</v>
      </c>
      <c r="O28" s="2">
        <f t="shared" ref="O28" si="49">N21/N$23</f>
        <v>6.3360881542699726E-2</v>
      </c>
      <c r="P28" s="3">
        <f t="shared" ref="P28" si="50">Q28*P$9</f>
        <v>11562.817017215744</v>
      </c>
      <c r="Q28" s="8">
        <f t="shared" ref="Q28" si="51">P21/P$23</f>
        <v>4.451980385724693E-2</v>
      </c>
    </row>
    <row r="29" spans="1:17" x14ac:dyDescent="0.25">
      <c r="D29" s="3">
        <f t="shared" si="26"/>
        <v>0</v>
      </c>
      <c r="E29" s="2">
        <f t="shared" si="27"/>
        <v>0</v>
      </c>
      <c r="F29" s="3">
        <f t="shared" si="26"/>
        <v>0</v>
      </c>
      <c r="G29" s="2">
        <f t="shared" si="27"/>
        <v>0</v>
      </c>
      <c r="H29" s="3">
        <f t="shared" si="26"/>
        <v>0</v>
      </c>
      <c r="I29" s="2">
        <f t="shared" si="27"/>
        <v>0</v>
      </c>
      <c r="J29" s="3">
        <f t="shared" si="26"/>
        <v>12553.842717066036</v>
      </c>
      <c r="K29" s="2">
        <f t="shared" si="27"/>
        <v>1.4737636169371108E-2</v>
      </c>
      <c r="L29" s="3">
        <f t="shared" ref="L29" si="52">M29*L$9</f>
        <v>33.034911525585848</v>
      </c>
      <c r="M29" s="2">
        <f>L22/L$23</f>
        <v>1.3390722142515544E-2</v>
      </c>
      <c r="N29" s="3">
        <f t="shared" ref="N29" si="53">O29*N$9</f>
        <v>43.388429752066116</v>
      </c>
      <c r="O29" s="2">
        <f t="shared" ref="O29" si="54">N22/N$23</f>
        <v>1.928374655647383E-2</v>
      </c>
      <c r="P29" s="3">
        <f t="shared" ref="P29" si="55">Q29*P$9</f>
        <v>4195.8088161992446</v>
      </c>
      <c r="Q29" s="8">
        <f t="shared" ref="Q29" si="56">P22/P$23</f>
        <v>1.6154937437959843E-2</v>
      </c>
    </row>
    <row r="30" spans="1:17" x14ac:dyDescent="0.25">
      <c r="D30" s="3">
        <f t="shared" si="26"/>
        <v>851822</v>
      </c>
      <c r="E30" s="2">
        <f t="shared" si="27"/>
        <v>1</v>
      </c>
      <c r="F30" s="3">
        <f t="shared" si="26"/>
        <v>35</v>
      </c>
      <c r="G30" s="2">
        <f t="shared" si="27"/>
        <v>1</v>
      </c>
      <c r="H30" s="3">
        <f t="shared" si="26"/>
        <v>259723</v>
      </c>
      <c r="I30" s="2">
        <f t="shared" si="27"/>
        <v>1</v>
      </c>
      <c r="J30" s="3">
        <f t="shared" si="26"/>
        <v>851822</v>
      </c>
      <c r="K30" s="2">
        <f t="shared" si="27"/>
        <v>1</v>
      </c>
      <c r="L30" s="3">
        <f t="shared" ref="L30" si="57">M30*L$9</f>
        <v>2467</v>
      </c>
      <c r="M30" s="2">
        <f t="shared" ref="M30" si="58">L23/L$23</f>
        <v>1</v>
      </c>
      <c r="N30" s="3">
        <f t="shared" ref="N30" si="59">O30*N$9</f>
        <v>2250</v>
      </c>
      <c r="O30" s="2">
        <f t="shared" ref="O30" si="60">N23/N$23</f>
        <v>1</v>
      </c>
      <c r="P30" s="3">
        <f t="shared" ref="P30" si="61">Q30*P$9</f>
        <v>259723</v>
      </c>
      <c r="Q30" s="2">
        <f t="shared" ref="Q30" si="62">P23/P$23</f>
        <v>1</v>
      </c>
    </row>
    <row r="31" spans="1:17" x14ac:dyDescent="0.25">
      <c r="C31" t="s">
        <v>40</v>
      </c>
      <c r="D31" s="1">
        <f>D24*(0.45*132.2+0.55*124.6)</f>
        <v>41657767.981390163</v>
      </c>
      <c r="E31" s="1"/>
      <c r="F31" s="1"/>
      <c r="G31" s="1"/>
      <c r="H31" s="1">
        <f t="shared" ref="H31" si="63">H24*(0.45*132.2+0.55*124.6)</f>
        <v>10998296.386607751</v>
      </c>
    </row>
    <row r="32" spans="1:17" x14ac:dyDescent="0.25">
      <c r="C32" t="s">
        <v>41</v>
      </c>
      <c r="D32" s="1">
        <f t="shared" ref="D32:D36" si="64">D25*(0.45*132.2+0.55*124.6)</f>
        <v>58769732.446719751</v>
      </c>
      <c r="H32" s="1">
        <f t="shared" ref="H32" si="65">H25*(0.45*132.2+0.55*124.6)</f>
        <v>19160269.973601446</v>
      </c>
    </row>
    <row r="33" spans="4:8" x14ac:dyDescent="0.25">
      <c r="D33" s="1">
        <f t="shared" si="64"/>
        <v>7809187.9327143412</v>
      </c>
      <c r="H33" s="1">
        <f t="shared" ref="H33" si="66">H26*(0.45*132.2+0.55*124.6)</f>
        <v>2750173.7420641189</v>
      </c>
    </row>
    <row r="34" spans="4:8" x14ac:dyDescent="0.25">
      <c r="D34" s="1">
        <f t="shared" si="64"/>
        <v>813564.07917573315</v>
      </c>
      <c r="H34" s="1">
        <f t="shared" ref="H34" si="67">H27*(0.45*132.2+0.55*124.6)</f>
        <v>340998.35772667977</v>
      </c>
    </row>
    <row r="35" spans="4:8" x14ac:dyDescent="0.25">
      <c r="D35" s="1">
        <f t="shared" si="64"/>
        <v>0</v>
      </c>
      <c r="H35" s="1">
        <f t="shared" ref="H35" si="68">H28*(0.45*132.2+0.55*124.6)</f>
        <v>0</v>
      </c>
    </row>
    <row r="36" spans="4:8" x14ac:dyDescent="0.25">
      <c r="D36" s="1">
        <f t="shared" si="64"/>
        <v>0</v>
      </c>
      <c r="H36" s="1">
        <f t="shared" ref="H36" si="69">H29*(0.45*132.2+0.55*124.6)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Percent_in_Housing_Stress_NSW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2017-06-15T11:45:05Z</dcterms:created>
  <dcterms:modified xsi:type="dcterms:W3CDTF">2017-06-17T13:25:01Z</dcterms:modified>
</cp:coreProperties>
</file>