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harma\Documents\20170208 FACS - Pensioners Rental Rebate\R\Working\"/>
    </mc:Choice>
  </mc:AlternateContent>
  <bookViews>
    <workbookView xWindow="0" yWindow="0" windowWidth="24000" windowHeight="9735" tabRatio="908" activeTab="8"/>
  </bookViews>
  <sheets>
    <sheet name="Cover Page" sheetId="24" r:id="rId1"/>
    <sheet name="Instructions" sheetId="1" r:id="rId2"/>
    <sheet name="Sheet Descriptions" sheetId="35" r:id="rId3"/>
    <sheet name="Modelling Tips" sheetId="17" r:id="rId4"/>
    <sheet name="Input Sheet Example" sheetId="21" r:id="rId5"/>
    <sheet name="Table and Chart Format" sheetId="16" r:id="rId6"/>
    <sheet name="Calculation Example" sheetId="36" r:id="rId7"/>
    <sheet name="Output Sheet Example" sheetId="22" r:id="rId8"/>
    <sheet name="Raw Data Example" sheetId="20" r:id="rId9"/>
  </sheets>
  <definedNames>
    <definedName name="_xlnm._FilterDatabase" localSheetId="4" hidden="1">'Input Sheet Example'!$A$7:$B$97323</definedName>
    <definedName name="_xlnm._FilterDatabase" localSheetId="3" hidden="1">'Modelling Tips'!$A$9:$N$97317</definedName>
    <definedName name="_xlnm._FilterDatabase" localSheetId="7" hidden="1">'Output Sheet Example'!$A$8:$B$97325</definedName>
    <definedName name="_xlnm._FilterDatabase" localSheetId="8" hidden="1">'Raw Data Example'!$A$8:$B$97325</definedName>
    <definedName name="_xlnm._FilterDatabase" localSheetId="5" hidden="1">'Table and Chart Format'!$A$10:$N$97324</definedName>
    <definedName name="HL_1">'Cover Page'!$A$2</definedName>
    <definedName name="HL_10">'Raw Data Example'!$A$2</definedName>
    <definedName name="HL_11">'Output Sheet Example'!$A$3</definedName>
    <definedName name="HL_2">Instructions!$A$2</definedName>
    <definedName name="HL_3">'Sheet Descriptions'!$A$2</definedName>
    <definedName name="HL_4">'Modelling Tips'!$A$2</definedName>
    <definedName name="HL_5">'Input Sheet Example'!$A$2</definedName>
    <definedName name="HL_6">'Table and Chart Format'!$A$2</definedName>
    <definedName name="HL_7">'Calculation Example'!$A$2</definedName>
    <definedName name="HL_8">'Output Sheet Example'!$A$2</definedName>
    <definedName name="HL_9">'Raw Data Example'!$A$2</definedName>
    <definedName name="HL_Navigator">'Cover Page'!$A$1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1" i="20" l="1"/>
  <c r="G56" i="20"/>
  <c r="A60" i="20"/>
  <c r="A24" i="20"/>
  <c r="A15" i="20"/>
  <c r="AB9" i="22"/>
  <c r="AA9" i="22"/>
  <c r="AB8" i="22"/>
  <c r="AA8" i="22"/>
  <c r="AB7" i="22"/>
  <c r="AA7" i="22"/>
  <c r="G29" i="20"/>
  <c r="G38" i="20"/>
  <c r="G20" i="20"/>
  <c r="G11" i="20"/>
  <c r="F56" i="20"/>
  <c r="F38" i="20"/>
  <c r="F29" i="20"/>
  <c r="F20" i="20"/>
  <c r="F11" i="20"/>
  <c r="E54" i="20"/>
  <c r="E55" i="20"/>
  <c r="E56" i="20"/>
  <c r="E57" i="20"/>
  <c r="E58" i="20"/>
  <c r="E59" i="20"/>
  <c r="E36" i="20"/>
  <c r="E37" i="20"/>
  <c r="E38" i="20"/>
  <c r="E39" i="20"/>
  <c r="E40" i="20"/>
  <c r="E41" i="20"/>
  <c r="E18" i="20"/>
  <c r="E19" i="20"/>
  <c r="E20" i="20"/>
  <c r="E21" i="20"/>
  <c r="E22" i="20"/>
  <c r="E23" i="20"/>
  <c r="E27" i="20"/>
  <c r="E28" i="20"/>
  <c r="E29" i="20"/>
  <c r="E30" i="20"/>
  <c r="E31" i="20"/>
  <c r="E32" i="20"/>
  <c r="E14" i="20"/>
  <c r="E13" i="20"/>
  <c r="E12" i="20"/>
  <c r="E11" i="20"/>
  <c r="E10" i="20"/>
  <c r="E9" i="20"/>
  <c r="A1" i="36" l="1"/>
  <c r="D8" i="21" l="1"/>
  <c r="E8" i="21" s="1"/>
  <c r="F8" i="21" s="1"/>
  <c r="G8" i="21" s="1"/>
  <c r="H8" i="21" s="1"/>
  <c r="I8" i="21" s="1"/>
  <c r="J8" i="21" s="1"/>
  <c r="K8" i="21" s="1"/>
  <c r="L8" i="21" s="1"/>
  <c r="M8" i="21" s="1"/>
  <c r="N8" i="21" s="1"/>
  <c r="O8" i="21" s="1"/>
  <c r="P8" i="21" s="1"/>
  <c r="Q8" i="21" s="1"/>
  <c r="C8" i="21"/>
  <c r="A1" i="35"/>
  <c r="F30" i="16" l="1"/>
  <c r="F31" i="16"/>
  <c r="G31" i="16"/>
  <c r="F34" i="16"/>
  <c r="G34" i="16"/>
  <c r="F35" i="16"/>
  <c r="G35" i="16"/>
  <c r="F38" i="16"/>
  <c r="G38" i="16"/>
  <c r="F39" i="16"/>
  <c r="G39" i="16"/>
  <c r="F42" i="16"/>
  <c r="G42" i="16"/>
  <c r="F43" i="16"/>
  <c r="G43" i="16"/>
  <c r="F46" i="16"/>
  <c r="G46" i="16"/>
  <c r="F47" i="16"/>
  <c r="G47" i="16"/>
  <c r="E48" i="16"/>
  <c r="G27" i="16" s="1"/>
  <c r="D48" i="16"/>
  <c r="F28" i="16" s="1"/>
  <c r="G30" i="16" l="1"/>
  <c r="G29" i="16"/>
  <c r="F29" i="16"/>
  <c r="G45" i="16"/>
  <c r="G41" i="16"/>
  <c r="G37" i="16"/>
  <c r="G33" i="16"/>
  <c r="F41" i="16"/>
  <c r="F27" i="16"/>
  <c r="G40" i="16"/>
  <c r="G36" i="16"/>
  <c r="G32" i="16"/>
  <c r="G28" i="16"/>
  <c r="F45" i="16"/>
  <c r="F37" i="16"/>
  <c r="F33" i="16"/>
  <c r="G44" i="16"/>
  <c r="F44" i="16"/>
  <c r="F40" i="16"/>
  <c r="F36" i="16"/>
  <c r="F32" i="16"/>
  <c r="B20" i="16"/>
  <c r="B21" i="16" s="1"/>
  <c r="B22" i="16" s="1"/>
  <c r="B23" i="16" s="1"/>
  <c r="B24" i="16" s="1"/>
  <c r="C11" i="16" l="1"/>
  <c r="C12" i="16" s="1"/>
  <c r="C13" i="16" s="1"/>
  <c r="C14" i="16" s="1"/>
  <c r="C15" i="16" s="1"/>
  <c r="D15" i="16" l="1"/>
  <c r="E15" i="16" s="1"/>
  <c r="F15" i="16" s="1"/>
  <c r="G15" i="16" s="1"/>
  <c r="H15" i="16" s="1"/>
  <c r="A1" i="22"/>
  <c r="A1" i="21"/>
  <c r="A1" i="20"/>
  <c r="A1" i="16"/>
  <c r="A1" i="17"/>
  <c r="D11" i="16"/>
  <c r="D10" i="16"/>
  <c r="E10" i="16" s="1"/>
  <c r="D13" i="16" l="1"/>
  <c r="E13" i="16" s="1"/>
  <c r="F13" i="16" s="1"/>
  <c r="G13" i="16" s="1"/>
  <c r="H13" i="16" s="1"/>
  <c r="F10" i="16"/>
  <c r="E11" i="16"/>
  <c r="D12" i="16" l="1"/>
  <c r="E12" i="16" s="1"/>
  <c r="F12" i="16" s="1"/>
  <c r="G12" i="16" s="1"/>
  <c r="H12" i="16" s="1"/>
  <c r="D14" i="16"/>
  <c r="F11" i="16"/>
  <c r="G10" i="16"/>
  <c r="G11" i="16" l="1"/>
  <c r="H10" i="16"/>
  <c r="E14" i="16"/>
  <c r="H11" i="16" l="1"/>
  <c r="F14" i="16"/>
  <c r="G14" i="16" l="1"/>
  <c r="C16" i="16"/>
  <c r="H14" i="16" l="1"/>
  <c r="D16" i="16" l="1"/>
  <c r="E16" i="16" l="1"/>
  <c r="F16" i="16" l="1"/>
  <c r="H16" i="16" l="1"/>
  <c r="G16" i="16"/>
</calcChain>
</file>

<file path=xl/sharedStrings.xml><?xml version="1.0" encoding="utf-8"?>
<sst xmlns="http://schemas.openxmlformats.org/spreadsheetml/2006/main" count="201" uniqueCount="148">
  <si>
    <t>Last Modified:</t>
  </si>
  <si>
    <t>Modified by:</t>
  </si>
  <si>
    <t>Key sources:</t>
  </si>
  <si>
    <t>Spreadsheet/Model Instructions</t>
  </si>
  <si>
    <t>1)</t>
  </si>
  <si>
    <t>2)</t>
  </si>
  <si>
    <t>3)</t>
  </si>
  <si>
    <t>Sheet Name</t>
  </si>
  <si>
    <t>Standard Model Colours</t>
  </si>
  <si>
    <t>Input Cells</t>
  </si>
  <si>
    <t>Sheets which require user inputs</t>
  </si>
  <si>
    <t>Output Sheets</t>
  </si>
  <si>
    <t>Wholesale Trade</t>
  </si>
  <si>
    <t>Retail Trade</t>
  </si>
  <si>
    <t>Total</t>
  </si>
  <si>
    <t>Notes</t>
  </si>
  <si>
    <t>Description</t>
  </si>
  <si>
    <t>Sheets with Raw Data</t>
  </si>
  <si>
    <t>Job # - Model Name</t>
  </si>
  <si>
    <t>DD-MM-YYYY</t>
  </si>
  <si>
    <t>Full Name or Initials</t>
  </si>
  <si>
    <t>Summary of Step 1</t>
  </si>
  <si>
    <t>Summary of Step 2</t>
  </si>
  <si>
    <t>Summary of Step 3</t>
  </si>
  <si>
    <t>Source 2</t>
  </si>
  <si>
    <t>Source 3</t>
  </si>
  <si>
    <t>Table Format</t>
  </si>
  <si>
    <t>Industry of Employment</t>
  </si>
  <si>
    <t>Modelling Tips</t>
  </si>
  <si>
    <t>Summary of Model</t>
  </si>
  <si>
    <t>Relevant Sources</t>
  </si>
  <si>
    <t>Notes:</t>
  </si>
  <si>
    <t>Sources:</t>
  </si>
  <si>
    <t>Tips to build an Excel Model</t>
  </si>
  <si>
    <t>Example of how to format a Table</t>
  </si>
  <si>
    <t>The format is aligned to the SGS Word Template</t>
  </si>
  <si>
    <t>Raw Data Example</t>
  </si>
  <si>
    <t>Example of Raw Data</t>
  </si>
  <si>
    <t>Output Sheet Example</t>
  </si>
  <si>
    <t>Example of Output Sheet</t>
  </si>
  <si>
    <t>Calculation Sheets</t>
  </si>
  <si>
    <t>Example of Sheets with user-defined Inputs</t>
  </si>
  <si>
    <t>Printing</t>
  </si>
  <si>
    <t>Transport and Warehousing</t>
  </si>
  <si>
    <t>Information and Telecommunications</t>
  </si>
  <si>
    <t>Professional and Technical Services</t>
  </si>
  <si>
    <t>Source of Raw Data</t>
  </si>
  <si>
    <t>Modelling Musts</t>
  </si>
  <si>
    <t>File Naming Convention</t>
  </si>
  <si>
    <t>[6digit Job#]-[series number if relevant]-[Description]-[Date in reverse order (YYMMDD)]</t>
  </si>
  <si>
    <t>Actions Required</t>
  </si>
  <si>
    <t>Identify Inputs, Calculations and Outputs</t>
  </si>
  <si>
    <t>Identify where the data comes from or how results were derived</t>
  </si>
  <si>
    <t>Include explanations of what each sheet is trying to do</t>
  </si>
  <si>
    <t>Highlight any assumptions used within a sheet. If required, collate them all into a separate summary sheet.</t>
  </si>
  <si>
    <t>Identify all Assumptions</t>
  </si>
  <si>
    <t>Cross-check your results</t>
  </si>
  <si>
    <t>Make use of checking sheets where necessary.</t>
  </si>
  <si>
    <t>Set up the model so that additions or adjustments can be made relatively easily - Such changes occur 95% of the time.</t>
  </si>
  <si>
    <t>If in doubt, always ask for Help</t>
  </si>
  <si>
    <t>Lock cells where necessary.
Where possible, avoid making models too large in terms of file size.</t>
  </si>
  <si>
    <t>Price</t>
  </si>
  <si>
    <t>Female</t>
  </si>
  <si>
    <t>Male</t>
  </si>
  <si>
    <t>0-4 years</t>
  </si>
  <si>
    <t>5-9 years</t>
  </si>
  <si>
    <t>10-14 years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</si>
  <si>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</si>
  <si>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</si>
  <si>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</si>
  <si>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</si>
  <si>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</si>
  <si>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</si>
  <si>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</si>
  <si>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</si>
  <si>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</si>
  <si>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</si>
  <si>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65-69 years</t>
  </si>
  <si>
    <t>70-74 years</t>
  </si>
  <si>
    <t>75-79 years</t>
  </si>
  <si>
    <t>80-84 years</t>
  </si>
  <si>
    <t>85-89 years</t>
  </si>
  <si>
    <t>90-94 years</t>
  </si>
  <si>
    <t>95-99 years</t>
  </si>
  <si>
    <t>100 years and over</t>
  </si>
  <si>
    <t>Input Sheets</t>
  </si>
  <si>
    <t>Input Sheet Example</t>
  </si>
  <si>
    <t>Summary Sheets</t>
  </si>
  <si>
    <t>Instructions</t>
  </si>
  <si>
    <t>Sheet Descriptions</t>
  </si>
  <si>
    <t>Cover Page</t>
  </si>
  <si>
    <t>Supermarket</t>
  </si>
  <si>
    <t>Department</t>
  </si>
  <si>
    <t>Table and Chart Format</t>
  </si>
  <si>
    <t>Calculation Example</t>
  </si>
  <si>
    <t>Quantity</t>
  </si>
  <si>
    <t>Set out the Model Logically</t>
  </si>
  <si>
    <t>Be Flexible with your Modelling</t>
  </si>
  <si>
    <t>Keep the Model Simple</t>
  </si>
  <si>
    <t>Keep the Model 'Watertight'</t>
  </si>
  <si>
    <t>Use colour coding or shading - Keep them consistent</t>
  </si>
  <si>
    <t>Add a description and any additional notes or sources for each sheet. 
Update Cover Sheet once these are finalised.</t>
  </si>
  <si>
    <t>Use links wherever possible. Where this is not possible, clearly highlight the source where the data originated from.</t>
  </si>
  <si>
    <t>Inputs for a specific sheet should always be within that sheet or previous sheets, NEVER in following sheets.
Break up a model into different modules if it seems logical to do so.</t>
  </si>
  <si>
    <t>Make use of headings and labels consistent throughout all sheets.
Keep geographies/categories in the same order throughout all sheets.
Always model with the idea in mind that others need to understand it easily.</t>
  </si>
  <si>
    <t>Age.Pension</t>
  </si>
  <si>
    <t>Disability.Support.Pension</t>
  </si>
  <si>
    <t>Wife.Pension_Age.Pension</t>
  </si>
  <si>
    <t>Wife.Pension_Disability.Support.Pension</t>
  </si>
  <si>
    <t>Income +10,000</t>
  </si>
  <si>
    <t>Income +5,000</t>
  </si>
  <si>
    <t>Income +15,000</t>
  </si>
  <si>
    <t>Income +20,000</t>
  </si>
  <si>
    <t>Index_Score</t>
  </si>
  <si>
    <t>Income_Share</t>
  </si>
  <si>
    <t>Relative_Unaffordability</t>
  </si>
  <si>
    <t>&lt;50</t>
  </si>
  <si>
    <t xml:space="preserve">60% or more </t>
  </si>
  <si>
    <t>Extremely unaffordable rents</t>
  </si>
  <si>
    <t>50-80</t>
  </si>
  <si>
    <t>38-60%</t>
  </si>
  <si>
    <t>Severely unaffordable rents</t>
  </si>
  <si>
    <t>80-100</t>
  </si>
  <si>
    <t>30-38%</t>
  </si>
  <si>
    <t>Unaffordable rents</t>
  </si>
  <si>
    <t>100-120</t>
  </si>
  <si>
    <t>25-30%</t>
  </si>
  <si>
    <t>Moderately unaffordable rents</t>
  </si>
  <si>
    <t>120-150</t>
  </si>
  <si>
    <t>20-25%</t>
  </si>
  <si>
    <t>Acceptable rents</t>
  </si>
  <si>
    <t>&gt;150</t>
  </si>
  <si>
    <t>15% or less</t>
  </si>
  <si>
    <t>Affordable rents</t>
  </si>
  <si>
    <t>No Index</t>
  </si>
  <si>
    <t>Not in any other index bracket</t>
  </si>
  <si>
    <t>Observation: AGE stress evens out at income + 20000, DSP stress evens out at income + 15000</t>
  </si>
  <si>
    <t>Original Income</t>
  </si>
  <si>
    <t>Age Pension</t>
  </si>
  <si>
    <t>Disability Support Pension</t>
  </si>
  <si>
    <t>Wife Pension (AGE)</t>
  </si>
  <si>
    <t>Wife Pension (DSP)</t>
  </si>
  <si>
    <t>All</t>
  </si>
  <si>
    <t>Cumulative</t>
  </si>
  <si>
    <t>Difference from Orig.</t>
  </si>
  <si>
    <t>Cost of Income Raise</t>
  </si>
  <si>
    <t>Single</t>
  </si>
  <si>
    <t>Couple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</si>
</sst>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,##0_);\(#,##0\);"/>
    <numFmt numFmtId="166" formatCode="&quot;$&quot;#,##0.00"/>
    <numFmt numFmtId="167" formatCode="&quot;$&quot;#,##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theme="1"/>
      <name val="Verdana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9"/>
      <name val="Calibri"/>
      <family val="2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u/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2F4FC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E8F3D8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ED7D31"/>
      </top>
      <bottom style="thin">
        <color rgb="FFED7D3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2" tint="-0.499984740745262"/>
      </right>
      <top style="thin">
        <color rgb="FF92D050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60">
    <xf numFmtId="0" fontId="0" fillId="0" borderId="0"/>
    <xf numFmtId="0" fontId="2" fillId="2" borderId="1" applyNumberFormat="0" applyAlignment="0" applyProtection="0"/>
    <xf numFmtId="0" fontId="6" fillId="0" borderId="4">
      <alignment horizontal="left"/>
    </xf>
    <xf numFmtId="0" fontId="5" fillId="0" borderId="0"/>
    <xf numFmtId="0" fontId="5" fillId="0" borderId="3" applyNumberFormat="0" applyFont="0" applyFill="0" applyAlignment="0" applyProtection="0"/>
    <xf numFmtId="37" fontId="5" fillId="0" borderId="0" applyBorder="0">
      <alignment horizontal="right"/>
    </xf>
    <xf numFmtId="49" fontId="5" fillId="0" borderId="0">
      <alignment horizontal="left"/>
    </xf>
    <xf numFmtId="0" fontId="6" fillId="0" borderId="4">
      <alignment horizontal="right"/>
    </xf>
    <xf numFmtId="0" fontId="6" fillId="0" borderId="3" applyNumberFormat="0" applyAlignment="0"/>
    <xf numFmtId="5" fontId="5" fillId="0" borderId="0" applyBorder="0">
      <alignment horizontal="right"/>
    </xf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0" applyNumberFormat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9" applyNumberFormat="0" applyAlignment="0" applyProtection="0"/>
    <xf numFmtId="0" fontId="21" fillId="10" borderId="1" applyNumberFormat="0" applyAlignment="0" applyProtection="0"/>
    <xf numFmtId="0" fontId="22" fillId="0" borderId="10" applyNumberFormat="0" applyFill="0" applyAlignment="0" applyProtection="0"/>
    <xf numFmtId="0" fontId="23" fillId="11" borderId="11" applyNumberFormat="0" applyAlignment="0" applyProtection="0"/>
    <xf numFmtId="0" fontId="24" fillId="0" borderId="0" applyNumberFormat="0" applyFill="0" applyBorder="0" applyAlignment="0" applyProtection="0"/>
    <xf numFmtId="0" fontId="1" fillId="12" borderId="12" applyNumberFormat="0" applyFont="0" applyAlignment="0" applyProtection="0"/>
    <xf numFmtId="0" fontId="25" fillId="0" borderId="0" applyNumberFormat="0" applyFill="0" applyBorder="0" applyAlignment="0" applyProtection="0"/>
    <xf numFmtId="0" fontId="26" fillId="0" borderId="13" applyNumberFormat="0" applyFill="0" applyAlignment="0" applyProtection="0"/>
    <xf numFmtId="0" fontId="2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7" fillId="28" borderId="0" applyNumberFormat="0" applyBorder="0" applyAlignment="0" applyProtection="0"/>
    <xf numFmtId="0" fontId="2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7" fillId="32" borderId="0" applyNumberFormat="0" applyBorder="0" applyAlignment="0" applyProtection="0"/>
    <xf numFmtId="0" fontId="27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7" fillId="36" borderId="0" applyNumberFormat="0" applyBorder="0" applyAlignment="0" applyProtection="0"/>
    <xf numFmtId="0" fontId="30" fillId="40" borderId="0" applyNumberFormat="0" applyBorder="0" applyProtection="0">
      <alignment horizontal="center"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2" fillId="40" borderId="0" applyNumberFormat="0" applyBorder="0" applyAlignment="0" applyProtection="0"/>
    <xf numFmtId="3" fontId="12" fillId="39" borderId="15"/>
  </cellStyleXfs>
  <cellXfs count="73">
    <xf numFmtId="0" fontId="0" fillId="0" borderId="0" xfId="0"/>
    <xf numFmtId="0" fontId="0" fillId="0" borderId="0" xfId="0"/>
    <xf numFmtId="0" fontId="7" fillId="0" borderId="0" xfId="0" applyFont="1" applyFill="1" applyBorder="1" applyAlignment="1">
      <alignment horizontal="right"/>
    </xf>
    <xf numFmtId="0" fontId="7" fillId="0" borderId="0" xfId="0" applyFont="1" applyFill="1" applyBorder="1"/>
    <xf numFmtId="0" fontId="7" fillId="0" borderId="0" xfId="0" applyFont="1"/>
    <xf numFmtId="0" fontId="9" fillId="4" borderId="0" xfId="0" applyFont="1" applyFill="1"/>
    <xf numFmtId="0" fontId="7" fillId="3" borderId="0" xfId="0" applyFont="1" applyFill="1"/>
    <xf numFmtId="0" fontId="8" fillId="0" borderId="2" xfId="0" applyFont="1" applyBorder="1"/>
    <xf numFmtId="2" fontId="10" fillId="0" borderId="0" xfId="0" applyNumberFormat="1" applyFont="1"/>
    <xf numFmtId="0" fontId="11" fillId="5" borderId="4" xfId="7" applyFont="1" applyFill="1" applyAlignment="1">
      <alignment horizontal="left"/>
    </xf>
    <xf numFmtId="0" fontId="11" fillId="5" borderId="4" xfId="7" applyFont="1" applyFill="1">
      <alignment horizontal="right"/>
    </xf>
    <xf numFmtId="0" fontId="12" fillId="5" borderId="0" xfId="3" applyFont="1" applyFill="1"/>
    <xf numFmtId="37" fontId="12" fillId="5" borderId="0" xfId="5" applyFont="1" applyFill="1">
      <alignment horizontal="right"/>
    </xf>
    <xf numFmtId="0" fontId="11" fillId="5" borderId="3" xfId="8" applyFont="1" applyFill="1"/>
    <xf numFmtId="164" fontId="11" fillId="5" borderId="3" xfId="8" applyNumberFormat="1" applyFont="1" applyFill="1" applyAlignment="1">
      <alignment horizontal="right"/>
    </xf>
    <xf numFmtId="0" fontId="12" fillId="0" borderId="0" xfId="3" applyFont="1"/>
    <xf numFmtId="37" fontId="12" fillId="0" borderId="0" xfId="5" applyFont="1">
      <alignment horizontal="right"/>
    </xf>
    <xf numFmtId="0" fontId="7" fillId="6" borderId="5" xfId="0" applyFont="1" applyFill="1" applyBorder="1" applyAlignment="1">
      <alignment vertical="center"/>
    </xf>
    <xf numFmtId="0" fontId="7" fillId="6" borderId="0" xfId="0" applyFont="1" applyFill="1" applyAlignment="1">
      <alignment vertical="center"/>
    </xf>
    <xf numFmtId="0" fontId="0" fillId="0" borderId="0" xfId="0" applyBorder="1"/>
    <xf numFmtId="37" fontId="5" fillId="0" borderId="0" xfId="5">
      <alignment horizontal="right"/>
    </xf>
    <xf numFmtId="0" fontId="5" fillId="0" borderId="0" xfId="3"/>
    <xf numFmtId="0" fontId="0" fillId="0" borderId="14" xfId="0" applyBorder="1"/>
    <xf numFmtId="0" fontId="7" fillId="0" borderId="0" xfId="0" applyFont="1" applyBorder="1"/>
    <xf numFmtId="0" fontId="7" fillId="39" borderId="15" xfId="0" applyFont="1" applyFill="1" applyBorder="1"/>
    <xf numFmtId="0" fontId="12" fillId="39" borderId="15" xfId="3" applyFont="1" applyFill="1" applyBorder="1"/>
    <xf numFmtId="0" fontId="6" fillId="0" borderId="4" xfId="2">
      <alignment horizontal="left"/>
    </xf>
    <xf numFmtId="0" fontId="9" fillId="38" borderId="0" xfId="0" applyFont="1" applyFill="1"/>
    <xf numFmtId="165" fontId="7" fillId="0" borderId="16" xfId="0" applyNumberFormat="1" applyFont="1" applyFill="1" applyBorder="1" applyAlignment="1">
      <alignment vertical="center"/>
    </xf>
    <xf numFmtId="0" fontId="7" fillId="0" borderId="16" xfId="0" applyFont="1" applyFill="1" applyBorder="1" applyAlignment="1">
      <alignment vertical="center"/>
    </xf>
    <xf numFmtId="0" fontId="3" fillId="37" borderId="0" xfId="0" applyFont="1" applyFill="1" applyAlignment="1">
      <alignment vertical="center"/>
    </xf>
    <xf numFmtId="0" fontId="8" fillId="37" borderId="16" xfId="0" applyFont="1" applyFill="1" applyBorder="1" applyAlignment="1">
      <alignment vertical="center" wrapText="1"/>
    </xf>
    <xf numFmtId="0" fontId="0" fillId="37" borderId="0" xfId="0" applyFont="1" applyFill="1"/>
    <xf numFmtId="0" fontId="0" fillId="37" borderId="0" xfId="0" applyFill="1"/>
    <xf numFmtId="0" fontId="4" fillId="37" borderId="0" xfId="0" applyFont="1" applyFill="1"/>
    <xf numFmtId="0" fontId="0" fillId="37" borderId="0" xfId="0" applyFill="1" applyBorder="1"/>
    <xf numFmtId="0" fontId="5" fillId="0" borderId="3" xfId="4"/>
    <xf numFmtId="0" fontId="0" fillId="0" borderId="0" xfId="0"/>
    <xf numFmtId="0" fontId="30" fillId="40" borderId="0" xfId="55">
      <alignment horizontal="center" vertical="center"/>
    </xf>
    <xf numFmtId="0" fontId="30" fillId="40" borderId="0" xfId="55" applyBorder="1">
      <alignment horizontal="center" vertical="center"/>
    </xf>
    <xf numFmtId="0" fontId="30" fillId="39" borderId="15" xfId="55" applyFill="1" applyBorder="1">
      <alignment horizontal="center" vertic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/>
    <xf numFmtId="0" fontId="4" fillId="0" borderId="0" xfId="0" applyFont="1"/>
    <xf numFmtId="0" fontId="5" fillId="0" borderId="4" xfId="2" applyFont="1">
      <alignment horizontal="left"/>
    </xf>
    <xf numFmtId="0" fontId="33" fillId="37" borderId="16" xfId="55" applyFont="1" applyFill="1" applyBorder="1" applyAlignment="1">
      <alignment vertical="center" wrapText="1"/>
    </xf>
    <xf numFmtId="3" fontId="12" fillId="39" borderId="17" xfId="59" applyBorder="1"/>
    <xf numFmtId="0" fontId="0" fillId="0" borderId="0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9" xfId="0" applyBorder="1" applyAlignment="1">
      <alignment horizontal="center"/>
    </xf>
    <xf numFmtId="0" fontId="30" fillId="40" borderId="0" xfId="55" applyBorder="1" applyAlignment="1">
      <alignment horizontal="center"/>
    </xf>
    <xf numFmtId="0" fontId="34" fillId="39" borderId="15" xfId="0" applyFont="1" applyFill="1" applyBorder="1"/>
    <xf numFmtId="0" fontId="30" fillId="42" borderId="0" xfId="55" applyFill="1" applyAlignment="1">
      <alignment horizontal="left" vertical="center"/>
    </xf>
    <xf numFmtId="0" fontId="0" fillId="42" borderId="0" xfId="0" applyFill="1" applyAlignment="1">
      <alignment horizontal="left"/>
    </xf>
    <xf numFmtId="0" fontId="29" fillId="41" borderId="0" xfId="55" applyFont="1" applyFill="1" applyAlignment="1">
      <alignment horizontal="left" vertical="center"/>
    </xf>
    <xf numFmtId="0" fontId="29" fillId="41" borderId="0" xfId="55" quotePrefix="1" applyFont="1" applyFill="1" applyAlignment="1">
      <alignment horizontal="left" vertical="center"/>
    </xf>
    <xf numFmtId="49" fontId="5" fillId="0" borderId="0" xfId="6">
      <alignment horizontal="left"/>
    </xf>
    <xf numFmtId="49" fontId="5" fillId="0" borderId="3" xfId="4" applyNumberFormat="1" applyAlignment="1">
      <alignment horizontal="left"/>
    </xf>
    <xf numFmtId="0" fontId="7" fillId="0" borderId="3" xfId="4" applyFont="1"/>
    <xf numFmtId="37" fontId="5" fillId="0" borderId="3" xfId="4" applyNumberFormat="1" applyAlignment="1">
      <alignment horizontal="right"/>
    </xf>
    <xf numFmtId="0" fontId="6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166" fontId="7" fillId="0" borderId="0" xfId="0" applyNumberFormat="1" applyFont="1"/>
    <xf numFmtId="167" fontId="7" fillId="0" borderId="0" xfId="0" applyNumberFormat="1" applyFont="1"/>
    <xf numFmtId="167" fontId="12" fillId="0" borderId="0" xfId="3" applyNumberFormat="1" applyFont="1"/>
  </cellXfs>
  <cellStyles count="60">
    <cellStyle name="20% - Accent1" xfId="32" builtinId="30" hidden="1"/>
    <cellStyle name="20% - Accent2" xfId="36" builtinId="34" hidden="1"/>
    <cellStyle name="20% - Accent3" xfId="40" builtinId="38" hidden="1"/>
    <cellStyle name="20% - Accent4" xfId="44" builtinId="42" hidden="1"/>
    <cellStyle name="20% - Accent5" xfId="48" builtinId="46" hidden="1"/>
    <cellStyle name="20% - Accent6" xfId="52" builtinId="50" hidden="1"/>
    <cellStyle name="40% - Accent1" xfId="33" builtinId="31" hidden="1"/>
    <cellStyle name="40% - Accent2" xfId="37" builtinId="35" hidden="1"/>
    <cellStyle name="40% - Accent3" xfId="41" builtinId="39" hidden="1"/>
    <cellStyle name="40% - Accent4" xfId="45" builtinId="43" hidden="1"/>
    <cellStyle name="40% - Accent5" xfId="49" builtinId="47" hidden="1"/>
    <cellStyle name="40% - Accent6" xfId="53" builtinId="51" hidden="1"/>
    <cellStyle name="60% - Accent1" xfId="34" builtinId="32" hidden="1"/>
    <cellStyle name="60% - Accent2" xfId="38" builtinId="36" hidden="1"/>
    <cellStyle name="60% - Accent3" xfId="42" builtinId="40" hidden="1"/>
    <cellStyle name="60% - Accent4" xfId="46" builtinId="44" hidden="1"/>
    <cellStyle name="60% - Accent5" xfId="50" builtinId="48" hidden="1"/>
    <cellStyle name="60% - Accent6" xfId="54" builtinId="52" hidden="1"/>
    <cellStyle name="Accent1" xfId="31" builtinId="29" hidden="1"/>
    <cellStyle name="Accent2" xfId="35" builtinId="33" hidden="1"/>
    <cellStyle name="Accent3" xfId="39" builtinId="37" hidden="1"/>
    <cellStyle name="Accent4" xfId="43" builtinId="41" hidden="1"/>
    <cellStyle name="Accent5" xfId="47" builtinId="45" hidden="1"/>
    <cellStyle name="Accent6" xfId="51" builtinId="49" hidden="1"/>
    <cellStyle name="Bad" xfId="21" builtinId="27" hidden="1"/>
    <cellStyle name="Calculation" xfId="24" builtinId="22" hidden="1"/>
    <cellStyle name="Check Cell" xfId="26" builtinId="23" hidden="1"/>
    <cellStyle name="Column Heading" xfId="2"/>
    <cellStyle name="Column Heading Numbers" xfId="7"/>
    <cellStyle name="Comma" xfId="10" builtinId="3" hidden="1"/>
    <cellStyle name="Comma [0]" xfId="11" builtinId="6" hidden="1"/>
    <cellStyle name="Currency" xfId="12" builtinId="4" hidden="1"/>
    <cellStyle name="Currency [0]" xfId="13" builtinId="7" hidden="1"/>
    <cellStyle name="Currency Format" xfId="9"/>
    <cellStyle name="End of Table Border" xfId="4"/>
    <cellStyle name="End of Table TOTAL" xfId="8"/>
    <cellStyle name="Explanatory Text" xfId="29" builtinId="53" hidden="1"/>
    <cellStyle name="Followed Hyperlink" xfId="56" builtinId="9" hidden="1"/>
    <cellStyle name="Followed Hyperlink" xfId="57" builtinId="9" hidden="1"/>
    <cellStyle name="Followed Hyperlink" xfId="58" builtinId="9" customBuiltin="1"/>
    <cellStyle name="Good" xfId="20" builtinId="26" hidden="1"/>
    <cellStyle name="Heading 1" xfId="16" builtinId="16" hidden="1"/>
    <cellStyle name="Heading 2" xfId="17" builtinId="17" hidden="1"/>
    <cellStyle name="Heading 3" xfId="18" builtinId="18" hidden="1"/>
    <cellStyle name="Heading 4" xfId="19" builtinId="19" hidden="1"/>
    <cellStyle name="Hyperlink" xfId="55" builtinId="8" customBuiltin="1"/>
    <cellStyle name="Input" xfId="1" builtinId="20" hidden="1"/>
    <cellStyle name="Input Cell" xfId="59"/>
    <cellStyle name="Linked Cell" xfId="25" builtinId="24" hidden="1"/>
    <cellStyle name="Neutral" xfId="22" builtinId="28" hidden="1"/>
    <cellStyle name="Normal" xfId="0" builtinId="0"/>
    <cellStyle name="Note" xfId="28" builtinId="10" hidden="1"/>
    <cellStyle name="Number Format" xfId="5"/>
    <cellStyle name="Output" xfId="23" builtinId="21" hidden="1"/>
    <cellStyle name="Percent" xfId="14" builtinId="5" hidden="1"/>
    <cellStyle name="Row Headings" xfId="3"/>
    <cellStyle name="Text Format" xfId="6"/>
    <cellStyle name="Title" xfId="15" builtinId="15" hidden="1"/>
    <cellStyle name="Total" xfId="30" builtinId="25" hidden="1"/>
    <cellStyle name="Warning Text" xfId="27" builtinId="11" hidden="1"/>
  </cellStyles>
  <dxfs count="4">
    <dxf>
      <font>
        <color rgb="FF9C0006"/>
      </font>
      <fill>
        <patternFill>
          <bgColor rgb="FFFFC7CE"/>
        </patternFill>
      </fill>
    </dxf>
    <dxf>
      <border>
        <top/>
        <bottom/>
        <horizontal/>
      </border>
    </dxf>
    <dxf>
      <border>
        <top style="thin">
          <color rgb="FF92D050"/>
        </top>
        <bottom style="thin">
          <color rgb="FF92D050"/>
        </bottom>
        <horizontal/>
      </border>
    </dxf>
    <dxf>
      <border>
        <top style="thin">
          <color rgb="FF92D050"/>
        </top>
        <bottom style="thin">
          <color rgb="FF92D050"/>
        </bottom>
      </border>
    </dxf>
  </dxfs>
  <tableStyles count="1" defaultTableStyle="TableStyleMedium2" defaultPivotStyle="PivotStyleLight16">
    <tableStyle name="Table Style 1" pivot="0" count="3">
      <tableStyleElement type="wholeTable" dxfId="3"/>
      <tableStyleElement type="headerRow" dxfId="2"/>
      <tableStyleElement type="firstRowStripe" dxfId="1"/>
    </tableStyle>
  </tableStyles>
  <colors>
    <mruColors>
      <color rgb="FFED7D31"/>
      <color rgb="FFFADDCA"/>
      <color rgb="FFF2F4FC"/>
      <color rgb="FFEDEDED"/>
      <color rgb="FF44546A"/>
      <color rgb="FF4454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'Table and Chart Format'!$B$10</c:f>
              <c:strCache>
                <c:ptCount val="1"/>
                <c:pt idx="0">
                  <c:v>Printing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Format'!$C$10:$H$10</c:f>
              <c:numCache>
                <c:formatCode>#,##0_);\(#,##0\)</c:formatCode>
                <c:ptCount val="6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700</c:v>
                </c:pt>
                <c:pt idx="4">
                  <c:v>900</c:v>
                </c:pt>
                <c:pt idx="5">
                  <c:v>1100</c:v>
                </c:pt>
              </c:numCache>
            </c:numRef>
          </c:val>
        </c:ser>
        <c:ser>
          <c:idx val="1"/>
          <c:order val="1"/>
          <c:tx>
            <c:strRef>
              <c:f>'Table and Chart Format'!$B$11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Format'!$C$11:$H$11</c:f>
              <c:numCache>
                <c:formatCode>#,##0_);\(#,##0\)</c:formatCode>
                <c:ptCount val="6"/>
                <c:pt idx="0">
                  <c:v>600</c:v>
                </c:pt>
                <c:pt idx="1">
                  <c:v>800</c:v>
                </c:pt>
                <c:pt idx="2">
                  <c:v>1000</c:v>
                </c:pt>
                <c:pt idx="3">
                  <c:v>1200</c:v>
                </c:pt>
                <c:pt idx="4">
                  <c:v>1400</c:v>
                </c:pt>
                <c:pt idx="5">
                  <c:v>1600</c:v>
                </c:pt>
              </c:numCache>
            </c:numRef>
          </c:val>
        </c:ser>
        <c:ser>
          <c:idx val="2"/>
          <c:order val="2"/>
          <c:tx>
            <c:strRef>
              <c:f>'Table and Chart Format'!$B$12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Format'!$C$12:$H$12</c:f>
              <c:numCache>
                <c:formatCode>#,##0_);\(#,##0\)</c:formatCode>
                <c:ptCount val="6"/>
                <c:pt idx="0">
                  <c:v>1100</c:v>
                </c:pt>
                <c:pt idx="1">
                  <c:v>1300</c:v>
                </c:pt>
                <c:pt idx="2">
                  <c:v>1500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</c:numCache>
            </c:numRef>
          </c:val>
        </c:ser>
        <c:ser>
          <c:idx val="3"/>
          <c:order val="3"/>
          <c:tx>
            <c:strRef>
              <c:f>'Table and Chart Format'!$B$13</c:f>
              <c:strCache>
                <c:ptCount val="1"/>
                <c:pt idx="0">
                  <c:v>Transport and Warehousing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Format'!$C$13:$H$13</c:f>
              <c:numCache>
                <c:formatCode>#,##0_);\(#,##0\)</c:formatCode>
                <c:ptCount val="6"/>
                <c:pt idx="0">
                  <c:v>1600</c:v>
                </c:pt>
                <c:pt idx="1">
                  <c:v>1800</c:v>
                </c:pt>
                <c:pt idx="2">
                  <c:v>2000</c:v>
                </c:pt>
                <c:pt idx="3">
                  <c:v>2200</c:v>
                </c:pt>
                <c:pt idx="4">
                  <c:v>2400</c:v>
                </c:pt>
                <c:pt idx="5">
                  <c:v>2600</c:v>
                </c:pt>
              </c:numCache>
            </c:numRef>
          </c:val>
        </c:ser>
        <c:ser>
          <c:idx val="4"/>
          <c:order val="4"/>
          <c:tx>
            <c:strRef>
              <c:f>'Table and Chart Format'!$B$14</c:f>
              <c:strCache>
                <c:ptCount val="1"/>
                <c:pt idx="0">
                  <c:v>Information and Telecommunications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Format'!$C$14:$H$14</c:f>
              <c:numCache>
                <c:formatCode>#,##0_);\(#,##0\)</c:formatCode>
                <c:ptCount val="6"/>
                <c:pt idx="0">
                  <c:v>2100</c:v>
                </c:pt>
                <c:pt idx="1">
                  <c:v>2300</c:v>
                </c:pt>
                <c:pt idx="2">
                  <c:v>2500</c:v>
                </c:pt>
                <c:pt idx="3">
                  <c:v>2700</c:v>
                </c:pt>
                <c:pt idx="4">
                  <c:v>2900</c:v>
                </c:pt>
                <c:pt idx="5">
                  <c:v>3100</c:v>
                </c:pt>
              </c:numCache>
            </c:numRef>
          </c:val>
        </c:ser>
        <c:ser>
          <c:idx val="5"/>
          <c:order val="5"/>
          <c:tx>
            <c:strRef>
              <c:f>'Table and Chart Format'!$B$15</c:f>
              <c:strCache>
                <c:ptCount val="1"/>
                <c:pt idx="0">
                  <c:v>Professional and Technical Services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Format'!$C$15:$H$15</c:f>
              <c:numCache>
                <c:formatCode>#,##0_);\(#,##0\)</c:formatCode>
                <c:ptCount val="6"/>
                <c:pt idx="0">
                  <c:v>2600</c:v>
                </c:pt>
                <c:pt idx="1">
                  <c:v>2800</c:v>
                </c:pt>
                <c:pt idx="2">
                  <c:v>3000</c:v>
                </c:pt>
                <c:pt idx="3">
                  <c:v>3200</c:v>
                </c:pt>
                <c:pt idx="4">
                  <c:v>3400</c:v>
                </c:pt>
                <c:pt idx="5">
                  <c:v>3600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7"/>
        <c:overlap val="100"/>
        <c:axId val="309295832"/>
        <c:axId val="309295048"/>
      </c:barChart>
      <c:catAx>
        <c:axId val="30929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95048"/>
        <c:crosses val="autoZero"/>
        <c:auto val="1"/>
        <c:lblAlgn val="ctr"/>
        <c:lblOffset val="100"/>
        <c:noMultiLvlLbl val="0"/>
      </c:catAx>
      <c:valAx>
        <c:axId val="30929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9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'Table and Chart Format'!$B$10</c:f>
              <c:strCache>
                <c:ptCount val="1"/>
                <c:pt idx="0">
                  <c:v>Printing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Format'!$C$10:$H$10</c:f>
              <c:numCache>
                <c:formatCode>#,##0_);\(#,##0\)</c:formatCode>
                <c:ptCount val="6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700</c:v>
                </c:pt>
                <c:pt idx="4">
                  <c:v>900</c:v>
                </c:pt>
                <c:pt idx="5">
                  <c:v>1100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'Table and Chart Format'!$B$11</c:f>
              <c:strCache>
                <c:ptCount val="1"/>
                <c:pt idx="0">
                  <c:v>Wholesale Trade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Format'!$C$11:$H$11</c:f>
              <c:numCache>
                <c:formatCode>#,##0_);\(#,##0\)</c:formatCode>
                <c:ptCount val="6"/>
                <c:pt idx="0">
                  <c:v>600</c:v>
                </c:pt>
                <c:pt idx="1">
                  <c:v>800</c:v>
                </c:pt>
                <c:pt idx="2">
                  <c:v>1000</c:v>
                </c:pt>
                <c:pt idx="3">
                  <c:v>1200</c:v>
                </c:pt>
                <c:pt idx="4">
                  <c:v>1400</c:v>
                </c:pt>
                <c:pt idx="5">
                  <c:v>1600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'Table and Chart Format'!$B$12</c:f>
              <c:strCache>
                <c:ptCount val="1"/>
                <c:pt idx="0">
                  <c:v>Retail Trade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Format'!$C$12:$H$12</c:f>
              <c:numCache>
                <c:formatCode>#,##0_);\(#,##0\)</c:formatCode>
                <c:ptCount val="6"/>
                <c:pt idx="0">
                  <c:v>1100</c:v>
                </c:pt>
                <c:pt idx="1">
                  <c:v>1300</c:v>
                </c:pt>
                <c:pt idx="2">
                  <c:v>1500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'Table and Chart Format'!$B$13</c:f>
              <c:strCache>
                <c:ptCount val="1"/>
                <c:pt idx="0">
                  <c:v>Transport and Warehousing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Format'!$C$13:$H$13</c:f>
              <c:numCache>
                <c:formatCode>#,##0_);\(#,##0\)</c:formatCode>
                <c:ptCount val="6"/>
                <c:pt idx="0">
                  <c:v>1600</c:v>
                </c:pt>
                <c:pt idx="1">
                  <c:v>1800</c:v>
                </c:pt>
                <c:pt idx="2">
                  <c:v>2000</c:v>
                </c:pt>
                <c:pt idx="3">
                  <c:v>2200</c:v>
                </c:pt>
                <c:pt idx="4">
                  <c:v>2400</c:v>
                </c:pt>
                <c:pt idx="5">
                  <c:v>2600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'Table and Chart Format'!$B$14</c:f>
              <c:strCache>
                <c:ptCount val="1"/>
                <c:pt idx="0">
                  <c:v>Information and Telecommunications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Format'!$C$14:$H$14</c:f>
              <c:numCache>
                <c:formatCode>#,##0_);\(#,##0\)</c:formatCode>
                <c:ptCount val="6"/>
                <c:pt idx="0">
                  <c:v>2100</c:v>
                </c:pt>
                <c:pt idx="1">
                  <c:v>2300</c:v>
                </c:pt>
                <c:pt idx="2">
                  <c:v>2500</c:v>
                </c:pt>
                <c:pt idx="3">
                  <c:v>2700</c:v>
                </c:pt>
                <c:pt idx="4">
                  <c:v>2900</c:v>
                </c:pt>
                <c:pt idx="5">
                  <c:v>3100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'Table and Chart Format'!$B$15</c:f>
              <c:strCache>
                <c:ptCount val="1"/>
                <c:pt idx="0">
                  <c:v>Professional and Technical Services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Format'!$C$15:$H$15</c:f>
              <c:numCache>
                <c:formatCode>#,##0_);\(#,##0\)</c:formatCode>
                <c:ptCount val="6"/>
                <c:pt idx="0">
                  <c:v>2600</c:v>
                </c:pt>
                <c:pt idx="1">
                  <c:v>2800</c:v>
                </c:pt>
                <c:pt idx="2">
                  <c:v>3000</c:v>
                </c:pt>
                <c:pt idx="3">
                  <c:v>3200</c:v>
                </c:pt>
                <c:pt idx="4">
                  <c:v>3400</c:v>
                </c:pt>
                <c:pt idx="5">
                  <c:v>3600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672920"/>
        <c:axId val="311671744"/>
      </c:lineChart>
      <c:catAx>
        <c:axId val="311672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71744"/>
        <c:crosses val="autoZero"/>
        <c:auto val="1"/>
        <c:lblAlgn val="ctr"/>
        <c:lblOffset val="100"/>
        <c:noMultiLvlLbl val="0"/>
      </c:catAx>
      <c:valAx>
        <c:axId val="31167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7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 and Chart Format'!$C$18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'Table and Chart Format'!$B$19:$B$24</c:f>
              <c:numCache>
                <c:formatCode>@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Format'!$C$19:$C$24</c:f>
              <c:numCache>
                <c:formatCode>General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  <c:pt idx="3">
                  <c:v>300</c:v>
                </c:pt>
                <c:pt idx="4">
                  <c:v>500</c:v>
                </c:pt>
                <c:pt idx="5">
                  <c:v>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68216"/>
        <c:axId val="311665472"/>
      </c:barChart>
      <c:lineChart>
        <c:grouping val="standard"/>
        <c:varyColors val="0"/>
        <c:ser>
          <c:idx val="1"/>
          <c:order val="1"/>
          <c:tx>
            <c:strRef>
              <c:f>'Table and Chart Format'!$D$18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Format'!$B$19:$B$24</c:f>
              <c:numCache>
                <c:formatCode>@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Format'!$D$19:$D$24</c:f>
              <c:numCache>
                <c:formatCode>General</c:formatCode>
                <c:ptCount val="6"/>
                <c:pt idx="0">
                  <c:v>500</c:v>
                </c:pt>
                <c:pt idx="1">
                  <c:v>600</c:v>
                </c:pt>
                <c:pt idx="2">
                  <c:v>800</c:v>
                </c:pt>
                <c:pt idx="3">
                  <c:v>600</c:v>
                </c:pt>
                <c:pt idx="4">
                  <c:v>200</c:v>
                </c:pt>
                <c:pt idx="5">
                  <c:v>300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672528"/>
        <c:axId val="311668608"/>
      </c:lineChart>
      <c:catAx>
        <c:axId val="311668216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65472"/>
        <c:crosses val="autoZero"/>
        <c:auto val="1"/>
        <c:lblAlgn val="ctr"/>
        <c:lblOffset val="100"/>
        <c:noMultiLvlLbl val="0"/>
      </c:catAx>
      <c:valAx>
        <c:axId val="3116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68216"/>
        <c:crosses val="autoZero"/>
        <c:crossBetween val="between"/>
      </c:valAx>
      <c:valAx>
        <c:axId val="311668608"/>
        <c:scaling>
          <c:orientation val="minMax"/>
        </c:scaling>
        <c:delete val="0"/>
        <c:axPos val="r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72528"/>
        <c:crosses val="max"/>
        <c:crossBetween val="between"/>
      </c:valAx>
      <c:catAx>
        <c:axId val="31167252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11668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'Table and Chart Format'!$G$26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'Table and Chart Format'!$B$27:$B$47</c:f>
              <c:strCache>
                <c:ptCount val="21"/>
                <c:pt idx="0">
                  <c:v>0-4 years</c:v>
                </c:pt>
                <c:pt idx="1">
                  <c:v>5-9 years</c:v>
                </c:pt>
                <c:pt idx="2">
                  <c:v>10-14 years</c:v>
                </c:pt>
                <c:pt idx="3">
                  <c:v>15-19 years</c:v>
                </c:pt>
                <c:pt idx="4">
                  <c:v>20-24 years</c:v>
                </c:pt>
                <c:pt idx="5">
                  <c:v>25-29 years</c:v>
                </c:pt>
                <c:pt idx="6">
                  <c:v>30-34 years</c:v>
                </c:pt>
                <c:pt idx="7">
                  <c:v>35-39 years</c:v>
                </c:pt>
                <c:pt idx="8">
                  <c:v>40-44 years</c:v>
                </c:pt>
                <c:pt idx="9">
                  <c:v>45-49 years</c:v>
                </c:pt>
                <c:pt idx="10">
                  <c:v>50-54 years</c:v>
                </c:pt>
                <c:pt idx="11">
                  <c:v>55-59 years</c:v>
                </c:pt>
                <c:pt idx="12">
                  <c:v>60-64 years</c:v>
                </c:pt>
                <c:pt idx="13">
                  <c:v>65-69 years</c:v>
                </c:pt>
                <c:pt idx="14">
                  <c:v>70-74 years</c:v>
                </c:pt>
                <c:pt idx="15">
                  <c:v>75-79 years</c:v>
                </c:pt>
                <c:pt idx="16">
                  <c:v>80-84 years</c:v>
                </c:pt>
                <c:pt idx="17">
                  <c:v>85-89 years</c:v>
                </c:pt>
                <c:pt idx="18">
                  <c:v>90-94 years</c:v>
                </c:pt>
                <c:pt idx="19">
                  <c:v>95-99 years</c:v>
                </c:pt>
                <c:pt idx="20">
                  <c:v>100 years and over</c:v>
                </c:pt>
              </c:strCache>
            </c:strRef>
          </c:cat>
          <c:val>
            <c:numRef>
              <c:f>'Table and Chart Format'!$G$27:$G$47</c:f>
              <c:numCache>
                <c:formatCode>#,##0_);\(#,##0\)</c:formatCode>
                <c:ptCount val="21"/>
                <c:pt idx="0">
                  <c:v>7.0161356504515338</c:v>
                </c:pt>
                <c:pt idx="1">
                  <c:v>6.5479559758223154</c:v>
                </c:pt>
                <c:pt idx="2">
                  <c:v>6.3539507157628101</c:v>
                </c:pt>
                <c:pt idx="3">
                  <c:v>6.5665593047805544</c:v>
                </c:pt>
                <c:pt idx="4">
                  <c:v>7.3979834064862775</c:v>
                </c:pt>
                <c:pt idx="5">
                  <c:v>7.848228718697853</c:v>
                </c:pt>
                <c:pt idx="6">
                  <c:v>7.4773790662316237</c:v>
                </c:pt>
                <c:pt idx="7">
                  <c:v>7.3724733805800025</c:v>
                </c:pt>
                <c:pt idx="8">
                  <c:v>7.0125531667187939</c:v>
                </c:pt>
                <c:pt idx="9">
                  <c:v>6.8962397424734121</c:v>
                </c:pt>
                <c:pt idx="10">
                  <c:v>6.5526049791572412</c:v>
                </c:pt>
                <c:pt idx="11">
                  <c:v>5.7012990153649792</c:v>
                </c:pt>
                <c:pt idx="12">
                  <c:v>5.2390919880742768</c:v>
                </c:pt>
                <c:pt idx="13">
                  <c:v>4.0816859714115914</c:v>
                </c:pt>
                <c:pt idx="14">
                  <c:v>3.0176442168960969</c:v>
                </c:pt>
                <c:pt idx="15">
                  <c:v>2.2331097412540468</c:v>
                </c:pt>
                <c:pt idx="16">
                  <c:v>1.6207713388626126</c:v>
                </c:pt>
                <c:pt idx="17">
                  <c:v>0.75618857845297838</c:v>
                </c:pt>
                <c:pt idx="18">
                  <c:v>0.24667042186789787</c:v>
                </c:pt>
                <c:pt idx="19">
                  <c:v>5.5059166881723395E-2</c:v>
                </c:pt>
                <c:pt idx="20">
                  <c:v>6.4154537713842835E-3</c:v>
                </c:pt>
              </c:numCache>
            </c:numRef>
          </c:val>
        </c:ser>
        <c:ser>
          <c:idx val="0"/>
          <c:order val="1"/>
          <c:tx>
            <c:strRef>
              <c:f>'Table and Chart Format'!$F$26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 and Chart Format'!$B$27:$B$47</c:f>
              <c:strCache>
                <c:ptCount val="21"/>
                <c:pt idx="0">
                  <c:v>0-4 years</c:v>
                </c:pt>
                <c:pt idx="1">
                  <c:v>5-9 years</c:v>
                </c:pt>
                <c:pt idx="2">
                  <c:v>10-14 years</c:v>
                </c:pt>
                <c:pt idx="3">
                  <c:v>15-19 years</c:v>
                </c:pt>
                <c:pt idx="4">
                  <c:v>20-24 years</c:v>
                </c:pt>
                <c:pt idx="5">
                  <c:v>25-29 years</c:v>
                </c:pt>
                <c:pt idx="6">
                  <c:v>30-34 years</c:v>
                </c:pt>
                <c:pt idx="7">
                  <c:v>35-39 years</c:v>
                </c:pt>
                <c:pt idx="8">
                  <c:v>40-44 years</c:v>
                </c:pt>
                <c:pt idx="9">
                  <c:v>45-49 years</c:v>
                </c:pt>
                <c:pt idx="10">
                  <c:v>50-54 years</c:v>
                </c:pt>
                <c:pt idx="11">
                  <c:v>55-59 years</c:v>
                </c:pt>
                <c:pt idx="12">
                  <c:v>60-64 years</c:v>
                </c:pt>
                <c:pt idx="13">
                  <c:v>65-69 years</c:v>
                </c:pt>
                <c:pt idx="14">
                  <c:v>70-74 years</c:v>
                </c:pt>
                <c:pt idx="15">
                  <c:v>75-79 years</c:v>
                </c:pt>
                <c:pt idx="16">
                  <c:v>80-84 years</c:v>
                </c:pt>
                <c:pt idx="17">
                  <c:v>85-89 years</c:v>
                </c:pt>
                <c:pt idx="18">
                  <c:v>90-94 years</c:v>
                </c:pt>
                <c:pt idx="19">
                  <c:v>95-99 years</c:v>
                </c:pt>
                <c:pt idx="20">
                  <c:v>100 years and over</c:v>
                </c:pt>
              </c:strCache>
            </c:strRef>
          </c:cat>
          <c:val>
            <c:numRef>
              <c:f>'Table and Chart Format'!$F$27:$F$47</c:f>
              <c:numCache>
                <c:formatCode>#,##0_);\(#,##0\)</c:formatCode>
                <c:ptCount val="21"/>
                <c:pt idx="0">
                  <c:v>-6.4087563876916978</c:v>
                </c:pt>
                <c:pt idx="1">
                  <c:v>-5.9351771504929438</c:v>
                </c:pt>
                <c:pt idx="2">
                  <c:v>-5.8270255494142909</c:v>
                </c:pt>
                <c:pt idx="3">
                  <c:v>-6.0354131225478289</c:v>
                </c:pt>
                <c:pt idx="4">
                  <c:v>-7.126857770022637</c:v>
                </c:pt>
                <c:pt idx="5">
                  <c:v>-7.8731470617707355</c:v>
                </c:pt>
                <c:pt idx="6">
                  <c:v>-7.4768953804958791</c:v>
                </c:pt>
                <c:pt idx="7">
                  <c:v>-7.4937353651364615</c:v>
                </c:pt>
                <c:pt idx="8">
                  <c:v>-7.255220082813822</c:v>
                </c:pt>
                <c:pt idx="9">
                  <c:v>-6.9749793576551742</c:v>
                </c:pt>
                <c:pt idx="10">
                  <c:v>-6.6909307894278198</c:v>
                </c:pt>
                <c:pt idx="11">
                  <c:v>-5.9270455467824954</c:v>
                </c:pt>
                <c:pt idx="12">
                  <c:v>-5.3002754463901169</c:v>
                </c:pt>
                <c:pt idx="13">
                  <c:v>-4.1230204670132249</c:v>
                </c:pt>
                <c:pt idx="14">
                  <c:v>-3.2070963660081508</c:v>
                </c:pt>
                <c:pt idx="15">
                  <c:v>-2.5457679552061592</c:v>
                </c:pt>
                <c:pt idx="16">
                  <c:v>-2.0671335124879651</c:v>
                </c:pt>
                <c:pt idx="17">
                  <c:v>-1.1399696227154974</c:v>
                </c:pt>
                <c:pt idx="18">
                  <c:v>-0.469528003188531</c:v>
                </c:pt>
                <c:pt idx="19">
                  <c:v>-0.11304899542516295</c:v>
                </c:pt>
                <c:pt idx="20">
                  <c:v>-8.9760673133889787E-3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axId val="311665864"/>
        <c:axId val="311669784"/>
      </c:barChart>
      <c:catAx>
        <c:axId val="3116658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69784"/>
        <c:crosses val="autoZero"/>
        <c:auto val="1"/>
        <c:lblAlgn val="ctr"/>
        <c:lblOffset val="100"/>
        <c:noMultiLvlLbl val="0"/>
      </c:catAx>
      <c:valAx>
        <c:axId val="31166978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6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800"/>
              <a:t>Budget for Providing</a:t>
            </a:r>
            <a:r>
              <a:rPr lang="en-US" sz="1800" baseline="0"/>
              <a:t> Age Pensioners with Rent Assistance</a:t>
            </a:r>
            <a:endParaRPr lang="en-US" sz="1800"/>
          </a:p>
        </c:rich>
      </c:tx>
      <c:layout>
        <c:manualLayout>
          <c:xMode val="edge"/>
          <c:yMode val="edge"/>
          <c:x val="0.12475393999876444"/>
          <c:y val="1.49647856206085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'Raw Data Example'!$A$52</c:f>
              <c:strCache>
                <c:ptCount val="1"/>
                <c:pt idx="0">
                  <c:v>Original Income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'Raw Data Example'!$A$54:$A$59</c:f>
              <c:numCache>
                <c:formatCode>"$"#,##0</c:formatCode>
                <c:ptCount val="6"/>
                <c:pt idx="0">
                  <c:v>6870152.8698332896</c:v>
                </c:pt>
                <c:pt idx="1">
                  <c:v>14322983.0524032</c:v>
                </c:pt>
                <c:pt idx="2">
                  <c:v>3768034.8993375502</c:v>
                </c:pt>
                <c:pt idx="3">
                  <c:v>1475442.7993305</c:v>
                </c:pt>
                <c:pt idx="4">
                  <c:v>655752.35525799997</c:v>
                </c:pt>
                <c:pt idx="5">
                  <c:v>163938.08881449999</c:v>
                </c:pt>
              </c:numCache>
            </c:numRef>
          </c:val>
          <c:smooth val="0"/>
        </c:ser>
        <c:ser>
          <c:idx val="0"/>
          <c:order val="1"/>
          <c:tx>
            <c:v>Income 5000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Example'!$A$9:$A$14</c:f>
              <c:numCache>
                <c:formatCode>"$"#,##0</c:formatCode>
                <c:ptCount val="6"/>
                <c:pt idx="0">
                  <c:v>4931933.5183243798</c:v>
                </c:pt>
                <c:pt idx="1">
                  <c:v>10174967.089227701</c:v>
                </c:pt>
                <c:pt idx="2">
                  <c:v>7483627.6195590002</c:v>
                </c:pt>
                <c:pt idx="3">
                  <c:v>3368843.4019111702</c:v>
                </c:pt>
                <c:pt idx="4">
                  <c:v>810582.77247169497</c:v>
                </c:pt>
                <c:pt idx="5">
                  <c:v>486349.66348301701</c:v>
                </c:pt>
              </c:numCache>
            </c:numRef>
          </c:val>
          <c:smooth val="0"/>
        </c:ser>
        <c:ser>
          <c:idx val="1"/>
          <c:order val="2"/>
          <c:tx>
            <c:v>Income 10000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Example'!$A$18:$A$23</c:f>
              <c:numCache>
                <c:formatCode>"$"#,##0</c:formatCode>
                <c:ptCount val="6"/>
                <c:pt idx="0">
                  <c:v>3509854.6427393099</c:v>
                </c:pt>
                <c:pt idx="1">
                  <c:v>8783028.9665364698</c:v>
                </c:pt>
                <c:pt idx="2">
                  <c:v>6823262.8006833196</c:v>
                </c:pt>
                <c:pt idx="3">
                  <c:v>4852306.8219125699</c:v>
                </c:pt>
                <c:pt idx="4">
                  <c:v>2477268.0606336398</c:v>
                </c:pt>
                <c:pt idx="5">
                  <c:v>810582.77247169497</c:v>
                </c:pt>
              </c:numCache>
            </c:numRef>
          </c:val>
          <c:smooth val="0"/>
        </c:ser>
        <c:ser>
          <c:idx val="2"/>
          <c:order val="3"/>
          <c:tx>
            <c:v>Income 15000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Example'!$A$27:$A$32</c:f>
              <c:numCache>
                <c:formatCode>"$"#,##0</c:formatCode>
                <c:ptCount val="6"/>
                <c:pt idx="0">
                  <c:v>2126112.8677965999</c:v>
                </c:pt>
                <c:pt idx="1">
                  <c:v>6711297.06781069</c:v>
                </c:pt>
                <c:pt idx="2">
                  <c:v>7162762.0978995599</c:v>
                </c:pt>
                <c:pt idx="3">
                  <c:v>5687319.2985690599</c:v>
                </c:pt>
                <c:pt idx="4">
                  <c:v>4421246.1111995997</c:v>
                </c:pt>
                <c:pt idx="5">
                  <c:v>1147566.6217014999</c:v>
                </c:pt>
              </c:numCache>
            </c:numRef>
          </c:val>
          <c:smooth val="0"/>
        </c:ser>
        <c:ser>
          <c:idx val="3"/>
          <c:order val="4"/>
          <c:tx>
            <c:v>Income 20000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Example'!$A$36:$A$41</c:f>
              <c:numCache>
                <c:formatCode>"$"#,##0</c:formatCode>
                <c:ptCount val="6"/>
                <c:pt idx="0">
                  <c:v>992938.33567040996</c:v>
                </c:pt>
                <c:pt idx="1">
                  <c:v>5848436.1472635604</c:v>
                </c:pt>
                <c:pt idx="2">
                  <c:v>6257010.7976018405</c:v>
                </c:pt>
                <c:pt idx="3">
                  <c:v>5881733.7313810503</c:v>
                </c:pt>
                <c:pt idx="4">
                  <c:v>6257010.7976018405</c:v>
                </c:pt>
                <c:pt idx="5">
                  <c:v>2019174.2554583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666256"/>
        <c:axId val="311667824"/>
      </c:lineChart>
      <c:catAx>
        <c:axId val="311666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Level of Housing Stress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67824"/>
        <c:crosses val="autoZero"/>
        <c:auto val="1"/>
        <c:lblAlgn val="ctr"/>
        <c:lblOffset val="100"/>
        <c:noMultiLvlLbl val="0"/>
      </c:catAx>
      <c:valAx>
        <c:axId val="31166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budget to provide</a:t>
                </a:r>
                <a:r>
                  <a:rPr lang="en-US" baseline="0"/>
                  <a:t> rent assistance</a:t>
                </a:r>
              </a:p>
              <a:p>
                <a:pPr>
                  <a:defRPr/>
                </a:pPr>
                <a:r>
                  <a:rPr lang="en-US" baseline="0"/>
                  <a:t>($132.20 for single)</a:t>
                </a:r>
              </a:p>
              <a:p>
                <a:pPr>
                  <a:defRPr/>
                </a:pPr>
                <a:r>
                  <a:rPr lang="en-US" baseline="0"/>
                  <a:t>($124.60 for couple)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662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800"/>
              <a:t>Budget for Providing</a:t>
            </a:r>
            <a:r>
              <a:rPr lang="en-US" sz="1800" baseline="0"/>
              <a:t> Wife Pensioners (DSP) with Rent Assistance</a:t>
            </a:r>
            <a:endParaRPr lang="en-US" sz="18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'Raw Data Example'!$A$52</c:f>
              <c:strCache>
                <c:ptCount val="1"/>
                <c:pt idx="0">
                  <c:v>Original Income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'Raw Data Example'!$D$54:$D$59</c:f>
              <c:numCache>
                <c:formatCode>"$"#,##0</c:formatCode>
                <c:ptCount val="6"/>
                <c:pt idx="0">
                  <c:v>42960.766623703697</c:v>
                </c:pt>
                <c:pt idx="1">
                  <c:v>233215.59024296299</c:v>
                </c:pt>
                <c:pt idx="2">
                  <c:v>116607.795121481</c:v>
                </c:pt>
                <c:pt idx="3">
                  <c:v>61372.523748148102</c:v>
                </c:pt>
                <c:pt idx="4">
                  <c:v>30686.261874074102</c:v>
                </c:pt>
                <c:pt idx="5">
                  <c:v>12274.504749629599</c:v>
                </c:pt>
              </c:numCache>
            </c:numRef>
          </c:val>
          <c:smooth val="0"/>
        </c:ser>
        <c:ser>
          <c:idx val="0"/>
          <c:order val="1"/>
          <c:tx>
            <c:v>Income 5000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Example'!$D$9:$D$14</c:f>
              <c:numCache>
                <c:formatCode>"$"#,##0</c:formatCode>
                <c:ptCount val="6"/>
                <c:pt idx="0">
                  <c:v>30686.261874074102</c:v>
                </c:pt>
                <c:pt idx="1">
                  <c:v>147294.05699555599</c:v>
                </c:pt>
                <c:pt idx="2">
                  <c:v>141156.80462074099</c:v>
                </c:pt>
                <c:pt idx="3">
                  <c:v>110470.54274666699</c:v>
                </c:pt>
                <c:pt idx="4">
                  <c:v>42960.766623703697</c:v>
                </c:pt>
                <c:pt idx="5">
                  <c:v>24549.0094992593</c:v>
                </c:pt>
              </c:numCache>
            </c:numRef>
          </c:val>
          <c:smooth val="0"/>
        </c:ser>
        <c:ser>
          <c:idx val="1"/>
          <c:order val="2"/>
          <c:tx>
            <c:v>Income 10000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Example'!$D$18:$D$23</c:f>
              <c:numCache>
                <c:formatCode>"$"#,##0</c:formatCode>
                <c:ptCount val="6"/>
                <c:pt idx="0">
                  <c:v>12427.936059</c:v>
                </c:pt>
                <c:pt idx="1">
                  <c:v>124279.36059</c:v>
                </c:pt>
                <c:pt idx="2">
                  <c:v>149135.232708</c:v>
                </c:pt>
                <c:pt idx="3">
                  <c:v>74567.616353999998</c:v>
                </c:pt>
                <c:pt idx="4">
                  <c:v>99423.488471999997</c:v>
                </c:pt>
                <c:pt idx="5">
                  <c:v>37283.808176999999</c:v>
                </c:pt>
              </c:numCache>
            </c:numRef>
          </c:val>
          <c:smooth val="0"/>
        </c:ser>
        <c:ser>
          <c:idx val="2"/>
          <c:order val="3"/>
          <c:tx>
            <c:v>Income 15000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Example'!$D$27:$D$32</c:f>
              <c:numCache>
                <c:formatCode>"$"#,##0</c:formatCode>
                <c:ptCount val="6"/>
                <c:pt idx="0">
                  <c:v>6213.9680294999998</c:v>
                </c:pt>
                <c:pt idx="1">
                  <c:v>80781.584383499998</c:v>
                </c:pt>
                <c:pt idx="2">
                  <c:v>142921.26467850001</c:v>
                </c:pt>
                <c:pt idx="3">
                  <c:v>86995.552412999998</c:v>
                </c:pt>
                <c:pt idx="4">
                  <c:v>124279.36059</c:v>
                </c:pt>
                <c:pt idx="5">
                  <c:v>55925.712265499998</c:v>
                </c:pt>
              </c:numCache>
            </c:numRef>
          </c:val>
          <c:smooth val="0"/>
        </c:ser>
        <c:ser>
          <c:idx val="3"/>
          <c:order val="4"/>
          <c:tx>
            <c:v>Income 20000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Example'!$D$36:$D$41</c:f>
              <c:numCache>
                <c:formatCode>"$"#,##0</c:formatCode>
                <c:ptCount val="6"/>
                <c:pt idx="0">
                  <c:v>0</c:v>
                </c:pt>
                <c:pt idx="1">
                  <c:v>67178.032751351406</c:v>
                </c:pt>
                <c:pt idx="2">
                  <c:v>107484.852402162</c:v>
                </c:pt>
                <c:pt idx="3">
                  <c:v>134356.06550270299</c:v>
                </c:pt>
                <c:pt idx="4">
                  <c:v>114202.65567729701</c:v>
                </c:pt>
                <c:pt idx="5">
                  <c:v>73895.836026486504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669392"/>
        <c:axId val="311670176"/>
      </c:lineChart>
      <c:catAx>
        <c:axId val="311669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Level of Housing Stress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70176"/>
        <c:crosses val="autoZero"/>
        <c:auto val="1"/>
        <c:lblAlgn val="ctr"/>
        <c:lblOffset val="100"/>
        <c:noMultiLvlLbl val="0"/>
      </c:catAx>
      <c:valAx>
        <c:axId val="31167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budget to provide rent assistance</a:t>
                </a:r>
              </a:p>
              <a:p>
                <a:pPr>
                  <a:defRPr/>
                </a:pPr>
                <a:r>
                  <a:rPr lang="en-US"/>
                  <a:t>($132.20 for single)</a:t>
                </a:r>
              </a:p>
              <a:p>
                <a:pPr>
                  <a:defRPr/>
                </a:pPr>
                <a:r>
                  <a:rPr lang="en-US"/>
                  <a:t>($124.60 for couple)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693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800"/>
              <a:t>Budget for Providing</a:t>
            </a:r>
            <a:r>
              <a:rPr lang="en-US" sz="1800" baseline="0"/>
              <a:t> Disability Pensioners with Rent Assistance</a:t>
            </a:r>
            <a:endParaRPr lang="en-US" sz="18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'Raw Data Example'!$A$52</c:f>
              <c:strCache>
                <c:ptCount val="1"/>
                <c:pt idx="0">
                  <c:v>Original Income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'Raw Data Example'!$B$54:$B$59</c:f>
              <c:numCache>
                <c:formatCode>"$"#,##0</c:formatCode>
                <c:ptCount val="6"/>
                <c:pt idx="0">
                  <c:v>11501571.0946879</c:v>
                </c:pt>
                <c:pt idx="1">
                  <c:v>38004704.715378202</c:v>
                </c:pt>
                <c:pt idx="2">
                  <c:v>13608586.853762399</c:v>
                </c:pt>
                <c:pt idx="3">
                  <c:v>6982803.4485897804</c:v>
                </c:pt>
                <c:pt idx="4">
                  <c:v>2434906.3301927499</c:v>
                </c:pt>
                <c:pt idx="5">
                  <c:v>608726.582548187</c:v>
                </c:pt>
              </c:numCache>
            </c:numRef>
          </c:val>
          <c:smooth val="0"/>
        </c:ser>
        <c:ser>
          <c:idx val="0"/>
          <c:order val="1"/>
          <c:tx>
            <c:v>Income 5000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Example'!$B$9:$B$14</c:f>
              <c:numCache>
                <c:formatCode>"$"#,##0</c:formatCode>
                <c:ptCount val="6"/>
                <c:pt idx="0">
                  <c:v>8276440.6456734603</c:v>
                </c:pt>
                <c:pt idx="1">
                  <c:v>24179515.8239136</c:v>
                </c:pt>
                <c:pt idx="2">
                  <c:v>21885027.499435801</c:v>
                </c:pt>
                <c:pt idx="3">
                  <c:v>13034964.772642899</c:v>
                </c:pt>
                <c:pt idx="4">
                  <c:v>3939170.5358488401</c:v>
                </c:pt>
                <c:pt idx="5">
                  <c:v>1826179.7476445599</c:v>
                </c:pt>
              </c:numCache>
            </c:numRef>
          </c:val>
          <c:smooth val="0"/>
        </c:ser>
        <c:ser>
          <c:idx val="1"/>
          <c:order val="2"/>
          <c:tx>
            <c:v>Income 10000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Example'!$B$18:$B$23</c:f>
              <c:numCache>
                <c:formatCode>"$"#,##0</c:formatCode>
                <c:ptCount val="6"/>
                <c:pt idx="0">
                  <c:v>6198554.3588979105</c:v>
                </c:pt>
                <c:pt idx="1">
                  <c:v>18771185.583837401</c:v>
                </c:pt>
                <c:pt idx="2">
                  <c:v>22312256.5457105</c:v>
                </c:pt>
                <c:pt idx="3">
                  <c:v>12789233.262641801</c:v>
                </c:pt>
                <c:pt idx="4">
                  <c:v>10026436.361330699</c:v>
                </c:pt>
                <c:pt idx="5">
                  <c:v>3043632.91274093</c:v>
                </c:pt>
              </c:numCache>
            </c:numRef>
          </c:val>
          <c:smooth val="0"/>
        </c:ser>
        <c:ser>
          <c:idx val="2"/>
          <c:order val="3"/>
          <c:tx>
            <c:v>Income 15000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Example'!$B$27:$B$32</c:f>
              <c:numCache>
                <c:formatCode>"$"#,##0</c:formatCode>
                <c:ptCount val="6"/>
                <c:pt idx="0">
                  <c:v>4415826.4016911201</c:v>
                </c:pt>
                <c:pt idx="1">
                  <c:v>13045913.759485099</c:v>
                </c:pt>
                <c:pt idx="2">
                  <c:v>20241945.914480399</c:v>
                </c:pt>
                <c:pt idx="3">
                  <c:v>15110421.440050799</c:v>
                </c:pt>
                <c:pt idx="4">
                  <c:v>15224082.233346</c:v>
                </c:pt>
                <c:pt idx="5">
                  <c:v>5103109.2761058202</c:v>
                </c:pt>
              </c:numCache>
            </c:numRef>
          </c:val>
          <c:smooth val="0"/>
        </c:ser>
        <c:ser>
          <c:idx val="3"/>
          <c:order val="4"/>
          <c:tx>
            <c:v>Income 20000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Example'!$B$36:$B$41</c:f>
              <c:numCache>
                <c:formatCode>"$"#,##0</c:formatCode>
                <c:ptCount val="6"/>
                <c:pt idx="0">
                  <c:v>1797708.7938717899</c:v>
                </c:pt>
                <c:pt idx="1">
                  <c:v>11406157.258006001</c:v>
                </c:pt>
                <c:pt idx="2">
                  <c:v>15208209.677341299</c:v>
                </c:pt>
                <c:pt idx="3">
                  <c:v>20194963.717477199</c:v>
                </c:pt>
                <c:pt idx="4">
                  <c:v>17391634.450021598</c:v>
                </c:pt>
                <c:pt idx="5">
                  <c:v>7142625.1284412304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235680"/>
        <c:axId val="313239208"/>
      </c:lineChart>
      <c:catAx>
        <c:axId val="313235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Level of Housing Stress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39208"/>
        <c:crosses val="autoZero"/>
        <c:auto val="1"/>
        <c:lblAlgn val="ctr"/>
        <c:lblOffset val="100"/>
        <c:noMultiLvlLbl val="0"/>
      </c:catAx>
      <c:valAx>
        <c:axId val="31323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budget to provide rent assistance</a:t>
                </a:r>
              </a:p>
              <a:p>
                <a:pPr>
                  <a:defRPr/>
                </a:pPr>
                <a:r>
                  <a:rPr lang="en-US"/>
                  <a:t>($132.20 for single)</a:t>
                </a:r>
              </a:p>
              <a:p>
                <a:pPr>
                  <a:defRPr/>
                </a:pPr>
                <a:r>
                  <a:rPr lang="en-US"/>
                  <a:t>($124.60 for couple)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35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800"/>
              <a:t>Budget for Providing</a:t>
            </a:r>
            <a:r>
              <a:rPr lang="en-US" sz="1800" baseline="0"/>
              <a:t> Wife Pensioners (AGE) with Rent Assistance</a:t>
            </a:r>
            <a:endParaRPr lang="en-US" sz="18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'Raw Data Example'!$A$52</c:f>
              <c:strCache>
                <c:ptCount val="1"/>
                <c:pt idx="0">
                  <c:v>Original Income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'Raw Data Example'!$C$54:$C$59</c:f>
              <c:numCache>
                <c:formatCode>"$"#,##0</c:formatCode>
                <c:ptCount val="6"/>
                <c:pt idx="0">
                  <c:v>18317.3781375</c:v>
                </c:pt>
                <c:pt idx="1">
                  <c:v>99727.947637499994</c:v>
                </c:pt>
                <c:pt idx="2">
                  <c:v>26458.435087499998</c:v>
                </c:pt>
                <c:pt idx="3">
                  <c:v>14246.849662500001</c:v>
                </c:pt>
                <c:pt idx="4">
                  <c:v>10176.3211875</c:v>
                </c:pt>
                <c:pt idx="5">
                  <c:v>2035.2642375</c:v>
                </c:pt>
              </c:numCache>
            </c:numRef>
          </c:val>
          <c:smooth val="0"/>
        </c:ser>
        <c:ser>
          <c:idx val="0"/>
          <c:order val="1"/>
          <c:tx>
            <c:v>Income 5000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Example'!$C$9:$C$14</c:f>
              <c:numCache>
                <c:formatCode>"$"#,##0</c:formatCode>
                <c:ptCount val="6"/>
                <c:pt idx="0">
                  <c:v>12211.585424999999</c:v>
                </c:pt>
                <c:pt idx="1">
                  <c:v>71234.2483125</c:v>
                </c:pt>
                <c:pt idx="2">
                  <c:v>44775.813224999998</c:v>
                </c:pt>
                <c:pt idx="3">
                  <c:v>26458.435087499998</c:v>
                </c:pt>
                <c:pt idx="4">
                  <c:v>10176.3211875</c:v>
                </c:pt>
                <c:pt idx="5">
                  <c:v>6105.7927124999997</c:v>
                </c:pt>
              </c:numCache>
            </c:numRef>
          </c:val>
          <c:smooth val="0"/>
        </c:ser>
        <c:ser>
          <c:idx val="1"/>
          <c:order val="2"/>
          <c:tx>
            <c:v>Income 10000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Example'!$C$18:$C$23</c:f>
              <c:numCache>
                <c:formatCode>"$"#,##0</c:formatCode>
                <c:ptCount val="6"/>
                <c:pt idx="0">
                  <c:v>8141.0569500000001</c:v>
                </c:pt>
                <c:pt idx="1">
                  <c:v>56987.398650000003</c:v>
                </c:pt>
                <c:pt idx="2">
                  <c:v>56987.398650000003</c:v>
                </c:pt>
                <c:pt idx="3">
                  <c:v>16282.1139</c:v>
                </c:pt>
                <c:pt idx="4">
                  <c:v>22387.906612499999</c:v>
                </c:pt>
                <c:pt idx="5">
                  <c:v>10176.3211875</c:v>
                </c:pt>
              </c:numCache>
            </c:numRef>
          </c:val>
          <c:smooth val="0"/>
        </c:ser>
        <c:ser>
          <c:idx val="2"/>
          <c:order val="3"/>
          <c:tx>
            <c:v>Income 15000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Example'!$C$27:$C$32</c:f>
              <c:numCache>
                <c:formatCode>"$"#,##0</c:formatCode>
                <c:ptCount val="6"/>
                <c:pt idx="0">
                  <c:v>4070.5284750000001</c:v>
                </c:pt>
                <c:pt idx="1">
                  <c:v>36634.756275</c:v>
                </c:pt>
                <c:pt idx="2">
                  <c:v>59022.662887500002</c:v>
                </c:pt>
                <c:pt idx="3">
                  <c:v>28493.699325000001</c:v>
                </c:pt>
                <c:pt idx="4">
                  <c:v>26458.435087499998</c:v>
                </c:pt>
                <c:pt idx="5">
                  <c:v>16282.1139</c:v>
                </c:pt>
              </c:numCache>
            </c:numRef>
          </c:val>
          <c:smooth val="0"/>
        </c:ser>
        <c:ser>
          <c:idx val="3"/>
          <c:order val="4"/>
          <c:tx>
            <c:v>Income 20000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'Raw Data Example'!$C$44:$C$49</c:f>
              <c:strCache>
                <c:ptCount val="6"/>
                <c:pt idx="0">
                  <c:v>Extremely unaffordable rents</c:v>
                </c:pt>
                <c:pt idx="1">
                  <c:v>Severely unaffordable rents</c:v>
                </c:pt>
                <c:pt idx="2">
                  <c:v>Unaffordable rents</c:v>
                </c:pt>
                <c:pt idx="3">
                  <c:v>Moderately unaffordable rents</c:v>
                </c:pt>
                <c:pt idx="4">
                  <c:v>Acceptable rents</c:v>
                </c:pt>
                <c:pt idx="5">
                  <c:v>Affordable rents</c:v>
                </c:pt>
              </c:strCache>
            </c:strRef>
          </c:cat>
          <c:val>
            <c:numRef>
              <c:f>'Raw Data Example'!$C$36:$C$41</c:f>
              <c:numCache>
                <c:formatCode>"$"#,##0</c:formatCode>
                <c:ptCount val="6"/>
                <c:pt idx="0">
                  <c:v>2110.64439444444</c:v>
                </c:pt>
                <c:pt idx="1">
                  <c:v>29549.0215222222</c:v>
                </c:pt>
                <c:pt idx="2">
                  <c:v>48544.821072222199</c:v>
                </c:pt>
                <c:pt idx="3">
                  <c:v>46434.176677777803</c:v>
                </c:pt>
                <c:pt idx="4">
                  <c:v>25327.732733333301</c:v>
                </c:pt>
                <c:pt idx="5">
                  <c:v>18995.79955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234112"/>
        <c:axId val="313236072"/>
      </c:lineChart>
      <c:catAx>
        <c:axId val="313234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Level of Housing Stress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36072"/>
        <c:crosses val="autoZero"/>
        <c:auto val="1"/>
        <c:lblAlgn val="ctr"/>
        <c:lblOffset val="100"/>
        <c:noMultiLvlLbl val="0"/>
      </c:catAx>
      <c:valAx>
        <c:axId val="31323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budget to provide</a:t>
                </a:r>
                <a:r>
                  <a:rPr lang="en-US" baseline="0"/>
                  <a:t> rent assistance</a:t>
                </a:r>
              </a:p>
              <a:p>
                <a:pPr>
                  <a:defRPr/>
                </a:pPr>
                <a:r>
                  <a:rPr lang="en-US" baseline="0"/>
                  <a:t>($132.20 for single)</a:t>
                </a:r>
              </a:p>
              <a:p>
                <a:pPr>
                  <a:defRPr/>
                </a:pPr>
                <a:r>
                  <a:rPr lang="en-US" baseline="0"/>
                  <a:t>($124.60 for couple)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34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</a:t>
            </a:r>
            <a:r>
              <a:rPr lang="en-US" baseline="0"/>
              <a:t> Stress by Payment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'Raw Data Example'!$C$44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'Raw Data Example'!$A$53:$D$53</c15:sqref>
                  </c15:fullRef>
                </c:ext>
              </c:extLst>
              <c:f>'Raw Data Example'!$A$53:$B$53</c:f>
              <c:strCache>
                <c:ptCount val="2"/>
                <c:pt idx="0">
                  <c:v>Age Pension</c:v>
                </c:pt>
                <c:pt idx="1">
                  <c:v>Disability Support Pension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'Raw Data Example'!$A$54:$D$54</c15:sqref>
                  </c15:fullRef>
                </c:ext>
              </c:extLst>
              <c:f>'Raw Data Example'!$A$54:$B$54</c:f>
              <c:numCache>
                <c:formatCode>"$"#,##0</c:formatCode>
                <c:ptCount val="2"/>
                <c:pt idx="0">
                  <c:v>6870152.8698332896</c:v>
                </c:pt>
                <c:pt idx="1">
                  <c:v>11501571.0946879</c:v>
                </c:pt>
              </c:numCache>
            </c:numRef>
          </c:val>
        </c:ser>
        <c:ser>
          <c:idx val="1"/>
          <c:order val="1"/>
          <c:tx>
            <c:strRef>
              <c:f>'Raw Data Example'!$C$45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'Raw Data Example'!$A$53:$D$53</c15:sqref>
                  </c15:fullRef>
                </c:ext>
              </c:extLst>
              <c:f>'Raw Data Example'!$A$53:$B$53</c:f>
              <c:strCache>
                <c:ptCount val="2"/>
                <c:pt idx="0">
                  <c:v>Age Pension</c:v>
                </c:pt>
                <c:pt idx="1">
                  <c:v>Disability Support Pension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'Raw Data Example'!$A$55:$D$55</c15:sqref>
                  </c15:fullRef>
                </c:ext>
              </c:extLst>
              <c:f>'Raw Data Example'!$A$55:$B$55</c:f>
              <c:numCache>
                <c:formatCode>"$"#,##0</c:formatCode>
                <c:ptCount val="2"/>
                <c:pt idx="0">
                  <c:v>14322983.0524032</c:v>
                </c:pt>
                <c:pt idx="1">
                  <c:v>38004704.715378202</c:v>
                </c:pt>
              </c:numCache>
            </c:numRef>
          </c:val>
        </c:ser>
        <c:ser>
          <c:idx val="2"/>
          <c:order val="2"/>
          <c:tx>
            <c:strRef>
              <c:f>'Raw Data Example'!$C$46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'Raw Data Example'!$A$53:$D$53</c15:sqref>
                  </c15:fullRef>
                </c:ext>
              </c:extLst>
              <c:f>'Raw Data Example'!$A$53:$B$53</c:f>
              <c:strCache>
                <c:ptCount val="2"/>
                <c:pt idx="0">
                  <c:v>Age Pension</c:v>
                </c:pt>
                <c:pt idx="1">
                  <c:v>Disability Support Pension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'Raw Data Example'!$A$56:$D$56</c15:sqref>
                  </c15:fullRef>
                </c:ext>
              </c:extLst>
              <c:f>'Raw Data Example'!$A$56:$B$56</c:f>
              <c:numCache>
                <c:formatCode>"$"#,##0</c:formatCode>
                <c:ptCount val="2"/>
                <c:pt idx="0">
                  <c:v>3768034.8993375502</c:v>
                </c:pt>
                <c:pt idx="1">
                  <c:v>13608586.853762399</c:v>
                </c:pt>
              </c:numCache>
            </c:numRef>
          </c:val>
        </c:ser>
        <c:ser>
          <c:idx val="3"/>
          <c:order val="3"/>
          <c:tx>
            <c:strRef>
              <c:f>'Raw Data Example'!$C$47</c:f>
              <c:strCache>
                <c:ptCount val="1"/>
                <c:pt idx="0">
                  <c:v>Moderately unaffordable rents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'Raw Data Example'!$A$53:$D$53</c15:sqref>
                  </c15:fullRef>
                </c:ext>
              </c:extLst>
              <c:f>'Raw Data Example'!$A$53:$B$53</c:f>
              <c:strCache>
                <c:ptCount val="2"/>
                <c:pt idx="0">
                  <c:v>Age Pension</c:v>
                </c:pt>
                <c:pt idx="1">
                  <c:v>Disability Support Pension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'Raw Data Example'!$A$57:$D$57</c15:sqref>
                  </c15:fullRef>
                </c:ext>
              </c:extLst>
              <c:f>'Raw Data Example'!$A$57:$B$57</c:f>
              <c:numCache>
                <c:formatCode>"$"#,##0</c:formatCode>
                <c:ptCount val="2"/>
                <c:pt idx="0">
                  <c:v>1475442.7993305</c:v>
                </c:pt>
                <c:pt idx="1">
                  <c:v>6982803.4485897804</c:v>
                </c:pt>
              </c:numCache>
            </c:numRef>
          </c:val>
        </c:ser>
        <c:ser>
          <c:idx val="4"/>
          <c:order val="4"/>
          <c:tx>
            <c:strRef>
              <c:f>'Raw Data Example'!$C$48</c:f>
              <c:strCache>
                <c:ptCount val="1"/>
                <c:pt idx="0">
                  <c:v>Acceptable rents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'Raw Data Example'!$A$53:$D$53</c15:sqref>
                  </c15:fullRef>
                </c:ext>
              </c:extLst>
              <c:f>'Raw Data Example'!$A$53:$B$53</c:f>
              <c:strCache>
                <c:ptCount val="2"/>
                <c:pt idx="0">
                  <c:v>Age Pension</c:v>
                </c:pt>
                <c:pt idx="1">
                  <c:v>Disability Support Pension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'Raw Data Example'!$A$58:$D$58</c15:sqref>
                  </c15:fullRef>
                </c:ext>
              </c:extLst>
              <c:f>'Raw Data Example'!$A$58:$B$58</c:f>
              <c:numCache>
                <c:formatCode>"$"#,##0</c:formatCode>
                <c:ptCount val="2"/>
                <c:pt idx="0">
                  <c:v>655752.35525799997</c:v>
                </c:pt>
                <c:pt idx="1">
                  <c:v>2434906.3301927499</c:v>
                </c:pt>
              </c:numCache>
            </c:numRef>
          </c:val>
        </c:ser>
        <c:ser>
          <c:idx val="5"/>
          <c:order val="5"/>
          <c:tx>
            <c:strRef>
              <c:f>'Raw Data Example'!$C$49</c:f>
              <c:strCache>
                <c:ptCount val="1"/>
                <c:pt idx="0">
                  <c:v>Affordable rents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'Raw Data Example'!$A$53:$D$53</c15:sqref>
                  </c15:fullRef>
                </c:ext>
              </c:extLst>
              <c:f>'Raw Data Example'!$A$53:$B$53</c:f>
              <c:strCache>
                <c:ptCount val="2"/>
                <c:pt idx="0">
                  <c:v>Age Pension</c:v>
                </c:pt>
                <c:pt idx="1">
                  <c:v>Disability Support Pension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'Raw Data Example'!$A$59:$D$59</c15:sqref>
                  </c15:fullRef>
                </c:ext>
              </c:extLst>
              <c:f>'Raw Data Example'!$A$59:$B$59</c:f>
              <c:numCache>
                <c:formatCode>"$"#,##0</c:formatCode>
                <c:ptCount val="2"/>
                <c:pt idx="0">
                  <c:v>163938.08881449999</c:v>
                </c:pt>
                <c:pt idx="1">
                  <c:v>608726.582548187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237640"/>
        <c:axId val="313239600"/>
      </c:barChart>
      <c:catAx>
        <c:axId val="3132376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39600"/>
        <c:crosses val="autoZero"/>
        <c:auto val="1"/>
        <c:lblAlgn val="ctr"/>
        <c:lblOffset val="100"/>
        <c:noMultiLvlLbl val="0"/>
      </c:catAx>
      <c:valAx>
        <c:axId val="31323960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37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1.jpe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2</xdr:row>
      <xdr:rowOff>44220</xdr:rowOff>
    </xdr:from>
    <xdr:to>
      <xdr:col>5</xdr:col>
      <xdr:colOff>156801</xdr:colOff>
      <xdr:row>7</xdr:row>
      <xdr:rowOff>152400</xdr:rowOff>
    </xdr:to>
    <xdr:pic>
      <xdr:nvPicPr>
        <xdr:cNvPr id="2" name="Picture 1" descr="http://intranet.sgsep.com.au/application/files/9914/5333/2664/Logo_withTagline_Outlined_191211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425220"/>
          <a:ext cx="4052526" cy="1060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509866</xdr:colOff>
      <xdr:row>5</xdr:row>
      <xdr:rowOff>158002</xdr:rowOff>
    </xdr:from>
    <xdr:to>
      <xdr:col>17</xdr:col>
      <xdr:colOff>519836</xdr:colOff>
      <xdr:row>22</xdr:row>
      <xdr:rowOff>159502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308162</xdr:colOff>
      <xdr:row>5</xdr:row>
      <xdr:rowOff>124385</xdr:rowOff>
    </xdr:from>
    <xdr:to>
      <xdr:col>27</xdr:col>
      <xdr:colOff>262103</xdr:colOff>
      <xdr:row>22</xdr:row>
      <xdr:rowOff>125885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588309</xdr:colOff>
      <xdr:row>29</xdr:row>
      <xdr:rowOff>45943</xdr:rowOff>
    </xdr:from>
    <xdr:to>
      <xdr:col>26</xdr:col>
      <xdr:colOff>542250</xdr:colOff>
      <xdr:row>46</xdr:row>
      <xdr:rowOff>47443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179295</xdr:colOff>
      <xdr:row>29</xdr:row>
      <xdr:rowOff>12326</xdr:rowOff>
    </xdr:from>
    <xdr:to>
      <xdr:col>17</xdr:col>
      <xdr:colOff>189265</xdr:colOff>
      <xdr:row>46</xdr:row>
      <xdr:rowOff>13826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12</xdr:col>
      <xdr:colOff>393887</xdr:colOff>
      <xdr:row>32</xdr:row>
      <xdr:rowOff>138954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416300</xdr:colOff>
      <xdr:row>32</xdr:row>
      <xdr:rowOff>158004</xdr:rowOff>
    </xdr:from>
    <xdr:to>
      <xdr:col>25</xdr:col>
      <xdr:colOff>530039</xdr:colOff>
      <xdr:row>59</xdr:row>
      <xdr:rowOff>106458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414618</xdr:colOff>
      <xdr:row>6</xdr:row>
      <xdr:rowOff>0</xdr:rowOff>
    </xdr:from>
    <xdr:to>
      <xdr:col>25</xdr:col>
      <xdr:colOff>528357</xdr:colOff>
      <xdr:row>32</xdr:row>
      <xdr:rowOff>138954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32</xdr:row>
      <xdr:rowOff>156882</xdr:rowOff>
    </xdr:from>
    <xdr:to>
      <xdr:col>12</xdr:col>
      <xdr:colOff>393887</xdr:colOff>
      <xdr:row>59</xdr:row>
      <xdr:rowOff>105336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</xdr:colOff>
      <xdr:row>59</xdr:row>
      <xdr:rowOff>127747</xdr:rowOff>
    </xdr:from>
    <xdr:to>
      <xdr:col>12</xdr:col>
      <xdr:colOff>381000</xdr:colOff>
      <xdr:row>84</xdr:row>
      <xdr:rowOff>145676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156882</xdr:colOff>
      <xdr:row>8</xdr:row>
      <xdr:rowOff>145678</xdr:rowOff>
    </xdr:from>
    <xdr:to>
      <xdr:col>20</xdr:col>
      <xdr:colOff>190500</xdr:colOff>
      <xdr:row>31</xdr:row>
      <xdr:rowOff>11207</xdr:rowOff>
    </xdr:to>
    <xdr:cxnSp macro="">
      <xdr:nvCxnSpPr>
        <xdr:cNvPr id="10" name="Straight Connector 9"/>
        <xdr:cNvCxnSpPr/>
      </xdr:nvCxnSpPr>
      <xdr:spPr bwMode="auto">
        <a:xfrm flipH="1" flipV="1">
          <a:off x="12584206" y="1714502"/>
          <a:ext cx="33618" cy="4247029"/>
        </a:xfrm>
        <a:prstGeom prst="line">
          <a:avLst/>
        </a:prstGeom>
        <a:blipFill dpi="0" rotWithShape="0">
          <a:blip xmlns:r="http://schemas.openxmlformats.org/officeDocument/2006/relationships" r:embed="rId6"/>
          <a:srcRect/>
          <a:tile tx="0" ty="0" sx="100000" sy="100000" flip="none" algn="tl"/>
        </a:blip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168088</xdr:colOff>
      <xdr:row>35</xdr:row>
      <xdr:rowOff>112060</xdr:rowOff>
    </xdr:from>
    <xdr:to>
      <xdr:col>20</xdr:col>
      <xdr:colOff>201706</xdr:colOff>
      <xdr:row>57</xdr:row>
      <xdr:rowOff>168089</xdr:rowOff>
    </xdr:to>
    <xdr:cxnSp macro="">
      <xdr:nvCxnSpPr>
        <xdr:cNvPr id="11" name="Straight Connector 10"/>
        <xdr:cNvCxnSpPr/>
      </xdr:nvCxnSpPr>
      <xdr:spPr bwMode="auto">
        <a:xfrm flipH="1" flipV="1">
          <a:off x="12595412" y="6824384"/>
          <a:ext cx="33618" cy="4247029"/>
        </a:xfrm>
        <a:prstGeom prst="line">
          <a:avLst/>
        </a:prstGeom>
        <a:blipFill dpi="0" rotWithShape="0">
          <a:blip xmlns:r="http://schemas.openxmlformats.org/officeDocument/2006/relationships" r:embed="rId6"/>
          <a:srcRect/>
          <a:tile tx="0" ty="0" sx="100000" sy="100000" flip="none" algn="tl"/>
        </a:blip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22412</xdr:colOff>
      <xdr:row>35</xdr:row>
      <xdr:rowOff>112059</xdr:rowOff>
    </xdr:from>
    <xdr:to>
      <xdr:col>7</xdr:col>
      <xdr:colOff>56030</xdr:colOff>
      <xdr:row>57</xdr:row>
      <xdr:rowOff>168088</xdr:rowOff>
    </xdr:to>
    <xdr:cxnSp macro="">
      <xdr:nvCxnSpPr>
        <xdr:cNvPr id="12" name="Straight Connector 11"/>
        <xdr:cNvCxnSpPr/>
      </xdr:nvCxnSpPr>
      <xdr:spPr bwMode="auto">
        <a:xfrm flipH="1" flipV="1">
          <a:off x="4583206" y="6824383"/>
          <a:ext cx="33618" cy="4247029"/>
        </a:xfrm>
        <a:prstGeom prst="line">
          <a:avLst/>
        </a:prstGeom>
        <a:blipFill dpi="0" rotWithShape="0">
          <a:blip xmlns:r="http://schemas.openxmlformats.org/officeDocument/2006/relationships" r:embed="rId6"/>
          <a:srcRect/>
          <a:tile tx="0" ty="0" sx="100000" sy="100000" flip="none" algn="tl"/>
        </a:blip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0.57432</cdr:x>
      <cdr:y>0.10343</cdr:y>
    </cdr:from>
    <cdr:to>
      <cdr:x>0.57853</cdr:x>
      <cdr:y>0.9375</cdr:y>
    </cdr:to>
    <cdr:cxnSp macro="">
      <cdr:nvCxnSpPr>
        <cdr:cNvPr id="3" name="Straight Connector 2"/>
        <cdr:cNvCxnSpPr/>
      </cdr:nvCxnSpPr>
      <cdr:spPr bwMode="auto">
        <a:xfrm xmlns:a="http://schemas.openxmlformats.org/drawingml/2006/main" flipH="1" flipV="1">
          <a:off x="4583206" y="526676"/>
          <a:ext cx="33618" cy="4247029"/>
        </a:xfrm>
        <a:prstGeom xmlns:a="http://schemas.openxmlformats.org/drawingml/2006/main" prst="line">
          <a:avLst/>
        </a:prstGeom>
        <a:blipFill xmlns:a="http://schemas.openxmlformats.org/drawingml/2006/main" dpi="0" rotWithShape="0">
          <a:blip xmlns:r="http://schemas.openxmlformats.org/officeDocument/2006/relationships" r:embed="rId1"/>
          <a:srcRect/>
          <a:tile tx="0" ty="0" sx="100000" sy="100000" flip="none" algn="tl"/>
        </a:blipFill>
        <a:ln xmlns:a="http://schemas.openxmlformats.org/drawingml/2006/main"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</c:userShape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GSTheme">
  <a:themeElements>
    <a:clrScheme name="SGS Standard">
      <a:dk1>
        <a:srgbClr val="000000"/>
      </a:dk1>
      <a:lt1>
        <a:sysClr val="window" lastClr="FFFFFF"/>
      </a:lt1>
      <a:dk2>
        <a:srgbClr val="000000"/>
      </a:dk2>
      <a:lt2>
        <a:srgbClr val="FFFFFF"/>
      </a:lt2>
      <a:accent1>
        <a:srgbClr val="D88C02"/>
      </a:accent1>
      <a:accent2>
        <a:srgbClr val="009EA0"/>
      </a:accent2>
      <a:accent3>
        <a:srgbClr val="7F284F"/>
      </a:accent3>
      <a:accent4>
        <a:srgbClr val="D30547"/>
      </a:accent4>
      <a:accent5>
        <a:srgbClr val="3044B5"/>
      </a:accent5>
      <a:accent6>
        <a:srgbClr val="8DC63F"/>
      </a:accent6>
      <a:hlink>
        <a:srgbClr val="0070C0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4800" b="0" i="0" u="none" strike="noStrike" cap="none" normalizeH="0" baseline="0" smtClean="0">
            <a:ln>
              <a:noFill/>
            </a:ln>
            <a:solidFill>
              <a:srgbClr val="000000"/>
            </a:solidFill>
            <a:effectLst/>
            <a:latin typeface="GillSans" charset="0"/>
            <a:ea typeface="ヒラギノ角ゴ ProN W3" charset="0"/>
            <a:cs typeface="ヒラギノ角ゴ ProN W3" charset="0"/>
            <a:sym typeface="GillSans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4800" b="0" i="0" u="none" strike="noStrike" cap="none" normalizeH="0" baseline="0" smtClean="0">
            <a:ln>
              <a:noFill/>
            </a:ln>
            <a:solidFill>
              <a:srgbClr val="000000"/>
            </a:solidFill>
            <a:effectLst/>
            <a:latin typeface="GillSans" charset="0"/>
            <a:ea typeface="ヒラギノ角ゴ ProN W3" charset="0"/>
            <a:cs typeface="ヒラギノ角ゴ ProN W3" charset="0"/>
            <a:sym typeface="GillSans" charset="0"/>
          </a:defRPr>
        </a:defPPr>
      </a:lstStyle>
    </a:lnDef>
  </a:objectDefaults>
  <a:extraClrSchemeLst>
    <a:extraClrScheme>
      <a:clrScheme name="Title &amp; Subtitle 1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BBE0E3"/>
        </a:accent1>
        <a:accent2>
          <a:srgbClr val="333399"/>
        </a:accent2>
        <a:accent3>
          <a:srgbClr val="FFFFFF"/>
        </a:accent3>
        <a:accent4>
          <a:srgbClr val="000000"/>
        </a:accent4>
        <a:accent5>
          <a:srgbClr val="DAEDEF"/>
        </a:accent5>
        <a:accent6>
          <a:srgbClr val="2D2D8A"/>
        </a:accent6>
        <a:hlink>
          <a:srgbClr val="009999"/>
        </a:hlink>
        <a:folHlink>
          <a:srgbClr val="99CC00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SGSTheme" id="{8F7CD8FA-49DB-427E-82D6-C5F597436598}" vid="{E5709DA8-BA56-456B-9B68-02C843372230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-0.499984740745262"/>
  </sheetPr>
  <dimension ref="A2:M144"/>
  <sheetViews>
    <sheetView showGridLines="0" zoomScaleNormal="100" workbookViewId="0">
      <selection activeCell="P4" sqref="P4"/>
    </sheetView>
  </sheetViews>
  <sheetFormatPr defaultRowHeight="15" x14ac:dyDescent="0.25"/>
  <cols>
    <col min="1" max="1" width="9.140625" customWidth="1"/>
    <col min="2" max="2" width="2.28515625" customWidth="1"/>
    <col min="3" max="3" width="11.7109375" customWidth="1"/>
    <col min="4" max="4" width="32.5703125" style="41" customWidth="1"/>
    <col min="5" max="5" width="11.7109375" customWidth="1"/>
    <col min="6" max="6" width="2.42578125" customWidth="1"/>
  </cols>
  <sheetData>
    <row r="2" spans="1:8" x14ac:dyDescent="0.25">
      <c r="A2" s="43"/>
      <c r="C2" s="37"/>
      <c r="E2" s="37"/>
      <c r="F2" s="37"/>
      <c r="G2" s="37"/>
      <c r="H2" s="37"/>
    </row>
    <row r="3" spans="1:8" x14ac:dyDescent="0.25">
      <c r="A3" s="37"/>
      <c r="C3" s="37"/>
      <c r="E3" s="37"/>
      <c r="F3" s="37"/>
      <c r="G3" s="37"/>
      <c r="H3" s="37"/>
    </row>
    <row r="4" spans="1:8" x14ac:dyDescent="0.25">
      <c r="A4" s="37"/>
      <c r="C4" s="37"/>
      <c r="E4" s="37"/>
      <c r="F4" s="37"/>
      <c r="G4" s="37"/>
      <c r="H4" s="37"/>
    </row>
    <row r="5" spans="1:8" x14ac:dyDescent="0.25">
      <c r="A5" s="37"/>
      <c r="C5" s="37"/>
      <c r="E5" s="37"/>
      <c r="F5" s="37"/>
      <c r="G5" s="37"/>
      <c r="H5" s="37"/>
    </row>
    <row r="6" spans="1:8" x14ac:dyDescent="0.25">
      <c r="A6" s="37"/>
      <c r="C6" s="37"/>
      <c r="E6" s="37"/>
      <c r="F6" s="37"/>
      <c r="G6" s="37"/>
      <c r="H6" s="37"/>
    </row>
    <row r="7" spans="1:8" x14ac:dyDescent="0.25">
      <c r="A7" s="37"/>
      <c r="C7" s="37"/>
      <c r="E7" s="37"/>
      <c r="F7" s="37"/>
      <c r="G7" s="37"/>
      <c r="H7" s="37"/>
    </row>
    <row r="8" spans="1:8" x14ac:dyDescent="0.25">
      <c r="A8" s="37"/>
      <c r="C8" s="37"/>
      <c r="E8" s="37"/>
      <c r="F8" s="37"/>
      <c r="G8" s="37"/>
      <c r="H8" s="37"/>
    </row>
    <row r="9" spans="1:8" ht="15.75" thickBot="1" x14ac:dyDescent="0.3">
      <c r="A9" s="37"/>
      <c r="B9" s="22"/>
      <c r="C9" s="22"/>
      <c r="D9" s="42"/>
      <c r="E9" s="22"/>
      <c r="F9" s="22"/>
      <c r="G9" s="37"/>
      <c r="H9" s="43"/>
    </row>
    <row r="10" spans="1:8" ht="15.75" thickTop="1" x14ac:dyDescent="0.25">
      <c r="A10" s="37"/>
      <c r="B10" s="49"/>
      <c r="C10" s="50"/>
      <c r="D10" s="57"/>
      <c r="E10" s="50"/>
      <c r="F10" s="51"/>
      <c r="G10" s="37"/>
      <c r="H10" s="37"/>
    </row>
    <row r="11" spans="1:8" x14ac:dyDescent="0.25">
      <c r="A11" s="37"/>
      <c r="B11" s="52"/>
      <c r="C11" s="19"/>
      <c r="D11" s="58" t="s">
        <v>88</v>
      </c>
      <c r="E11" s="19"/>
      <c r="F11" s="53"/>
      <c r="G11" s="37"/>
      <c r="H11" s="37"/>
    </row>
    <row r="12" spans="1:8" s="1" customFormat="1" x14ac:dyDescent="0.25">
      <c r="A12" s="37"/>
      <c r="B12" s="52"/>
      <c r="C12" s="19"/>
      <c r="D12" s="48"/>
      <c r="E12" s="19"/>
      <c r="F12" s="53"/>
      <c r="G12" s="37"/>
      <c r="H12" s="37"/>
    </row>
    <row r="13" spans="1:8" s="1" customFormat="1" x14ac:dyDescent="0.25">
      <c r="A13" s="37"/>
      <c r="B13" s="52"/>
      <c r="C13" s="19"/>
      <c r="D13" s="58" t="s">
        <v>89</v>
      </c>
      <c r="E13" s="19"/>
      <c r="F13" s="53"/>
      <c r="G13" s="37"/>
      <c r="H13" s="37"/>
    </row>
    <row r="14" spans="1:8" x14ac:dyDescent="0.25">
      <c r="A14" s="37"/>
      <c r="B14" s="52"/>
      <c r="C14" s="19"/>
      <c r="D14" s="48"/>
      <c r="E14" s="19"/>
      <c r="F14" s="53"/>
      <c r="G14" s="37"/>
      <c r="H14" s="37"/>
    </row>
    <row r="15" spans="1:8" x14ac:dyDescent="0.25">
      <c r="A15" s="37"/>
      <c r="B15" s="52"/>
      <c r="C15" s="19"/>
      <c r="D15" s="68" t="s">
        <v>85</v>
      </c>
      <c r="E15" s="19"/>
      <c r="F15" s="53"/>
      <c r="G15" s="37"/>
      <c r="H15" s="37"/>
    </row>
    <row r="16" spans="1:8" x14ac:dyDescent="0.25">
      <c r="A16" s="37"/>
      <c r="B16" s="52"/>
      <c r="C16" s="19"/>
      <c r="D16" s="19"/>
      <c r="E16" s="19"/>
      <c r="F16" s="53"/>
      <c r="G16" s="37"/>
      <c r="H16" s="37"/>
    </row>
    <row r="17" spans="1:8" x14ac:dyDescent="0.25">
      <c r="A17" s="37"/>
      <c r="B17" s="52"/>
      <c r="C17" s="19"/>
      <c r="D17" s="39" t="s">
        <v>28</v>
      </c>
      <c r="E17" s="19"/>
      <c r="F17" s="53"/>
      <c r="G17" s="37"/>
      <c r="H17" s="37"/>
    </row>
    <row r="18" spans="1:8" x14ac:dyDescent="0.25">
      <c r="B18" s="52"/>
      <c r="C18" s="19"/>
      <c r="D18" s="19"/>
      <c r="E18" s="19"/>
      <c r="F18" s="53"/>
      <c r="G18" s="37"/>
      <c r="H18" s="37"/>
    </row>
    <row r="19" spans="1:8" x14ac:dyDescent="0.25">
      <c r="B19" s="52"/>
      <c r="C19" s="19"/>
      <c r="D19" s="39" t="s">
        <v>86</v>
      </c>
      <c r="E19" s="19"/>
      <c r="F19" s="53"/>
      <c r="G19" s="37"/>
      <c r="H19" s="37"/>
    </row>
    <row r="20" spans="1:8" x14ac:dyDescent="0.25">
      <c r="B20" s="52"/>
      <c r="C20" s="19"/>
      <c r="D20" s="19"/>
      <c r="E20" s="19"/>
      <c r="F20" s="53"/>
      <c r="G20" s="37"/>
      <c r="H20" s="37"/>
    </row>
    <row r="21" spans="1:8" x14ac:dyDescent="0.25">
      <c r="B21" s="52"/>
      <c r="C21" s="19"/>
      <c r="D21" s="69" t="s">
        <v>87</v>
      </c>
      <c r="E21" s="19"/>
      <c r="F21" s="53"/>
      <c r="G21" s="37"/>
      <c r="H21" s="37"/>
    </row>
    <row r="22" spans="1:8" x14ac:dyDescent="0.25">
      <c r="B22" s="52"/>
      <c r="C22" s="19"/>
      <c r="D22" s="19"/>
      <c r="E22" s="19"/>
      <c r="F22" s="53"/>
      <c r="G22" s="37"/>
      <c r="H22" s="37"/>
    </row>
    <row r="23" spans="1:8" x14ac:dyDescent="0.25">
      <c r="B23" s="52"/>
      <c r="C23" s="19"/>
      <c r="D23" s="39" t="s">
        <v>38</v>
      </c>
      <c r="E23" s="19"/>
      <c r="F23" s="53"/>
      <c r="G23" s="37"/>
      <c r="H23" s="37"/>
    </row>
    <row r="24" spans="1:8" x14ac:dyDescent="0.25">
      <c r="B24" s="52"/>
      <c r="C24" s="19"/>
      <c r="D24" s="19"/>
      <c r="E24" s="19"/>
      <c r="F24" s="53"/>
      <c r="G24" s="37"/>
      <c r="H24" s="37"/>
    </row>
    <row r="25" spans="1:8" x14ac:dyDescent="0.25">
      <c r="B25" s="52"/>
      <c r="C25" s="19"/>
      <c r="D25" s="39" t="s">
        <v>36</v>
      </c>
      <c r="E25" s="19"/>
      <c r="F25" s="53"/>
      <c r="G25" s="37"/>
      <c r="H25" s="37"/>
    </row>
    <row r="26" spans="1:8" ht="15.75" thickBot="1" x14ac:dyDescent="0.3">
      <c r="B26" s="54"/>
      <c r="C26" s="55"/>
      <c r="D26" s="55"/>
      <c r="E26" s="55"/>
      <c r="F26" s="56"/>
      <c r="G26" s="37"/>
      <c r="H26" s="37"/>
    </row>
    <row r="27" spans="1:8" ht="15.75" thickTop="1" x14ac:dyDescent="0.25">
      <c r="D27"/>
      <c r="G27" s="37"/>
      <c r="H27" s="37"/>
    </row>
    <row r="28" spans="1:8" x14ac:dyDescent="0.25">
      <c r="D28"/>
      <c r="G28" s="37"/>
      <c r="H28" s="37"/>
    </row>
    <row r="29" spans="1:8" x14ac:dyDescent="0.25">
      <c r="D29"/>
      <c r="G29" s="37"/>
      <c r="H29" s="37"/>
    </row>
    <row r="30" spans="1:8" x14ac:dyDescent="0.25">
      <c r="D30"/>
      <c r="G30" s="37"/>
      <c r="H30" s="37"/>
    </row>
    <row r="31" spans="1:8" x14ac:dyDescent="0.25">
      <c r="A31" s="37"/>
      <c r="D31"/>
      <c r="G31" s="37"/>
      <c r="H31" s="37"/>
    </row>
    <row r="32" spans="1:8" x14ac:dyDescent="0.25">
      <c r="A32" s="37"/>
      <c r="D32"/>
      <c r="G32" s="37"/>
      <c r="H32" s="37"/>
    </row>
    <row r="33" spans="1:13" x14ac:dyDescent="0.25">
      <c r="A33" s="37"/>
      <c r="D33"/>
      <c r="G33" s="43"/>
      <c r="H33" s="37"/>
    </row>
    <row r="34" spans="1:13" x14ac:dyDescent="0.25">
      <c r="A34" s="37"/>
      <c r="D34"/>
      <c r="G34" s="43"/>
      <c r="H34" s="37"/>
      <c r="I34" s="37"/>
      <c r="J34" s="37"/>
      <c r="K34" s="37"/>
      <c r="L34" s="37"/>
      <c r="M34" s="37"/>
    </row>
    <row r="35" spans="1:13" x14ac:dyDescent="0.25">
      <c r="A35" s="37"/>
      <c r="D35"/>
      <c r="G35" s="43"/>
      <c r="H35" s="37"/>
      <c r="I35" s="37"/>
      <c r="J35" s="37"/>
      <c r="K35" s="37"/>
      <c r="L35" s="37"/>
      <c r="M35" s="37"/>
    </row>
    <row r="36" spans="1:13" x14ac:dyDescent="0.25">
      <c r="A36" s="37"/>
      <c r="D36"/>
      <c r="G36" s="43"/>
      <c r="H36" s="37"/>
      <c r="I36" s="37"/>
      <c r="J36" s="37"/>
      <c r="K36" s="37"/>
      <c r="L36" s="37"/>
      <c r="M36" s="37"/>
    </row>
    <row r="37" spans="1:13" x14ac:dyDescent="0.25">
      <c r="A37" s="37"/>
      <c r="D37"/>
      <c r="G37" s="43"/>
      <c r="H37" s="37"/>
      <c r="I37" s="37"/>
      <c r="J37" s="37"/>
      <c r="K37" s="37"/>
      <c r="L37" s="37"/>
      <c r="M37" s="37"/>
    </row>
    <row r="38" spans="1:13" x14ac:dyDescent="0.25">
      <c r="A38" s="37"/>
      <c r="D38"/>
      <c r="G38" s="43"/>
      <c r="H38" s="37"/>
      <c r="I38" s="37"/>
      <c r="J38" s="37"/>
      <c r="K38" s="37"/>
      <c r="L38" s="37"/>
      <c r="M38" s="37"/>
    </row>
    <row r="39" spans="1:13" x14ac:dyDescent="0.25">
      <c r="A39" s="37"/>
      <c r="D39"/>
      <c r="G39" s="43"/>
      <c r="H39" s="37"/>
      <c r="I39" s="37"/>
      <c r="J39" s="37"/>
      <c r="K39" s="37"/>
      <c r="L39" s="37"/>
      <c r="M39" s="37"/>
    </row>
    <row r="40" spans="1:13" x14ac:dyDescent="0.25">
      <c r="A40" s="37"/>
      <c r="D40"/>
      <c r="G40" s="43"/>
      <c r="H40" s="37"/>
      <c r="I40" s="37"/>
      <c r="J40" s="37"/>
      <c r="K40" s="37"/>
      <c r="L40" s="37"/>
      <c r="M40" s="37"/>
    </row>
    <row r="41" spans="1:13" x14ac:dyDescent="0.25">
      <c r="A41" s="37"/>
      <c r="D41"/>
      <c r="G41" s="43"/>
      <c r="H41" s="37"/>
      <c r="I41" s="37"/>
      <c r="J41" s="37"/>
      <c r="K41" s="37"/>
      <c r="L41" s="37"/>
      <c r="M41" s="37"/>
    </row>
    <row r="42" spans="1:13" x14ac:dyDescent="0.25">
      <c r="D42"/>
      <c r="G42" s="43"/>
      <c r="H42" s="37"/>
      <c r="I42" s="37"/>
      <c r="J42" s="37"/>
      <c r="K42" s="37"/>
      <c r="L42" s="37"/>
      <c r="M42" s="37"/>
    </row>
    <row r="43" spans="1:13" x14ac:dyDescent="0.25">
      <c r="D43"/>
      <c r="G43" s="43"/>
      <c r="H43" s="37"/>
      <c r="I43" s="37"/>
      <c r="J43" s="37"/>
      <c r="K43" s="37"/>
      <c r="L43" s="37"/>
      <c r="M43" s="37"/>
    </row>
    <row r="44" spans="1:13" x14ac:dyDescent="0.25">
      <c r="D44"/>
      <c r="G44" s="43"/>
    </row>
    <row r="45" spans="1:13" x14ac:dyDescent="0.25">
      <c r="D45"/>
      <c r="G45" s="43"/>
    </row>
    <row r="46" spans="1:13" x14ac:dyDescent="0.25">
      <c r="D46"/>
      <c r="G46" s="43"/>
    </row>
    <row r="47" spans="1:13" x14ac:dyDescent="0.25">
      <c r="D47"/>
      <c r="G47" s="43"/>
    </row>
    <row r="48" spans="1:13" x14ac:dyDescent="0.25">
      <c r="D48"/>
      <c r="G48" s="43"/>
    </row>
    <row r="49" spans="3:7" x14ac:dyDescent="0.25">
      <c r="D49"/>
      <c r="G49" s="43"/>
    </row>
    <row r="50" spans="3:7" x14ac:dyDescent="0.25">
      <c r="D50"/>
      <c r="G50" s="43"/>
    </row>
    <row r="51" spans="3:7" x14ac:dyDescent="0.25">
      <c r="C51" s="43"/>
      <c r="E51" s="43"/>
      <c r="F51" s="43"/>
      <c r="G51" s="43"/>
    </row>
    <row r="52" spans="3:7" x14ac:dyDescent="0.25">
      <c r="C52" s="43"/>
      <c r="E52" s="43"/>
      <c r="F52" s="43"/>
      <c r="G52" s="43"/>
    </row>
    <row r="53" spans="3:7" x14ac:dyDescent="0.25">
      <c r="C53" s="43"/>
      <c r="E53" s="43"/>
      <c r="F53" s="43"/>
      <c r="G53" s="43"/>
    </row>
    <row r="54" spans="3:7" x14ac:dyDescent="0.25">
      <c r="C54" s="43"/>
      <c r="E54" s="43"/>
      <c r="F54" s="43"/>
      <c r="G54" s="43"/>
    </row>
    <row r="55" spans="3:7" x14ac:dyDescent="0.25">
      <c r="C55" s="43"/>
      <c r="E55" s="43"/>
      <c r="F55" s="43"/>
      <c r="G55" s="43"/>
    </row>
    <row r="56" spans="3:7" x14ac:dyDescent="0.25">
      <c r="C56" s="43"/>
      <c r="E56" s="43"/>
      <c r="F56" s="43"/>
      <c r="G56" s="43"/>
    </row>
    <row r="57" spans="3:7" x14ac:dyDescent="0.25">
      <c r="C57" s="43"/>
      <c r="E57" s="43"/>
      <c r="F57" s="43"/>
      <c r="G57" s="43"/>
    </row>
    <row r="58" spans="3:7" x14ac:dyDescent="0.25">
      <c r="C58" s="43"/>
      <c r="E58" s="43"/>
      <c r="F58" s="43"/>
      <c r="G58" s="43"/>
    </row>
    <row r="59" spans="3:7" x14ac:dyDescent="0.25">
      <c r="C59" s="43"/>
      <c r="E59" s="43"/>
      <c r="F59" s="43"/>
      <c r="G59" s="43"/>
    </row>
    <row r="60" spans="3:7" x14ac:dyDescent="0.25">
      <c r="C60" s="43"/>
      <c r="E60" s="43"/>
      <c r="F60" s="43"/>
      <c r="G60" s="43"/>
    </row>
    <row r="61" spans="3:7" x14ac:dyDescent="0.25">
      <c r="C61" s="43"/>
      <c r="E61" s="43"/>
      <c r="F61" s="43"/>
      <c r="G61" s="43"/>
    </row>
    <row r="62" spans="3:7" x14ac:dyDescent="0.25">
      <c r="C62" s="43"/>
      <c r="E62" s="43"/>
      <c r="F62" s="43"/>
      <c r="G62" s="43"/>
    </row>
    <row r="63" spans="3:7" x14ac:dyDescent="0.25">
      <c r="C63" s="43"/>
      <c r="E63" s="43"/>
      <c r="F63" s="43"/>
      <c r="G63" s="43"/>
    </row>
    <row r="64" spans="3:7" x14ac:dyDescent="0.25">
      <c r="C64" s="43"/>
      <c r="E64" s="43"/>
      <c r="F64" s="43"/>
      <c r="G64" s="43"/>
    </row>
    <row r="65" spans="3:7" x14ac:dyDescent="0.25">
      <c r="C65" s="43"/>
      <c r="E65" s="43"/>
      <c r="F65" s="43"/>
      <c r="G65" s="43"/>
    </row>
    <row r="66" spans="3:7" x14ac:dyDescent="0.25">
      <c r="C66" s="43"/>
      <c r="E66" s="43"/>
      <c r="F66" s="43"/>
      <c r="G66" s="43"/>
    </row>
    <row r="67" spans="3:7" x14ac:dyDescent="0.25">
      <c r="C67" s="43"/>
      <c r="E67" s="43"/>
      <c r="F67" s="43"/>
      <c r="G67" s="43"/>
    </row>
    <row r="68" spans="3:7" x14ac:dyDescent="0.25">
      <c r="C68" s="43"/>
      <c r="E68" s="43"/>
      <c r="F68" s="43"/>
      <c r="G68" s="43"/>
    </row>
    <row r="69" spans="3:7" x14ac:dyDescent="0.25">
      <c r="C69" s="43"/>
      <c r="E69" s="43"/>
      <c r="F69" s="43"/>
      <c r="G69" s="43"/>
    </row>
    <row r="70" spans="3:7" x14ac:dyDescent="0.25">
      <c r="C70" s="43"/>
      <c r="E70" s="43"/>
      <c r="F70" s="43"/>
      <c r="G70" s="43"/>
    </row>
    <row r="71" spans="3:7" x14ac:dyDescent="0.25">
      <c r="C71" s="43"/>
      <c r="E71" s="43"/>
      <c r="F71" s="43"/>
      <c r="G71" s="43"/>
    </row>
    <row r="72" spans="3:7" x14ac:dyDescent="0.25">
      <c r="C72" s="43"/>
      <c r="E72" s="43"/>
      <c r="F72" s="43"/>
      <c r="G72" s="43"/>
    </row>
    <row r="73" spans="3:7" x14ac:dyDescent="0.25">
      <c r="C73" s="43"/>
      <c r="E73" s="43"/>
      <c r="F73" s="43"/>
      <c r="G73" s="43"/>
    </row>
    <row r="74" spans="3:7" x14ac:dyDescent="0.25">
      <c r="C74" s="43"/>
      <c r="E74" s="43"/>
      <c r="F74" s="43"/>
      <c r="G74" s="43"/>
    </row>
    <row r="75" spans="3:7" x14ac:dyDescent="0.25">
      <c r="C75" s="43"/>
      <c r="E75" s="43"/>
      <c r="F75" s="43"/>
      <c r="G75" s="43"/>
    </row>
    <row r="76" spans="3:7" x14ac:dyDescent="0.25">
      <c r="C76" s="43"/>
      <c r="E76" s="43"/>
      <c r="F76" s="43"/>
      <c r="G76" s="43"/>
    </row>
    <row r="77" spans="3:7" x14ac:dyDescent="0.25">
      <c r="C77" s="43"/>
      <c r="E77" s="43"/>
      <c r="F77" s="43"/>
      <c r="G77" s="43"/>
    </row>
    <row r="78" spans="3:7" x14ac:dyDescent="0.25">
      <c r="C78" s="43"/>
      <c r="E78" s="43"/>
      <c r="F78" s="43"/>
      <c r="G78" s="43"/>
    </row>
    <row r="79" spans="3:7" x14ac:dyDescent="0.25">
      <c r="C79" s="43"/>
      <c r="E79" s="43"/>
      <c r="F79" s="43"/>
      <c r="G79" s="43"/>
    </row>
    <row r="80" spans="3:7" x14ac:dyDescent="0.25">
      <c r="C80" s="43"/>
      <c r="E80" s="43"/>
      <c r="F80" s="43"/>
      <c r="G80" s="43"/>
    </row>
    <row r="81" spans="3:7" x14ac:dyDescent="0.25">
      <c r="C81" s="43"/>
      <c r="E81" s="43"/>
      <c r="F81" s="43"/>
      <c r="G81" s="43"/>
    </row>
    <row r="82" spans="3:7" x14ac:dyDescent="0.25">
      <c r="C82" s="43"/>
      <c r="E82" s="43"/>
      <c r="F82" s="43"/>
      <c r="G82" s="43"/>
    </row>
    <row r="83" spans="3:7" x14ac:dyDescent="0.25">
      <c r="C83" s="43"/>
      <c r="E83" s="43"/>
      <c r="F83" s="43"/>
      <c r="G83" s="43"/>
    </row>
    <row r="84" spans="3:7" x14ac:dyDescent="0.25">
      <c r="C84" s="43"/>
      <c r="E84" s="43"/>
      <c r="F84" s="43"/>
      <c r="G84" s="43"/>
    </row>
    <row r="85" spans="3:7" x14ac:dyDescent="0.25">
      <c r="C85" s="43"/>
      <c r="E85" s="43"/>
      <c r="F85" s="43"/>
      <c r="G85" s="43"/>
    </row>
    <row r="86" spans="3:7" x14ac:dyDescent="0.25">
      <c r="C86" s="43"/>
      <c r="E86" s="43"/>
      <c r="F86" s="43"/>
      <c r="G86" s="43"/>
    </row>
    <row r="87" spans="3:7" x14ac:dyDescent="0.25">
      <c r="C87" s="43"/>
      <c r="E87" s="43"/>
      <c r="F87" s="43"/>
      <c r="G87" s="43"/>
    </row>
    <row r="88" spans="3:7" x14ac:dyDescent="0.25">
      <c r="C88" s="43"/>
      <c r="E88" s="43"/>
      <c r="F88" s="43"/>
      <c r="G88" s="43"/>
    </row>
    <row r="89" spans="3:7" x14ac:dyDescent="0.25">
      <c r="C89" s="43"/>
      <c r="E89" s="43"/>
      <c r="F89" s="43"/>
      <c r="G89" s="43"/>
    </row>
    <row r="90" spans="3:7" x14ac:dyDescent="0.25">
      <c r="C90" s="43"/>
      <c r="E90" s="43"/>
      <c r="F90" s="43"/>
      <c r="G90" s="43"/>
    </row>
    <row r="91" spans="3:7" x14ac:dyDescent="0.25">
      <c r="C91" s="43"/>
      <c r="E91" s="43"/>
      <c r="F91" s="43"/>
      <c r="G91" s="43"/>
    </row>
    <row r="92" spans="3:7" x14ac:dyDescent="0.25">
      <c r="C92" s="43"/>
      <c r="E92" s="43"/>
      <c r="F92" s="43"/>
      <c r="G92" s="43"/>
    </row>
    <row r="93" spans="3:7" x14ac:dyDescent="0.25">
      <c r="C93" s="43"/>
      <c r="E93" s="43"/>
      <c r="F93" s="43"/>
      <c r="G93" s="43"/>
    </row>
    <row r="94" spans="3:7" x14ac:dyDescent="0.25">
      <c r="C94" s="43"/>
      <c r="E94" s="43"/>
      <c r="F94" s="43"/>
      <c r="G94" s="43"/>
    </row>
    <row r="95" spans="3:7" x14ac:dyDescent="0.25">
      <c r="C95" s="43"/>
      <c r="E95" s="43"/>
      <c r="F95" s="43"/>
      <c r="G95" s="43"/>
    </row>
    <row r="96" spans="3:7" x14ac:dyDescent="0.25">
      <c r="C96" s="43"/>
      <c r="E96" s="43"/>
      <c r="F96" s="43"/>
      <c r="G96" s="43"/>
    </row>
    <row r="97" spans="3:7" x14ac:dyDescent="0.25">
      <c r="C97" s="43"/>
      <c r="E97" s="43"/>
      <c r="F97" s="43"/>
      <c r="G97" s="43"/>
    </row>
    <row r="98" spans="3:7" x14ac:dyDescent="0.25">
      <c r="C98" s="43"/>
      <c r="E98" s="43"/>
      <c r="F98" s="43"/>
      <c r="G98" s="43"/>
    </row>
    <row r="99" spans="3:7" x14ac:dyDescent="0.25">
      <c r="C99" s="43"/>
      <c r="E99" s="43"/>
      <c r="F99" s="43"/>
      <c r="G99" s="43"/>
    </row>
    <row r="100" spans="3:7" x14ac:dyDescent="0.25">
      <c r="C100" s="43"/>
      <c r="E100" s="43"/>
      <c r="F100" s="43"/>
      <c r="G100" s="43"/>
    </row>
    <row r="101" spans="3:7" x14ac:dyDescent="0.25">
      <c r="C101" s="43"/>
      <c r="E101" s="43"/>
      <c r="F101" s="43"/>
      <c r="G101" s="43"/>
    </row>
    <row r="102" spans="3:7" x14ac:dyDescent="0.25">
      <c r="C102" s="43"/>
      <c r="E102" s="43"/>
      <c r="F102" s="43"/>
      <c r="G102" s="43"/>
    </row>
    <row r="103" spans="3:7" x14ac:dyDescent="0.25">
      <c r="C103" s="43"/>
      <c r="E103" s="43"/>
      <c r="F103" s="43"/>
      <c r="G103" s="43"/>
    </row>
    <row r="104" spans="3:7" x14ac:dyDescent="0.25">
      <c r="C104" s="43"/>
      <c r="E104" s="43"/>
      <c r="F104" s="43"/>
      <c r="G104" s="43"/>
    </row>
    <row r="105" spans="3:7" x14ac:dyDescent="0.25">
      <c r="C105" s="43"/>
      <c r="E105" s="43"/>
      <c r="F105" s="43"/>
      <c r="G105" s="43"/>
    </row>
    <row r="106" spans="3:7" x14ac:dyDescent="0.25">
      <c r="C106" s="43"/>
      <c r="E106" s="43"/>
      <c r="F106" s="43"/>
      <c r="G106" s="43"/>
    </row>
    <row r="108" spans="3:7" x14ac:dyDescent="0.25">
      <c r="C108" s="38"/>
    </row>
    <row r="126" spans="3:3" x14ac:dyDescent="0.25">
      <c r="C126" s="38"/>
    </row>
    <row r="144" spans="3:3" x14ac:dyDescent="0.25">
      <c r="C144" s="38"/>
    </row>
  </sheetData>
  <sheetProtection formatCells="0" formatColumns="0" formatRows="0" insertColumns="0" insertRows="0" insertHyperlinks="0" deleteColumns="0" deleteRows="0"/>
  <dataConsolidate/>
  <hyperlinks>
    <hyperlink ref="D11" location="Instructions!A1" display="Instructions"/>
    <hyperlink ref="D13" location="'Sheet Descriptions'!A1" display="Sheet Descriptions"/>
    <hyperlink ref="D17" location="HL_4" display="Modelling Tips"/>
    <hyperlink ref="D19" location="HL_5" display="Input Sheet Example"/>
    <hyperlink ref="D23" location="HL_8" display="Output Sheet Example"/>
    <hyperlink ref="D25" location="HL_9" display="Raw Data Example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A1:H49"/>
  <sheetViews>
    <sheetView showGridLines="0" zoomScale="85" zoomScaleNormal="85" workbookViewId="0">
      <selection activeCell="A50" sqref="A50"/>
    </sheetView>
  </sheetViews>
  <sheetFormatPr defaultRowHeight="15" x14ac:dyDescent="0.25"/>
  <cols>
    <col min="1" max="1" width="33.140625" bestFit="1" customWidth="1"/>
    <col min="2" max="2" width="75.42578125" customWidth="1"/>
    <col min="3" max="3" width="80" customWidth="1"/>
    <col min="4" max="4" width="74.7109375" customWidth="1"/>
  </cols>
  <sheetData>
    <row r="1" spans="1:8" ht="18" x14ac:dyDescent="0.25">
      <c r="A1" s="30" t="s">
        <v>18</v>
      </c>
      <c r="B1" s="32"/>
      <c r="C1" s="33"/>
      <c r="D1" s="33"/>
      <c r="E1" s="43"/>
      <c r="F1" s="43"/>
      <c r="G1" s="43"/>
      <c r="H1" s="43"/>
    </row>
    <row r="2" spans="1:8" ht="15.75" x14ac:dyDescent="0.25">
      <c r="A2" s="62" t="s">
        <v>90</v>
      </c>
      <c r="B2" s="34"/>
      <c r="C2" s="35"/>
      <c r="D2" s="33"/>
      <c r="E2" s="43"/>
      <c r="F2" s="43"/>
      <c r="G2" s="43"/>
      <c r="H2" s="43"/>
    </row>
    <row r="3" spans="1:8" x14ac:dyDescent="0.25">
      <c r="A3" s="46" t="s">
        <v>16</v>
      </c>
      <c r="B3" s="28" t="s">
        <v>29</v>
      </c>
      <c r="C3" s="29"/>
      <c r="D3" s="29"/>
      <c r="E3" s="43"/>
      <c r="F3" s="43"/>
      <c r="G3" s="43"/>
      <c r="H3" s="43"/>
    </row>
    <row r="4" spans="1:8" x14ac:dyDescent="0.25">
      <c r="A4" s="31" t="s">
        <v>0</v>
      </c>
      <c r="B4" s="28" t="s">
        <v>19</v>
      </c>
      <c r="C4" s="29"/>
      <c r="D4" s="29"/>
      <c r="E4" s="43"/>
      <c r="F4" s="43"/>
      <c r="G4" s="43"/>
      <c r="H4" s="43"/>
    </row>
    <row r="5" spans="1:8" x14ac:dyDescent="0.25">
      <c r="A5" s="31" t="s">
        <v>1</v>
      </c>
      <c r="B5" s="28" t="s">
        <v>20</v>
      </c>
      <c r="C5" s="29"/>
      <c r="D5" s="29"/>
      <c r="E5" s="43"/>
      <c r="F5" s="43"/>
      <c r="G5" s="43"/>
      <c r="H5" s="43"/>
    </row>
    <row r="6" spans="1:8" x14ac:dyDescent="0.25">
      <c r="A6" s="2"/>
      <c r="B6" s="3"/>
      <c r="C6" s="3"/>
      <c r="D6" s="3"/>
      <c r="E6" s="43"/>
      <c r="F6" s="43"/>
      <c r="G6" s="43"/>
      <c r="H6" s="43"/>
    </row>
    <row r="7" spans="1:8" x14ac:dyDescent="0.25">
      <c r="A7" s="26" t="s">
        <v>2</v>
      </c>
      <c r="B7" s="26"/>
      <c r="C7" s="26"/>
      <c r="D7" s="26"/>
    </row>
    <row r="8" spans="1:8" x14ac:dyDescent="0.25">
      <c r="A8" s="21"/>
      <c r="B8" s="21" t="s">
        <v>24</v>
      </c>
      <c r="C8" s="21"/>
      <c r="D8" s="21"/>
    </row>
    <row r="9" spans="1:8" x14ac:dyDescent="0.25">
      <c r="A9" s="21"/>
      <c r="B9" s="21" t="s">
        <v>25</v>
      </c>
      <c r="C9" s="21"/>
      <c r="D9" s="21"/>
    </row>
    <row r="10" spans="1:8" x14ac:dyDescent="0.25">
      <c r="A10" s="36"/>
      <c r="B10" s="36"/>
      <c r="C10" s="36"/>
      <c r="D10" s="36"/>
    </row>
    <row r="11" spans="1:8" x14ac:dyDescent="0.25">
      <c r="A11" s="4"/>
      <c r="B11" s="4"/>
      <c r="C11" s="4"/>
      <c r="D11" s="4"/>
    </row>
    <row r="12" spans="1:8" x14ac:dyDescent="0.25">
      <c r="A12" s="26" t="s">
        <v>3</v>
      </c>
      <c r="B12" s="26" t="s">
        <v>16</v>
      </c>
      <c r="C12" s="26"/>
      <c r="D12" s="26"/>
    </row>
    <row r="13" spans="1:8" x14ac:dyDescent="0.25">
      <c r="A13" s="21" t="s">
        <v>4</v>
      </c>
      <c r="B13" s="21" t="s">
        <v>21</v>
      </c>
      <c r="C13" s="21"/>
      <c r="D13" s="21"/>
    </row>
    <row r="14" spans="1:8" x14ac:dyDescent="0.25">
      <c r="A14" s="21" t="s">
        <v>5</v>
      </c>
      <c r="B14" s="21" t="s">
        <v>22</v>
      </c>
      <c r="C14" s="21"/>
      <c r="D14" s="21"/>
    </row>
    <row r="15" spans="1:8" x14ac:dyDescent="0.25">
      <c r="A15" s="21" t="s">
        <v>6</v>
      </c>
      <c r="B15" s="21" t="s">
        <v>23</v>
      </c>
      <c r="C15" s="21"/>
      <c r="D15" s="21"/>
    </row>
    <row r="16" spans="1:8" x14ac:dyDescent="0.25">
      <c r="A16" s="36"/>
      <c r="B16" s="36"/>
      <c r="C16" s="36"/>
      <c r="D16" s="36"/>
    </row>
    <row r="17" spans="1:4" x14ac:dyDescent="0.25">
      <c r="A17" s="4"/>
      <c r="B17" s="4"/>
      <c r="C17" s="43"/>
      <c r="D17" s="4"/>
    </row>
    <row r="18" spans="1:4" ht="15" customHeight="1" x14ac:dyDescent="0.25">
      <c r="C18" s="43"/>
    </row>
    <row r="19" spans="1:4" x14ac:dyDescent="0.25">
      <c r="A19" s="26" t="s">
        <v>8</v>
      </c>
      <c r="B19" s="26"/>
      <c r="C19" s="26"/>
      <c r="D19" s="26"/>
    </row>
    <row r="20" spans="1:4" x14ac:dyDescent="0.25">
      <c r="A20" s="47" t="s">
        <v>9</v>
      </c>
    </row>
    <row r="21" spans="1:4" s="1" customFormat="1" x14ac:dyDescent="0.25">
      <c r="A21" s="5" t="s">
        <v>17</v>
      </c>
    </row>
    <row r="22" spans="1:4" s="1" customFormat="1" x14ac:dyDescent="0.25">
      <c r="A22" s="27" t="s">
        <v>10</v>
      </c>
    </row>
    <row r="23" spans="1:4" s="1" customFormat="1" x14ac:dyDescent="0.25">
      <c r="A23" s="6" t="s">
        <v>11</v>
      </c>
    </row>
    <row r="24" spans="1:4" s="1" customFormat="1" x14ac:dyDescent="0.25">
      <c r="A24" s="4" t="s">
        <v>40</v>
      </c>
    </row>
    <row r="49" spans="2:2" ht="15.75" x14ac:dyDescent="0.25">
      <c r="B49" s="44"/>
    </row>
  </sheetData>
  <dataConsolidate/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-0.499984740745262"/>
  </sheetPr>
  <dimension ref="A1:J30"/>
  <sheetViews>
    <sheetView showGridLines="0" zoomScale="85" zoomScaleNormal="85" workbookViewId="0">
      <selection activeCell="D21" sqref="D21"/>
    </sheetView>
  </sheetViews>
  <sheetFormatPr defaultRowHeight="15" x14ac:dyDescent="0.25"/>
  <cols>
    <col min="1" max="1" width="33.140625" bestFit="1" customWidth="1"/>
    <col min="2" max="4" width="36.7109375" customWidth="1"/>
    <col min="5" max="8" width="7.28515625" customWidth="1"/>
  </cols>
  <sheetData>
    <row r="1" spans="1:10" ht="18" x14ac:dyDescent="0.25">
      <c r="A1" s="30" t="str">
        <f>Instructions!$A$1</f>
        <v>Job # - Model Name</v>
      </c>
      <c r="B1" s="32"/>
      <c r="C1" s="33"/>
      <c r="D1" s="33"/>
      <c r="E1" s="43"/>
      <c r="F1" s="43"/>
      <c r="G1" s="43"/>
      <c r="H1" s="43"/>
      <c r="I1" s="43"/>
      <c r="J1" s="43"/>
    </row>
    <row r="2" spans="1:10" ht="15.75" x14ac:dyDescent="0.25">
      <c r="A2" s="63" t="s">
        <v>90</v>
      </c>
      <c r="B2" s="34"/>
      <c r="C2" s="35"/>
      <c r="D2" s="33"/>
      <c r="E2" s="43"/>
      <c r="F2" s="43"/>
      <c r="G2" s="43"/>
      <c r="H2" s="43"/>
      <c r="I2" s="43"/>
      <c r="J2" s="43"/>
    </row>
    <row r="3" spans="1:10" x14ac:dyDescent="0.25">
      <c r="A3" s="46" t="s">
        <v>16</v>
      </c>
      <c r="B3" s="28"/>
      <c r="C3" s="29"/>
      <c r="D3" s="29"/>
      <c r="E3" s="43"/>
      <c r="F3" s="43"/>
      <c r="G3" s="43"/>
      <c r="H3" s="43"/>
      <c r="I3" s="43"/>
      <c r="J3" s="43"/>
    </row>
    <row r="4" spans="1:10" x14ac:dyDescent="0.25">
      <c r="A4" s="31" t="s">
        <v>31</v>
      </c>
      <c r="B4" s="28"/>
      <c r="C4" s="29"/>
      <c r="D4" s="29"/>
      <c r="E4" s="43"/>
      <c r="F4" s="43"/>
      <c r="G4" s="43"/>
      <c r="H4" s="43"/>
      <c r="I4" s="43"/>
      <c r="J4" s="43"/>
    </row>
    <row r="5" spans="1:10" x14ac:dyDescent="0.25">
      <c r="A5" s="31" t="s">
        <v>32</v>
      </c>
      <c r="B5" s="28"/>
      <c r="C5" s="29"/>
      <c r="D5" s="29"/>
      <c r="E5" s="43"/>
      <c r="F5" s="43"/>
      <c r="G5" s="43"/>
      <c r="H5" s="43"/>
      <c r="I5" s="43"/>
      <c r="J5" s="43"/>
    </row>
    <row r="6" spans="1:10" x14ac:dyDescent="0.25">
      <c r="E6" s="43"/>
      <c r="F6" s="43"/>
      <c r="G6" s="43"/>
      <c r="I6" s="43"/>
      <c r="J6" s="43"/>
    </row>
    <row r="8" spans="1:10" x14ac:dyDescent="0.25">
      <c r="A8" s="26" t="s">
        <v>7</v>
      </c>
      <c r="B8" s="26" t="s">
        <v>16</v>
      </c>
      <c r="C8" s="26" t="s">
        <v>15</v>
      </c>
      <c r="D8" s="45" t="s">
        <v>30</v>
      </c>
    </row>
    <row r="9" spans="1:10" x14ac:dyDescent="0.25">
      <c r="A9" s="60" t="s">
        <v>90</v>
      </c>
    </row>
    <row r="10" spans="1:10" x14ac:dyDescent="0.25">
      <c r="A10" s="60" t="s">
        <v>88</v>
      </c>
    </row>
    <row r="11" spans="1:10" x14ac:dyDescent="0.25">
      <c r="A11" s="60" t="s">
        <v>28</v>
      </c>
    </row>
    <row r="12" spans="1:10" x14ac:dyDescent="0.25">
      <c r="A12" s="60" t="s">
        <v>86</v>
      </c>
    </row>
    <row r="13" spans="1:10" x14ac:dyDescent="0.25">
      <c r="A13" s="60" t="s">
        <v>93</v>
      </c>
    </row>
    <row r="14" spans="1:10" x14ac:dyDescent="0.25">
      <c r="A14" s="60" t="s">
        <v>94</v>
      </c>
    </row>
    <row r="15" spans="1:10" x14ac:dyDescent="0.25">
      <c r="A15" s="60" t="s">
        <v>38</v>
      </c>
    </row>
    <row r="16" spans="1:10" x14ac:dyDescent="0.25">
      <c r="A16" s="60" t="s">
        <v>36</v>
      </c>
    </row>
    <row r="17" spans="1:1" x14ac:dyDescent="0.25">
      <c r="A17" s="60"/>
    </row>
    <row r="18" spans="1:1" x14ac:dyDescent="0.25">
      <c r="A18" s="61"/>
    </row>
    <row r="19" spans="1:1" x14ac:dyDescent="0.25">
      <c r="A19" s="61"/>
    </row>
    <row r="20" spans="1:1" x14ac:dyDescent="0.25">
      <c r="A20" s="61"/>
    </row>
    <row r="21" spans="1:1" x14ac:dyDescent="0.25">
      <c r="A21" s="61"/>
    </row>
    <row r="22" spans="1:1" x14ac:dyDescent="0.25">
      <c r="A22" s="61"/>
    </row>
    <row r="23" spans="1:1" x14ac:dyDescent="0.25">
      <c r="A23" s="61"/>
    </row>
    <row r="24" spans="1:1" x14ac:dyDescent="0.25">
      <c r="A24" s="61"/>
    </row>
    <row r="25" spans="1:1" x14ac:dyDescent="0.25">
      <c r="A25" s="61"/>
    </row>
    <row r="26" spans="1:1" x14ac:dyDescent="0.25">
      <c r="A26" s="61"/>
    </row>
    <row r="27" spans="1:1" x14ac:dyDescent="0.25">
      <c r="A27" s="61"/>
    </row>
    <row r="28" spans="1:1" x14ac:dyDescent="0.25">
      <c r="A28" s="61"/>
    </row>
    <row r="29" spans="1:1" x14ac:dyDescent="0.25">
      <c r="A29" s="61"/>
    </row>
    <row r="30" spans="1:1" x14ac:dyDescent="0.25">
      <c r="A30" s="61"/>
    </row>
  </sheetData>
  <hyperlinks>
    <hyperlink ref="A2" location="HL_Navigator" display="Cover Page"/>
    <hyperlink ref="A9" location="HL_1" display="Cover Page"/>
    <hyperlink ref="A10" location="HL_2" display="Instructions"/>
    <hyperlink ref="A11" location="HL_4" display="Modelling Tips"/>
    <hyperlink ref="A12" location="HL_5" display="Input Sheet Example"/>
    <hyperlink ref="A13" location="HL_6" display="Table and Chart Format"/>
    <hyperlink ref="A14" location="HL_7" display="Calculation Example"/>
    <hyperlink ref="A15" location="HL_8" display="Output Sheet Example"/>
    <hyperlink ref="A16" location="HL_9" display="Raw Data Example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2060"/>
  </sheetPr>
  <dimension ref="A1:XFD31"/>
  <sheetViews>
    <sheetView showGridLines="0" zoomScaleNormal="100" workbookViewId="0">
      <selection activeCell="C32" sqref="C32"/>
    </sheetView>
  </sheetViews>
  <sheetFormatPr defaultColWidth="9" defaultRowHeight="15" x14ac:dyDescent="0.25"/>
  <cols>
    <col min="1" max="1" width="13.28515625" style="4" customWidth="1"/>
    <col min="2" max="2" width="64.7109375" style="4" customWidth="1"/>
    <col min="3" max="3" width="151.5703125" style="4" bestFit="1" customWidth="1"/>
    <col min="4" max="8" width="9.7109375" style="4" customWidth="1"/>
    <col min="9" max="9" width="8.140625" style="4" customWidth="1"/>
    <col min="10" max="10" width="8.7109375" style="4" customWidth="1"/>
    <col min="11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33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7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7" spans="1:16384" x14ac:dyDescent="0.25">
      <c r="B7" s="26" t="s">
        <v>47</v>
      </c>
      <c r="C7" s="26" t="s">
        <v>50</v>
      </c>
    </row>
    <row r="8" spans="1:16384" ht="28.5" customHeight="1" x14ac:dyDescent="0.25">
      <c r="B8" s="21" t="s">
        <v>48</v>
      </c>
      <c r="C8" s="64" t="s">
        <v>49</v>
      </c>
      <c r="D8"/>
      <c r="E8"/>
      <c r="F8"/>
      <c r="G8"/>
      <c r="H8"/>
      <c r="I8" s="8"/>
      <c r="J8" s="8"/>
    </row>
    <row r="9" spans="1:16384" ht="28.5" customHeight="1" x14ac:dyDescent="0.25">
      <c r="B9" s="21" t="s">
        <v>51</v>
      </c>
      <c r="C9" s="64" t="s">
        <v>100</v>
      </c>
      <c r="D9"/>
      <c r="E9"/>
      <c r="F9"/>
      <c r="G9"/>
      <c r="H9"/>
    </row>
    <row r="10" spans="1:16384" ht="28.5" customHeight="1" x14ac:dyDescent="0.25">
      <c r="B10" s="21" t="s">
        <v>53</v>
      </c>
      <c r="C10" s="64" t="s">
        <v>101</v>
      </c>
      <c r="D10"/>
      <c r="E10"/>
      <c r="F10"/>
      <c r="G10"/>
      <c r="H10"/>
    </row>
    <row r="11" spans="1:16384" ht="28.5" customHeight="1" x14ac:dyDescent="0.25">
      <c r="B11" s="21" t="s">
        <v>52</v>
      </c>
      <c r="C11" s="64" t="s">
        <v>102</v>
      </c>
      <c r="D11"/>
      <c r="E11"/>
      <c r="F11"/>
      <c r="G11"/>
      <c r="H11"/>
    </row>
    <row r="12" spans="1:16384" ht="28.5" customHeight="1" x14ac:dyDescent="0.25">
      <c r="B12" s="21" t="s">
        <v>55</v>
      </c>
      <c r="C12" s="64" t="s">
        <v>54</v>
      </c>
      <c r="D12"/>
      <c r="E12"/>
      <c r="F12"/>
      <c r="G12"/>
      <c r="H12"/>
    </row>
    <row r="13" spans="1:16384" ht="28.5" customHeight="1" x14ac:dyDescent="0.25">
      <c r="B13" s="21" t="s">
        <v>96</v>
      </c>
      <c r="C13" s="64" t="s">
        <v>103</v>
      </c>
      <c r="D13" s="1"/>
      <c r="E13" s="1"/>
      <c r="F13" s="1"/>
      <c r="G13" s="1"/>
      <c r="H13" s="1"/>
    </row>
    <row r="14" spans="1:16384" ht="28.5" customHeight="1" x14ac:dyDescent="0.25">
      <c r="B14" s="21" t="s">
        <v>97</v>
      </c>
      <c r="C14" s="64" t="s">
        <v>58</v>
      </c>
      <c r="D14" s="1"/>
      <c r="E14" s="1"/>
      <c r="F14" s="1"/>
      <c r="G14" s="1"/>
      <c r="H14" s="1"/>
    </row>
    <row r="15" spans="1:16384" ht="28.5" customHeight="1" x14ac:dyDescent="0.25">
      <c r="B15" s="21" t="s">
        <v>98</v>
      </c>
      <c r="C15" s="64" t="s">
        <v>104</v>
      </c>
      <c r="D15"/>
      <c r="E15"/>
      <c r="F15"/>
      <c r="G15"/>
      <c r="H15"/>
    </row>
    <row r="16" spans="1:16384" ht="28.5" customHeight="1" x14ac:dyDescent="0.25">
      <c r="B16" s="21" t="s">
        <v>99</v>
      </c>
      <c r="C16" s="64" t="s">
        <v>60</v>
      </c>
      <c r="D16" s="1"/>
      <c r="E16" s="1"/>
      <c r="F16" s="1"/>
      <c r="G16" s="1"/>
      <c r="H16" s="1"/>
    </row>
    <row r="17" spans="2:8" ht="28.5" customHeight="1" x14ac:dyDescent="0.25">
      <c r="B17" s="21" t="s">
        <v>56</v>
      </c>
      <c r="C17" s="64" t="s">
        <v>57</v>
      </c>
      <c r="D17"/>
      <c r="E17"/>
      <c r="F17"/>
      <c r="G17"/>
      <c r="H17"/>
    </row>
    <row r="18" spans="2:8" ht="28.5" customHeight="1" x14ac:dyDescent="0.25">
      <c r="B18" s="36" t="s">
        <v>59</v>
      </c>
      <c r="C18" s="65"/>
      <c r="D18"/>
      <c r="E18"/>
      <c r="F18"/>
      <c r="G18"/>
      <c r="H18"/>
    </row>
    <row r="19" spans="2:8" x14ac:dyDescent="0.25">
      <c r="D19"/>
      <c r="E19"/>
      <c r="F19"/>
      <c r="G19"/>
      <c r="H19"/>
    </row>
    <row r="20" spans="2:8" x14ac:dyDescent="0.25">
      <c r="D20"/>
      <c r="E20"/>
      <c r="F20"/>
      <c r="G20"/>
      <c r="H20"/>
    </row>
    <row r="21" spans="2:8" x14ac:dyDescent="0.25">
      <c r="D21"/>
      <c r="E21"/>
      <c r="F21"/>
      <c r="G21"/>
      <c r="H21"/>
    </row>
    <row r="24" spans="2:8" x14ac:dyDescent="0.25">
      <c r="B24"/>
      <c r="C24"/>
    </row>
    <row r="25" spans="2:8" x14ac:dyDescent="0.25">
      <c r="B25"/>
      <c r="C25"/>
    </row>
    <row r="26" spans="2:8" x14ac:dyDescent="0.25">
      <c r="B26"/>
      <c r="C26"/>
    </row>
    <row r="27" spans="2:8" x14ac:dyDescent="0.25">
      <c r="B27"/>
      <c r="C27"/>
    </row>
    <row r="28" spans="2:8" x14ac:dyDescent="0.25">
      <c r="B28"/>
      <c r="C28"/>
    </row>
    <row r="29" spans="2:8" x14ac:dyDescent="0.25">
      <c r="B29"/>
      <c r="C29"/>
    </row>
    <row r="30" spans="2:8" x14ac:dyDescent="0.25">
      <c r="B30"/>
      <c r="C30"/>
    </row>
    <row r="31" spans="2:8" x14ac:dyDescent="0.25">
      <c r="B31"/>
      <c r="C31"/>
    </row>
  </sheetData>
  <dataConsolidate/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2060"/>
  </sheetPr>
  <dimension ref="A1:XFD26"/>
  <sheetViews>
    <sheetView showGridLines="0" zoomScale="85" zoomScaleNormal="85" workbookViewId="0">
      <selection activeCell="W8" sqref="W8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41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8" spans="1:16384" x14ac:dyDescent="0.25">
      <c r="B8" s="23">
        <v>2011</v>
      </c>
      <c r="C8" s="4">
        <f>B8+5</f>
        <v>2016</v>
      </c>
      <c r="D8" s="4">
        <f t="shared" ref="D8:Q8" si="0">C8+5</f>
        <v>2021</v>
      </c>
      <c r="E8" s="4">
        <f t="shared" si="0"/>
        <v>2026</v>
      </c>
      <c r="F8" s="4">
        <f t="shared" si="0"/>
        <v>2031</v>
      </c>
      <c r="G8" s="4">
        <f t="shared" si="0"/>
        <v>2036</v>
      </c>
      <c r="H8" s="4">
        <f t="shared" si="0"/>
        <v>2041</v>
      </c>
      <c r="I8" s="4">
        <f t="shared" si="0"/>
        <v>2046</v>
      </c>
      <c r="J8" s="4">
        <f t="shared" si="0"/>
        <v>2051</v>
      </c>
      <c r="K8" s="4">
        <f t="shared" si="0"/>
        <v>2056</v>
      </c>
      <c r="L8" s="4">
        <f t="shared" si="0"/>
        <v>2061</v>
      </c>
      <c r="M8" s="4">
        <f t="shared" si="0"/>
        <v>2066</v>
      </c>
      <c r="N8" s="4">
        <f t="shared" si="0"/>
        <v>2071</v>
      </c>
      <c r="O8" s="4">
        <f t="shared" si="0"/>
        <v>2076</v>
      </c>
      <c r="P8" s="4">
        <f t="shared" si="0"/>
        <v>2081</v>
      </c>
      <c r="Q8" s="4">
        <f t="shared" si="0"/>
        <v>2086</v>
      </c>
    </row>
    <row r="9" spans="1:16384" x14ac:dyDescent="0.25">
      <c r="A9" s="4" t="s">
        <v>91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</row>
    <row r="10" spans="1:16384" x14ac:dyDescent="0.25">
      <c r="A10" s="4" t="s">
        <v>92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</row>
    <row r="11" spans="1:16384" x14ac:dyDescent="0.25"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</row>
    <row r="12" spans="1:16384" x14ac:dyDescent="0.25">
      <c r="B12" s="24"/>
      <c r="C12" s="24"/>
      <c r="D12" s="24"/>
      <c r="E12" s="24"/>
      <c r="F12" s="24"/>
      <c r="G12" s="24"/>
      <c r="H12" s="24"/>
      <c r="I12" s="24"/>
      <c r="J12" s="59"/>
      <c r="K12" s="24"/>
      <c r="L12" s="24"/>
      <c r="M12" s="24"/>
      <c r="N12" s="24"/>
      <c r="O12" s="24"/>
      <c r="P12" s="24"/>
      <c r="Q12" s="24"/>
    </row>
    <row r="13" spans="1:16384" x14ac:dyDescent="0.25"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</row>
    <row r="14" spans="1:16384" x14ac:dyDescent="0.25"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</row>
    <row r="15" spans="1:16384" x14ac:dyDescent="0.25"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</row>
    <row r="16" spans="1:16384" x14ac:dyDescent="0.25">
      <c r="B16" s="24"/>
      <c r="C16" s="40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</row>
    <row r="17" spans="2:17" x14ac:dyDescent="0.25">
      <c r="B17" s="25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</row>
    <row r="18" spans="2:17" x14ac:dyDescent="0.25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</row>
    <row r="19" spans="2:17" x14ac:dyDescent="0.25"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</row>
    <row r="20" spans="2:17" x14ac:dyDescent="0.25"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</row>
    <row r="21" spans="2:17" x14ac:dyDescent="0.25"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</row>
    <row r="22" spans="2:17" x14ac:dyDescent="0.25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</row>
    <row r="23" spans="2:17" x14ac:dyDescent="0.25"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</row>
    <row r="24" spans="2:17" x14ac:dyDescent="0.25"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</row>
    <row r="25" spans="2:17" x14ac:dyDescent="0.25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</row>
    <row r="26" spans="2:17" x14ac:dyDescent="0.25"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</row>
  </sheetData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FD68"/>
  <sheetViews>
    <sheetView showGridLines="0" zoomScale="85" zoomScaleNormal="85" workbookViewId="0">
      <selection activeCell="AD16" sqref="AD16"/>
    </sheetView>
  </sheetViews>
  <sheetFormatPr defaultColWidth="9" defaultRowHeight="15" x14ac:dyDescent="0.25"/>
  <cols>
    <col min="1" max="1" width="13.28515625" style="4" customWidth="1"/>
    <col min="2" max="2" width="27.7109375" style="4" customWidth="1"/>
    <col min="3" max="8" width="9.7109375" style="4" customWidth="1"/>
    <col min="9" max="9" width="8.28515625" style="4" customWidth="1"/>
    <col min="10" max="10" width="9" style="4" customWidth="1"/>
    <col min="11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34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 t="s">
        <v>35</v>
      </c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7" spans="1:16384" x14ac:dyDescent="0.25">
      <c r="B7" s="7" t="s">
        <v>26</v>
      </c>
    </row>
    <row r="9" spans="1:16384" x14ac:dyDescent="0.25">
      <c r="B9" s="9" t="s">
        <v>27</v>
      </c>
      <c r="C9" s="10">
        <v>2011</v>
      </c>
      <c r="D9" s="10">
        <v>2016</v>
      </c>
      <c r="E9" s="10">
        <v>2021</v>
      </c>
      <c r="F9" s="10">
        <v>2026</v>
      </c>
      <c r="G9" s="10">
        <v>2031</v>
      </c>
      <c r="H9" s="10">
        <v>2036</v>
      </c>
      <c r="I9" s="8"/>
      <c r="J9" s="8"/>
    </row>
    <row r="10" spans="1:16384" x14ac:dyDescent="0.25">
      <c r="B10" s="11" t="s">
        <v>42</v>
      </c>
      <c r="C10" s="12">
        <v>100</v>
      </c>
      <c r="D10" s="12">
        <f>C10+200</f>
        <v>300</v>
      </c>
      <c r="E10" s="12">
        <f t="shared" ref="E10:H10" si="0">D10+200</f>
        <v>500</v>
      </c>
      <c r="F10" s="12">
        <f t="shared" si="0"/>
        <v>700</v>
      </c>
      <c r="G10" s="12">
        <f t="shared" si="0"/>
        <v>900</v>
      </c>
      <c r="H10" s="12">
        <f t="shared" si="0"/>
        <v>1100</v>
      </c>
    </row>
    <row r="11" spans="1:16384" x14ac:dyDescent="0.25">
      <c r="B11" s="21" t="s">
        <v>12</v>
      </c>
      <c r="C11" s="12">
        <f>C10+500</f>
        <v>600</v>
      </c>
      <c r="D11" s="12">
        <f t="shared" ref="D11:H15" si="1">C11+200</f>
        <v>800</v>
      </c>
      <c r="E11" s="12">
        <f t="shared" si="1"/>
        <v>1000</v>
      </c>
      <c r="F11" s="12">
        <f t="shared" si="1"/>
        <v>1200</v>
      </c>
      <c r="G11" s="12">
        <f t="shared" si="1"/>
        <v>1400</v>
      </c>
      <c r="H11" s="12">
        <f t="shared" si="1"/>
        <v>1600</v>
      </c>
    </row>
    <row r="12" spans="1:16384" x14ac:dyDescent="0.25">
      <c r="B12" s="11" t="s">
        <v>13</v>
      </c>
      <c r="C12" s="12">
        <f t="shared" ref="C12:C15" si="2">C11+500</f>
        <v>1100</v>
      </c>
      <c r="D12" s="12">
        <f t="shared" si="1"/>
        <v>1300</v>
      </c>
      <c r="E12" s="12">
        <f t="shared" si="1"/>
        <v>1500</v>
      </c>
      <c r="F12" s="12">
        <f t="shared" si="1"/>
        <v>1700</v>
      </c>
      <c r="G12" s="12">
        <f t="shared" si="1"/>
        <v>1900</v>
      </c>
      <c r="H12" s="12">
        <f t="shared" si="1"/>
        <v>2100</v>
      </c>
    </row>
    <row r="13" spans="1:16384" x14ac:dyDescent="0.25">
      <c r="B13" s="11" t="s">
        <v>43</v>
      </c>
      <c r="C13" s="12">
        <f t="shared" si="2"/>
        <v>1600</v>
      </c>
      <c r="D13" s="12">
        <f t="shared" si="1"/>
        <v>1800</v>
      </c>
      <c r="E13" s="12">
        <f t="shared" si="1"/>
        <v>2000</v>
      </c>
      <c r="F13" s="12">
        <f t="shared" si="1"/>
        <v>2200</v>
      </c>
      <c r="G13" s="12">
        <f t="shared" si="1"/>
        <v>2400</v>
      </c>
      <c r="H13" s="12">
        <f t="shared" si="1"/>
        <v>2600</v>
      </c>
    </row>
    <row r="14" spans="1:16384" x14ac:dyDescent="0.25">
      <c r="B14" s="11" t="s">
        <v>44</v>
      </c>
      <c r="C14" s="12">
        <f t="shared" si="2"/>
        <v>2100</v>
      </c>
      <c r="D14" s="12">
        <f t="shared" si="1"/>
        <v>2300</v>
      </c>
      <c r="E14" s="12">
        <f t="shared" si="1"/>
        <v>2500</v>
      </c>
      <c r="F14" s="12">
        <f t="shared" si="1"/>
        <v>2700</v>
      </c>
      <c r="G14" s="12">
        <f t="shared" si="1"/>
        <v>2900</v>
      </c>
      <c r="H14" s="12">
        <f t="shared" si="1"/>
        <v>3100</v>
      </c>
    </row>
    <row r="15" spans="1:16384" x14ac:dyDescent="0.25">
      <c r="B15" s="11" t="s">
        <v>45</v>
      </c>
      <c r="C15" s="12">
        <f t="shared" si="2"/>
        <v>2600</v>
      </c>
      <c r="D15" s="12">
        <f t="shared" si="1"/>
        <v>2800</v>
      </c>
      <c r="E15" s="12">
        <f t="shared" si="1"/>
        <v>3000</v>
      </c>
      <c r="F15" s="12">
        <f t="shared" si="1"/>
        <v>3200</v>
      </c>
      <c r="G15" s="12">
        <f t="shared" si="1"/>
        <v>3400</v>
      </c>
      <c r="H15" s="12">
        <f t="shared" si="1"/>
        <v>3600</v>
      </c>
    </row>
    <row r="16" spans="1:16384" x14ac:dyDescent="0.25">
      <c r="B16" s="13" t="s">
        <v>14</v>
      </c>
      <c r="C16" s="14">
        <f t="shared" ref="C16:H16" si="3">SUM(C10:C15)</f>
        <v>8100</v>
      </c>
      <c r="D16" s="14">
        <f t="shared" si="3"/>
        <v>9300</v>
      </c>
      <c r="E16" s="14">
        <f t="shared" si="3"/>
        <v>10500</v>
      </c>
      <c r="F16" s="14">
        <f t="shared" si="3"/>
        <v>11700</v>
      </c>
      <c r="G16" s="14">
        <f t="shared" si="3"/>
        <v>12900</v>
      </c>
      <c r="H16" s="14">
        <f t="shared" si="3"/>
        <v>14100</v>
      </c>
    </row>
    <row r="17" spans="2:8" x14ac:dyDescent="0.25">
      <c r="B17" s="15"/>
      <c r="C17" s="16"/>
      <c r="D17" s="16"/>
      <c r="E17" s="16"/>
      <c r="F17" s="16"/>
      <c r="G17" s="16"/>
      <c r="H17" s="16"/>
    </row>
    <row r="18" spans="2:8" x14ac:dyDescent="0.25">
      <c r="B18" s="9"/>
      <c r="C18" s="9" t="s">
        <v>95</v>
      </c>
      <c r="D18" s="9" t="s">
        <v>61</v>
      </c>
      <c r="E18" s="16"/>
      <c r="F18" s="16"/>
      <c r="G18" s="16"/>
      <c r="H18" s="16"/>
    </row>
    <row r="19" spans="2:8" x14ac:dyDescent="0.25">
      <c r="B19" s="64">
        <v>2011</v>
      </c>
      <c r="C19" s="21">
        <v>100</v>
      </c>
      <c r="D19" s="21">
        <v>500</v>
      </c>
    </row>
    <row r="20" spans="2:8" x14ac:dyDescent="0.25">
      <c r="B20" s="64">
        <f>B19+5</f>
        <v>2016</v>
      </c>
      <c r="C20" s="21">
        <v>200</v>
      </c>
      <c r="D20" s="21">
        <v>600</v>
      </c>
    </row>
    <row r="21" spans="2:8" x14ac:dyDescent="0.25">
      <c r="B21" s="64">
        <f t="shared" ref="B21:B24" si="4">B20+5</f>
        <v>2021</v>
      </c>
      <c r="C21" s="21">
        <v>100</v>
      </c>
      <c r="D21" s="21">
        <v>800</v>
      </c>
    </row>
    <row r="22" spans="2:8" x14ac:dyDescent="0.25">
      <c r="B22" s="64">
        <f t="shared" si="4"/>
        <v>2026</v>
      </c>
      <c r="C22" s="21">
        <v>300</v>
      </c>
      <c r="D22" s="21">
        <v>600</v>
      </c>
    </row>
    <row r="23" spans="2:8" x14ac:dyDescent="0.25">
      <c r="B23" s="64">
        <f t="shared" si="4"/>
        <v>2031</v>
      </c>
      <c r="C23" s="21">
        <v>500</v>
      </c>
      <c r="D23" s="21">
        <v>200</v>
      </c>
    </row>
    <row r="24" spans="2:8" x14ac:dyDescent="0.25">
      <c r="B24" s="65">
        <f t="shared" si="4"/>
        <v>2036</v>
      </c>
      <c r="C24" s="36">
        <v>600</v>
      </c>
      <c r="D24" s="36">
        <v>300</v>
      </c>
    </row>
    <row r="26" spans="2:8" x14ac:dyDescent="0.25">
      <c r="B26" s="26"/>
      <c r="C26" s="26"/>
      <c r="D26" s="26" t="s">
        <v>62</v>
      </c>
      <c r="E26" s="26" t="s">
        <v>63</v>
      </c>
      <c r="F26" s="26" t="s">
        <v>62</v>
      </c>
      <c r="G26" s="26" t="s">
        <v>63</v>
      </c>
    </row>
    <row r="27" spans="2:8" x14ac:dyDescent="0.25">
      <c r="B27" s="21" t="s">
        <v>64</v>
      </c>
      <c r="C27" s="21">
        <v>2011</v>
      </c>
      <c r="D27" s="20">
        <v>180432.52639703618</v>
      </c>
      <c r="E27" s="20">
        <v>190403.17134811828</v>
      </c>
      <c r="F27" s="20">
        <f t="shared" ref="F27:F47" si="5">0-(100*D27/$D$48)</f>
        <v>-6.4087563876916978</v>
      </c>
      <c r="G27" s="20">
        <f t="shared" ref="G27:G47" si="6">100*(E27/$E$48)</f>
        <v>7.0161356504515338</v>
      </c>
    </row>
    <row r="28" spans="2:8" x14ac:dyDescent="0.25">
      <c r="B28" s="21" t="s">
        <v>65</v>
      </c>
      <c r="C28" s="21">
        <v>2011</v>
      </c>
      <c r="D28" s="20">
        <v>167099.34706429372</v>
      </c>
      <c r="E28" s="20">
        <v>177697.75924503326</v>
      </c>
      <c r="F28" s="20">
        <f t="shared" si="5"/>
        <v>-5.9351771504929438</v>
      </c>
      <c r="G28" s="20">
        <f t="shared" si="6"/>
        <v>6.5479559758223154</v>
      </c>
    </row>
    <row r="29" spans="2:8" x14ac:dyDescent="0.25">
      <c r="B29" s="21" t="s">
        <v>66</v>
      </c>
      <c r="C29" s="21">
        <v>2011</v>
      </c>
      <c r="D29" s="20">
        <v>164054.44015318324</v>
      </c>
      <c r="E29" s="20">
        <v>172432.86434934105</v>
      </c>
      <c r="F29" s="20">
        <f t="shared" si="5"/>
        <v>-5.8270255494142909</v>
      </c>
      <c r="G29" s="20">
        <f t="shared" si="6"/>
        <v>6.3539507157628101</v>
      </c>
    </row>
    <row r="30" spans="2:8" x14ac:dyDescent="0.25">
      <c r="B30" s="21" t="s">
        <v>67</v>
      </c>
      <c r="C30" s="21">
        <v>2011</v>
      </c>
      <c r="D30" s="20">
        <v>169921.3968629817</v>
      </c>
      <c r="E30" s="20">
        <v>178202.61448269573</v>
      </c>
      <c r="F30" s="20">
        <f t="shared" si="5"/>
        <v>-6.0354131225478289</v>
      </c>
      <c r="G30" s="20">
        <f t="shared" si="6"/>
        <v>6.5665593047805544</v>
      </c>
    </row>
    <row r="31" spans="2:8" x14ac:dyDescent="0.25">
      <c r="B31" s="21" t="s">
        <v>68</v>
      </c>
      <c r="C31" s="21">
        <v>2011</v>
      </c>
      <c r="D31" s="20">
        <v>200649.99742964061</v>
      </c>
      <c r="E31" s="20">
        <v>200765.71667839546</v>
      </c>
      <c r="F31" s="20">
        <f t="shared" si="5"/>
        <v>-7.126857770022637</v>
      </c>
      <c r="G31" s="20">
        <f t="shared" si="6"/>
        <v>7.3979834064862775</v>
      </c>
    </row>
    <row r="32" spans="2:8" x14ac:dyDescent="0.25">
      <c r="B32" s="21" t="s">
        <v>69</v>
      </c>
      <c r="C32" s="21">
        <v>2011</v>
      </c>
      <c r="D32" s="20">
        <v>221661.07261916957</v>
      </c>
      <c r="E32" s="20">
        <v>212984.42788934393</v>
      </c>
      <c r="F32" s="20">
        <f t="shared" si="5"/>
        <v>-7.8731470617707355</v>
      </c>
      <c r="G32" s="20">
        <f t="shared" si="6"/>
        <v>7.848228718697853</v>
      </c>
    </row>
    <row r="33" spans="2:7" x14ac:dyDescent="0.25">
      <c r="B33" s="21" t="s">
        <v>70</v>
      </c>
      <c r="C33" s="21">
        <v>2011</v>
      </c>
      <c r="D33" s="20">
        <v>210504.97811091083</v>
      </c>
      <c r="E33" s="20">
        <v>202920.34796831603</v>
      </c>
      <c r="F33" s="20">
        <f t="shared" si="5"/>
        <v>-7.4768953804958791</v>
      </c>
      <c r="G33" s="20">
        <f t="shared" si="6"/>
        <v>7.4773790662316237</v>
      </c>
    </row>
    <row r="34" spans="2:7" x14ac:dyDescent="0.25">
      <c r="B34" s="21" t="s">
        <v>71</v>
      </c>
      <c r="C34" s="21">
        <v>2011</v>
      </c>
      <c r="D34" s="20">
        <v>210979.09208706743</v>
      </c>
      <c r="E34" s="20">
        <v>200073.42820569256</v>
      </c>
      <c r="F34" s="20">
        <f t="shared" si="5"/>
        <v>-7.4937353651364615</v>
      </c>
      <c r="G34" s="20">
        <f t="shared" si="6"/>
        <v>7.3724733805800025</v>
      </c>
    </row>
    <row r="35" spans="2:7" x14ac:dyDescent="0.25">
      <c r="B35" s="21" t="s">
        <v>72</v>
      </c>
      <c r="C35" s="21">
        <v>2011</v>
      </c>
      <c r="D35" s="20">
        <v>204263.9179767785</v>
      </c>
      <c r="E35" s="20">
        <v>190305.95027116078</v>
      </c>
      <c r="F35" s="20">
        <f t="shared" si="5"/>
        <v>-7.255220082813822</v>
      </c>
      <c r="G35" s="20">
        <f t="shared" si="6"/>
        <v>7.0125531667187939</v>
      </c>
    </row>
    <row r="36" spans="2:7" x14ac:dyDescent="0.25">
      <c r="B36" s="21" t="s">
        <v>73</v>
      </c>
      <c r="C36" s="21">
        <v>2011</v>
      </c>
      <c r="D36" s="20">
        <v>196374.00315074081</v>
      </c>
      <c r="E36" s="20">
        <v>187149.44846588932</v>
      </c>
      <c r="F36" s="20">
        <f t="shared" si="5"/>
        <v>-6.9749793576551742</v>
      </c>
      <c r="G36" s="20">
        <f t="shared" si="6"/>
        <v>6.8962397424734121</v>
      </c>
    </row>
    <row r="37" spans="2:7" x14ac:dyDescent="0.25">
      <c r="B37" s="21" t="s">
        <v>74</v>
      </c>
      <c r="C37" s="21">
        <v>2011</v>
      </c>
      <c r="D37" s="20">
        <v>188376.88207384149</v>
      </c>
      <c r="E37" s="20">
        <v>177823.92342182205</v>
      </c>
      <c r="F37" s="20">
        <f t="shared" si="5"/>
        <v>-6.6909307894278198</v>
      </c>
      <c r="G37" s="20">
        <f t="shared" si="6"/>
        <v>6.5526049791572412</v>
      </c>
    </row>
    <row r="38" spans="2:7" x14ac:dyDescent="0.25">
      <c r="B38" s="21" t="s">
        <v>75</v>
      </c>
      <c r="C38" s="21">
        <v>2011</v>
      </c>
      <c r="D38" s="20">
        <v>166870.40938709417</v>
      </c>
      <c r="E38" s="20">
        <v>154721.26928725134</v>
      </c>
      <c r="F38" s="20">
        <f t="shared" si="5"/>
        <v>-5.9270455467824954</v>
      </c>
      <c r="G38" s="20">
        <f t="shared" si="6"/>
        <v>5.7012990153649792</v>
      </c>
    </row>
    <row r="39" spans="2:7" x14ac:dyDescent="0.25">
      <c r="B39" s="21" t="s">
        <v>76</v>
      </c>
      <c r="C39" s="21">
        <v>2011</v>
      </c>
      <c r="D39" s="20">
        <v>149224.28495316897</v>
      </c>
      <c r="E39" s="20">
        <v>142177.94227648122</v>
      </c>
      <c r="F39" s="20">
        <f t="shared" si="5"/>
        <v>-5.3002754463901169</v>
      </c>
      <c r="G39" s="20">
        <f t="shared" si="6"/>
        <v>5.2390919880742768</v>
      </c>
    </row>
    <row r="40" spans="2:7" x14ac:dyDescent="0.25">
      <c r="B40" s="21" t="s">
        <v>77</v>
      </c>
      <c r="C40" s="21">
        <v>2011</v>
      </c>
      <c r="D40" s="20">
        <v>116079.77495893418</v>
      </c>
      <c r="E40" s="20">
        <v>110768.37622913922</v>
      </c>
      <c r="F40" s="20">
        <f t="shared" si="5"/>
        <v>-4.1230204670132249</v>
      </c>
      <c r="G40" s="20">
        <f t="shared" si="6"/>
        <v>4.0816859714115914</v>
      </c>
    </row>
    <row r="41" spans="2:7" x14ac:dyDescent="0.25">
      <c r="B41" s="21" t="s">
        <v>78</v>
      </c>
      <c r="C41" s="21">
        <v>2011</v>
      </c>
      <c r="D41" s="20">
        <v>90292.790786829646</v>
      </c>
      <c r="E41" s="20">
        <v>81892.519974346345</v>
      </c>
      <c r="F41" s="20">
        <f t="shared" si="5"/>
        <v>-3.2070963660081508</v>
      </c>
      <c r="G41" s="20">
        <f t="shared" si="6"/>
        <v>3.0176442168960969</v>
      </c>
    </row>
    <row r="42" spans="2:7" x14ac:dyDescent="0.25">
      <c r="B42" s="21" t="s">
        <v>79</v>
      </c>
      <c r="C42" s="21">
        <v>2011</v>
      </c>
      <c r="D42" s="20">
        <v>71673.709529768661</v>
      </c>
      <c r="E42" s="20">
        <v>60601.903652729765</v>
      </c>
      <c r="F42" s="20">
        <f t="shared" si="5"/>
        <v>-2.5457679552061592</v>
      </c>
      <c r="G42" s="20">
        <f t="shared" si="6"/>
        <v>2.2331097412540468</v>
      </c>
    </row>
    <row r="43" spans="2:7" x14ac:dyDescent="0.25">
      <c r="B43" s="21" t="s">
        <v>80</v>
      </c>
      <c r="C43" s="21">
        <v>2011</v>
      </c>
      <c r="D43" s="20">
        <v>58198.20562605626</v>
      </c>
      <c r="E43" s="20">
        <v>43984.326746834871</v>
      </c>
      <c r="F43" s="20">
        <f t="shared" si="5"/>
        <v>-2.0671335124879651</v>
      </c>
      <c r="G43" s="20">
        <f t="shared" si="6"/>
        <v>1.6207713388626126</v>
      </c>
    </row>
    <row r="44" spans="2:7" x14ac:dyDescent="0.25">
      <c r="B44" s="21" t="s">
        <v>81</v>
      </c>
      <c r="C44" s="21">
        <v>2011</v>
      </c>
      <c r="D44" s="20">
        <v>32094.775741119698</v>
      </c>
      <c r="E44" s="20">
        <v>20521.368264224813</v>
      </c>
      <c r="F44" s="20">
        <f t="shared" si="5"/>
        <v>-1.1399696227154974</v>
      </c>
      <c r="G44" s="20">
        <f t="shared" si="6"/>
        <v>0.75618857845297838</v>
      </c>
    </row>
    <row r="45" spans="2:7" x14ac:dyDescent="0.25">
      <c r="B45" s="21" t="s">
        <v>82</v>
      </c>
      <c r="C45" s="21">
        <v>2011</v>
      </c>
      <c r="D45" s="20">
        <v>13219.120638158014</v>
      </c>
      <c r="E45" s="20">
        <v>6694.1166678274467</v>
      </c>
      <c r="F45" s="20">
        <f t="shared" si="5"/>
        <v>-0.469528003188531</v>
      </c>
      <c r="G45" s="20">
        <f t="shared" si="6"/>
        <v>0.24667042186789787</v>
      </c>
    </row>
    <row r="46" spans="2:7" x14ac:dyDescent="0.25">
      <c r="B46" s="21" t="s">
        <v>83</v>
      </c>
      <c r="C46" s="21">
        <v>2011</v>
      </c>
      <c r="D46" s="20">
        <v>3182.7884564911624</v>
      </c>
      <c r="E46" s="20">
        <v>1494.1900368461006</v>
      </c>
      <c r="F46" s="20">
        <f t="shared" si="5"/>
        <v>-0.11304899542516295</v>
      </c>
      <c r="G46" s="20">
        <f t="shared" si="6"/>
        <v>5.5059166881723395E-2</v>
      </c>
    </row>
    <row r="47" spans="2:7" x14ac:dyDescent="0.25">
      <c r="B47" s="21" t="s">
        <v>84</v>
      </c>
      <c r="C47" s="21">
        <v>2011</v>
      </c>
      <c r="D47" s="20">
        <v>252.71275805944126</v>
      </c>
      <c r="E47" s="20">
        <v>174.10192797942847</v>
      </c>
      <c r="F47" s="20">
        <f t="shared" si="5"/>
        <v>-8.9760673133889787E-3</v>
      </c>
      <c r="G47" s="20">
        <f t="shared" si="6"/>
        <v>6.4154537713842835E-3</v>
      </c>
    </row>
    <row r="48" spans="2:7" x14ac:dyDescent="0.25">
      <c r="B48" s="66"/>
      <c r="C48" s="36"/>
      <c r="D48" s="67">
        <f>SUM(D27:D47)</f>
        <v>2815406.2267613248</v>
      </c>
      <c r="E48" s="67">
        <f>SUM(E27:E47)</f>
        <v>2713789.7673894688</v>
      </c>
      <c r="F48" s="66"/>
      <c r="G48" s="66"/>
    </row>
    <row r="49" spans="2:6" x14ac:dyDescent="0.25">
      <c r="B49" s="21"/>
      <c r="C49" s="21"/>
      <c r="D49" s="21"/>
      <c r="E49" s="20"/>
      <c r="F49" s="20"/>
    </row>
    <row r="50" spans="2:6" x14ac:dyDescent="0.25">
      <c r="B50" s="21"/>
      <c r="C50" s="21"/>
      <c r="D50" s="21"/>
    </row>
    <row r="51" spans="2:6" x14ac:dyDescent="0.25">
      <c r="B51" s="21"/>
      <c r="C51" s="21"/>
      <c r="D51" s="21"/>
    </row>
    <row r="52" spans="2:6" x14ac:dyDescent="0.25">
      <c r="B52" s="21"/>
      <c r="C52" s="21"/>
      <c r="D52" s="21"/>
    </row>
    <row r="53" spans="2:6" x14ac:dyDescent="0.25">
      <c r="B53" s="21"/>
      <c r="C53" s="21"/>
      <c r="D53" s="21"/>
    </row>
    <row r="54" spans="2:6" x14ac:dyDescent="0.25">
      <c r="B54" s="21"/>
      <c r="C54" s="21"/>
      <c r="D54" s="21"/>
    </row>
    <row r="55" spans="2:6" x14ac:dyDescent="0.25">
      <c r="B55" s="21"/>
      <c r="C55" s="21"/>
      <c r="D55" s="21"/>
    </row>
    <row r="56" spans="2:6" x14ac:dyDescent="0.25">
      <c r="B56" s="21"/>
      <c r="C56" s="21"/>
      <c r="D56" s="21"/>
    </row>
    <row r="57" spans="2:6" x14ac:dyDescent="0.25">
      <c r="B57" s="21"/>
      <c r="C57" s="21"/>
      <c r="D57" s="21"/>
    </row>
    <row r="58" spans="2:6" x14ac:dyDescent="0.25">
      <c r="B58" s="21"/>
      <c r="C58" s="21"/>
      <c r="D58" s="21"/>
    </row>
    <row r="59" spans="2:6" x14ac:dyDescent="0.25">
      <c r="B59" s="21"/>
      <c r="C59" s="21"/>
      <c r="D59" s="21"/>
    </row>
    <row r="60" spans="2:6" x14ac:dyDescent="0.25">
      <c r="B60" s="21"/>
      <c r="C60" s="21"/>
      <c r="D60" s="21"/>
    </row>
    <row r="61" spans="2:6" x14ac:dyDescent="0.25">
      <c r="B61" s="21"/>
      <c r="C61" s="21"/>
      <c r="D61" s="21"/>
    </row>
    <row r="62" spans="2:6" x14ac:dyDescent="0.25">
      <c r="B62" s="21"/>
      <c r="C62" s="21"/>
      <c r="D62" s="21"/>
    </row>
    <row r="63" spans="2:6" x14ac:dyDescent="0.25">
      <c r="B63" s="21"/>
      <c r="C63" s="21"/>
      <c r="D63" s="21"/>
    </row>
    <row r="64" spans="2:6" x14ac:dyDescent="0.25">
      <c r="B64" s="21"/>
      <c r="C64" s="21"/>
      <c r="D64" s="21"/>
    </row>
    <row r="65" spans="2:4" x14ac:dyDescent="0.25">
      <c r="B65" s="21"/>
      <c r="C65" s="21"/>
      <c r="D65" s="21"/>
    </row>
    <row r="66" spans="2:4" x14ac:dyDescent="0.25">
      <c r="B66" s="21"/>
      <c r="C66" s="21"/>
      <c r="D66" s="21"/>
    </row>
    <row r="67" spans="2:4" x14ac:dyDescent="0.25">
      <c r="B67" s="21"/>
      <c r="C67" s="21"/>
      <c r="D67" s="21"/>
    </row>
    <row r="68" spans="2:4" x14ac:dyDescent="0.25">
      <c r="B68" s="21"/>
      <c r="C68" s="21"/>
      <c r="D68" s="21"/>
    </row>
  </sheetData>
  <hyperlinks>
    <hyperlink ref="A2" location="HL_Navigator" display="Cover Page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9"/>
  <sheetViews>
    <sheetView showGridLines="0" zoomScale="85" zoomScaleNormal="85" workbookViewId="0">
      <selection activeCell="T32" sqref="T32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6384" width="9" style="4"/>
  </cols>
  <sheetData>
    <row r="1" spans="1:16384" s="43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43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39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19" spans="2:2" x14ac:dyDescent="0.25">
      <c r="B19" s="15"/>
    </row>
  </sheetData>
  <hyperlinks>
    <hyperlink ref="A2" location="HL_Navigator" display="Cover Page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/>
  </sheetPr>
  <dimension ref="A1:XFD19"/>
  <sheetViews>
    <sheetView showGridLines="0" topLeftCell="A6" zoomScale="85" zoomScaleNormal="85" workbookViewId="0">
      <selection activeCell="AA11" sqref="AA11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39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 t="s">
        <v>136</v>
      </c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 t="s">
        <v>146</v>
      </c>
      <c r="AB5" s="4" t="s">
        <v>147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6" spans="1:16384" x14ac:dyDescent="0.25">
      <c r="AA6" s="4">
        <v>132.19999999999999</v>
      </c>
      <c r="AB6" s="4">
        <v>124.6</v>
      </c>
    </row>
    <row r="7" spans="1:16384" x14ac:dyDescent="0.25">
      <c r="AA7" s="4">
        <f>5000/26</f>
        <v>192.30769230769232</v>
      </c>
      <c r="AB7" s="4">
        <f>5000/26</f>
        <v>192.30769230769232</v>
      </c>
    </row>
    <row r="8" spans="1:16384" x14ac:dyDescent="0.25">
      <c r="AA8" s="4">
        <f>SUM(AA6:AA7)</f>
        <v>324.50769230769231</v>
      </c>
      <c r="AB8" s="4">
        <f>SUM(AB6:AB7)</f>
        <v>316.90769230769229</v>
      </c>
    </row>
    <row r="9" spans="1:16384" x14ac:dyDescent="0.25">
      <c r="AA9" s="4">
        <f>AA6*26</f>
        <v>3437.2</v>
      </c>
      <c r="AB9" s="4">
        <f>AB6*26</f>
        <v>3239.6</v>
      </c>
    </row>
    <row r="19" spans="2:2" x14ac:dyDescent="0.25">
      <c r="B19" s="15"/>
    </row>
  </sheetData>
  <hyperlinks>
    <hyperlink ref="A2" location="HL_Navigator" display="Cover Page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</sheetPr>
  <dimension ref="A1:XFD61"/>
  <sheetViews>
    <sheetView showGridLines="0" tabSelected="1" topLeftCell="A35" zoomScaleNormal="100" workbookViewId="0">
      <selection activeCell="C44" sqref="C44:C49"/>
    </sheetView>
  </sheetViews>
  <sheetFormatPr defaultColWidth="9" defaultRowHeight="15" x14ac:dyDescent="0.25"/>
  <cols>
    <col min="1" max="1" width="33.140625" style="4" bestFit="1" customWidth="1"/>
    <col min="2" max="2" width="26.140625" style="4" bestFit="1" customWidth="1"/>
    <col min="3" max="3" width="26.42578125" style="4" bestFit="1" customWidth="1"/>
    <col min="4" max="4" width="40" style="4" bestFit="1" customWidth="1"/>
    <col min="5" max="5" width="28.85546875" style="4" bestFit="1" customWidth="1"/>
    <col min="6" max="6" width="11.140625" style="4" bestFit="1" customWidth="1"/>
    <col min="7" max="7" width="13.85546875" style="4" bestFit="1" customWidth="1"/>
    <col min="8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37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 t="s">
        <v>46</v>
      </c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7" spans="1:16384" x14ac:dyDescent="0.25">
      <c r="A7" s="4" t="s">
        <v>110</v>
      </c>
      <c r="B7" s="4" t="s">
        <v>110</v>
      </c>
    </row>
    <row r="8" spans="1:16384" x14ac:dyDescent="0.25">
      <c r="A8" s="4" t="s">
        <v>105</v>
      </c>
      <c r="B8" s="4" t="s">
        <v>106</v>
      </c>
      <c r="C8" s="4" t="s">
        <v>107</v>
      </c>
      <c r="D8" s="4" t="s">
        <v>108</v>
      </c>
      <c r="E8" s="4" t="s">
        <v>142</v>
      </c>
      <c r="F8" s="4" t="s">
        <v>143</v>
      </c>
      <c r="G8" s="4" t="s">
        <v>144</v>
      </c>
      <c r="H8" s="4" t="s">
        <v>145</v>
      </c>
    </row>
    <row r="9" spans="1:16384" x14ac:dyDescent="0.25">
      <c r="A9" s="71">
        <v>4931933.5183243798</v>
      </c>
      <c r="B9" s="71">
        <v>8276440.6456734603</v>
      </c>
      <c r="C9" s="71">
        <v>12211.585424999999</v>
      </c>
      <c r="D9" s="71">
        <v>30686.261874074102</v>
      </c>
      <c r="E9" s="71">
        <f t="shared" ref="E9:E14" si="0">SUM(A9:D9)</f>
        <v>13251272.011296915</v>
      </c>
    </row>
    <row r="10" spans="1:16384" x14ac:dyDescent="0.25">
      <c r="A10" s="71">
        <v>10174967.089227701</v>
      </c>
      <c r="B10" s="71">
        <v>24179515.8239136</v>
      </c>
      <c r="C10" s="71">
        <v>71234.2483125</v>
      </c>
      <c r="D10" s="71">
        <v>147294.05699555599</v>
      </c>
      <c r="E10" s="71">
        <f t="shared" si="0"/>
        <v>34573011.218449362</v>
      </c>
    </row>
    <row r="11" spans="1:16384" x14ac:dyDescent="0.25">
      <c r="A11" s="71">
        <v>7483627.6195590002</v>
      </c>
      <c r="B11" s="71">
        <v>21885027.499435801</v>
      </c>
      <c r="C11" s="71">
        <v>44775.813224999998</v>
      </c>
      <c r="D11" s="71">
        <v>141156.80462074099</v>
      </c>
      <c r="E11" s="71">
        <f t="shared" si="0"/>
        <v>29554587.736840546</v>
      </c>
      <c r="F11" s="71">
        <f>SUM(E9:E11)</f>
        <v>77378870.966586828</v>
      </c>
      <c r="G11" s="71">
        <f>-(F$56-F11)</f>
        <v>-11234450.431666359</v>
      </c>
    </row>
    <row r="12" spans="1:16384" x14ac:dyDescent="0.25">
      <c r="A12" s="71">
        <v>3368843.4019111702</v>
      </c>
      <c r="B12" s="71">
        <v>13034964.772642899</v>
      </c>
      <c r="C12" s="71">
        <v>26458.435087499998</v>
      </c>
      <c r="D12" s="71">
        <v>110470.54274666699</v>
      </c>
      <c r="E12" s="71">
        <f t="shared" si="0"/>
        <v>16540737.152388236</v>
      </c>
      <c r="G12" s="71"/>
    </row>
    <row r="13" spans="1:16384" x14ac:dyDescent="0.25">
      <c r="A13" s="71">
        <v>810582.77247169497</v>
      </c>
      <c r="B13" s="71">
        <v>3939170.5358488401</v>
      </c>
      <c r="C13" s="71">
        <v>10176.3211875</v>
      </c>
      <c r="D13" s="71">
        <v>42960.766623703697</v>
      </c>
      <c r="E13" s="71">
        <f t="shared" si="0"/>
        <v>4802890.396131739</v>
      </c>
      <c r="G13" s="71"/>
    </row>
    <row r="14" spans="1:16384" x14ac:dyDescent="0.25">
      <c r="A14" s="71">
        <v>486349.66348301701</v>
      </c>
      <c r="B14" s="71">
        <v>1826179.7476445599</v>
      </c>
      <c r="C14" s="71">
        <v>6105.7927124999997</v>
      </c>
      <c r="D14" s="71">
        <v>24549.0094992593</v>
      </c>
      <c r="E14" s="71">
        <f t="shared" si="0"/>
        <v>2343184.2133393362</v>
      </c>
      <c r="G14" s="71"/>
    </row>
    <row r="15" spans="1:16384" x14ac:dyDescent="0.25">
      <c r="A15" s="71">
        <f>SUM(A9:A14)</f>
        <v>27256304.064976964</v>
      </c>
      <c r="E15" s="71"/>
      <c r="G15" s="71"/>
    </row>
    <row r="16" spans="1:16384" x14ac:dyDescent="0.25">
      <c r="A16" s="4" t="s">
        <v>109</v>
      </c>
      <c r="B16" s="4" t="s">
        <v>109</v>
      </c>
      <c r="E16" s="71"/>
      <c r="G16" s="71"/>
    </row>
    <row r="17" spans="1:7" x14ac:dyDescent="0.25">
      <c r="A17" s="4" t="s">
        <v>105</v>
      </c>
      <c r="B17" s="4" t="s">
        <v>106</v>
      </c>
      <c r="C17" s="4" t="s">
        <v>107</v>
      </c>
      <c r="D17" s="4" t="s">
        <v>108</v>
      </c>
      <c r="E17" s="71"/>
      <c r="G17" s="71"/>
    </row>
    <row r="18" spans="1:7" x14ac:dyDescent="0.25">
      <c r="A18" s="71">
        <v>3509854.6427393099</v>
      </c>
      <c r="B18" s="71">
        <v>6198554.3588979105</v>
      </c>
      <c r="C18" s="71">
        <v>8141.0569500000001</v>
      </c>
      <c r="D18" s="71">
        <v>12427.936059</v>
      </c>
      <c r="E18" s="71">
        <f t="shared" ref="E18:E59" si="1">SUM(A18:D18)</f>
        <v>9728977.9946462195</v>
      </c>
      <c r="G18" s="71"/>
    </row>
    <row r="19" spans="1:7" x14ac:dyDescent="0.25">
      <c r="A19" s="71">
        <v>8783028.9665364698</v>
      </c>
      <c r="B19" s="72">
        <v>18771185.583837401</v>
      </c>
      <c r="C19" s="71">
        <v>56987.398650000003</v>
      </c>
      <c r="D19" s="71">
        <v>124279.36059</v>
      </c>
      <c r="E19" s="71">
        <f t="shared" si="1"/>
        <v>27735481.309613872</v>
      </c>
      <c r="G19" s="71"/>
    </row>
    <row r="20" spans="1:7" x14ac:dyDescent="0.25">
      <c r="A20" s="71">
        <v>6823262.8006833196</v>
      </c>
      <c r="B20" s="71">
        <v>22312256.5457105</v>
      </c>
      <c r="C20" s="71">
        <v>56987.398650000003</v>
      </c>
      <c r="D20" s="71">
        <v>149135.232708</v>
      </c>
      <c r="E20" s="71">
        <f t="shared" si="1"/>
        <v>29341641.977751821</v>
      </c>
      <c r="F20" s="71">
        <f>SUM(E18:E20)</f>
        <v>66806101.282011911</v>
      </c>
      <c r="G20" s="71">
        <f t="shared" ref="G20:G38" si="2">-(F$56-F20)</f>
        <v>-21807220.116241276</v>
      </c>
    </row>
    <row r="21" spans="1:7" x14ac:dyDescent="0.25">
      <c r="A21" s="71">
        <v>4852306.8219125699</v>
      </c>
      <c r="B21" s="71">
        <v>12789233.262641801</v>
      </c>
      <c r="C21" s="71">
        <v>16282.1139</v>
      </c>
      <c r="D21" s="71">
        <v>74567.616353999998</v>
      </c>
      <c r="E21" s="71">
        <f t="shared" si="1"/>
        <v>17732389.814808369</v>
      </c>
      <c r="G21" s="71"/>
    </row>
    <row r="22" spans="1:7" x14ac:dyDescent="0.25">
      <c r="A22" s="71">
        <v>2477268.0606336398</v>
      </c>
      <c r="B22" s="71">
        <v>10026436.361330699</v>
      </c>
      <c r="C22" s="71">
        <v>22387.906612499999</v>
      </c>
      <c r="D22" s="71">
        <v>99423.488471999997</v>
      </c>
      <c r="E22" s="71">
        <f t="shared" si="1"/>
        <v>12625515.81704884</v>
      </c>
      <c r="G22" s="71"/>
    </row>
    <row r="23" spans="1:7" x14ac:dyDescent="0.25">
      <c r="A23" s="71">
        <v>810582.77247169497</v>
      </c>
      <c r="B23" s="71">
        <v>3043632.91274093</v>
      </c>
      <c r="C23" s="71">
        <v>10176.3211875</v>
      </c>
      <c r="D23" s="71">
        <v>37283.808176999999</v>
      </c>
      <c r="E23" s="71">
        <f t="shared" si="1"/>
        <v>3901675.814577125</v>
      </c>
      <c r="G23" s="71"/>
    </row>
    <row r="24" spans="1:7" x14ac:dyDescent="0.25">
      <c r="A24" s="71">
        <f>SUM(A18:A23)</f>
        <v>27256304.064977009</v>
      </c>
      <c r="E24" s="71"/>
      <c r="G24" s="71"/>
    </row>
    <row r="25" spans="1:7" x14ac:dyDescent="0.25">
      <c r="A25" s="4" t="s">
        <v>111</v>
      </c>
      <c r="B25" s="4" t="s">
        <v>111</v>
      </c>
      <c r="E25" s="71"/>
      <c r="G25" s="71"/>
    </row>
    <row r="26" spans="1:7" x14ac:dyDescent="0.25">
      <c r="A26" s="4" t="s">
        <v>105</v>
      </c>
      <c r="B26" s="4" t="s">
        <v>106</v>
      </c>
      <c r="C26" s="4" t="s">
        <v>107</v>
      </c>
      <c r="D26" s="4" t="s">
        <v>108</v>
      </c>
      <c r="E26" s="71"/>
      <c r="G26" s="71"/>
    </row>
    <row r="27" spans="1:7" x14ac:dyDescent="0.25">
      <c r="A27" s="71">
        <v>2126112.8677965999</v>
      </c>
      <c r="B27" s="71">
        <v>4415826.4016911201</v>
      </c>
      <c r="C27" s="71">
        <v>4070.5284750000001</v>
      </c>
      <c r="D27" s="71">
        <v>6213.9680294999998</v>
      </c>
      <c r="E27" s="71">
        <f t="shared" si="1"/>
        <v>6552223.7659922196</v>
      </c>
      <c r="G27" s="71"/>
    </row>
    <row r="28" spans="1:7" x14ac:dyDescent="0.25">
      <c r="A28" s="71">
        <v>6711297.06781069</v>
      </c>
      <c r="B28" s="71">
        <v>13045913.759485099</v>
      </c>
      <c r="C28" s="71">
        <v>36634.756275</v>
      </c>
      <c r="D28" s="71">
        <v>80781.584383499998</v>
      </c>
      <c r="E28" s="71">
        <f t="shared" si="1"/>
        <v>19874627.167954285</v>
      </c>
      <c r="G28" s="71"/>
    </row>
    <row r="29" spans="1:7" x14ac:dyDescent="0.25">
      <c r="A29" s="71">
        <v>7162762.0978995599</v>
      </c>
      <c r="B29" s="71">
        <v>20241945.914480399</v>
      </c>
      <c r="C29" s="71">
        <v>59022.662887500002</v>
      </c>
      <c r="D29" s="71">
        <v>142921.26467850001</v>
      </c>
      <c r="E29" s="71">
        <f t="shared" si="1"/>
        <v>27606651.939945959</v>
      </c>
      <c r="F29" s="71">
        <f>SUM(E27:E29)</f>
        <v>54033502.873892464</v>
      </c>
      <c r="G29" s="71">
        <f t="shared" si="2"/>
        <v>-34579818.524360724</v>
      </c>
    </row>
    <row r="30" spans="1:7" x14ac:dyDescent="0.25">
      <c r="A30" s="71">
        <v>5687319.2985690599</v>
      </c>
      <c r="B30" s="71">
        <v>15110421.440050799</v>
      </c>
      <c r="C30" s="71">
        <v>28493.699325000001</v>
      </c>
      <c r="D30" s="71">
        <v>86995.552412999998</v>
      </c>
      <c r="E30" s="71">
        <f t="shared" si="1"/>
        <v>20913229.990357861</v>
      </c>
      <c r="G30" s="71"/>
    </row>
    <row r="31" spans="1:7" x14ac:dyDescent="0.25">
      <c r="A31" s="71">
        <v>4421246.1111995997</v>
      </c>
      <c r="B31" s="71">
        <v>15224082.233346</v>
      </c>
      <c r="C31" s="71">
        <v>26458.435087499998</v>
      </c>
      <c r="D31" s="71">
        <v>124279.36059</v>
      </c>
      <c r="E31" s="71">
        <f t="shared" si="1"/>
        <v>19796066.140223097</v>
      </c>
      <c r="G31" s="71"/>
    </row>
    <row r="32" spans="1:7" x14ac:dyDescent="0.25">
      <c r="A32" s="71">
        <v>1147566.6217014999</v>
      </c>
      <c r="B32" s="71">
        <v>5103109.2761058202</v>
      </c>
      <c r="C32" s="71">
        <v>16282.1139</v>
      </c>
      <c r="D32" s="71">
        <v>55925.712265499998</v>
      </c>
      <c r="E32" s="71">
        <f t="shared" si="1"/>
        <v>6322883.7239728207</v>
      </c>
      <c r="G32" s="71"/>
    </row>
    <row r="33" spans="1:7" x14ac:dyDescent="0.25">
      <c r="A33" s="71"/>
      <c r="E33" s="71"/>
      <c r="G33" s="71"/>
    </row>
    <row r="34" spans="1:7" x14ac:dyDescent="0.25">
      <c r="A34" s="4" t="s">
        <v>112</v>
      </c>
      <c r="B34" s="4" t="s">
        <v>112</v>
      </c>
      <c r="E34" s="71"/>
      <c r="G34" s="71"/>
    </row>
    <row r="35" spans="1:7" x14ac:dyDescent="0.25">
      <c r="A35" s="4" t="s">
        <v>105</v>
      </c>
      <c r="B35" s="4" t="s">
        <v>106</v>
      </c>
      <c r="C35" s="4" t="s">
        <v>107</v>
      </c>
      <c r="D35" s="4" t="s">
        <v>108</v>
      </c>
      <c r="E35" s="71"/>
      <c r="G35" s="71"/>
    </row>
    <row r="36" spans="1:7" x14ac:dyDescent="0.25">
      <c r="A36" s="71">
        <v>992938.33567040996</v>
      </c>
      <c r="B36" s="71">
        <v>1797708.7938717899</v>
      </c>
      <c r="C36" s="71">
        <v>2110.64439444444</v>
      </c>
      <c r="D36" s="71">
        <v>0</v>
      </c>
      <c r="E36" s="71">
        <f t="shared" si="1"/>
        <v>2792757.7739366442</v>
      </c>
      <c r="G36" s="71"/>
    </row>
    <row r="37" spans="1:7" x14ac:dyDescent="0.25">
      <c r="A37" s="71">
        <v>5848436.1472635604</v>
      </c>
      <c r="B37" s="71">
        <v>11406157.258006001</v>
      </c>
      <c r="C37" s="71">
        <v>29549.0215222222</v>
      </c>
      <c r="D37" s="71">
        <v>67178.032751351406</v>
      </c>
      <c r="E37" s="71">
        <f t="shared" si="1"/>
        <v>17351320.459543139</v>
      </c>
      <c r="G37" s="71"/>
    </row>
    <row r="38" spans="1:7" x14ac:dyDescent="0.25">
      <c r="A38" s="71">
        <v>6257010.7976018405</v>
      </c>
      <c r="B38" s="71">
        <v>15208209.677341299</v>
      </c>
      <c r="C38" s="71">
        <v>48544.821072222199</v>
      </c>
      <c r="D38" s="71">
        <v>107484.852402162</v>
      </c>
      <c r="E38" s="71">
        <f t="shared" si="1"/>
        <v>21621250.148417521</v>
      </c>
      <c r="F38" s="71">
        <f>SUM(E36:E38)</f>
        <v>41765328.3818973</v>
      </c>
      <c r="G38" s="71">
        <f t="shared" si="2"/>
        <v>-46847993.016355887</v>
      </c>
    </row>
    <row r="39" spans="1:7" x14ac:dyDescent="0.25">
      <c r="A39" s="71">
        <v>5881733.7313810503</v>
      </c>
      <c r="B39" s="71">
        <v>20194963.717477199</v>
      </c>
      <c r="C39" s="71">
        <v>46434.176677777803</v>
      </c>
      <c r="D39" s="71">
        <v>134356.06550270299</v>
      </c>
      <c r="E39" s="71">
        <f t="shared" si="1"/>
        <v>26257487.691038731</v>
      </c>
    </row>
    <row r="40" spans="1:7" x14ac:dyDescent="0.25">
      <c r="A40" s="71">
        <v>6257010.7976018405</v>
      </c>
      <c r="B40" s="71">
        <v>17391634.450021598</v>
      </c>
      <c r="C40" s="71">
        <v>25327.732733333301</v>
      </c>
      <c r="D40" s="71">
        <v>114202.65567729701</v>
      </c>
      <c r="E40" s="71">
        <f t="shared" si="1"/>
        <v>23788175.636034068</v>
      </c>
    </row>
    <row r="41" spans="1:7" x14ac:dyDescent="0.25">
      <c r="A41" s="71">
        <v>2019174.2554583</v>
      </c>
      <c r="B41" s="71">
        <v>7142625.1284412304</v>
      </c>
      <c r="C41" s="71">
        <v>18995.79955</v>
      </c>
      <c r="D41" s="71">
        <v>73895.836026486504</v>
      </c>
      <c r="E41" s="71">
        <f t="shared" si="1"/>
        <v>9254691.019476017</v>
      </c>
    </row>
    <row r="42" spans="1:7" x14ac:dyDescent="0.25">
      <c r="A42" s="71"/>
      <c r="E42" s="71"/>
    </row>
    <row r="43" spans="1:7" x14ac:dyDescent="0.25">
      <c r="A43" s="4" t="s">
        <v>113</v>
      </c>
      <c r="B43" s="4" t="s">
        <v>114</v>
      </c>
      <c r="C43" s="4" t="s">
        <v>115</v>
      </c>
      <c r="E43" s="71"/>
    </row>
    <row r="44" spans="1:7" x14ac:dyDescent="0.25">
      <c r="A44" s="4" t="s">
        <v>116</v>
      </c>
      <c r="B44" s="4" t="s">
        <v>117</v>
      </c>
      <c r="C44" s="4" t="s">
        <v>118</v>
      </c>
      <c r="E44" s="71"/>
    </row>
    <row r="45" spans="1:7" x14ac:dyDescent="0.25">
      <c r="A45" s="4" t="s">
        <v>119</v>
      </c>
      <c r="B45" s="4" t="s">
        <v>120</v>
      </c>
      <c r="C45" s="4" t="s">
        <v>121</v>
      </c>
      <c r="E45" s="71"/>
    </row>
    <row r="46" spans="1:7" x14ac:dyDescent="0.25">
      <c r="A46" s="4" t="s">
        <v>122</v>
      </c>
      <c r="B46" s="4" t="s">
        <v>123</v>
      </c>
      <c r="C46" s="4" t="s">
        <v>124</v>
      </c>
      <c r="E46" s="71"/>
    </row>
    <row r="47" spans="1:7" x14ac:dyDescent="0.25">
      <c r="A47" s="4" t="s">
        <v>125</v>
      </c>
      <c r="B47" s="4" t="s">
        <v>126</v>
      </c>
      <c r="C47" s="4" t="s">
        <v>127</v>
      </c>
      <c r="E47" s="71"/>
    </row>
    <row r="48" spans="1:7" x14ac:dyDescent="0.25">
      <c r="A48" s="4" t="s">
        <v>128</v>
      </c>
      <c r="B48" s="4" t="s">
        <v>129</v>
      </c>
      <c r="C48" s="4" t="s">
        <v>130</v>
      </c>
      <c r="E48" s="71"/>
    </row>
    <row r="49" spans="1:7" x14ac:dyDescent="0.25">
      <c r="A49" s="4" t="s">
        <v>131</v>
      </c>
      <c r="B49" s="4" t="s">
        <v>132</v>
      </c>
      <c r="C49" s="4" t="s">
        <v>133</v>
      </c>
      <c r="E49" s="71"/>
    </row>
    <row r="50" spans="1:7" x14ac:dyDescent="0.25">
      <c r="A50" s="4">
        <v>0</v>
      </c>
      <c r="B50" s="4" t="s">
        <v>134</v>
      </c>
      <c r="C50" s="4" t="s">
        <v>135</v>
      </c>
      <c r="E50" s="71"/>
    </row>
    <row r="51" spans="1:7" x14ac:dyDescent="0.25">
      <c r="E51" s="71"/>
    </row>
    <row r="52" spans="1:7" x14ac:dyDescent="0.25">
      <c r="A52" s="4" t="s">
        <v>137</v>
      </c>
      <c r="E52" s="71"/>
    </row>
    <row r="53" spans="1:7" x14ac:dyDescent="0.25">
      <c r="A53" s="4" t="s">
        <v>138</v>
      </c>
      <c r="B53" s="4" t="s">
        <v>139</v>
      </c>
      <c r="C53" s="4" t="s">
        <v>140</v>
      </c>
      <c r="D53" s="4" t="s">
        <v>141</v>
      </c>
      <c r="E53" s="71"/>
    </row>
    <row r="54" spans="1:7" x14ac:dyDescent="0.25">
      <c r="A54" s="71">
        <v>6870152.8698332896</v>
      </c>
      <c r="B54" s="71">
        <v>11501571.0946879</v>
      </c>
      <c r="C54" s="71">
        <v>18317.3781375</v>
      </c>
      <c r="D54" s="71">
        <v>42960.766623703697</v>
      </c>
      <c r="E54" s="71">
        <f t="shared" si="1"/>
        <v>18433002.109282389</v>
      </c>
    </row>
    <row r="55" spans="1:7" x14ac:dyDescent="0.25">
      <c r="A55" s="71">
        <v>14322983.0524032</v>
      </c>
      <c r="B55" s="71">
        <v>38004704.715378202</v>
      </c>
      <c r="C55" s="71">
        <v>99727.947637499994</v>
      </c>
      <c r="D55" s="71">
        <v>233215.59024296299</v>
      </c>
      <c r="E55" s="71">
        <f t="shared" si="1"/>
        <v>52660631.305661865</v>
      </c>
    </row>
    <row r="56" spans="1:7" x14ac:dyDescent="0.25">
      <c r="A56" s="71">
        <v>3768034.8993375502</v>
      </c>
      <c r="B56" s="71">
        <v>13608586.853762399</v>
      </c>
      <c r="C56" s="71">
        <v>26458.435087499998</v>
      </c>
      <c r="D56" s="71">
        <v>116607.795121481</v>
      </c>
      <c r="E56" s="71">
        <f t="shared" si="1"/>
        <v>17519687.983308926</v>
      </c>
      <c r="F56" s="71">
        <f>SUM(E54:E56)</f>
        <v>88613321.398253188</v>
      </c>
      <c r="G56" s="70">
        <f>F56*(1-0.75)*(1-0.003)</f>
        <v>22086870.358514607</v>
      </c>
    </row>
    <row r="57" spans="1:7" x14ac:dyDescent="0.25">
      <c r="A57" s="71">
        <v>1475442.7993305</v>
      </c>
      <c r="B57" s="71">
        <v>6982803.4485897804</v>
      </c>
      <c r="C57" s="71">
        <v>14246.849662500001</v>
      </c>
      <c r="D57" s="71">
        <v>61372.523748148102</v>
      </c>
      <c r="E57" s="71">
        <f t="shared" si="1"/>
        <v>8533865.6213309281</v>
      </c>
    </row>
    <row r="58" spans="1:7" x14ac:dyDescent="0.25">
      <c r="A58" s="71">
        <v>655752.35525799997</v>
      </c>
      <c r="B58" s="71">
        <v>2434906.3301927499</v>
      </c>
      <c r="C58" s="71">
        <v>10176.3211875</v>
      </c>
      <c r="D58" s="71">
        <v>30686.261874074102</v>
      </c>
      <c r="E58" s="71">
        <f t="shared" si="1"/>
        <v>3131521.268512324</v>
      </c>
    </row>
    <row r="59" spans="1:7" x14ac:dyDescent="0.25">
      <c r="A59" s="71">
        <v>163938.08881449999</v>
      </c>
      <c r="B59" s="71">
        <v>608726.582548187</v>
      </c>
      <c r="C59" s="71">
        <v>2035.2642375</v>
      </c>
      <c r="D59" s="71">
        <v>12274.504749629599</v>
      </c>
      <c r="E59" s="71">
        <f t="shared" si="1"/>
        <v>786974.44034981669</v>
      </c>
    </row>
    <row r="60" spans="1:7" x14ac:dyDescent="0.25">
      <c r="A60" s="71">
        <f>SUM(A54:A59)</f>
        <v>27256304.064977039</v>
      </c>
    </row>
    <row r="61" spans="1:7" x14ac:dyDescent="0.25">
      <c r="A61" s="71">
        <f>SUM(A54:A56)</f>
        <v>24961170.82157404</v>
      </c>
    </row>
  </sheetData>
  <conditionalFormatting sqref="E9:E41">
    <cfRule type="top10" dxfId="0" priority="2" percent="1" rank="10"/>
  </conditionalFormatting>
  <conditionalFormatting sqref="E9:E5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2" location="HL_Navigator" display="Cover Page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Cover Page</vt:lpstr>
      <vt:lpstr>Instructions</vt:lpstr>
      <vt:lpstr>Sheet Descriptions</vt:lpstr>
      <vt:lpstr>Modelling Tips</vt:lpstr>
      <vt:lpstr>Input Sheet Example</vt:lpstr>
      <vt:lpstr>Table and Chart Format</vt:lpstr>
      <vt:lpstr>Calculation Example</vt:lpstr>
      <vt:lpstr>Output Sheet Example</vt:lpstr>
      <vt:lpstr>Raw Data Example</vt:lpstr>
      <vt:lpstr>HL_1</vt:lpstr>
      <vt:lpstr>HL_10</vt:lpstr>
      <vt:lpstr>HL_11</vt:lpstr>
      <vt:lpstr>HL_2</vt:lpstr>
      <vt:lpstr>HL_3</vt:lpstr>
      <vt:lpstr>HL_4</vt:lpstr>
      <vt:lpstr>HL_5</vt:lpstr>
      <vt:lpstr>HL_6</vt:lpstr>
      <vt:lpstr>HL_7</vt:lpstr>
      <vt:lpstr>HL_8</vt:lpstr>
      <vt:lpstr>HL_9</vt:lpstr>
      <vt:lpstr>HL_Navigator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Anjali Sharma</dc:creator>
  <cp:lastModifiedBy>Anjali Sharma</cp:lastModifiedBy>
  <dcterms:created xsi:type="dcterms:W3CDTF">2016-06-07T00:01:22Z</dcterms:created>
  <dcterms:modified xsi:type="dcterms:W3CDTF">2017-06-22T09:52:39Z</dcterms:modified>
</cp:coreProperties>
</file>