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sclient\ankaa\Downloads\"/>
    </mc:Choice>
  </mc:AlternateContent>
  <bookViews>
    <workbookView xWindow="0" yWindow="0" windowWidth="11010" windowHeight="3000" firstSheet="1" activeTab="4"/>
  </bookViews>
  <sheets>
    <sheet name="CB_DATA_" sheetId="5" state="veryHidden" r:id="rId1"/>
    <sheet name="Q1" sheetId="1" r:id="rId2"/>
    <sheet name="Q2" sheetId="2" r:id="rId3"/>
    <sheet name="Q3" sheetId="3" r:id="rId4"/>
    <sheet name="Q4" sheetId="4" r:id="rId5"/>
  </sheets>
  <definedNames>
    <definedName name="CB_7df6d00769e24e8895c2130f4a9298a2" localSheetId="1" hidden="1">'Q1'!$E$16</definedName>
    <definedName name="CB_Block_00000000000000000000000000000000" localSheetId="1" hidden="1">"'7.0.0.0"</definedName>
    <definedName name="CB_Block_00000000000000000000000000000001" localSheetId="0" hidden="1">"'637117628002681203"</definedName>
    <definedName name="CB_Block_00000000000000000000000000000001" localSheetId="1" hidden="1">"'637117628002681203"</definedName>
    <definedName name="CB_Block_00000000000000000000000000000003" localSheetId="1" hidden="1">"'11.1.4512.0"</definedName>
    <definedName name="CB_BlockExt_00000000000000000000000000000003" localSheetId="1" hidden="1">"'11.1.2.4.600"</definedName>
    <definedName name="CBWorkbookPriority" localSheetId="0" hidden="1">-1621659698814000</definedName>
    <definedName name="CBx_e5406681978b41b6b87b88268c4d5bf9" localSheetId="0" hidden="1">"'CB_DATA_'!$A$1"</definedName>
    <definedName name="CBx_e947a8d057e94ec29ae23a08e56672af" localSheetId="0" hidden="1">"'Q1'!$A$1"</definedName>
    <definedName name="CBx_Sheet_Guid" localSheetId="0" hidden="1">"'e5406681-978b-41b6-b87b-88268c4d5bf9"</definedName>
    <definedName name="CBx_Sheet_Guid" localSheetId="1" hidden="1">"'e947a8d0-57e9-4ec2-9ae2-3a08e56672af"</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solver_adj" localSheetId="2" hidden="1">'Q2'!$B$8:$B$43,'Q2'!$D$8:$D$43,'Q2'!$F$8:$F$43</definedName>
    <definedName name="solver_adj" localSheetId="3" hidden="1">'Q3'!$H$2:$H$6</definedName>
    <definedName name="solver_adj" localSheetId="4" hidden="1">'Q4'!$I$2:$I$6</definedName>
    <definedName name="solver_cvg" localSheetId="2" hidden="1">0.0001</definedName>
    <definedName name="solver_cvg" localSheetId="3" hidden="1">0.0001</definedName>
    <definedName name="solver_cvg" localSheetId="4" hidden="1">0.0001</definedName>
    <definedName name="solver_drv" localSheetId="2" hidden="1">2</definedName>
    <definedName name="solver_drv" localSheetId="3" hidden="1">1</definedName>
    <definedName name="solver_drv" localSheetId="4" hidden="1">2</definedName>
    <definedName name="solver_eng" localSheetId="2" hidden="1">2</definedName>
    <definedName name="solver_eng" localSheetId="3" hidden="1">1</definedName>
    <definedName name="solver_eng" localSheetId="4" hidden="1">1</definedName>
    <definedName name="solver_est" localSheetId="2" hidden="1">1</definedName>
    <definedName name="solver_est" localSheetId="3" hidden="1">1</definedName>
    <definedName name="solver_est" localSheetId="4" hidden="1">1</definedName>
    <definedName name="solver_itr" localSheetId="2" hidden="1">2147483647</definedName>
    <definedName name="solver_itr" localSheetId="3" hidden="1">2147483647</definedName>
    <definedName name="solver_itr" localSheetId="4" hidden="1">2147483647</definedName>
    <definedName name="solver_lhs1" localSheetId="2" hidden="1">'Q2'!$C$43</definedName>
    <definedName name="solver_lhs1" localSheetId="3" hidden="1">'Q3'!$H$2:$H$6</definedName>
    <definedName name="solver_lhs1" localSheetId="4" hidden="1">'Q4'!$I$2:$I$6</definedName>
    <definedName name="solver_lhs2" localSheetId="2" hidden="1">'Q2'!$E$43</definedName>
    <definedName name="solver_lhs2" localSheetId="3" hidden="1">'Q3'!$H$2:$H$6</definedName>
    <definedName name="solver_lhs2" localSheetId="4" hidden="1">'Q4'!$I$2:$I$6</definedName>
    <definedName name="solver_lhs3" localSheetId="2" hidden="1">'Q2'!$G$43</definedName>
    <definedName name="solver_lhs3" localSheetId="3" hidden="1">'Q3'!$H$2:$H$6</definedName>
    <definedName name="solver_lhs3" localSheetId="4" hidden="1">'Q4'!$K$8</definedName>
    <definedName name="solver_lhs4" localSheetId="2" hidden="1">'Q2'!$H$8:$H$43</definedName>
    <definedName name="solver_lhs4" localSheetId="3" hidden="1">'Q3'!$J$8</definedName>
    <definedName name="solver_lhs5" localSheetId="2" hidden="1">'Q2'!$H$8:$H$43</definedName>
    <definedName name="solver_lhs6" localSheetId="2" hidden="1">'Q2'!$H$8:$H$43</definedName>
    <definedName name="solver_lhs7" localSheetId="2" hidden="1">'Q2'!$H$8:$H$43</definedName>
    <definedName name="solver_mip" localSheetId="2" hidden="1">2147483647</definedName>
    <definedName name="solver_mip" localSheetId="3" hidden="1">2147483647</definedName>
    <definedName name="solver_mip" localSheetId="4" hidden="1">2147483647</definedName>
    <definedName name="solver_mni" localSheetId="2" hidden="1">30</definedName>
    <definedName name="solver_mni" localSheetId="3" hidden="1">30</definedName>
    <definedName name="solver_mni" localSheetId="4" hidden="1">30</definedName>
    <definedName name="solver_mrt" localSheetId="2" hidden="1">0.075</definedName>
    <definedName name="solver_mrt" localSheetId="3" hidden="1">0.075</definedName>
    <definedName name="solver_mrt" localSheetId="4" hidden="1">0.075</definedName>
    <definedName name="solver_msl" localSheetId="2" hidden="1">2</definedName>
    <definedName name="solver_msl" localSheetId="3" hidden="1">2</definedName>
    <definedName name="solver_msl" localSheetId="4" hidden="1">2</definedName>
    <definedName name="solver_neg" localSheetId="2" hidden="1">1</definedName>
    <definedName name="solver_neg" localSheetId="3" hidden="1">1</definedName>
    <definedName name="solver_neg" localSheetId="4" hidden="1">1</definedName>
    <definedName name="solver_nod" localSheetId="2" hidden="1">2147483647</definedName>
    <definedName name="solver_nod" localSheetId="3" hidden="1">2147483647</definedName>
    <definedName name="solver_nod" localSheetId="4" hidden="1">2147483647</definedName>
    <definedName name="solver_num" localSheetId="2" hidden="1">4</definedName>
    <definedName name="solver_num" localSheetId="3" hidden="1">4</definedName>
    <definedName name="solver_num" localSheetId="4" hidden="1">3</definedName>
    <definedName name="solver_nwt" localSheetId="2" hidden="1">1</definedName>
    <definedName name="solver_nwt" localSheetId="3" hidden="1">1</definedName>
    <definedName name="solver_nwt" localSheetId="4" hidden="1">1</definedName>
    <definedName name="solver_opt" localSheetId="2" hidden="1">'Q2'!$B$44</definedName>
    <definedName name="solver_opt" localSheetId="3" hidden="1">'Q3'!$L$8</definedName>
    <definedName name="solver_opt" localSheetId="4" hidden="1">'Q4'!$M$8</definedName>
    <definedName name="solver_pre" localSheetId="2" hidden="1">0.000001</definedName>
    <definedName name="solver_pre" localSheetId="3" hidden="1">0.000001</definedName>
    <definedName name="solver_pre" localSheetId="4" hidden="1">0.000001</definedName>
    <definedName name="solver_rbv" localSheetId="2" hidden="1">2</definedName>
    <definedName name="solver_rbv" localSheetId="3" hidden="1">1</definedName>
    <definedName name="solver_rbv" localSheetId="4" hidden="1">2</definedName>
    <definedName name="solver_rel1" localSheetId="2" hidden="1">1</definedName>
    <definedName name="solver_rel1" localSheetId="3" hidden="1">1</definedName>
    <definedName name="solver_rel1" localSheetId="4" hidden="1">1</definedName>
    <definedName name="solver_rel2" localSheetId="2" hidden="1">1</definedName>
    <definedName name="solver_rel2" localSheetId="3" hidden="1">4</definedName>
    <definedName name="solver_rel2" localSheetId="4" hidden="1">3</definedName>
    <definedName name="solver_rel3" localSheetId="2" hidden="1">1</definedName>
    <definedName name="solver_rel3" localSheetId="3" hidden="1">3</definedName>
    <definedName name="solver_rel3" localSheetId="4" hidden="1">1</definedName>
    <definedName name="solver_rel4" localSheetId="2" hidden="1">1</definedName>
    <definedName name="solver_rel4" localSheetId="3" hidden="1">1</definedName>
    <definedName name="solver_rel5" localSheetId="2" hidden="1">1</definedName>
    <definedName name="solver_rel6" localSheetId="2" hidden="1">1</definedName>
    <definedName name="solver_rel7" localSheetId="2" hidden="1">1</definedName>
    <definedName name="solver_rhs1" localSheetId="2" hidden="1">0</definedName>
    <definedName name="solver_rhs1" localSheetId="3" hidden="1">'Q3'!$D$2:$D$6</definedName>
    <definedName name="solver_rhs1" localSheetId="4" hidden="1">'Q4'!$D$2:$D$6</definedName>
    <definedName name="solver_rhs2" localSheetId="2" hidden="1">0</definedName>
    <definedName name="solver_rhs2" localSheetId="3" hidden="1">integer</definedName>
    <definedName name="solver_rhs2" localSheetId="4" hidden="1">'Q4'!$C$2:$C$6</definedName>
    <definedName name="solver_rhs3" localSheetId="2" hidden="1">0</definedName>
    <definedName name="solver_rhs3" localSheetId="3" hidden="1">'Q3'!$C$2:$C$6</definedName>
    <definedName name="solver_rhs3" localSheetId="4" hidden="1">10000</definedName>
    <definedName name="solver_rhs4" localSheetId="2" hidden="1">5000</definedName>
    <definedName name="solver_rhs4" localSheetId="3" hidden="1">10000</definedName>
    <definedName name="solver_rhs5" localSheetId="2" hidden="1">5000</definedName>
    <definedName name="solver_rhs6" localSheetId="2" hidden="1">5000</definedName>
    <definedName name="solver_rhs7" localSheetId="2" hidden="1">5000</definedName>
    <definedName name="solver_rlx" localSheetId="2" hidden="1">2</definedName>
    <definedName name="solver_rlx" localSheetId="3" hidden="1">2</definedName>
    <definedName name="solver_rlx" localSheetId="4" hidden="1">2</definedName>
    <definedName name="solver_rsd" localSheetId="2" hidden="1">0</definedName>
    <definedName name="solver_rsd" localSheetId="3" hidden="1">0</definedName>
    <definedName name="solver_rsd" localSheetId="4" hidden="1">0</definedName>
    <definedName name="solver_scl" localSheetId="2" hidden="1">2</definedName>
    <definedName name="solver_scl" localSheetId="3" hidden="1">1</definedName>
    <definedName name="solver_scl" localSheetId="4" hidden="1">2</definedName>
    <definedName name="solver_sho" localSheetId="2" hidden="1">2</definedName>
    <definedName name="solver_sho" localSheetId="3" hidden="1">2</definedName>
    <definedName name="solver_sho" localSheetId="4" hidden="1">2</definedName>
    <definedName name="solver_ssz" localSheetId="2" hidden="1">100</definedName>
    <definedName name="solver_ssz" localSheetId="3" hidden="1">100</definedName>
    <definedName name="solver_ssz" localSheetId="4" hidden="1">100</definedName>
    <definedName name="solver_tim" localSheetId="2" hidden="1">2147483647</definedName>
    <definedName name="solver_tim" localSheetId="3" hidden="1">2147483647</definedName>
    <definedName name="solver_tim" localSheetId="4" hidden="1">2147483647</definedName>
    <definedName name="solver_tol" localSheetId="2" hidden="1">0.01</definedName>
    <definedName name="solver_tol" localSheetId="3" hidden="1">0.01</definedName>
    <definedName name="solver_tol" localSheetId="4" hidden="1">0.01</definedName>
    <definedName name="solver_typ" localSheetId="2" hidden="1">2</definedName>
    <definedName name="solver_typ" localSheetId="3" hidden="1">1</definedName>
    <definedName name="solver_typ" localSheetId="4" hidden="1">1</definedName>
    <definedName name="solver_val" localSheetId="2" hidden="1">0</definedName>
    <definedName name="solver_val" localSheetId="3" hidden="1">0</definedName>
    <definedName name="solver_val" localSheetId="4" hidden="1">0</definedName>
    <definedName name="solver_ver" localSheetId="2" hidden="1">3</definedName>
    <definedName name="solver_ver" localSheetId="3" hidden="1">3</definedName>
    <definedName name="solver_ver" localSheetId="4" hidden="1">3</definedName>
  </definedNames>
  <calcPr calcId="162913" concurrentCalc="0" concurrentManualCount="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4" l="1"/>
  <c r="L2" i="4"/>
  <c r="J3" i="4"/>
  <c r="L3" i="4"/>
  <c r="J4" i="4"/>
  <c r="L4" i="4"/>
  <c r="J5" i="4"/>
  <c r="L5" i="4"/>
  <c r="J6" i="4"/>
  <c r="L6" i="4"/>
  <c r="M8" i="4"/>
  <c r="K2" i="4"/>
  <c r="K3" i="4"/>
  <c r="K4" i="4"/>
  <c r="K5" i="4"/>
  <c r="K6" i="4"/>
  <c r="K8" i="4"/>
  <c r="I2" i="3"/>
  <c r="K2" i="3"/>
  <c r="I3" i="3"/>
  <c r="K3" i="3"/>
  <c r="I4" i="3"/>
  <c r="K4" i="3"/>
  <c r="I5" i="3"/>
  <c r="K5" i="3"/>
  <c r="I6" i="3"/>
  <c r="K6" i="3"/>
  <c r="L8" i="3"/>
  <c r="J3" i="3"/>
  <c r="J4" i="3"/>
  <c r="J5" i="3"/>
  <c r="J6" i="3"/>
  <c r="J2" i="3"/>
  <c r="C33" i="2"/>
  <c r="C32" i="2"/>
  <c r="C9"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8" i="2"/>
  <c r="B44"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C10" i="2"/>
  <c r="C11" i="2"/>
  <c r="C12" i="2"/>
  <c r="C13" i="2"/>
  <c r="C14" i="2"/>
  <c r="C15" i="2"/>
  <c r="C16" i="2"/>
  <c r="C17" i="2"/>
  <c r="C18" i="2"/>
  <c r="C19" i="2"/>
  <c r="C20" i="2"/>
  <c r="C21" i="2"/>
  <c r="C22" i="2"/>
  <c r="C23" i="2"/>
  <c r="C24" i="2"/>
  <c r="C25" i="2"/>
  <c r="C26" i="2"/>
  <c r="C27" i="2"/>
  <c r="C28" i="2"/>
  <c r="C29" i="2"/>
  <c r="C30" i="2"/>
  <c r="C31" i="2"/>
  <c r="C34" i="2"/>
  <c r="C35" i="2"/>
  <c r="C36" i="2"/>
  <c r="C37" i="2"/>
  <c r="C38" i="2"/>
  <c r="C39" i="2"/>
  <c r="C40" i="2"/>
  <c r="C41" i="2"/>
  <c r="C42" i="2"/>
  <c r="C43" i="2"/>
  <c r="B11" i="5"/>
  <c r="A11" i="5"/>
  <c r="C8" i="1"/>
  <c r="C12" i="1"/>
  <c r="E12" i="1"/>
  <c r="C13" i="1"/>
  <c r="E13" i="1"/>
  <c r="C14" i="1"/>
  <c r="E14" i="1"/>
  <c r="E16" i="1"/>
  <c r="J8" i="3"/>
</calcChain>
</file>

<file path=xl/sharedStrings.xml><?xml version="1.0" encoding="utf-8"?>
<sst xmlns="http://schemas.openxmlformats.org/spreadsheetml/2006/main" count="111" uniqueCount="59">
  <si>
    <t>Store Type</t>
  </si>
  <si>
    <t>Square Footage</t>
  </si>
  <si>
    <t>Minimum</t>
  </si>
  <si>
    <t>Maximum</t>
  </si>
  <si>
    <t>Jewelry</t>
  </si>
  <si>
    <t>Shoe</t>
  </si>
  <si>
    <t>Department</t>
  </si>
  <si>
    <t>Book</t>
  </si>
  <si>
    <t>Clothing</t>
  </si>
  <si>
    <t>Number of this type in Mall</t>
  </si>
  <si>
    <t>Credit Card</t>
  </si>
  <si>
    <t>Balance</t>
  </si>
  <si>
    <t>Monthly Rate</t>
  </si>
  <si>
    <t>Saks Fifth Avenue</t>
  </si>
  <si>
    <t xml:space="preserve">Bloomingdale's </t>
  </si>
  <si>
    <t>Macy's</t>
  </si>
  <si>
    <t>Purchase cost</t>
  </si>
  <si>
    <t>Selling Price</t>
  </si>
  <si>
    <t>Salvage Price</t>
  </si>
  <si>
    <t>Additional Purchase cost</t>
  </si>
  <si>
    <t>Demand</t>
  </si>
  <si>
    <t>Order beforehand</t>
  </si>
  <si>
    <t>First order sold</t>
  </si>
  <si>
    <t>First order sold profit</t>
  </si>
  <si>
    <t>First order salvaged</t>
  </si>
  <si>
    <t>First order salvaged profit</t>
  </si>
  <si>
    <t>Additional order</t>
  </si>
  <si>
    <t>Additional order profit</t>
  </si>
  <si>
    <t>Total profit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</si>
  <si>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</si>
  <si>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</si>
  <si>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</si>
  <si>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</si>
  <si>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</si>
  <si>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</si>
  <si>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</si>
  <si>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</si>
  <si>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</si>
  <si>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</si>
  <si>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</si>
  <si>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</si>
  <si>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e5406681-978b-41b6-b87b-88268c4d5bf9</t>
  </si>
  <si>
    <t>CB_Block_0</t>
  </si>
  <si>
    <t>㜸〱敤㕣㕢㙣ㅣ㔷ㄹ摥㌳摥㕤敦慣敤搸㡤㤳戶㈹愵㌵昴〶㜵㜰攳戴愱ㄴ〸挱㤷收搲㍡戱ㅢ㍢㈹〸搰㘶扣㝢㈶㥥㘶㘷挶㥤㤹㜵攲㔲愹ㄵ戴ㄴ挴愵ㄲ㌷㔱㈸㔰㔵愸㠲ㄷ㉥㉦愵㕣㕥㤰㤰㐰愸㐸㍣挰〳ㄲ㐸〵㈱㜸〰愱㐸扣昰㠰〴摦㜷㘶㘶㜷㘶搷㍢㜶户㉤戸挸㈷摤摦㘷捥㙤捥㌹晦昵晣晦㤹收㐴㉥㤷晢㌷ㄲ晦㌲攵㤹戹㜶㜱摤て愴㍤㌱攳搶敢戲ㅡ㔸慥攳㑦㑣㜹㥥戱㍥㘷昹㐱ㅦㅡㄴ㉢ㄶ敡晤㐲挵户ㅥ㤲愵捡㥡昴㝣㌴㉡攴㜲愵㤲慥愱㥥㠳昰㌷ㄲ㍦攸散㌵㤸〷㔸㥡㤹㥥㕦㝥〰愳㉥〶慥㈷昷㡦㥤つ晢ㅥ㥥㥣㥣㤸㥣戸攳搰攴挱㠹〳晢挷㘶ㅡ昵愰攱挹挳㡥㙣〴㥥㔱摦㍦戶搰㔸慥㕢搵㝢攵晡㤲㝢㐱㍡㠷攵昲㠱摢㤷㡤㍢摥㌱㜹挷愱㐳收㕤㜷扤㘳㄰慦捥㥤㥡㤹㕥昰愴改扦㑡㘳ㄶ㌸攵㍢㘶㘵搵攲摡愴昴㉣攷晣挴捣㌴晥㑢捣ㅦ㑦㜷㑥㉣慥㐸ㄹ昰搵搲㤳㑥㔵晡㍡㍡づ搸㔳扥摦戰㔷戹㜹扡㝤ㄴ㑢慤ㅡ㝥㔰戰㘷㘴扤慥摢昱愸㈵㝢ㅥ㝢㔷㌷搶〷敤㐵改昸㔶㘰慤㔹挱㝡搱㕥挲㐰戵㈱晢㡣㉦㑦ㅢ捥㜹㜹捡戰㘵挱㍥搶戰㙡昹㌰攵晡㙥㠹㠷㐸㑥㑣㉤㝦㘲捡户㘷㔶っ㑦捤挸攷挶㘴戴㍤敡㔵搳㙤㙦攸㍥㉥愷慥摥挰㌱㙦敡摥づ㌵㘷つ慦搹㜲扣㝢换㘸昱改ㄹ摣搶扤㝤㘲㡦搲㝤摥摡扤㡦摡捡㜴㙢㌱㄰搱户摡㔱㉣㐶㉦ㄲ昴ㄳ㤴〸㠸㐰扤㑣㌰㐰㌰〸㈰昲晦〰㤷㈴㍢戲㑡慢ㄸ㕡㘵㔹慢㔴戵㑡㑤慢㐸慤㘲㙡㤵昳㕡㘵㐵慢㔸㕡攵〱慤㜲〱㙤攲㔴敡敦搷愲㜴㡦扦㜷敡㡡㈷扦㜹晣换㍦扤㝤昲戹挷晦昶晢挱㕤㘸㜴㕦㌴愹㔹捦戸〸㔲㙢㔱㌱㌸㠲晦㌶攷ち㌰㠵㜹挸扣搳㥣㥣慣ㅤ㍡㘰摣㙥ㄴ戸慣っ攴愷〸㘵〴㙤〷捤晢㉤愷收㕥㔴戸扢㜶摡昰㘵㙢攳挶愳扡㘹户攱搴晣㌷㙣㕣戹ㄸㄸ㠱扣愶扤慥㌵㐸㐷户㐵戰㤵昴搵晢慥㙢敦㜶搶愸㌷攴搴㈵㉢慣㝥㘳㕢戵扤攰戹换摤㙢㡦㝡昲挱㘶㙤挷㡣愶㈰搴搶搴搸ㅤ慢っ慢挲㜹㡤捤慣戸扥㜴搴昴挶敤〵慢㝡㐱㝡㡢㤲㈲㔱搶搴㔲昷戲㉡攲晡昱㜹〷ぢ〵户搶摥㥣㉣㌵敦扥ㄴ㠰㤹㘵つ昳㕤㤵㕥戰扥㘴㉣搷攵㤵愹㈶攱㍢㔱戱㉦㔵㝣搴慤㌶晣ㄹ搷〹㍣户㥥慥㤹慡慤ㄹ㤰㌴戵㤳㙥㑤收昳㌹㈵ㄴ㈰㜰晢晡㠴挸摤摡㥤ㄷㄴ㈲ㄲ㈸㈶㈳㕦㥤㈶扢㠹搳㔸ㅤ㔶㔱㤷愴㐹敤挶㑤〶攳㝣㤵㡣挹攰挰挴㥡愸㍦昸搲户㙣㌲㙣ㄳ㜳慦㙤㘳㑤ㅢ㡤㔶㝦昷㥡㜴㠲攳㠶㔳慢㑢㉦㔳晢〹捥㐸ㅦ〶㈸㕣㠶㐰攸扡㝢㔴㜵攲㤲㔸㉦㕣戴㙡挱㑡㜱㐵㕡攷㔷〲㤴㐱㐳㤶㑡摣摡㡥愴㕦㠱㈲㝤㌷挱㈸㐰戹㥣㉢敥㘱愳㘲ㄹ㈹㔷愰㜴捡攰攵㤴㈰㘷扦ㄴ㉦て㥡㐷慤㝡㈰㐳愱㍣㙣〲㈳愱㔶㔳攸ㅢ㈲㠹㝡㐶㌵㔴ㄸ㝢捣ㄹ㔰愹㘱㌹挱㝡㡢㙦㍢戸㈴㈴愲ㅤ㔹戰敤㘴〱㐵㐱㕡ㅥ㘴昰ㅡ㠸愶㑤ㅡ㘴㌷㑥㄰ㄱ搹㈰㐳戳㘳攴㌴㤱戱㝤㠶㡣㐰晢㈴ㄱ戲昵㠱敥㌲㠲挴摥㐹愴散搴㤵ㅦ㜷愴搹㐶戶㝣㈸捤昶㘲攳昴㉢〹慥㈲戸㥡㘰ㅦ㠰昸㌳㈴ㅣ愵ㅣ昲改愴扦〱捦晡戵〴㙦〴㠰㝣搲㈹㜳㈲㔱㐵ㅢ㙡㉢㜶㈴摢つ挱㑥㔶㐶㜱㈸㡡㘸ㄹ㌷敤捣㈱㕢㈱㍡戲㍡户㠷慥捤㉢ㅤ㝢㜳㜷摡㑣㉥㠷ㄴ㤹搱㌴戹搶㑤㥡㈶㌷㠲㑤㝢搴㕢搷愳慢㍥㐶昰㈶㠰戲晥㘶㐲㈸ㄷㅡ扣㕢戳攸㘹㔲扥㉥捣愲搰ㄸ敡㔱挱㐷㠴捣㈳㐰㠶㤰敢㌸扥散搸搰㌴〷挷捤搷扤つ扤扦㍢㝦㐷㐸㙦搳㥢㍢㝡㠷晥愲㤷㘹㐵摦〰昶ㄲ扦敢慡㘳㙥㐲戵㝥㌳挱㉤〰㙤㍡㠶愷敦㤷敢㈹㔰㘶戱㥤挰摣㙥㝡㕤㤴㤵扢戴扥㉡㤵〶ㅡ㌴㤷っ敦扣っ攰挱㌸㌱ぢ㕢搸昵㍣㔹挷愱戶愶ち㜸㝥戹㉡㕤攸ㅦ昵㕣㥢攵㍢㌶戲晦扡㔰っ昹扣搶㤷㙢戳㤱㌳㙣捤㠴捦㈹㐱㌹搴挱户㜷ㄷㄲ㠹㑥㘹昲㘲扦散昳攵㡥㈴改㐱㤲扣ㄵ摢慡摦ち〰㈹㈱㝥搳㔵愲散㘷戳户愹㘶㘹㡢㤵ㅥ扥㡣搳㐹㥢て戱㐳㡥っ㠴づ摢㘹昸て晣㈱㝢搱戲㥢挲㘲挰㕥㤰㕥ㄵ扥〵慢㉥换愱㕢㤶愲㘶㐷㔶扣㑥㘴㐵㕦㕦挷㜹㍡挳扦愶攸愴㑤㑡㘴㜲㝢㘶㘵挶㔹扣㐵㔴㜴㐳㔲愸㘴戸㠶㥡ㄲ㠸㤴挷戶㍢㈲愶〷ㄱ㜳ㅢ㌶㑥㍦㐰㌰㐹㜰㄰愰昰㑢㐸㥡慤㙥㍣挳㘱晤㙢㜴㘹㔷㉡戹ㄲ搱愰㕣㠴㉦㜶ㄵ㔶㠷昸㥡户ㄳ摣〹搰㘶晥搰〱㤹㐱㠸ち攵〹㐲㔴㘱っ昳慣㈵㉦㤲〶㜶㤹〸㉣捤㌴晣挰戵ㄹ㔹ㅡ㌲㘷摤㔳㙥㌰㙢昹慢㠸㐴㡤㥡㔱收晥ㄵ改㠰扡㍣搸㍥㙤㘵敥敡慡慣改收愲摢㠰㘸㍢㌱扢ㅤづ收搸づ搸㤲敡㙣慥〹愴摥捥挷ㄸ㐲㘰愷㤵扦㤵摥搸㉤㜹扦㜹攸ㅢ㙥敤攸㤲ㄵ搴攵㠰ㄹ㌲ㅤ昳㈵ㄳ扢㠸挸㐱慤摦㕣㕡昱愴㥣ㅤ㌲㡦㜹㔶慤㙥㌹㤲挸㠰㡤挹㘰摤㥣㍣㡦㈸挱㠲换ㄸ愰敢っ㤹㑢㥥攱昸慢〶〳㡡敢扢㔳㑦㉡㉣㔲㌰愷㉤挷挷㙢ㄴㄶ㤹ㅦ㌶ㄷ㔷摣㡢㠸搸㌶㙣攷㤸戱敡㙦ぢ慣㤰攸挳愴㔰㈳㌴愱㘹愲愴㤵㝡挵てて攴戹ㅣ㜹㉦㑦愰㜰㤵㉢搰㘷㥥愱扤㘹搷㐷㌱ㅡ摡改㥣搳㈰愲㐷捤挲扥㑣㈹㑣㑥搵敦㘲㥦㜷〲摣㜳散捣㠹㔶㘴敥ㄵ挵慣ぢ昴昲㘷挸㜸㐵ㄶ捤㐰〸㝤㜴扢㐲㔲㘱ㄹ㈹〷ㅣ〸㡣昳愹㥤晣捡愶㙡㐳敡摢搵捡ㅥ㐵㈴㘹搰㥣㌳㤶㘵ㅤ昱㘸摢〸㜶㠵て㌴㘳㙤愳敥㐷㜵㌳慥㙤ㅢ㈴㉤㤲攵㘲搵㈰〵㑦㌵〲昷愴攵攸㈶㠰愲扦愸挸戸㠴㈲攳㤲㉡ㅡ㌴㑦㌳㌴愸昲ㅣ换㍤㙦㜸㔶戰㘲㕢搵ㄲㅦㄸ扥摢ㄶ㌴〹㈶愷攴㡤㔳㉣㌳挶摡慣昹㌳㌰搹晣〹愰㝢〲㜲㤴㕢㐷昴㠳㜲㌵㔱挴㍦搱愳㘳〹〲㐶㜹㑡昵㜷㘳戴㠲扡ㅤ〱㤱愳搲攵昸づ挶攵㐷㔰ㄲち㈱㘲㍤㠳㐴攰ㄵ㑣〸㜹扡戸㡢收ㄹ挷ち㠰㍤㘲散愸ㄵ捣晡㐰㌹〰戲敡㜸㝢㡤挲㙡愲搳㜸㔳㉢㕣摦㔹㤵㔲ㄳ搷㜵搶㈷昵挶㡤ㅢ㔴㠷ㅡ㈵愱㐸㌶㙢愴㌴换〶㜳摣㑥慡㐶㈸挵ㅤ㙢ㅢ㤱攵㌶㙤敤㍢愵挸㉢㔰㑣㡡㘶㜲晡㝢ㄴ愱㈰搰ㅢ改㈸晡散戳挹㈳ㄱ戱愱つ㔰愶㥥ち换㠶愲㤰攰〹㕣㍢愹挹㜲昴〴晥摥ㄵ㘵攷ㅢ㐱慡挶戸㌴ㅡ搵㑣搵敢昳づ慣㠴慡攱搵戶〹㑢㘳㙤愱㠶㔱摣搹慢昶て户㌷挱㠸ㄱㅢ㌲㉣㤲攱〷〶ㅢ㠲戹ㄲㄱ㔵㕡㘷㐳摣敡㘶㜱㠹㑦㈷愵攱㈸っ㉣〶戵㔹戹愶捣戰㤶㈵㍦慡㍡㌴㑦㡢㑡㡥敡收搴戲て㤵ㅥ㔰㡥㐷㌹挵攰扡㜹㥡㙥㈹㕣㘲㠰搸㡤㜲ぢ搵〰愱摤收〰㍣ㄹ㙣ㅦ散㘰㐷挲搰〹慤㌳㑡搰㘲〶攱愶ㄷ㐱摥改ㄱ愳㄰愴愶㑡㝦㍦㈲扥晣ㄴ搳户㡥攴攲㑣挴㐴っ㜷㘵㔸て㐰㙥㌲㌲㐹㉥ㅡ㡤〳收愱㘴㔳㐲㙢㌰㉥愳㠹㌱㐴㤳捦ぢ㜰㡢㠷戱慣㘱戲㑤ㅤ昷摣〲ぢ摡戴扥扥换㍣攱㔴敢㡤㥡㔴慡㌸㤶搵㑡㈳㙦ぢ㝣愹㉢㠰㈱㌷㘵散㑢戴㈹㈷㜰㤴攲㤲㠹愴摥敤㙥晤〸扡㉢㈱㠷㌱㐲搵挷〰㘴㠶㕢㑥〵挴㍡敥㈹搰㍥摣摤扡挰愰㉥捦㐱愴㜵ㄴ㔱㤶捤攱㍥㕥㌳㡡慣戸㉤搱㙣捥㥤㜳㘹戳㈷㡡㡥㕢㘱搱戶挰ㄱ搶ㄹち扣㘲ㄱ挶㐸㡦摣挱㐱㜲㤷愳攸敥攵㐷搴㘳敥㌲㔰愱㌰㈰ㄸ攳攵㈹㈸㠷㕤〵㈳搱攰搶㕡㔶户㘰昴㤷㤶户㍥〵㈰ㄸ〶愶㐱㡢㤶愱㠱㌳㠳晣收〶捥昵㘸㤵ㄱ㈱㑤〶㔳ㄹ愳ㅣ㠵挳ㅥ㐸〳㌷昱㈰扤攴㐲〹〵㝢搴挵戰昸㙥攲戸㡤㈳㤰敢㕤搹㔶戸㘰〴戸晥攲散㙢㉢㥥慡搵㘸敥挲㍦户㉤戰㡡慢ㅢ愱㌹扡愷敤㔲㤶㕡ㄳ敤扢ㅢ摡㉡愲换㠲〷㘷㈷㡥ㅢ㐱㜵㘵㌱㔸て㉦㙥昵㑡ㄲ㠵ㅦ挳ㅦ戱攱摢㘹㌳攷ㅤ㕥㐴㕤攳摥㤷㉦㌸敥㐵㐷捤慢攰昳搶ㅦ㈸〴㔷㈸晢㌹挹㜲敥摦昸愷㤲㤶㉢晣〸㈳㙥㘵摡ㅣ愰攵㈰攱㌸㉡㠵搲㘰っ昹っ㍡㠱敤摥扣㌵㐰㍡搹搳㐶㈷㑡㄰散㄰㡡㜳晥㔵㈳ㄴ昱㐳愰㤵挴ㄲㅥ挹戱攷捦㠱昵挵て㔰㐲㠴攳㌹ㄲ㈳㠵㌷㈱㤷㠱㍡㈵挸愳㉢ㅥ扣㄰昲晦㠳愵㤸㥢㌷㘴愷晦〲㌳㡢ㄷ摡㔱㜴ㅤ㔱昴晤づㄴ〹㕥〳㔱晣㝢て㌲㜱㉡㌰㍣晢戲〲攱㕣搳捥〱昴㌵扦昰晢㍦㍣㠰捥㐵挴愱㙣㌴㠴摡㙥挲㜳搳㐴攸敢㌰ㄱㄸ扣㔷㈶挲㐹㘴〴愳昸愱㠹㄰昹㐰收㔱戰戹㠹挰搸㕥㠶㈱㤸〸戵㈶摣ㅡ㍣㠱㕤㘹搳㍦㜶ㅣㄷ㙦愵㡦㜸㍥㤴㤶㍦〳㡦搴㔵㥤挵ぢ㠶㘷搸晢㔴昹㌱㑦㐲㤹㜹㑢戸挹慤扡戰挷㌵ㅢ搶愸㑥ㅢ昸㉡㘲㉦晢㡥㍦㘵㙢昷搷㠱愹㌰㠵敥㝢㔱ㄲ挵㔷攰㈹ㄱ㍣㌷攴㍥扣攷摢挷晥昰搰㘳㐷㜸㕢㉤愲搵挲慤挸昷ㄲ戲愷㍤㠱愰㙥攲愲挸㕥㝥㤸㜳ㄲ㥦㈸㔹慢㜵㌹㙤㜸捡ち昲㜵㍢捥㠶㠴㤷㈰捣㤰昸戶㠳㠹㠹㝢て愱㠹㌹搱收敥㔴ㅦ㌶㈹ㄷ攱㐴㘲攲捡愷ㄷ㠷つ㐵㔷㐵搶愳戵㔹昸㉥㔴搱换㥣㐸摡㑡攴愹㤳㐹㠸敦戴敢扡㐳搴㜵攱㐱㠶㘱晦㔸㑡㈱晥㐰ち㐹ㅥ㘴㜸㈱㐰㐹愹搳挸ㄴ㙥〳挸㠸慣戵㠷㜸改て搸ㄱ〲戲㜹改慦挷㡦㔸戰㡢挰㘲散㡢敦昵㐴㑢㕢㌴㔶㑤っ搵㉡㥢㘶ㄱㄹ㜵㜸㘱挱㘴㕣㥡戲㜴づ愲㜴换敥㈸扥㘴挸づ〳㙦㈱㘳ㄷ㙣晡摡捡昶摤㑥〳㌷㍦愰㘷㡡㑡㘱㌸扢㔹㡣〳愹㡡搱㠵㑤换㘱ㄱ攱㜰㤸㙤㜶ㅡ㠸慡愰戳㥣㝤㌸㤵㈲昸挷㉦㠵㔸㍦摥ㅡ㝡㙦㝢つ㜵㥣搳㡦〵昲〷晢敢扡っ挶挶㕢挹㌱㤰戰㕢㙡㔵ち慦㠷㥦㐱ㄷ㉥㍡㈷昴㔶㔶㍤㡢㐳昸ㄳ㜳㔶㥦搶愱晦ㄹ扤㔶㥣㜵㤶扤ㄹ挶㑥改晦昷愱㘰㔳晤㉦ㄸ㝢㔳㠸㝣㝦㤴攱㐳㠱昱㤳㑤㐳㌶摣ㄱ㜸戶ㄱ扣㔱〷㘳㕤㘵ㄹ昲づ㜳㡢昸㜸㌵慣㔶ㄲㅣ㝥慦㝣晢搵㠸㘶㕦摡戶〳㕤〵㈰㘳㐳㠵攷㈰㠲扡昶㑦换慤昸㜴㕢晣〰㍡敥㌹㘹㔵㍤搷㜷捤㘰㙣ㄱ㐱摦㌱㝥㝢㘶挲收㤹ㄲ摦㘸ㄷ㙡㌷㘰㈷〶㍦㠴㍥愷收㈱戰㑦挹攰搵㡡㐵㌲戲戰戵㐸〶扦㐳ㅡ㐹㠴㤷愸ㅤ晣㉢捣晢ㅡ㐶ㅤ㥦慥捥挳搷ㄹ戰㘸㕢㈸扢搰攳摣㝥㐳㠳㕢㠷㍢㕡昷挲ㅦ㈴敢ㄳ〸㡥愹㈵㝣攰㐳摣搷昶㍤㐸户㡤搶收戳㘵㙦㍥户㜲攱㔹攰㜴㙢㙦㐹㤳っ摦挹㉦㤲换㝡㠵㄰㤷昶㡦攰敦搶ㅤ戴ㅣ㙤ㄴ㜴ㅥ㝤搰㑤㐷搸㜸ㅤ敥戳㉤㐴扦捦愱慢㤸㈲挰㑦㌷愲っㅦ〴扤㝣㘴㐵昱㌵㉣㡢っ㠰㝣慥㔸〵攸㑥搵㑦㙦㐴搵㈳戱㐰ㄶ㍣㘳㤰ㅣ换攲㉢㘸挸敤ち㤷つ㤶攰戲㠵㍡㑢㈰慦挷㍤㤰捦〹㥥㈵搴㐴扥㠴づ捤㠹㔸㈸敤㍥㤱㉦㙥㌴ㄱ㐱㉢㐰㉤㌴㌹晥㐸慣㐵昴㍡慡㜵㥢挰㈱㜰〱㠶㈹ㄶ㈹㙢㡡㘱㘸攱〷挴っ搲慦愲扦㉦ㅤ昹攵㡢㑣㝦㍢㈲㤴㈰㐴㔵㝡昲ㄴ㠴㙡昲㑦㈶㈷敦愱戴晢攴㍦扤搱攴㐷㈸㈳㌹ㄳ㍤〰ㄸ敡ㄳㄵ晣㔱㡢㘹㈰挳㝤攴㑦㥣㈳挰㉦㌵㡢ㄱ〳㈵慡敦㐵㘴搰㤷ㅢ慥㕡㕤㐲㈶敥㕢攰晡㌳㍥敥㔱昶ㄱ㉦㐲搲㤷㔳っ㥤戱挵㔰㉢㤶散挸ぢ扢㉤㘴〳㤶挴慦㘵扢㡡昴㘲㡦ㄱ㝥昱㐴㡣㤸攳挷攳㉦愷戴㈸收〴挲〸㉤㔲搲て㌷㔲㝣㉣㙥晣扤攷㕢㉥㔳㔴㈰㠱㝡挲挶愴㌳搵昸昱戸昱㐱㝣㤵愵摡攴㜸㠳㠰改愵戸㌱改㔱㌵㝥㉣㙥晣搷㠳晢㥡㡤㘳㍡っ㐷㉥㤰㐸㌲㙣㕤㘵晤㈷扥搰ㅥ㐶昳㠲㐹晤㌹㘰㠶挵㤴㥣㉡㜴㕣㔷ㅡ㜴㄰㤷㐱㍣㝣㈳㍤㠷扢㑤戸〲〲㈱ㅢ晥慦ㄲ㑥攰捥搳慣ㄱㄸ昸〴㝡つ挱㘶㑦㔷㑦散㕣㌴攷㍤ㄴ昴㥢㈷㝣㥣愹㙡摢㡡㐴㘰づ攴挳晤摤挴㈹㥦㘱㍡戶昶㈳づ㤲㘹扣㐳搲㥢昲㔰㠱㤵扣昸㐸㡣搹摣愳㉤㥡搱ㅦ〱㜲㈰ㅤ〱㤹搱ㅦ〵っ〳㌱扣慤㥣ㅢ㈱晦㉢收晥〸㉢㍥㑡昰ㄸ㐰㔹㤰搹㐹〷挵挷〱㠶攳晦㔱挵搸㥡昲㤷㘸攲愱昸㘵㐹㌲搲㥦㘰㠷㡦〳昴挱㝤㉢㈲㈲㉣敢㥦㐰㐹昲愵ㄴㅣ敡愵㥦㘴挵愷〸㍥つ㔰㉥㜰戲㕢摥㌵慥愹㐷捤昵ㄹ㜴ㄵ㡦ㄲ攰愷㍦ㄹ㘵昸㔰攰㍥扣慢扢慤捣愳㜰晣㘱㍦㐲㥤愹㉦昸敦挶ㄷ昹敢㕣㜴ㅦ晥㠷㈴〵㘵搸攷戵㜷昶㌶ㄶ㤹㠰㌶戹晡慤㘲戳㕦挱㌸㕣㔷㉢㠲挲ㄱ愹㔴㑡㕡㔱㄰摦㕣戰㜰昱〶扥攵戰慡㄰㠲㌴愰㉡㥣愸攲〸ち昴捦戱㈹㜱㑣㍣改㥦攷ㄳ㔱慢㌶昱ぢ㔱㠶て㠲㜸㔵摤ㅦ㠸扡挷㉦㈴慥㔵㠵搵昶㐲攲㕦㔵慣㈴㕦昸ㄴ〷㔳挸㐲㈶慤㤵㠸㌴㐵㐳㕦㐱㘶愸㙦㤸㜳扢ㅦ㍦敤㤲愸㥥慢㥤㍢昷捦攱晣搸㌵昹昷扤㜷昰愹㤷㝥昱挷捦晥晡㠳㠷晦昲慦愷㥦晥昵㥦㍥晢攲扦㝥扣㝣昸㘷捦㍥晢搳㝢扥晥攲ㅦ㜷㥢捦㘸捦晦㜳敥㤹㠷㈷㉦㍣晣愰㜹收搶㘳て扦晦㠱晢㈶ㄷ慥ㄸ敦敢敢敦扦㘵昴攷㔷扦㘵攴搱〷㕦㄰㍦昹敤㔵㡥㔰换挵ぢ搲搳攰戲搵㌴扥㡡っ愶挱ㄹ扦愶搳攰㜲搵㐶㉤㐷ㅢ㌵㡤㠲ㄲ㝣ㅡ㥣㠰慡㌰搲ㄵ〳晦〱愰㤰戲㡣</t>
  </si>
  <si>
    <t>Decisioneering:7.0.0.0</t>
  </si>
  <si>
    <t>e947a8d0-57e9-4ec2-9ae2-3a08e56672af</t>
  </si>
  <si>
    <t>CB_Block_7.0.0.0:1</t>
  </si>
  <si>
    <t>㜸〱捤㔹㕢㙣ㅣ㔷ㄹ㥥㤹摤ㄹ敦慣搷昶㈶㑥㙦㘹㈹㉥㌴㑤愹挳㉡㑥ㄳ㥡戶㠴搶㕥挷㡥㔳挷㜶㘲㈷愱㉡㘸㌳摥㍤ㄳ㑦㍤ㄷ㜷㘶㌶戱㔱㔱㜹攴戹ㄲㄲ㉤㐵㉤攱愵㈰㐱摦㄰ㄲ昰㐰㐱〲愱㈰昵愱ㄲ昰㠶㈲㄰慡愸㔰ㄱㄲ敡㐳愵昲㝤㘷㘶搷扢敢昵㈶㜵㠳攴㘳昹散戹晥㜳捥㝦㍢摦昹㡦愲㉡㡡昲㌱ㄲ㝦㤹戲㉣摣户戸ㄱ挵挲㉢㤵〳搷ㄵ搵搸〹晣愸㌴ㅥ㠶搶挶慣ㄳ挵ㄹっ㌰㉡づ晡㈳扤ㄲ㌹摦㄰戹捡ㄵㄱ㐶ㄸ愴㉢㑡㉥㘷㙡攸㈷ㄱ晥ㄷㅢㄵ㤳戳ち㔹㘴㑢攵㠹昹攵攷㐱㜵㌱づ㐲㜱㘸攴㐲㌲昷挴搸㔸㘹慣㜴昴搸搸㤱搲攱㐳㈳攵扡ㅢ搷㐳㜱挲ㄷ昵㌸戴摣㐳㈳ぢ昵㘵搷愹㍥㈳㌶㤶㠲㔵攱㥦㄰换㠷ㅦ㕤戶㡥ㅥㅦ㍢㝡散㤸晤昸攳挷ぢ昸戴㌲㔷㥥㔸〸㠵ㅤ摤㉥㥡〶㘹捥㤷㈷㑡㜳㈲扥㕤㌴晢㐰ㄳ㈴㈷〳捦㜲晣摢㐴㔴㈷㙦ㅦ㥤ㄴ㔵㠷㐲㄰㈲㜴晣换㈵㉣扢㡤搱愸㍤㔶㥡〲挷慢㔶ㄴ㤷㠵敢㥥ㄳ㌶ㄷ㔳昰挸㌳ㄱち扦㉡愲㐱敦攴㝡㔵戸㘹㜷㤴昳㉥㔸攱㥣攵㠹㉣ぢ㐳㕥㈲户㤹㥡昰㘳㈷摥ㄸ昰捥㐷攲㥣攵㕦ㄶㅣ愲㝢搳㜵愷㤶捤慡搹慣㤲㌹搸㙤㌱㔲㌶愵愹戰㕡㕥戱挲㔸搶㈸戵戱㙥㘳㕢㌴㐴㉥扣㙤㔹搴愲㤱㡥㔹ㄴ搳愲攳㍤㈳㐲㕦戸晣〸㠵㌷摡㌱㐸昲㈴㘱㝤㤳㌹㡤摤㤰ㄷ㙡㝦慡昷㜲㉢㘸㌰㜳捣㑣㘴㐶ㅥ㔹㘱㈹㠸㉤㜷㘴㉤っ㙣㈷㌶晢搹㔷㐰愶㘶晦〳〳㙡㥤换㉥慤㘲㘹㤵㘵慤㔲搵㉡㌵慤㈲戴㡡慤㔵㉥㙢㤵ㄵ慤攲㘸㤵攷戵捡㉡挶㌴㔲慥慦㑦㑢㔳摦㍢晦晤收つ攷摢㜳摦㜹㝢㜸攸昴换摦扤㔶ㄸ挴愰戳改扡㈶㐳敢㉡㠴扢愹㌷㌰ㄶ晥摤摣㘰㘰㉦昶㌱晢㌱㝢㙣慣㜶散戰昵愸愵㜳㘷户㉡愶㝤ㄸ㕢戰㉦㍡㝥㉤戸㉡攵㔶戰愷ㅣ㌷ㄶ愱慣っ搹昸㐹㜴㑦搶〷散㤳敢㌰摡㙡㈲攲㝤㜶㔹㠴㌱㤴㍤摥搸㤴晢㝤ㄳ㔶㈴㌶慢愳㈹敤㠹愰敥搷愲㝢扢㜷㉥挶㔶㉣昶㜷昶㙤ㄲ搹㌲㙤ㄱ㠶㈰㈲戹愴晢㍢愷㕤戰摣扡ㄸ㕦㜷㤲敥捦㜴㜴挳㈴㠲攵敤㝢愷㐲昱㐲戳㜷换㡡挶攱㉦慦㐸摡㕢㜶㤹㜴㈵敢ㅡ㈹慦〴㤱昰攵昲㐶扤〵愷扡㉡挲㐵㐱㙦㉢㙡㜲慢㜷戰㉢戵换搱㜹ㅦㅢ㠵愵搵㍥搷摡㑡㐶ぢ扦㈶㙡㔸敦ㅡ戸扣戱㘴㉤扢攲捥戶㈱挹㌷搱㜱㑦㕢昳㔴㔰慤㐷攵挰㡦挳挰㙤敦ㄹ慦㕤戱攰ぢ㙡㘷㠲㥡挸捡愴㈴戹慡㘴㌲慡慡㍣摣捤愸㐸㍢愲搹戵㈸〹㡤扢昷攰ㄶ㈵攲攰慥收摡愴㡣㐲㡢㤲㜱晣ㄷ㝡慥愴㔵〹㌹晡㜰捦搱㕤㤴㤴㤳敥㙥㌷扣搲㌹挸〷㜲㜰〵慤㔲㝢㜰㝢㤲㥢㝡㜹㤳㤵戶㐸㠵㠷㉢㐷昷㘰㥡㈴摢搴扤晦敦㘰㑤ㅢ㑥㜷㝦昲ち㍣晥㈹换慦戹㈲散〹つ㔴慥挸ㅣ㘲㔶㘴戶㠷搹㕥㘶挳挸昴昷攱㈶户攵㈸扤扡扡慥㙥攸㔷㥤㕡扣㘲慣〸攷昲㑡㡣㌶㐰㡡㕣㡥散摥㤲捣㍢搰㘴摥挹散㉥㘴昹扣㘲摣捤㐱㐶摥扣㠷㍦晢㤱つ㌵㡥扣㤱㐴㌳昳㡡㑥㜷晥挹てㅤ〲ㄹ㔳㥥㜱〰㈱㤱敥㠱㙥㤴挹㜴攳挶㈹㉢㕡㠹㘹㠸㍤㍢戹㕤昳㕥㘶昷㈱㉢㝣〶搹摣㈹攱挲㡣㙦ㄷ㝥搱㜹ち摤昴㥣愴㜴敥昴ㄶ㌷晣敡㑡ㄸ昸㐰㜳㤳㔶㙣㡤㔷〱〶㈲搵㌲扣搹愰㕣㡦つ敦㤴㠳㥦㠲㜷㑥慣〹㉢㉥挳㑤挷〳摥㉣㠰㠴昴愳㌳戵㜵摤㑢㌰挰愴㠸慡㈶挱挲っ摣搲扡㠱ㄲ晣㙣挱愳愳ㄱ敢㌱㐹昷㜹ぢㄶ挰㐶㙣㘲搰愸㥣㤵㤴㌸㜳㐰戶㌵㘶攷搳ㅡ㈸ㄴ㘵戱㠵㑡扦㙣㐸㈸㈹㘴愵〲捦愴㘴戲㘹摥㘹㐱攷㘳挷㡤㑡㈹㝢㑢㤳〱挰愴㤰㜸㤶㙣㌷っ㈸㤸搱㔳㔸㥤㠶㑥戴㌱㕦㕤㑥挸㘲㈹搳㘱㔰㕦㈳攲戸㕤㜴㐸㑢㌱敦㐷昶晡扦㝦晣攴㠱敦扦昵㜱晡晢ㄲ㑣㐸㈶㤳㠰挴愴扥戳㡡ㅦ㤹捣〷昰㤳敦搵愷ㄳ戱㜴昵戴摢〰㈳㥡㜴挱挳㙥㤷㐲㈱㤱㕥㑥㔶㌶搶挴㠰㜷㌱〸㔷㤷㠳㘰㤵挲ㅦ㤴戵㘸㐵㠸㤸昰愹㍦㐵㡢㉣慢慡㥡挹戴攱愳ㄶ㥣㐵攰㘵ㅣ㐰㌶㌰敥扡㈳つ㡡㤱昱㄰㥡㌲〴㜲〷㔱戸挳㜶㝣换慤慣〱㌸㔶㈶㉡㐷ㄶ捥㤴搶摤㘸㕤晤㌳戶㑥散昵捥㥢搳敦扤㜷昱敤戹㔷㙦㍣㤱晢扢ㅤ扥愵晥㈹敤攸㐴㔳㍡㝤㔳愷㜶㐸㔸搸㍣㘷㕡㑥㌰㝡ㅤ挳㍥敦㍢㜱搴㙦㡦搷攳㘰捡㠹㈷愳戸㘰㈳㐳㔱㑥搹㉦㕤㜲换愴㔱晢㠲㈳慥㉥㠱㍦㥦摤摡〵挴㕣慥㐷㜱㈰ㄵ晦晥慤晤㤳挱㕣㄰㑦㍡搱㥡㙢㙤㍣搸愵㍢改戹戸㈲㝣㘰㠴㄰㔰攱㘶㠳㠲戵㌵㔱敢戲挶挵愰ㅥ㔶挵捣攴㙥㐰ㄹ㙡㘲挱ち㤴〴昶慢ㅥ搸晥㔴㙤攱㍢搵㔲㠳㘲愹㍢㍣愴攴㐹㘱㡥㠲ち㉥慡㉡づて昳㄰㡡㌸㐳㜴㥥㕣扤㔵愴〵户搰挷收㙤㠸㌵㘹ㅢ㐸㠱昱㡣ㅦ㌹㌵㤱㑦㙢㘷ㅣ㝦㌰㉤捥搷攳戶ㅥ㙢㝤㌸敤㠱昶捦晢㄰㝤搵ち㙢扢㐱㉡搸ㄸ㔲㈲ㄲ搵挰摦捥ㄸ㥤㤰㔱㤴てㅡㄱ㠶て㕥㠲㠳晡㈲㥡挹㙢〲㠴慥捥愸㘹㡥㈸戴挰㍥㥡敦〰搹摤㙣捥戱㜶㐶㔸扥㤴挲㘲㕣㥢ㄴ㔷〶攵〸〱〵挷㐵搵ㄵ挳敤㔵㜹㈶㤹昶昸㜲ㄴ戸昵㔸っ㌶㑢搲搰㑤晢㥣㜰㉤㐲昸㐲戳戴㔰㡤㜱挹㘹搲㈳㍣摦㍤ㄲ〲㐷戲愹㤴㔴㈹㈷愳㠷昲戶㙦㠲㌶戴㐳愹攲戴戵㘵晡搷㔳敡慢慦㌰晤攸㈹愵㔱挸㌳㈹㍡愱挵慤㘳㜴㕡搲㜰攳敡㤸㜸㌸改扣ち㡤㌶挲攳〱㕢晡㍤摣㠱ㄹ愳ㄸ愲改戸〸㈰挵㑥搵㜲摤㡤㐱㝢挶慦扡昵㥡㤸戵㤶㠵摢昰搹㐱攸敤ㄲ㜹挹搸㕡㈲慢ㅥ㝣㐹㉦㉥㌳〸戰㌵㙥〴㍢㜶㜳㡡㔹〲㕢㈵㑣〰㡤扣㜹ㄸ㌵㡡㠶㜰晣ㄳ㕦㠸㠸㌸昶㙥㕥攷㘵攸〷慥㙤㑢ㄳ㝤ㅡ挱㘱昳㑥㈵㉤慥㘵搸㙣㌰ㅢ攰扥㕢㙢㘹㍡攵㈴㑤扢挶慥愴㤸っ挳搸改〱〳㕥㈱㝤㤰㈲㌳㌸扤愴晥ㄴ昹㑦〹昰敥搲〹㉢㕢㠰㠸㍣晢愵ㄳ攴㜱㌴㐴て㤶〰㠷㈵㈷㜶㐵扦㉤晢㘵㌹㐷㤳㈰㌷晢散愵ㄵ㐰戴挹〱㝢㍡㜴㙡慥攳ぢ㠲㄰挴㕦ㄸ㙥㥢ㄵ㤷ㄱ㈹㔸〸㈲㠷搱摣〱㝢㈹戴晣〸㜰ち㘱扦㡤扤㙤㌵㈹㉣摤㥥㜰㝣ㄸ㔰昲㑤㤶㠷散挵㤵攰㉡〲挲㜵捦㥦戶搶愲㕤㈱㈸㠶㤸㤳㤴㔸㤵愶㙡㥡㥡搳㜲㍢㍤慢愰攱㈰㜹〴㈴㌵㘶愹愸㜸挳散㘱慦㤴㔲ㅡ愷愱扤㜲㑤㙤㐱搵慥㤷挴㘶㌴㥤㍥搸ㅣ攳ㅣ㝥昱昴昴昹㤹捤攸摥愷ち㠹敢扣ㄳ昷㌸ち愴㕡㌴㐳〹㔴挷挱㐴㔵搸㐶捤㌱愵挴㔹敢㔴扦扣㉤挷㔰ㄳ㜱㝡㜲㌸㡢㔳戸攴ㄵ㘰昸㜰扤戸ㅣ挳攷づ㈶ㄵ挲㌹捦㜲愳戴慦ㅣ㜸㥥㐵搵愲㕡㉥挲㙦㡢㥣挴搶昰㈴愶㡤㑣敡㕦摡㘴慤愳挹㕡㤷㑤㌸㡥ㄹㅥ㤴㘵搲ち㉥㕢愱ㄳ慦㜸㑥㌵挷ち㐳㜸扢㐲㈷愱㐲昲㐲ち㠶㌲㐹挵〴㔰敤扣㠸㈷㜷㐷㠸扢㠴扢〳㔹㈷戵㉥愷㙡昲っ㔷㜷ㄸ㝢㠱晡㑡㘷㙦ㅥ挵愷㜵昹昸挲㉢㌱㔳ぢ〰㐳㡢㜴㐲㉡挳㈴散㌶㡦㜱㐴㥡戲㡣㑡昴扣づ昳捡㤶㥦つ慣摡ㄴ愲扣㐱搸㤷㍥攱攴㈰㕡扡㤴戰挸㄰㐸ㄹ昱㐳挴㈵慦〰〷㠷㌹㌶㉣㈲戸㤰㘵昰挴㐸㘴㐸摥㈸扡摥㥦敢昶慤㤹〶慤〷搳慢㘲敢㔳搴捣ㄶ晡敦㥦㍤づ捦捡㙤昱㉤挴晣ㄲ戳挷㤰愹っ慥㜰㍦ㅤ〳㡥㜳挰攳挸㜴摥戱㍢慤㘴摢㜰〱㠹敢ㅥ挳ㄸ㌹㡦摢〱摣㌰㄰摣㐰㌸〴㉣㌱晡㜳っ㈷㤸㑦㈰晢攳昵敢㈷昰愳愸て㈰㙢㝣㥦愶㥥捦㤳㜹收㤳捣扥㡣㑣攷つ攴搶㙥㍣㥣㔸㙣戹㠶搲㐶愳㍤昶搹扡攵攲㌵㘶ㅥ㔸㈸㘶搳㙥㌰㠲㙣㠲㐸㍢摦ㄷ摡ㅦ㘹㜰㤹㤳㕢㜸敥敢㡣㜶㜴昲愰㝤㙣扡户㠸㈳㜷㠶㔸昳晡㙦㄰ㄳ戸戵慦搰㈴晡慥㌰㜴㔵愹㈰愴㠳ㅡ〵㥦㌷扦挲㍣慦愸扣㈹㙥㌱ㅢ㤵㜷㥡㉤慤㍡昱㔷㡦挳愳〳散㜱晥昰愶慡搳愹㡤扡㝣㜳敤㘶㈳敤㘷挸搳晣㍣昱摤㤶㌵愸㍣㕥㘴敢㐴㕡㤰㝡㑣ㄷ㜱㔳慦㐴㔷㠶㙢㉣晣搳㘲扣攱攲㑣㘰㤱攱㥥愴㐴㈳㐸扡戱攸㈰〴挰捤㜶〶㜸㥢㜳ㄹ㑤改摦搷ㄱ㔰㤷搳搸㐳昷愷晦ち㈲摡㜶㍥㜷戰㈹ㄵ捥㘱㌲㈶㤱敤㍢攳㔴挳㈰ち散㜸㘴ㄱ戸㘶㠴㑦㉣㌶㄰敥戸晥ぢ㔰散晡㑤㙥㉣敢昳攱㔲ち㍡扦敡〷㔷㝤戹ㅡ㍤攲㑢㤳攴㔷㕦ㅦ㍦㐳摣㉢搳攷挱挵㘲挳㔵ㄶ改㘴㤸㡡㜴㌴㑣㐵㝡ㄵ愶㈲㍤ぢ搳㄰㝤〱愷㔳㠷㙥㙢㉡搲㠳㔰㡣挶ㄴ戲㐲㜹愲㈲㥤敡㌹㍣挳ㄸ搳㘸搹㠳㤶昶攷㕡攳ㄴ㥡〷搱摣㠲㔷㡡㜴㐱愴㈲摦㌸捤搳㉣昱㘱㔰愵愶㑢づ捣愲挰〱晣㔷㥦㘶㠶晦收㜱挱㑡㤱㑡㐵㙥㥡㜳挸〶㌲㉡愹㌰挸㘸ㅥ㘰昶㄰戳㠳挸搴㥦愶㌱戹㉤挱扡㥦愴ㅤ㥤挱扡㈲㍦㉥㈹㉦㤱挸㜹㘶ㄷ㤰攵㜵㝥改㤱敤挳㐴〹戴搸㝣晥㘳搴㐰户愹戵晤㜶昲晡㐶挷㈳愳㌳慥ㄴ㜹〱㈸㈳挴〳摣㉣㐰㌳戰〵ㅥ㤲㔳摥〱㑣搳摢㌷捥㌱㔳搶㌸搹戰攷㐳ㅣ㙣㝤昶㑣〴㘸㕥换㈱慡ㅤ攳㐱搴摦つ摥ㄷ㐶㤸攵搱て愹㌱愰愶㜵搵㝦㉡㜶攷戹搷㜲晦搸攴㐷攳づ慡〱㔶敦㄰㤵ㄸㄷ昱戱捤㤷ㄸ㘹㜰㤱愶扥〹戹搳㍥昳晦㍣㜲㑦㝡㑦搲ㄴ昳㔹㡣㤵㕡愳㈶㝢㠰摦㝤㡥㑤っ搸挹㑣搱愹づ㑦㙥㉦晥ㄶ〵ㅦ㠵㝦㙤㝢㈱㍤㠹ㄷ捦つㄲ捥〰㠹攸搲㘶戲摡ㄳ㍢愳㐵㍤攰㤹㉥晦㝦㠸㡤㝣ち㍡戴愴㑤攷㐶㡡㌴捤㥣㘶愸㔴㝢㙥㔸扤㠶㉦昰㉢〴ㄶ㌹㈰㑡㥡㠲散昸㐱摡㐱〴㘴㕥㐲愶㤳㠷户㉣㕣㝥㝡㠷㘷㡥㠵愹㉡愵㐳ㅡ收㜲㕡㘰㘵攸ㄲ㌲㡡㕤㕢㔷慢㤷㙡㤷㉥㝤㌸㤴ㅤ搹㥦晤敡搳㠵㔷晥晡㠷ㅢ㉦扦晢戵ㄳ晦昸攸戵搷摥晤摢换搷㍦晡攵昲㠹摦㕤扢昶摢搳慦㕦扦戱搷㝥㐳晢搹㠷戳㙦扣㌸戶晡攲ぢ昶昹㐷愶㕦㝣昶昹戳㘳ぢ㝢㐶㌳㤹扥扥㠳挳扦扦晢攱攲户㕥昸戹晡敢扦摣攵慢昲摢昸㐰搳ㄹ愱慣ㄴ戹〶改㌲㙡㈸挰ㄹ昱㐷㌲改㝢㈹㤳㈶搰㤰㔳㤵晥晦〱慦搷㔳㌸</t>
  </si>
  <si>
    <t>㜸〱敤㕣㕢㙣ㅣ㔷ㄹ摥㌳摥㕤敦慣敤搸㡤搳㑢㑡㘹つ愵㉤搴挱㡤搳㠶㔲㈰〴㕦㥡㑢敢挴㙥散愴㈰㐰㥢昱敥㤹㜸㥡㥤ㄹ㜷㘶搶㠹㑢愵㔶搰㜲ㄱ㤷㑡攵㈲ち攵愲ち㔵攲〵捡㑢戹㑡〸〹〹㠴㠲挴〳㍣㈰昱㔰㄰㠲〷㄰㡡㐰㐲㍣㈰攰晢捥捣散捥散㝡挷敥戶〵ㄷ昹愴晢晢捣戹捤㌹攷扦㥥晦㍦搳㥣挸攵㜲晦㐶攲㕦愶㍣㌳搷㉤慥晢㠱戴㈷㘶摣㝡㕤㔶〳换㜵晣㠹㈹捦㌳搶攷㉣㍦攸㐳㠳㘲挵㐲扤㕦愸昸搶㐳戲㔴㔹㤳㥥㡦㐶㠵㕣慥㔴搲㌵搴㜳㄰晥㐶攲〷㥤扤〶昳〰㑢㌳搳昳换て㘰搴挵挰昵攴扥戱㌳㘱摦㐳㤳㤳ㄳ㤳ㄳ㜷ㅣ㥣㍣㌰戱㝦摦搸㑣愳ㅥ㌴㍣㜹挸㤱㡤挰㌳敡晢挶ㄶㅡ换㜵慢㝡慦㕣㕦㜲捦㑢攷㤰㕣摥㝦晢戲㜱挷㕢㈷敦㌸㜸搰扣敢慥户づ攲搵戹㤳㌳搳ぢ㥥㌴晤㤷㘹捣〲愷㝣挷慣慣㕡㕣㥢㤴㥥攵㥣㥢㤸㤹挶㝦㠹昹攳改捥㠹挵ㄵ㈹〳扥㕡㝡搲愹㑡㕦㐷挷〱㝢捡昷ㅢ昶㉡㌷㑦户㡦㘰愹㔵挳てち昶㡣慣搷㜵㍢ㅥ戵㘴捦㘳敦敡挶晡愰扤㈸ㅤ摦ち慣㌵㉢㔸㉦摡㑢ㄸ愸㌶㘴㥦昶攵㈹挳㌹㈷㑦ㅡ戶㉣搸㐷ㅢ㔶㉤ㅦ愶㕣摦㉤昱㄰挹㠹愹攵㑦㑣昹昶捣㡡攱愹ㄹ昹摣㤸㡣戶㐷扣㙡扡敤㡤摤挷攵搴搵ㅢ㌸收㑤摤摢愱收㡣攱㌵㕢㡥㜷㙦ㄹ㉤㍥㍤㠳摢扡户㑦散㔱扡捦㥢扡昷㔱㕢㤹㙥㉤〶㈲晡㔶㍢㡡挵攸㐵㠲㝥㠲ㄲ〱ㄱ愸㤷〹〶〸〶〱㐴晥㙦攰㤲㘴㐷㔶㘹ㄵ㐳慢㉣㙢㤵慡㔶愹㘹ㄵ愹㔵㑣慤㜲㑥慢慣㘸ㄵ㑢慢㍣愰㔵捥愳㑤㥣㑡晤晤㕡㤴晥晡改扦摦㝢改攳㍦扣昷戹摣扦㔶扥㍣㝡攸晢㠳扢搰攸扥㘸㔲戳㥥㜱〱愴搶愲㘲㜰〴晦㙤捥ㄵ㘰ち昳愰㜹愷㌹㌹㔹㍢戸摦戸摤㈸㜰㔹ㄹ挸㑦ㄱ捡〸摡づ㥡昷㕢㑥捤扤愰㜰㜷摤戴攱换搶挶㡤㐷㜵搳㙥挳愹昹慦搹戸㜲㌱㌰〲㜹㙤㝢㕤㙢㤰㡥㙥㡢㘰㉢改慢昷㕤摦摥敤㡣㔱㙦挸愹㡢㔶㔸晤摡戶㙡㝢挱㜳㤷扢搷ㅥ昱攴㠳捤摡㡥ㄹ㑤㐱愸慤愹戱㍢㔶ㄹ㔶㠵昳ㅡ㥢㔹㜱㝤改愸改㡤摢ぢ㔶昵扣昴ㄶ㈵㐵愲慣愹愵㕥挹慡㠸敢挷攷ㅤ㉣ㄴ摣㕡㝢㝤戲搴扣晢㘲〰㘶㤶㌵捣㜷㔵㝡挱晡㤲戱㕣㤷㔷愵㥡㠴敦㐴挵摥㔴昱ㄱ户摡昰㘷㕣㈷昰摣㝡扡㘶慡戶㘶㐰搲搴㑥戸㌵㤹捦攷㤴㔰㠰挰敤敢ㄳ㈲㜷㙢㜷㕥㔰㠸㐸愰㤸㡣㝣㑤㥡散㈶㑥㘱㜵㔸㐵㕤㤲㈶戵㌷㙣㌲ㄸ攷慢㘴㑣〶〷㈶搶㐴晤挱㤷扥㜱㤳㘱㥢㤸㝢㘵ㅢ㙢摡㘸戴晡扢搷愴ㄳㅣ㌳㥣㕡㕤㝡㤹摡㑦㜰㐶晡㌰㐰攱㌲〴㐲搷摤愳慡ㄳㄷ挵㝡攱㠲㔵ぢ㔶㡡㉢搲㍡户ㄲ愰っㅡ戲㔴攲搶㜶㈴晤ちㄴ改扢〹㐶〱捡攵㕣㜱てㅢㄵ换㐸戹〲愵㔳〶㉦愷〴㌹晢愵㜸㜹搰㍣㘲搵〳ㄹち攵㘱ㄳㄸ〹戵㥡㐲摦㄰㐹搴㌳慡愱挲搸㘳捥㠰㑡つ换〹搶㕢㝣摢挱㈵㈱ㄱ敤挸㠲㙤㈷ぢ㈸ち搲昲㈰㠳搷㐰㌴㙤搲㈰扢㜱㠲㠸挸〶ㄹ㥡ㅤ㈳愷㠹㡣敤㌳㘴〴摡㈷㠹㤰慤昷㜷㤷ㄱ㈴昶㑥㈲㘵愷慥晣戸㈳捤㌶戲攵㐳㘹㜶㈵㌶㑥扦㡡攰㙡㠲㙢〸昶〲㠸㍦㐰挲㔱捡㈱㥦㑥晡㙢昰慣㕦㐷昰㕡〰挸㈷㥤㌲㈷ㄲ㔵戴愱戶㘲㐷戲摤㄰散㘴㘵ㄴ㠷愲㠸㤶㜱搳捥ㅣ戲ㄵ愲㈳慢㜳㝢攸摡扣搲戱㌷㜷愷捤攴㜲㐸㤱ㄹ㑤㤳㙢摤愴㘹㜲㈳搸戴㐷扤㜵〳扡敡㘳〴慦〳㈸敢慦㈷㠴㜲愱挱扢㌵㡢㥥㈶攵慢挲㉣ち㡤愱ㅥㄵ㝣㐴挸㍣〲㘴〸戹㡥攳换㡥つ㑤㜳㜰摣㝣搵摢搰晢扡昳㜷㠴昴㌶扤戹愳㜷攸㉦㝡㤱㔶昴㡤㘰㉦昱㥢慥㍡收㈶㔴敢㌷ㄳ摣〲搰愶㘳㜸晡㝥戱㥥〲㘵ㄶ摢〹捣敤愶搷㐵㔹戹㑢敢慢㔲㘹愰㐱㜳挹昰捥挹〰ㅥ㡣攳戳戰㠵㕤捦㤳㜵ㅣ㙡㙢慡㠰攷㤷慢搳㠵晥ㄱ捦戵㔹扥㘳㈳晢慦ち挵㤰捦㙢㝤戹㌶ㅢ㌹挳搶㑣昸㥣ㄲ㤴㐳ㅤ㝣㝢㜷㈱㤱攸㤴㈶㉦昶换㍥㕦敥㐸㤲ㅥ㈴挹㥢戰慤晡慤〰㤰ㄲ攲㔷㕤㈵捡㍥㌶㝢戳㙡㤶戶㔸改攱换㌸㥤戴昹㄰㍢攴挸㐰攸戰㥤㠶晦挰ㅦ戲ㄷ㉤扢㈹㉣〶散〵改㔵攱㕢戰敡戲ㅣ扡㘵㈹㙡㜶㘴挵慢㐴㔶昴昵㜵㥣愷㌳晣㙢㡡㑥摡愴㐴㈶户㘷㔶㘶㥣挵㕢㐴㐵㌷㈴㠵㑡㠶㙢愸㈹㠱㐸㜹㙣扢㈳㘲㝡㄰㌱户㘱攳昴晤〴㤳〴〷〰ち㍦㠷愴搹敡挶㌳ㅣ搶扦㐶㤷㜶愵㤲㉢ㄱつ捡㐵㜸愹慢戰㍡挸搷扣㠵攰㑥㠰㌶昳㠷づ挸っ㐲㔴㈸㑦㄰愲ち㘳㤸㘷㉣㜹㠱㌴戰换㐴㘰㘹愶攱〷慥捤挸搲㤰㌹敢㥥㜴㠳㔹换㕦㐵㈴㙡搴㡣㌲昷慦㐸〷搴攵挱昶㘹㉢㜳㔷㔷㘵㑤㌷ㄷ摤〶㐴摢昱搹敤㜰㌰挷㜶挰㤶㔴㘷㜳㑤㈰昵㜶㍥挶㄰〲㍢慤晣慤昴挶㙥挹晢捤㐳摦㜰㙢㐷㤷慣愰㉥〷捣㤰改㤸㉦㤹搸㐵㐴づ㙡晤收搲㡡㈷攵散㤰㜹搴戳㙡㜵换㤱㐴〶㙣㑣〶敢收攴㌹㐴〹ㄶ㕣挶〰㕤㘷挸㕣昲っ挷㕦㌵ㄸ㔰㕣摦㥤㝡㔲㘱㤱㠲㌹㙤㌹㍥㕥愳戰挸晣戰戹戸攲㕥㐰挴戶㘱㍢㐷㡤㔵㝦㕢㘰㠵㐴ㅦ㈶㠵ㅡ愱〹㑤ㄳ㈵慤搴㉢㝥㜸㈰捦攵挸㝢㜹〲㠵慢㕣㠱㍥昳っ敤㑤扢㍥㡡搱搰㑥攷㥣〶ㄱ㍤㙡ㄶ昶㘵㑡㘱㜲慡㝥ㄷ晢扣つ攰㥥愳愷㡦户㈲㜳㉦㈹㘶㕤愰㤷㍦㐳挶㉢戲㘸〶㐲攸愳摢ㄵ㤲ち换㐸㌹攰㐰㘰㥣㑦敤攴㔷㌶㔵ㅢ㔲摦慥㔶昶〸㈲㐹㠳收㥣戱㉣敢㠸㐷摢㐶戰㉢㝣愰ㄹ㙢ㅢ㜵㍦慡㥢㜱㙤摢㈰㘹㤱㉣ㄷ慢〶㈹㜸慡ㄱ戸㈷㉣㐷㌷〱ㄴ晤㐵㐵挶㐵ㄴㄹㄷ㔵搱愰㜹㡡愱㐱㤵攷㔸敥㌹挳戳㠲ㄵ摢慡㤶昸挰昰摤戶愰㐹㌰㌹㈵㙦㥣㘲㤹㌱搶㘶捤㥦㠶挹收㑦〰摤ㄳ㤰愳摣㍡愲ㅦ㤴慢㠹㈲晥㠹ㅥㅤ㑢㄰㌰捡㔳慡扦〳愳ㄵ搴敤〸㠸ㅣ㤵㉥挷㜷㌰㉥㍦㠲㤲㔰〸ㄱ敢ㄹ㈴〲慦㘰㐲挸搳挵㕤㌴㑦㍢㔶〰散ㄱ㘳㐷慣㘰搶〷捡〱㤰㔵挷摢㙢ㄵ㔶ㄳ㥤挶㥢㕡攱㠶捥慡㤴㥡戸扥戳㍥愹㌷摥戰㐱㜵愸㔱ㄲ㡡㘴戳㐶㑡戳㙣㌰挷敤愴㙡㠴㔲摣戱戶ㄱ㔹㙥搳搶扥㔳㡡扣〴挵愴㘸㈶愷扦㔳ㄱち〲扤㤱㡥愲捦㍥㥢㍣ㄲㄱㅢ摡〰㘵敡愹戰㙣㈸ち〹ㅥ挷戵㤳㥡㉣㐷㑦攰敦㕤㔱㜶扥ㄱ愴㙡㡣㡢愳㔱捤㔴扤㍥敦挰㑡愸ㅡ㕥㙤㥢戰㌴搶ㄶ㙡ㄸ挵㥤扤㙡晦㜰㝢ㄳ㡣ㄸ戱㈱挳㈲ㄹ㝥㘰戰㈱㤸㉢ㄱ㔱愵㜵㌶挴慤㙥ㄶ㤷昸㜴㐲ㅡ㡥挲挰㘲㔰㥢㤵㙢捡っ㙢㔹昲愳慡㐳昳戴愸攴愸㙥㑥㉤晢㔰改〱攵㜸㤴㔳っ慥㥢愷攸㤶挲㈵〶㠸摤㈸户㔰つ㄰摡㙤づ挰㤳挱昶挱づ㜶㈴っ㥤搰㍡愳〴㉤㘶㄰㙥㝡ㄱ攴㥤ㅥ㌱ち㐱㙡慡昴㤷挳攲ぢ㑦㌱㝤晤㜰㉥捥㐴㑣挴㜰㔷㠶昵〰攴㈶㈳㤳攴愲搱㌸㘰ㅥ㑡㌶㈵戴〶攳㌲㥡ㄸ㐳㌴昹扣〰户㜸ㄸ换ㅡ㈶摢搴㜱捦㉤戰愰㑤敢敢扢捣攳㑥戵摥愸㐹愵㡡㘳㔹慤㌴昲戶挰㤷扡〲ㄸ㜲㔳挶扥㐴㥢㜲ㅣ㐷㈹㉥㤹㐸敡摤敥搶て愳扢ㄲ㜲ㄸ㈳㔴㝤っ㐰㘶戸攵㔴㐰慣攳㥥〲敤挳摤慤ぢっ敡昲ㅣ㐴㕡㐷ㄱ㘵搹ㅣ敥攳㌵愳挸㡡摢ㄲ捤收摣㌹㤷㌶㝢愲攸㤸ㄵㄶ㙤ぢㅣ㘱㥤愱挰㉢ㄶ㘱㡣昴挸ㅤㅣ㈴㜷㌹㡡敥㕥㝥㐴㍤收㉥〳ㄵち〳㠲㌱㕥㥥㠲㜲搸㔵㌰ㄲつ㙥慤㘵㜵ぢ㐶㝦㘹㜹敢㔳〰㠲㘱㘰ㅡ戴㘸ㄹㅡ㌸㌳挸㙦㙥攰摣㠰㔶ㄹㄱ搲㘴㌰㤵㌱捡㔱㌸散㠱㌴㜰ㄳて搲㑢㉥㤴㔰戰㐷㕤っ㡢敦㈶㡥摢㌸〲戹摥㔵㙤㠵ぢ㐶㠰敢㉦捥摥戶攲愹㕡㡤收㉥晣㜳摢〲慢戸扡ㄱ㥡愳㝢摡㉥㘵愹㌵搱扥扢戱慤㈲扡㉣㜸㘰㜶攲㤸ㄱ㔴㔷ㄶ㠳昵昰攲㔶慦㈴㔱昸〱晣ㄱㅢ扥㥤㌶㜳摥攱㐵搴㌵敥㝤昹扣攳㕥㜰搴扣ち㍥㙦晤㠱㐲㜰㠵戲㥦㤳㉣攷晥㡤㝦㉡㘹戹挲昷㌱攲㔶愶捤〱㕡づㄲ㡥愳㔲㈸つ挶㤰捦愰ㄳ搸敥捤㕢〳愴㤳㍤㙤㜴愲〴挱づ愱㌸攷㕥㌶㐲ㄱ摦〳㕡㐹㉣攱㤱ㅣ㝢晥㉣㔸㕦㝣ㄷ㈵㐴㌸㥥㈳㌱㔲㜸ㅤ㜲ㄹ愸㔳㠲㍣扡攲挱ぢ㈱晦㍦㔸㡡戹㜹㐳㜶晡㉦㌰戳昸㑥㍢㡡慥㈷㡡扥摤㠱㈲挱㙢㈰㡡㝦敦㐱㈶㑥〵㠶㘷㕦㔴㈰㥣㙢摡㌹㠰扥攲ㄷ㝥晦㠷〷搰戹㠸㌸㤴㡤㠶㔰摢㑤㜸㙥㥡〸㝤ㅤ㈶〲㠳昷捡㐴㌸㠱㡣㘰ㄴ㍦㌴ㄱ㈲ㅦ挸㍣ち㌶㌷ㄱㄸ摢换㌰〴ㄳ愱搶㠴㕢㠳㈷戰慢㙣晡挷㡥攱攲慤昴ㄱ捦㠷搲昲㘷攰㤱扡扡戳㜸挱昰っ㝢慦㉡㍦敡㐹㈸㌳㙦〹㌷戹㔵ㄷ昶戸㜶挳ㅡ搵㘹〳㕦㐵散㘵摦昱愷㙣敤晥㍡㌰ㄵ愶搰㝤㉦㑡愲昸ㄲ㍣㈵㠲攷㠶摣〷昶㝣攳攸㙦ㅦ㝡散㌰㙦慢㐵戴㕡戸ㄵ昹㕥㐲昶戴㈷㄰搴㑤㕣ㄴ戹㤲ㅦ收㥣挰㈷㑡搶㙡㕤㑥ㅢ㥥戲㠲㝣摤㡥戳㈱攱㈵〸㌳㈴扥敤㘰㘲攲摥㐳㘸㘲㑥戴戹㍢搵㠷㑤捡㐵㌸㤱㤸戸昲改挵㘱㐳搱㔵㤱昵㘸㙤ㄶ㥥㠳㉡㝡㤱ㄳ㐹㕢㠹㍣㜵㌲〹昱捤㜶㕤㜷㤰扡㉥㍣挸㌰散ㅦ㑢㈹挴ㅦ㐸㈱挹㠳っ㉦〴㈸㈹㜵ち㤹挲㙤〰ㄹ㤱戵昶㄰㉦晤〱㍢㐲㐰㌶㉦晤昵昸ㄱぢ㜶ㄱ㔸㡣㝤昱扤㥥㘸㘹㡢挶慡㠹愱㕡㘵搳㉣㈲愳づ㉦㉣㤸㡣㑢㔳㤶捥〱㤴㙥搹ㅤ挵㤷っ搹㘱攰㉤㘴散㠲㑤㕦㕢搹扥摢㘹攰收〷昴㑣㔱㈹っ㘷㌷㡢㜱㈰㔵㌱扡戰㘹㌹㉣㈲ㅣづ戳捤㑥〳㔱ㄵ㜴㤶戳ㄷ愷㔲〴晦昸愵㄰敢挷㕢㐳㕦搹㕥㐳ㅤ攷昴㘳㠱晣挱晥扡㍥㠳戱昱㔶㜲っ㈴散㤶㕡㤵挲敢攱愷搱㠵㡢捥〹扤㤵㔵捦攲㈰晥挴㥣搵愷㜵攸㝦㐶慦ㄵ㘷㥤㘱㙦㠶戱㔳晡晦摤㈸搸㔴晦ぢ挶摥ㄴ㈲摦ㄳ㘵昸㔰㘰晣㘴搳㤰つ㜷〴㥥㙤〴㙦搴挱㔸㔷㔹㠶扣挳摣㈲㍥㕥つ慢㤵〴㠷摦㉢摦㝥㌵愲搹㤷戶敤㐰㔷〱挸搸㔰攱㔹㠸愰慥晤搳㜲㉢㍥摤ㄶ摦㡢㡥㝢㑥㔸㔵捦昵㕤㌳ㄸ㕢㐴搰㜷㡣摦㥥㤹戰㜹愶挴搷摡㠵摡㡤搸㠹挱昷愳捦挹㜹〸散㤳㌲㜸戹㘲㤱㡣㉣㙣㉤㤲挱敦㤰㐶ㄲ攱㈵㙡〷晦ち昳扥㠶㔱挷愷慢昳昰㜵〶㉣摡ㄶ捡㉥昴㌸户摦搰攰搶攱㡥搶扤昰〷挹晡〴㠲㘳㙡〹敦㝤㍦昷戵㝤て搲㙤愳戵昹㙣搹㥢捦慤㕣㜸〶㌸摤摡㕢搲㈴挳㜷昲㡢攴戲㕥㈱挴愵晤挳昸扢㜵〷㉤㐷ㅢ〵㥤㐷ㅦ㜴搳ㄱ㌶㕥㠷晢㙣ぢ搱敦戳攸㉡愶〸昰搳㡤㈸挳〷㐱㉦ㅦ㔹㔱㝣ㄹ换㈲〳㈰㥦㉢㔶〱扡㔳昵搳ㅢ㔱昵㐸㉣㤰〵捦ㄸ㈴挷戲昸㈲ㅡ㜲扢挲㘵㠳㈵戸㙣愱捥ㄲ挸敢㜱て攴㜳㠲㘷〹㌵㤱捦愳㐳㜳㈲ㄶ㑡扢㑦攴㜳ㅢ㑤㐴搰ち㔰ぢ㑤㡥㍦ㄲ㙢ㄱ扤㡥㙡摤㈶㜰〸㕣㠰㘱㡡㐵捡㥡㘲ㄸ㕡昸㉥㌱㠳昴㡢攸敦ぢ㠷㝦㝥㠹改捦㠷㠵ㄲ㠴愸㑡㑦㥥㠲㔰㑤晥㠹攴攴㍤㤴㜶㥦晣㈷㌷㥡晣〸㘵㈴㘷愲〷〰㐳㝤愲㠲㍦㙡㌱つ㘴戸㡦晣㠹戳〴昸愵㘶㌱㘲愰㐴昵扤㠰っ晡㜲挳㔵慢㡢挸挴㝤ぢ㕣㝦挶挷㍤捡㍥攲㐵㐸晡㜲㡡愱㌳戶ㄸ㙡挵㤲ㅤ㜹㘱户㠵㙣挰㤲昸戵㙣㔷㤱㕥散㌱挲㉦㍥ㄲ㈳收搸戱昸换㈹㉤㡡㌹㠱㌰㐲㡢㤴昴挳㡤ㄴㅦ㡥ㅢ㝦敢昹㤶换ㄴㄵ㐸愰㥥戰㌱改㑣㌵㝥㍣㙥㝣〰㕦㘵愹㌶㌹摥㈰㘰㝡㈱㙥㑣㝡㔴㡤ㅦ㡢ㅢ晦改挰摥㘶攳㤸づ挳㤱ぢ㈴㤲っ㕢㔷㔹晦㠹㉦戴㠷搱扣㘰㔲㝦づ㤸㘱㌱㈵愷ちㅤ搷㤵〶ㅤ挴㘵㄰て摦㐸捦攱㙥ㄳ慥㠰㐰挸㠶晦慢㠴攳戸昳㌴㙢〴〶㍥㠱㕥㐳戰搹搳搵ㄳ㍢ㄷ捤㜹て〵晤收㜱ㅦ㘷慡摡戶㈲ㄱ㤸〳昹㜰㝦㌷㜱捡㘷㤸㡥慤晤㠸㠳㘴ㅡ敦㤰昴愶㍣㔴㘰㈵㉦㍥ㄸ㘳㌶昷㘸㡢㘶昴㐷㠰ㅣ㐸㐷㐰㘶昴㐷〱挳㐰っ㙦㉢攷㐶挸晦㡡戹㍦挸㡡てㄱ㍣〶㔰ㄶ㘴㜶搲㐱昱㜱㠰攱昸㝦㔴㌱戶愶晣㈵㥡㜸㈸㝥㔹㤲㡣昴㡦戰挳㐷〱晡攰扥ㄵㄱㄱ㤶昵㡦愱㈴昹㔲ちづ昵搲㡦戳攲ㄳ〴㥦〴㈸ㄷ㌸搹㉤敦ㅡ搷搴愳收晡ㄴ扡㡡㐷〹昰搳㥦㠸㌲㝣㈸㜰ㅦ摥摥摤㔶收㔱㌸晥戰ㅦ愱捥搴ㄷ晣㜷攳㡢晣㜵㉥扡て晦㐳㤲㠲㌲散昳摡摢㝡ㅢ㡢㑣㐰㥢㕣晤㔶戱搹㉦㘱ㅣ慥慢ㄵ㐱攱㠸㔴㉡㈵慤㈸㠸㙦㉥㔸戸㜸〳摦㜲㐸㔵〸㐱ㅡ㔰ㄵ㑥㔴㜱ㄸ〵晡愷搹㤴㌸㈶㥥昴捦昰㠹愸㔵㥢昸搹㈸挳〷㐱扣慡敥て㐴摤攳ㄷㄲ搷慡挲㙡㝢㈱昱慦㉡㔶㤲㉦㝣㡡㠳㈹㘴㈱㤳搶㑡㐴㥡愲愱㉦㈲㌳搴㌷捣戹摤㡦㥦㜶㔱㔴捦搶捥㥥晤挷㜰㝥散摡晣扢摦㌵昸搴ぢ㍦晢摤㤳扦㝣摦愱㍦晥昳改愷㝦昹晢㈷㉦晤昳〷换㠷㝥昲捣㌳㍦扥攷㉢㤷㝥户摢晣慡昶晣㍦收扥晡昰攴昹㠷ㅦ㌴㑦摦㝡昴攱昷㍣㜰摦攴挲ㄵ攳㝤㝤晤晤户㡣晥昴㥡㌷㡥㍣晡攰㜷挴㡦㝥㝤戵㈳搴㜲昱㠲昴㌴戸㙣㌵㡤㉦㈱㠳㘹㜰挶慦攸㌴戸㕣戵㔱换搱㐶㑤愳愰〴㥦〶㈷愰㉡㡣㜴挵挰㝦〰愸㔰戴ㄹ</t>
  </si>
  <si>
    <t>Month</t>
  </si>
  <si>
    <t xml:space="preserve"> </t>
  </si>
  <si>
    <t>Total Payment</t>
  </si>
  <si>
    <t>Monthly Payment</t>
  </si>
  <si>
    <t>Number</t>
  </si>
  <si>
    <t>Square</t>
  </si>
  <si>
    <t>Total rent</t>
  </si>
  <si>
    <t>Single Profit</t>
  </si>
  <si>
    <t>Total Profit</t>
  </si>
  <si>
    <t>Sum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</si>
</sst>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 x14ac:knownFonts="1">
    <font>
      <sz val="11"/>
      <color theme="1"/>
      <name val="Calibri"/>
      <family val="2"/>
      <scheme val="minor"/>
    </font>
    <font>
      <sz val="12"/>
      <color theme="1"/>
      <name val="Times New Roman"/>
      <family val="1"/>
    </font>
    <font>
      <sz val="10"/>
      <color theme="1"/>
      <name val="Arial"/>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FF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rgb="FF000000"/>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horizontal="right" vertical="center"/>
    </xf>
    <xf numFmtId="0" fontId="1" fillId="0" borderId="0" xfId="0" applyFont="1" applyAlignment="1">
      <alignment vertical="center"/>
    </xf>
    <xf numFmtId="0" fontId="2" fillId="0" borderId="5" xfId="0" applyFont="1" applyBorder="1" applyAlignment="1">
      <alignment vertical="center"/>
    </xf>
    <xf numFmtId="6" fontId="2" fillId="0" borderId="4" xfId="0" applyNumberFormat="1" applyFont="1" applyBorder="1" applyAlignment="1">
      <alignment horizontal="right" vertical="center"/>
    </xf>
    <xf numFmtId="10" fontId="2" fillId="0" borderId="4" xfId="0" applyNumberFormat="1" applyFont="1" applyBorder="1" applyAlignment="1">
      <alignment horizontal="right" vertical="center"/>
    </xf>
    <xf numFmtId="0" fontId="2" fillId="0" borderId="8" xfId="0" applyFont="1" applyBorder="1" applyAlignment="1">
      <alignment vertical="center"/>
    </xf>
    <xf numFmtId="0" fontId="2" fillId="0" borderId="7" xfId="0" applyFont="1" applyBorder="1" applyAlignment="1">
      <alignment vertical="center"/>
    </xf>
    <xf numFmtId="0" fontId="2" fillId="0" borderId="6" xfId="0" applyFont="1" applyBorder="1" applyAlignment="1">
      <alignment vertical="center"/>
    </xf>
    <xf numFmtId="0" fontId="2" fillId="0" borderId="9" xfId="0" applyFont="1" applyBorder="1" applyAlignment="1">
      <alignment vertical="center"/>
    </xf>
    <xf numFmtId="0" fontId="0" fillId="2" borderId="0" xfId="0" applyFill="1"/>
    <xf numFmtId="0" fontId="3" fillId="0" borderId="0" xfId="0" applyFont="1"/>
    <xf numFmtId="0" fontId="0" fillId="0" borderId="0" xfId="0" quotePrefix="1"/>
    <xf numFmtId="0" fontId="0" fillId="3" borderId="0" xfId="0" applyFill="1"/>
    <xf numFmtId="0" fontId="2" fillId="0" borderId="0" xfId="0" applyFont="1" applyFill="1" applyBorder="1" applyAlignment="1">
      <alignment vertical="center"/>
    </xf>
    <xf numFmtId="0" fontId="2" fillId="0" borderId="10" xfId="0" applyFont="1" applyFill="1" applyBorder="1"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5" x14ac:dyDescent="0.25"/>
  <cols>
    <col min="1" max="2" width="36.7109375" customWidth="1"/>
  </cols>
  <sheetData>
    <row r="1" spans="1:3" x14ac:dyDescent="0.25">
      <c r="A1" s="14" t="s">
        <v>29</v>
      </c>
    </row>
    <row r="3" spans="1:3" x14ac:dyDescent="0.25">
      <c r="A3" t="s">
        <v>30</v>
      </c>
      <c r="B3" t="s">
        <v>31</v>
      </c>
      <c r="C3">
        <v>0</v>
      </c>
    </row>
    <row r="4" spans="1:3" x14ac:dyDescent="0.25">
      <c r="A4" t="s">
        <v>32</v>
      </c>
    </row>
    <row r="5" spans="1:3" x14ac:dyDescent="0.25">
      <c r="A5" t="s">
        <v>33</v>
      </c>
    </row>
    <row r="7" spans="1:3" x14ac:dyDescent="0.25">
      <c r="A7" s="14" t="s">
        <v>34</v>
      </c>
      <c r="B7" t="s">
        <v>35</v>
      </c>
    </row>
    <row r="8" spans="1:3" x14ac:dyDescent="0.25">
      <c r="B8">
        <v>2</v>
      </c>
    </row>
    <row r="10" spans="1:3" x14ac:dyDescent="0.25">
      <c r="A10" t="s">
        <v>36</v>
      </c>
    </row>
    <row r="11" spans="1:3" x14ac:dyDescent="0.25">
      <c r="A11" t="e">
        <f>CB_DATA_!#REF!</f>
        <v>#REF!</v>
      </c>
      <c r="B11" t="e">
        <f>'Q1'!#REF!</f>
        <v>#REF!</v>
      </c>
    </row>
    <row r="13" spans="1:3" x14ac:dyDescent="0.25">
      <c r="A13" t="s">
        <v>37</v>
      </c>
    </row>
    <row r="14" spans="1:3" x14ac:dyDescent="0.25">
      <c r="A14" t="s">
        <v>41</v>
      </c>
      <c r="B14" t="s">
        <v>45</v>
      </c>
    </row>
    <row r="16" spans="1:3" x14ac:dyDescent="0.25">
      <c r="A16" t="s">
        <v>38</v>
      </c>
    </row>
    <row r="19" spans="1:2" x14ac:dyDescent="0.25">
      <c r="A19" t="s">
        <v>39</v>
      </c>
    </row>
    <row r="20" spans="1:2" x14ac:dyDescent="0.25">
      <c r="A20">
        <v>28</v>
      </c>
      <c r="B20">
        <v>31</v>
      </c>
    </row>
    <row r="25" spans="1:2" x14ac:dyDescent="0.25">
      <c r="A25" s="14" t="s">
        <v>40</v>
      </c>
    </row>
    <row r="26" spans="1:2" x14ac:dyDescent="0.25">
      <c r="A26" s="15" t="s">
        <v>42</v>
      </c>
      <c r="B26" s="15" t="s">
        <v>46</v>
      </c>
    </row>
    <row r="27" spans="1:2" x14ac:dyDescent="0.25">
      <c r="A27" t="s">
        <v>43</v>
      </c>
      <c r="B27" t="s">
        <v>47</v>
      </c>
    </row>
    <row r="28" spans="1:2" x14ac:dyDescent="0.25">
      <c r="A28" s="15" t="s">
        <v>44</v>
      </c>
      <c r="B28" s="15" t="s">
        <v>44</v>
      </c>
    </row>
    <row r="29" spans="1:2" x14ac:dyDescent="0.25">
      <c r="B29" s="15" t="s">
        <v>42</v>
      </c>
    </row>
    <row r="30" spans="1:2" x14ac:dyDescent="0.25">
      <c r="B30" t="s">
        <v>48</v>
      </c>
    </row>
    <row r="31" spans="1:2" x14ac:dyDescent="0.25">
      <c r="B31" s="15"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6"/>
  <sheetViews>
    <sheetView workbookViewId="0">
      <selection activeCell="C10" sqref="C10"/>
    </sheetView>
  </sheetViews>
  <sheetFormatPr defaultRowHeight="15" x14ac:dyDescent="0.25"/>
  <sheetData>
    <row r="3" spans="2:5" x14ac:dyDescent="0.25">
      <c r="B3" t="s">
        <v>16</v>
      </c>
      <c r="C3">
        <v>750</v>
      </c>
    </row>
    <row r="4" spans="2:5" x14ac:dyDescent="0.25">
      <c r="B4" t="s">
        <v>17</v>
      </c>
      <c r="C4">
        <v>1500</v>
      </c>
    </row>
    <row r="5" spans="2:5" x14ac:dyDescent="0.25">
      <c r="B5" t="s">
        <v>18</v>
      </c>
      <c r="C5">
        <v>500</v>
      </c>
    </row>
    <row r="6" spans="2:5" x14ac:dyDescent="0.25">
      <c r="B6" t="s">
        <v>19</v>
      </c>
      <c r="C6">
        <v>900</v>
      </c>
    </row>
    <row r="8" spans="2:5" x14ac:dyDescent="0.25">
      <c r="B8" t="s">
        <v>20</v>
      </c>
      <c r="C8" t="e">
        <f>_xll.CB.Uniform(20,120)</f>
        <v>#N/A</v>
      </c>
    </row>
    <row r="9" spans="2:5" x14ac:dyDescent="0.25">
      <c r="B9" t="s">
        <v>21</v>
      </c>
      <c r="C9" s="13">
        <v>40</v>
      </c>
    </row>
    <row r="12" spans="2:5" x14ac:dyDescent="0.25">
      <c r="B12" t="s">
        <v>22</v>
      </c>
      <c r="C12" t="e">
        <f>MIN(C9,C8)</f>
        <v>#N/A</v>
      </c>
      <c r="D12" t="s">
        <v>23</v>
      </c>
      <c r="E12" t="e">
        <f>C12*(C4-C3)</f>
        <v>#N/A</v>
      </c>
    </row>
    <row r="13" spans="2:5" x14ac:dyDescent="0.25">
      <c r="B13" t="s">
        <v>24</v>
      </c>
      <c r="C13" t="e">
        <f>C9-C12</f>
        <v>#N/A</v>
      </c>
      <c r="D13" t="s">
        <v>25</v>
      </c>
      <c r="E13" t="e">
        <f>(C5-C3)*C13</f>
        <v>#N/A</v>
      </c>
    </row>
    <row r="14" spans="2:5" x14ac:dyDescent="0.25">
      <c r="B14" t="s">
        <v>26</v>
      </c>
      <c r="C14" t="e">
        <f>MAX(0,C8-C9)</f>
        <v>#N/A</v>
      </c>
      <c r="D14" t="s">
        <v>27</v>
      </c>
      <c r="E14" t="e">
        <f>C14*(C4-C6)</f>
        <v>#N/A</v>
      </c>
    </row>
    <row r="16" spans="2:5" x14ac:dyDescent="0.25">
      <c r="D16" t="s">
        <v>28</v>
      </c>
      <c r="E16" s="16" t="e">
        <f>SUM(E12:E14)</f>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6" workbookViewId="0">
      <selection activeCell="C34" sqref="C34"/>
    </sheetView>
  </sheetViews>
  <sheetFormatPr defaultRowHeight="15" x14ac:dyDescent="0.25"/>
  <cols>
    <col min="1" max="1" width="16.140625" bestFit="1" customWidth="1"/>
    <col min="2" max="2" width="8.140625" bestFit="1" customWidth="1"/>
    <col min="3" max="3" width="12" bestFit="1" customWidth="1"/>
    <col min="5" max="5" width="14.140625" bestFit="1" customWidth="1"/>
    <col min="7" max="7" width="11.5703125" bestFit="1" customWidth="1"/>
  </cols>
  <sheetData>
    <row r="1" spans="1:8" ht="15.75" thickBot="1" x14ac:dyDescent="0.3">
      <c r="A1" s="1" t="s">
        <v>10</v>
      </c>
      <c r="B1" s="2" t="s">
        <v>11</v>
      </c>
      <c r="C1" s="2" t="s">
        <v>12</v>
      </c>
    </row>
    <row r="2" spans="1:8" ht="15.75" thickBot="1" x14ac:dyDescent="0.3">
      <c r="A2" s="3" t="s">
        <v>13</v>
      </c>
      <c r="B2" s="7">
        <v>20000</v>
      </c>
      <c r="C2" s="8">
        <v>5.0000000000000001E-3</v>
      </c>
    </row>
    <row r="3" spans="1:8" ht="15.75" thickBot="1" x14ac:dyDescent="0.3">
      <c r="A3" s="3" t="s">
        <v>14</v>
      </c>
      <c r="B3" s="7">
        <v>50000</v>
      </c>
      <c r="C3" s="8">
        <v>0.01</v>
      </c>
    </row>
    <row r="4" spans="1:8" ht="15.75" thickBot="1" x14ac:dyDescent="0.3">
      <c r="A4" s="3" t="s">
        <v>15</v>
      </c>
      <c r="B4" s="7">
        <v>40000</v>
      </c>
      <c r="C4" s="8">
        <v>1.4999999999999999E-2</v>
      </c>
    </row>
    <row r="7" spans="1:8" ht="15.75" thickBot="1" x14ac:dyDescent="0.3">
      <c r="A7" s="17" t="s">
        <v>49</v>
      </c>
      <c r="B7" s="3" t="s">
        <v>13</v>
      </c>
      <c r="C7" s="3" t="s">
        <v>13</v>
      </c>
      <c r="D7" s="3" t="s">
        <v>14</v>
      </c>
      <c r="E7" s="3" t="s">
        <v>14</v>
      </c>
      <c r="F7" s="3" t="s">
        <v>15</v>
      </c>
      <c r="G7" s="3" t="s">
        <v>15</v>
      </c>
      <c r="H7" s="18" t="s">
        <v>52</v>
      </c>
    </row>
    <row r="8" spans="1:8" x14ac:dyDescent="0.25">
      <c r="A8">
        <v>1</v>
      </c>
      <c r="B8">
        <v>0</v>
      </c>
      <c r="C8" s="19">
        <v>20000</v>
      </c>
      <c r="D8">
        <v>0</v>
      </c>
      <c r="E8" s="19">
        <f>B3</f>
        <v>50000</v>
      </c>
      <c r="F8">
        <v>5000</v>
      </c>
      <c r="G8" s="19">
        <f>B4</f>
        <v>40000</v>
      </c>
      <c r="H8">
        <f>B8+D8+F8</f>
        <v>5000</v>
      </c>
    </row>
    <row r="9" spans="1:8" x14ac:dyDescent="0.25">
      <c r="A9">
        <v>2</v>
      </c>
      <c r="B9">
        <v>0</v>
      </c>
      <c r="C9" s="20">
        <f>C8-B8+C8*C$2</f>
        <v>20100</v>
      </c>
      <c r="D9">
        <v>0</v>
      </c>
      <c r="E9" s="20">
        <f>E8-D8+E8*C$3</f>
        <v>50500</v>
      </c>
      <c r="F9">
        <v>5000</v>
      </c>
      <c r="G9" s="20">
        <f>G8-F8+G8*C$4</f>
        <v>35600</v>
      </c>
      <c r="H9">
        <f t="shared" ref="H9:H43" si="0">B9+D9+F9</f>
        <v>5000</v>
      </c>
    </row>
    <row r="10" spans="1:8" x14ac:dyDescent="0.25">
      <c r="A10">
        <v>3</v>
      </c>
      <c r="B10">
        <v>0</v>
      </c>
      <c r="C10" s="20">
        <f>C9-B9+C9*C$2</f>
        <v>20200.5</v>
      </c>
      <c r="D10">
        <v>0</v>
      </c>
      <c r="E10" s="20">
        <f t="shared" ref="E10:E43" si="1">E9-D9+E9*C$3</f>
        <v>51005</v>
      </c>
      <c r="F10">
        <v>5000</v>
      </c>
      <c r="G10" s="20">
        <f t="shared" ref="G10:G43" si="2">G9-F9+G9*C$4</f>
        <v>31134</v>
      </c>
      <c r="H10">
        <f t="shared" si="0"/>
        <v>5000</v>
      </c>
    </row>
    <row r="11" spans="1:8" x14ac:dyDescent="0.25">
      <c r="A11">
        <v>4</v>
      </c>
      <c r="B11">
        <v>0</v>
      </c>
      <c r="C11" s="20">
        <f t="shared" ref="C11:C43" si="3">C10-B10+C10*C$2</f>
        <v>20301.502499999999</v>
      </c>
      <c r="D11">
        <v>0</v>
      </c>
      <c r="E11" s="20">
        <f t="shared" si="1"/>
        <v>51515.05</v>
      </c>
      <c r="F11">
        <v>5000</v>
      </c>
      <c r="G11" s="20">
        <f t="shared" si="2"/>
        <v>26601.01</v>
      </c>
      <c r="H11">
        <f t="shared" si="0"/>
        <v>5000</v>
      </c>
    </row>
    <row r="12" spans="1:8" x14ac:dyDescent="0.25">
      <c r="A12">
        <v>5</v>
      </c>
      <c r="B12">
        <v>0</v>
      </c>
      <c r="C12" s="20">
        <f t="shared" si="3"/>
        <v>20403.010012499999</v>
      </c>
      <c r="D12">
        <v>0</v>
      </c>
      <c r="E12" s="20">
        <f t="shared" si="1"/>
        <v>52030.200500000006</v>
      </c>
      <c r="F12">
        <v>5000</v>
      </c>
      <c r="G12" s="20">
        <f t="shared" si="2"/>
        <v>22000.025149999998</v>
      </c>
      <c r="H12">
        <f t="shared" si="0"/>
        <v>5000</v>
      </c>
    </row>
    <row r="13" spans="1:8" x14ac:dyDescent="0.25">
      <c r="A13">
        <v>6</v>
      </c>
      <c r="B13">
        <v>0</v>
      </c>
      <c r="C13" s="20">
        <f t="shared" si="3"/>
        <v>20505.025062562498</v>
      </c>
      <c r="D13">
        <v>0</v>
      </c>
      <c r="E13" s="20">
        <f t="shared" si="1"/>
        <v>52550.502505000004</v>
      </c>
      <c r="F13">
        <v>5000</v>
      </c>
      <c r="G13" s="20">
        <f>G12-F12+G12*C$4</f>
        <v>17330.025527249996</v>
      </c>
      <c r="H13">
        <f t="shared" si="0"/>
        <v>5000</v>
      </c>
    </row>
    <row r="14" spans="1:8" x14ac:dyDescent="0.25">
      <c r="A14">
        <v>7</v>
      </c>
      <c r="B14">
        <v>0</v>
      </c>
      <c r="C14" s="20">
        <f t="shared" si="3"/>
        <v>20607.550187875309</v>
      </c>
      <c r="D14">
        <v>0</v>
      </c>
      <c r="E14" s="20">
        <f t="shared" si="1"/>
        <v>53076.007530050003</v>
      </c>
      <c r="F14">
        <v>5000</v>
      </c>
      <c r="G14" s="20">
        <f t="shared" si="2"/>
        <v>12589.975910158746</v>
      </c>
      <c r="H14">
        <f t="shared" si="0"/>
        <v>5000</v>
      </c>
    </row>
    <row r="15" spans="1:8" x14ac:dyDescent="0.25">
      <c r="A15">
        <v>8</v>
      </c>
      <c r="B15">
        <v>0</v>
      </c>
      <c r="C15" s="20">
        <f t="shared" si="3"/>
        <v>20710.587938814686</v>
      </c>
      <c r="D15">
        <v>0</v>
      </c>
      <c r="E15" s="20">
        <f t="shared" si="1"/>
        <v>53606.767605350506</v>
      </c>
      <c r="F15">
        <v>5000</v>
      </c>
      <c r="G15" s="20">
        <f t="shared" si="2"/>
        <v>7778.8255488111272</v>
      </c>
      <c r="H15">
        <f t="shared" si="0"/>
        <v>5000</v>
      </c>
    </row>
    <row r="16" spans="1:8" x14ac:dyDescent="0.25">
      <c r="A16">
        <v>9</v>
      </c>
      <c r="B16">
        <v>0</v>
      </c>
      <c r="C16" s="20">
        <f t="shared" si="3"/>
        <v>20814.140878508759</v>
      </c>
      <c r="D16">
        <v>2061.0594490759668</v>
      </c>
      <c r="E16" s="20">
        <f t="shared" si="1"/>
        <v>54142.835281404012</v>
      </c>
      <c r="F16">
        <v>2938.9405509240332</v>
      </c>
      <c r="G16" s="20">
        <f t="shared" si="2"/>
        <v>2895.5079320432942</v>
      </c>
      <c r="H16">
        <f t="shared" si="0"/>
        <v>5000</v>
      </c>
    </row>
    <row r="17" spans="1:8" x14ac:dyDescent="0.25">
      <c r="A17">
        <v>10</v>
      </c>
      <c r="B17">
        <v>0</v>
      </c>
      <c r="C17" s="20">
        <f t="shared" si="3"/>
        <v>20918.211582901302</v>
      </c>
      <c r="D17">
        <v>5000</v>
      </c>
      <c r="E17" s="20">
        <f t="shared" si="1"/>
        <v>52623.20418514208</v>
      </c>
      <c r="F17">
        <v>0</v>
      </c>
      <c r="G17" s="20">
        <f t="shared" si="2"/>
        <v>9.9910380413348321E-8</v>
      </c>
      <c r="H17">
        <f t="shared" si="0"/>
        <v>5000</v>
      </c>
    </row>
    <row r="18" spans="1:8" x14ac:dyDescent="0.25">
      <c r="A18">
        <v>11</v>
      </c>
      <c r="B18">
        <v>0</v>
      </c>
      <c r="C18" s="20">
        <f t="shared" si="3"/>
        <v>21022.802640815808</v>
      </c>
      <c r="D18">
        <v>5000</v>
      </c>
      <c r="E18" s="20">
        <f t="shared" si="1"/>
        <v>48149.436226993501</v>
      </c>
      <c r="F18">
        <v>0</v>
      </c>
      <c r="G18" s="20">
        <f t="shared" si="2"/>
        <v>1.0140903611954854E-7</v>
      </c>
      <c r="H18">
        <f t="shared" si="0"/>
        <v>5000</v>
      </c>
    </row>
    <row r="19" spans="1:8" x14ac:dyDescent="0.25">
      <c r="A19">
        <v>12</v>
      </c>
      <c r="B19">
        <v>0</v>
      </c>
      <c r="C19" s="20">
        <f t="shared" si="3"/>
        <v>21127.916654019886</v>
      </c>
      <c r="D19">
        <v>5000</v>
      </c>
      <c r="E19" s="20">
        <f t="shared" si="1"/>
        <v>43630.930589263437</v>
      </c>
      <c r="F19">
        <v>0</v>
      </c>
      <c r="G19" s="20">
        <f t="shared" si="2"/>
        <v>1.0293017166134177E-7</v>
      </c>
      <c r="H19">
        <f t="shared" si="0"/>
        <v>5000</v>
      </c>
    </row>
    <row r="20" spans="1:8" x14ac:dyDescent="0.25">
      <c r="A20">
        <v>13</v>
      </c>
      <c r="B20">
        <v>0</v>
      </c>
      <c r="C20" s="20">
        <f t="shared" si="3"/>
        <v>21233.556237289984</v>
      </c>
      <c r="D20">
        <v>5000</v>
      </c>
      <c r="E20" s="20">
        <f t="shared" si="1"/>
        <v>39067.239895156068</v>
      </c>
      <c r="F20">
        <v>0</v>
      </c>
      <c r="G20" s="20">
        <f t="shared" si="2"/>
        <v>1.0447412423626189E-7</v>
      </c>
      <c r="H20">
        <f t="shared" si="0"/>
        <v>5000</v>
      </c>
    </row>
    <row r="21" spans="1:8" x14ac:dyDescent="0.25">
      <c r="A21">
        <v>14</v>
      </c>
      <c r="B21">
        <v>0</v>
      </c>
      <c r="C21" s="20">
        <f t="shared" si="3"/>
        <v>21339.724018476434</v>
      </c>
      <c r="D21">
        <v>5000</v>
      </c>
      <c r="E21" s="20">
        <f t="shared" si="1"/>
        <v>34457.912294107628</v>
      </c>
      <c r="F21">
        <v>0</v>
      </c>
      <c r="G21" s="20">
        <f t="shared" si="2"/>
        <v>1.0604123609980582E-7</v>
      </c>
      <c r="H21">
        <f t="shared" si="0"/>
        <v>5000</v>
      </c>
    </row>
    <row r="22" spans="1:8" x14ac:dyDescent="0.25">
      <c r="A22">
        <v>15</v>
      </c>
      <c r="B22">
        <v>0</v>
      </c>
      <c r="C22" s="20">
        <f t="shared" si="3"/>
        <v>21446.422638568816</v>
      </c>
      <c r="D22">
        <v>5000</v>
      </c>
      <c r="E22" s="20">
        <f t="shared" si="1"/>
        <v>29802.491417048703</v>
      </c>
      <c r="F22">
        <v>0</v>
      </c>
      <c r="G22" s="20">
        <f t="shared" si="2"/>
        <v>1.0763185464130292E-7</v>
      </c>
      <c r="H22">
        <f t="shared" si="0"/>
        <v>5000</v>
      </c>
    </row>
    <row r="23" spans="1:8" x14ac:dyDescent="0.25">
      <c r="A23">
        <v>16</v>
      </c>
      <c r="B23">
        <v>0</v>
      </c>
      <c r="C23" s="20">
        <f t="shared" si="3"/>
        <v>21553.65475176166</v>
      </c>
      <c r="D23">
        <v>5000</v>
      </c>
      <c r="E23" s="20">
        <f t="shared" si="1"/>
        <v>25100.516331219191</v>
      </c>
      <c r="F23">
        <v>0</v>
      </c>
      <c r="G23" s="20">
        <f t="shared" si="2"/>
        <v>1.0924633246092247E-7</v>
      </c>
      <c r="H23">
        <f t="shared" si="0"/>
        <v>5000</v>
      </c>
    </row>
    <row r="24" spans="1:8" x14ac:dyDescent="0.25">
      <c r="A24">
        <v>17</v>
      </c>
      <c r="B24">
        <v>0</v>
      </c>
      <c r="C24" s="20">
        <f t="shared" si="3"/>
        <v>21661.423025520467</v>
      </c>
      <c r="D24">
        <v>5000</v>
      </c>
      <c r="E24" s="20">
        <f t="shared" si="1"/>
        <v>20351.521494531382</v>
      </c>
      <c r="F24">
        <v>0</v>
      </c>
      <c r="G24" s="20">
        <f t="shared" si="2"/>
        <v>1.1088502744783631E-7</v>
      </c>
      <c r="H24">
        <f t="shared" si="0"/>
        <v>5000</v>
      </c>
    </row>
    <row r="25" spans="1:8" x14ac:dyDescent="0.25">
      <c r="A25">
        <v>18</v>
      </c>
      <c r="B25">
        <v>0</v>
      </c>
      <c r="C25" s="20">
        <f t="shared" si="3"/>
        <v>21769.730140648069</v>
      </c>
      <c r="D25">
        <v>5000</v>
      </c>
      <c r="E25" s="20">
        <f t="shared" si="1"/>
        <v>15555.036709476695</v>
      </c>
      <c r="F25">
        <v>0</v>
      </c>
      <c r="G25" s="20">
        <f t="shared" si="2"/>
        <v>1.1254830285955385E-7</v>
      </c>
      <c r="H25">
        <f t="shared" si="0"/>
        <v>5000</v>
      </c>
    </row>
    <row r="26" spans="1:8" x14ac:dyDescent="0.25">
      <c r="A26">
        <v>19</v>
      </c>
      <c r="B26">
        <v>0</v>
      </c>
      <c r="C26" s="20">
        <f t="shared" si="3"/>
        <v>21878.578791351309</v>
      </c>
      <c r="D26">
        <v>5000</v>
      </c>
      <c r="E26" s="20">
        <f t="shared" si="1"/>
        <v>10710.587076571463</v>
      </c>
      <c r="F26">
        <v>0</v>
      </c>
      <c r="G26" s="20">
        <f t="shared" si="2"/>
        <v>1.1423652740244716E-7</v>
      </c>
      <c r="H26">
        <f t="shared" si="0"/>
        <v>5000</v>
      </c>
    </row>
    <row r="27" spans="1:8" x14ac:dyDescent="0.25">
      <c r="A27">
        <v>20</v>
      </c>
      <c r="B27">
        <v>0</v>
      </c>
      <c r="C27" s="20">
        <f t="shared" si="3"/>
        <v>21987.971685308064</v>
      </c>
      <c r="D27">
        <v>5000</v>
      </c>
      <c r="E27" s="20">
        <f t="shared" si="1"/>
        <v>5817.6929473371774</v>
      </c>
      <c r="F27">
        <v>0</v>
      </c>
      <c r="G27" s="20">
        <f t="shared" si="2"/>
        <v>1.1595007531348387E-7</v>
      </c>
      <c r="H27">
        <f t="shared" si="0"/>
        <v>5000</v>
      </c>
    </row>
    <row r="28" spans="1:8" x14ac:dyDescent="0.25">
      <c r="A28">
        <v>21</v>
      </c>
      <c r="B28">
        <v>4115.3714243449604</v>
      </c>
      <c r="C28" s="20">
        <f t="shared" si="3"/>
        <v>22097.911543734604</v>
      </c>
      <c r="D28">
        <v>884.62857565503975</v>
      </c>
      <c r="E28" s="20">
        <f t="shared" si="1"/>
        <v>875.86987681054916</v>
      </c>
      <c r="F28">
        <v>0</v>
      </c>
      <c r="G28" s="20">
        <f t="shared" si="2"/>
        <v>1.1768932644318613E-7</v>
      </c>
      <c r="H28">
        <f t="shared" si="0"/>
        <v>5000</v>
      </c>
    </row>
    <row r="29" spans="1:8" x14ac:dyDescent="0.25">
      <c r="A29">
        <v>22</v>
      </c>
      <c r="B29">
        <v>5000</v>
      </c>
      <c r="C29" s="20">
        <f t="shared" si="3"/>
        <v>18093.029677108316</v>
      </c>
      <c r="D29">
        <v>0</v>
      </c>
      <c r="E29" s="20">
        <f t="shared" si="1"/>
        <v>-7.6385104463838616E-8</v>
      </c>
      <c r="F29">
        <v>0</v>
      </c>
      <c r="G29" s="20">
        <f t="shared" si="2"/>
        <v>1.1945466633983392E-7</v>
      </c>
      <c r="H29">
        <f t="shared" si="0"/>
        <v>5000</v>
      </c>
    </row>
    <row r="30" spans="1:8" x14ac:dyDescent="0.25">
      <c r="A30">
        <v>23</v>
      </c>
      <c r="B30">
        <v>5000</v>
      </c>
      <c r="C30" s="20">
        <f t="shared" si="3"/>
        <v>13183.494825493857</v>
      </c>
      <c r="D30">
        <v>0</v>
      </c>
      <c r="E30" s="20">
        <f t="shared" si="1"/>
        <v>-7.7148955508476995E-8</v>
      </c>
      <c r="F30">
        <v>0</v>
      </c>
      <c r="G30" s="20">
        <f t="shared" si="2"/>
        <v>1.2124648633493143E-7</v>
      </c>
      <c r="H30">
        <f t="shared" si="0"/>
        <v>5000</v>
      </c>
    </row>
    <row r="31" spans="1:8" x14ac:dyDescent="0.25">
      <c r="A31">
        <v>24</v>
      </c>
      <c r="B31">
        <v>5000</v>
      </c>
      <c r="C31" s="20">
        <f t="shared" si="3"/>
        <v>8249.4122996213264</v>
      </c>
      <c r="D31">
        <v>0</v>
      </c>
      <c r="E31" s="20">
        <f t="shared" si="1"/>
        <v>-7.7920445063561761E-8</v>
      </c>
      <c r="F31">
        <v>0</v>
      </c>
      <c r="G31" s="20">
        <f t="shared" si="2"/>
        <v>1.230651836299554E-7</v>
      </c>
      <c r="H31">
        <f t="shared" si="0"/>
        <v>5000</v>
      </c>
    </row>
    <row r="32" spans="1:8" x14ac:dyDescent="0.25">
      <c r="A32">
        <v>25</v>
      </c>
      <c r="B32">
        <v>3307.1126579687475</v>
      </c>
      <c r="C32" s="20">
        <f>C31-B31+C31*C$2</f>
        <v>3290.659361119433</v>
      </c>
      <c r="D32">
        <v>0</v>
      </c>
      <c r="E32" s="20">
        <f t="shared" si="1"/>
        <v>-7.869964951419738E-8</v>
      </c>
      <c r="F32">
        <v>0</v>
      </c>
      <c r="G32" s="20">
        <f t="shared" si="2"/>
        <v>1.2491116138440473E-7</v>
      </c>
      <c r="H32">
        <f t="shared" si="0"/>
        <v>3307.1126579687475</v>
      </c>
    </row>
    <row r="33" spans="1:8" x14ac:dyDescent="0.25">
      <c r="A33">
        <v>26</v>
      </c>
      <c r="B33">
        <v>0</v>
      </c>
      <c r="C33" s="20">
        <f>C32-B32+C32*C$2</f>
        <v>-4.3717317765867847E-8</v>
      </c>
      <c r="D33">
        <v>0</v>
      </c>
      <c r="E33" s="20">
        <f t="shared" si="1"/>
        <v>-7.9486646009339348E-8</v>
      </c>
      <c r="F33">
        <v>0</v>
      </c>
      <c r="G33" s="20">
        <f t="shared" si="2"/>
        <v>1.267848288051708E-7</v>
      </c>
      <c r="H33">
        <f t="shared" si="0"/>
        <v>0</v>
      </c>
    </row>
    <row r="34" spans="1:8" x14ac:dyDescent="0.25">
      <c r="A34">
        <v>27</v>
      </c>
      <c r="B34">
        <v>0</v>
      </c>
      <c r="C34" s="20">
        <f t="shared" si="3"/>
        <v>-4.3935904354697184E-8</v>
      </c>
      <c r="D34">
        <v>0</v>
      </c>
      <c r="E34" s="20">
        <f t="shared" si="1"/>
        <v>-8.0281512469432747E-8</v>
      </c>
      <c r="F34">
        <v>0</v>
      </c>
      <c r="G34" s="20">
        <f t="shared" si="2"/>
        <v>1.2868660123724837E-7</v>
      </c>
      <c r="H34">
        <f t="shared" si="0"/>
        <v>0</v>
      </c>
    </row>
    <row r="35" spans="1:8" x14ac:dyDescent="0.25">
      <c r="A35">
        <v>28</v>
      </c>
      <c r="B35">
        <v>0</v>
      </c>
      <c r="C35" s="20">
        <f t="shared" si="3"/>
        <v>-4.4155583876470669E-8</v>
      </c>
      <c r="D35">
        <v>0</v>
      </c>
      <c r="E35" s="20">
        <f t="shared" si="1"/>
        <v>-8.1084327594127076E-8</v>
      </c>
      <c r="F35">
        <v>0</v>
      </c>
      <c r="G35" s="20">
        <f t="shared" si="2"/>
        <v>1.3061690025580709E-7</v>
      </c>
      <c r="H35">
        <f t="shared" si="0"/>
        <v>0</v>
      </c>
    </row>
    <row r="36" spans="1:8" x14ac:dyDescent="0.25">
      <c r="A36">
        <v>29</v>
      </c>
      <c r="B36">
        <v>0</v>
      </c>
      <c r="C36" s="20">
        <f t="shared" si="3"/>
        <v>-4.4376361795853025E-8</v>
      </c>
      <c r="D36">
        <v>0</v>
      </c>
      <c r="E36" s="20">
        <f t="shared" si="1"/>
        <v>-8.189517087006834E-8</v>
      </c>
      <c r="F36">
        <v>0</v>
      </c>
      <c r="G36" s="20">
        <f t="shared" si="2"/>
        <v>1.325761537596442E-7</v>
      </c>
      <c r="H36">
        <f t="shared" si="0"/>
        <v>0</v>
      </c>
    </row>
    <row r="37" spans="1:8" x14ac:dyDescent="0.25">
      <c r="A37">
        <v>30</v>
      </c>
      <c r="B37">
        <v>0</v>
      </c>
      <c r="C37" s="20">
        <f t="shared" si="3"/>
        <v>-4.4598243604832288E-8</v>
      </c>
      <c r="D37">
        <v>0</v>
      </c>
      <c r="E37" s="20">
        <f t="shared" si="1"/>
        <v>-8.2714122578769025E-8</v>
      </c>
      <c r="F37">
        <v>0</v>
      </c>
      <c r="G37" s="20">
        <f t="shared" si="2"/>
        <v>1.3456479606603886E-7</v>
      </c>
      <c r="H37">
        <f t="shared" si="0"/>
        <v>0</v>
      </c>
    </row>
    <row r="38" spans="1:8" x14ac:dyDescent="0.25">
      <c r="A38">
        <v>31</v>
      </c>
      <c r="B38">
        <v>0</v>
      </c>
      <c r="C38" s="20">
        <f t="shared" si="3"/>
        <v>-4.4821234822856446E-8</v>
      </c>
      <c r="D38">
        <v>0</v>
      </c>
      <c r="E38" s="20">
        <f t="shared" si="1"/>
        <v>-8.3541263804556714E-8</v>
      </c>
      <c r="F38">
        <v>0</v>
      </c>
      <c r="G38" s="20">
        <f t="shared" si="2"/>
        <v>1.3658326800702944E-7</v>
      </c>
      <c r="H38">
        <f t="shared" si="0"/>
        <v>0</v>
      </c>
    </row>
    <row r="39" spans="1:8" x14ac:dyDescent="0.25">
      <c r="A39">
        <v>32</v>
      </c>
      <c r="B39">
        <v>0</v>
      </c>
      <c r="C39" s="20">
        <f t="shared" si="3"/>
        <v>-4.5045340996970729E-8</v>
      </c>
      <c r="D39">
        <v>0</v>
      </c>
      <c r="E39" s="20">
        <f t="shared" si="1"/>
        <v>-8.4376676442602288E-8</v>
      </c>
      <c r="F39">
        <v>0</v>
      </c>
      <c r="G39" s="20">
        <f t="shared" si="2"/>
        <v>1.3863201702713489E-7</v>
      </c>
      <c r="H39">
        <f t="shared" si="0"/>
        <v>0</v>
      </c>
    </row>
    <row r="40" spans="1:8" x14ac:dyDescent="0.25">
      <c r="A40">
        <v>33</v>
      </c>
      <c r="B40">
        <v>0</v>
      </c>
      <c r="C40" s="20">
        <f t="shared" si="3"/>
        <v>-4.5270567701955586E-8</v>
      </c>
      <c r="D40">
        <v>0</v>
      </c>
      <c r="E40" s="20">
        <f t="shared" si="1"/>
        <v>-8.5220443207028309E-8</v>
      </c>
      <c r="F40">
        <v>0</v>
      </c>
      <c r="G40" s="20">
        <f t="shared" si="2"/>
        <v>1.4071149728254192E-7</v>
      </c>
      <c r="H40">
        <f t="shared" si="0"/>
        <v>0</v>
      </c>
    </row>
    <row r="41" spans="1:8" x14ac:dyDescent="0.25">
      <c r="A41">
        <v>34</v>
      </c>
      <c r="B41">
        <v>0</v>
      </c>
      <c r="C41" s="20">
        <f t="shared" si="3"/>
        <v>-4.5496920540465361E-8</v>
      </c>
      <c r="D41">
        <v>0</v>
      </c>
      <c r="E41" s="20">
        <f t="shared" si="1"/>
        <v>-8.6072647639098597E-8</v>
      </c>
      <c r="F41">
        <v>0</v>
      </c>
      <c r="G41" s="20">
        <f t="shared" si="2"/>
        <v>1.4282216974178004E-7</v>
      </c>
      <c r="H41">
        <f t="shared" si="0"/>
        <v>0</v>
      </c>
    </row>
    <row r="42" spans="1:8" x14ac:dyDescent="0.25">
      <c r="A42">
        <v>35</v>
      </c>
      <c r="B42">
        <v>0</v>
      </c>
      <c r="C42" s="20">
        <f t="shared" si="3"/>
        <v>-4.5724405143167686E-8</v>
      </c>
      <c r="D42">
        <v>0</v>
      </c>
      <c r="E42" s="20">
        <f t="shared" si="1"/>
        <v>-8.6933374115489589E-8</v>
      </c>
      <c r="F42">
        <v>0</v>
      </c>
      <c r="G42" s="20">
        <f t="shared" si="2"/>
        <v>1.4496450228790673E-7</v>
      </c>
      <c r="H42">
        <f t="shared" si="0"/>
        <v>0</v>
      </c>
    </row>
    <row r="43" spans="1:8" x14ac:dyDescent="0.25">
      <c r="A43">
        <v>36</v>
      </c>
      <c r="B43">
        <v>0</v>
      </c>
      <c r="C43" s="20">
        <f t="shared" si="3"/>
        <v>-4.5953027168883527E-8</v>
      </c>
      <c r="D43">
        <v>0</v>
      </c>
      <c r="E43" s="20">
        <f t="shared" si="1"/>
        <v>-8.7802707856644486E-8</v>
      </c>
      <c r="F43">
        <v>0</v>
      </c>
      <c r="G43" s="20">
        <f t="shared" si="2"/>
        <v>1.4713896982222534E-7</v>
      </c>
      <c r="H43">
        <f t="shared" si="0"/>
        <v>0</v>
      </c>
    </row>
    <row r="44" spans="1:8" x14ac:dyDescent="0.25">
      <c r="A44" t="s">
        <v>51</v>
      </c>
      <c r="B44">
        <f>SUM(H8:H43)</f>
        <v>123307.11265796874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J2" sqref="J2:J6"/>
    </sheetView>
  </sheetViews>
  <sheetFormatPr defaultRowHeight="15" x14ac:dyDescent="0.25"/>
  <cols>
    <col min="2" max="2" width="14.5703125" customWidth="1"/>
  </cols>
  <sheetData>
    <row r="1" spans="1:12" ht="15.75" thickBot="1" x14ac:dyDescent="0.3">
      <c r="A1" s="1" t="s">
        <v>0</v>
      </c>
      <c r="B1" s="2" t="s">
        <v>1</v>
      </c>
      <c r="C1" s="2" t="s">
        <v>2</v>
      </c>
      <c r="D1" s="2" t="s">
        <v>3</v>
      </c>
      <c r="G1" s="1" t="s">
        <v>0</v>
      </c>
      <c r="H1" s="17" t="s">
        <v>53</v>
      </c>
      <c r="I1" s="17" t="s">
        <v>56</v>
      </c>
      <c r="J1" s="17" t="s">
        <v>54</v>
      </c>
      <c r="K1" s="17" t="s">
        <v>57</v>
      </c>
    </row>
    <row r="2" spans="1:12" ht="15.75" thickBot="1" x14ac:dyDescent="0.3">
      <c r="A2" s="3" t="s">
        <v>4</v>
      </c>
      <c r="B2" s="4">
        <v>500</v>
      </c>
      <c r="C2" s="4">
        <v>1</v>
      </c>
      <c r="D2" s="4">
        <v>3</v>
      </c>
      <c r="G2" s="3" t="s">
        <v>4</v>
      </c>
      <c r="H2">
        <v>3</v>
      </c>
      <c r="I2">
        <f>10-H2</f>
        <v>7</v>
      </c>
      <c r="J2">
        <f>H2*B2</f>
        <v>1500</v>
      </c>
      <c r="K2">
        <f>I2*H2</f>
        <v>21</v>
      </c>
    </row>
    <row r="3" spans="1:12" ht="15.75" thickBot="1" x14ac:dyDescent="0.3">
      <c r="A3" s="3" t="s">
        <v>5</v>
      </c>
      <c r="B3" s="4">
        <v>600</v>
      </c>
      <c r="C3" s="4">
        <v>1</v>
      </c>
      <c r="D3" s="4">
        <v>3</v>
      </c>
      <c r="G3" s="3" t="s">
        <v>5</v>
      </c>
      <c r="H3">
        <v>2</v>
      </c>
      <c r="I3">
        <f>11-H3</f>
        <v>9</v>
      </c>
      <c r="J3">
        <f t="shared" ref="J3:J7" si="0">H3*B3</f>
        <v>1200</v>
      </c>
      <c r="K3">
        <f t="shared" ref="K3:K7" si="1">I3*H3</f>
        <v>18</v>
      </c>
    </row>
    <row r="4" spans="1:12" ht="15.75" thickBot="1" x14ac:dyDescent="0.3">
      <c r="A4" s="3" t="s">
        <v>6</v>
      </c>
      <c r="B4" s="4">
        <v>1500</v>
      </c>
      <c r="C4" s="4">
        <v>1</v>
      </c>
      <c r="D4" s="4">
        <v>3</v>
      </c>
      <c r="G4" s="3" t="s">
        <v>6</v>
      </c>
      <c r="H4">
        <v>1</v>
      </c>
      <c r="I4">
        <f>35-H4*7</f>
        <v>28</v>
      </c>
      <c r="J4">
        <f t="shared" si="0"/>
        <v>1500</v>
      </c>
      <c r="K4">
        <f t="shared" si="1"/>
        <v>28</v>
      </c>
    </row>
    <row r="5" spans="1:12" ht="15.75" thickBot="1" x14ac:dyDescent="0.3">
      <c r="A5" s="3" t="s">
        <v>7</v>
      </c>
      <c r="B5" s="4">
        <v>700</v>
      </c>
      <c r="C5" s="4">
        <v>0</v>
      </c>
      <c r="D5" s="4">
        <v>3</v>
      </c>
      <c r="G5" s="3" t="s">
        <v>7</v>
      </c>
      <c r="H5">
        <v>1</v>
      </c>
      <c r="I5">
        <f>23-H5*7</f>
        <v>16</v>
      </c>
      <c r="J5">
        <f t="shared" si="0"/>
        <v>700</v>
      </c>
      <c r="K5">
        <f t="shared" si="1"/>
        <v>16</v>
      </c>
    </row>
    <row r="6" spans="1:12" ht="15.75" thickBot="1" x14ac:dyDescent="0.3">
      <c r="A6" s="3" t="s">
        <v>8</v>
      </c>
      <c r="B6" s="4">
        <v>900</v>
      </c>
      <c r="C6" s="4">
        <v>1</v>
      </c>
      <c r="D6" s="4">
        <v>3</v>
      </c>
      <c r="G6" s="3" t="s">
        <v>8</v>
      </c>
      <c r="H6">
        <v>1</v>
      </c>
      <c r="I6">
        <f>21-4*H6</f>
        <v>17</v>
      </c>
      <c r="J6">
        <f t="shared" si="0"/>
        <v>900</v>
      </c>
      <c r="K6">
        <f t="shared" si="1"/>
        <v>17</v>
      </c>
    </row>
    <row r="7" spans="1:12" x14ac:dyDescent="0.25">
      <c r="J7" t="s">
        <v>50</v>
      </c>
      <c r="K7" t="s">
        <v>50</v>
      </c>
    </row>
    <row r="8" spans="1:12" x14ac:dyDescent="0.25">
      <c r="I8" t="s">
        <v>58</v>
      </c>
      <c r="J8">
        <f>SUMPRODUCT(H2:H6,J2:J6)</f>
        <v>10000</v>
      </c>
      <c r="K8" t="s">
        <v>55</v>
      </c>
      <c r="L8">
        <f>SUM(K2:K6)*0.05</f>
        <v>5</v>
      </c>
    </row>
    <row r="12" spans="1:12" ht="15.75" thickBot="1" x14ac:dyDescent="0.3"/>
    <row r="13" spans="1:12" x14ac:dyDescent="0.25">
      <c r="A13" s="6"/>
      <c r="B13" s="9" t="s">
        <v>9</v>
      </c>
      <c r="C13" s="10"/>
      <c r="D13" s="11"/>
    </row>
    <row r="14" spans="1:12" ht="15.75" thickBot="1" x14ac:dyDescent="0.3">
      <c r="A14" s="3" t="s">
        <v>0</v>
      </c>
      <c r="B14" s="4">
        <v>1</v>
      </c>
      <c r="C14" s="4">
        <v>2</v>
      </c>
      <c r="D14" s="4">
        <v>3</v>
      </c>
    </row>
    <row r="15" spans="1:12" ht="15.75" thickBot="1" x14ac:dyDescent="0.3">
      <c r="A15" s="3" t="s">
        <v>4</v>
      </c>
      <c r="B15" s="4">
        <v>9</v>
      </c>
      <c r="C15" s="4">
        <v>8</v>
      </c>
      <c r="D15" s="4">
        <v>7</v>
      </c>
    </row>
    <row r="16" spans="1:12" ht="15.75" thickBot="1" x14ac:dyDescent="0.3">
      <c r="A16" s="3" t="s">
        <v>5</v>
      </c>
      <c r="B16" s="4">
        <v>10</v>
      </c>
      <c r="C16" s="4">
        <v>9</v>
      </c>
      <c r="D16" s="4">
        <v>8</v>
      </c>
    </row>
    <row r="17" spans="1:4" ht="15.75" thickBot="1" x14ac:dyDescent="0.3">
      <c r="A17" s="3" t="s">
        <v>6</v>
      </c>
      <c r="B17" s="4">
        <v>28</v>
      </c>
      <c r="C17" s="4">
        <v>21</v>
      </c>
      <c r="D17" s="4">
        <v>14</v>
      </c>
    </row>
    <row r="18" spans="1:4" ht="15.75" thickBot="1" x14ac:dyDescent="0.3">
      <c r="A18" s="3" t="s">
        <v>7</v>
      </c>
      <c r="B18" s="4">
        <v>16</v>
      </c>
      <c r="C18" s="4">
        <v>9</v>
      </c>
      <c r="D18" s="4">
        <v>2</v>
      </c>
    </row>
    <row r="19" spans="1:4" ht="15.75" thickBot="1" x14ac:dyDescent="0.3">
      <c r="A19" s="3" t="s">
        <v>8</v>
      </c>
      <c r="B19" s="4">
        <v>17</v>
      </c>
      <c r="C19" s="4">
        <v>13</v>
      </c>
      <c r="D19" s="4">
        <v>9</v>
      </c>
    </row>
  </sheetData>
  <mergeCells count="1">
    <mergeCell ref="B13:D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M9" sqref="M9"/>
    </sheetView>
  </sheetViews>
  <sheetFormatPr defaultRowHeight="15" x14ac:dyDescent="0.25"/>
  <sheetData>
    <row r="1" spans="1:13" ht="15.75" thickBot="1" x14ac:dyDescent="0.3">
      <c r="A1" s="1" t="s">
        <v>0</v>
      </c>
      <c r="B1" s="2" t="s">
        <v>1</v>
      </c>
      <c r="C1" s="2" t="s">
        <v>2</v>
      </c>
      <c r="D1" s="2" t="s">
        <v>3</v>
      </c>
      <c r="H1" s="1" t="s">
        <v>0</v>
      </c>
      <c r="I1" s="17" t="s">
        <v>53</v>
      </c>
      <c r="J1" s="17" t="s">
        <v>56</v>
      </c>
      <c r="K1" s="17" t="s">
        <v>54</v>
      </c>
      <c r="L1" s="17" t="s">
        <v>57</v>
      </c>
    </row>
    <row r="2" spans="1:13" ht="15.75" thickBot="1" x14ac:dyDescent="0.3">
      <c r="A2" s="3" t="s">
        <v>4</v>
      </c>
      <c r="B2" s="4">
        <v>500</v>
      </c>
      <c r="C2" s="4">
        <v>1</v>
      </c>
      <c r="D2" s="4">
        <v>3</v>
      </c>
      <c r="H2" s="3" t="s">
        <v>4</v>
      </c>
      <c r="I2">
        <v>3</v>
      </c>
      <c r="J2">
        <f>IF(I2=0,0,IF(I2=1,B12,IF(I2=2,C12,D12)))</f>
        <v>7</v>
      </c>
      <c r="K2">
        <f>I2*B2</f>
        <v>1500</v>
      </c>
      <c r="L2">
        <f>I2*J2</f>
        <v>21</v>
      </c>
    </row>
    <row r="3" spans="1:13" ht="15.75" thickBot="1" x14ac:dyDescent="0.3">
      <c r="A3" s="3" t="s">
        <v>5</v>
      </c>
      <c r="B3" s="4">
        <v>600</v>
      </c>
      <c r="C3" s="4">
        <v>1</v>
      </c>
      <c r="D3" s="4">
        <v>3</v>
      </c>
      <c r="H3" s="3" t="s">
        <v>5</v>
      </c>
      <c r="I3">
        <v>2</v>
      </c>
      <c r="J3">
        <f>IF(I3=0,0,IF(I3=1,B13,IF(I3=2,C13,D13)))</f>
        <v>9</v>
      </c>
      <c r="K3">
        <f t="shared" ref="K3:K8" si="0">I3*B3</f>
        <v>1200</v>
      </c>
      <c r="L3">
        <f>J3*I3</f>
        <v>18</v>
      </c>
    </row>
    <row r="4" spans="1:13" ht="15.75" thickBot="1" x14ac:dyDescent="0.3">
      <c r="A4" s="3" t="s">
        <v>6</v>
      </c>
      <c r="B4" s="4">
        <v>1500</v>
      </c>
      <c r="C4" s="4">
        <v>1</v>
      </c>
      <c r="D4" s="4">
        <v>3</v>
      </c>
      <c r="H4" s="3" t="s">
        <v>6</v>
      </c>
      <c r="I4">
        <v>1</v>
      </c>
      <c r="J4">
        <f t="shared" ref="J3:J6" si="1">IF(I4=0,0,IF(I4=1,B14,IF(I4=2,C14,D14)))</f>
        <v>28</v>
      </c>
      <c r="K4">
        <f t="shared" si="0"/>
        <v>1500</v>
      </c>
      <c r="L4">
        <f t="shared" ref="L3:L7" si="2">J4*I4</f>
        <v>28</v>
      </c>
    </row>
    <row r="5" spans="1:13" ht="15.75" thickBot="1" x14ac:dyDescent="0.3">
      <c r="A5" s="3" t="s">
        <v>7</v>
      </c>
      <c r="B5" s="4">
        <v>700</v>
      </c>
      <c r="C5" s="4">
        <v>0</v>
      </c>
      <c r="D5" s="4">
        <v>3</v>
      </c>
      <c r="H5" s="3" t="s">
        <v>7</v>
      </c>
      <c r="I5">
        <v>1</v>
      </c>
      <c r="J5">
        <f t="shared" si="1"/>
        <v>16</v>
      </c>
      <c r="K5">
        <f t="shared" si="0"/>
        <v>700</v>
      </c>
      <c r="L5">
        <f t="shared" si="2"/>
        <v>16</v>
      </c>
    </row>
    <row r="6" spans="1:13" ht="15.75" thickBot="1" x14ac:dyDescent="0.3">
      <c r="A6" s="3" t="s">
        <v>8</v>
      </c>
      <c r="B6" s="4">
        <v>900</v>
      </c>
      <c r="C6" s="4">
        <v>1</v>
      </c>
      <c r="D6" s="4">
        <v>3</v>
      </c>
      <c r="H6" s="3" t="s">
        <v>8</v>
      </c>
      <c r="I6">
        <v>1</v>
      </c>
      <c r="J6">
        <f t="shared" si="1"/>
        <v>17</v>
      </c>
      <c r="K6">
        <f t="shared" si="0"/>
        <v>900</v>
      </c>
      <c r="L6">
        <f t="shared" si="2"/>
        <v>17</v>
      </c>
    </row>
    <row r="7" spans="1:13" ht="15.75" x14ac:dyDescent="0.25">
      <c r="A7" s="5"/>
      <c r="K7" t="s">
        <v>50</v>
      </c>
      <c r="L7" t="s">
        <v>50</v>
      </c>
    </row>
    <row r="8" spans="1:13" x14ac:dyDescent="0.25">
      <c r="J8" t="s">
        <v>58</v>
      </c>
      <c r="K8">
        <f>SUM(K2:K6)</f>
        <v>5800</v>
      </c>
      <c r="L8" t="s">
        <v>55</v>
      </c>
      <c r="M8">
        <f>SUM(L2:L6)*0.05</f>
        <v>5</v>
      </c>
    </row>
    <row r="9" spans="1:13" ht="15.75" thickBot="1" x14ac:dyDescent="0.3"/>
    <row r="10" spans="1:13" x14ac:dyDescent="0.25">
      <c r="A10" s="6"/>
      <c r="B10" s="9" t="s">
        <v>9</v>
      </c>
      <c r="C10" s="10"/>
      <c r="D10" s="12"/>
    </row>
    <row r="11" spans="1:13" ht="15.75" thickBot="1" x14ac:dyDescent="0.3">
      <c r="A11" s="3" t="s">
        <v>0</v>
      </c>
      <c r="B11" s="4">
        <v>1</v>
      </c>
      <c r="C11" s="4">
        <v>2</v>
      </c>
      <c r="D11" s="4">
        <v>3</v>
      </c>
    </row>
    <row r="12" spans="1:13" ht="15.75" thickBot="1" x14ac:dyDescent="0.3">
      <c r="A12" s="3" t="s">
        <v>4</v>
      </c>
      <c r="B12" s="4">
        <v>9</v>
      </c>
      <c r="C12" s="4">
        <v>8</v>
      </c>
      <c r="D12" s="4">
        <v>7</v>
      </c>
    </row>
    <row r="13" spans="1:13" ht="15.75" thickBot="1" x14ac:dyDescent="0.3">
      <c r="A13" s="3" t="s">
        <v>5</v>
      </c>
      <c r="B13" s="4">
        <v>10</v>
      </c>
      <c r="C13" s="4">
        <v>9</v>
      </c>
      <c r="D13" s="4">
        <v>5</v>
      </c>
    </row>
    <row r="14" spans="1:13" ht="15.75" thickBot="1" x14ac:dyDescent="0.3">
      <c r="A14" s="3" t="s">
        <v>6</v>
      </c>
      <c r="B14" s="4">
        <v>28</v>
      </c>
      <c r="C14" s="4">
        <v>21</v>
      </c>
      <c r="D14" s="4">
        <v>20</v>
      </c>
    </row>
    <row r="15" spans="1:13" ht="15.75" thickBot="1" x14ac:dyDescent="0.3">
      <c r="A15" s="3" t="s">
        <v>7</v>
      </c>
      <c r="B15" s="4">
        <v>16</v>
      </c>
      <c r="C15" s="4">
        <v>9</v>
      </c>
      <c r="D15" s="4">
        <v>7</v>
      </c>
    </row>
    <row r="16" spans="1:13" ht="15.75" thickBot="1" x14ac:dyDescent="0.3">
      <c r="A16" s="3" t="s">
        <v>8</v>
      </c>
      <c r="B16" s="4">
        <v>17</v>
      </c>
      <c r="C16" s="4">
        <v>13</v>
      </c>
      <c r="D16" s="4">
        <v>10</v>
      </c>
    </row>
    <row r="17" spans="1:1" ht="15.75" x14ac:dyDescent="0.25">
      <c r="A17" s="5"/>
    </row>
  </sheetData>
  <mergeCells count="1">
    <mergeCell ref="B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vt:lpstr>
      <vt:lpstr>Q2</vt:lpstr>
      <vt:lpstr>Q3</vt:lpstr>
      <vt:lpst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Liu, Chengjun</cp:lastModifiedBy>
  <dcterms:created xsi:type="dcterms:W3CDTF">2019-12-12T17:00:47Z</dcterms:created>
  <dcterms:modified xsi:type="dcterms:W3CDTF">2019-12-12T23:53:20Z</dcterms:modified>
</cp:coreProperties>
</file>