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1dso547_19_fall\"/>
    </mc:Choice>
  </mc:AlternateContent>
  <bookViews>
    <workbookView xWindow="120" yWindow="45" windowWidth="11910" windowHeight="7470" firstSheet="1" activeTab="1"/>
  </bookViews>
  <sheets>
    <sheet name="levinson before" sheetId="6" r:id="rId1"/>
    <sheet name="levinson after1" sheetId="4" r:id="rId2"/>
    <sheet name="levinson after2" sheetId="5" r:id="rId3"/>
  </sheets>
  <definedNames>
    <definedName name="solver_adj" localSheetId="1" hidden="1">'levinson after1'!$B$14:$L$19</definedName>
    <definedName name="solver_adj" localSheetId="2" hidden="1">'levinson after2'!$B$14:$L$19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100</definedName>
    <definedName name="solver_itr" localSheetId="2" hidden="1">100</definedName>
    <definedName name="solver_itr" localSheetId="0" hidden="1">100</definedName>
    <definedName name="solver_lhs1" localSheetId="1" hidden="1">'levinson after1'!$B$14:$B$19</definedName>
    <definedName name="solver_lhs1" localSheetId="2" hidden="1">'levinson after2'!$B$14:$B$19</definedName>
    <definedName name="solver_lhs1" localSheetId="0" hidden="1">'levinson before'!#REF!</definedName>
    <definedName name="solver_lhs2" localSheetId="1" hidden="1">'levinson after1'!$C$28:$L$33</definedName>
    <definedName name="solver_lhs2" localSheetId="2" hidden="1">'levinson after2'!$C$20:$L$20</definedName>
    <definedName name="solver_lhs2" localSheetId="0" hidden="1">'levinson before'!#REF!</definedName>
    <definedName name="solver_lhs3" localSheetId="1" hidden="1">'levinson after1'!$C$20:$L$20</definedName>
    <definedName name="solver_lhs3" localSheetId="2" hidden="1">'levinson after2'!$N$14:$N$19</definedName>
    <definedName name="solver_lhs3" localSheetId="0" hidden="1">'levinson before'!#REF!</definedName>
    <definedName name="solver_lhs4" localSheetId="1" hidden="1">'levinson after1'!$M$14:$M$19</definedName>
    <definedName name="solver_lhs4" localSheetId="2" hidden="1">'levinson after2'!$M$14:$M$19</definedName>
    <definedName name="solver_lhs4" localSheetId="0" hidden="1">'levinson before'!#REF!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um" localSheetId="1" hidden="1">4</definedName>
    <definedName name="solver_num" localSheetId="2" hidden="1">3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'levinson after1'!$B$24</definedName>
    <definedName name="solver_opt" localSheetId="2" hidden="1">'levinson after2'!$B$24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el1" localSheetId="1" hidden="1">5</definedName>
    <definedName name="solver_rel1" localSheetId="2" hidden="1">5</definedName>
    <definedName name="solver_rel1" localSheetId="0" hidden="1">3</definedName>
    <definedName name="solver_rel2" localSheetId="1" hidden="1">1</definedName>
    <definedName name="solver_rel2" localSheetId="2" hidden="1">3</definedName>
    <definedName name="solver_rel2" localSheetId="0" hidden="1">3</definedName>
    <definedName name="solver_rel3" localSheetId="1" hidden="1">3</definedName>
    <definedName name="solver_rel3" localSheetId="2" hidden="1">1</definedName>
    <definedName name="solver_rel3" localSheetId="0" hidden="1">1</definedName>
    <definedName name="solver_rel4" localSheetId="1" hidden="1">1</definedName>
    <definedName name="solver_rel4" localSheetId="2" hidden="1">1</definedName>
    <definedName name="solver_rel4" localSheetId="0" hidden="1">1</definedName>
    <definedName name="solver_rhs1" localSheetId="1" hidden="1">binary</definedName>
    <definedName name="solver_rhs1" localSheetId="2" hidden="1">binary</definedName>
    <definedName name="solver_rhs1" localSheetId="0" hidden="1">'levinson before'!$C$9:$L$9</definedName>
    <definedName name="solver_rhs2" localSheetId="1" hidden="1">0</definedName>
    <definedName name="solver_rhs2" localSheetId="2" hidden="1">'levinson after2'!$C$9:$L$9</definedName>
    <definedName name="solver_rhs2" localSheetId="0" hidden="1">'levinson before'!$C$9:$L$9</definedName>
    <definedName name="solver_rhs3" localSheetId="1" hidden="1">'levinson after1'!$C$9:$L$9</definedName>
    <definedName name="solver_rhs3" localSheetId="2" hidden="1">0</definedName>
    <definedName name="solver_rhs3" localSheetId="0" hidden="1">0</definedName>
    <definedName name="solver_rhs4" localSheetId="1" hidden="1">'levinson after1'!$M$3:$M$8</definedName>
    <definedName name="solver_rhs4" localSheetId="2" hidden="1">'levinson after2'!$M$3:$M$8</definedName>
    <definedName name="solver_rhs4" localSheetId="0" hidden="1">'levinson before'!$M$3:$M$8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tim" localSheetId="1" hidden="1">100</definedName>
    <definedName name="solver_tim" localSheetId="2" hidden="1">100</definedName>
    <definedName name="solver_tim" localSheetId="0" hidden="1">100</definedName>
    <definedName name="solver_tol" localSheetId="1" hidden="1">0</definedName>
    <definedName name="solver_tol" localSheetId="2" hidden="1">0</definedName>
    <definedName name="solver_tol" localSheetId="0" hidden="1">0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M8" i="6" l="1"/>
  <c r="M6" i="6"/>
  <c r="B23" i="5"/>
  <c r="B22" i="5"/>
  <c r="L20" i="5"/>
  <c r="K20" i="5"/>
  <c r="J20" i="5"/>
  <c r="I20" i="5"/>
  <c r="H20" i="5"/>
  <c r="G20" i="5"/>
  <c r="F20" i="5"/>
  <c r="E20" i="5"/>
  <c r="D20" i="5"/>
  <c r="C20" i="5"/>
  <c r="M19" i="5"/>
  <c r="M18" i="5"/>
  <c r="N18" i="5" s="1"/>
  <c r="M17" i="5"/>
  <c r="M16" i="5"/>
  <c r="N16" i="5" s="1"/>
  <c r="M15" i="5"/>
  <c r="N15" i="5" s="1"/>
  <c r="M14" i="5"/>
  <c r="N14" i="5" s="1"/>
  <c r="M8" i="5"/>
  <c r="M6" i="5"/>
  <c r="B23" i="4"/>
  <c r="B22" i="4"/>
  <c r="D30" i="4"/>
  <c r="E30" i="4"/>
  <c r="F30" i="4"/>
  <c r="G30" i="4"/>
  <c r="H30" i="4"/>
  <c r="I30" i="4"/>
  <c r="J30" i="4"/>
  <c r="K30" i="4"/>
  <c r="L30" i="4"/>
  <c r="D31" i="4"/>
  <c r="E31" i="4"/>
  <c r="F31" i="4"/>
  <c r="G31" i="4"/>
  <c r="H31" i="4"/>
  <c r="I31" i="4"/>
  <c r="J31" i="4"/>
  <c r="K31" i="4"/>
  <c r="L31" i="4"/>
  <c r="D32" i="4"/>
  <c r="E32" i="4"/>
  <c r="F32" i="4"/>
  <c r="G32" i="4"/>
  <c r="H32" i="4"/>
  <c r="I32" i="4"/>
  <c r="J32" i="4"/>
  <c r="K32" i="4"/>
  <c r="L32" i="4"/>
  <c r="D33" i="4"/>
  <c r="E33" i="4"/>
  <c r="F33" i="4"/>
  <c r="G33" i="4"/>
  <c r="H33" i="4"/>
  <c r="I33" i="4"/>
  <c r="J33" i="4"/>
  <c r="K33" i="4"/>
  <c r="L33" i="4"/>
  <c r="C33" i="4"/>
  <c r="C30" i="4"/>
  <c r="C31" i="4"/>
  <c r="C32" i="4"/>
  <c r="L29" i="4"/>
  <c r="E29" i="4"/>
  <c r="F29" i="4"/>
  <c r="G29" i="4"/>
  <c r="H29" i="4"/>
  <c r="I29" i="4"/>
  <c r="J29" i="4"/>
  <c r="K29" i="4"/>
  <c r="D29" i="4"/>
  <c r="C29" i="4"/>
  <c r="C28" i="4"/>
  <c r="E28" i="4"/>
  <c r="F28" i="4"/>
  <c r="G28" i="4"/>
  <c r="H28" i="4"/>
  <c r="I28" i="4"/>
  <c r="J28" i="4"/>
  <c r="K28" i="4"/>
  <c r="L28" i="4"/>
  <c r="D28" i="4"/>
  <c r="D20" i="4"/>
  <c r="E20" i="4"/>
  <c r="F20" i="4"/>
  <c r="G20" i="4"/>
  <c r="H20" i="4"/>
  <c r="I20" i="4"/>
  <c r="J20" i="4"/>
  <c r="K20" i="4"/>
  <c r="L20" i="4"/>
  <c r="C20" i="4"/>
  <c r="M15" i="4"/>
  <c r="M16" i="4"/>
  <c r="M17" i="4"/>
  <c r="M18" i="4"/>
  <c r="M19" i="4"/>
  <c r="M14" i="4"/>
  <c r="N17" i="5" l="1"/>
  <c r="N19" i="5"/>
  <c r="B24" i="5"/>
  <c r="B24" i="4"/>
  <c r="M8" i="4"/>
  <c r="M6" i="4"/>
</calcChain>
</file>

<file path=xl/sharedStrings.xml><?xml version="1.0" encoding="utf-8"?>
<sst xmlns="http://schemas.openxmlformats.org/spreadsheetml/2006/main" count="120" uniqueCount="27">
  <si>
    <t>Fixed Cost</t>
  </si>
  <si>
    <t>Alb</t>
  </si>
  <si>
    <t>Boise</t>
  </si>
  <si>
    <t>Dall</t>
  </si>
  <si>
    <t>Denv</t>
  </si>
  <si>
    <t>Hous</t>
  </si>
  <si>
    <t>Okla</t>
  </si>
  <si>
    <t>Phoe</t>
  </si>
  <si>
    <t>Salt</t>
  </si>
  <si>
    <t>SanA</t>
  </si>
  <si>
    <t>Wich</t>
  </si>
  <si>
    <t>Capacity</t>
  </si>
  <si>
    <t>Albuquerque</t>
  </si>
  <si>
    <t>Dallas</t>
  </si>
  <si>
    <t>Denver</t>
  </si>
  <si>
    <t>Houston</t>
  </si>
  <si>
    <t>Phoenix</t>
  </si>
  <si>
    <t>San Antonio</t>
  </si>
  <si>
    <t>Volume</t>
  </si>
  <si>
    <t>Levinson</t>
  </si>
  <si>
    <t>Decision vars</t>
  </si>
  <si>
    <t>Go/NOGO</t>
  </si>
  <si>
    <t>Cost_t</t>
  </si>
  <si>
    <t>Cost_facility</t>
  </si>
  <si>
    <t>Total</t>
  </si>
  <si>
    <t>Linking</t>
  </si>
  <si>
    <t>LINKING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</si>
</sst>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164" fontId="2" fillId="0" borderId="1" xfId="1" applyNumberFormat="1" applyFont="1" applyFill="1" applyBorder="1"/>
    <xf numFmtId="3" fontId="2" fillId="0" borderId="5" xfId="0" applyNumberFormat="1" applyFont="1" applyBorder="1"/>
    <xf numFmtId="2" fontId="2" fillId="0" borderId="6" xfId="0" applyNumberFormat="1" applyFont="1" applyBorder="1"/>
    <xf numFmtId="2" fontId="2" fillId="0" borderId="0" xfId="0" applyNumberFormat="1" applyFont="1" applyBorder="1"/>
    <xf numFmtId="2" fontId="2" fillId="0" borderId="7" xfId="0" applyNumberFormat="1" applyFont="1" applyBorder="1"/>
    <xf numFmtId="164" fontId="2" fillId="0" borderId="5" xfId="1" applyNumberFormat="1" applyFont="1" applyFill="1" applyBorder="1"/>
    <xf numFmtId="164" fontId="2" fillId="0" borderId="8" xfId="1" applyNumberFormat="1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64" fontId="2" fillId="0" borderId="0" xfId="1" applyNumberFormat="1" applyFont="1" applyFill="1" applyBorder="1"/>
    <xf numFmtId="2" fontId="2" fillId="0" borderId="9" xfId="0" applyNumberFormat="1" applyFont="1" applyBorder="1"/>
    <xf numFmtId="0" fontId="2" fillId="0" borderId="0" xfId="0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2" fontId="2" fillId="2" borderId="4" xfId="0" applyNumberFormat="1" applyFont="1" applyFill="1" applyBorder="1"/>
    <xf numFmtId="2" fontId="2" fillId="2" borderId="6" xfId="0" applyNumberFormat="1" applyFont="1" applyFill="1" applyBorder="1"/>
    <xf numFmtId="2" fontId="2" fillId="2" borderId="0" xfId="0" applyNumberFormat="1" applyFont="1" applyFill="1" applyBorder="1"/>
    <xf numFmtId="2" fontId="2" fillId="2" borderId="7" xfId="0" applyNumberFormat="1" applyFont="1" applyFill="1" applyBorder="1"/>
    <xf numFmtId="3" fontId="2" fillId="2" borderId="1" xfId="0" applyNumberFormat="1" applyFont="1" applyFill="1" applyBorder="1"/>
    <xf numFmtId="3" fontId="2" fillId="2" borderId="5" xfId="0" applyNumberFormat="1" applyFont="1" applyFill="1" applyBorder="1"/>
    <xf numFmtId="0" fontId="0" fillId="3" borderId="0" xfId="0" applyFill="1"/>
    <xf numFmtId="1" fontId="2" fillId="0" borderId="1" xfId="1" applyNumberFormat="1" applyFont="1" applyFill="1" applyBorder="1"/>
    <xf numFmtId="3" fontId="2" fillId="2" borderId="8" xfId="0" applyNumberFormat="1" applyFont="1" applyFill="1" applyBorder="1"/>
    <xf numFmtId="1" fontId="2" fillId="0" borderId="12" xfId="1" applyNumberFormat="1" applyFont="1" applyFill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8" xfId="0" applyNumberFormat="1" applyBorder="1"/>
    <xf numFmtId="3" fontId="2" fillId="0" borderId="8" xfId="0" applyNumberFormat="1" applyFont="1" applyBorder="1"/>
    <xf numFmtId="2" fontId="2" fillId="0" borderId="1" xfId="0" applyNumberFormat="1" applyFont="1" applyBorder="1"/>
    <xf numFmtId="2" fontId="2" fillId="0" borderId="1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5" zoomScaleNormal="85" workbookViewId="0"/>
  </sheetViews>
  <sheetFormatPr defaultRowHeight="15" x14ac:dyDescent="0.25"/>
  <cols>
    <col min="2" max="2" width="7.85546875" customWidth="1"/>
    <col min="3" max="13" width="9" customWidth="1"/>
    <col min="15" max="15" width="14.28515625" customWidth="1"/>
  </cols>
  <sheetData>
    <row r="1" spans="1:13" x14ac:dyDescent="0.25">
      <c r="A1" t="s">
        <v>19</v>
      </c>
    </row>
    <row r="2" spans="1:13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 t="s">
        <v>11</v>
      </c>
    </row>
    <row r="3" spans="1:13" x14ac:dyDescent="0.25">
      <c r="A3" s="1" t="s">
        <v>12</v>
      </c>
      <c r="B3" s="4">
        <v>140000</v>
      </c>
      <c r="C3" s="5">
        <v>0</v>
      </c>
      <c r="D3" s="6">
        <v>47</v>
      </c>
      <c r="E3" s="6">
        <v>32</v>
      </c>
      <c r="F3" s="6">
        <v>22</v>
      </c>
      <c r="G3" s="6">
        <v>42.5</v>
      </c>
      <c r="H3" s="6">
        <v>27</v>
      </c>
      <c r="I3" s="6">
        <v>23</v>
      </c>
      <c r="J3" s="6">
        <v>30</v>
      </c>
      <c r="K3" s="6">
        <v>36.5</v>
      </c>
      <c r="L3" s="7">
        <v>29.5</v>
      </c>
      <c r="M3" s="8">
        <v>16000</v>
      </c>
    </row>
    <row r="4" spans="1:13" x14ac:dyDescent="0.25">
      <c r="A4" s="1" t="s">
        <v>13</v>
      </c>
      <c r="B4" s="9">
        <v>150000</v>
      </c>
      <c r="C4" s="10">
        <v>32</v>
      </c>
      <c r="D4" s="11">
        <v>79.5</v>
      </c>
      <c r="E4" s="11">
        <v>0</v>
      </c>
      <c r="F4" s="11">
        <v>39</v>
      </c>
      <c r="G4" s="11">
        <v>12.5</v>
      </c>
      <c r="H4" s="11">
        <v>10.5</v>
      </c>
      <c r="I4" s="11">
        <v>50</v>
      </c>
      <c r="J4" s="11">
        <v>63</v>
      </c>
      <c r="K4" s="11">
        <v>13.5</v>
      </c>
      <c r="L4" s="12">
        <v>17</v>
      </c>
      <c r="M4" s="13">
        <v>20000</v>
      </c>
    </row>
    <row r="5" spans="1:13" x14ac:dyDescent="0.25">
      <c r="A5" s="1" t="s">
        <v>14</v>
      </c>
      <c r="B5" s="9">
        <v>100000</v>
      </c>
      <c r="C5" s="10">
        <v>21</v>
      </c>
      <c r="D5" s="11">
        <v>42</v>
      </c>
      <c r="E5" s="11">
        <v>39</v>
      </c>
      <c r="F5" s="11">
        <v>0</v>
      </c>
      <c r="G5" s="11">
        <v>51.5</v>
      </c>
      <c r="H5" s="11">
        <v>31.5</v>
      </c>
      <c r="I5" s="11">
        <v>40.5</v>
      </c>
      <c r="J5" s="11">
        <v>24</v>
      </c>
      <c r="K5" s="11">
        <v>47.5</v>
      </c>
      <c r="L5" s="12">
        <v>26</v>
      </c>
      <c r="M5" s="13">
        <v>10000</v>
      </c>
    </row>
    <row r="6" spans="1:13" x14ac:dyDescent="0.25">
      <c r="A6" s="1" t="s">
        <v>15</v>
      </c>
      <c r="B6" s="9">
        <v>110000</v>
      </c>
      <c r="C6" s="10">
        <v>42.5</v>
      </c>
      <c r="D6" s="11">
        <v>91</v>
      </c>
      <c r="E6" s="11">
        <v>12.5</v>
      </c>
      <c r="F6" s="11">
        <v>51.5</v>
      </c>
      <c r="G6" s="11">
        <v>0</v>
      </c>
      <c r="H6" s="11">
        <v>23</v>
      </c>
      <c r="I6" s="11">
        <v>58</v>
      </c>
      <c r="J6" s="11">
        <v>72</v>
      </c>
      <c r="K6" s="11">
        <v>10</v>
      </c>
      <c r="L6" s="12">
        <v>31</v>
      </c>
      <c r="M6" s="13">
        <f>M5</f>
        <v>10000</v>
      </c>
    </row>
    <row r="7" spans="1:13" x14ac:dyDescent="0.25">
      <c r="A7" s="1" t="s">
        <v>16</v>
      </c>
      <c r="B7" s="9">
        <v>125000</v>
      </c>
      <c r="C7" s="10">
        <v>23</v>
      </c>
      <c r="D7" s="11">
        <v>49</v>
      </c>
      <c r="E7" s="11">
        <v>50</v>
      </c>
      <c r="F7" s="11">
        <v>40.5</v>
      </c>
      <c r="G7" s="11">
        <v>58</v>
      </c>
      <c r="H7" s="11">
        <v>49</v>
      </c>
      <c r="I7" s="11">
        <v>0</v>
      </c>
      <c r="J7" s="11">
        <v>32.5</v>
      </c>
      <c r="K7" s="11">
        <v>50</v>
      </c>
      <c r="L7" s="12">
        <v>52</v>
      </c>
      <c r="M7" s="13">
        <v>12000</v>
      </c>
    </row>
    <row r="8" spans="1:13" x14ac:dyDescent="0.25">
      <c r="A8" s="1" t="s">
        <v>17</v>
      </c>
      <c r="B8" s="9">
        <v>120000</v>
      </c>
      <c r="C8" s="10">
        <v>36.5</v>
      </c>
      <c r="D8" s="11">
        <v>83.5</v>
      </c>
      <c r="E8" s="11">
        <v>13.5</v>
      </c>
      <c r="F8" s="11">
        <v>47.5</v>
      </c>
      <c r="G8" s="11">
        <v>10</v>
      </c>
      <c r="H8" s="11">
        <v>24</v>
      </c>
      <c r="I8" s="11">
        <v>50</v>
      </c>
      <c r="J8" s="11">
        <v>66.5</v>
      </c>
      <c r="K8" s="11">
        <v>0</v>
      </c>
      <c r="L8" s="12">
        <v>32</v>
      </c>
      <c r="M8" s="14">
        <f>M7</f>
        <v>12000</v>
      </c>
    </row>
    <row r="9" spans="1:13" x14ac:dyDescent="0.25">
      <c r="A9" s="2" t="s">
        <v>18</v>
      </c>
      <c r="B9" s="2"/>
      <c r="C9" s="15">
        <v>3200</v>
      </c>
      <c r="D9" s="16">
        <v>2500</v>
      </c>
      <c r="E9" s="16">
        <v>6800</v>
      </c>
      <c r="F9" s="16">
        <v>4000</v>
      </c>
      <c r="G9" s="16">
        <v>9600</v>
      </c>
      <c r="H9" s="16">
        <v>3500</v>
      </c>
      <c r="I9" s="16">
        <v>5000</v>
      </c>
      <c r="J9" s="16">
        <v>1800</v>
      </c>
      <c r="K9" s="16">
        <v>7400</v>
      </c>
      <c r="L9" s="17">
        <v>2700</v>
      </c>
      <c r="M9" s="18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85" zoomScaleNormal="85" workbookViewId="0">
      <selection activeCell="B26" sqref="B26"/>
    </sheetView>
  </sheetViews>
  <sheetFormatPr defaultRowHeight="15" x14ac:dyDescent="0.25"/>
  <cols>
    <col min="2" max="2" width="9.5703125" customWidth="1"/>
    <col min="3" max="12" width="11.85546875" customWidth="1"/>
    <col min="15" max="15" width="14.28515625" customWidth="1"/>
  </cols>
  <sheetData>
    <row r="1" spans="1:13" x14ac:dyDescent="0.25">
      <c r="A1" t="s">
        <v>19</v>
      </c>
    </row>
    <row r="2" spans="1:13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 t="s">
        <v>11</v>
      </c>
    </row>
    <row r="3" spans="1:13" x14ac:dyDescent="0.25">
      <c r="A3" s="1" t="s">
        <v>12</v>
      </c>
      <c r="B3" s="4">
        <v>140000</v>
      </c>
      <c r="C3" s="5">
        <v>0</v>
      </c>
      <c r="D3" s="6">
        <v>47</v>
      </c>
      <c r="E3" s="6">
        <v>32</v>
      </c>
      <c r="F3" s="6">
        <v>22</v>
      </c>
      <c r="G3" s="6">
        <v>42.5</v>
      </c>
      <c r="H3" s="6">
        <v>27</v>
      </c>
      <c r="I3" s="6">
        <v>23</v>
      </c>
      <c r="J3" s="6">
        <v>30</v>
      </c>
      <c r="K3" s="6">
        <v>36.5</v>
      </c>
      <c r="L3" s="7">
        <v>29.5</v>
      </c>
      <c r="M3" s="8">
        <v>16000</v>
      </c>
    </row>
    <row r="4" spans="1:13" x14ac:dyDescent="0.25">
      <c r="A4" s="1" t="s">
        <v>13</v>
      </c>
      <c r="B4" s="9">
        <v>150000</v>
      </c>
      <c r="C4" s="10">
        <v>32</v>
      </c>
      <c r="D4" s="11">
        <v>79.5</v>
      </c>
      <c r="E4" s="11">
        <v>0</v>
      </c>
      <c r="F4" s="11">
        <v>39</v>
      </c>
      <c r="G4" s="11">
        <v>12.5</v>
      </c>
      <c r="H4" s="11">
        <v>10.5</v>
      </c>
      <c r="I4" s="11">
        <v>50</v>
      </c>
      <c r="J4" s="11">
        <v>63</v>
      </c>
      <c r="K4" s="11">
        <v>13.5</v>
      </c>
      <c r="L4" s="12">
        <v>17</v>
      </c>
      <c r="M4" s="13">
        <v>20000</v>
      </c>
    </row>
    <row r="5" spans="1:13" x14ac:dyDescent="0.25">
      <c r="A5" s="1" t="s">
        <v>14</v>
      </c>
      <c r="B5" s="9">
        <v>100000</v>
      </c>
      <c r="C5" s="10">
        <v>21</v>
      </c>
      <c r="D5" s="11">
        <v>42</v>
      </c>
      <c r="E5" s="11">
        <v>39</v>
      </c>
      <c r="F5" s="11">
        <v>0</v>
      </c>
      <c r="G5" s="11">
        <v>51.5</v>
      </c>
      <c r="H5" s="11">
        <v>31.5</v>
      </c>
      <c r="I5" s="11">
        <v>40.5</v>
      </c>
      <c r="J5" s="11">
        <v>24</v>
      </c>
      <c r="K5" s="11">
        <v>47.5</v>
      </c>
      <c r="L5" s="12">
        <v>26</v>
      </c>
      <c r="M5" s="13">
        <v>10000</v>
      </c>
    </row>
    <row r="6" spans="1:13" x14ac:dyDescent="0.25">
      <c r="A6" s="1" t="s">
        <v>15</v>
      </c>
      <c r="B6" s="9">
        <v>110000</v>
      </c>
      <c r="C6" s="10">
        <v>42.5</v>
      </c>
      <c r="D6" s="11">
        <v>91</v>
      </c>
      <c r="E6" s="11">
        <v>12.5</v>
      </c>
      <c r="F6" s="11">
        <v>51.5</v>
      </c>
      <c r="G6" s="11">
        <v>0</v>
      </c>
      <c r="H6" s="11">
        <v>23</v>
      </c>
      <c r="I6" s="11">
        <v>58</v>
      </c>
      <c r="J6" s="11">
        <v>72</v>
      </c>
      <c r="K6" s="11">
        <v>10</v>
      </c>
      <c r="L6" s="12">
        <v>31</v>
      </c>
      <c r="M6" s="13">
        <f>M5</f>
        <v>10000</v>
      </c>
    </row>
    <row r="7" spans="1:13" x14ac:dyDescent="0.25">
      <c r="A7" s="1" t="s">
        <v>16</v>
      </c>
      <c r="B7" s="9">
        <v>125000</v>
      </c>
      <c r="C7" s="10">
        <v>23</v>
      </c>
      <c r="D7" s="11">
        <v>49</v>
      </c>
      <c r="E7" s="11">
        <v>50</v>
      </c>
      <c r="F7" s="11">
        <v>40.5</v>
      </c>
      <c r="G7" s="11">
        <v>58</v>
      </c>
      <c r="H7" s="11">
        <v>49</v>
      </c>
      <c r="I7" s="11">
        <v>0</v>
      </c>
      <c r="J7" s="11">
        <v>32.5</v>
      </c>
      <c r="K7" s="11">
        <v>50</v>
      </c>
      <c r="L7" s="12">
        <v>52</v>
      </c>
      <c r="M7" s="13">
        <v>12000</v>
      </c>
    </row>
    <row r="8" spans="1:13" x14ac:dyDescent="0.25">
      <c r="A8" s="1" t="s">
        <v>17</v>
      </c>
      <c r="B8" s="9">
        <v>120000</v>
      </c>
      <c r="C8" s="10">
        <v>36.5</v>
      </c>
      <c r="D8" s="11">
        <v>83.5</v>
      </c>
      <c r="E8" s="11">
        <v>13.5</v>
      </c>
      <c r="F8" s="11">
        <v>47.5</v>
      </c>
      <c r="G8" s="11">
        <v>10</v>
      </c>
      <c r="H8" s="11">
        <v>24</v>
      </c>
      <c r="I8" s="11">
        <v>50</v>
      </c>
      <c r="J8" s="11">
        <v>66.5</v>
      </c>
      <c r="K8" s="11">
        <v>0</v>
      </c>
      <c r="L8" s="12">
        <v>32</v>
      </c>
      <c r="M8" s="14">
        <f>M7</f>
        <v>12000</v>
      </c>
    </row>
    <row r="9" spans="1:13" x14ac:dyDescent="0.25">
      <c r="A9" s="2" t="s">
        <v>18</v>
      </c>
      <c r="B9" s="2"/>
      <c r="C9" s="15">
        <v>3200</v>
      </c>
      <c r="D9" s="16">
        <v>2500</v>
      </c>
      <c r="E9" s="16">
        <v>6800</v>
      </c>
      <c r="F9" s="16">
        <v>4000</v>
      </c>
      <c r="G9" s="16">
        <v>9600</v>
      </c>
      <c r="H9" s="16">
        <v>3500</v>
      </c>
      <c r="I9" s="16">
        <v>5000</v>
      </c>
      <c r="J9" s="16">
        <v>1800</v>
      </c>
      <c r="K9" s="16">
        <v>7400</v>
      </c>
      <c r="L9" s="17">
        <v>2700</v>
      </c>
      <c r="M9" s="18"/>
    </row>
    <row r="12" spans="1:13" x14ac:dyDescent="0.25">
      <c r="A12" t="s">
        <v>20</v>
      </c>
    </row>
    <row r="13" spans="1:13" x14ac:dyDescent="0.25">
      <c r="A13" s="1"/>
      <c r="B13" s="2" t="s">
        <v>21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2"/>
    </row>
    <row r="14" spans="1:13" x14ac:dyDescent="0.25">
      <c r="A14" s="1" t="s">
        <v>12</v>
      </c>
      <c r="B14" s="27">
        <v>0</v>
      </c>
      <c r="C14" s="21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3">
        <v>0</v>
      </c>
      <c r="M14" s="8">
        <f>SUM(C14:L14)</f>
        <v>0</v>
      </c>
    </row>
    <row r="15" spans="1:13" x14ac:dyDescent="0.25">
      <c r="A15" s="1" t="s">
        <v>13</v>
      </c>
      <c r="B15" s="28">
        <v>1</v>
      </c>
      <c r="C15" s="24">
        <v>0</v>
      </c>
      <c r="D15" s="25">
        <v>0</v>
      </c>
      <c r="E15" s="25">
        <v>6800</v>
      </c>
      <c r="F15" s="25">
        <v>0</v>
      </c>
      <c r="G15" s="25">
        <v>0</v>
      </c>
      <c r="H15" s="25">
        <v>3500</v>
      </c>
      <c r="I15" s="25">
        <v>0</v>
      </c>
      <c r="J15" s="25">
        <v>0</v>
      </c>
      <c r="K15" s="25">
        <v>7000.0002524866395</v>
      </c>
      <c r="L15" s="26">
        <v>2699.9997460872682</v>
      </c>
      <c r="M15" s="8">
        <f t="shared" ref="M15:M19" si="0">SUM(C15:L15)</f>
        <v>19999.999998573909</v>
      </c>
    </row>
    <row r="16" spans="1:13" x14ac:dyDescent="0.25">
      <c r="A16" s="1" t="s">
        <v>14</v>
      </c>
      <c r="B16" s="28">
        <v>1</v>
      </c>
      <c r="C16" s="24">
        <v>1699.9997460872682</v>
      </c>
      <c r="D16" s="25">
        <v>2500</v>
      </c>
      <c r="E16" s="25">
        <v>0</v>
      </c>
      <c r="F16" s="25">
        <v>4000</v>
      </c>
      <c r="G16" s="25">
        <v>0</v>
      </c>
      <c r="H16" s="25">
        <v>0</v>
      </c>
      <c r="I16" s="25">
        <v>0</v>
      </c>
      <c r="J16" s="25">
        <v>1800</v>
      </c>
      <c r="K16" s="25">
        <v>0</v>
      </c>
      <c r="L16" s="26">
        <v>2.5391273175046081E-4</v>
      </c>
      <c r="M16" s="8">
        <f t="shared" si="0"/>
        <v>10000</v>
      </c>
    </row>
    <row r="17" spans="1:13" x14ac:dyDescent="0.25">
      <c r="A17" s="1" t="s">
        <v>15</v>
      </c>
      <c r="B17" s="28">
        <v>1</v>
      </c>
      <c r="C17" s="24">
        <v>0</v>
      </c>
      <c r="D17" s="25">
        <v>0</v>
      </c>
      <c r="E17" s="25">
        <v>0</v>
      </c>
      <c r="F17" s="25">
        <v>0</v>
      </c>
      <c r="G17" s="25">
        <v>9600.0002425891616</v>
      </c>
      <c r="H17" s="25">
        <v>0</v>
      </c>
      <c r="I17" s="25">
        <v>0</v>
      </c>
      <c r="J17" s="25">
        <v>0</v>
      </c>
      <c r="K17" s="25">
        <v>399.99975741083836</v>
      </c>
      <c r="L17" s="26">
        <v>0</v>
      </c>
      <c r="M17" s="8">
        <f t="shared" si="0"/>
        <v>10000</v>
      </c>
    </row>
    <row r="18" spans="1:13" x14ac:dyDescent="0.25">
      <c r="A18" s="1" t="s">
        <v>16</v>
      </c>
      <c r="B18" s="28">
        <v>1</v>
      </c>
      <c r="C18" s="24">
        <v>1500.0002539127315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4999.9999999961865</v>
      </c>
      <c r="J18" s="25">
        <v>0</v>
      </c>
      <c r="K18" s="25">
        <v>0</v>
      </c>
      <c r="L18" s="26">
        <v>0</v>
      </c>
      <c r="M18" s="8">
        <f t="shared" si="0"/>
        <v>6500.0002539089182</v>
      </c>
    </row>
    <row r="19" spans="1:13" x14ac:dyDescent="0.25">
      <c r="A19" s="1" t="s">
        <v>17</v>
      </c>
      <c r="B19" s="31">
        <v>0</v>
      </c>
      <c r="C19" s="24">
        <v>0</v>
      </c>
      <c r="D19" s="25">
        <v>0</v>
      </c>
      <c r="E19" s="25">
        <v>0</v>
      </c>
      <c r="F19" s="25">
        <v>0</v>
      </c>
      <c r="G19" s="25">
        <v>-8.1491634773556143E-8</v>
      </c>
      <c r="H19" s="25">
        <v>0</v>
      </c>
      <c r="I19" s="25">
        <v>0</v>
      </c>
      <c r="J19" s="25">
        <v>0</v>
      </c>
      <c r="K19" s="25">
        <v>5.2386894822120667E-8</v>
      </c>
      <c r="L19" s="26">
        <v>0</v>
      </c>
      <c r="M19" s="8">
        <f t="shared" si="0"/>
        <v>-2.9104739951435477E-8</v>
      </c>
    </row>
    <row r="20" spans="1:13" x14ac:dyDescent="0.25">
      <c r="A20" s="2"/>
      <c r="B20" s="2"/>
      <c r="C20" s="19">
        <f>SUM(C14:C19)</f>
        <v>3200</v>
      </c>
      <c r="D20" s="19">
        <f t="shared" ref="D20:L20" si="1">SUM(D14:D19)</f>
        <v>2500</v>
      </c>
      <c r="E20" s="19">
        <f t="shared" si="1"/>
        <v>6800</v>
      </c>
      <c r="F20" s="19">
        <f t="shared" si="1"/>
        <v>4000</v>
      </c>
      <c r="G20" s="19">
        <f t="shared" si="1"/>
        <v>9600.0002425076709</v>
      </c>
      <c r="H20" s="19">
        <f t="shared" si="1"/>
        <v>3500</v>
      </c>
      <c r="I20" s="19">
        <f t="shared" si="1"/>
        <v>4999.9999999961865</v>
      </c>
      <c r="J20" s="19">
        <f t="shared" si="1"/>
        <v>1800</v>
      </c>
      <c r="K20" s="19">
        <f t="shared" si="1"/>
        <v>7400.0000099498648</v>
      </c>
      <c r="L20" s="19">
        <f t="shared" si="1"/>
        <v>2700</v>
      </c>
      <c r="M20" s="18"/>
    </row>
    <row r="22" spans="1:13" x14ac:dyDescent="0.25">
      <c r="A22" s="20" t="s">
        <v>22</v>
      </c>
      <c r="B22">
        <f>SUMPRODUCT(C3:L8,C14:L19)</f>
        <v>399550.00377490313</v>
      </c>
    </row>
    <row r="23" spans="1:13" x14ac:dyDescent="0.25">
      <c r="A23" s="20" t="s">
        <v>23</v>
      </c>
      <c r="B23">
        <f>SUMPRODUCT(B3:B8,B14:B19)</f>
        <v>485000</v>
      </c>
    </row>
    <row r="24" spans="1:13" x14ac:dyDescent="0.25">
      <c r="A24" s="20" t="s">
        <v>24</v>
      </c>
      <c r="B24" s="29">
        <f>SUM(B22:B23)</f>
        <v>884550.00377490313</v>
      </c>
    </row>
    <row r="26" spans="1:13" x14ac:dyDescent="0.25">
      <c r="A26" s="20" t="s">
        <v>25</v>
      </c>
    </row>
    <row r="27" spans="1:13" x14ac:dyDescent="0.25">
      <c r="A27" s="1"/>
      <c r="B27" s="2"/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  <c r="K27" s="3" t="s">
        <v>9</v>
      </c>
      <c r="L27" s="3" t="s">
        <v>10</v>
      </c>
    </row>
    <row r="28" spans="1:13" x14ac:dyDescent="0.25">
      <c r="A28" s="1" t="s">
        <v>12</v>
      </c>
      <c r="B28" s="4"/>
      <c r="C28" s="5">
        <f>C14-10000*B14</f>
        <v>0</v>
      </c>
      <c r="D28" s="6">
        <f>D14-10000*$B14</f>
        <v>0</v>
      </c>
      <c r="E28" s="6">
        <f t="shared" ref="E28:L28" si="2">E14-10000*$B14</f>
        <v>0</v>
      </c>
      <c r="F28" s="6">
        <f t="shared" si="2"/>
        <v>0</v>
      </c>
      <c r="G28" s="6">
        <f t="shared" si="2"/>
        <v>0</v>
      </c>
      <c r="H28" s="6">
        <f t="shared" si="2"/>
        <v>0</v>
      </c>
      <c r="I28" s="6">
        <f t="shared" si="2"/>
        <v>0</v>
      </c>
      <c r="J28" s="6">
        <f t="shared" si="2"/>
        <v>0</v>
      </c>
      <c r="K28" s="6">
        <f t="shared" si="2"/>
        <v>0</v>
      </c>
      <c r="L28" s="7">
        <f t="shared" si="2"/>
        <v>0</v>
      </c>
    </row>
    <row r="29" spans="1:13" x14ac:dyDescent="0.25">
      <c r="A29" s="1" t="s">
        <v>13</v>
      </c>
      <c r="B29" s="9"/>
      <c r="C29" s="5">
        <f>C15-100000*$B15</f>
        <v>-100000</v>
      </c>
      <c r="D29" s="5">
        <f>D15-100000*$B15</f>
        <v>-100000</v>
      </c>
      <c r="E29" s="5">
        <f t="shared" ref="E29:K29" si="3">E15-100000*$B15</f>
        <v>-93200</v>
      </c>
      <c r="F29" s="5">
        <f t="shared" si="3"/>
        <v>-100000</v>
      </c>
      <c r="G29" s="5">
        <f t="shared" si="3"/>
        <v>-100000</v>
      </c>
      <c r="H29" s="5">
        <f t="shared" si="3"/>
        <v>-96500</v>
      </c>
      <c r="I29" s="5">
        <f t="shared" si="3"/>
        <v>-100000</v>
      </c>
      <c r="J29" s="5">
        <f t="shared" si="3"/>
        <v>-100000</v>
      </c>
      <c r="K29" s="5">
        <f t="shared" si="3"/>
        <v>-92999.999747513357</v>
      </c>
      <c r="L29" s="37">
        <f>L15-100000*$B15</f>
        <v>-97300.000253912731</v>
      </c>
    </row>
    <row r="30" spans="1:13" x14ac:dyDescent="0.25">
      <c r="A30" s="1" t="s">
        <v>14</v>
      </c>
      <c r="B30" s="9"/>
      <c r="C30" s="5">
        <f t="shared" ref="C30:L32" si="4">C16-100000*$B16</f>
        <v>-98300.000253912731</v>
      </c>
      <c r="D30" s="5">
        <f t="shared" si="4"/>
        <v>-97500</v>
      </c>
      <c r="E30" s="5">
        <f t="shared" si="4"/>
        <v>-100000</v>
      </c>
      <c r="F30" s="5">
        <f t="shared" si="4"/>
        <v>-96000</v>
      </c>
      <c r="G30" s="5">
        <f t="shared" si="4"/>
        <v>-100000</v>
      </c>
      <c r="H30" s="5">
        <f t="shared" si="4"/>
        <v>-100000</v>
      </c>
      <c r="I30" s="5">
        <f t="shared" si="4"/>
        <v>-100000</v>
      </c>
      <c r="J30" s="5">
        <f t="shared" si="4"/>
        <v>-98200</v>
      </c>
      <c r="K30" s="5">
        <f t="shared" si="4"/>
        <v>-100000</v>
      </c>
      <c r="L30" s="37">
        <f t="shared" si="4"/>
        <v>-99999.999746087269</v>
      </c>
    </row>
    <row r="31" spans="1:13" x14ac:dyDescent="0.25">
      <c r="A31" s="1" t="s">
        <v>15</v>
      </c>
      <c r="B31" s="9"/>
      <c r="C31" s="5">
        <f t="shared" si="4"/>
        <v>-100000</v>
      </c>
      <c r="D31" s="5">
        <f t="shared" si="4"/>
        <v>-100000</v>
      </c>
      <c r="E31" s="5">
        <f t="shared" si="4"/>
        <v>-100000</v>
      </c>
      <c r="F31" s="5">
        <f t="shared" si="4"/>
        <v>-100000</v>
      </c>
      <c r="G31" s="5">
        <f t="shared" si="4"/>
        <v>-90399.999757410842</v>
      </c>
      <c r="H31" s="5">
        <f t="shared" si="4"/>
        <v>-100000</v>
      </c>
      <c r="I31" s="5">
        <f t="shared" si="4"/>
        <v>-100000</v>
      </c>
      <c r="J31" s="5">
        <f t="shared" si="4"/>
        <v>-100000</v>
      </c>
      <c r="K31" s="5">
        <f t="shared" si="4"/>
        <v>-99600.000242589158</v>
      </c>
      <c r="L31" s="37">
        <f t="shared" si="4"/>
        <v>-100000</v>
      </c>
    </row>
    <row r="32" spans="1:13" x14ac:dyDescent="0.25">
      <c r="A32" s="1" t="s">
        <v>16</v>
      </c>
      <c r="B32" s="9"/>
      <c r="C32" s="5">
        <f t="shared" si="4"/>
        <v>-98499.999746087269</v>
      </c>
      <c r="D32" s="5">
        <f t="shared" si="4"/>
        <v>-100000</v>
      </c>
      <c r="E32" s="5">
        <f t="shared" si="4"/>
        <v>-100000</v>
      </c>
      <c r="F32" s="5">
        <f t="shared" si="4"/>
        <v>-100000</v>
      </c>
      <c r="G32" s="5">
        <f t="shared" si="4"/>
        <v>-100000</v>
      </c>
      <c r="H32" s="5">
        <f t="shared" si="4"/>
        <v>-100000</v>
      </c>
      <c r="I32" s="5">
        <f t="shared" si="4"/>
        <v>-95000.000000003813</v>
      </c>
      <c r="J32" s="5">
        <f t="shared" si="4"/>
        <v>-100000</v>
      </c>
      <c r="K32" s="5">
        <f t="shared" si="4"/>
        <v>-100000</v>
      </c>
      <c r="L32" s="37">
        <f t="shared" si="4"/>
        <v>-100000</v>
      </c>
    </row>
    <row r="33" spans="1:12" x14ac:dyDescent="0.25">
      <c r="A33" s="1" t="s">
        <v>17</v>
      </c>
      <c r="B33" s="36"/>
      <c r="C33" s="19">
        <f>C19-100000*$B19</f>
        <v>0</v>
      </c>
      <c r="D33" s="19">
        <f t="shared" ref="D33:L33" si="5">D19-100000*$B19</f>
        <v>0</v>
      </c>
      <c r="E33" s="19">
        <f t="shared" si="5"/>
        <v>0</v>
      </c>
      <c r="F33" s="19">
        <f t="shared" si="5"/>
        <v>0</v>
      </c>
      <c r="G33" s="19">
        <f t="shared" si="5"/>
        <v>-8.1491634773556143E-8</v>
      </c>
      <c r="H33" s="19">
        <f t="shared" si="5"/>
        <v>0</v>
      </c>
      <c r="I33" s="19">
        <f t="shared" si="5"/>
        <v>0</v>
      </c>
      <c r="J33" s="19">
        <f t="shared" si="5"/>
        <v>0</v>
      </c>
      <c r="K33" s="19">
        <f t="shared" si="5"/>
        <v>5.2386894822120667E-8</v>
      </c>
      <c r="L33" s="38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/>
  </sheetViews>
  <sheetFormatPr defaultRowHeight="15" x14ac:dyDescent="0.25"/>
  <cols>
    <col min="2" max="2" width="7.85546875" customWidth="1"/>
    <col min="3" max="13" width="9" customWidth="1"/>
    <col min="15" max="15" width="14.28515625" customWidth="1"/>
  </cols>
  <sheetData>
    <row r="1" spans="1:14" x14ac:dyDescent="0.25">
      <c r="A1" t="s">
        <v>19</v>
      </c>
    </row>
    <row r="2" spans="1:14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 t="s">
        <v>11</v>
      </c>
    </row>
    <row r="3" spans="1:14" x14ac:dyDescent="0.25">
      <c r="A3" s="1" t="s">
        <v>12</v>
      </c>
      <c r="B3" s="4">
        <v>140000</v>
      </c>
      <c r="C3" s="5">
        <v>0</v>
      </c>
      <c r="D3" s="6">
        <v>47</v>
      </c>
      <c r="E3" s="6">
        <v>32</v>
      </c>
      <c r="F3" s="6">
        <v>22</v>
      </c>
      <c r="G3" s="6">
        <v>42.5</v>
      </c>
      <c r="H3" s="6">
        <v>27</v>
      </c>
      <c r="I3" s="6">
        <v>23</v>
      </c>
      <c r="J3" s="6">
        <v>30</v>
      </c>
      <c r="K3" s="6">
        <v>36.5</v>
      </c>
      <c r="L3" s="7">
        <v>29.5</v>
      </c>
      <c r="M3" s="8">
        <v>16000</v>
      </c>
    </row>
    <row r="4" spans="1:14" x14ac:dyDescent="0.25">
      <c r="A4" s="1" t="s">
        <v>13</v>
      </c>
      <c r="B4" s="9">
        <v>150000</v>
      </c>
      <c r="C4" s="10">
        <v>32</v>
      </c>
      <c r="D4" s="11">
        <v>79.5</v>
      </c>
      <c r="E4" s="11">
        <v>0</v>
      </c>
      <c r="F4" s="11">
        <v>39</v>
      </c>
      <c r="G4" s="11">
        <v>12.5</v>
      </c>
      <c r="H4" s="11">
        <v>10.5</v>
      </c>
      <c r="I4" s="11">
        <v>50</v>
      </c>
      <c r="J4" s="11">
        <v>63</v>
      </c>
      <c r="K4" s="11">
        <v>13.5</v>
      </c>
      <c r="L4" s="12">
        <v>17</v>
      </c>
      <c r="M4" s="13">
        <v>20000</v>
      </c>
    </row>
    <row r="5" spans="1:14" x14ac:dyDescent="0.25">
      <c r="A5" s="1" t="s">
        <v>14</v>
      </c>
      <c r="B5" s="9">
        <v>100000</v>
      </c>
      <c r="C5" s="10">
        <v>21</v>
      </c>
      <c r="D5" s="11">
        <v>42</v>
      </c>
      <c r="E5" s="11">
        <v>39</v>
      </c>
      <c r="F5" s="11">
        <v>0</v>
      </c>
      <c r="G5" s="11">
        <v>51.5</v>
      </c>
      <c r="H5" s="11">
        <v>31.5</v>
      </c>
      <c r="I5" s="11">
        <v>40.5</v>
      </c>
      <c r="J5" s="11">
        <v>24</v>
      </c>
      <c r="K5" s="11">
        <v>47.5</v>
      </c>
      <c r="L5" s="12">
        <v>26</v>
      </c>
      <c r="M5" s="13">
        <v>10000</v>
      </c>
    </row>
    <row r="6" spans="1:14" x14ac:dyDescent="0.25">
      <c r="A6" s="1" t="s">
        <v>15</v>
      </c>
      <c r="B6" s="9">
        <v>110000</v>
      </c>
      <c r="C6" s="10">
        <v>42.5</v>
      </c>
      <c r="D6" s="11">
        <v>91</v>
      </c>
      <c r="E6" s="11">
        <v>12.5</v>
      </c>
      <c r="F6" s="11">
        <v>51.5</v>
      </c>
      <c r="G6" s="11">
        <v>0</v>
      </c>
      <c r="H6" s="11">
        <v>23</v>
      </c>
      <c r="I6" s="11">
        <v>58</v>
      </c>
      <c r="J6" s="11">
        <v>72</v>
      </c>
      <c r="K6" s="11">
        <v>10</v>
      </c>
      <c r="L6" s="12">
        <v>31</v>
      </c>
      <c r="M6" s="13">
        <f>M5</f>
        <v>10000</v>
      </c>
    </row>
    <row r="7" spans="1:14" x14ac:dyDescent="0.25">
      <c r="A7" s="1" t="s">
        <v>16</v>
      </c>
      <c r="B7" s="9">
        <v>125000</v>
      </c>
      <c r="C7" s="10">
        <v>23</v>
      </c>
      <c r="D7" s="11">
        <v>49</v>
      </c>
      <c r="E7" s="11">
        <v>50</v>
      </c>
      <c r="F7" s="11">
        <v>40.5</v>
      </c>
      <c r="G7" s="11">
        <v>58</v>
      </c>
      <c r="H7" s="11">
        <v>49</v>
      </c>
      <c r="I7" s="11">
        <v>0</v>
      </c>
      <c r="J7" s="11">
        <v>32.5</v>
      </c>
      <c r="K7" s="11">
        <v>50</v>
      </c>
      <c r="L7" s="12">
        <v>52</v>
      </c>
      <c r="M7" s="13">
        <v>12000</v>
      </c>
    </row>
    <row r="8" spans="1:14" x14ac:dyDescent="0.25">
      <c r="A8" s="1" t="s">
        <v>17</v>
      </c>
      <c r="B8" s="9">
        <v>120000</v>
      </c>
      <c r="C8" s="10">
        <v>36.5</v>
      </c>
      <c r="D8" s="11">
        <v>83.5</v>
      </c>
      <c r="E8" s="11">
        <v>13.5</v>
      </c>
      <c r="F8" s="11">
        <v>47.5</v>
      </c>
      <c r="G8" s="11">
        <v>10</v>
      </c>
      <c r="H8" s="11">
        <v>24</v>
      </c>
      <c r="I8" s="11">
        <v>50</v>
      </c>
      <c r="J8" s="11">
        <v>66.5</v>
      </c>
      <c r="K8" s="11">
        <v>0</v>
      </c>
      <c r="L8" s="12">
        <v>32</v>
      </c>
      <c r="M8" s="14">
        <f>M7</f>
        <v>12000</v>
      </c>
    </row>
    <row r="9" spans="1:14" x14ac:dyDescent="0.25">
      <c r="A9" s="2" t="s">
        <v>18</v>
      </c>
      <c r="B9" s="2"/>
      <c r="C9" s="15">
        <v>3200</v>
      </c>
      <c r="D9" s="16">
        <v>2500</v>
      </c>
      <c r="E9" s="16">
        <v>6800</v>
      </c>
      <c r="F9" s="16">
        <v>4000</v>
      </c>
      <c r="G9" s="16">
        <v>9600</v>
      </c>
      <c r="H9" s="16">
        <v>3500</v>
      </c>
      <c r="I9" s="16">
        <v>5000</v>
      </c>
      <c r="J9" s="16">
        <v>1800</v>
      </c>
      <c r="K9" s="16">
        <v>7400</v>
      </c>
      <c r="L9" s="17">
        <v>2700</v>
      </c>
      <c r="M9" s="18"/>
    </row>
    <row r="12" spans="1:14" x14ac:dyDescent="0.25">
      <c r="A12" t="s">
        <v>20</v>
      </c>
    </row>
    <row r="13" spans="1:14" x14ac:dyDescent="0.25">
      <c r="A13" s="1"/>
      <c r="B13" s="2" t="s">
        <v>21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2"/>
      <c r="N13" s="3" t="s">
        <v>26</v>
      </c>
    </row>
    <row r="14" spans="1:14" x14ac:dyDescent="0.25">
      <c r="A14" s="1" t="s">
        <v>12</v>
      </c>
      <c r="B14" s="27">
        <v>0</v>
      </c>
      <c r="C14" s="21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3">
        <v>0</v>
      </c>
      <c r="M14" s="30">
        <f>SUM(C14:L14)</f>
        <v>0</v>
      </c>
      <c r="N14" s="33">
        <f>M14-M3*B14</f>
        <v>0</v>
      </c>
    </row>
    <row r="15" spans="1:14" x14ac:dyDescent="0.25">
      <c r="A15" s="1" t="s">
        <v>13</v>
      </c>
      <c r="B15" s="28">
        <v>1</v>
      </c>
      <c r="C15" s="24">
        <v>0</v>
      </c>
      <c r="D15" s="25">
        <v>0</v>
      </c>
      <c r="E15" s="25">
        <v>6800</v>
      </c>
      <c r="F15" s="25">
        <v>0</v>
      </c>
      <c r="G15" s="25">
        <v>0</v>
      </c>
      <c r="H15" s="25">
        <v>3500</v>
      </c>
      <c r="I15" s="25">
        <v>0</v>
      </c>
      <c r="J15" s="25">
        <v>0</v>
      </c>
      <c r="K15" s="25">
        <v>7000.0000000000036</v>
      </c>
      <c r="L15" s="26">
        <v>2699.9999999999986</v>
      </c>
      <c r="M15" s="30">
        <f t="shared" ref="M15:M19" si="0">SUM(C15:L15)</f>
        <v>20000.000000000004</v>
      </c>
      <c r="N15" s="34">
        <f>M15-M4*B15</f>
        <v>0</v>
      </c>
    </row>
    <row r="16" spans="1:14" x14ac:dyDescent="0.25">
      <c r="A16" s="1" t="s">
        <v>14</v>
      </c>
      <c r="B16" s="28">
        <v>1</v>
      </c>
      <c r="C16" s="24">
        <v>1699.9999999999986</v>
      </c>
      <c r="D16" s="25">
        <v>2500</v>
      </c>
      <c r="E16" s="25">
        <v>0</v>
      </c>
      <c r="F16" s="25">
        <v>4000</v>
      </c>
      <c r="G16" s="25">
        <v>0</v>
      </c>
      <c r="H16" s="25">
        <v>0</v>
      </c>
      <c r="I16" s="25">
        <v>0</v>
      </c>
      <c r="J16" s="25">
        <v>1800</v>
      </c>
      <c r="K16" s="25">
        <v>0</v>
      </c>
      <c r="L16" s="26">
        <v>4.5474735088646412E-13</v>
      </c>
      <c r="M16" s="30">
        <f t="shared" si="0"/>
        <v>9999.9999999999982</v>
      </c>
      <c r="N16" s="34">
        <f t="shared" ref="N16:N18" si="1">M16-M5*B16</f>
        <v>0</v>
      </c>
    </row>
    <row r="17" spans="1:14" x14ac:dyDescent="0.25">
      <c r="A17" s="1" t="s">
        <v>15</v>
      </c>
      <c r="B17" s="28">
        <v>1</v>
      </c>
      <c r="C17" s="24">
        <v>0</v>
      </c>
      <c r="D17" s="25">
        <v>0</v>
      </c>
      <c r="E17" s="25">
        <v>0</v>
      </c>
      <c r="F17" s="25">
        <v>0</v>
      </c>
      <c r="G17" s="25">
        <v>9600</v>
      </c>
      <c r="H17" s="25">
        <v>0</v>
      </c>
      <c r="I17" s="25">
        <v>0</v>
      </c>
      <c r="J17" s="25">
        <v>0</v>
      </c>
      <c r="K17" s="25">
        <v>399.99999999999591</v>
      </c>
      <c r="L17" s="26">
        <v>0</v>
      </c>
      <c r="M17" s="30">
        <f t="shared" si="0"/>
        <v>9999.9999999999964</v>
      </c>
      <c r="N17" s="34">
        <f t="shared" si="1"/>
        <v>0</v>
      </c>
    </row>
    <row r="18" spans="1:14" x14ac:dyDescent="0.25">
      <c r="A18" s="1" t="s">
        <v>16</v>
      </c>
      <c r="B18" s="28">
        <v>1</v>
      </c>
      <c r="C18" s="24">
        <v>1500.0000000000014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5000</v>
      </c>
      <c r="J18" s="25">
        <v>0</v>
      </c>
      <c r="K18" s="25">
        <v>0</v>
      </c>
      <c r="L18" s="26">
        <v>0</v>
      </c>
      <c r="M18" s="30">
        <f t="shared" si="0"/>
        <v>6500.0000000000018</v>
      </c>
      <c r="N18" s="34">
        <f t="shared" si="1"/>
        <v>-5499.9999999999982</v>
      </c>
    </row>
    <row r="19" spans="1:14" x14ac:dyDescent="0.25">
      <c r="A19" s="1" t="s">
        <v>17</v>
      </c>
      <c r="B19" s="31">
        <v>0</v>
      </c>
      <c r="C19" s="24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2">
        <f t="shared" si="0"/>
        <v>0</v>
      </c>
      <c r="N19" s="35">
        <f>M19-M8*B19</f>
        <v>0</v>
      </c>
    </row>
    <row r="20" spans="1:14" x14ac:dyDescent="0.25">
      <c r="A20" s="2"/>
      <c r="B20" s="2"/>
      <c r="C20" s="19">
        <f>SUM(C14:C19)</f>
        <v>3200</v>
      </c>
      <c r="D20" s="19">
        <f t="shared" ref="D20:L20" si="2">SUM(D14:D19)</f>
        <v>2500</v>
      </c>
      <c r="E20" s="19">
        <f t="shared" si="2"/>
        <v>6800</v>
      </c>
      <c r="F20" s="19">
        <f t="shared" si="2"/>
        <v>4000</v>
      </c>
      <c r="G20" s="19">
        <f t="shared" si="2"/>
        <v>9600</v>
      </c>
      <c r="H20" s="19">
        <f t="shared" si="2"/>
        <v>3500</v>
      </c>
      <c r="I20" s="19">
        <f t="shared" si="2"/>
        <v>5000</v>
      </c>
      <c r="J20" s="19">
        <f t="shared" si="2"/>
        <v>1800</v>
      </c>
      <c r="K20" s="19">
        <f t="shared" si="2"/>
        <v>7400</v>
      </c>
      <c r="L20" s="19">
        <f t="shared" si="2"/>
        <v>2699.9999999999991</v>
      </c>
      <c r="M20" s="18"/>
    </row>
    <row r="22" spans="1:14" x14ac:dyDescent="0.25">
      <c r="A22" s="20" t="s">
        <v>22</v>
      </c>
      <c r="B22">
        <f>SUMPRODUCT(C3:L8,C14:L19)</f>
        <v>399550</v>
      </c>
    </row>
    <row r="23" spans="1:14" x14ac:dyDescent="0.25">
      <c r="A23" s="20" t="s">
        <v>23</v>
      </c>
      <c r="B23">
        <f>SUMPRODUCT(B3:B8,B14:B19)</f>
        <v>485000</v>
      </c>
    </row>
    <row r="24" spans="1:14" x14ac:dyDescent="0.25">
      <c r="A24" s="20" t="s">
        <v>24</v>
      </c>
      <c r="B24" s="29">
        <f>SUM(B22:B23)</f>
        <v>884550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levinson before</vt:lpstr>
      <vt:lpstr>levinson after1</vt:lpstr>
      <vt:lpstr>levinson after2</vt:lpstr>
    </vt:vector>
  </TitlesOfParts>
  <Company>USC- Marshall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School of Business</dc:creator>
  <cp:lastModifiedBy>Windows User</cp:lastModifiedBy>
  <dcterms:created xsi:type="dcterms:W3CDTF">2011-02-22T23:20:21Z</dcterms:created>
  <dcterms:modified xsi:type="dcterms:W3CDTF">2019-09-23T05:40:11Z</dcterms:modified>
</cp:coreProperties>
</file>